
<file path=[Content_Types].xml><?xml version="1.0" encoding="utf-8"?>
<Types xmlns="http://schemas.openxmlformats.org/package/2006/content-types">
  <Default Extension="bin" ContentType="application/vnd.openxmlformats-officedocument.spreadsheetml.printerSettings"/>
  <Default Extension="vsd" ContentType="application/vnd.visio"/>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kuenr\Documents\OpenSats\BitshokaNini_V1.1\"/>
    </mc:Choice>
  </mc:AlternateContent>
  <workbookProtection workbookAlgorithmName="SHA-512" workbookHashValue="JNZEJ0WMb+lRqGGAtkXEFhcJ9ESk6Dp1cIPP+u+DWT+7p35wudS5cPNAwtfmDQP70lOq8N5ATfysjjV2Ep+42A==" workbookSaltValue="LgNk/fCEgyzKLHZIcTfNpQ==" workbookSpinCount="100000" lockStructure="1"/>
  <bookViews>
    <workbookView xWindow="0" yWindow="0" windowWidth="13404" windowHeight="7428" activeTab="4"/>
  </bookViews>
  <sheets>
    <sheet name="Device Calculator" sheetId="3" r:id="rId1"/>
    <sheet name="BODE PLOT" sheetId="16" state="hidden" r:id="rId2"/>
    <sheet name="Pin Detect Programming" sheetId="6" r:id="rId3"/>
    <sheet name="Schematic Checklist" sheetId="10" r:id="rId4"/>
    <sheet name="Layout Checklist" sheetId="11" r:id="rId5"/>
    <sheet name="Extra" sheetId="12" state="hidden" r:id="rId6"/>
    <sheet name="Pin Detect Programming (2)" sheetId="13" state="hidden" r:id="rId7"/>
    <sheet name="COMP_DECODE" sheetId="5" state="hidden" r:id="rId8"/>
    <sheet name="Pinstrap Reverse Lookup" sheetId="9" state="hidden" r:id="rId9"/>
    <sheet name="Compensation References" sheetId="2" state="hidden" r:id="rId10"/>
    <sheet name="Resistor References" sheetId="8" state="hidden" r:id="rId11"/>
    <sheet name="Resistor Selection" sheetId="7" state="hidden" r:id="rId12"/>
    <sheet name="Sheet2" sheetId="14" state="hidden" r:id="rId13"/>
    <sheet name="Concatenation" sheetId="15" state="hidden" r:id="rId14"/>
    <sheet name="Array" sheetId="18" state="hidden" r:id="rId15"/>
    <sheet name="Compensation Lookup" sheetId="17" state="hidden" r:id="rId16"/>
  </sheets>
  <externalReferences>
    <externalReference r:id="rId17"/>
    <externalReference r:id="rId18"/>
    <externalReference r:id="rId19"/>
  </externalReferences>
  <definedNames>
    <definedName name="_xlnm._FilterDatabase" localSheetId="4" hidden="1">'Layout Checklist'!$A$1:$R$25</definedName>
    <definedName name="_xlnm._FilterDatabase" localSheetId="3" hidden="1">'Schematic Checklist'!$A$1:$O$60</definedName>
    <definedName name="Cin_cer" localSheetId="1">'Device Calculator'!$E$61</definedName>
    <definedName name="Cin_cer">'Device Calculator'!$E$61</definedName>
    <definedName name="Comp_Code" localSheetId="1">'Device Calculator'!$E$78</definedName>
    <definedName name="Comp_Code">'Device Calculator'!$E$78</definedName>
    <definedName name="Cout_bulk" localSheetId="1">'Device Calculator'!$F$41</definedName>
    <definedName name="Cout_bulk">'Device Calculator'!$F$41</definedName>
    <definedName name="Cout_cer" localSheetId="1">'Device Calculator'!$F$48</definedName>
    <definedName name="Cout_cer">'Device Calculator'!$F$48</definedName>
    <definedName name="Cout_max" localSheetId="1">'Device Calculator'!$D$52</definedName>
    <definedName name="Cout_max">'Device Calculator'!$D$52</definedName>
    <definedName name="Cout_total" localSheetId="1">'Device Calculator'!$F$50</definedName>
    <definedName name="Cout_total">'Device Calculator'!$F$50</definedName>
    <definedName name="CSA" localSheetId="1">'Device Calculator'!$D$67</definedName>
    <definedName name="CSA">'Device Calculator'!$D$67</definedName>
    <definedName name="ESR_bulk" localSheetId="1">'Device Calculator'!$F$42</definedName>
    <definedName name="ESR_bulk">'Device Calculator'!$F$42</definedName>
    <definedName name="ESR_cer" localSheetId="1">'Device Calculator'!$F$49</definedName>
    <definedName name="ESR_cer">'Device Calculator'!$F$49</definedName>
    <definedName name="fcoi_trgt" localSheetId="1">'Device Calculator'!$F$70</definedName>
    <definedName name="fcoi_trgt">'Device Calculator'!$F$70</definedName>
    <definedName name="fcov_trgt" localSheetId="1">'Device Calculator'!$F$73</definedName>
    <definedName name="fcov_trgt">'Device Calculator'!$F$73</definedName>
    <definedName name="fpi_trgt" localSheetId="1">'Device Calculator'!$D$119</definedName>
    <definedName name="fpi_trgt">'Device Calculator'!$D$119</definedName>
    <definedName name="fsw" localSheetId="1">'Device Calculator'!$C$16</definedName>
    <definedName name="fsw">'Device Calculator'!$C$16</definedName>
    <definedName name="fsw_code">'Device Calculator'!$F$79</definedName>
    <definedName name="fzi_trgt" localSheetId="1">'Device Calculator'!$D$118</definedName>
    <definedName name="fzi_trgt">'Device Calculator'!$D$118</definedName>
    <definedName name="GM_PS" localSheetId="1">'Device Calculator'!$D$68</definedName>
    <definedName name="GM_PS">'Device Calculator'!$D$68</definedName>
    <definedName name="ILOOP" localSheetId="1">'Device Calculator'!$F$130</definedName>
    <definedName name="ILOOP">'Device Calculator'!$F$130</definedName>
    <definedName name="ILOOP_trgt" localSheetId="1">'Device Calculator'!$D$117</definedName>
    <definedName name="ILOOP_trgt">'Device Calculator'!$D$117</definedName>
    <definedName name="Iout" localSheetId="1">'Device Calculator'!$C$9</definedName>
    <definedName name="Iout">'Device Calculator'!$C$9</definedName>
    <definedName name="Iphase" localSheetId="1">'Device Calculator'!$D$11</definedName>
    <definedName name="Iphase">'Device Calculator'!$D$11</definedName>
    <definedName name="Iripple" localSheetId="1">'Device Calculator'!$F$26</definedName>
    <definedName name="Iripple">'Device Calculator'!$F$26</definedName>
    <definedName name="Lout" localSheetId="1">'Device Calculator'!$F$25</definedName>
    <definedName name="Lout">'Device Calculator'!$F$25</definedName>
    <definedName name="Mod_ratio" localSheetId="1">'Device Calculator'!$D$66</definedName>
    <definedName name="Mod_ratio">'Device Calculator'!$D$66</definedName>
    <definedName name="Phases" localSheetId="1">'Device Calculator'!$C$10</definedName>
    <definedName name="Phases">'Device Calculator'!$C$10</definedName>
    <definedName name="Pvin" localSheetId="1">'Device Calculator'!$C$5</definedName>
    <definedName name="Pvin">'Device Calculator'!$C$5</definedName>
    <definedName name="VLOOP" localSheetId="1">'Device Calculator'!$F$145</definedName>
    <definedName name="VLOOP">'Device Calculator'!$F$145</definedName>
    <definedName name="VLOOP_trgt" localSheetId="1">'Device Calculator'!$D$135</definedName>
    <definedName name="VLOOP_trgt">'Device Calculator'!$D$135</definedName>
    <definedName name="VOSL" localSheetId="1">'Device Calculator'!$E$7</definedName>
    <definedName name="VOSL">'Device Calculator'!$E$7</definedName>
    <definedName name="Vout" localSheetId="1">'Device Calculator'!$C$6</definedName>
    <definedName name="Vout">'Device Calculator'!$C$6</definedName>
    <definedName name="Vref">'Device Calculator'!$F$8</definedName>
    <definedName name="Zout_fco_trgt" localSheetId="1">'Device Calculator'!$F$74</definedName>
    <definedName name="Zout_fco_trgt">'Device Calculator'!$F$74</definedName>
  </definedNames>
  <calcPr calcId="162913"/>
</workbook>
</file>

<file path=xl/calcChain.xml><?xml version="1.0" encoding="utf-8"?>
<calcChain xmlns="http://schemas.openxmlformats.org/spreadsheetml/2006/main">
  <c r="G5" i="6" l="1"/>
  <c r="D67" i="3" l="1"/>
  <c r="D4" i="3"/>
  <c r="C7" i="2"/>
  <c r="C6" i="2"/>
  <c r="AK257" i="18" l="1"/>
  <c r="X257" i="18"/>
  <c r="AD257" i="18" s="1"/>
  <c r="W257" i="18"/>
  <c r="AC257" i="18" s="1"/>
  <c r="AR257" i="18" s="1"/>
  <c r="V257" i="18"/>
  <c r="AB257" i="18" s="1"/>
  <c r="U257" i="18"/>
  <c r="T257" i="18"/>
  <c r="S257" i="18"/>
  <c r="AA257" i="18" s="1"/>
  <c r="AO257" i="18" s="1"/>
  <c r="R257" i="18"/>
  <c r="Q257" i="18"/>
  <c r="P257" i="18"/>
  <c r="AH257" i="18" s="1"/>
  <c r="AV257" i="18" s="1"/>
  <c r="O257" i="18"/>
  <c r="AG257" i="18" s="1"/>
  <c r="N257" i="18"/>
  <c r="M257" i="18"/>
  <c r="L257" i="18"/>
  <c r="AF257" i="18" s="1"/>
  <c r="AT257" i="18" s="1"/>
  <c r="K257" i="18"/>
  <c r="J257" i="18"/>
  <c r="Z257" i="18" s="1"/>
  <c r="AN257" i="18" s="1"/>
  <c r="I257" i="18"/>
  <c r="H257" i="18"/>
  <c r="AE257" i="18" s="1"/>
  <c r="AS257" i="18" s="1"/>
  <c r="G257" i="18"/>
  <c r="F257" i="18"/>
  <c r="E257" i="18"/>
  <c r="D257" i="18"/>
  <c r="AL257" i="18" s="1"/>
  <c r="AK256" i="18"/>
  <c r="X256" i="18"/>
  <c r="AD256" i="18" s="1"/>
  <c r="W256" i="18"/>
  <c r="AC256" i="18" s="1"/>
  <c r="AR256" i="18" s="1"/>
  <c r="V256" i="18"/>
  <c r="U256" i="18"/>
  <c r="T256" i="18"/>
  <c r="S256" i="18"/>
  <c r="AA256" i="18" s="1"/>
  <c r="AO256" i="18" s="1"/>
  <c r="R256" i="18"/>
  <c r="Q256" i="18"/>
  <c r="P256" i="18"/>
  <c r="AH256" i="18" s="1"/>
  <c r="AV256" i="18" s="1"/>
  <c r="O256" i="18"/>
  <c r="N256" i="18"/>
  <c r="M256" i="18"/>
  <c r="L256" i="18"/>
  <c r="AF256" i="18" s="1"/>
  <c r="AT256" i="18" s="1"/>
  <c r="K256" i="18"/>
  <c r="J256" i="18"/>
  <c r="Z256" i="18" s="1"/>
  <c r="AN256" i="18" s="1"/>
  <c r="I256" i="18"/>
  <c r="H256" i="18"/>
  <c r="AE256" i="18" s="1"/>
  <c r="AS256" i="18" s="1"/>
  <c r="G256" i="18"/>
  <c r="F256" i="18"/>
  <c r="E256" i="18"/>
  <c r="D256" i="18"/>
  <c r="AL256" i="18" s="1"/>
  <c r="AK255" i="18"/>
  <c r="X255" i="18"/>
  <c r="AD255" i="18" s="1"/>
  <c r="W255" i="18"/>
  <c r="AC255" i="18" s="1"/>
  <c r="AR255" i="18" s="1"/>
  <c r="V255" i="18"/>
  <c r="U255" i="18"/>
  <c r="T255" i="18"/>
  <c r="AB255" i="18" s="1"/>
  <c r="S255" i="18"/>
  <c r="AA255" i="18" s="1"/>
  <c r="AO255" i="18" s="1"/>
  <c r="R255" i="18"/>
  <c r="Q255" i="18"/>
  <c r="P255" i="18"/>
  <c r="AH255" i="18" s="1"/>
  <c r="AV255" i="18" s="1"/>
  <c r="O255" i="18"/>
  <c r="N255" i="18"/>
  <c r="M255" i="18"/>
  <c r="L255" i="18"/>
  <c r="AF255" i="18" s="1"/>
  <c r="AT255" i="18" s="1"/>
  <c r="BB255" i="18" s="1"/>
  <c r="K255" i="18"/>
  <c r="J255" i="18"/>
  <c r="Z255" i="18" s="1"/>
  <c r="AN255" i="18" s="1"/>
  <c r="I255" i="18"/>
  <c r="H255" i="18"/>
  <c r="AE255" i="18" s="1"/>
  <c r="AS255" i="18" s="1"/>
  <c r="G255" i="18"/>
  <c r="F255" i="18"/>
  <c r="E255" i="18"/>
  <c r="D255" i="18"/>
  <c r="AL255" i="18" s="1"/>
  <c r="AK254" i="18"/>
  <c r="X254" i="18"/>
  <c r="AD254" i="18" s="1"/>
  <c r="W254" i="18"/>
  <c r="AC254" i="18" s="1"/>
  <c r="AR254" i="18" s="1"/>
  <c r="V254" i="18"/>
  <c r="U254" i="18"/>
  <c r="T254" i="18"/>
  <c r="S254" i="18"/>
  <c r="AA254" i="18" s="1"/>
  <c r="AO254" i="18" s="1"/>
  <c r="R254" i="18"/>
  <c r="Q254" i="18"/>
  <c r="P254" i="18"/>
  <c r="AH254" i="18" s="1"/>
  <c r="AV254" i="18" s="1"/>
  <c r="O254" i="18"/>
  <c r="N254" i="18"/>
  <c r="M254" i="18"/>
  <c r="L254" i="18"/>
  <c r="AF254" i="18" s="1"/>
  <c r="AT254" i="18" s="1"/>
  <c r="K254" i="18"/>
  <c r="J254" i="18"/>
  <c r="Z254" i="18" s="1"/>
  <c r="AN254" i="18" s="1"/>
  <c r="I254" i="18"/>
  <c r="H254" i="18"/>
  <c r="AE254" i="18" s="1"/>
  <c r="AS254" i="18" s="1"/>
  <c r="G254" i="18"/>
  <c r="F254" i="18"/>
  <c r="E254" i="18"/>
  <c r="D254" i="18"/>
  <c r="AL254" i="18" s="1"/>
  <c r="AK253" i="18"/>
  <c r="X253" i="18"/>
  <c r="AD253" i="18" s="1"/>
  <c r="W253" i="18"/>
  <c r="AC253" i="18" s="1"/>
  <c r="AR253" i="18" s="1"/>
  <c r="V253" i="18"/>
  <c r="U253" i="18"/>
  <c r="T253" i="18"/>
  <c r="S253" i="18"/>
  <c r="AA253" i="18" s="1"/>
  <c r="AO253" i="18" s="1"/>
  <c r="R253" i="18"/>
  <c r="Q253" i="18"/>
  <c r="P253" i="18"/>
  <c r="AH253" i="18" s="1"/>
  <c r="AV253" i="18" s="1"/>
  <c r="O253" i="18"/>
  <c r="AG253" i="18" s="1"/>
  <c r="N253" i="18"/>
  <c r="M253" i="18"/>
  <c r="L253" i="18"/>
  <c r="AF253" i="18" s="1"/>
  <c r="AT253" i="18" s="1"/>
  <c r="BB253" i="18" s="1"/>
  <c r="K253" i="18"/>
  <c r="J253" i="18"/>
  <c r="Z253" i="18" s="1"/>
  <c r="AN253" i="18" s="1"/>
  <c r="I253" i="18"/>
  <c r="H253" i="18"/>
  <c r="AE253" i="18" s="1"/>
  <c r="AS253" i="18" s="1"/>
  <c r="G253" i="18"/>
  <c r="F253" i="18"/>
  <c r="E253" i="18"/>
  <c r="D253" i="18"/>
  <c r="AK252" i="18"/>
  <c r="X252" i="18"/>
  <c r="AD252" i="18" s="1"/>
  <c r="W252" i="18"/>
  <c r="AC252" i="18" s="1"/>
  <c r="AR252" i="18" s="1"/>
  <c r="V252" i="18"/>
  <c r="U252" i="18"/>
  <c r="T252" i="18"/>
  <c r="AB252" i="18" s="1"/>
  <c r="S252" i="18"/>
  <c r="AA252" i="18" s="1"/>
  <c r="AO252" i="18" s="1"/>
  <c r="R252" i="18"/>
  <c r="Q252" i="18"/>
  <c r="P252" i="18"/>
  <c r="AH252" i="18" s="1"/>
  <c r="AV252" i="18" s="1"/>
  <c r="O252" i="18"/>
  <c r="N252" i="18"/>
  <c r="M252" i="18"/>
  <c r="AG252" i="18" s="1"/>
  <c r="L252" i="18"/>
  <c r="AF252" i="18" s="1"/>
  <c r="AT252" i="18" s="1"/>
  <c r="K252" i="18"/>
  <c r="J252" i="18"/>
  <c r="Z252" i="18" s="1"/>
  <c r="AN252" i="18" s="1"/>
  <c r="I252" i="18"/>
  <c r="H252" i="18"/>
  <c r="AE252" i="18" s="1"/>
  <c r="AS252" i="18" s="1"/>
  <c r="G252" i="18"/>
  <c r="F252" i="18"/>
  <c r="E252" i="18"/>
  <c r="D252" i="18"/>
  <c r="AK251" i="18"/>
  <c r="X251" i="18"/>
  <c r="AD251" i="18" s="1"/>
  <c r="W251" i="18"/>
  <c r="AC251" i="18" s="1"/>
  <c r="AR251" i="18" s="1"/>
  <c r="V251" i="18"/>
  <c r="U251" i="18"/>
  <c r="T251" i="18"/>
  <c r="S251" i="18"/>
  <c r="AA251" i="18" s="1"/>
  <c r="AO251" i="18" s="1"/>
  <c r="R251" i="18"/>
  <c r="Q251" i="18"/>
  <c r="P251" i="18"/>
  <c r="AH251" i="18" s="1"/>
  <c r="AV251" i="18" s="1"/>
  <c r="O251" i="18"/>
  <c r="N251" i="18"/>
  <c r="M251" i="18"/>
  <c r="AG251" i="18" s="1"/>
  <c r="L251" i="18"/>
  <c r="AF251" i="18" s="1"/>
  <c r="AT251" i="18" s="1"/>
  <c r="K251" i="18"/>
  <c r="J251" i="18"/>
  <c r="Z251" i="18" s="1"/>
  <c r="AN251" i="18" s="1"/>
  <c r="I251" i="18"/>
  <c r="H251" i="18"/>
  <c r="AE251" i="18" s="1"/>
  <c r="AS251" i="18" s="1"/>
  <c r="G251" i="18"/>
  <c r="F251" i="18"/>
  <c r="E251" i="18"/>
  <c r="D251" i="18"/>
  <c r="AL251" i="18" s="1"/>
  <c r="A251" i="18"/>
  <c r="AK250" i="18"/>
  <c r="AA250" i="18"/>
  <c r="AO250" i="18" s="1"/>
  <c r="X250" i="18"/>
  <c r="AD250" i="18" s="1"/>
  <c r="W250" i="18"/>
  <c r="AC250" i="18" s="1"/>
  <c r="AR250" i="18" s="1"/>
  <c r="V250" i="18"/>
  <c r="U250" i="18"/>
  <c r="T250" i="18"/>
  <c r="S250" i="18"/>
  <c r="R250" i="18"/>
  <c r="Q250" i="18"/>
  <c r="P250" i="18"/>
  <c r="AH250" i="18" s="1"/>
  <c r="AV250" i="18" s="1"/>
  <c r="O250" i="18"/>
  <c r="N250" i="18"/>
  <c r="M250" i="18"/>
  <c r="L250" i="18"/>
  <c r="AF250" i="18" s="1"/>
  <c r="AT250" i="18" s="1"/>
  <c r="K250" i="18"/>
  <c r="J250" i="18"/>
  <c r="Z250" i="18" s="1"/>
  <c r="AN250" i="18" s="1"/>
  <c r="I250" i="18"/>
  <c r="H250" i="18"/>
  <c r="AE250" i="18" s="1"/>
  <c r="AS250" i="18" s="1"/>
  <c r="G250" i="18"/>
  <c r="F250" i="18"/>
  <c r="E250" i="18"/>
  <c r="D250" i="18"/>
  <c r="A250" i="18" s="1"/>
  <c r="AK249" i="18"/>
  <c r="AC249" i="18"/>
  <c r="AR249" i="18" s="1"/>
  <c r="X249" i="18"/>
  <c r="AD249" i="18" s="1"/>
  <c r="W249" i="18"/>
  <c r="V249" i="18"/>
  <c r="U249" i="18"/>
  <c r="T249" i="18"/>
  <c r="AB249" i="18" s="1"/>
  <c r="S249" i="18"/>
  <c r="AA249" i="18" s="1"/>
  <c r="AO249" i="18" s="1"/>
  <c r="R249" i="18"/>
  <c r="Q249" i="18"/>
  <c r="P249" i="18"/>
  <c r="AH249" i="18" s="1"/>
  <c r="AV249" i="18" s="1"/>
  <c r="O249" i="18"/>
  <c r="N249" i="18"/>
  <c r="M249" i="18"/>
  <c r="L249" i="18"/>
  <c r="AF249" i="18" s="1"/>
  <c r="AT249" i="18" s="1"/>
  <c r="K249" i="18"/>
  <c r="J249" i="18"/>
  <c r="Z249" i="18" s="1"/>
  <c r="AN249" i="18" s="1"/>
  <c r="I249" i="18"/>
  <c r="H249" i="18"/>
  <c r="AE249" i="18" s="1"/>
  <c r="AS249" i="18" s="1"/>
  <c r="G249" i="18"/>
  <c r="F249" i="18"/>
  <c r="E249" i="18"/>
  <c r="D249" i="18"/>
  <c r="AL249" i="18" s="1"/>
  <c r="AK248" i="18"/>
  <c r="X248" i="18"/>
  <c r="AD248" i="18" s="1"/>
  <c r="W248" i="18"/>
  <c r="AC248" i="18" s="1"/>
  <c r="AR248" i="18" s="1"/>
  <c r="V248" i="18"/>
  <c r="U248" i="18"/>
  <c r="T248" i="18"/>
  <c r="AB248" i="18" s="1"/>
  <c r="S248" i="18"/>
  <c r="AA248" i="18" s="1"/>
  <c r="AO248" i="18" s="1"/>
  <c r="R248" i="18"/>
  <c r="Q248" i="18"/>
  <c r="P248" i="18"/>
  <c r="AH248" i="18" s="1"/>
  <c r="AV248" i="18" s="1"/>
  <c r="O248" i="18"/>
  <c r="N248" i="18"/>
  <c r="M248" i="18"/>
  <c r="L248" i="18"/>
  <c r="AF248" i="18" s="1"/>
  <c r="AT248" i="18" s="1"/>
  <c r="K248" i="18"/>
  <c r="J248" i="18"/>
  <c r="Z248" i="18" s="1"/>
  <c r="AN248" i="18" s="1"/>
  <c r="I248" i="18"/>
  <c r="H248" i="18"/>
  <c r="AE248" i="18" s="1"/>
  <c r="AS248" i="18" s="1"/>
  <c r="G248" i="18"/>
  <c r="F248" i="18"/>
  <c r="E248" i="18"/>
  <c r="D248" i="18"/>
  <c r="AL248" i="18" s="1"/>
  <c r="AK247" i="18"/>
  <c r="X247" i="18"/>
  <c r="AD247" i="18" s="1"/>
  <c r="W247" i="18"/>
  <c r="AC247" i="18" s="1"/>
  <c r="AR247" i="18" s="1"/>
  <c r="V247" i="18"/>
  <c r="U247" i="18"/>
  <c r="T247" i="18"/>
  <c r="S247" i="18"/>
  <c r="AA247" i="18" s="1"/>
  <c r="AO247" i="18" s="1"/>
  <c r="R247" i="18"/>
  <c r="Q247" i="18"/>
  <c r="P247" i="18"/>
  <c r="AH247" i="18" s="1"/>
  <c r="AV247" i="18" s="1"/>
  <c r="O247" i="18"/>
  <c r="N247" i="18"/>
  <c r="M247" i="18"/>
  <c r="L247" i="18"/>
  <c r="AF247" i="18" s="1"/>
  <c r="AT247" i="18" s="1"/>
  <c r="K247" i="18"/>
  <c r="J247" i="18"/>
  <c r="Z247" i="18" s="1"/>
  <c r="AN247" i="18" s="1"/>
  <c r="I247" i="18"/>
  <c r="H247" i="18"/>
  <c r="AE247" i="18" s="1"/>
  <c r="AS247" i="18" s="1"/>
  <c r="G247" i="18"/>
  <c r="F247" i="18"/>
  <c r="E247" i="18"/>
  <c r="D247" i="18"/>
  <c r="AL247" i="18" s="1"/>
  <c r="AL246" i="18"/>
  <c r="AK246" i="18"/>
  <c r="X246" i="18"/>
  <c r="AD246" i="18" s="1"/>
  <c r="W246" i="18"/>
  <c r="AC246" i="18" s="1"/>
  <c r="AR246" i="18" s="1"/>
  <c r="V246" i="18"/>
  <c r="U246" i="18"/>
  <c r="T246" i="18"/>
  <c r="S246" i="18"/>
  <c r="AA246" i="18" s="1"/>
  <c r="AO246" i="18" s="1"/>
  <c r="R246" i="18"/>
  <c r="Q246" i="18"/>
  <c r="P246" i="18"/>
  <c r="AH246" i="18" s="1"/>
  <c r="AV246" i="18" s="1"/>
  <c r="O246" i="18"/>
  <c r="N246" i="18"/>
  <c r="M246" i="18"/>
  <c r="L246" i="18"/>
  <c r="AF246" i="18" s="1"/>
  <c r="AT246" i="18" s="1"/>
  <c r="K246" i="18"/>
  <c r="J246" i="18"/>
  <c r="Z246" i="18" s="1"/>
  <c r="AN246" i="18" s="1"/>
  <c r="I246" i="18"/>
  <c r="H246" i="18"/>
  <c r="AE246" i="18" s="1"/>
  <c r="AS246" i="18" s="1"/>
  <c r="AZ246" i="18" s="1"/>
  <c r="G246" i="18"/>
  <c r="F246" i="18"/>
  <c r="E246" i="18"/>
  <c r="D246" i="18"/>
  <c r="A246" i="18"/>
  <c r="AK245" i="18"/>
  <c r="X245" i="18"/>
  <c r="AD245" i="18" s="1"/>
  <c r="W245" i="18"/>
  <c r="AC245" i="18" s="1"/>
  <c r="AR245" i="18" s="1"/>
  <c r="V245" i="18"/>
  <c r="U245" i="18"/>
  <c r="T245" i="18"/>
  <c r="S245" i="18"/>
  <c r="AA245" i="18" s="1"/>
  <c r="AO245" i="18" s="1"/>
  <c r="R245" i="18"/>
  <c r="Q245" i="18"/>
  <c r="P245" i="18"/>
  <c r="AH245" i="18" s="1"/>
  <c r="AV245" i="18" s="1"/>
  <c r="O245" i="18"/>
  <c r="N245" i="18"/>
  <c r="M245" i="18"/>
  <c r="AG245" i="18" s="1"/>
  <c r="L245" i="18"/>
  <c r="AF245" i="18" s="1"/>
  <c r="AT245" i="18" s="1"/>
  <c r="K245" i="18"/>
  <c r="J245" i="18"/>
  <c r="Z245" i="18" s="1"/>
  <c r="AN245" i="18" s="1"/>
  <c r="I245" i="18"/>
  <c r="H245" i="18"/>
  <c r="AE245" i="18" s="1"/>
  <c r="AS245" i="18" s="1"/>
  <c r="G245" i="18"/>
  <c r="F245" i="18"/>
  <c r="E245" i="18"/>
  <c r="D245" i="18"/>
  <c r="AK244" i="18"/>
  <c r="X244" i="18"/>
  <c r="AD244" i="18" s="1"/>
  <c r="W244" i="18"/>
  <c r="AC244" i="18" s="1"/>
  <c r="AR244" i="18" s="1"/>
  <c r="V244" i="18"/>
  <c r="U244" i="18"/>
  <c r="T244" i="18"/>
  <c r="S244" i="18"/>
  <c r="AA244" i="18" s="1"/>
  <c r="AO244" i="18" s="1"/>
  <c r="R244" i="18"/>
  <c r="Q244" i="18"/>
  <c r="P244" i="18"/>
  <c r="AH244" i="18" s="1"/>
  <c r="AV244" i="18" s="1"/>
  <c r="O244" i="18"/>
  <c r="N244" i="18"/>
  <c r="M244" i="18"/>
  <c r="L244" i="18"/>
  <c r="AF244" i="18" s="1"/>
  <c r="AT244" i="18" s="1"/>
  <c r="K244" i="18"/>
  <c r="J244" i="18"/>
  <c r="Z244" i="18" s="1"/>
  <c r="AN244" i="18" s="1"/>
  <c r="I244" i="18"/>
  <c r="H244" i="18"/>
  <c r="AE244" i="18" s="1"/>
  <c r="AS244" i="18" s="1"/>
  <c r="G244" i="18"/>
  <c r="F244" i="18"/>
  <c r="E244" i="18"/>
  <c r="D244" i="18"/>
  <c r="AL244" i="18" s="1"/>
  <c r="A244" i="18"/>
  <c r="AK243" i="18"/>
  <c r="X243" i="18"/>
  <c r="AD243" i="18" s="1"/>
  <c r="W243" i="18"/>
  <c r="AC243" i="18" s="1"/>
  <c r="AR243" i="18" s="1"/>
  <c r="V243" i="18"/>
  <c r="U243" i="18"/>
  <c r="T243" i="18"/>
  <c r="S243" i="18"/>
  <c r="AA243" i="18" s="1"/>
  <c r="AO243" i="18" s="1"/>
  <c r="R243" i="18"/>
  <c r="Q243" i="18"/>
  <c r="P243" i="18"/>
  <c r="AH243" i="18" s="1"/>
  <c r="AV243" i="18" s="1"/>
  <c r="O243" i="18"/>
  <c r="N243" i="18"/>
  <c r="M243" i="18"/>
  <c r="L243" i="18"/>
  <c r="AF243" i="18" s="1"/>
  <c r="AT243" i="18" s="1"/>
  <c r="K243" i="18"/>
  <c r="J243" i="18"/>
  <c r="Z243" i="18" s="1"/>
  <c r="I243" i="18"/>
  <c r="H243" i="18"/>
  <c r="AE243" i="18" s="1"/>
  <c r="AS243" i="18" s="1"/>
  <c r="G243" i="18"/>
  <c r="F243" i="18"/>
  <c r="E243" i="18"/>
  <c r="D243" i="18"/>
  <c r="A243" i="18" s="1"/>
  <c r="AK242" i="18"/>
  <c r="X242" i="18"/>
  <c r="AD242" i="18" s="1"/>
  <c r="W242" i="18"/>
  <c r="AC242" i="18" s="1"/>
  <c r="AR242" i="18" s="1"/>
  <c r="V242" i="18"/>
  <c r="U242" i="18"/>
  <c r="T242" i="18"/>
  <c r="AB242" i="18" s="1"/>
  <c r="S242" i="18"/>
  <c r="AA242" i="18" s="1"/>
  <c r="AO242" i="18" s="1"/>
  <c r="R242" i="18"/>
  <c r="Q242" i="18"/>
  <c r="P242" i="18"/>
  <c r="AH242" i="18" s="1"/>
  <c r="AV242" i="18" s="1"/>
  <c r="O242" i="18"/>
  <c r="N242" i="18"/>
  <c r="M242" i="18"/>
  <c r="L242" i="18"/>
  <c r="AF242" i="18" s="1"/>
  <c r="AT242" i="18" s="1"/>
  <c r="K242" i="18"/>
  <c r="J242" i="18"/>
  <c r="Z242" i="18" s="1"/>
  <c r="AN242" i="18" s="1"/>
  <c r="I242" i="18"/>
  <c r="H242" i="18"/>
  <c r="AE242" i="18" s="1"/>
  <c r="AS242" i="18" s="1"/>
  <c r="G242" i="18"/>
  <c r="F242" i="18"/>
  <c r="E242" i="18"/>
  <c r="D242" i="18"/>
  <c r="A242" i="18" s="1"/>
  <c r="AK241" i="18"/>
  <c r="X241" i="18"/>
  <c r="AD241" i="18" s="1"/>
  <c r="W241" i="18"/>
  <c r="AC241" i="18" s="1"/>
  <c r="AR241" i="18" s="1"/>
  <c r="V241" i="18"/>
  <c r="U241" i="18"/>
  <c r="T241" i="18"/>
  <c r="S241" i="18"/>
  <c r="AA241" i="18" s="1"/>
  <c r="AO241" i="18" s="1"/>
  <c r="R241" i="18"/>
  <c r="Q241" i="18"/>
  <c r="P241" i="18"/>
  <c r="AH241" i="18" s="1"/>
  <c r="AV241" i="18" s="1"/>
  <c r="O241" i="18"/>
  <c r="N241" i="18"/>
  <c r="M241" i="18"/>
  <c r="L241" i="18"/>
  <c r="AF241" i="18" s="1"/>
  <c r="AT241" i="18" s="1"/>
  <c r="K241" i="18"/>
  <c r="J241" i="18"/>
  <c r="Z241" i="18" s="1"/>
  <c r="AN241" i="18" s="1"/>
  <c r="I241" i="18"/>
  <c r="H241" i="18"/>
  <c r="AE241" i="18" s="1"/>
  <c r="AS241" i="18" s="1"/>
  <c r="G241" i="18"/>
  <c r="F241" i="18"/>
  <c r="E241" i="18"/>
  <c r="D241" i="18"/>
  <c r="AL241" i="18" s="1"/>
  <c r="AK240" i="18"/>
  <c r="X240" i="18"/>
  <c r="AD240" i="18" s="1"/>
  <c r="W240" i="18"/>
  <c r="AC240" i="18" s="1"/>
  <c r="AR240" i="18" s="1"/>
  <c r="V240" i="18"/>
  <c r="U240" i="18"/>
  <c r="T240" i="18"/>
  <c r="AB240" i="18" s="1"/>
  <c r="S240" i="18"/>
  <c r="AA240" i="18" s="1"/>
  <c r="AO240" i="18" s="1"/>
  <c r="R240" i="18"/>
  <c r="Q240" i="18"/>
  <c r="P240" i="18"/>
  <c r="AH240" i="18" s="1"/>
  <c r="AV240" i="18" s="1"/>
  <c r="O240" i="18"/>
  <c r="N240" i="18"/>
  <c r="M240" i="18"/>
  <c r="L240" i="18"/>
  <c r="AF240" i="18" s="1"/>
  <c r="AT240" i="18" s="1"/>
  <c r="K240" i="18"/>
  <c r="J240" i="18"/>
  <c r="Z240" i="18" s="1"/>
  <c r="I240" i="18"/>
  <c r="H240" i="18"/>
  <c r="AE240" i="18" s="1"/>
  <c r="AS240" i="18" s="1"/>
  <c r="G240" i="18"/>
  <c r="F240" i="18"/>
  <c r="E240" i="18"/>
  <c r="D240" i="18"/>
  <c r="AL240" i="18" s="1"/>
  <c r="AK239" i="18"/>
  <c r="AC239" i="18"/>
  <c r="AR239" i="18" s="1"/>
  <c r="X239" i="18"/>
  <c r="AD239" i="18" s="1"/>
  <c r="W239" i="18"/>
  <c r="V239" i="18"/>
  <c r="U239" i="18"/>
  <c r="T239" i="18"/>
  <c r="S239" i="18"/>
  <c r="AA239" i="18" s="1"/>
  <c r="AO239" i="18" s="1"/>
  <c r="R239" i="18"/>
  <c r="Q239" i="18"/>
  <c r="P239" i="18"/>
  <c r="AH239" i="18" s="1"/>
  <c r="AV239" i="18" s="1"/>
  <c r="O239" i="18"/>
  <c r="N239" i="18"/>
  <c r="M239" i="18"/>
  <c r="L239" i="18"/>
  <c r="AF239" i="18" s="1"/>
  <c r="AT239" i="18" s="1"/>
  <c r="K239" i="18"/>
  <c r="J239" i="18"/>
  <c r="Z239" i="18" s="1"/>
  <c r="AN239" i="18" s="1"/>
  <c r="I239" i="18"/>
  <c r="H239" i="18"/>
  <c r="AE239" i="18" s="1"/>
  <c r="AS239" i="18" s="1"/>
  <c r="G239" i="18"/>
  <c r="F239" i="18"/>
  <c r="E239" i="18"/>
  <c r="D239" i="18"/>
  <c r="AL239" i="18" s="1"/>
  <c r="AK238" i="18"/>
  <c r="X238" i="18"/>
  <c r="AD238" i="18" s="1"/>
  <c r="W238" i="18"/>
  <c r="AC238" i="18" s="1"/>
  <c r="AR238" i="18" s="1"/>
  <c r="V238" i="18"/>
  <c r="U238" i="18"/>
  <c r="T238" i="18"/>
  <c r="AB238" i="18" s="1"/>
  <c r="S238" i="18"/>
  <c r="AA238" i="18" s="1"/>
  <c r="AO238" i="18" s="1"/>
  <c r="R238" i="18"/>
  <c r="Q238" i="18"/>
  <c r="P238" i="18"/>
  <c r="AH238" i="18" s="1"/>
  <c r="AV238" i="18" s="1"/>
  <c r="O238" i="18"/>
  <c r="N238" i="18"/>
  <c r="M238" i="18"/>
  <c r="L238" i="18"/>
  <c r="AF238" i="18" s="1"/>
  <c r="AT238" i="18" s="1"/>
  <c r="BB238" i="18" s="1"/>
  <c r="K238" i="18"/>
  <c r="J238" i="18"/>
  <c r="Z238" i="18" s="1"/>
  <c r="AN238" i="18" s="1"/>
  <c r="I238" i="18"/>
  <c r="H238" i="18"/>
  <c r="AE238" i="18" s="1"/>
  <c r="AS238" i="18" s="1"/>
  <c r="G238" i="18"/>
  <c r="F238" i="18"/>
  <c r="E238" i="18"/>
  <c r="D238" i="18"/>
  <c r="A238" i="18" s="1"/>
  <c r="AK237" i="18"/>
  <c r="X237" i="18"/>
  <c r="AD237" i="18" s="1"/>
  <c r="AP237" i="18" s="1"/>
  <c r="W237" i="18"/>
  <c r="AC237" i="18" s="1"/>
  <c r="AR237" i="18" s="1"/>
  <c r="V237" i="18"/>
  <c r="U237" i="18"/>
  <c r="T237" i="18"/>
  <c r="S237" i="18"/>
  <c r="AA237" i="18" s="1"/>
  <c r="AO237" i="18" s="1"/>
  <c r="R237" i="18"/>
  <c r="Q237" i="18"/>
  <c r="P237" i="18"/>
  <c r="AH237" i="18" s="1"/>
  <c r="AV237" i="18" s="1"/>
  <c r="O237" i="18"/>
  <c r="N237" i="18"/>
  <c r="M237" i="18"/>
  <c r="L237" i="18"/>
  <c r="AF237" i="18" s="1"/>
  <c r="AT237" i="18" s="1"/>
  <c r="K237" i="18"/>
  <c r="J237" i="18"/>
  <c r="Z237" i="18" s="1"/>
  <c r="AN237" i="18" s="1"/>
  <c r="I237" i="18"/>
  <c r="H237" i="18"/>
  <c r="AE237" i="18" s="1"/>
  <c r="AS237" i="18" s="1"/>
  <c r="G237" i="18"/>
  <c r="F237" i="18"/>
  <c r="E237" i="18"/>
  <c r="D237" i="18"/>
  <c r="AL237" i="18" s="1"/>
  <c r="AK236" i="18"/>
  <c r="X236" i="18"/>
  <c r="AD236" i="18" s="1"/>
  <c r="W236" i="18"/>
  <c r="AC236" i="18" s="1"/>
  <c r="AR236" i="18" s="1"/>
  <c r="V236" i="18"/>
  <c r="U236" i="18"/>
  <c r="T236" i="18"/>
  <c r="S236" i="18"/>
  <c r="AA236" i="18" s="1"/>
  <c r="AO236" i="18" s="1"/>
  <c r="R236" i="18"/>
  <c r="Q236" i="18"/>
  <c r="P236" i="18"/>
  <c r="AH236" i="18" s="1"/>
  <c r="AV236" i="18" s="1"/>
  <c r="O236" i="18"/>
  <c r="N236" i="18"/>
  <c r="M236" i="18"/>
  <c r="L236" i="18"/>
  <c r="AF236" i="18" s="1"/>
  <c r="AT236" i="18" s="1"/>
  <c r="K236" i="18"/>
  <c r="J236" i="18"/>
  <c r="Z236" i="18" s="1"/>
  <c r="I236" i="18"/>
  <c r="H236" i="18"/>
  <c r="AE236" i="18" s="1"/>
  <c r="AS236" i="18" s="1"/>
  <c r="G236" i="18"/>
  <c r="F236" i="18"/>
  <c r="E236" i="18"/>
  <c r="D236" i="18"/>
  <c r="AL236" i="18" s="1"/>
  <c r="AK235" i="18"/>
  <c r="X235" i="18"/>
  <c r="AD235" i="18" s="1"/>
  <c r="W235" i="18"/>
  <c r="AC235" i="18" s="1"/>
  <c r="AR235" i="18" s="1"/>
  <c r="V235" i="18"/>
  <c r="U235" i="18"/>
  <c r="T235" i="18"/>
  <c r="S235" i="18"/>
  <c r="AA235" i="18" s="1"/>
  <c r="AO235" i="18" s="1"/>
  <c r="R235" i="18"/>
  <c r="Q235" i="18"/>
  <c r="P235" i="18"/>
  <c r="AH235" i="18" s="1"/>
  <c r="AV235" i="18" s="1"/>
  <c r="O235" i="18"/>
  <c r="N235" i="18"/>
  <c r="M235" i="18"/>
  <c r="AG235" i="18" s="1"/>
  <c r="L235" i="18"/>
  <c r="AF235" i="18" s="1"/>
  <c r="AT235" i="18" s="1"/>
  <c r="K235" i="18"/>
  <c r="J235" i="18"/>
  <c r="Z235" i="18" s="1"/>
  <c r="I235" i="18"/>
  <c r="H235" i="18"/>
  <c r="AE235" i="18" s="1"/>
  <c r="AS235" i="18" s="1"/>
  <c r="G235" i="18"/>
  <c r="F235" i="18"/>
  <c r="E235" i="18"/>
  <c r="D235" i="18"/>
  <c r="A235" i="18" s="1"/>
  <c r="AK234" i="18"/>
  <c r="AC234" i="18"/>
  <c r="AR234" i="18" s="1"/>
  <c r="AA234" i="18"/>
  <c r="AO234" i="18" s="1"/>
  <c r="X234" i="18"/>
  <c r="AD234" i="18" s="1"/>
  <c r="W234" i="18"/>
  <c r="V234" i="18"/>
  <c r="U234" i="18"/>
  <c r="T234" i="18"/>
  <c r="S234" i="18"/>
  <c r="R234" i="18"/>
  <c r="Q234" i="18"/>
  <c r="P234" i="18"/>
  <c r="AH234" i="18" s="1"/>
  <c r="AV234" i="18" s="1"/>
  <c r="O234" i="18"/>
  <c r="N234" i="18"/>
  <c r="M234" i="18"/>
  <c r="L234" i="18"/>
  <c r="AF234" i="18" s="1"/>
  <c r="AT234" i="18" s="1"/>
  <c r="K234" i="18"/>
  <c r="J234" i="18"/>
  <c r="Z234" i="18" s="1"/>
  <c r="AN234" i="18" s="1"/>
  <c r="I234" i="18"/>
  <c r="H234" i="18"/>
  <c r="AE234" i="18" s="1"/>
  <c r="AS234" i="18" s="1"/>
  <c r="G234" i="18"/>
  <c r="F234" i="18"/>
  <c r="E234" i="18"/>
  <c r="D234" i="18"/>
  <c r="AK233" i="18"/>
  <c r="X233" i="18"/>
  <c r="AD233" i="18" s="1"/>
  <c r="W233" i="18"/>
  <c r="AC233" i="18" s="1"/>
  <c r="AR233" i="18" s="1"/>
  <c r="V233" i="18"/>
  <c r="U233" i="18"/>
  <c r="T233" i="18"/>
  <c r="S233" i="18"/>
  <c r="AA233" i="18" s="1"/>
  <c r="AO233" i="18" s="1"/>
  <c r="R233" i="18"/>
  <c r="Q233" i="18"/>
  <c r="P233" i="18"/>
  <c r="AH233" i="18" s="1"/>
  <c r="AV233" i="18" s="1"/>
  <c r="O233" i="18"/>
  <c r="N233" i="18"/>
  <c r="M233" i="18"/>
  <c r="AG233" i="18" s="1"/>
  <c r="L233" i="18"/>
  <c r="AF233" i="18" s="1"/>
  <c r="AT233" i="18" s="1"/>
  <c r="K233" i="18"/>
  <c r="J233" i="18"/>
  <c r="Z233" i="18" s="1"/>
  <c r="I233" i="18"/>
  <c r="H233" i="18"/>
  <c r="AE233" i="18" s="1"/>
  <c r="AS233" i="18" s="1"/>
  <c r="G233" i="18"/>
  <c r="F233" i="18"/>
  <c r="E233" i="18"/>
  <c r="D233" i="18"/>
  <c r="AL233" i="18" s="1"/>
  <c r="AK232" i="18"/>
  <c r="X232" i="18"/>
  <c r="AD232" i="18" s="1"/>
  <c r="W232" i="18"/>
  <c r="AC232" i="18" s="1"/>
  <c r="AR232" i="18" s="1"/>
  <c r="AY232" i="18" s="1"/>
  <c r="V232" i="18"/>
  <c r="U232" i="18"/>
  <c r="T232" i="18"/>
  <c r="AB232" i="18" s="1"/>
  <c r="S232" i="18"/>
  <c r="AA232" i="18" s="1"/>
  <c r="AO232" i="18" s="1"/>
  <c r="R232" i="18"/>
  <c r="Q232" i="18"/>
  <c r="P232" i="18"/>
  <c r="AH232" i="18" s="1"/>
  <c r="AV232" i="18" s="1"/>
  <c r="O232" i="18"/>
  <c r="N232" i="18"/>
  <c r="M232" i="18"/>
  <c r="L232" i="18"/>
  <c r="AF232" i="18" s="1"/>
  <c r="AT232" i="18" s="1"/>
  <c r="K232" i="18"/>
  <c r="J232" i="18"/>
  <c r="Z232" i="18" s="1"/>
  <c r="AN232" i="18" s="1"/>
  <c r="I232" i="18"/>
  <c r="H232" i="18"/>
  <c r="AE232" i="18" s="1"/>
  <c r="AS232" i="18" s="1"/>
  <c r="G232" i="18"/>
  <c r="F232" i="18"/>
  <c r="E232" i="18"/>
  <c r="D232" i="18"/>
  <c r="AL232" i="18" s="1"/>
  <c r="AK231" i="18"/>
  <c r="X231" i="18"/>
  <c r="AD231" i="18" s="1"/>
  <c r="W231" i="18"/>
  <c r="AC231" i="18" s="1"/>
  <c r="AR231" i="18" s="1"/>
  <c r="V231" i="18"/>
  <c r="U231" i="18"/>
  <c r="T231" i="18"/>
  <c r="S231" i="18"/>
  <c r="AA231" i="18" s="1"/>
  <c r="AO231" i="18" s="1"/>
  <c r="R231" i="18"/>
  <c r="Q231" i="18"/>
  <c r="P231" i="18"/>
  <c r="AH231" i="18" s="1"/>
  <c r="AV231" i="18" s="1"/>
  <c r="O231" i="18"/>
  <c r="N231" i="18"/>
  <c r="M231" i="18"/>
  <c r="AG231" i="18" s="1"/>
  <c r="L231" i="18"/>
  <c r="AF231" i="18" s="1"/>
  <c r="AT231" i="18" s="1"/>
  <c r="K231" i="18"/>
  <c r="J231" i="18"/>
  <c r="Z231" i="18" s="1"/>
  <c r="AN231" i="18" s="1"/>
  <c r="I231" i="18"/>
  <c r="H231" i="18"/>
  <c r="AE231" i="18" s="1"/>
  <c r="AS231" i="18" s="1"/>
  <c r="G231" i="18"/>
  <c r="F231" i="18"/>
  <c r="E231" i="18"/>
  <c r="D231" i="18"/>
  <c r="AL231" i="18" s="1"/>
  <c r="AK230" i="18"/>
  <c r="AC230" i="18"/>
  <c r="AR230" i="18" s="1"/>
  <c r="X230" i="18"/>
  <c r="AD230" i="18" s="1"/>
  <c r="W230" i="18"/>
  <c r="V230" i="18"/>
  <c r="U230" i="18"/>
  <c r="T230" i="18"/>
  <c r="S230" i="18"/>
  <c r="AA230" i="18" s="1"/>
  <c r="AO230" i="18" s="1"/>
  <c r="R230" i="18"/>
  <c r="Q230" i="18"/>
  <c r="P230" i="18"/>
  <c r="AH230" i="18" s="1"/>
  <c r="AV230" i="18" s="1"/>
  <c r="O230" i="18"/>
  <c r="N230" i="18"/>
  <c r="M230" i="18"/>
  <c r="L230" i="18"/>
  <c r="AF230" i="18" s="1"/>
  <c r="AT230" i="18" s="1"/>
  <c r="K230" i="18"/>
  <c r="J230" i="18"/>
  <c r="Z230" i="18" s="1"/>
  <c r="AN230" i="18" s="1"/>
  <c r="I230" i="18"/>
  <c r="H230" i="18"/>
  <c r="AE230" i="18" s="1"/>
  <c r="AS230" i="18" s="1"/>
  <c r="G230" i="18"/>
  <c r="F230" i="18"/>
  <c r="E230" i="18"/>
  <c r="D230" i="18"/>
  <c r="AK229" i="18"/>
  <c r="X229" i="18"/>
  <c r="AD229" i="18" s="1"/>
  <c r="W229" i="18"/>
  <c r="AC229" i="18" s="1"/>
  <c r="AR229" i="18" s="1"/>
  <c r="V229" i="18"/>
  <c r="AB229" i="18" s="1"/>
  <c r="U229" i="18"/>
  <c r="T229" i="18"/>
  <c r="S229" i="18"/>
  <c r="AA229" i="18" s="1"/>
  <c r="AO229" i="18" s="1"/>
  <c r="R229" i="18"/>
  <c r="Q229" i="18"/>
  <c r="P229" i="18"/>
  <c r="AH229" i="18" s="1"/>
  <c r="AV229" i="18" s="1"/>
  <c r="O229" i="18"/>
  <c r="N229" i="18"/>
  <c r="M229" i="18"/>
  <c r="L229" i="18"/>
  <c r="AF229" i="18" s="1"/>
  <c r="AT229" i="18" s="1"/>
  <c r="K229" i="18"/>
  <c r="J229" i="18"/>
  <c r="Z229" i="18" s="1"/>
  <c r="AN229" i="18" s="1"/>
  <c r="I229" i="18"/>
  <c r="H229" i="18"/>
  <c r="AE229" i="18" s="1"/>
  <c r="AS229" i="18" s="1"/>
  <c r="G229" i="18"/>
  <c r="F229" i="18"/>
  <c r="E229" i="18"/>
  <c r="D229" i="18"/>
  <c r="A229" i="18" s="1"/>
  <c r="AK228" i="18"/>
  <c r="X228" i="18"/>
  <c r="AD228" i="18" s="1"/>
  <c r="W228" i="18"/>
  <c r="AC228" i="18" s="1"/>
  <c r="AR228" i="18" s="1"/>
  <c r="V228" i="18"/>
  <c r="U228" i="18"/>
  <c r="T228" i="18"/>
  <c r="AB228" i="18" s="1"/>
  <c r="S228" i="18"/>
  <c r="AA228" i="18" s="1"/>
  <c r="AO228" i="18" s="1"/>
  <c r="R228" i="18"/>
  <c r="Q228" i="18"/>
  <c r="P228" i="18"/>
  <c r="AH228" i="18" s="1"/>
  <c r="AV228" i="18" s="1"/>
  <c r="O228" i="18"/>
  <c r="N228" i="18"/>
  <c r="M228" i="18"/>
  <c r="L228" i="18"/>
  <c r="AF228" i="18" s="1"/>
  <c r="AT228" i="18" s="1"/>
  <c r="K228" i="18"/>
  <c r="J228" i="18"/>
  <c r="Z228" i="18" s="1"/>
  <c r="AN228" i="18" s="1"/>
  <c r="I228" i="18"/>
  <c r="H228" i="18"/>
  <c r="AE228" i="18" s="1"/>
  <c r="AS228" i="18" s="1"/>
  <c r="G228" i="18"/>
  <c r="F228" i="18"/>
  <c r="E228" i="18"/>
  <c r="D228" i="18"/>
  <c r="A228" i="18" s="1"/>
  <c r="AK227" i="18"/>
  <c r="AC227" i="18"/>
  <c r="AR227" i="18" s="1"/>
  <c r="X227" i="18"/>
  <c r="AD227" i="18" s="1"/>
  <c r="AP227" i="18" s="1"/>
  <c r="W227" i="18"/>
  <c r="V227" i="18"/>
  <c r="U227" i="18"/>
  <c r="T227" i="18"/>
  <c r="S227" i="18"/>
  <c r="AA227" i="18" s="1"/>
  <c r="AO227" i="18" s="1"/>
  <c r="R227" i="18"/>
  <c r="Q227" i="18"/>
  <c r="P227" i="18"/>
  <c r="AH227" i="18" s="1"/>
  <c r="AV227" i="18" s="1"/>
  <c r="O227" i="18"/>
  <c r="N227" i="18"/>
  <c r="M227" i="18"/>
  <c r="AG227" i="18" s="1"/>
  <c r="L227" i="18"/>
  <c r="AF227" i="18" s="1"/>
  <c r="AT227" i="18" s="1"/>
  <c r="K227" i="18"/>
  <c r="J227" i="18"/>
  <c r="Z227" i="18" s="1"/>
  <c r="AN227" i="18" s="1"/>
  <c r="I227" i="18"/>
  <c r="H227" i="18"/>
  <c r="AE227" i="18" s="1"/>
  <c r="AS227" i="18" s="1"/>
  <c r="G227" i="18"/>
  <c r="F227" i="18"/>
  <c r="E227" i="18"/>
  <c r="D227" i="18"/>
  <c r="AL227" i="18" s="1"/>
  <c r="AK226" i="18"/>
  <c r="X226" i="18"/>
  <c r="AD226" i="18" s="1"/>
  <c r="W226" i="18"/>
  <c r="AC226" i="18" s="1"/>
  <c r="AR226" i="18" s="1"/>
  <c r="V226" i="18"/>
  <c r="U226" i="18"/>
  <c r="T226" i="18"/>
  <c r="S226" i="18"/>
  <c r="AA226" i="18" s="1"/>
  <c r="AO226" i="18" s="1"/>
  <c r="R226" i="18"/>
  <c r="Q226" i="18"/>
  <c r="P226" i="18"/>
  <c r="AH226" i="18" s="1"/>
  <c r="AV226" i="18" s="1"/>
  <c r="O226" i="18"/>
  <c r="N226" i="18"/>
  <c r="M226" i="18"/>
  <c r="L226" i="18"/>
  <c r="AF226" i="18" s="1"/>
  <c r="AT226" i="18" s="1"/>
  <c r="K226" i="18"/>
  <c r="J226" i="18"/>
  <c r="Z226" i="18" s="1"/>
  <c r="AN226" i="18" s="1"/>
  <c r="I226" i="18"/>
  <c r="H226" i="18"/>
  <c r="AE226" i="18" s="1"/>
  <c r="AS226" i="18" s="1"/>
  <c r="G226" i="18"/>
  <c r="F226" i="18"/>
  <c r="E226" i="18"/>
  <c r="D226" i="18"/>
  <c r="AK225" i="18"/>
  <c r="AA225" i="18"/>
  <c r="AO225" i="18" s="1"/>
  <c r="X225" i="18"/>
  <c r="AD225" i="18" s="1"/>
  <c r="W225" i="18"/>
  <c r="AC225" i="18" s="1"/>
  <c r="AR225" i="18" s="1"/>
  <c r="V225" i="18"/>
  <c r="U225" i="18"/>
  <c r="T225" i="18"/>
  <c r="S225" i="18"/>
  <c r="R225" i="18"/>
  <c r="Q225" i="18"/>
  <c r="P225" i="18"/>
  <c r="AH225" i="18" s="1"/>
  <c r="AV225" i="18" s="1"/>
  <c r="O225" i="18"/>
  <c r="N225" i="18"/>
  <c r="M225" i="18"/>
  <c r="AG225" i="18" s="1"/>
  <c r="L225" i="18"/>
  <c r="AF225" i="18" s="1"/>
  <c r="AT225" i="18" s="1"/>
  <c r="K225" i="18"/>
  <c r="J225" i="18"/>
  <c r="Z225" i="18" s="1"/>
  <c r="AN225" i="18" s="1"/>
  <c r="I225" i="18"/>
  <c r="H225" i="18"/>
  <c r="AE225" i="18" s="1"/>
  <c r="AS225" i="18" s="1"/>
  <c r="G225" i="18"/>
  <c r="F225" i="18"/>
  <c r="E225" i="18"/>
  <c r="D225" i="18"/>
  <c r="A225" i="18" s="1"/>
  <c r="AK224" i="18"/>
  <c r="X224" i="18"/>
  <c r="AD224" i="18" s="1"/>
  <c r="W224" i="18"/>
  <c r="AC224" i="18" s="1"/>
  <c r="AR224" i="18" s="1"/>
  <c r="V224" i="18"/>
  <c r="U224" i="18"/>
  <c r="T224" i="18"/>
  <c r="S224" i="18"/>
  <c r="AA224" i="18" s="1"/>
  <c r="AO224" i="18" s="1"/>
  <c r="R224" i="18"/>
  <c r="Q224" i="18"/>
  <c r="P224" i="18"/>
  <c r="AH224" i="18" s="1"/>
  <c r="AV224" i="18" s="1"/>
  <c r="O224" i="18"/>
  <c r="N224" i="18"/>
  <c r="M224" i="18"/>
  <c r="AG224" i="18" s="1"/>
  <c r="L224" i="18"/>
  <c r="AF224" i="18" s="1"/>
  <c r="AT224" i="18" s="1"/>
  <c r="K224" i="18"/>
  <c r="J224" i="18"/>
  <c r="Z224" i="18" s="1"/>
  <c r="I224" i="18"/>
  <c r="H224" i="18"/>
  <c r="AE224" i="18" s="1"/>
  <c r="AS224" i="18" s="1"/>
  <c r="G224" i="18"/>
  <c r="F224" i="18"/>
  <c r="E224" i="18"/>
  <c r="D224" i="18"/>
  <c r="AL224" i="18" s="1"/>
  <c r="AK223" i="18"/>
  <c r="X223" i="18"/>
  <c r="AD223" i="18" s="1"/>
  <c r="W223" i="18"/>
  <c r="AC223" i="18" s="1"/>
  <c r="AR223" i="18" s="1"/>
  <c r="V223" i="18"/>
  <c r="U223" i="18"/>
  <c r="T223" i="18"/>
  <c r="S223" i="18"/>
  <c r="AA223" i="18" s="1"/>
  <c r="AO223" i="18" s="1"/>
  <c r="R223" i="18"/>
  <c r="Q223" i="18"/>
  <c r="P223" i="18"/>
  <c r="AH223" i="18" s="1"/>
  <c r="AV223" i="18" s="1"/>
  <c r="O223" i="18"/>
  <c r="AG223" i="18" s="1"/>
  <c r="N223" i="18"/>
  <c r="M223" i="18"/>
  <c r="L223" i="18"/>
  <c r="AF223" i="18" s="1"/>
  <c r="AT223" i="18" s="1"/>
  <c r="K223" i="18"/>
  <c r="J223" i="18"/>
  <c r="Z223" i="18" s="1"/>
  <c r="I223" i="18"/>
  <c r="H223" i="18"/>
  <c r="AE223" i="18" s="1"/>
  <c r="AS223" i="18" s="1"/>
  <c r="AU223" i="18" s="1"/>
  <c r="G223" i="18"/>
  <c r="F223" i="18"/>
  <c r="E223" i="18"/>
  <c r="D223" i="18"/>
  <c r="A223" i="18" s="1"/>
  <c r="AK222" i="18"/>
  <c r="X222" i="18"/>
  <c r="AD222" i="18" s="1"/>
  <c r="W222" i="18"/>
  <c r="AC222" i="18" s="1"/>
  <c r="AR222" i="18" s="1"/>
  <c r="V222" i="18"/>
  <c r="U222" i="18"/>
  <c r="T222" i="18"/>
  <c r="S222" i="18"/>
  <c r="AA222" i="18" s="1"/>
  <c r="AO222" i="18" s="1"/>
  <c r="R222" i="18"/>
  <c r="Q222" i="18"/>
  <c r="P222" i="18"/>
  <c r="AH222" i="18" s="1"/>
  <c r="AV222" i="18" s="1"/>
  <c r="O222" i="18"/>
  <c r="N222" i="18"/>
  <c r="M222" i="18"/>
  <c r="L222" i="18"/>
  <c r="AF222" i="18" s="1"/>
  <c r="AT222" i="18" s="1"/>
  <c r="K222" i="18"/>
  <c r="J222" i="18"/>
  <c r="Z222" i="18" s="1"/>
  <c r="AN222" i="18" s="1"/>
  <c r="I222" i="18"/>
  <c r="H222" i="18"/>
  <c r="AE222" i="18" s="1"/>
  <c r="AS222" i="18" s="1"/>
  <c r="G222" i="18"/>
  <c r="F222" i="18"/>
  <c r="E222" i="18"/>
  <c r="D222" i="18"/>
  <c r="AL222" i="18" s="1"/>
  <c r="AK221" i="18"/>
  <c r="X221" i="18"/>
  <c r="AD221" i="18" s="1"/>
  <c r="W221" i="18"/>
  <c r="AC221" i="18" s="1"/>
  <c r="AR221" i="18" s="1"/>
  <c r="V221" i="18"/>
  <c r="U221" i="18"/>
  <c r="T221" i="18"/>
  <c r="S221" i="18"/>
  <c r="AA221" i="18" s="1"/>
  <c r="AO221" i="18" s="1"/>
  <c r="R221" i="18"/>
  <c r="Q221" i="18"/>
  <c r="P221" i="18"/>
  <c r="AH221" i="18" s="1"/>
  <c r="AV221" i="18" s="1"/>
  <c r="O221" i="18"/>
  <c r="N221" i="18"/>
  <c r="M221" i="18"/>
  <c r="L221" i="18"/>
  <c r="AF221" i="18" s="1"/>
  <c r="AT221" i="18" s="1"/>
  <c r="K221" i="18"/>
  <c r="J221" i="18"/>
  <c r="Z221" i="18" s="1"/>
  <c r="AP221" i="18" s="1"/>
  <c r="I221" i="18"/>
  <c r="H221" i="18"/>
  <c r="AE221" i="18" s="1"/>
  <c r="AS221" i="18" s="1"/>
  <c r="G221" i="18"/>
  <c r="F221" i="18"/>
  <c r="E221" i="18"/>
  <c r="D221" i="18"/>
  <c r="AL221" i="18" s="1"/>
  <c r="AK220" i="18"/>
  <c r="X220" i="18"/>
  <c r="AD220" i="18" s="1"/>
  <c r="W220" i="18"/>
  <c r="AC220" i="18" s="1"/>
  <c r="AR220" i="18" s="1"/>
  <c r="V220" i="18"/>
  <c r="U220" i="18"/>
  <c r="T220" i="18"/>
  <c r="S220" i="18"/>
  <c r="AA220" i="18" s="1"/>
  <c r="AO220" i="18" s="1"/>
  <c r="R220" i="18"/>
  <c r="Q220" i="18"/>
  <c r="P220" i="18"/>
  <c r="AH220" i="18" s="1"/>
  <c r="AV220" i="18" s="1"/>
  <c r="O220" i="18"/>
  <c r="N220" i="18"/>
  <c r="M220" i="18"/>
  <c r="L220" i="18"/>
  <c r="AF220" i="18" s="1"/>
  <c r="AT220" i="18" s="1"/>
  <c r="K220" i="18"/>
  <c r="J220" i="18"/>
  <c r="Z220" i="18" s="1"/>
  <c r="AN220" i="18" s="1"/>
  <c r="I220" i="18"/>
  <c r="H220" i="18"/>
  <c r="AE220" i="18" s="1"/>
  <c r="AS220" i="18" s="1"/>
  <c r="G220" i="18"/>
  <c r="F220" i="18"/>
  <c r="E220" i="18"/>
  <c r="D220" i="18"/>
  <c r="AK219" i="18"/>
  <c r="AF219" i="18"/>
  <c r="AT219" i="18" s="1"/>
  <c r="X219" i="18"/>
  <c r="AD219" i="18" s="1"/>
  <c r="W219" i="18"/>
  <c r="AC219" i="18" s="1"/>
  <c r="AR219" i="18" s="1"/>
  <c r="V219" i="18"/>
  <c r="U219" i="18"/>
  <c r="T219" i="18"/>
  <c r="AB219" i="18" s="1"/>
  <c r="S219" i="18"/>
  <c r="AA219" i="18" s="1"/>
  <c r="AO219" i="18" s="1"/>
  <c r="R219" i="18"/>
  <c r="Q219" i="18"/>
  <c r="P219" i="18"/>
  <c r="AH219" i="18" s="1"/>
  <c r="AV219" i="18" s="1"/>
  <c r="O219" i="18"/>
  <c r="N219" i="18"/>
  <c r="M219" i="18"/>
  <c r="L219" i="18"/>
  <c r="K219" i="18"/>
  <c r="J219" i="18"/>
  <c r="Z219" i="18" s="1"/>
  <c r="AN219" i="18" s="1"/>
  <c r="I219" i="18"/>
  <c r="H219" i="18"/>
  <c r="AE219" i="18" s="1"/>
  <c r="AS219" i="18" s="1"/>
  <c r="G219" i="18"/>
  <c r="F219" i="18"/>
  <c r="E219" i="18"/>
  <c r="D219" i="18"/>
  <c r="AK218" i="18"/>
  <c r="X218" i="18"/>
  <c r="AD218" i="18" s="1"/>
  <c r="W218" i="18"/>
  <c r="AC218" i="18" s="1"/>
  <c r="AR218" i="18" s="1"/>
  <c r="V218" i="18"/>
  <c r="U218" i="18"/>
  <c r="T218" i="18"/>
  <c r="AB218" i="18" s="1"/>
  <c r="S218" i="18"/>
  <c r="AA218" i="18" s="1"/>
  <c r="AO218" i="18" s="1"/>
  <c r="R218" i="18"/>
  <c r="Q218" i="18"/>
  <c r="P218" i="18"/>
  <c r="AH218" i="18" s="1"/>
  <c r="AV218" i="18" s="1"/>
  <c r="BB218" i="18" s="1"/>
  <c r="O218" i="18"/>
  <c r="N218" i="18"/>
  <c r="M218" i="18"/>
  <c r="L218" i="18"/>
  <c r="AF218" i="18" s="1"/>
  <c r="AT218" i="18" s="1"/>
  <c r="K218" i="18"/>
  <c r="J218" i="18"/>
  <c r="Z218" i="18" s="1"/>
  <c r="AN218" i="18" s="1"/>
  <c r="AW218" i="18" s="1"/>
  <c r="I218" i="18"/>
  <c r="H218" i="18"/>
  <c r="AE218" i="18" s="1"/>
  <c r="AS218" i="18" s="1"/>
  <c r="G218" i="18"/>
  <c r="F218" i="18"/>
  <c r="E218" i="18"/>
  <c r="D218" i="18"/>
  <c r="A218" i="18" s="1"/>
  <c r="AK217" i="18"/>
  <c r="X217" i="18"/>
  <c r="AD217" i="18" s="1"/>
  <c r="W217" i="18"/>
  <c r="AC217" i="18" s="1"/>
  <c r="AR217" i="18" s="1"/>
  <c r="V217" i="18"/>
  <c r="U217" i="18"/>
  <c r="T217" i="18"/>
  <c r="S217" i="18"/>
  <c r="AA217" i="18" s="1"/>
  <c r="AO217" i="18" s="1"/>
  <c r="R217" i="18"/>
  <c r="Q217" i="18"/>
  <c r="P217" i="18"/>
  <c r="AH217" i="18" s="1"/>
  <c r="AV217" i="18" s="1"/>
  <c r="O217" i="18"/>
  <c r="N217" i="18"/>
  <c r="M217" i="18"/>
  <c r="L217" i="18"/>
  <c r="AF217" i="18" s="1"/>
  <c r="AT217" i="18" s="1"/>
  <c r="K217" i="18"/>
  <c r="J217" i="18"/>
  <c r="Z217" i="18" s="1"/>
  <c r="I217" i="18"/>
  <c r="H217" i="18"/>
  <c r="AE217" i="18" s="1"/>
  <c r="AS217" i="18" s="1"/>
  <c r="G217" i="18"/>
  <c r="F217" i="18"/>
  <c r="E217" i="18"/>
  <c r="D217" i="18"/>
  <c r="A217" i="18" s="1"/>
  <c r="AK216" i="18"/>
  <c r="X216" i="18"/>
  <c r="AD216" i="18" s="1"/>
  <c r="AP216" i="18" s="1"/>
  <c r="W216" i="18"/>
  <c r="AC216" i="18" s="1"/>
  <c r="AR216" i="18" s="1"/>
  <c r="V216" i="18"/>
  <c r="U216" i="18"/>
  <c r="T216" i="18"/>
  <c r="S216" i="18"/>
  <c r="AA216" i="18" s="1"/>
  <c r="AO216" i="18" s="1"/>
  <c r="R216" i="18"/>
  <c r="Q216" i="18"/>
  <c r="P216" i="18"/>
  <c r="AH216" i="18" s="1"/>
  <c r="AV216" i="18" s="1"/>
  <c r="O216" i="18"/>
  <c r="N216" i="18"/>
  <c r="M216" i="18"/>
  <c r="L216" i="18"/>
  <c r="AF216" i="18" s="1"/>
  <c r="AT216" i="18" s="1"/>
  <c r="K216" i="18"/>
  <c r="J216" i="18"/>
  <c r="Z216" i="18" s="1"/>
  <c r="AN216" i="18" s="1"/>
  <c r="I216" i="18"/>
  <c r="H216" i="18"/>
  <c r="AE216" i="18" s="1"/>
  <c r="AS216" i="18" s="1"/>
  <c r="G216" i="18"/>
  <c r="F216" i="18"/>
  <c r="E216" i="18"/>
  <c r="D216" i="18"/>
  <c r="AK215" i="18"/>
  <c r="X215" i="18"/>
  <c r="AD215" i="18" s="1"/>
  <c r="W215" i="18"/>
  <c r="AC215" i="18" s="1"/>
  <c r="AR215" i="18" s="1"/>
  <c r="V215" i="18"/>
  <c r="U215" i="18"/>
  <c r="T215" i="18"/>
  <c r="S215" i="18"/>
  <c r="AA215" i="18" s="1"/>
  <c r="AO215" i="18" s="1"/>
  <c r="R215" i="18"/>
  <c r="Q215" i="18"/>
  <c r="P215" i="18"/>
  <c r="AH215" i="18" s="1"/>
  <c r="AV215" i="18" s="1"/>
  <c r="O215" i="18"/>
  <c r="N215" i="18"/>
  <c r="M215" i="18"/>
  <c r="L215" i="18"/>
  <c r="AF215" i="18" s="1"/>
  <c r="AT215" i="18" s="1"/>
  <c r="K215" i="18"/>
  <c r="J215" i="18"/>
  <c r="Z215" i="18" s="1"/>
  <c r="AN215" i="18" s="1"/>
  <c r="I215" i="18"/>
  <c r="H215" i="18"/>
  <c r="AE215" i="18" s="1"/>
  <c r="AS215" i="18" s="1"/>
  <c r="G215" i="18"/>
  <c r="F215" i="18"/>
  <c r="E215" i="18"/>
  <c r="D215" i="18"/>
  <c r="AL215" i="18" s="1"/>
  <c r="AK214" i="18"/>
  <c r="X214" i="18"/>
  <c r="AD214" i="18" s="1"/>
  <c r="W214" i="18"/>
  <c r="AC214" i="18" s="1"/>
  <c r="AR214" i="18" s="1"/>
  <c r="V214" i="18"/>
  <c r="U214" i="18"/>
  <c r="T214" i="18"/>
  <c r="S214" i="18"/>
  <c r="AA214" i="18" s="1"/>
  <c r="AO214" i="18" s="1"/>
  <c r="R214" i="18"/>
  <c r="Q214" i="18"/>
  <c r="P214" i="18"/>
  <c r="AH214" i="18" s="1"/>
  <c r="AV214" i="18" s="1"/>
  <c r="O214" i="18"/>
  <c r="AG214" i="18" s="1"/>
  <c r="N214" i="18"/>
  <c r="M214" i="18"/>
  <c r="L214" i="18"/>
  <c r="AF214" i="18" s="1"/>
  <c r="AT214" i="18" s="1"/>
  <c r="K214" i="18"/>
  <c r="J214" i="18"/>
  <c r="Z214" i="18" s="1"/>
  <c r="AN214" i="18" s="1"/>
  <c r="I214" i="18"/>
  <c r="H214" i="18"/>
  <c r="AE214" i="18" s="1"/>
  <c r="AS214" i="18" s="1"/>
  <c r="G214" i="18"/>
  <c r="F214" i="18"/>
  <c r="E214" i="18"/>
  <c r="D214" i="18"/>
  <c r="AK213" i="18"/>
  <c r="X213" i="18"/>
  <c r="AD213" i="18" s="1"/>
  <c r="W213" i="18"/>
  <c r="AC213" i="18" s="1"/>
  <c r="AR213" i="18" s="1"/>
  <c r="V213" i="18"/>
  <c r="U213" i="18"/>
  <c r="T213" i="18"/>
  <c r="S213" i="18"/>
  <c r="AA213" i="18" s="1"/>
  <c r="AO213" i="18" s="1"/>
  <c r="R213" i="18"/>
  <c r="Q213" i="18"/>
  <c r="P213" i="18"/>
  <c r="AH213" i="18" s="1"/>
  <c r="AV213" i="18" s="1"/>
  <c r="O213" i="18"/>
  <c r="N213" i="18"/>
  <c r="M213" i="18"/>
  <c r="L213" i="18"/>
  <c r="AF213" i="18" s="1"/>
  <c r="AT213" i="18" s="1"/>
  <c r="K213" i="18"/>
  <c r="J213" i="18"/>
  <c r="Z213" i="18" s="1"/>
  <c r="AN213" i="18" s="1"/>
  <c r="I213" i="18"/>
  <c r="H213" i="18"/>
  <c r="AE213" i="18" s="1"/>
  <c r="AS213" i="18" s="1"/>
  <c r="G213" i="18"/>
  <c r="F213" i="18"/>
  <c r="E213" i="18"/>
  <c r="D213" i="18"/>
  <c r="A213" i="18" s="1"/>
  <c r="AK212" i="18"/>
  <c r="X212" i="18"/>
  <c r="AD212" i="18" s="1"/>
  <c r="W212" i="18"/>
  <c r="AC212" i="18" s="1"/>
  <c r="AR212" i="18" s="1"/>
  <c r="V212" i="18"/>
  <c r="U212" i="18"/>
  <c r="T212" i="18"/>
  <c r="S212" i="18"/>
  <c r="AA212" i="18" s="1"/>
  <c r="AO212" i="18" s="1"/>
  <c r="R212" i="18"/>
  <c r="Q212" i="18"/>
  <c r="P212" i="18"/>
  <c r="AH212" i="18" s="1"/>
  <c r="AV212" i="18" s="1"/>
  <c r="O212" i="18"/>
  <c r="N212" i="18"/>
  <c r="M212" i="18"/>
  <c r="L212" i="18"/>
  <c r="AF212" i="18" s="1"/>
  <c r="AT212" i="18" s="1"/>
  <c r="K212" i="18"/>
  <c r="J212" i="18"/>
  <c r="Z212" i="18" s="1"/>
  <c r="I212" i="18"/>
  <c r="H212" i="18"/>
  <c r="AE212" i="18" s="1"/>
  <c r="AS212" i="18" s="1"/>
  <c r="G212" i="18"/>
  <c r="F212" i="18"/>
  <c r="E212" i="18"/>
  <c r="D212" i="18"/>
  <c r="AL212" i="18" s="1"/>
  <c r="AK211" i="18"/>
  <c r="AG211" i="18"/>
  <c r="X211" i="18"/>
  <c r="AD211" i="18" s="1"/>
  <c r="W211" i="18"/>
  <c r="AC211" i="18" s="1"/>
  <c r="AR211" i="18" s="1"/>
  <c r="V211" i="18"/>
  <c r="U211" i="18"/>
  <c r="T211" i="18"/>
  <c r="S211" i="18"/>
  <c r="AA211" i="18" s="1"/>
  <c r="AO211" i="18" s="1"/>
  <c r="R211" i="18"/>
  <c r="Q211" i="18"/>
  <c r="P211" i="18"/>
  <c r="AH211" i="18" s="1"/>
  <c r="AV211" i="18" s="1"/>
  <c r="O211" i="18"/>
  <c r="N211" i="18"/>
  <c r="M211" i="18"/>
  <c r="L211" i="18"/>
  <c r="AF211" i="18" s="1"/>
  <c r="AT211" i="18" s="1"/>
  <c r="K211" i="18"/>
  <c r="J211" i="18"/>
  <c r="Z211" i="18" s="1"/>
  <c r="AN211" i="18" s="1"/>
  <c r="I211" i="18"/>
  <c r="H211" i="18"/>
  <c r="AE211" i="18" s="1"/>
  <c r="AS211" i="18" s="1"/>
  <c r="G211" i="18"/>
  <c r="F211" i="18"/>
  <c r="E211" i="18"/>
  <c r="D211" i="18"/>
  <c r="AL211" i="18" s="1"/>
  <c r="AK210" i="18"/>
  <c r="X210" i="18"/>
  <c r="AD210" i="18" s="1"/>
  <c r="W210" i="18"/>
  <c r="AC210" i="18" s="1"/>
  <c r="AR210" i="18" s="1"/>
  <c r="V210" i="18"/>
  <c r="U210" i="18"/>
  <c r="T210" i="18"/>
  <c r="S210" i="18"/>
  <c r="AA210" i="18" s="1"/>
  <c r="AO210" i="18" s="1"/>
  <c r="R210" i="18"/>
  <c r="Q210" i="18"/>
  <c r="P210" i="18"/>
  <c r="AH210" i="18" s="1"/>
  <c r="AV210" i="18" s="1"/>
  <c r="O210" i="18"/>
  <c r="N210" i="18"/>
  <c r="M210" i="18"/>
  <c r="L210" i="18"/>
  <c r="AF210" i="18" s="1"/>
  <c r="AT210" i="18" s="1"/>
  <c r="K210" i="18"/>
  <c r="J210" i="18"/>
  <c r="Z210" i="18" s="1"/>
  <c r="AN210" i="18" s="1"/>
  <c r="I210" i="18"/>
  <c r="H210" i="18"/>
  <c r="AE210" i="18" s="1"/>
  <c r="AS210" i="18" s="1"/>
  <c r="G210" i="18"/>
  <c r="F210" i="18"/>
  <c r="E210" i="18"/>
  <c r="D210" i="18"/>
  <c r="AL210" i="18" s="1"/>
  <c r="AK209" i="18"/>
  <c r="AD209" i="18"/>
  <c r="AA209" i="18"/>
  <c r="AO209" i="18" s="1"/>
  <c r="X209" i="18"/>
  <c r="W209" i="18"/>
  <c r="AC209" i="18" s="1"/>
  <c r="AR209" i="18" s="1"/>
  <c r="V209" i="18"/>
  <c r="U209" i="18"/>
  <c r="T209" i="18"/>
  <c r="AB209" i="18" s="1"/>
  <c r="S209" i="18"/>
  <c r="R209" i="18"/>
  <c r="Q209" i="18"/>
  <c r="P209" i="18"/>
  <c r="AH209" i="18" s="1"/>
  <c r="AV209" i="18" s="1"/>
  <c r="O209" i="18"/>
  <c r="N209" i="18"/>
  <c r="M209" i="18"/>
  <c r="L209" i="18"/>
  <c r="AF209" i="18" s="1"/>
  <c r="AT209" i="18" s="1"/>
  <c r="K209" i="18"/>
  <c r="J209" i="18"/>
  <c r="Z209" i="18" s="1"/>
  <c r="AN209" i="18" s="1"/>
  <c r="I209" i="18"/>
  <c r="H209" i="18"/>
  <c r="AE209" i="18" s="1"/>
  <c r="AS209" i="18" s="1"/>
  <c r="G209" i="18"/>
  <c r="F209" i="18"/>
  <c r="E209" i="18"/>
  <c r="D209" i="18"/>
  <c r="A209" i="18" s="1"/>
  <c r="AK208" i="18"/>
  <c r="X208" i="18"/>
  <c r="AD208" i="18" s="1"/>
  <c r="W208" i="18"/>
  <c r="AC208" i="18" s="1"/>
  <c r="AR208" i="18" s="1"/>
  <c r="AY208" i="18" s="1"/>
  <c r="V208" i="18"/>
  <c r="U208" i="18"/>
  <c r="T208" i="18"/>
  <c r="S208" i="18"/>
  <c r="AA208" i="18" s="1"/>
  <c r="AO208" i="18" s="1"/>
  <c r="R208" i="18"/>
  <c r="Q208" i="18"/>
  <c r="P208" i="18"/>
  <c r="AH208" i="18" s="1"/>
  <c r="AV208" i="18" s="1"/>
  <c r="O208" i="18"/>
  <c r="N208" i="18"/>
  <c r="M208" i="18"/>
  <c r="L208" i="18"/>
  <c r="AF208" i="18" s="1"/>
  <c r="AT208" i="18" s="1"/>
  <c r="K208" i="18"/>
  <c r="J208" i="18"/>
  <c r="Z208" i="18" s="1"/>
  <c r="I208" i="18"/>
  <c r="H208" i="18"/>
  <c r="AE208" i="18" s="1"/>
  <c r="AS208" i="18" s="1"/>
  <c r="G208" i="18"/>
  <c r="F208" i="18"/>
  <c r="E208" i="18"/>
  <c r="D208" i="18"/>
  <c r="AL208" i="18" s="1"/>
  <c r="AK207" i="18"/>
  <c r="X207" i="18"/>
  <c r="AD207" i="18" s="1"/>
  <c r="W207" i="18"/>
  <c r="AC207" i="18" s="1"/>
  <c r="AR207" i="18" s="1"/>
  <c r="V207" i="18"/>
  <c r="U207" i="18"/>
  <c r="T207" i="18"/>
  <c r="S207" i="18"/>
  <c r="AA207" i="18" s="1"/>
  <c r="AO207" i="18" s="1"/>
  <c r="R207" i="18"/>
  <c r="Q207" i="18"/>
  <c r="P207" i="18"/>
  <c r="AH207" i="18" s="1"/>
  <c r="AV207" i="18" s="1"/>
  <c r="O207" i="18"/>
  <c r="N207" i="18"/>
  <c r="M207" i="18"/>
  <c r="L207" i="18"/>
  <c r="AF207" i="18" s="1"/>
  <c r="AT207" i="18" s="1"/>
  <c r="K207" i="18"/>
  <c r="J207" i="18"/>
  <c r="Z207" i="18" s="1"/>
  <c r="AN207" i="18" s="1"/>
  <c r="I207" i="18"/>
  <c r="H207" i="18"/>
  <c r="AE207" i="18" s="1"/>
  <c r="AS207" i="18" s="1"/>
  <c r="G207" i="18"/>
  <c r="F207" i="18"/>
  <c r="E207" i="18"/>
  <c r="D207" i="18"/>
  <c r="AL207" i="18" s="1"/>
  <c r="A207" i="18"/>
  <c r="AT206" i="18"/>
  <c r="AK206" i="18"/>
  <c r="X206" i="18"/>
  <c r="AD206" i="18" s="1"/>
  <c r="W206" i="18"/>
  <c r="AC206" i="18" s="1"/>
  <c r="AR206" i="18" s="1"/>
  <c r="V206" i="18"/>
  <c r="U206" i="18"/>
  <c r="T206" i="18"/>
  <c r="S206" i="18"/>
  <c r="AA206" i="18" s="1"/>
  <c r="AO206" i="18" s="1"/>
  <c r="R206" i="18"/>
  <c r="Q206" i="18"/>
  <c r="P206" i="18"/>
  <c r="AH206" i="18" s="1"/>
  <c r="AV206" i="18" s="1"/>
  <c r="O206" i="18"/>
  <c r="N206" i="18"/>
  <c r="M206" i="18"/>
  <c r="L206" i="18"/>
  <c r="AF206" i="18" s="1"/>
  <c r="K206" i="18"/>
  <c r="J206" i="18"/>
  <c r="Z206" i="18" s="1"/>
  <c r="AN206" i="18" s="1"/>
  <c r="I206" i="18"/>
  <c r="H206" i="18"/>
  <c r="AE206" i="18" s="1"/>
  <c r="AS206" i="18" s="1"/>
  <c r="G206" i="18"/>
  <c r="F206" i="18"/>
  <c r="E206" i="18"/>
  <c r="D206" i="18"/>
  <c r="AL206" i="18" s="1"/>
  <c r="AK205" i="18"/>
  <c r="X205" i="18"/>
  <c r="AD205" i="18" s="1"/>
  <c r="W205" i="18"/>
  <c r="AC205" i="18" s="1"/>
  <c r="AR205" i="18" s="1"/>
  <c r="V205" i="18"/>
  <c r="U205" i="18"/>
  <c r="T205" i="18"/>
  <c r="S205" i="18"/>
  <c r="AA205" i="18" s="1"/>
  <c r="AO205" i="18" s="1"/>
  <c r="R205" i="18"/>
  <c r="Q205" i="18"/>
  <c r="P205" i="18"/>
  <c r="AH205" i="18" s="1"/>
  <c r="AV205" i="18" s="1"/>
  <c r="O205" i="18"/>
  <c r="N205" i="18"/>
  <c r="M205" i="18"/>
  <c r="L205" i="18"/>
  <c r="AF205" i="18" s="1"/>
  <c r="AT205" i="18" s="1"/>
  <c r="K205" i="18"/>
  <c r="J205" i="18"/>
  <c r="Z205" i="18" s="1"/>
  <c r="AN205" i="18" s="1"/>
  <c r="I205" i="18"/>
  <c r="H205" i="18"/>
  <c r="AE205" i="18" s="1"/>
  <c r="AS205" i="18" s="1"/>
  <c r="G205" i="18"/>
  <c r="F205" i="18"/>
  <c r="E205" i="18"/>
  <c r="D205" i="18"/>
  <c r="AL205" i="18" s="1"/>
  <c r="A205" i="18"/>
  <c r="AK204" i="18"/>
  <c r="X204" i="18"/>
  <c r="AD204" i="18" s="1"/>
  <c r="W204" i="18"/>
  <c r="AC204" i="18" s="1"/>
  <c r="AR204" i="18" s="1"/>
  <c r="V204" i="18"/>
  <c r="U204" i="18"/>
  <c r="T204" i="18"/>
  <c r="S204" i="18"/>
  <c r="AA204" i="18" s="1"/>
  <c r="AO204" i="18" s="1"/>
  <c r="R204" i="18"/>
  <c r="Q204" i="18"/>
  <c r="P204" i="18"/>
  <c r="AH204" i="18" s="1"/>
  <c r="AV204" i="18" s="1"/>
  <c r="O204" i="18"/>
  <c r="N204" i="18"/>
  <c r="M204" i="18"/>
  <c r="L204" i="18"/>
  <c r="AF204" i="18" s="1"/>
  <c r="AT204" i="18" s="1"/>
  <c r="K204" i="18"/>
  <c r="J204" i="18"/>
  <c r="Z204" i="18" s="1"/>
  <c r="AN204" i="18" s="1"/>
  <c r="I204" i="18"/>
  <c r="H204" i="18"/>
  <c r="AE204" i="18" s="1"/>
  <c r="AS204" i="18" s="1"/>
  <c r="G204" i="18"/>
  <c r="F204" i="18"/>
  <c r="E204" i="18"/>
  <c r="D204" i="18"/>
  <c r="AL204" i="18" s="1"/>
  <c r="AK203" i="18"/>
  <c r="AF203" i="18"/>
  <c r="AT203" i="18" s="1"/>
  <c r="X203" i="18"/>
  <c r="AD203" i="18" s="1"/>
  <c r="W203" i="18"/>
  <c r="AC203" i="18" s="1"/>
  <c r="AR203" i="18" s="1"/>
  <c r="V203" i="18"/>
  <c r="U203" i="18"/>
  <c r="T203" i="18"/>
  <c r="S203" i="18"/>
  <c r="AA203" i="18" s="1"/>
  <c r="AO203" i="18" s="1"/>
  <c r="R203" i="18"/>
  <c r="Q203" i="18"/>
  <c r="P203" i="18"/>
  <c r="AH203" i="18" s="1"/>
  <c r="AV203" i="18" s="1"/>
  <c r="O203" i="18"/>
  <c r="N203" i="18"/>
  <c r="M203" i="18"/>
  <c r="AG203" i="18" s="1"/>
  <c r="L203" i="18"/>
  <c r="K203" i="18"/>
  <c r="J203" i="18"/>
  <c r="Z203" i="18" s="1"/>
  <c r="AN203" i="18" s="1"/>
  <c r="I203" i="18"/>
  <c r="H203" i="18"/>
  <c r="AE203" i="18" s="1"/>
  <c r="AS203" i="18" s="1"/>
  <c r="G203" i="18"/>
  <c r="F203" i="18"/>
  <c r="E203" i="18"/>
  <c r="D203" i="18"/>
  <c r="AK202" i="18"/>
  <c r="X202" i="18"/>
  <c r="AD202" i="18" s="1"/>
  <c r="W202" i="18"/>
  <c r="AC202" i="18" s="1"/>
  <c r="AR202" i="18" s="1"/>
  <c r="V202" i="18"/>
  <c r="U202" i="18"/>
  <c r="T202" i="18"/>
  <c r="S202" i="18"/>
  <c r="AA202" i="18" s="1"/>
  <c r="AO202" i="18" s="1"/>
  <c r="R202" i="18"/>
  <c r="Q202" i="18"/>
  <c r="P202" i="18"/>
  <c r="AH202" i="18" s="1"/>
  <c r="AV202" i="18" s="1"/>
  <c r="O202" i="18"/>
  <c r="N202" i="18"/>
  <c r="M202" i="18"/>
  <c r="L202" i="18"/>
  <c r="AF202" i="18" s="1"/>
  <c r="AT202" i="18" s="1"/>
  <c r="K202" i="18"/>
  <c r="J202" i="18"/>
  <c r="Z202" i="18" s="1"/>
  <c r="I202" i="18"/>
  <c r="H202" i="18"/>
  <c r="AE202" i="18" s="1"/>
  <c r="AS202" i="18" s="1"/>
  <c r="G202" i="18"/>
  <c r="F202" i="18"/>
  <c r="E202" i="18"/>
  <c r="D202" i="18"/>
  <c r="A202" i="18" s="1"/>
  <c r="AK201" i="18"/>
  <c r="X201" i="18"/>
  <c r="AD201" i="18" s="1"/>
  <c r="W201" i="18"/>
  <c r="AC201" i="18" s="1"/>
  <c r="AR201" i="18" s="1"/>
  <c r="V201" i="18"/>
  <c r="U201" i="18"/>
  <c r="T201" i="18"/>
  <c r="S201" i="18"/>
  <c r="AA201" i="18" s="1"/>
  <c r="AO201" i="18" s="1"/>
  <c r="R201" i="18"/>
  <c r="Q201" i="18"/>
  <c r="P201" i="18"/>
  <c r="AH201" i="18" s="1"/>
  <c r="AV201" i="18" s="1"/>
  <c r="O201" i="18"/>
  <c r="N201" i="18"/>
  <c r="M201" i="18"/>
  <c r="L201" i="18"/>
  <c r="AF201" i="18" s="1"/>
  <c r="AT201" i="18" s="1"/>
  <c r="K201" i="18"/>
  <c r="J201" i="18"/>
  <c r="Z201" i="18" s="1"/>
  <c r="AN201" i="18" s="1"/>
  <c r="I201" i="18"/>
  <c r="H201" i="18"/>
  <c r="AE201" i="18" s="1"/>
  <c r="AS201" i="18" s="1"/>
  <c r="G201" i="18"/>
  <c r="F201" i="18"/>
  <c r="E201" i="18"/>
  <c r="D201" i="18"/>
  <c r="AK200" i="18"/>
  <c r="X200" i="18"/>
  <c r="AD200" i="18" s="1"/>
  <c r="W200" i="18"/>
  <c r="AC200" i="18" s="1"/>
  <c r="AR200" i="18" s="1"/>
  <c r="V200" i="18"/>
  <c r="AB200" i="18" s="1"/>
  <c r="U200" i="18"/>
  <c r="T200" i="18"/>
  <c r="S200" i="18"/>
  <c r="AA200" i="18" s="1"/>
  <c r="AO200" i="18" s="1"/>
  <c r="R200" i="18"/>
  <c r="Q200" i="18"/>
  <c r="P200" i="18"/>
  <c r="AH200" i="18" s="1"/>
  <c r="AV200" i="18" s="1"/>
  <c r="O200" i="18"/>
  <c r="AG200" i="18" s="1"/>
  <c r="N200" i="18"/>
  <c r="M200" i="18"/>
  <c r="L200" i="18"/>
  <c r="AF200" i="18" s="1"/>
  <c r="AT200" i="18" s="1"/>
  <c r="K200" i="18"/>
  <c r="J200" i="18"/>
  <c r="Z200" i="18" s="1"/>
  <c r="AN200" i="18" s="1"/>
  <c r="I200" i="18"/>
  <c r="H200" i="18"/>
  <c r="AE200" i="18" s="1"/>
  <c r="AS200" i="18" s="1"/>
  <c r="G200" i="18"/>
  <c r="F200" i="18"/>
  <c r="E200" i="18"/>
  <c r="D200" i="18"/>
  <c r="AL200" i="18" s="1"/>
  <c r="AK199" i="18"/>
  <c r="X199" i="18"/>
  <c r="AD199" i="18" s="1"/>
  <c r="W199" i="18"/>
  <c r="AC199" i="18" s="1"/>
  <c r="AR199" i="18" s="1"/>
  <c r="V199" i="18"/>
  <c r="U199" i="18"/>
  <c r="T199" i="18"/>
  <c r="S199" i="18"/>
  <c r="AA199" i="18" s="1"/>
  <c r="AO199" i="18" s="1"/>
  <c r="R199" i="18"/>
  <c r="Q199" i="18"/>
  <c r="P199" i="18"/>
  <c r="AH199" i="18" s="1"/>
  <c r="AV199" i="18" s="1"/>
  <c r="O199" i="18"/>
  <c r="N199" i="18"/>
  <c r="M199" i="18"/>
  <c r="AG199" i="18" s="1"/>
  <c r="L199" i="18"/>
  <c r="AF199" i="18" s="1"/>
  <c r="AT199" i="18" s="1"/>
  <c r="K199" i="18"/>
  <c r="J199" i="18"/>
  <c r="Z199" i="18" s="1"/>
  <c r="AN199" i="18" s="1"/>
  <c r="I199" i="18"/>
  <c r="H199" i="18"/>
  <c r="AE199" i="18" s="1"/>
  <c r="AS199" i="18" s="1"/>
  <c r="G199" i="18"/>
  <c r="F199" i="18"/>
  <c r="E199" i="18"/>
  <c r="D199" i="18"/>
  <c r="AL199" i="18" s="1"/>
  <c r="AK198" i="18"/>
  <c r="X198" i="18"/>
  <c r="AD198" i="18" s="1"/>
  <c r="W198" i="18"/>
  <c r="AC198" i="18" s="1"/>
  <c r="AR198" i="18" s="1"/>
  <c r="V198" i="18"/>
  <c r="U198" i="18"/>
  <c r="T198" i="18"/>
  <c r="S198" i="18"/>
  <c r="AA198" i="18" s="1"/>
  <c r="AO198" i="18" s="1"/>
  <c r="R198" i="18"/>
  <c r="Q198" i="18"/>
  <c r="P198" i="18"/>
  <c r="AH198" i="18" s="1"/>
  <c r="AV198" i="18" s="1"/>
  <c r="O198" i="18"/>
  <c r="N198" i="18"/>
  <c r="M198" i="18"/>
  <c r="L198" i="18"/>
  <c r="AF198" i="18" s="1"/>
  <c r="AT198" i="18" s="1"/>
  <c r="K198" i="18"/>
  <c r="J198" i="18"/>
  <c r="Z198" i="18" s="1"/>
  <c r="AN198" i="18" s="1"/>
  <c r="I198" i="18"/>
  <c r="H198" i="18"/>
  <c r="AE198" i="18" s="1"/>
  <c r="AS198" i="18" s="1"/>
  <c r="G198" i="18"/>
  <c r="F198" i="18"/>
  <c r="E198" i="18"/>
  <c r="D198" i="18"/>
  <c r="A198" i="18" s="1"/>
  <c r="AK197" i="18"/>
  <c r="X197" i="18"/>
  <c r="AD197" i="18" s="1"/>
  <c r="W197" i="18"/>
  <c r="AC197" i="18" s="1"/>
  <c r="AR197" i="18" s="1"/>
  <c r="V197" i="18"/>
  <c r="U197" i="18"/>
  <c r="T197" i="18"/>
  <c r="S197" i="18"/>
  <c r="AA197" i="18" s="1"/>
  <c r="AO197" i="18" s="1"/>
  <c r="R197" i="18"/>
  <c r="Q197" i="18"/>
  <c r="P197" i="18"/>
  <c r="AH197" i="18" s="1"/>
  <c r="AV197" i="18" s="1"/>
  <c r="O197" i="18"/>
  <c r="N197" i="18"/>
  <c r="M197" i="18"/>
  <c r="L197" i="18"/>
  <c r="AF197" i="18" s="1"/>
  <c r="AT197" i="18" s="1"/>
  <c r="K197" i="18"/>
  <c r="J197" i="18"/>
  <c r="Z197" i="18" s="1"/>
  <c r="AN197" i="18" s="1"/>
  <c r="I197" i="18"/>
  <c r="H197" i="18"/>
  <c r="AE197" i="18" s="1"/>
  <c r="AS197" i="18" s="1"/>
  <c r="G197" i="18"/>
  <c r="F197" i="18"/>
  <c r="E197" i="18"/>
  <c r="D197" i="18"/>
  <c r="AL197" i="18" s="1"/>
  <c r="AK196" i="18"/>
  <c r="X196" i="18"/>
  <c r="AD196" i="18" s="1"/>
  <c r="W196" i="18"/>
  <c r="AC196" i="18" s="1"/>
  <c r="AR196" i="18" s="1"/>
  <c r="V196" i="18"/>
  <c r="U196" i="18"/>
  <c r="T196" i="18"/>
  <c r="S196" i="18"/>
  <c r="AA196" i="18" s="1"/>
  <c r="AO196" i="18" s="1"/>
  <c r="R196" i="18"/>
  <c r="Q196" i="18"/>
  <c r="P196" i="18"/>
  <c r="AH196" i="18" s="1"/>
  <c r="AV196" i="18" s="1"/>
  <c r="O196" i="18"/>
  <c r="N196" i="18"/>
  <c r="M196" i="18"/>
  <c r="L196" i="18"/>
  <c r="AF196" i="18" s="1"/>
  <c r="AT196" i="18" s="1"/>
  <c r="K196" i="18"/>
  <c r="J196" i="18"/>
  <c r="Z196" i="18" s="1"/>
  <c r="I196" i="18"/>
  <c r="H196" i="18"/>
  <c r="AE196" i="18" s="1"/>
  <c r="AS196" i="18" s="1"/>
  <c r="G196" i="18"/>
  <c r="F196" i="18"/>
  <c r="E196" i="18"/>
  <c r="D196" i="18"/>
  <c r="A196" i="18" s="1"/>
  <c r="AK195" i="18"/>
  <c r="X195" i="18"/>
  <c r="AD195" i="18" s="1"/>
  <c r="W195" i="18"/>
  <c r="AC195" i="18" s="1"/>
  <c r="AR195" i="18" s="1"/>
  <c r="V195" i="18"/>
  <c r="U195" i="18"/>
  <c r="T195" i="18"/>
  <c r="S195" i="18"/>
  <c r="AA195" i="18" s="1"/>
  <c r="AO195" i="18" s="1"/>
  <c r="R195" i="18"/>
  <c r="Q195" i="18"/>
  <c r="P195" i="18"/>
  <c r="AH195" i="18" s="1"/>
  <c r="AV195" i="18" s="1"/>
  <c r="O195" i="18"/>
  <c r="N195" i="18"/>
  <c r="M195" i="18"/>
  <c r="AG195" i="18" s="1"/>
  <c r="L195" i="18"/>
  <c r="AF195" i="18" s="1"/>
  <c r="AT195" i="18" s="1"/>
  <c r="K195" i="18"/>
  <c r="J195" i="18"/>
  <c r="Z195" i="18" s="1"/>
  <c r="AN195" i="18" s="1"/>
  <c r="I195" i="18"/>
  <c r="H195" i="18"/>
  <c r="AE195" i="18" s="1"/>
  <c r="AS195" i="18" s="1"/>
  <c r="G195" i="18"/>
  <c r="F195" i="18"/>
  <c r="E195" i="18"/>
  <c r="D195" i="18"/>
  <c r="AL195" i="18" s="1"/>
  <c r="AK194" i="18"/>
  <c r="AA194" i="18"/>
  <c r="AO194" i="18" s="1"/>
  <c r="X194" i="18"/>
  <c r="AD194" i="18" s="1"/>
  <c r="W194" i="18"/>
  <c r="AC194" i="18" s="1"/>
  <c r="AR194" i="18" s="1"/>
  <c r="V194" i="18"/>
  <c r="U194" i="18"/>
  <c r="T194" i="18"/>
  <c r="S194" i="18"/>
  <c r="R194" i="18"/>
  <c r="Q194" i="18"/>
  <c r="P194" i="18"/>
  <c r="AH194" i="18" s="1"/>
  <c r="AV194" i="18" s="1"/>
  <c r="O194" i="18"/>
  <c r="N194" i="18"/>
  <c r="M194" i="18"/>
  <c r="L194" i="18"/>
  <c r="AF194" i="18" s="1"/>
  <c r="AT194" i="18" s="1"/>
  <c r="K194" i="18"/>
  <c r="J194" i="18"/>
  <c r="Z194" i="18" s="1"/>
  <c r="AN194" i="18" s="1"/>
  <c r="I194" i="18"/>
  <c r="H194" i="18"/>
  <c r="AE194" i="18" s="1"/>
  <c r="AS194" i="18" s="1"/>
  <c r="G194" i="18"/>
  <c r="F194" i="18"/>
  <c r="E194" i="18"/>
  <c r="D194" i="18"/>
  <c r="AL194" i="18" s="1"/>
  <c r="AK193" i="18"/>
  <c r="X193" i="18"/>
  <c r="AD193" i="18" s="1"/>
  <c r="W193" i="18"/>
  <c r="AC193" i="18" s="1"/>
  <c r="AR193" i="18" s="1"/>
  <c r="V193" i="18"/>
  <c r="U193" i="18"/>
  <c r="Y193" i="18" s="1"/>
  <c r="AM193" i="18" s="1"/>
  <c r="T193" i="18"/>
  <c r="AB193" i="18" s="1"/>
  <c r="S193" i="18"/>
  <c r="AA193" i="18" s="1"/>
  <c r="AO193" i="18" s="1"/>
  <c r="R193" i="18"/>
  <c r="Q193" i="18"/>
  <c r="P193" i="18"/>
  <c r="AH193" i="18" s="1"/>
  <c r="AV193" i="18" s="1"/>
  <c r="O193" i="18"/>
  <c r="N193" i="18"/>
  <c r="M193" i="18"/>
  <c r="L193" i="18"/>
  <c r="AF193" i="18" s="1"/>
  <c r="AT193" i="18" s="1"/>
  <c r="K193" i="18"/>
  <c r="J193" i="18"/>
  <c r="Z193" i="18" s="1"/>
  <c r="AN193" i="18" s="1"/>
  <c r="I193" i="18"/>
  <c r="H193" i="18"/>
  <c r="AE193" i="18" s="1"/>
  <c r="AS193" i="18" s="1"/>
  <c r="G193" i="18"/>
  <c r="F193" i="18"/>
  <c r="E193" i="18"/>
  <c r="D193" i="18"/>
  <c r="AL193" i="18" s="1"/>
  <c r="AK192" i="18"/>
  <c r="AC192" i="18"/>
  <c r="AR192" i="18" s="1"/>
  <c r="X192" i="18"/>
  <c r="AD192" i="18" s="1"/>
  <c r="W192" i="18"/>
  <c r="V192" i="18"/>
  <c r="U192" i="18"/>
  <c r="T192" i="18"/>
  <c r="S192" i="18"/>
  <c r="AA192" i="18" s="1"/>
  <c r="AO192" i="18" s="1"/>
  <c r="R192" i="18"/>
  <c r="Q192" i="18"/>
  <c r="P192" i="18"/>
  <c r="AH192" i="18" s="1"/>
  <c r="AV192" i="18" s="1"/>
  <c r="O192" i="18"/>
  <c r="N192" i="18"/>
  <c r="M192" i="18"/>
  <c r="L192" i="18"/>
  <c r="AF192" i="18" s="1"/>
  <c r="AT192" i="18" s="1"/>
  <c r="K192" i="18"/>
  <c r="J192" i="18"/>
  <c r="Z192" i="18" s="1"/>
  <c r="AN192" i="18" s="1"/>
  <c r="I192" i="18"/>
  <c r="H192" i="18"/>
  <c r="AE192" i="18" s="1"/>
  <c r="AS192" i="18" s="1"/>
  <c r="G192" i="18"/>
  <c r="F192" i="18"/>
  <c r="E192" i="18"/>
  <c r="D192" i="18"/>
  <c r="AK191" i="18"/>
  <c r="X191" i="18"/>
  <c r="AD191" i="18" s="1"/>
  <c r="W191" i="18"/>
  <c r="AC191" i="18" s="1"/>
  <c r="AR191" i="18" s="1"/>
  <c r="V191" i="18"/>
  <c r="U191" i="18"/>
  <c r="T191" i="18"/>
  <c r="AB191" i="18" s="1"/>
  <c r="S191" i="18"/>
  <c r="AA191" i="18" s="1"/>
  <c r="AO191" i="18" s="1"/>
  <c r="R191" i="18"/>
  <c r="Q191" i="18"/>
  <c r="P191" i="18"/>
  <c r="AH191" i="18" s="1"/>
  <c r="AV191" i="18" s="1"/>
  <c r="O191" i="18"/>
  <c r="N191" i="18"/>
  <c r="M191" i="18"/>
  <c r="L191" i="18"/>
  <c r="AF191" i="18" s="1"/>
  <c r="AT191" i="18" s="1"/>
  <c r="K191" i="18"/>
  <c r="J191" i="18"/>
  <c r="Z191" i="18" s="1"/>
  <c r="AN191" i="18" s="1"/>
  <c r="I191" i="18"/>
  <c r="H191" i="18"/>
  <c r="AE191" i="18" s="1"/>
  <c r="AS191" i="18" s="1"/>
  <c r="G191" i="18"/>
  <c r="F191" i="18"/>
  <c r="E191" i="18"/>
  <c r="D191" i="18"/>
  <c r="AL191" i="18" s="1"/>
  <c r="AK190" i="18"/>
  <c r="AC190" i="18"/>
  <c r="AR190" i="18" s="1"/>
  <c r="X190" i="18"/>
  <c r="AD190" i="18" s="1"/>
  <c r="W190" i="18"/>
  <c r="V190" i="18"/>
  <c r="U190" i="18"/>
  <c r="T190" i="18"/>
  <c r="AB190" i="18" s="1"/>
  <c r="S190" i="18"/>
  <c r="AA190" i="18" s="1"/>
  <c r="AO190" i="18" s="1"/>
  <c r="R190" i="18"/>
  <c r="Q190" i="18"/>
  <c r="P190" i="18"/>
  <c r="AH190" i="18" s="1"/>
  <c r="AV190" i="18" s="1"/>
  <c r="O190" i="18"/>
  <c r="N190" i="18"/>
  <c r="M190" i="18"/>
  <c r="L190" i="18"/>
  <c r="AF190" i="18" s="1"/>
  <c r="AT190" i="18" s="1"/>
  <c r="K190" i="18"/>
  <c r="J190" i="18"/>
  <c r="Z190" i="18" s="1"/>
  <c r="AN190" i="18" s="1"/>
  <c r="I190" i="18"/>
  <c r="H190" i="18"/>
  <c r="AE190" i="18" s="1"/>
  <c r="AS190" i="18" s="1"/>
  <c r="G190" i="18"/>
  <c r="F190" i="18"/>
  <c r="E190" i="18"/>
  <c r="D190" i="18"/>
  <c r="AL190" i="18" s="1"/>
  <c r="AK189" i="18"/>
  <c r="X189" i="18"/>
  <c r="AD189" i="18" s="1"/>
  <c r="W189" i="18"/>
  <c r="AC189" i="18" s="1"/>
  <c r="AR189" i="18" s="1"/>
  <c r="V189" i="18"/>
  <c r="U189" i="18"/>
  <c r="T189" i="18"/>
  <c r="AB189" i="18" s="1"/>
  <c r="S189" i="18"/>
  <c r="AA189" i="18" s="1"/>
  <c r="AO189" i="18" s="1"/>
  <c r="R189" i="18"/>
  <c r="Q189" i="18"/>
  <c r="P189" i="18"/>
  <c r="AH189" i="18" s="1"/>
  <c r="AV189" i="18" s="1"/>
  <c r="O189" i="18"/>
  <c r="AG189" i="18" s="1"/>
  <c r="N189" i="18"/>
  <c r="M189" i="18"/>
  <c r="L189" i="18"/>
  <c r="AF189" i="18" s="1"/>
  <c r="AT189" i="18" s="1"/>
  <c r="K189" i="18"/>
  <c r="J189" i="18"/>
  <c r="Z189" i="18" s="1"/>
  <c r="AN189" i="18" s="1"/>
  <c r="I189" i="18"/>
  <c r="H189" i="18"/>
  <c r="AE189" i="18" s="1"/>
  <c r="AS189" i="18" s="1"/>
  <c r="G189" i="18"/>
  <c r="F189" i="18"/>
  <c r="E189" i="18"/>
  <c r="D189" i="18"/>
  <c r="AL189" i="18" s="1"/>
  <c r="AK188" i="18"/>
  <c r="AF188" i="18"/>
  <c r="AT188" i="18" s="1"/>
  <c r="X188" i="18"/>
  <c r="AD188" i="18" s="1"/>
  <c r="W188" i="18"/>
  <c r="AC188" i="18" s="1"/>
  <c r="AR188" i="18" s="1"/>
  <c r="V188" i="18"/>
  <c r="U188" i="18"/>
  <c r="T188" i="18"/>
  <c r="S188" i="18"/>
  <c r="AA188" i="18" s="1"/>
  <c r="AO188" i="18" s="1"/>
  <c r="R188" i="18"/>
  <c r="Q188" i="18"/>
  <c r="P188" i="18"/>
  <c r="AH188" i="18" s="1"/>
  <c r="AV188" i="18" s="1"/>
  <c r="O188" i="18"/>
  <c r="N188" i="18"/>
  <c r="M188" i="18"/>
  <c r="L188" i="18"/>
  <c r="K188" i="18"/>
  <c r="J188" i="18"/>
  <c r="Z188" i="18" s="1"/>
  <c r="AN188" i="18" s="1"/>
  <c r="I188" i="18"/>
  <c r="H188" i="18"/>
  <c r="AE188" i="18" s="1"/>
  <c r="AS188" i="18" s="1"/>
  <c r="G188" i="18"/>
  <c r="F188" i="18"/>
  <c r="E188" i="18"/>
  <c r="D188" i="18"/>
  <c r="AL188" i="18" s="1"/>
  <c r="A188" i="18"/>
  <c r="AK187" i="18"/>
  <c r="AC187" i="18"/>
  <c r="AR187" i="18" s="1"/>
  <c r="X187" i="18"/>
  <c r="AD187" i="18" s="1"/>
  <c r="W187" i="18"/>
  <c r="V187" i="18"/>
  <c r="U187" i="18"/>
  <c r="T187" i="18"/>
  <c r="S187" i="18"/>
  <c r="AA187" i="18" s="1"/>
  <c r="AO187" i="18" s="1"/>
  <c r="R187" i="18"/>
  <c r="Q187" i="18"/>
  <c r="P187" i="18"/>
  <c r="AH187" i="18" s="1"/>
  <c r="AV187" i="18" s="1"/>
  <c r="O187" i="18"/>
  <c r="N187" i="18"/>
  <c r="M187" i="18"/>
  <c r="L187" i="18"/>
  <c r="AF187" i="18" s="1"/>
  <c r="AT187" i="18" s="1"/>
  <c r="K187" i="18"/>
  <c r="J187" i="18"/>
  <c r="Z187" i="18" s="1"/>
  <c r="AN187" i="18" s="1"/>
  <c r="I187" i="18"/>
  <c r="H187" i="18"/>
  <c r="AE187" i="18" s="1"/>
  <c r="AS187" i="18" s="1"/>
  <c r="G187" i="18"/>
  <c r="F187" i="18"/>
  <c r="E187" i="18"/>
  <c r="D187" i="18"/>
  <c r="AK186" i="18"/>
  <c r="AH186" i="18"/>
  <c r="AV186" i="18" s="1"/>
  <c r="X186" i="18"/>
  <c r="AD186" i="18" s="1"/>
  <c r="W186" i="18"/>
  <c r="AC186" i="18" s="1"/>
  <c r="AR186" i="18" s="1"/>
  <c r="V186" i="18"/>
  <c r="U186" i="18"/>
  <c r="T186" i="18"/>
  <c r="S186" i="18"/>
  <c r="AA186" i="18" s="1"/>
  <c r="AO186" i="18" s="1"/>
  <c r="R186" i="18"/>
  <c r="Q186" i="18"/>
  <c r="P186" i="18"/>
  <c r="O186" i="18"/>
  <c r="N186" i="18"/>
  <c r="M186" i="18"/>
  <c r="AG186" i="18" s="1"/>
  <c r="L186" i="18"/>
  <c r="AF186" i="18" s="1"/>
  <c r="AT186" i="18" s="1"/>
  <c r="K186" i="18"/>
  <c r="J186" i="18"/>
  <c r="Z186" i="18" s="1"/>
  <c r="AN186" i="18" s="1"/>
  <c r="I186" i="18"/>
  <c r="H186" i="18"/>
  <c r="AE186" i="18" s="1"/>
  <c r="AS186" i="18" s="1"/>
  <c r="G186" i="18"/>
  <c r="F186" i="18"/>
  <c r="E186" i="18"/>
  <c r="D186" i="18"/>
  <c r="AL186" i="18" s="1"/>
  <c r="AK185" i="18"/>
  <c r="X185" i="18"/>
  <c r="AD185" i="18" s="1"/>
  <c r="W185" i="18"/>
  <c r="AC185" i="18" s="1"/>
  <c r="AR185" i="18" s="1"/>
  <c r="V185" i="18"/>
  <c r="U185" i="18"/>
  <c r="T185" i="18"/>
  <c r="S185" i="18"/>
  <c r="AA185" i="18" s="1"/>
  <c r="AO185" i="18" s="1"/>
  <c r="R185" i="18"/>
  <c r="Q185" i="18"/>
  <c r="P185" i="18"/>
  <c r="AH185" i="18" s="1"/>
  <c r="AV185" i="18" s="1"/>
  <c r="O185" i="18"/>
  <c r="N185" i="18"/>
  <c r="M185" i="18"/>
  <c r="L185" i="18"/>
  <c r="AF185" i="18" s="1"/>
  <c r="AT185" i="18" s="1"/>
  <c r="K185" i="18"/>
  <c r="J185" i="18"/>
  <c r="Z185" i="18" s="1"/>
  <c r="AN185" i="18" s="1"/>
  <c r="I185" i="18"/>
  <c r="H185" i="18"/>
  <c r="AE185" i="18" s="1"/>
  <c r="AS185" i="18" s="1"/>
  <c r="G185" i="18"/>
  <c r="F185" i="18"/>
  <c r="E185" i="18"/>
  <c r="D185" i="18"/>
  <c r="AL185" i="18" s="1"/>
  <c r="A185" i="18"/>
  <c r="AK184" i="18"/>
  <c r="AA184" i="18"/>
  <c r="AO184" i="18" s="1"/>
  <c r="X184" i="18"/>
  <c r="AD184" i="18" s="1"/>
  <c r="W184" i="18"/>
  <c r="AC184" i="18" s="1"/>
  <c r="AR184" i="18" s="1"/>
  <c r="V184" i="18"/>
  <c r="U184" i="18"/>
  <c r="T184" i="18"/>
  <c r="S184" i="18"/>
  <c r="R184" i="18"/>
  <c r="Q184" i="18"/>
  <c r="P184" i="18"/>
  <c r="AH184" i="18" s="1"/>
  <c r="AV184" i="18" s="1"/>
  <c r="O184" i="18"/>
  <c r="N184" i="18"/>
  <c r="M184" i="18"/>
  <c r="AG184" i="18" s="1"/>
  <c r="L184" i="18"/>
  <c r="AF184" i="18" s="1"/>
  <c r="AT184" i="18" s="1"/>
  <c r="K184" i="18"/>
  <c r="J184" i="18"/>
  <c r="Z184" i="18" s="1"/>
  <c r="AN184" i="18" s="1"/>
  <c r="I184" i="18"/>
  <c r="H184" i="18"/>
  <c r="AE184" i="18" s="1"/>
  <c r="AS184" i="18" s="1"/>
  <c r="G184" i="18"/>
  <c r="F184" i="18"/>
  <c r="E184" i="18"/>
  <c r="D184" i="18"/>
  <c r="AL184" i="18" s="1"/>
  <c r="AK183" i="18"/>
  <c r="X183" i="18"/>
  <c r="AD183" i="18" s="1"/>
  <c r="W183" i="18"/>
  <c r="AC183" i="18" s="1"/>
  <c r="AR183" i="18" s="1"/>
  <c r="V183" i="18"/>
  <c r="U183" i="18"/>
  <c r="T183" i="18"/>
  <c r="S183" i="18"/>
  <c r="AA183" i="18" s="1"/>
  <c r="AO183" i="18" s="1"/>
  <c r="R183" i="18"/>
  <c r="Q183" i="18"/>
  <c r="P183" i="18"/>
  <c r="AH183" i="18" s="1"/>
  <c r="AV183" i="18" s="1"/>
  <c r="O183" i="18"/>
  <c r="N183" i="18"/>
  <c r="M183" i="18"/>
  <c r="L183" i="18"/>
  <c r="AF183" i="18" s="1"/>
  <c r="AT183" i="18" s="1"/>
  <c r="K183" i="18"/>
  <c r="J183" i="18"/>
  <c r="Z183" i="18" s="1"/>
  <c r="AN183" i="18" s="1"/>
  <c r="I183" i="18"/>
  <c r="H183" i="18"/>
  <c r="AE183" i="18" s="1"/>
  <c r="AS183" i="18" s="1"/>
  <c r="G183" i="18"/>
  <c r="F183" i="18"/>
  <c r="E183" i="18"/>
  <c r="D183" i="18"/>
  <c r="AL183" i="18" s="1"/>
  <c r="AK182" i="18"/>
  <c r="AH182" i="18"/>
  <c r="AV182" i="18" s="1"/>
  <c r="AE182" i="18"/>
  <c r="AS182" i="18" s="1"/>
  <c r="X182" i="18"/>
  <c r="AD182" i="18" s="1"/>
  <c r="W182" i="18"/>
  <c r="AC182" i="18" s="1"/>
  <c r="AR182" i="18" s="1"/>
  <c r="V182" i="18"/>
  <c r="U182" i="18"/>
  <c r="T182" i="18"/>
  <c r="S182" i="18"/>
  <c r="AA182" i="18" s="1"/>
  <c r="AO182" i="18" s="1"/>
  <c r="R182" i="18"/>
  <c r="Q182" i="18"/>
  <c r="P182" i="18"/>
  <c r="O182" i="18"/>
  <c r="N182" i="18"/>
  <c r="M182" i="18"/>
  <c r="L182" i="18"/>
  <c r="AF182" i="18" s="1"/>
  <c r="AT182" i="18" s="1"/>
  <c r="K182" i="18"/>
  <c r="J182" i="18"/>
  <c r="Z182" i="18" s="1"/>
  <c r="AN182" i="18" s="1"/>
  <c r="I182" i="18"/>
  <c r="H182" i="18"/>
  <c r="G182" i="18"/>
  <c r="F182" i="18"/>
  <c r="E182" i="18"/>
  <c r="D182" i="18"/>
  <c r="AL182" i="18" s="1"/>
  <c r="AK181" i="18"/>
  <c r="X181" i="18"/>
  <c r="AD181" i="18" s="1"/>
  <c r="W181" i="18"/>
  <c r="AC181" i="18" s="1"/>
  <c r="AR181" i="18" s="1"/>
  <c r="V181" i="18"/>
  <c r="U181" i="18"/>
  <c r="T181" i="18"/>
  <c r="S181" i="18"/>
  <c r="AA181" i="18" s="1"/>
  <c r="AO181" i="18" s="1"/>
  <c r="R181" i="18"/>
  <c r="Q181" i="18"/>
  <c r="P181" i="18"/>
  <c r="AH181" i="18" s="1"/>
  <c r="AV181" i="18" s="1"/>
  <c r="O181" i="18"/>
  <c r="N181" i="18"/>
  <c r="M181" i="18"/>
  <c r="L181" i="18"/>
  <c r="AF181" i="18" s="1"/>
  <c r="AT181" i="18" s="1"/>
  <c r="K181" i="18"/>
  <c r="J181" i="18"/>
  <c r="Z181" i="18" s="1"/>
  <c r="AN181" i="18" s="1"/>
  <c r="I181" i="18"/>
  <c r="H181" i="18"/>
  <c r="AE181" i="18" s="1"/>
  <c r="AS181" i="18" s="1"/>
  <c r="G181" i="18"/>
  <c r="F181" i="18"/>
  <c r="E181" i="18"/>
  <c r="D181" i="18"/>
  <c r="AK180" i="18"/>
  <c r="AH180" i="18"/>
  <c r="AV180" i="18" s="1"/>
  <c r="AF180" i="18"/>
  <c r="AT180" i="18" s="1"/>
  <c r="X180" i="18"/>
  <c r="AD180" i="18" s="1"/>
  <c r="W180" i="18"/>
  <c r="AC180" i="18" s="1"/>
  <c r="AR180" i="18" s="1"/>
  <c r="V180" i="18"/>
  <c r="U180" i="18"/>
  <c r="T180" i="18"/>
  <c r="S180" i="18"/>
  <c r="AA180" i="18" s="1"/>
  <c r="AO180" i="18" s="1"/>
  <c r="R180" i="18"/>
  <c r="Q180" i="18"/>
  <c r="P180" i="18"/>
  <c r="O180" i="18"/>
  <c r="AG180" i="18" s="1"/>
  <c r="N180" i="18"/>
  <c r="M180" i="18"/>
  <c r="L180" i="18"/>
  <c r="K180" i="18"/>
  <c r="J180" i="18"/>
  <c r="Z180" i="18" s="1"/>
  <c r="I180" i="18"/>
  <c r="H180" i="18"/>
  <c r="AE180" i="18" s="1"/>
  <c r="AS180" i="18" s="1"/>
  <c r="G180" i="18"/>
  <c r="F180" i="18"/>
  <c r="E180" i="18"/>
  <c r="D180" i="18"/>
  <c r="AL180" i="18" s="1"/>
  <c r="AK179" i="18"/>
  <c r="X179" i="18"/>
  <c r="AD179" i="18" s="1"/>
  <c r="W179" i="18"/>
  <c r="AC179" i="18" s="1"/>
  <c r="AR179" i="18" s="1"/>
  <c r="V179" i="18"/>
  <c r="U179" i="18"/>
  <c r="T179" i="18"/>
  <c r="S179" i="18"/>
  <c r="AA179" i="18" s="1"/>
  <c r="AO179" i="18" s="1"/>
  <c r="R179" i="18"/>
  <c r="Q179" i="18"/>
  <c r="P179" i="18"/>
  <c r="AH179" i="18" s="1"/>
  <c r="AV179" i="18" s="1"/>
  <c r="O179" i="18"/>
  <c r="N179" i="18"/>
  <c r="M179" i="18"/>
  <c r="L179" i="18"/>
  <c r="AF179" i="18" s="1"/>
  <c r="AT179" i="18" s="1"/>
  <c r="K179" i="18"/>
  <c r="J179" i="18"/>
  <c r="Z179" i="18" s="1"/>
  <c r="AN179" i="18" s="1"/>
  <c r="I179" i="18"/>
  <c r="H179" i="18"/>
  <c r="AE179" i="18" s="1"/>
  <c r="AS179" i="18" s="1"/>
  <c r="G179" i="18"/>
  <c r="F179" i="18"/>
  <c r="E179" i="18"/>
  <c r="D179" i="18"/>
  <c r="AK178" i="18"/>
  <c r="X178" i="18"/>
  <c r="AD178" i="18" s="1"/>
  <c r="W178" i="18"/>
  <c r="AC178" i="18" s="1"/>
  <c r="AR178" i="18" s="1"/>
  <c r="V178" i="18"/>
  <c r="AB178" i="18" s="1"/>
  <c r="U178" i="18"/>
  <c r="T178" i="18"/>
  <c r="S178" i="18"/>
  <c r="AA178" i="18" s="1"/>
  <c r="AO178" i="18" s="1"/>
  <c r="R178" i="18"/>
  <c r="Q178" i="18"/>
  <c r="P178" i="18"/>
  <c r="AH178" i="18" s="1"/>
  <c r="AV178" i="18" s="1"/>
  <c r="O178" i="18"/>
  <c r="N178" i="18"/>
  <c r="M178" i="18"/>
  <c r="L178" i="18"/>
  <c r="AF178" i="18" s="1"/>
  <c r="AT178" i="18" s="1"/>
  <c r="K178" i="18"/>
  <c r="J178" i="18"/>
  <c r="Z178" i="18" s="1"/>
  <c r="AN178" i="18" s="1"/>
  <c r="I178" i="18"/>
  <c r="H178" i="18"/>
  <c r="AE178" i="18" s="1"/>
  <c r="AS178" i="18" s="1"/>
  <c r="G178" i="18"/>
  <c r="F178" i="18"/>
  <c r="E178" i="18"/>
  <c r="D178" i="18"/>
  <c r="AL178" i="18" s="1"/>
  <c r="AK177" i="18"/>
  <c r="X177" i="18"/>
  <c r="AD177" i="18" s="1"/>
  <c r="AP177" i="18" s="1"/>
  <c r="W177" i="18"/>
  <c r="AC177" i="18" s="1"/>
  <c r="AR177" i="18" s="1"/>
  <c r="V177" i="18"/>
  <c r="U177" i="18"/>
  <c r="T177" i="18"/>
  <c r="S177" i="18"/>
  <c r="AA177" i="18" s="1"/>
  <c r="AO177" i="18" s="1"/>
  <c r="R177" i="18"/>
  <c r="Q177" i="18"/>
  <c r="P177" i="18"/>
  <c r="AH177" i="18" s="1"/>
  <c r="AV177" i="18" s="1"/>
  <c r="O177" i="18"/>
  <c r="N177" i="18"/>
  <c r="M177" i="18"/>
  <c r="L177" i="18"/>
  <c r="AF177" i="18" s="1"/>
  <c r="AT177" i="18" s="1"/>
  <c r="K177" i="18"/>
  <c r="J177" i="18"/>
  <c r="Z177" i="18" s="1"/>
  <c r="AN177" i="18" s="1"/>
  <c r="I177" i="18"/>
  <c r="H177" i="18"/>
  <c r="AE177" i="18" s="1"/>
  <c r="AS177" i="18" s="1"/>
  <c r="G177" i="18"/>
  <c r="F177" i="18"/>
  <c r="E177" i="18"/>
  <c r="D177" i="18"/>
  <c r="AK176" i="18"/>
  <c r="AC176" i="18"/>
  <c r="AR176" i="18" s="1"/>
  <c r="X176" i="18"/>
  <c r="AD176" i="18" s="1"/>
  <c r="W176" i="18"/>
  <c r="V176" i="18"/>
  <c r="U176" i="18"/>
  <c r="T176" i="18"/>
  <c r="S176" i="18"/>
  <c r="AA176" i="18" s="1"/>
  <c r="AO176" i="18" s="1"/>
  <c r="R176" i="18"/>
  <c r="Q176" i="18"/>
  <c r="P176" i="18"/>
  <c r="AH176" i="18" s="1"/>
  <c r="AV176" i="18" s="1"/>
  <c r="O176" i="18"/>
  <c r="N176" i="18"/>
  <c r="M176" i="18"/>
  <c r="L176" i="18"/>
  <c r="AF176" i="18" s="1"/>
  <c r="AT176" i="18" s="1"/>
  <c r="K176" i="18"/>
  <c r="J176" i="18"/>
  <c r="Z176" i="18" s="1"/>
  <c r="AN176" i="18" s="1"/>
  <c r="I176" i="18"/>
  <c r="H176" i="18"/>
  <c r="AE176" i="18" s="1"/>
  <c r="AS176" i="18" s="1"/>
  <c r="G176" i="18"/>
  <c r="F176" i="18"/>
  <c r="E176" i="18"/>
  <c r="D176" i="18"/>
  <c r="AL176" i="18" s="1"/>
  <c r="AK175" i="18"/>
  <c r="X175" i="18"/>
  <c r="AD175" i="18" s="1"/>
  <c r="W175" i="18"/>
  <c r="AC175" i="18" s="1"/>
  <c r="AR175" i="18" s="1"/>
  <c r="V175" i="18"/>
  <c r="U175" i="18"/>
  <c r="T175" i="18"/>
  <c r="S175" i="18"/>
  <c r="AA175" i="18" s="1"/>
  <c r="AO175" i="18" s="1"/>
  <c r="R175" i="18"/>
  <c r="Q175" i="18"/>
  <c r="P175" i="18"/>
  <c r="AH175" i="18" s="1"/>
  <c r="AV175" i="18" s="1"/>
  <c r="O175" i="18"/>
  <c r="N175" i="18"/>
  <c r="M175" i="18"/>
  <c r="L175" i="18"/>
  <c r="AF175" i="18" s="1"/>
  <c r="AT175" i="18" s="1"/>
  <c r="K175" i="18"/>
  <c r="J175" i="18"/>
  <c r="Z175" i="18" s="1"/>
  <c r="AN175" i="18" s="1"/>
  <c r="I175" i="18"/>
  <c r="H175" i="18"/>
  <c r="AE175" i="18" s="1"/>
  <c r="AS175" i="18" s="1"/>
  <c r="AZ175" i="18" s="1"/>
  <c r="G175" i="18"/>
  <c r="F175" i="18"/>
  <c r="E175" i="18"/>
  <c r="D175" i="18"/>
  <c r="AL175" i="18" s="1"/>
  <c r="A175" i="18"/>
  <c r="AK174" i="18"/>
  <c r="X174" i="18"/>
  <c r="AD174" i="18" s="1"/>
  <c r="W174" i="18"/>
  <c r="AC174" i="18" s="1"/>
  <c r="AR174" i="18" s="1"/>
  <c r="V174" i="18"/>
  <c r="U174" i="18"/>
  <c r="T174" i="18"/>
  <c r="S174" i="18"/>
  <c r="AA174" i="18" s="1"/>
  <c r="AO174" i="18" s="1"/>
  <c r="R174" i="18"/>
  <c r="Q174" i="18"/>
  <c r="P174" i="18"/>
  <c r="AH174" i="18" s="1"/>
  <c r="AV174" i="18" s="1"/>
  <c r="O174" i="18"/>
  <c r="N174" i="18"/>
  <c r="M174" i="18"/>
  <c r="L174" i="18"/>
  <c r="AF174" i="18" s="1"/>
  <c r="AT174" i="18" s="1"/>
  <c r="BB174" i="18" s="1"/>
  <c r="K174" i="18"/>
  <c r="J174" i="18"/>
  <c r="Z174" i="18" s="1"/>
  <c r="AN174" i="18" s="1"/>
  <c r="I174" i="18"/>
  <c r="H174" i="18"/>
  <c r="AE174" i="18" s="1"/>
  <c r="AS174" i="18" s="1"/>
  <c r="G174" i="18"/>
  <c r="F174" i="18"/>
  <c r="E174" i="18"/>
  <c r="D174" i="18"/>
  <c r="A174" i="18" s="1"/>
  <c r="AK173" i="18"/>
  <c r="X173" i="18"/>
  <c r="AD173" i="18" s="1"/>
  <c r="W173" i="18"/>
  <c r="AC173" i="18" s="1"/>
  <c r="AR173" i="18" s="1"/>
  <c r="V173" i="18"/>
  <c r="U173" i="18"/>
  <c r="T173" i="18"/>
  <c r="S173" i="18"/>
  <c r="AA173" i="18" s="1"/>
  <c r="AO173" i="18" s="1"/>
  <c r="R173" i="18"/>
  <c r="Q173" i="18"/>
  <c r="P173" i="18"/>
  <c r="AH173" i="18" s="1"/>
  <c r="AV173" i="18" s="1"/>
  <c r="O173" i="18"/>
  <c r="N173" i="18"/>
  <c r="M173" i="18"/>
  <c r="L173" i="18"/>
  <c r="AF173" i="18" s="1"/>
  <c r="AT173" i="18" s="1"/>
  <c r="K173" i="18"/>
  <c r="J173" i="18"/>
  <c r="Z173" i="18" s="1"/>
  <c r="AN173" i="18" s="1"/>
  <c r="I173" i="18"/>
  <c r="H173" i="18"/>
  <c r="AE173" i="18" s="1"/>
  <c r="AS173" i="18" s="1"/>
  <c r="G173" i="18"/>
  <c r="F173" i="18"/>
  <c r="E173" i="18"/>
  <c r="D173" i="18"/>
  <c r="AK172" i="18"/>
  <c r="X172" i="18"/>
  <c r="AD172" i="18" s="1"/>
  <c r="W172" i="18"/>
  <c r="AC172" i="18" s="1"/>
  <c r="AR172" i="18" s="1"/>
  <c r="V172" i="18"/>
  <c r="U172" i="18"/>
  <c r="T172" i="18"/>
  <c r="S172" i="18"/>
  <c r="AA172" i="18" s="1"/>
  <c r="AO172" i="18" s="1"/>
  <c r="R172" i="18"/>
  <c r="Q172" i="18"/>
  <c r="P172" i="18"/>
  <c r="AH172" i="18" s="1"/>
  <c r="AV172" i="18" s="1"/>
  <c r="O172" i="18"/>
  <c r="N172" i="18"/>
  <c r="M172" i="18"/>
  <c r="L172" i="18"/>
  <c r="AF172" i="18" s="1"/>
  <c r="AT172" i="18" s="1"/>
  <c r="K172" i="18"/>
  <c r="J172" i="18"/>
  <c r="Z172" i="18" s="1"/>
  <c r="I172" i="18"/>
  <c r="H172" i="18"/>
  <c r="AE172" i="18" s="1"/>
  <c r="AS172" i="18" s="1"/>
  <c r="G172" i="18"/>
  <c r="F172" i="18"/>
  <c r="E172" i="18"/>
  <c r="D172" i="18"/>
  <c r="AL172" i="18" s="1"/>
  <c r="A172" i="18"/>
  <c r="AK171" i="18"/>
  <c r="Z171" i="18"/>
  <c r="AN171" i="18" s="1"/>
  <c r="X171" i="18"/>
  <c r="AD171" i="18" s="1"/>
  <c r="W171" i="18"/>
  <c r="AC171" i="18" s="1"/>
  <c r="AR171" i="18" s="1"/>
  <c r="V171" i="18"/>
  <c r="U171" i="18"/>
  <c r="T171" i="18"/>
  <c r="S171" i="18"/>
  <c r="AA171" i="18" s="1"/>
  <c r="AO171" i="18" s="1"/>
  <c r="R171" i="18"/>
  <c r="Q171" i="18"/>
  <c r="P171" i="18"/>
  <c r="AH171" i="18" s="1"/>
  <c r="AV171" i="18" s="1"/>
  <c r="O171" i="18"/>
  <c r="N171" i="18"/>
  <c r="M171" i="18"/>
  <c r="L171" i="18"/>
  <c r="AF171" i="18" s="1"/>
  <c r="AT171" i="18" s="1"/>
  <c r="K171" i="18"/>
  <c r="J171" i="18"/>
  <c r="I171" i="18"/>
  <c r="H171" i="18"/>
  <c r="AE171" i="18" s="1"/>
  <c r="AS171" i="18" s="1"/>
  <c r="G171" i="18"/>
  <c r="F171" i="18"/>
  <c r="E171" i="18"/>
  <c r="D171" i="18"/>
  <c r="A171" i="18" s="1"/>
  <c r="AK170" i="18"/>
  <c r="AD170" i="18"/>
  <c r="AA170" i="18"/>
  <c r="AO170" i="18" s="1"/>
  <c r="AY170" i="18" s="1"/>
  <c r="X170" i="18"/>
  <c r="W170" i="18"/>
  <c r="AC170" i="18" s="1"/>
  <c r="AR170" i="18" s="1"/>
  <c r="V170" i="18"/>
  <c r="U170" i="18"/>
  <c r="T170" i="18"/>
  <c r="AB170" i="18" s="1"/>
  <c r="S170" i="18"/>
  <c r="R170" i="18"/>
  <c r="Q170" i="18"/>
  <c r="P170" i="18"/>
  <c r="AH170" i="18" s="1"/>
  <c r="AV170" i="18" s="1"/>
  <c r="O170" i="18"/>
  <c r="N170" i="18"/>
  <c r="M170" i="18"/>
  <c r="L170" i="18"/>
  <c r="AF170" i="18" s="1"/>
  <c r="AT170" i="18" s="1"/>
  <c r="K170" i="18"/>
  <c r="J170" i="18"/>
  <c r="Z170" i="18" s="1"/>
  <c r="AN170" i="18" s="1"/>
  <c r="I170" i="18"/>
  <c r="H170" i="18"/>
  <c r="AE170" i="18" s="1"/>
  <c r="AS170" i="18" s="1"/>
  <c r="G170" i="18"/>
  <c r="F170" i="18"/>
  <c r="E170" i="18"/>
  <c r="D170" i="18"/>
  <c r="AK169" i="18"/>
  <c r="AD169" i="18"/>
  <c r="X169" i="18"/>
  <c r="W169" i="18"/>
  <c r="AC169" i="18" s="1"/>
  <c r="AR169" i="18" s="1"/>
  <c r="V169" i="18"/>
  <c r="AB169" i="18" s="1"/>
  <c r="U169" i="18"/>
  <c r="T169" i="18"/>
  <c r="S169" i="18"/>
  <c r="AA169" i="18" s="1"/>
  <c r="AO169" i="18" s="1"/>
  <c r="R169" i="18"/>
  <c r="Q169" i="18"/>
  <c r="P169" i="18"/>
  <c r="AH169" i="18" s="1"/>
  <c r="AV169" i="18" s="1"/>
  <c r="O169" i="18"/>
  <c r="N169" i="18"/>
  <c r="M169" i="18"/>
  <c r="L169" i="18"/>
  <c r="AF169" i="18" s="1"/>
  <c r="AT169" i="18" s="1"/>
  <c r="K169" i="18"/>
  <c r="J169" i="18"/>
  <c r="Z169" i="18" s="1"/>
  <c r="AN169" i="18" s="1"/>
  <c r="I169" i="18"/>
  <c r="H169" i="18"/>
  <c r="AE169" i="18" s="1"/>
  <c r="AS169" i="18" s="1"/>
  <c r="G169" i="18"/>
  <c r="F169" i="18"/>
  <c r="E169" i="18"/>
  <c r="D169" i="18"/>
  <c r="AL169" i="18" s="1"/>
  <c r="A169" i="18"/>
  <c r="AK168" i="18"/>
  <c r="AH168" i="18"/>
  <c r="AV168" i="18" s="1"/>
  <c r="X168" i="18"/>
  <c r="AD168" i="18" s="1"/>
  <c r="W168" i="18"/>
  <c r="AC168" i="18" s="1"/>
  <c r="AR168" i="18" s="1"/>
  <c r="V168" i="18"/>
  <c r="U168" i="18"/>
  <c r="T168" i="18"/>
  <c r="S168" i="18"/>
  <c r="AA168" i="18" s="1"/>
  <c r="AO168" i="18" s="1"/>
  <c r="R168" i="18"/>
  <c r="Q168" i="18"/>
  <c r="P168" i="18"/>
  <c r="O168" i="18"/>
  <c r="N168" i="18"/>
  <c r="M168" i="18"/>
  <c r="L168" i="18"/>
  <c r="AF168" i="18" s="1"/>
  <c r="AT168" i="18" s="1"/>
  <c r="K168" i="18"/>
  <c r="J168" i="18"/>
  <c r="Z168" i="18" s="1"/>
  <c r="AN168" i="18" s="1"/>
  <c r="I168" i="18"/>
  <c r="H168" i="18"/>
  <c r="AE168" i="18" s="1"/>
  <c r="AS168" i="18" s="1"/>
  <c r="G168" i="18"/>
  <c r="F168" i="18"/>
  <c r="E168" i="18"/>
  <c r="D168" i="18"/>
  <c r="AL168" i="18" s="1"/>
  <c r="AK167" i="18"/>
  <c r="X167" i="18"/>
  <c r="AD167" i="18" s="1"/>
  <c r="W167" i="18"/>
  <c r="AC167" i="18" s="1"/>
  <c r="AR167" i="18" s="1"/>
  <c r="V167" i="18"/>
  <c r="U167" i="18"/>
  <c r="T167" i="18"/>
  <c r="S167" i="18"/>
  <c r="AA167" i="18" s="1"/>
  <c r="AO167" i="18" s="1"/>
  <c r="R167" i="18"/>
  <c r="Q167" i="18"/>
  <c r="P167" i="18"/>
  <c r="AH167" i="18" s="1"/>
  <c r="AV167" i="18" s="1"/>
  <c r="O167" i="18"/>
  <c r="N167" i="18"/>
  <c r="M167" i="18"/>
  <c r="L167" i="18"/>
  <c r="AF167" i="18" s="1"/>
  <c r="AT167" i="18" s="1"/>
  <c r="K167" i="18"/>
  <c r="J167" i="18"/>
  <c r="Z167" i="18" s="1"/>
  <c r="I167" i="18"/>
  <c r="H167" i="18"/>
  <c r="AE167" i="18" s="1"/>
  <c r="AS167" i="18" s="1"/>
  <c r="G167" i="18"/>
  <c r="F167" i="18"/>
  <c r="E167" i="18"/>
  <c r="D167" i="18"/>
  <c r="AL167" i="18" s="1"/>
  <c r="AK166" i="18"/>
  <c r="X166" i="18"/>
  <c r="AD166" i="18" s="1"/>
  <c r="W166" i="18"/>
  <c r="AC166" i="18" s="1"/>
  <c r="AR166" i="18" s="1"/>
  <c r="V166" i="18"/>
  <c r="U166" i="18"/>
  <c r="T166" i="18"/>
  <c r="S166" i="18"/>
  <c r="AA166" i="18" s="1"/>
  <c r="AO166" i="18" s="1"/>
  <c r="R166" i="18"/>
  <c r="Q166" i="18"/>
  <c r="P166" i="18"/>
  <c r="AH166" i="18" s="1"/>
  <c r="AV166" i="18" s="1"/>
  <c r="O166" i="18"/>
  <c r="N166" i="18"/>
  <c r="M166" i="18"/>
  <c r="L166" i="18"/>
  <c r="AF166" i="18" s="1"/>
  <c r="AT166" i="18" s="1"/>
  <c r="K166" i="18"/>
  <c r="J166" i="18"/>
  <c r="Z166" i="18" s="1"/>
  <c r="AN166" i="18" s="1"/>
  <c r="I166" i="18"/>
  <c r="H166" i="18"/>
  <c r="AE166" i="18" s="1"/>
  <c r="AS166" i="18" s="1"/>
  <c r="G166" i="18"/>
  <c r="F166" i="18"/>
  <c r="E166" i="18"/>
  <c r="D166" i="18"/>
  <c r="AL166" i="18" s="1"/>
  <c r="AK165" i="18"/>
  <c r="X165" i="18"/>
  <c r="AD165" i="18" s="1"/>
  <c r="W165" i="18"/>
  <c r="AC165" i="18" s="1"/>
  <c r="AR165" i="18" s="1"/>
  <c r="V165" i="18"/>
  <c r="U165" i="18"/>
  <c r="T165" i="18"/>
  <c r="S165" i="18"/>
  <c r="AA165" i="18" s="1"/>
  <c r="AO165" i="18" s="1"/>
  <c r="R165" i="18"/>
  <c r="Q165" i="18"/>
  <c r="P165" i="18"/>
  <c r="AH165" i="18" s="1"/>
  <c r="AV165" i="18" s="1"/>
  <c r="O165" i="18"/>
  <c r="N165" i="18"/>
  <c r="M165" i="18"/>
  <c r="L165" i="18"/>
  <c r="AF165" i="18" s="1"/>
  <c r="AT165" i="18" s="1"/>
  <c r="K165" i="18"/>
  <c r="J165" i="18"/>
  <c r="Z165" i="18" s="1"/>
  <c r="AN165" i="18" s="1"/>
  <c r="I165" i="18"/>
  <c r="H165" i="18"/>
  <c r="AE165" i="18" s="1"/>
  <c r="AS165" i="18" s="1"/>
  <c r="G165" i="18"/>
  <c r="F165" i="18"/>
  <c r="E165" i="18"/>
  <c r="D165" i="18"/>
  <c r="A165" i="18" s="1"/>
  <c r="AK164" i="18"/>
  <c r="X164" i="18"/>
  <c r="AD164" i="18" s="1"/>
  <c r="W164" i="18"/>
  <c r="AC164" i="18" s="1"/>
  <c r="AR164" i="18" s="1"/>
  <c r="V164" i="18"/>
  <c r="U164" i="18"/>
  <c r="T164" i="18"/>
  <c r="S164" i="18"/>
  <c r="AA164" i="18" s="1"/>
  <c r="AO164" i="18" s="1"/>
  <c r="AY164" i="18" s="1"/>
  <c r="R164" i="18"/>
  <c r="Q164" i="18"/>
  <c r="P164" i="18"/>
  <c r="AH164" i="18" s="1"/>
  <c r="AV164" i="18" s="1"/>
  <c r="O164" i="18"/>
  <c r="AG164" i="18" s="1"/>
  <c r="N164" i="18"/>
  <c r="M164" i="18"/>
  <c r="L164" i="18"/>
  <c r="AF164" i="18" s="1"/>
  <c r="AT164" i="18" s="1"/>
  <c r="K164" i="18"/>
  <c r="J164" i="18"/>
  <c r="Z164" i="18" s="1"/>
  <c r="AN164" i="18" s="1"/>
  <c r="I164" i="18"/>
  <c r="H164" i="18"/>
  <c r="AE164" i="18" s="1"/>
  <c r="AS164" i="18" s="1"/>
  <c r="G164" i="18"/>
  <c r="F164" i="18"/>
  <c r="E164" i="18"/>
  <c r="D164" i="18"/>
  <c r="AL164" i="18" s="1"/>
  <c r="A164" i="18"/>
  <c r="AK163" i="18"/>
  <c r="X163" i="18"/>
  <c r="AD163" i="18" s="1"/>
  <c r="W163" i="18"/>
  <c r="AC163" i="18" s="1"/>
  <c r="AR163" i="18" s="1"/>
  <c r="V163" i="18"/>
  <c r="U163" i="18"/>
  <c r="T163" i="18"/>
  <c r="S163" i="18"/>
  <c r="AA163" i="18" s="1"/>
  <c r="AO163" i="18" s="1"/>
  <c r="R163" i="18"/>
  <c r="Q163" i="18"/>
  <c r="P163" i="18"/>
  <c r="AH163" i="18" s="1"/>
  <c r="AV163" i="18" s="1"/>
  <c r="O163" i="18"/>
  <c r="N163" i="18"/>
  <c r="M163" i="18"/>
  <c r="L163" i="18"/>
  <c r="AF163" i="18" s="1"/>
  <c r="AT163" i="18" s="1"/>
  <c r="K163" i="18"/>
  <c r="J163" i="18"/>
  <c r="Z163" i="18" s="1"/>
  <c r="I163" i="18"/>
  <c r="H163" i="18"/>
  <c r="AE163" i="18" s="1"/>
  <c r="AS163" i="18" s="1"/>
  <c r="G163" i="18"/>
  <c r="F163" i="18"/>
  <c r="E163" i="18"/>
  <c r="D163" i="18"/>
  <c r="A163" i="18" s="1"/>
  <c r="AK162" i="18"/>
  <c r="X162" i="18"/>
  <c r="AD162" i="18" s="1"/>
  <c r="W162" i="18"/>
  <c r="AC162" i="18" s="1"/>
  <c r="AR162" i="18" s="1"/>
  <c r="V162" i="18"/>
  <c r="U162" i="18"/>
  <c r="T162" i="18"/>
  <c r="S162" i="18"/>
  <c r="AA162" i="18" s="1"/>
  <c r="AO162" i="18" s="1"/>
  <c r="R162" i="18"/>
  <c r="Q162" i="18"/>
  <c r="P162" i="18"/>
  <c r="AH162" i="18" s="1"/>
  <c r="AV162" i="18" s="1"/>
  <c r="O162" i="18"/>
  <c r="N162" i="18"/>
  <c r="M162" i="18"/>
  <c r="L162" i="18"/>
  <c r="AF162" i="18" s="1"/>
  <c r="AT162" i="18" s="1"/>
  <c r="K162" i="18"/>
  <c r="J162" i="18"/>
  <c r="Z162" i="18" s="1"/>
  <c r="AN162" i="18" s="1"/>
  <c r="I162" i="18"/>
  <c r="H162" i="18"/>
  <c r="AE162" i="18" s="1"/>
  <c r="AS162" i="18" s="1"/>
  <c r="G162" i="18"/>
  <c r="F162" i="18"/>
  <c r="E162" i="18"/>
  <c r="D162" i="18"/>
  <c r="A162" i="18" s="1"/>
  <c r="AK161" i="18"/>
  <c r="X161" i="18"/>
  <c r="AD161" i="18" s="1"/>
  <c r="W161" i="18"/>
  <c r="AC161" i="18" s="1"/>
  <c r="AR161" i="18" s="1"/>
  <c r="V161" i="18"/>
  <c r="U161" i="18"/>
  <c r="T161" i="18"/>
  <c r="S161" i="18"/>
  <c r="AA161" i="18" s="1"/>
  <c r="AO161" i="18" s="1"/>
  <c r="R161" i="18"/>
  <c r="Q161" i="18"/>
  <c r="P161" i="18"/>
  <c r="AH161" i="18" s="1"/>
  <c r="AV161" i="18" s="1"/>
  <c r="O161" i="18"/>
  <c r="N161" i="18"/>
  <c r="M161" i="18"/>
  <c r="L161" i="18"/>
  <c r="AF161" i="18" s="1"/>
  <c r="AT161" i="18" s="1"/>
  <c r="K161" i="18"/>
  <c r="J161" i="18"/>
  <c r="Z161" i="18" s="1"/>
  <c r="AN161" i="18" s="1"/>
  <c r="I161" i="18"/>
  <c r="H161" i="18"/>
  <c r="AE161" i="18" s="1"/>
  <c r="AS161" i="18" s="1"/>
  <c r="G161" i="18"/>
  <c r="F161" i="18"/>
  <c r="E161" i="18"/>
  <c r="D161" i="18"/>
  <c r="AL161" i="18" s="1"/>
  <c r="AK160" i="18"/>
  <c r="X160" i="18"/>
  <c r="AD160" i="18" s="1"/>
  <c r="AP160" i="18" s="1"/>
  <c r="W160" i="18"/>
  <c r="AC160" i="18" s="1"/>
  <c r="AR160" i="18" s="1"/>
  <c r="V160" i="18"/>
  <c r="U160" i="18"/>
  <c r="T160" i="18"/>
  <c r="AB160" i="18" s="1"/>
  <c r="S160" i="18"/>
  <c r="AA160" i="18" s="1"/>
  <c r="AO160" i="18" s="1"/>
  <c r="R160" i="18"/>
  <c r="Q160" i="18"/>
  <c r="P160" i="18"/>
  <c r="AH160" i="18" s="1"/>
  <c r="AV160" i="18" s="1"/>
  <c r="O160" i="18"/>
  <c r="N160" i="18"/>
  <c r="M160" i="18"/>
  <c r="L160" i="18"/>
  <c r="AF160" i="18" s="1"/>
  <c r="AT160" i="18" s="1"/>
  <c r="K160" i="18"/>
  <c r="J160" i="18"/>
  <c r="Z160" i="18" s="1"/>
  <c r="AN160" i="18" s="1"/>
  <c r="I160" i="18"/>
  <c r="H160" i="18"/>
  <c r="AE160" i="18" s="1"/>
  <c r="AS160" i="18" s="1"/>
  <c r="G160" i="18"/>
  <c r="F160" i="18"/>
  <c r="E160" i="18"/>
  <c r="D160" i="18"/>
  <c r="AL160" i="18" s="1"/>
  <c r="AK159" i="18"/>
  <c r="X159" i="18"/>
  <c r="AD159" i="18" s="1"/>
  <c r="W159" i="18"/>
  <c r="AC159" i="18" s="1"/>
  <c r="AR159" i="18" s="1"/>
  <c r="V159" i="18"/>
  <c r="U159" i="18"/>
  <c r="T159" i="18"/>
  <c r="S159" i="18"/>
  <c r="AA159" i="18" s="1"/>
  <c r="AO159" i="18" s="1"/>
  <c r="R159" i="18"/>
  <c r="Q159" i="18"/>
  <c r="P159" i="18"/>
  <c r="AH159" i="18" s="1"/>
  <c r="AV159" i="18" s="1"/>
  <c r="O159" i="18"/>
  <c r="N159" i="18"/>
  <c r="M159" i="18"/>
  <c r="AG159" i="18" s="1"/>
  <c r="L159" i="18"/>
  <c r="AF159" i="18" s="1"/>
  <c r="AT159" i="18" s="1"/>
  <c r="K159" i="18"/>
  <c r="J159" i="18"/>
  <c r="Z159" i="18" s="1"/>
  <c r="AN159" i="18" s="1"/>
  <c r="I159" i="18"/>
  <c r="H159" i="18"/>
  <c r="AE159" i="18" s="1"/>
  <c r="AS159" i="18" s="1"/>
  <c r="AU159" i="18" s="1"/>
  <c r="G159" i="18"/>
  <c r="F159" i="18"/>
  <c r="E159" i="18"/>
  <c r="D159" i="18"/>
  <c r="AL159" i="18" s="1"/>
  <c r="AK158" i="18"/>
  <c r="X158" i="18"/>
  <c r="AD158" i="18" s="1"/>
  <c r="W158" i="18"/>
  <c r="AC158" i="18" s="1"/>
  <c r="AR158" i="18" s="1"/>
  <c r="V158" i="18"/>
  <c r="U158" i="18"/>
  <c r="T158" i="18"/>
  <c r="AB158" i="18" s="1"/>
  <c r="S158" i="18"/>
  <c r="AA158" i="18" s="1"/>
  <c r="AO158" i="18" s="1"/>
  <c r="R158" i="18"/>
  <c r="Q158" i="18"/>
  <c r="P158" i="18"/>
  <c r="AH158" i="18" s="1"/>
  <c r="AV158" i="18" s="1"/>
  <c r="O158" i="18"/>
  <c r="N158" i="18"/>
  <c r="M158" i="18"/>
  <c r="L158" i="18"/>
  <c r="AF158" i="18" s="1"/>
  <c r="AT158" i="18" s="1"/>
  <c r="K158" i="18"/>
  <c r="J158" i="18"/>
  <c r="Z158" i="18" s="1"/>
  <c r="AN158" i="18" s="1"/>
  <c r="I158" i="18"/>
  <c r="H158" i="18"/>
  <c r="AE158" i="18" s="1"/>
  <c r="AS158" i="18" s="1"/>
  <c r="G158" i="18"/>
  <c r="F158" i="18"/>
  <c r="E158" i="18"/>
  <c r="D158" i="18"/>
  <c r="AL158" i="18" s="1"/>
  <c r="AK157" i="18"/>
  <c r="AG157" i="18"/>
  <c r="X157" i="18"/>
  <c r="AD157" i="18" s="1"/>
  <c r="W157" i="18"/>
  <c r="AC157" i="18" s="1"/>
  <c r="AR157" i="18" s="1"/>
  <c r="V157" i="18"/>
  <c r="U157" i="18"/>
  <c r="T157" i="18"/>
  <c r="S157" i="18"/>
  <c r="AA157" i="18" s="1"/>
  <c r="AO157" i="18" s="1"/>
  <c r="R157" i="18"/>
  <c r="Q157" i="18"/>
  <c r="P157" i="18"/>
  <c r="AH157" i="18" s="1"/>
  <c r="AV157" i="18" s="1"/>
  <c r="O157" i="18"/>
  <c r="N157" i="18"/>
  <c r="M157" i="18"/>
  <c r="L157" i="18"/>
  <c r="AF157" i="18" s="1"/>
  <c r="AT157" i="18" s="1"/>
  <c r="BB157" i="18" s="1"/>
  <c r="K157" i="18"/>
  <c r="J157" i="18"/>
  <c r="Z157" i="18" s="1"/>
  <c r="AN157" i="18" s="1"/>
  <c r="AW157" i="18" s="1"/>
  <c r="I157" i="18"/>
  <c r="H157" i="18"/>
  <c r="AE157" i="18" s="1"/>
  <c r="AS157" i="18" s="1"/>
  <c r="G157" i="18"/>
  <c r="F157" i="18"/>
  <c r="E157" i="18"/>
  <c r="D157" i="18"/>
  <c r="AK156" i="18"/>
  <c r="X156" i="18"/>
  <c r="AD156" i="18" s="1"/>
  <c r="W156" i="18"/>
  <c r="AC156" i="18" s="1"/>
  <c r="AR156" i="18" s="1"/>
  <c r="V156" i="18"/>
  <c r="U156" i="18"/>
  <c r="T156" i="18"/>
  <c r="S156" i="18"/>
  <c r="AA156" i="18" s="1"/>
  <c r="AO156" i="18" s="1"/>
  <c r="R156" i="18"/>
  <c r="Q156" i="18"/>
  <c r="P156" i="18"/>
  <c r="AH156" i="18" s="1"/>
  <c r="AV156" i="18" s="1"/>
  <c r="O156" i="18"/>
  <c r="N156" i="18"/>
  <c r="M156" i="18"/>
  <c r="L156" i="18"/>
  <c r="AF156" i="18" s="1"/>
  <c r="AT156" i="18" s="1"/>
  <c r="K156" i="18"/>
  <c r="J156" i="18"/>
  <c r="Z156" i="18" s="1"/>
  <c r="AN156" i="18" s="1"/>
  <c r="I156" i="18"/>
  <c r="H156" i="18"/>
  <c r="AE156" i="18" s="1"/>
  <c r="AS156" i="18" s="1"/>
  <c r="G156" i="18"/>
  <c r="F156" i="18"/>
  <c r="E156" i="18"/>
  <c r="D156" i="18"/>
  <c r="AL156" i="18" s="1"/>
  <c r="AK155" i="18"/>
  <c r="X155" i="18"/>
  <c r="AD155" i="18" s="1"/>
  <c r="W155" i="18"/>
  <c r="AC155" i="18" s="1"/>
  <c r="AR155" i="18" s="1"/>
  <c r="V155" i="18"/>
  <c r="U155" i="18"/>
  <c r="T155" i="18"/>
  <c r="S155" i="18"/>
  <c r="AA155" i="18" s="1"/>
  <c r="AO155" i="18" s="1"/>
  <c r="R155" i="18"/>
  <c r="Q155" i="18"/>
  <c r="P155" i="18"/>
  <c r="AH155" i="18" s="1"/>
  <c r="AV155" i="18" s="1"/>
  <c r="BB155" i="18" s="1"/>
  <c r="O155" i="18"/>
  <c r="N155" i="18"/>
  <c r="M155" i="18"/>
  <c r="L155" i="18"/>
  <c r="AF155" i="18" s="1"/>
  <c r="AT155" i="18" s="1"/>
  <c r="K155" i="18"/>
  <c r="J155" i="18"/>
  <c r="Z155" i="18" s="1"/>
  <c r="AN155" i="18" s="1"/>
  <c r="I155" i="18"/>
  <c r="H155" i="18"/>
  <c r="AE155" i="18" s="1"/>
  <c r="AS155" i="18" s="1"/>
  <c r="G155" i="18"/>
  <c r="F155" i="18"/>
  <c r="E155" i="18"/>
  <c r="D155" i="18"/>
  <c r="A155" i="18" s="1"/>
  <c r="AK154" i="18"/>
  <c r="AA154" i="18"/>
  <c r="AO154" i="18" s="1"/>
  <c r="X154" i="18"/>
  <c r="AD154" i="18" s="1"/>
  <c r="W154" i="18"/>
  <c r="AC154" i="18" s="1"/>
  <c r="AR154" i="18" s="1"/>
  <c r="V154" i="18"/>
  <c r="U154" i="18"/>
  <c r="T154" i="18"/>
  <c r="S154" i="18"/>
  <c r="R154" i="18"/>
  <c r="Q154" i="18"/>
  <c r="P154" i="18"/>
  <c r="AH154" i="18" s="1"/>
  <c r="AV154" i="18" s="1"/>
  <c r="O154" i="18"/>
  <c r="N154" i="18"/>
  <c r="M154" i="18"/>
  <c r="L154" i="18"/>
  <c r="AF154" i="18" s="1"/>
  <c r="AT154" i="18" s="1"/>
  <c r="K154" i="18"/>
  <c r="J154" i="18"/>
  <c r="Z154" i="18" s="1"/>
  <c r="AN154" i="18" s="1"/>
  <c r="I154" i="18"/>
  <c r="H154" i="18"/>
  <c r="AE154" i="18" s="1"/>
  <c r="AS154" i="18" s="1"/>
  <c r="G154" i="18"/>
  <c r="F154" i="18"/>
  <c r="E154" i="18"/>
  <c r="D154" i="18"/>
  <c r="A154" i="18" s="1"/>
  <c r="AK153" i="18"/>
  <c r="X153" i="18"/>
  <c r="AD153" i="18" s="1"/>
  <c r="W153" i="18"/>
  <c r="AC153" i="18" s="1"/>
  <c r="AR153" i="18" s="1"/>
  <c r="V153" i="18"/>
  <c r="U153" i="18"/>
  <c r="T153" i="18"/>
  <c r="AB153" i="18" s="1"/>
  <c r="S153" i="18"/>
  <c r="AA153" i="18" s="1"/>
  <c r="AO153" i="18" s="1"/>
  <c r="R153" i="18"/>
  <c r="Q153" i="18"/>
  <c r="P153" i="18"/>
  <c r="AH153" i="18" s="1"/>
  <c r="AV153" i="18" s="1"/>
  <c r="O153" i="18"/>
  <c r="N153" i="18"/>
  <c r="M153" i="18"/>
  <c r="AG153" i="18" s="1"/>
  <c r="L153" i="18"/>
  <c r="AF153" i="18" s="1"/>
  <c r="AT153" i="18" s="1"/>
  <c r="K153" i="18"/>
  <c r="J153" i="18"/>
  <c r="Z153" i="18" s="1"/>
  <c r="I153" i="18"/>
  <c r="H153" i="18"/>
  <c r="AE153" i="18" s="1"/>
  <c r="AS153" i="18" s="1"/>
  <c r="G153" i="18"/>
  <c r="F153" i="18"/>
  <c r="E153" i="18"/>
  <c r="D153" i="18"/>
  <c r="AL153" i="18" s="1"/>
  <c r="AS152" i="18"/>
  <c r="AK152" i="18"/>
  <c r="X152" i="18"/>
  <c r="AD152" i="18" s="1"/>
  <c r="W152" i="18"/>
  <c r="AC152" i="18" s="1"/>
  <c r="AR152" i="18" s="1"/>
  <c r="V152" i="18"/>
  <c r="U152" i="18"/>
  <c r="T152" i="18"/>
  <c r="S152" i="18"/>
  <c r="AA152" i="18" s="1"/>
  <c r="AO152" i="18" s="1"/>
  <c r="R152" i="18"/>
  <c r="Q152" i="18"/>
  <c r="P152" i="18"/>
  <c r="AH152" i="18" s="1"/>
  <c r="AV152" i="18" s="1"/>
  <c r="O152" i="18"/>
  <c r="N152" i="18"/>
  <c r="M152" i="18"/>
  <c r="AG152" i="18" s="1"/>
  <c r="L152" i="18"/>
  <c r="AF152" i="18" s="1"/>
  <c r="AT152" i="18" s="1"/>
  <c r="K152" i="18"/>
  <c r="J152" i="18"/>
  <c r="Z152" i="18" s="1"/>
  <c r="AN152" i="18" s="1"/>
  <c r="I152" i="18"/>
  <c r="H152" i="18"/>
  <c r="AE152" i="18" s="1"/>
  <c r="G152" i="18"/>
  <c r="F152" i="18"/>
  <c r="E152" i="18"/>
  <c r="D152" i="18"/>
  <c r="AL152" i="18" s="1"/>
  <c r="AK151" i="18"/>
  <c r="X151" i="18"/>
  <c r="AD151" i="18" s="1"/>
  <c r="W151" i="18"/>
  <c r="AC151" i="18" s="1"/>
  <c r="AR151" i="18" s="1"/>
  <c r="V151" i="18"/>
  <c r="AB151" i="18" s="1"/>
  <c r="U151" i="18"/>
  <c r="T151" i="18"/>
  <c r="S151" i="18"/>
  <c r="AA151" i="18" s="1"/>
  <c r="AO151" i="18" s="1"/>
  <c r="R151" i="18"/>
  <c r="Q151" i="18"/>
  <c r="P151" i="18"/>
  <c r="AH151" i="18" s="1"/>
  <c r="AV151" i="18" s="1"/>
  <c r="O151" i="18"/>
  <c r="N151" i="18"/>
  <c r="M151" i="18"/>
  <c r="L151" i="18"/>
  <c r="AF151" i="18" s="1"/>
  <c r="AT151" i="18" s="1"/>
  <c r="K151" i="18"/>
  <c r="J151" i="18"/>
  <c r="Z151" i="18" s="1"/>
  <c r="AN151" i="18" s="1"/>
  <c r="I151" i="18"/>
  <c r="H151" i="18"/>
  <c r="AE151" i="18" s="1"/>
  <c r="AS151" i="18" s="1"/>
  <c r="G151" i="18"/>
  <c r="F151" i="18"/>
  <c r="E151" i="18"/>
  <c r="D151" i="18"/>
  <c r="AL151" i="18" s="1"/>
  <c r="AK150" i="18"/>
  <c r="AC150" i="18"/>
  <c r="AR150" i="18" s="1"/>
  <c r="AB150" i="18"/>
  <c r="X150" i="18"/>
  <c r="AD150" i="18" s="1"/>
  <c r="W150" i="18"/>
  <c r="V150" i="18"/>
  <c r="U150" i="18"/>
  <c r="T150" i="18"/>
  <c r="S150" i="18"/>
  <c r="AA150" i="18" s="1"/>
  <c r="AO150" i="18" s="1"/>
  <c r="AW150" i="18" s="1"/>
  <c r="R150" i="18"/>
  <c r="Q150" i="18"/>
  <c r="P150" i="18"/>
  <c r="AH150" i="18" s="1"/>
  <c r="AV150" i="18" s="1"/>
  <c r="O150" i="18"/>
  <c r="N150" i="18"/>
  <c r="M150" i="18"/>
  <c r="L150" i="18"/>
  <c r="AF150" i="18" s="1"/>
  <c r="AT150" i="18" s="1"/>
  <c r="K150" i="18"/>
  <c r="J150" i="18"/>
  <c r="Z150" i="18" s="1"/>
  <c r="AN150" i="18" s="1"/>
  <c r="I150" i="18"/>
  <c r="H150" i="18"/>
  <c r="AE150" i="18" s="1"/>
  <c r="AS150" i="18" s="1"/>
  <c r="G150" i="18"/>
  <c r="F150" i="18"/>
  <c r="E150" i="18"/>
  <c r="D150" i="18"/>
  <c r="AL150" i="18" s="1"/>
  <c r="AK149" i="18"/>
  <c r="X149" i="18"/>
  <c r="AD149" i="18" s="1"/>
  <c r="W149" i="18"/>
  <c r="AC149" i="18" s="1"/>
  <c r="AR149" i="18" s="1"/>
  <c r="V149" i="18"/>
  <c r="U149" i="18"/>
  <c r="T149" i="18"/>
  <c r="S149" i="18"/>
  <c r="AA149" i="18" s="1"/>
  <c r="AO149" i="18" s="1"/>
  <c r="R149" i="18"/>
  <c r="Q149" i="18"/>
  <c r="P149" i="18"/>
  <c r="AH149" i="18" s="1"/>
  <c r="AV149" i="18" s="1"/>
  <c r="O149" i="18"/>
  <c r="N149" i="18"/>
  <c r="M149" i="18"/>
  <c r="L149" i="18"/>
  <c r="AF149" i="18" s="1"/>
  <c r="AT149" i="18" s="1"/>
  <c r="K149" i="18"/>
  <c r="J149" i="18"/>
  <c r="Z149" i="18" s="1"/>
  <c r="AN149" i="18" s="1"/>
  <c r="I149" i="18"/>
  <c r="H149" i="18"/>
  <c r="AE149" i="18" s="1"/>
  <c r="AS149" i="18" s="1"/>
  <c r="G149" i="18"/>
  <c r="F149" i="18"/>
  <c r="E149" i="18"/>
  <c r="D149" i="18"/>
  <c r="AK148" i="18"/>
  <c r="X148" i="18"/>
  <c r="AD148" i="18" s="1"/>
  <c r="W148" i="18"/>
  <c r="AC148" i="18" s="1"/>
  <c r="AR148" i="18" s="1"/>
  <c r="V148" i="18"/>
  <c r="U148" i="18"/>
  <c r="T148" i="18"/>
  <c r="S148" i="18"/>
  <c r="AA148" i="18" s="1"/>
  <c r="AO148" i="18" s="1"/>
  <c r="R148" i="18"/>
  <c r="Q148" i="18"/>
  <c r="P148" i="18"/>
  <c r="AH148" i="18" s="1"/>
  <c r="AV148" i="18" s="1"/>
  <c r="O148" i="18"/>
  <c r="N148" i="18"/>
  <c r="M148" i="18"/>
  <c r="L148" i="18"/>
  <c r="AF148" i="18" s="1"/>
  <c r="AT148" i="18" s="1"/>
  <c r="K148" i="18"/>
  <c r="J148" i="18"/>
  <c r="Z148" i="18" s="1"/>
  <c r="AN148" i="18" s="1"/>
  <c r="I148" i="18"/>
  <c r="H148" i="18"/>
  <c r="AE148" i="18" s="1"/>
  <c r="AS148" i="18" s="1"/>
  <c r="G148" i="18"/>
  <c r="F148" i="18"/>
  <c r="E148" i="18"/>
  <c r="D148" i="18"/>
  <c r="AL148" i="18" s="1"/>
  <c r="AK147" i="18"/>
  <c r="X147" i="18"/>
  <c r="AD147" i="18" s="1"/>
  <c r="W147" i="18"/>
  <c r="AC147" i="18" s="1"/>
  <c r="AR147" i="18" s="1"/>
  <c r="V147" i="18"/>
  <c r="U147" i="18"/>
  <c r="T147" i="18"/>
  <c r="S147" i="18"/>
  <c r="AA147" i="18" s="1"/>
  <c r="AO147" i="18" s="1"/>
  <c r="R147" i="18"/>
  <c r="Q147" i="18"/>
  <c r="P147" i="18"/>
  <c r="AH147" i="18" s="1"/>
  <c r="AV147" i="18" s="1"/>
  <c r="O147" i="18"/>
  <c r="N147" i="18"/>
  <c r="M147" i="18"/>
  <c r="L147" i="18"/>
  <c r="AF147" i="18" s="1"/>
  <c r="AT147" i="18" s="1"/>
  <c r="K147" i="18"/>
  <c r="J147" i="18"/>
  <c r="Z147" i="18" s="1"/>
  <c r="AN147" i="18" s="1"/>
  <c r="I147" i="18"/>
  <c r="H147" i="18"/>
  <c r="AE147" i="18" s="1"/>
  <c r="AS147" i="18" s="1"/>
  <c r="G147" i="18"/>
  <c r="F147" i="18"/>
  <c r="E147" i="18"/>
  <c r="D147" i="18"/>
  <c r="A147" i="18" s="1"/>
  <c r="AK146" i="18"/>
  <c r="X146" i="18"/>
  <c r="AD146" i="18" s="1"/>
  <c r="W146" i="18"/>
  <c r="AC146" i="18" s="1"/>
  <c r="AR146" i="18" s="1"/>
  <c r="V146" i="18"/>
  <c r="U146" i="18"/>
  <c r="T146" i="18"/>
  <c r="AB146" i="18" s="1"/>
  <c r="S146" i="18"/>
  <c r="AA146" i="18" s="1"/>
  <c r="AO146" i="18" s="1"/>
  <c r="R146" i="18"/>
  <c r="Q146" i="18"/>
  <c r="P146" i="18"/>
  <c r="AH146" i="18" s="1"/>
  <c r="AV146" i="18" s="1"/>
  <c r="O146" i="18"/>
  <c r="N146" i="18"/>
  <c r="M146" i="18"/>
  <c r="L146" i="18"/>
  <c r="AF146" i="18" s="1"/>
  <c r="AT146" i="18" s="1"/>
  <c r="K146" i="18"/>
  <c r="J146" i="18"/>
  <c r="Z146" i="18" s="1"/>
  <c r="AN146" i="18" s="1"/>
  <c r="I146" i="18"/>
  <c r="H146" i="18"/>
  <c r="AE146" i="18" s="1"/>
  <c r="AS146" i="18" s="1"/>
  <c r="G146" i="18"/>
  <c r="F146" i="18"/>
  <c r="E146" i="18"/>
  <c r="D146" i="18"/>
  <c r="A146" i="18" s="1"/>
  <c r="AK145" i="18"/>
  <c r="X145" i="18"/>
  <c r="AD145" i="18" s="1"/>
  <c r="W145" i="18"/>
  <c r="AC145" i="18" s="1"/>
  <c r="AR145" i="18" s="1"/>
  <c r="V145" i="18"/>
  <c r="U145" i="18"/>
  <c r="T145" i="18"/>
  <c r="S145" i="18"/>
  <c r="AA145" i="18" s="1"/>
  <c r="AO145" i="18" s="1"/>
  <c r="AY145" i="18" s="1"/>
  <c r="R145" i="18"/>
  <c r="Q145" i="18"/>
  <c r="P145" i="18"/>
  <c r="AH145" i="18" s="1"/>
  <c r="AV145" i="18" s="1"/>
  <c r="O145" i="18"/>
  <c r="N145" i="18"/>
  <c r="M145" i="18"/>
  <c r="L145" i="18"/>
  <c r="AF145" i="18" s="1"/>
  <c r="AT145" i="18" s="1"/>
  <c r="K145" i="18"/>
  <c r="J145" i="18"/>
  <c r="Z145" i="18" s="1"/>
  <c r="AN145" i="18" s="1"/>
  <c r="I145" i="18"/>
  <c r="H145" i="18"/>
  <c r="AE145" i="18" s="1"/>
  <c r="AS145" i="18" s="1"/>
  <c r="G145" i="18"/>
  <c r="F145" i="18"/>
  <c r="E145" i="18"/>
  <c r="D145" i="18"/>
  <c r="AL145" i="18" s="1"/>
  <c r="AK144" i="18"/>
  <c r="AC144" i="18"/>
  <c r="AR144" i="18" s="1"/>
  <c r="X144" i="18"/>
  <c r="AD144" i="18" s="1"/>
  <c r="W144" i="18"/>
  <c r="V144" i="18"/>
  <c r="U144" i="18"/>
  <c r="T144" i="18"/>
  <c r="S144" i="18"/>
  <c r="AA144" i="18" s="1"/>
  <c r="AO144" i="18" s="1"/>
  <c r="R144" i="18"/>
  <c r="Q144" i="18"/>
  <c r="P144" i="18"/>
  <c r="AH144" i="18" s="1"/>
  <c r="AV144" i="18" s="1"/>
  <c r="O144" i="18"/>
  <c r="N144" i="18"/>
  <c r="M144" i="18"/>
  <c r="L144" i="18"/>
  <c r="AF144" i="18" s="1"/>
  <c r="AT144" i="18" s="1"/>
  <c r="K144" i="18"/>
  <c r="J144" i="18"/>
  <c r="Z144" i="18" s="1"/>
  <c r="AN144" i="18" s="1"/>
  <c r="I144" i="18"/>
  <c r="H144" i="18"/>
  <c r="AE144" i="18" s="1"/>
  <c r="AS144" i="18" s="1"/>
  <c r="G144" i="18"/>
  <c r="F144" i="18"/>
  <c r="E144" i="18"/>
  <c r="D144" i="18"/>
  <c r="AK143" i="18"/>
  <c r="X143" i="18"/>
  <c r="AD143" i="18" s="1"/>
  <c r="W143" i="18"/>
  <c r="AC143" i="18" s="1"/>
  <c r="AR143" i="18" s="1"/>
  <c r="V143" i="18"/>
  <c r="U143" i="18"/>
  <c r="T143" i="18"/>
  <c r="S143" i="18"/>
  <c r="AA143" i="18" s="1"/>
  <c r="AO143" i="18" s="1"/>
  <c r="R143" i="18"/>
  <c r="Q143" i="18"/>
  <c r="P143" i="18"/>
  <c r="AH143" i="18" s="1"/>
  <c r="AV143" i="18" s="1"/>
  <c r="O143" i="18"/>
  <c r="N143" i="18"/>
  <c r="M143" i="18"/>
  <c r="L143" i="18"/>
  <c r="AF143" i="18" s="1"/>
  <c r="AT143" i="18" s="1"/>
  <c r="K143" i="18"/>
  <c r="J143" i="18"/>
  <c r="Z143" i="18" s="1"/>
  <c r="AN143" i="18" s="1"/>
  <c r="I143" i="18"/>
  <c r="H143" i="18"/>
  <c r="AE143" i="18" s="1"/>
  <c r="AS143" i="18" s="1"/>
  <c r="G143" i="18"/>
  <c r="F143" i="18"/>
  <c r="E143" i="18"/>
  <c r="D143" i="18"/>
  <c r="A143" i="18" s="1"/>
  <c r="AK142" i="18"/>
  <c r="X142" i="18"/>
  <c r="AD142" i="18" s="1"/>
  <c r="W142" i="18"/>
  <c r="AC142" i="18" s="1"/>
  <c r="AR142" i="18" s="1"/>
  <c r="V142" i="18"/>
  <c r="AB142" i="18" s="1"/>
  <c r="U142" i="18"/>
  <c r="T142" i="18"/>
  <c r="S142" i="18"/>
  <c r="AA142" i="18" s="1"/>
  <c r="AO142" i="18" s="1"/>
  <c r="R142" i="18"/>
  <c r="Q142" i="18"/>
  <c r="P142" i="18"/>
  <c r="AH142" i="18" s="1"/>
  <c r="AV142" i="18" s="1"/>
  <c r="O142" i="18"/>
  <c r="N142" i="18"/>
  <c r="M142" i="18"/>
  <c r="L142" i="18"/>
  <c r="AF142" i="18" s="1"/>
  <c r="AT142" i="18" s="1"/>
  <c r="K142" i="18"/>
  <c r="J142" i="18"/>
  <c r="Z142" i="18" s="1"/>
  <c r="AN142" i="18" s="1"/>
  <c r="I142" i="18"/>
  <c r="H142" i="18"/>
  <c r="AE142" i="18" s="1"/>
  <c r="AS142" i="18" s="1"/>
  <c r="G142" i="18"/>
  <c r="F142" i="18"/>
  <c r="E142" i="18"/>
  <c r="D142" i="18"/>
  <c r="AL142" i="18" s="1"/>
  <c r="AK141" i="18"/>
  <c r="X141" i="18"/>
  <c r="AD141" i="18" s="1"/>
  <c r="W141" i="18"/>
  <c r="AC141" i="18" s="1"/>
  <c r="AR141" i="18" s="1"/>
  <c r="V141" i="18"/>
  <c r="U141" i="18"/>
  <c r="T141" i="18"/>
  <c r="AB141" i="18" s="1"/>
  <c r="S141" i="18"/>
  <c r="AA141" i="18" s="1"/>
  <c r="AO141" i="18" s="1"/>
  <c r="R141" i="18"/>
  <c r="Q141" i="18"/>
  <c r="P141" i="18"/>
  <c r="AH141" i="18" s="1"/>
  <c r="AV141" i="18" s="1"/>
  <c r="O141" i="18"/>
  <c r="N141" i="18"/>
  <c r="M141" i="18"/>
  <c r="L141" i="18"/>
  <c r="AF141" i="18" s="1"/>
  <c r="AT141" i="18" s="1"/>
  <c r="K141" i="18"/>
  <c r="J141" i="18"/>
  <c r="Z141" i="18" s="1"/>
  <c r="AN141" i="18" s="1"/>
  <c r="I141" i="18"/>
  <c r="H141" i="18"/>
  <c r="AE141" i="18" s="1"/>
  <c r="AS141" i="18" s="1"/>
  <c r="G141" i="18"/>
  <c r="F141" i="18"/>
  <c r="E141" i="18"/>
  <c r="D141" i="18"/>
  <c r="AL141" i="18" s="1"/>
  <c r="AK140" i="18"/>
  <c r="X140" i="18"/>
  <c r="AD140" i="18" s="1"/>
  <c r="W140" i="18"/>
  <c r="AC140" i="18" s="1"/>
  <c r="AR140" i="18" s="1"/>
  <c r="V140" i="18"/>
  <c r="U140" i="18"/>
  <c r="T140" i="18"/>
  <c r="AB140" i="18" s="1"/>
  <c r="S140" i="18"/>
  <c r="AA140" i="18" s="1"/>
  <c r="AO140" i="18" s="1"/>
  <c r="R140" i="18"/>
  <c r="Q140" i="18"/>
  <c r="P140" i="18"/>
  <c r="AH140" i="18" s="1"/>
  <c r="AV140" i="18" s="1"/>
  <c r="O140" i="18"/>
  <c r="N140" i="18"/>
  <c r="M140" i="18"/>
  <c r="L140" i="18"/>
  <c r="AF140" i="18" s="1"/>
  <c r="AT140" i="18" s="1"/>
  <c r="K140" i="18"/>
  <c r="J140" i="18"/>
  <c r="Z140" i="18" s="1"/>
  <c r="AN140" i="18" s="1"/>
  <c r="AW140" i="18" s="1"/>
  <c r="I140" i="18"/>
  <c r="H140" i="18"/>
  <c r="AE140" i="18" s="1"/>
  <c r="AS140" i="18" s="1"/>
  <c r="G140" i="18"/>
  <c r="F140" i="18"/>
  <c r="E140" i="18"/>
  <c r="D140" i="18"/>
  <c r="AL140" i="18" s="1"/>
  <c r="AK139" i="18"/>
  <c r="X139" i="18"/>
  <c r="AD139" i="18" s="1"/>
  <c r="W139" i="18"/>
  <c r="AC139" i="18" s="1"/>
  <c r="AR139" i="18" s="1"/>
  <c r="V139" i="18"/>
  <c r="U139" i="18"/>
  <c r="T139" i="18"/>
  <c r="AB139" i="18" s="1"/>
  <c r="S139" i="18"/>
  <c r="AA139" i="18" s="1"/>
  <c r="AO139" i="18" s="1"/>
  <c r="R139" i="18"/>
  <c r="Q139" i="18"/>
  <c r="P139" i="18"/>
  <c r="AH139" i="18" s="1"/>
  <c r="AV139" i="18" s="1"/>
  <c r="O139" i="18"/>
  <c r="N139" i="18"/>
  <c r="M139" i="18"/>
  <c r="L139" i="18"/>
  <c r="AF139" i="18" s="1"/>
  <c r="AT139" i="18" s="1"/>
  <c r="K139" i="18"/>
  <c r="J139" i="18"/>
  <c r="Z139" i="18" s="1"/>
  <c r="AN139" i="18" s="1"/>
  <c r="I139" i="18"/>
  <c r="H139" i="18"/>
  <c r="AE139" i="18" s="1"/>
  <c r="AS139" i="18" s="1"/>
  <c r="G139" i="18"/>
  <c r="F139" i="18"/>
  <c r="E139" i="18"/>
  <c r="D139" i="18"/>
  <c r="AL139" i="18" s="1"/>
  <c r="AK138" i="18"/>
  <c r="X138" i="18"/>
  <c r="AD138" i="18" s="1"/>
  <c r="W138" i="18"/>
  <c r="AC138" i="18" s="1"/>
  <c r="AR138" i="18" s="1"/>
  <c r="V138" i="18"/>
  <c r="U138" i="18"/>
  <c r="T138" i="18"/>
  <c r="S138" i="18"/>
  <c r="AA138" i="18" s="1"/>
  <c r="AO138" i="18" s="1"/>
  <c r="R138" i="18"/>
  <c r="Q138" i="18"/>
  <c r="P138" i="18"/>
  <c r="AH138" i="18" s="1"/>
  <c r="AV138" i="18" s="1"/>
  <c r="O138" i="18"/>
  <c r="N138" i="18"/>
  <c r="M138" i="18"/>
  <c r="L138" i="18"/>
  <c r="AF138" i="18" s="1"/>
  <c r="AT138" i="18" s="1"/>
  <c r="K138" i="18"/>
  <c r="J138" i="18"/>
  <c r="Z138" i="18" s="1"/>
  <c r="AN138" i="18" s="1"/>
  <c r="I138" i="18"/>
  <c r="H138" i="18"/>
  <c r="AE138" i="18" s="1"/>
  <c r="AS138" i="18" s="1"/>
  <c r="G138" i="18"/>
  <c r="F138" i="18"/>
  <c r="E138" i="18"/>
  <c r="D138" i="18"/>
  <c r="A138" i="18" s="1"/>
  <c r="AK137" i="18"/>
  <c r="X137" i="18"/>
  <c r="AD137" i="18" s="1"/>
  <c r="W137" i="18"/>
  <c r="AC137" i="18" s="1"/>
  <c r="AR137" i="18" s="1"/>
  <c r="V137" i="18"/>
  <c r="U137" i="18"/>
  <c r="T137" i="18"/>
  <c r="S137" i="18"/>
  <c r="AA137" i="18" s="1"/>
  <c r="AO137" i="18" s="1"/>
  <c r="R137" i="18"/>
  <c r="Q137" i="18"/>
  <c r="P137" i="18"/>
  <c r="AH137" i="18" s="1"/>
  <c r="AV137" i="18" s="1"/>
  <c r="O137" i="18"/>
  <c r="N137" i="18"/>
  <c r="M137" i="18"/>
  <c r="L137" i="18"/>
  <c r="AF137" i="18" s="1"/>
  <c r="AT137" i="18" s="1"/>
  <c r="K137" i="18"/>
  <c r="J137" i="18"/>
  <c r="Z137" i="18" s="1"/>
  <c r="AN137" i="18" s="1"/>
  <c r="I137" i="18"/>
  <c r="H137" i="18"/>
  <c r="AE137" i="18" s="1"/>
  <c r="AS137" i="18" s="1"/>
  <c r="G137" i="18"/>
  <c r="F137" i="18"/>
  <c r="E137" i="18"/>
  <c r="D137" i="18"/>
  <c r="AK136" i="18"/>
  <c r="X136" i="18"/>
  <c r="AD136" i="18" s="1"/>
  <c r="W136" i="18"/>
  <c r="AC136" i="18" s="1"/>
  <c r="AR136" i="18" s="1"/>
  <c r="V136" i="18"/>
  <c r="U136" i="18"/>
  <c r="T136" i="18"/>
  <c r="S136" i="18"/>
  <c r="AA136" i="18" s="1"/>
  <c r="AO136" i="18" s="1"/>
  <c r="R136" i="18"/>
  <c r="Q136" i="18"/>
  <c r="P136" i="18"/>
  <c r="AH136" i="18" s="1"/>
  <c r="AV136" i="18" s="1"/>
  <c r="O136" i="18"/>
  <c r="N136" i="18"/>
  <c r="M136" i="18"/>
  <c r="L136" i="18"/>
  <c r="AF136" i="18" s="1"/>
  <c r="AT136" i="18" s="1"/>
  <c r="K136" i="18"/>
  <c r="J136" i="18"/>
  <c r="Z136" i="18" s="1"/>
  <c r="AN136" i="18" s="1"/>
  <c r="I136" i="18"/>
  <c r="H136" i="18"/>
  <c r="AE136" i="18" s="1"/>
  <c r="AS136" i="18" s="1"/>
  <c r="AZ136" i="18" s="1"/>
  <c r="G136" i="18"/>
  <c r="F136" i="18"/>
  <c r="E136" i="18"/>
  <c r="D136" i="18"/>
  <c r="AK135" i="18"/>
  <c r="X135" i="18"/>
  <c r="AD135" i="18" s="1"/>
  <c r="W135" i="18"/>
  <c r="AC135" i="18" s="1"/>
  <c r="AR135" i="18" s="1"/>
  <c r="V135" i="18"/>
  <c r="U135" i="18"/>
  <c r="T135" i="18"/>
  <c r="S135" i="18"/>
  <c r="AA135" i="18" s="1"/>
  <c r="AO135" i="18" s="1"/>
  <c r="R135" i="18"/>
  <c r="Q135" i="18"/>
  <c r="P135" i="18"/>
  <c r="AH135" i="18" s="1"/>
  <c r="AV135" i="18" s="1"/>
  <c r="O135" i="18"/>
  <c r="N135" i="18"/>
  <c r="M135" i="18"/>
  <c r="L135" i="18"/>
  <c r="AF135" i="18" s="1"/>
  <c r="AT135" i="18" s="1"/>
  <c r="K135" i="18"/>
  <c r="J135" i="18"/>
  <c r="Z135" i="18" s="1"/>
  <c r="AN135" i="18" s="1"/>
  <c r="I135" i="18"/>
  <c r="H135" i="18"/>
  <c r="AE135" i="18" s="1"/>
  <c r="AS135" i="18" s="1"/>
  <c r="G135" i="18"/>
  <c r="F135" i="18"/>
  <c r="E135" i="18"/>
  <c r="D135" i="18"/>
  <c r="A135" i="18" s="1"/>
  <c r="AK134" i="18"/>
  <c r="X134" i="18"/>
  <c r="AD134" i="18" s="1"/>
  <c r="AP134" i="18" s="1"/>
  <c r="W134" i="18"/>
  <c r="AC134" i="18" s="1"/>
  <c r="AR134" i="18" s="1"/>
  <c r="V134" i="18"/>
  <c r="U134" i="18"/>
  <c r="T134" i="18"/>
  <c r="AB134" i="18" s="1"/>
  <c r="S134" i="18"/>
  <c r="AA134" i="18" s="1"/>
  <c r="AO134" i="18" s="1"/>
  <c r="R134" i="18"/>
  <c r="Q134" i="18"/>
  <c r="P134" i="18"/>
  <c r="AH134" i="18" s="1"/>
  <c r="AV134" i="18" s="1"/>
  <c r="O134" i="18"/>
  <c r="N134" i="18"/>
  <c r="M134" i="18"/>
  <c r="L134" i="18"/>
  <c r="AF134" i="18" s="1"/>
  <c r="AT134" i="18" s="1"/>
  <c r="K134" i="18"/>
  <c r="J134" i="18"/>
  <c r="Z134" i="18" s="1"/>
  <c r="AN134" i="18" s="1"/>
  <c r="I134" i="18"/>
  <c r="H134" i="18"/>
  <c r="AE134" i="18" s="1"/>
  <c r="AS134" i="18" s="1"/>
  <c r="G134" i="18"/>
  <c r="F134" i="18"/>
  <c r="E134" i="18"/>
  <c r="D134" i="18"/>
  <c r="AL134" i="18" s="1"/>
  <c r="AK133" i="18"/>
  <c r="X133" i="18"/>
  <c r="AD133" i="18" s="1"/>
  <c r="W133" i="18"/>
  <c r="AC133" i="18" s="1"/>
  <c r="AR133" i="18" s="1"/>
  <c r="V133" i="18"/>
  <c r="U133" i="18"/>
  <c r="T133" i="18"/>
  <c r="AB133" i="18" s="1"/>
  <c r="S133" i="18"/>
  <c r="AA133" i="18" s="1"/>
  <c r="AO133" i="18" s="1"/>
  <c r="R133" i="18"/>
  <c r="Q133" i="18"/>
  <c r="P133" i="18"/>
  <c r="AH133" i="18" s="1"/>
  <c r="AV133" i="18" s="1"/>
  <c r="O133" i="18"/>
  <c r="N133" i="18"/>
  <c r="M133" i="18"/>
  <c r="L133" i="18"/>
  <c r="AF133" i="18" s="1"/>
  <c r="AT133" i="18" s="1"/>
  <c r="K133" i="18"/>
  <c r="J133" i="18"/>
  <c r="Z133" i="18" s="1"/>
  <c r="AN133" i="18" s="1"/>
  <c r="I133" i="18"/>
  <c r="H133" i="18"/>
  <c r="AE133" i="18" s="1"/>
  <c r="AS133" i="18" s="1"/>
  <c r="G133" i="18"/>
  <c r="F133" i="18"/>
  <c r="E133" i="18"/>
  <c r="D133" i="18"/>
  <c r="AL133" i="18" s="1"/>
  <c r="AK132" i="18"/>
  <c r="X132" i="18"/>
  <c r="AD132" i="18" s="1"/>
  <c r="W132" i="18"/>
  <c r="AC132" i="18" s="1"/>
  <c r="AR132" i="18" s="1"/>
  <c r="V132" i="18"/>
  <c r="U132" i="18"/>
  <c r="T132" i="18"/>
  <c r="S132" i="18"/>
  <c r="AA132" i="18" s="1"/>
  <c r="AO132" i="18" s="1"/>
  <c r="R132" i="18"/>
  <c r="Q132" i="18"/>
  <c r="P132" i="18"/>
  <c r="AH132" i="18" s="1"/>
  <c r="AV132" i="18" s="1"/>
  <c r="O132" i="18"/>
  <c r="N132" i="18"/>
  <c r="M132" i="18"/>
  <c r="L132" i="18"/>
  <c r="AF132" i="18" s="1"/>
  <c r="AT132" i="18" s="1"/>
  <c r="K132" i="18"/>
  <c r="J132" i="18"/>
  <c r="Z132" i="18" s="1"/>
  <c r="AN132" i="18" s="1"/>
  <c r="I132" i="18"/>
  <c r="H132" i="18"/>
  <c r="AE132" i="18" s="1"/>
  <c r="AS132" i="18" s="1"/>
  <c r="G132" i="18"/>
  <c r="F132" i="18"/>
  <c r="E132" i="18"/>
  <c r="D132" i="18"/>
  <c r="AK131" i="18"/>
  <c r="X131" i="18"/>
  <c r="AD131" i="18" s="1"/>
  <c r="W131" i="18"/>
  <c r="AC131" i="18" s="1"/>
  <c r="AR131" i="18" s="1"/>
  <c r="V131" i="18"/>
  <c r="U131" i="18"/>
  <c r="T131" i="18"/>
  <c r="S131" i="18"/>
  <c r="AA131" i="18" s="1"/>
  <c r="AO131" i="18" s="1"/>
  <c r="R131" i="18"/>
  <c r="Q131" i="18"/>
  <c r="P131" i="18"/>
  <c r="AH131" i="18" s="1"/>
  <c r="AV131" i="18" s="1"/>
  <c r="O131" i="18"/>
  <c r="N131" i="18"/>
  <c r="M131" i="18"/>
  <c r="L131" i="18"/>
  <c r="AF131" i="18" s="1"/>
  <c r="AT131" i="18" s="1"/>
  <c r="K131" i="18"/>
  <c r="J131" i="18"/>
  <c r="Z131" i="18" s="1"/>
  <c r="AN131" i="18" s="1"/>
  <c r="I131" i="18"/>
  <c r="H131" i="18"/>
  <c r="AE131" i="18" s="1"/>
  <c r="AS131" i="18" s="1"/>
  <c r="G131" i="18"/>
  <c r="F131" i="18"/>
  <c r="E131" i="18"/>
  <c r="D131" i="18"/>
  <c r="A131" i="18" s="1"/>
  <c r="AK130" i="18"/>
  <c r="X130" i="18"/>
  <c r="AD130" i="18" s="1"/>
  <c r="W130" i="18"/>
  <c r="AC130" i="18" s="1"/>
  <c r="AR130" i="18" s="1"/>
  <c r="V130" i="18"/>
  <c r="U130" i="18"/>
  <c r="T130" i="18"/>
  <c r="S130" i="18"/>
  <c r="AA130" i="18" s="1"/>
  <c r="AO130" i="18" s="1"/>
  <c r="R130" i="18"/>
  <c r="Q130" i="18"/>
  <c r="P130" i="18"/>
  <c r="AH130" i="18" s="1"/>
  <c r="AV130" i="18" s="1"/>
  <c r="O130" i="18"/>
  <c r="N130" i="18"/>
  <c r="M130" i="18"/>
  <c r="L130" i="18"/>
  <c r="AF130" i="18" s="1"/>
  <c r="AT130" i="18" s="1"/>
  <c r="K130" i="18"/>
  <c r="J130" i="18"/>
  <c r="Z130" i="18" s="1"/>
  <c r="AN130" i="18" s="1"/>
  <c r="I130" i="18"/>
  <c r="H130" i="18"/>
  <c r="AE130" i="18" s="1"/>
  <c r="AS130" i="18" s="1"/>
  <c r="G130" i="18"/>
  <c r="F130" i="18"/>
  <c r="E130" i="18"/>
  <c r="D130" i="18"/>
  <c r="A130" i="18" s="1"/>
  <c r="AK129" i="18"/>
  <c r="X129" i="18"/>
  <c r="AD129" i="18" s="1"/>
  <c r="W129" i="18"/>
  <c r="AC129" i="18" s="1"/>
  <c r="AR129" i="18" s="1"/>
  <c r="V129" i="18"/>
  <c r="AB129" i="18" s="1"/>
  <c r="U129" i="18"/>
  <c r="T129" i="18"/>
  <c r="S129" i="18"/>
  <c r="AA129" i="18" s="1"/>
  <c r="AO129" i="18" s="1"/>
  <c r="R129" i="18"/>
  <c r="Q129" i="18"/>
  <c r="P129" i="18"/>
  <c r="AH129" i="18" s="1"/>
  <c r="AV129" i="18" s="1"/>
  <c r="O129" i="18"/>
  <c r="N129" i="18"/>
  <c r="M129" i="18"/>
  <c r="L129" i="18"/>
  <c r="AF129" i="18" s="1"/>
  <c r="AT129" i="18" s="1"/>
  <c r="K129" i="18"/>
  <c r="J129" i="18"/>
  <c r="Z129" i="18" s="1"/>
  <c r="I129" i="18"/>
  <c r="H129" i="18"/>
  <c r="AE129" i="18" s="1"/>
  <c r="AS129" i="18" s="1"/>
  <c r="G129" i="18"/>
  <c r="F129" i="18"/>
  <c r="E129" i="18"/>
  <c r="D129" i="18"/>
  <c r="AL129" i="18" s="1"/>
  <c r="AR128" i="18"/>
  <c r="AK128" i="18"/>
  <c r="X128" i="18"/>
  <c r="AD128" i="18" s="1"/>
  <c r="W128" i="18"/>
  <c r="AC128" i="18" s="1"/>
  <c r="V128" i="18"/>
  <c r="U128" i="18"/>
  <c r="T128" i="18"/>
  <c r="AB128" i="18" s="1"/>
  <c r="S128" i="18"/>
  <c r="AA128" i="18" s="1"/>
  <c r="AO128" i="18" s="1"/>
  <c r="AY128" i="18" s="1"/>
  <c r="R128" i="18"/>
  <c r="Q128" i="18"/>
  <c r="P128" i="18"/>
  <c r="AH128" i="18" s="1"/>
  <c r="AV128" i="18" s="1"/>
  <c r="O128" i="18"/>
  <c r="N128" i="18"/>
  <c r="M128" i="18"/>
  <c r="L128" i="18"/>
  <c r="AF128" i="18" s="1"/>
  <c r="AT128" i="18" s="1"/>
  <c r="K128" i="18"/>
  <c r="J128" i="18"/>
  <c r="Z128" i="18" s="1"/>
  <c r="AN128" i="18" s="1"/>
  <c r="I128" i="18"/>
  <c r="H128" i="18"/>
  <c r="AE128" i="18" s="1"/>
  <c r="AS128" i="18" s="1"/>
  <c r="G128" i="18"/>
  <c r="F128" i="18"/>
  <c r="E128" i="18"/>
  <c r="D128" i="18"/>
  <c r="AL128" i="18" s="1"/>
  <c r="AK127" i="18"/>
  <c r="X127" i="18"/>
  <c r="AD127" i="18" s="1"/>
  <c r="W127" i="18"/>
  <c r="AC127" i="18" s="1"/>
  <c r="AR127" i="18" s="1"/>
  <c r="V127" i="18"/>
  <c r="U127" i="18"/>
  <c r="T127" i="18"/>
  <c r="AB127" i="18" s="1"/>
  <c r="S127" i="18"/>
  <c r="AA127" i="18" s="1"/>
  <c r="AO127" i="18" s="1"/>
  <c r="R127" i="18"/>
  <c r="Q127" i="18"/>
  <c r="P127" i="18"/>
  <c r="AH127" i="18" s="1"/>
  <c r="AV127" i="18" s="1"/>
  <c r="O127" i="18"/>
  <c r="N127" i="18"/>
  <c r="M127" i="18"/>
  <c r="L127" i="18"/>
  <c r="AF127" i="18" s="1"/>
  <c r="AT127" i="18" s="1"/>
  <c r="K127" i="18"/>
  <c r="J127" i="18"/>
  <c r="Z127" i="18" s="1"/>
  <c r="AN127" i="18" s="1"/>
  <c r="I127" i="18"/>
  <c r="H127" i="18"/>
  <c r="AE127" i="18" s="1"/>
  <c r="AS127" i="18" s="1"/>
  <c r="G127" i="18"/>
  <c r="F127" i="18"/>
  <c r="E127" i="18"/>
  <c r="D127" i="18"/>
  <c r="AL127" i="18" s="1"/>
  <c r="AK126" i="18"/>
  <c r="X126" i="18"/>
  <c r="AD126" i="18" s="1"/>
  <c r="W126" i="18"/>
  <c r="AC126" i="18" s="1"/>
  <c r="AR126" i="18" s="1"/>
  <c r="V126" i="18"/>
  <c r="U126" i="18"/>
  <c r="T126" i="18"/>
  <c r="S126" i="18"/>
  <c r="AA126" i="18" s="1"/>
  <c r="AO126" i="18" s="1"/>
  <c r="R126" i="18"/>
  <c r="Q126" i="18"/>
  <c r="P126" i="18"/>
  <c r="AH126" i="18" s="1"/>
  <c r="AV126" i="18" s="1"/>
  <c r="O126" i="18"/>
  <c r="AG126" i="18" s="1"/>
  <c r="N126" i="18"/>
  <c r="M126" i="18"/>
  <c r="L126" i="18"/>
  <c r="AF126" i="18" s="1"/>
  <c r="AT126" i="18" s="1"/>
  <c r="K126" i="18"/>
  <c r="J126" i="18"/>
  <c r="Z126" i="18" s="1"/>
  <c r="AN126" i="18" s="1"/>
  <c r="I126" i="18"/>
  <c r="H126" i="18"/>
  <c r="AE126" i="18" s="1"/>
  <c r="AS126" i="18" s="1"/>
  <c r="G126" i="18"/>
  <c r="F126" i="18"/>
  <c r="E126" i="18"/>
  <c r="D126" i="18"/>
  <c r="AL126" i="18" s="1"/>
  <c r="A126" i="18"/>
  <c r="AK125" i="18"/>
  <c r="X125" i="18"/>
  <c r="AD125" i="18" s="1"/>
  <c r="W125" i="18"/>
  <c r="AC125" i="18" s="1"/>
  <c r="AR125" i="18" s="1"/>
  <c r="V125" i="18"/>
  <c r="U125" i="18"/>
  <c r="T125" i="18"/>
  <c r="S125" i="18"/>
  <c r="AA125" i="18" s="1"/>
  <c r="AO125" i="18" s="1"/>
  <c r="R125" i="18"/>
  <c r="Q125" i="18"/>
  <c r="P125" i="18"/>
  <c r="AH125" i="18" s="1"/>
  <c r="AV125" i="18" s="1"/>
  <c r="O125" i="18"/>
  <c r="N125" i="18"/>
  <c r="M125" i="18"/>
  <c r="L125" i="18"/>
  <c r="AF125" i="18" s="1"/>
  <c r="AT125" i="18" s="1"/>
  <c r="K125" i="18"/>
  <c r="J125" i="18"/>
  <c r="Z125" i="18" s="1"/>
  <c r="AN125" i="18" s="1"/>
  <c r="I125" i="18"/>
  <c r="H125" i="18"/>
  <c r="AE125" i="18" s="1"/>
  <c r="AS125" i="18" s="1"/>
  <c r="G125" i="18"/>
  <c r="F125" i="18"/>
  <c r="E125" i="18"/>
  <c r="D125" i="18"/>
  <c r="AL125" i="18" s="1"/>
  <c r="AK124" i="18"/>
  <c r="X124" i="18"/>
  <c r="AD124" i="18" s="1"/>
  <c r="W124" i="18"/>
  <c r="AC124" i="18" s="1"/>
  <c r="AR124" i="18" s="1"/>
  <c r="V124" i="18"/>
  <c r="U124" i="18"/>
  <c r="T124" i="18"/>
  <c r="S124" i="18"/>
  <c r="AA124" i="18" s="1"/>
  <c r="AO124" i="18" s="1"/>
  <c r="R124" i="18"/>
  <c r="Q124" i="18"/>
  <c r="P124" i="18"/>
  <c r="AH124" i="18" s="1"/>
  <c r="AV124" i="18" s="1"/>
  <c r="O124" i="18"/>
  <c r="N124" i="18"/>
  <c r="M124" i="18"/>
  <c r="L124" i="18"/>
  <c r="AF124" i="18" s="1"/>
  <c r="AT124" i="18" s="1"/>
  <c r="K124" i="18"/>
  <c r="J124" i="18"/>
  <c r="Z124" i="18" s="1"/>
  <c r="AN124" i="18" s="1"/>
  <c r="I124" i="18"/>
  <c r="H124" i="18"/>
  <c r="AE124" i="18" s="1"/>
  <c r="AS124" i="18" s="1"/>
  <c r="G124" i="18"/>
  <c r="F124" i="18"/>
  <c r="E124" i="18"/>
  <c r="D124" i="18"/>
  <c r="AK123" i="18"/>
  <c r="X123" i="18"/>
  <c r="AD123" i="18" s="1"/>
  <c r="W123" i="18"/>
  <c r="AC123" i="18" s="1"/>
  <c r="AR123" i="18" s="1"/>
  <c r="V123" i="18"/>
  <c r="U123" i="18"/>
  <c r="T123" i="18"/>
  <c r="S123" i="18"/>
  <c r="AA123" i="18" s="1"/>
  <c r="AO123" i="18" s="1"/>
  <c r="R123" i="18"/>
  <c r="Q123" i="18"/>
  <c r="P123" i="18"/>
  <c r="AH123" i="18" s="1"/>
  <c r="AV123" i="18" s="1"/>
  <c r="O123" i="18"/>
  <c r="N123" i="18"/>
  <c r="M123" i="18"/>
  <c r="AG123" i="18" s="1"/>
  <c r="L123" i="18"/>
  <c r="AF123" i="18" s="1"/>
  <c r="AT123" i="18" s="1"/>
  <c r="K123" i="18"/>
  <c r="J123" i="18"/>
  <c r="Z123" i="18" s="1"/>
  <c r="AN123" i="18" s="1"/>
  <c r="I123" i="18"/>
  <c r="H123" i="18"/>
  <c r="AE123" i="18" s="1"/>
  <c r="AS123" i="18" s="1"/>
  <c r="G123" i="18"/>
  <c r="F123" i="18"/>
  <c r="E123" i="18"/>
  <c r="D123" i="18"/>
  <c r="A123" i="18" s="1"/>
  <c r="AK122" i="18"/>
  <c r="X122" i="18"/>
  <c r="AD122" i="18" s="1"/>
  <c r="W122" i="18"/>
  <c r="AC122" i="18" s="1"/>
  <c r="AR122" i="18" s="1"/>
  <c r="V122" i="18"/>
  <c r="U122" i="18"/>
  <c r="T122" i="18"/>
  <c r="S122" i="18"/>
  <c r="AA122" i="18" s="1"/>
  <c r="AO122" i="18" s="1"/>
  <c r="R122" i="18"/>
  <c r="Q122" i="18"/>
  <c r="P122" i="18"/>
  <c r="AH122" i="18" s="1"/>
  <c r="AV122" i="18" s="1"/>
  <c r="O122" i="18"/>
  <c r="N122" i="18"/>
  <c r="M122" i="18"/>
  <c r="L122" i="18"/>
  <c r="AF122" i="18" s="1"/>
  <c r="AT122" i="18" s="1"/>
  <c r="K122" i="18"/>
  <c r="J122" i="18"/>
  <c r="Z122" i="18" s="1"/>
  <c r="AN122" i="18" s="1"/>
  <c r="I122" i="18"/>
  <c r="H122" i="18"/>
  <c r="AE122" i="18" s="1"/>
  <c r="AS122" i="18" s="1"/>
  <c r="G122" i="18"/>
  <c r="F122" i="18"/>
  <c r="E122" i="18"/>
  <c r="D122" i="18"/>
  <c r="AK121" i="18"/>
  <c r="X121" i="18"/>
  <c r="AD121" i="18" s="1"/>
  <c r="W121" i="18"/>
  <c r="AC121" i="18" s="1"/>
  <c r="AR121" i="18" s="1"/>
  <c r="V121" i="18"/>
  <c r="U121" i="18"/>
  <c r="T121" i="18"/>
  <c r="S121" i="18"/>
  <c r="AA121" i="18" s="1"/>
  <c r="AO121" i="18" s="1"/>
  <c r="R121" i="18"/>
  <c r="Q121" i="18"/>
  <c r="P121" i="18"/>
  <c r="AH121" i="18" s="1"/>
  <c r="AV121" i="18" s="1"/>
  <c r="O121" i="18"/>
  <c r="N121" i="18"/>
  <c r="M121" i="18"/>
  <c r="L121" i="18"/>
  <c r="AF121" i="18" s="1"/>
  <c r="AT121" i="18" s="1"/>
  <c r="K121" i="18"/>
  <c r="J121" i="18"/>
  <c r="Z121" i="18" s="1"/>
  <c r="AN121" i="18" s="1"/>
  <c r="I121" i="18"/>
  <c r="H121" i="18"/>
  <c r="AE121" i="18" s="1"/>
  <c r="AS121" i="18" s="1"/>
  <c r="G121" i="18"/>
  <c r="F121" i="18"/>
  <c r="E121" i="18"/>
  <c r="D121" i="18"/>
  <c r="AL121" i="18" s="1"/>
  <c r="AK120" i="18"/>
  <c r="X120" i="18"/>
  <c r="AD120" i="18" s="1"/>
  <c r="W120" i="18"/>
  <c r="AC120" i="18" s="1"/>
  <c r="AR120" i="18" s="1"/>
  <c r="V120" i="18"/>
  <c r="U120" i="18"/>
  <c r="T120" i="18"/>
  <c r="S120" i="18"/>
  <c r="AA120" i="18" s="1"/>
  <c r="AO120" i="18" s="1"/>
  <c r="R120" i="18"/>
  <c r="Q120" i="18"/>
  <c r="P120" i="18"/>
  <c r="AH120" i="18" s="1"/>
  <c r="AV120" i="18" s="1"/>
  <c r="O120" i="18"/>
  <c r="N120" i="18"/>
  <c r="M120" i="18"/>
  <c r="L120" i="18"/>
  <c r="AF120" i="18" s="1"/>
  <c r="AT120" i="18" s="1"/>
  <c r="K120" i="18"/>
  <c r="J120" i="18"/>
  <c r="Z120" i="18" s="1"/>
  <c r="AN120" i="18" s="1"/>
  <c r="I120" i="18"/>
  <c r="H120" i="18"/>
  <c r="AE120" i="18" s="1"/>
  <c r="AS120" i="18" s="1"/>
  <c r="G120" i="18"/>
  <c r="F120" i="18"/>
  <c r="E120" i="18"/>
  <c r="D120" i="18"/>
  <c r="AL120" i="18" s="1"/>
  <c r="AK119" i="18"/>
  <c r="X119" i="18"/>
  <c r="AD119" i="18" s="1"/>
  <c r="W119" i="18"/>
  <c r="AC119" i="18" s="1"/>
  <c r="AR119" i="18" s="1"/>
  <c r="V119" i="18"/>
  <c r="U119" i="18"/>
  <c r="T119" i="18"/>
  <c r="S119" i="18"/>
  <c r="AA119" i="18" s="1"/>
  <c r="AO119" i="18" s="1"/>
  <c r="R119" i="18"/>
  <c r="Q119" i="18"/>
  <c r="P119" i="18"/>
  <c r="AH119" i="18" s="1"/>
  <c r="AV119" i="18" s="1"/>
  <c r="O119" i="18"/>
  <c r="N119" i="18"/>
  <c r="M119" i="18"/>
  <c r="L119" i="18"/>
  <c r="AF119" i="18" s="1"/>
  <c r="AT119" i="18" s="1"/>
  <c r="K119" i="18"/>
  <c r="J119" i="18"/>
  <c r="Z119" i="18" s="1"/>
  <c r="AN119" i="18" s="1"/>
  <c r="I119" i="18"/>
  <c r="H119" i="18"/>
  <c r="AE119" i="18" s="1"/>
  <c r="AS119" i="18" s="1"/>
  <c r="G119" i="18"/>
  <c r="F119" i="18"/>
  <c r="E119" i="18"/>
  <c r="D119" i="18"/>
  <c r="AL119" i="18" s="1"/>
  <c r="A119" i="18"/>
  <c r="AK118" i="18"/>
  <c r="X118" i="18"/>
  <c r="AD118" i="18" s="1"/>
  <c r="W118" i="18"/>
  <c r="AC118" i="18" s="1"/>
  <c r="AR118" i="18" s="1"/>
  <c r="V118" i="18"/>
  <c r="U118" i="18"/>
  <c r="T118" i="18"/>
  <c r="S118" i="18"/>
  <c r="AA118" i="18" s="1"/>
  <c r="AO118" i="18" s="1"/>
  <c r="AY118" i="18" s="1"/>
  <c r="R118" i="18"/>
  <c r="Q118" i="18"/>
  <c r="P118" i="18"/>
  <c r="AH118" i="18" s="1"/>
  <c r="AV118" i="18" s="1"/>
  <c r="O118" i="18"/>
  <c r="N118" i="18"/>
  <c r="M118" i="18"/>
  <c r="L118" i="18"/>
  <c r="AF118" i="18" s="1"/>
  <c r="AT118" i="18" s="1"/>
  <c r="K118" i="18"/>
  <c r="J118" i="18"/>
  <c r="Z118" i="18" s="1"/>
  <c r="AN118" i="18" s="1"/>
  <c r="AW118" i="18" s="1"/>
  <c r="I118" i="18"/>
  <c r="H118" i="18"/>
  <c r="AE118" i="18" s="1"/>
  <c r="AS118" i="18" s="1"/>
  <c r="G118" i="18"/>
  <c r="F118" i="18"/>
  <c r="E118" i="18"/>
  <c r="D118" i="18"/>
  <c r="AL118" i="18" s="1"/>
  <c r="AK117" i="18"/>
  <c r="X117" i="18"/>
  <c r="AD117" i="18" s="1"/>
  <c r="W117" i="18"/>
  <c r="AC117" i="18" s="1"/>
  <c r="AR117" i="18" s="1"/>
  <c r="V117" i="18"/>
  <c r="U117" i="18"/>
  <c r="T117" i="18"/>
  <c r="S117" i="18"/>
  <c r="AA117" i="18" s="1"/>
  <c r="AO117" i="18" s="1"/>
  <c r="R117" i="18"/>
  <c r="Q117" i="18"/>
  <c r="P117" i="18"/>
  <c r="AH117" i="18" s="1"/>
  <c r="AV117" i="18" s="1"/>
  <c r="O117" i="18"/>
  <c r="N117" i="18"/>
  <c r="M117" i="18"/>
  <c r="L117" i="18"/>
  <c r="AF117" i="18" s="1"/>
  <c r="AT117" i="18" s="1"/>
  <c r="K117" i="18"/>
  <c r="J117" i="18"/>
  <c r="Z117" i="18" s="1"/>
  <c r="AN117" i="18" s="1"/>
  <c r="I117" i="18"/>
  <c r="H117" i="18"/>
  <c r="AE117" i="18" s="1"/>
  <c r="AS117" i="18" s="1"/>
  <c r="G117" i="18"/>
  <c r="F117" i="18"/>
  <c r="E117" i="18"/>
  <c r="D117" i="18"/>
  <c r="AL117" i="18" s="1"/>
  <c r="AK116" i="18"/>
  <c r="X116" i="18"/>
  <c r="AD116" i="18" s="1"/>
  <c r="AP116" i="18" s="1"/>
  <c r="W116" i="18"/>
  <c r="AC116" i="18" s="1"/>
  <c r="AR116" i="18" s="1"/>
  <c r="V116" i="18"/>
  <c r="U116" i="18"/>
  <c r="T116" i="18"/>
  <c r="S116" i="18"/>
  <c r="AA116" i="18" s="1"/>
  <c r="AO116" i="18" s="1"/>
  <c r="R116" i="18"/>
  <c r="Q116" i="18"/>
  <c r="P116" i="18"/>
  <c r="AH116" i="18" s="1"/>
  <c r="AV116" i="18" s="1"/>
  <c r="O116" i="18"/>
  <c r="N116" i="18"/>
  <c r="M116" i="18"/>
  <c r="L116" i="18"/>
  <c r="AF116" i="18" s="1"/>
  <c r="AT116" i="18" s="1"/>
  <c r="K116" i="18"/>
  <c r="J116" i="18"/>
  <c r="Z116" i="18" s="1"/>
  <c r="AN116" i="18" s="1"/>
  <c r="I116" i="18"/>
  <c r="H116" i="18"/>
  <c r="AE116" i="18" s="1"/>
  <c r="AS116" i="18" s="1"/>
  <c r="G116" i="18"/>
  <c r="F116" i="18"/>
  <c r="E116" i="18"/>
  <c r="D116" i="18"/>
  <c r="AL116" i="18" s="1"/>
  <c r="A116" i="18"/>
  <c r="AK115" i="18"/>
  <c r="X115" i="18"/>
  <c r="AD115" i="18" s="1"/>
  <c r="W115" i="18"/>
  <c r="AC115" i="18" s="1"/>
  <c r="AR115" i="18" s="1"/>
  <c r="V115" i="18"/>
  <c r="U115" i="18"/>
  <c r="T115" i="18"/>
  <c r="S115" i="18"/>
  <c r="AA115" i="18" s="1"/>
  <c r="AO115" i="18" s="1"/>
  <c r="R115" i="18"/>
  <c r="Q115" i="18"/>
  <c r="P115" i="18"/>
  <c r="AH115" i="18" s="1"/>
  <c r="AV115" i="18" s="1"/>
  <c r="O115" i="18"/>
  <c r="N115" i="18"/>
  <c r="M115" i="18"/>
  <c r="L115" i="18"/>
  <c r="AF115" i="18" s="1"/>
  <c r="AT115" i="18" s="1"/>
  <c r="K115" i="18"/>
  <c r="J115" i="18"/>
  <c r="Z115" i="18" s="1"/>
  <c r="AN115" i="18" s="1"/>
  <c r="I115" i="18"/>
  <c r="H115" i="18"/>
  <c r="AE115" i="18" s="1"/>
  <c r="AS115" i="18" s="1"/>
  <c r="G115" i="18"/>
  <c r="F115" i="18"/>
  <c r="E115" i="18"/>
  <c r="D115" i="18"/>
  <c r="AK114" i="18"/>
  <c r="AH114" i="18"/>
  <c r="AV114" i="18" s="1"/>
  <c r="X114" i="18"/>
  <c r="AD114" i="18" s="1"/>
  <c r="W114" i="18"/>
  <c r="AC114" i="18" s="1"/>
  <c r="AR114" i="18" s="1"/>
  <c r="V114" i="18"/>
  <c r="U114" i="18"/>
  <c r="T114" i="18"/>
  <c r="S114" i="18"/>
  <c r="AA114" i="18" s="1"/>
  <c r="AO114" i="18" s="1"/>
  <c r="R114" i="18"/>
  <c r="Q114" i="18"/>
  <c r="P114" i="18"/>
  <c r="O114" i="18"/>
  <c r="N114" i="18"/>
  <c r="M114" i="18"/>
  <c r="L114" i="18"/>
  <c r="AF114" i="18" s="1"/>
  <c r="AT114" i="18" s="1"/>
  <c r="K114" i="18"/>
  <c r="J114" i="18"/>
  <c r="Z114" i="18" s="1"/>
  <c r="AN114" i="18" s="1"/>
  <c r="I114" i="18"/>
  <c r="H114" i="18"/>
  <c r="AE114" i="18" s="1"/>
  <c r="AS114" i="18" s="1"/>
  <c r="G114" i="18"/>
  <c r="F114" i="18"/>
  <c r="E114" i="18"/>
  <c r="D114" i="18"/>
  <c r="A114" i="18" s="1"/>
  <c r="AK113" i="18"/>
  <c r="X113" i="18"/>
  <c r="AD113" i="18" s="1"/>
  <c r="W113" i="18"/>
  <c r="AC113" i="18" s="1"/>
  <c r="AR113" i="18" s="1"/>
  <c r="V113" i="18"/>
  <c r="U113" i="18"/>
  <c r="Y113" i="18" s="1"/>
  <c r="AM113" i="18" s="1"/>
  <c r="T113" i="18"/>
  <c r="S113" i="18"/>
  <c r="AA113" i="18" s="1"/>
  <c r="AO113" i="18" s="1"/>
  <c r="R113" i="18"/>
  <c r="Q113" i="18"/>
  <c r="P113" i="18"/>
  <c r="AH113" i="18" s="1"/>
  <c r="AV113" i="18" s="1"/>
  <c r="O113" i="18"/>
  <c r="N113" i="18"/>
  <c r="M113" i="18"/>
  <c r="L113" i="18"/>
  <c r="AF113" i="18" s="1"/>
  <c r="AT113" i="18" s="1"/>
  <c r="K113" i="18"/>
  <c r="J113" i="18"/>
  <c r="Z113" i="18" s="1"/>
  <c r="AN113" i="18" s="1"/>
  <c r="I113" i="18"/>
  <c r="H113" i="18"/>
  <c r="AE113" i="18" s="1"/>
  <c r="AS113" i="18" s="1"/>
  <c r="G113" i="18"/>
  <c r="F113" i="18"/>
  <c r="E113" i="18"/>
  <c r="D113" i="18"/>
  <c r="AL113" i="18" s="1"/>
  <c r="AK112" i="18"/>
  <c r="X112" i="18"/>
  <c r="AD112" i="18" s="1"/>
  <c r="W112" i="18"/>
  <c r="AC112" i="18" s="1"/>
  <c r="AR112" i="18" s="1"/>
  <c r="V112" i="18"/>
  <c r="U112" i="18"/>
  <c r="T112" i="18"/>
  <c r="AB112" i="18" s="1"/>
  <c r="S112" i="18"/>
  <c r="AA112" i="18" s="1"/>
  <c r="AO112" i="18" s="1"/>
  <c r="R112" i="18"/>
  <c r="Q112" i="18"/>
  <c r="P112" i="18"/>
  <c r="AH112" i="18" s="1"/>
  <c r="AV112" i="18" s="1"/>
  <c r="O112" i="18"/>
  <c r="N112" i="18"/>
  <c r="M112" i="18"/>
  <c r="L112" i="18"/>
  <c r="AF112" i="18" s="1"/>
  <c r="AT112" i="18" s="1"/>
  <c r="K112" i="18"/>
  <c r="J112" i="18"/>
  <c r="Z112" i="18" s="1"/>
  <c r="AN112" i="18" s="1"/>
  <c r="I112" i="18"/>
  <c r="H112" i="18"/>
  <c r="AE112" i="18" s="1"/>
  <c r="AS112" i="18" s="1"/>
  <c r="G112" i="18"/>
  <c r="F112" i="18"/>
  <c r="E112" i="18"/>
  <c r="D112" i="18"/>
  <c r="AL112" i="18" s="1"/>
  <c r="AK111" i="18"/>
  <c r="X111" i="18"/>
  <c r="AD111" i="18" s="1"/>
  <c r="W111" i="18"/>
  <c r="AC111" i="18" s="1"/>
  <c r="AR111" i="18" s="1"/>
  <c r="V111" i="18"/>
  <c r="U111" i="18"/>
  <c r="T111" i="18"/>
  <c r="S111" i="18"/>
  <c r="AA111" i="18" s="1"/>
  <c r="AO111" i="18" s="1"/>
  <c r="R111" i="18"/>
  <c r="Q111" i="18"/>
  <c r="P111" i="18"/>
  <c r="AH111" i="18" s="1"/>
  <c r="AV111" i="18" s="1"/>
  <c r="O111" i="18"/>
  <c r="N111" i="18"/>
  <c r="M111" i="18"/>
  <c r="L111" i="18"/>
  <c r="AF111" i="18" s="1"/>
  <c r="AT111" i="18" s="1"/>
  <c r="K111" i="18"/>
  <c r="J111" i="18"/>
  <c r="Z111" i="18" s="1"/>
  <c r="AN111" i="18" s="1"/>
  <c r="I111" i="18"/>
  <c r="H111" i="18"/>
  <c r="AE111" i="18" s="1"/>
  <c r="AS111" i="18" s="1"/>
  <c r="G111" i="18"/>
  <c r="F111" i="18"/>
  <c r="E111" i="18"/>
  <c r="D111" i="18"/>
  <c r="AK110" i="18"/>
  <c r="X110" i="18"/>
  <c r="AD110" i="18" s="1"/>
  <c r="W110" i="18"/>
  <c r="AC110" i="18" s="1"/>
  <c r="AR110" i="18" s="1"/>
  <c r="V110" i="18"/>
  <c r="U110" i="18"/>
  <c r="T110" i="18"/>
  <c r="S110" i="18"/>
  <c r="AA110" i="18" s="1"/>
  <c r="AO110" i="18" s="1"/>
  <c r="R110" i="18"/>
  <c r="Q110" i="18"/>
  <c r="P110" i="18"/>
  <c r="AH110" i="18" s="1"/>
  <c r="AV110" i="18" s="1"/>
  <c r="O110" i="18"/>
  <c r="N110" i="18"/>
  <c r="M110" i="18"/>
  <c r="L110" i="18"/>
  <c r="AF110" i="18" s="1"/>
  <c r="AT110" i="18" s="1"/>
  <c r="K110" i="18"/>
  <c r="J110" i="18"/>
  <c r="Z110" i="18" s="1"/>
  <c r="AN110" i="18" s="1"/>
  <c r="I110" i="18"/>
  <c r="H110" i="18"/>
  <c r="AE110" i="18" s="1"/>
  <c r="AS110" i="18" s="1"/>
  <c r="G110" i="18"/>
  <c r="F110" i="18"/>
  <c r="E110" i="18"/>
  <c r="D110" i="18"/>
  <c r="AL110" i="18" s="1"/>
  <c r="AK109" i="18"/>
  <c r="X109" i="18"/>
  <c r="AD109" i="18" s="1"/>
  <c r="W109" i="18"/>
  <c r="AC109" i="18" s="1"/>
  <c r="AR109" i="18" s="1"/>
  <c r="V109" i="18"/>
  <c r="U109" i="18"/>
  <c r="T109" i="18"/>
  <c r="S109" i="18"/>
  <c r="AA109" i="18" s="1"/>
  <c r="AO109" i="18" s="1"/>
  <c r="R109" i="18"/>
  <c r="Q109" i="18"/>
  <c r="P109" i="18"/>
  <c r="AH109" i="18" s="1"/>
  <c r="AV109" i="18" s="1"/>
  <c r="O109" i="18"/>
  <c r="N109" i="18"/>
  <c r="M109" i="18"/>
  <c r="L109" i="18"/>
  <c r="AF109" i="18" s="1"/>
  <c r="AT109" i="18" s="1"/>
  <c r="K109" i="18"/>
  <c r="J109" i="18"/>
  <c r="Z109" i="18" s="1"/>
  <c r="AN109" i="18" s="1"/>
  <c r="I109" i="18"/>
  <c r="H109" i="18"/>
  <c r="AE109" i="18" s="1"/>
  <c r="AS109" i="18" s="1"/>
  <c r="G109" i="18"/>
  <c r="F109" i="18"/>
  <c r="E109" i="18"/>
  <c r="D109" i="18"/>
  <c r="A109" i="18" s="1"/>
  <c r="AK108" i="18"/>
  <c r="AC108" i="18"/>
  <c r="AR108" i="18" s="1"/>
  <c r="X108" i="18"/>
  <c r="AD108" i="18" s="1"/>
  <c r="W108" i="18"/>
  <c r="V108" i="18"/>
  <c r="U108" i="18"/>
  <c r="T108" i="18"/>
  <c r="S108" i="18"/>
  <c r="AA108" i="18" s="1"/>
  <c r="AO108" i="18" s="1"/>
  <c r="R108" i="18"/>
  <c r="Q108" i="18"/>
  <c r="P108" i="18"/>
  <c r="AH108" i="18" s="1"/>
  <c r="AV108" i="18" s="1"/>
  <c r="O108" i="18"/>
  <c r="N108" i="18"/>
  <c r="M108" i="18"/>
  <c r="AG108" i="18" s="1"/>
  <c r="L108" i="18"/>
  <c r="AF108" i="18" s="1"/>
  <c r="AT108" i="18" s="1"/>
  <c r="K108" i="18"/>
  <c r="J108" i="18"/>
  <c r="Z108" i="18" s="1"/>
  <c r="AN108" i="18" s="1"/>
  <c r="I108" i="18"/>
  <c r="H108" i="18"/>
  <c r="AE108" i="18" s="1"/>
  <c r="AS108" i="18" s="1"/>
  <c r="G108" i="18"/>
  <c r="F108" i="18"/>
  <c r="E108" i="18"/>
  <c r="D108" i="18"/>
  <c r="A108" i="18" s="1"/>
  <c r="AK107" i="18"/>
  <c r="X107" i="18"/>
  <c r="AD107" i="18" s="1"/>
  <c r="W107" i="18"/>
  <c r="AC107" i="18" s="1"/>
  <c r="AR107" i="18" s="1"/>
  <c r="V107" i="18"/>
  <c r="U107" i="18"/>
  <c r="T107" i="18"/>
  <c r="S107" i="18"/>
  <c r="AA107" i="18" s="1"/>
  <c r="AO107" i="18" s="1"/>
  <c r="AY107" i="18" s="1"/>
  <c r="R107" i="18"/>
  <c r="Q107" i="18"/>
  <c r="P107" i="18"/>
  <c r="AH107" i="18" s="1"/>
  <c r="AV107" i="18" s="1"/>
  <c r="O107" i="18"/>
  <c r="N107" i="18"/>
  <c r="M107" i="18"/>
  <c r="L107" i="18"/>
  <c r="AF107" i="18" s="1"/>
  <c r="AT107" i="18" s="1"/>
  <c r="K107" i="18"/>
  <c r="J107" i="18"/>
  <c r="Z107" i="18" s="1"/>
  <c r="I107" i="18"/>
  <c r="H107" i="18"/>
  <c r="AE107" i="18" s="1"/>
  <c r="AS107" i="18" s="1"/>
  <c r="G107" i="18"/>
  <c r="F107" i="18"/>
  <c r="E107" i="18"/>
  <c r="D107" i="18"/>
  <c r="AL107" i="18" s="1"/>
  <c r="A107" i="18"/>
  <c r="AK106" i="18"/>
  <c r="X106" i="18"/>
  <c r="AD106" i="18" s="1"/>
  <c r="W106" i="18"/>
  <c r="AC106" i="18" s="1"/>
  <c r="AR106" i="18" s="1"/>
  <c r="V106" i="18"/>
  <c r="U106" i="18"/>
  <c r="T106" i="18"/>
  <c r="S106" i="18"/>
  <c r="AA106" i="18" s="1"/>
  <c r="AO106" i="18" s="1"/>
  <c r="R106" i="18"/>
  <c r="Q106" i="18"/>
  <c r="P106" i="18"/>
  <c r="AH106" i="18" s="1"/>
  <c r="AV106" i="18" s="1"/>
  <c r="O106" i="18"/>
  <c r="N106" i="18"/>
  <c r="M106" i="18"/>
  <c r="L106" i="18"/>
  <c r="AF106" i="18" s="1"/>
  <c r="AT106" i="18" s="1"/>
  <c r="K106" i="18"/>
  <c r="J106" i="18"/>
  <c r="Z106" i="18" s="1"/>
  <c r="AN106" i="18" s="1"/>
  <c r="I106" i="18"/>
  <c r="H106" i="18"/>
  <c r="AE106" i="18" s="1"/>
  <c r="AS106" i="18" s="1"/>
  <c r="G106" i="18"/>
  <c r="F106" i="18"/>
  <c r="E106" i="18"/>
  <c r="D106" i="18"/>
  <c r="A106" i="18" s="1"/>
  <c r="AV105" i="18"/>
  <c r="AK105" i="18"/>
  <c r="X105" i="18"/>
  <c r="AD105" i="18" s="1"/>
  <c r="W105" i="18"/>
  <c r="AC105" i="18" s="1"/>
  <c r="AR105" i="18" s="1"/>
  <c r="V105" i="18"/>
  <c r="U105" i="18"/>
  <c r="T105" i="18"/>
  <c r="S105" i="18"/>
  <c r="AA105" i="18" s="1"/>
  <c r="AO105" i="18" s="1"/>
  <c r="R105" i="18"/>
  <c r="Q105" i="18"/>
  <c r="P105" i="18"/>
  <c r="AH105" i="18" s="1"/>
  <c r="O105" i="18"/>
  <c r="N105" i="18"/>
  <c r="M105" i="18"/>
  <c r="L105" i="18"/>
  <c r="AF105" i="18" s="1"/>
  <c r="AT105" i="18" s="1"/>
  <c r="K105" i="18"/>
  <c r="J105" i="18"/>
  <c r="Z105" i="18" s="1"/>
  <c r="AN105" i="18" s="1"/>
  <c r="I105" i="18"/>
  <c r="H105" i="18"/>
  <c r="AE105" i="18" s="1"/>
  <c r="AS105" i="18" s="1"/>
  <c r="G105" i="18"/>
  <c r="F105" i="18"/>
  <c r="E105" i="18"/>
  <c r="D105" i="18"/>
  <c r="A105" i="18" s="1"/>
  <c r="AK104" i="18"/>
  <c r="X104" i="18"/>
  <c r="AD104" i="18" s="1"/>
  <c r="W104" i="18"/>
  <c r="AC104" i="18" s="1"/>
  <c r="AR104" i="18" s="1"/>
  <c r="V104" i="18"/>
  <c r="U104" i="18"/>
  <c r="T104" i="18"/>
  <c r="S104" i="18"/>
  <c r="AA104" i="18" s="1"/>
  <c r="AO104" i="18" s="1"/>
  <c r="R104" i="18"/>
  <c r="Q104" i="18"/>
  <c r="P104" i="18"/>
  <c r="AH104" i="18" s="1"/>
  <c r="AV104" i="18" s="1"/>
  <c r="O104" i="18"/>
  <c r="N104" i="18"/>
  <c r="M104" i="18"/>
  <c r="L104" i="18"/>
  <c r="AF104" i="18" s="1"/>
  <c r="AT104" i="18" s="1"/>
  <c r="K104" i="18"/>
  <c r="J104" i="18"/>
  <c r="Z104" i="18" s="1"/>
  <c r="AN104" i="18" s="1"/>
  <c r="I104" i="18"/>
  <c r="H104" i="18"/>
  <c r="AE104" i="18" s="1"/>
  <c r="AS104" i="18" s="1"/>
  <c r="G104" i="18"/>
  <c r="F104" i="18"/>
  <c r="E104" i="18"/>
  <c r="D104" i="18"/>
  <c r="A104" i="18" s="1"/>
  <c r="AK103" i="18"/>
  <c r="X103" i="18"/>
  <c r="AD103" i="18" s="1"/>
  <c r="W103" i="18"/>
  <c r="AC103" i="18" s="1"/>
  <c r="AR103" i="18" s="1"/>
  <c r="V103" i="18"/>
  <c r="U103" i="18"/>
  <c r="T103" i="18"/>
  <c r="S103" i="18"/>
  <c r="AA103" i="18" s="1"/>
  <c r="AO103" i="18" s="1"/>
  <c r="R103" i="18"/>
  <c r="Q103" i="18"/>
  <c r="P103" i="18"/>
  <c r="AH103" i="18" s="1"/>
  <c r="AV103" i="18" s="1"/>
  <c r="O103" i="18"/>
  <c r="N103" i="18"/>
  <c r="M103" i="18"/>
  <c r="L103" i="18"/>
  <c r="AF103" i="18" s="1"/>
  <c r="AT103" i="18" s="1"/>
  <c r="K103" i="18"/>
  <c r="J103" i="18"/>
  <c r="Z103" i="18" s="1"/>
  <c r="AN103" i="18" s="1"/>
  <c r="I103" i="18"/>
  <c r="H103" i="18"/>
  <c r="AE103" i="18" s="1"/>
  <c r="AS103" i="18" s="1"/>
  <c r="G103" i="18"/>
  <c r="F103" i="18"/>
  <c r="E103" i="18"/>
  <c r="D103" i="18"/>
  <c r="AL103" i="18" s="1"/>
  <c r="AK102" i="18"/>
  <c r="X102" i="18"/>
  <c r="AD102" i="18" s="1"/>
  <c r="W102" i="18"/>
  <c r="AC102" i="18" s="1"/>
  <c r="AR102" i="18" s="1"/>
  <c r="V102" i="18"/>
  <c r="U102" i="18"/>
  <c r="T102" i="18"/>
  <c r="S102" i="18"/>
  <c r="AA102" i="18" s="1"/>
  <c r="AO102" i="18" s="1"/>
  <c r="R102" i="18"/>
  <c r="Q102" i="18"/>
  <c r="P102" i="18"/>
  <c r="AH102" i="18" s="1"/>
  <c r="AV102" i="18" s="1"/>
  <c r="O102" i="18"/>
  <c r="N102" i="18"/>
  <c r="M102" i="18"/>
  <c r="AG102" i="18" s="1"/>
  <c r="L102" i="18"/>
  <c r="AF102" i="18" s="1"/>
  <c r="AT102" i="18" s="1"/>
  <c r="K102" i="18"/>
  <c r="J102" i="18"/>
  <c r="Z102" i="18" s="1"/>
  <c r="AN102" i="18" s="1"/>
  <c r="I102" i="18"/>
  <c r="H102" i="18"/>
  <c r="AE102" i="18" s="1"/>
  <c r="AS102" i="18" s="1"/>
  <c r="G102" i="18"/>
  <c r="F102" i="18"/>
  <c r="E102" i="18"/>
  <c r="D102" i="18"/>
  <c r="AL102" i="18" s="1"/>
  <c r="AK101" i="18"/>
  <c r="X101" i="18"/>
  <c r="AD101" i="18" s="1"/>
  <c r="W101" i="18"/>
  <c r="AC101" i="18" s="1"/>
  <c r="AR101" i="18" s="1"/>
  <c r="V101" i="18"/>
  <c r="U101" i="18"/>
  <c r="T101" i="18"/>
  <c r="AB101" i="18" s="1"/>
  <c r="S101" i="18"/>
  <c r="AA101" i="18" s="1"/>
  <c r="AO101" i="18" s="1"/>
  <c r="R101" i="18"/>
  <c r="Q101" i="18"/>
  <c r="P101" i="18"/>
  <c r="AH101" i="18" s="1"/>
  <c r="AV101" i="18" s="1"/>
  <c r="O101" i="18"/>
  <c r="N101" i="18"/>
  <c r="M101" i="18"/>
  <c r="L101" i="18"/>
  <c r="AF101" i="18" s="1"/>
  <c r="AT101" i="18" s="1"/>
  <c r="K101" i="18"/>
  <c r="J101" i="18"/>
  <c r="Z101" i="18" s="1"/>
  <c r="AN101" i="18" s="1"/>
  <c r="I101" i="18"/>
  <c r="H101" i="18"/>
  <c r="AE101" i="18" s="1"/>
  <c r="AS101" i="18" s="1"/>
  <c r="G101" i="18"/>
  <c r="F101" i="18"/>
  <c r="E101" i="18"/>
  <c r="D101" i="18"/>
  <c r="AL101" i="18" s="1"/>
  <c r="AK100" i="18"/>
  <c r="AA100" i="18"/>
  <c r="AO100" i="18" s="1"/>
  <c r="X100" i="18"/>
  <c r="AD100" i="18" s="1"/>
  <c r="W100" i="18"/>
  <c r="AC100" i="18" s="1"/>
  <c r="AR100" i="18" s="1"/>
  <c r="V100" i="18"/>
  <c r="U100" i="18"/>
  <c r="T100" i="18"/>
  <c r="S100" i="18"/>
  <c r="R100" i="18"/>
  <c r="Q100" i="18"/>
  <c r="P100" i="18"/>
  <c r="AH100" i="18" s="1"/>
  <c r="AV100" i="18" s="1"/>
  <c r="O100" i="18"/>
  <c r="N100" i="18"/>
  <c r="M100" i="18"/>
  <c r="L100" i="18"/>
  <c r="AF100" i="18" s="1"/>
  <c r="AT100" i="18" s="1"/>
  <c r="K100" i="18"/>
  <c r="J100" i="18"/>
  <c r="Z100" i="18" s="1"/>
  <c r="AN100" i="18" s="1"/>
  <c r="I100" i="18"/>
  <c r="H100" i="18"/>
  <c r="AE100" i="18" s="1"/>
  <c r="AS100" i="18" s="1"/>
  <c r="G100" i="18"/>
  <c r="F100" i="18"/>
  <c r="E100" i="18"/>
  <c r="D100" i="18"/>
  <c r="AL100" i="18" s="1"/>
  <c r="AK99" i="18"/>
  <c r="X99" i="18"/>
  <c r="AD99" i="18" s="1"/>
  <c r="W99" i="18"/>
  <c r="AC99" i="18" s="1"/>
  <c r="AR99" i="18" s="1"/>
  <c r="V99" i="18"/>
  <c r="U99" i="18"/>
  <c r="T99" i="18"/>
  <c r="S99" i="18"/>
  <c r="AA99" i="18" s="1"/>
  <c r="AO99" i="18" s="1"/>
  <c r="R99" i="18"/>
  <c r="Q99" i="18"/>
  <c r="P99" i="18"/>
  <c r="AH99" i="18" s="1"/>
  <c r="AV99" i="18" s="1"/>
  <c r="O99" i="18"/>
  <c r="N99" i="18"/>
  <c r="M99" i="18"/>
  <c r="L99" i="18"/>
  <c r="AF99" i="18" s="1"/>
  <c r="AT99" i="18" s="1"/>
  <c r="K99" i="18"/>
  <c r="J99" i="18"/>
  <c r="Z99" i="18" s="1"/>
  <c r="AN99" i="18" s="1"/>
  <c r="I99" i="18"/>
  <c r="H99" i="18"/>
  <c r="AE99" i="18" s="1"/>
  <c r="AS99" i="18" s="1"/>
  <c r="G99" i="18"/>
  <c r="F99" i="18"/>
  <c r="E99" i="18"/>
  <c r="D99" i="18"/>
  <c r="A99" i="18" s="1"/>
  <c r="AK98" i="18"/>
  <c r="X98" i="18"/>
  <c r="AD98" i="18" s="1"/>
  <c r="W98" i="18"/>
  <c r="AC98" i="18" s="1"/>
  <c r="AR98" i="18" s="1"/>
  <c r="V98" i="18"/>
  <c r="U98" i="18"/>
  <c r="T98" i="18"/>
  <c r="S98" i="18"/>
  <c r="AA98" i="18" s="1"/>
  <c r="AO98" i="18" s="1"/>
  <c r="R98" i="18"/>
  <c r="Q98" i="18"/>
  <c r="P98" i="18"/>
  <c r="AH98" i="18" s="1"/>
  <c r="AV98" i="18" s="1"/>
  <c r="O98" i="18"/>
  <c r="N98" i="18"/>
  <c r="M98" i="18"/>
  <c r="L98" i="18"/>
  <c r="AF98" i="18" s="1"/>
  <c r="AT98" i="18" s="1"/>
  <c r="K98" i="18"/>
  <c r="J98" i="18"/>
  <c r="Z98" i="18" s="1"/>
  <c r="AN98" i="18" s="1"/>
  <c r="I98" i="18"/>
  <c r="H98" i="18"/>
  <c r="AE98" i="18" s="1"/>
  <c r="AS98" i="18" s="1"/>
  <c r="G98" i="18"/>
  <c r="F98" i="18"/>
  <c r="E98" i="18"/>
  <c r="D98" i="18"/>
  <c r="AL98" i="18" s="1"/>
  <c r="A98" i="18"/>
  <c r="AK97" i="18"/>
  <c r="X97" i="18"/>
  <c r="AD97" i="18" s="1"/>
  <c r="W97" i="18"/>
  <c r="AC97" i="18" s="1"/>
  <c r="AR97" i="18" s="1"/>
  <c r="V97" i="18"/>
  <c r="U97" i="18"/>
  <c r="T97" i="18"/>
  <c r="S97" i="18"/>
  <c r="AA97" i="18" s="1"/>
  <c r="AO97" i="18" s="1"/>
  <c r="R97" i="18"/>
  <c r="Q97" i="18"/>
  <c r="P97" i="18"/>
  <c r="AH97" i="18" s="1"/>
  <c r="AV97" i="18" s="1"/>
  <c r="O97" i="18"/>
  <c r="N97" i="18"/>
  <c r="M97" i="18"/>
  <c r="L97" i="18"/>
  <c r="AF97" i="18" s="1"/>
  <c r="AT97" i="18" s="1"/>
  <c r="K97" i="18"/>
  <c r="J97" i="18"/>
  <c r="Z97" i="18" s="1"/>
  <c r="AN97" i="18" s="1"/>
  <c r="I97" i="18"/>
  <c r="H97" i="18"/>
  <c r="AE97" i="18" s="1"/>
  <c r="AS97" i="18" s="1"/>
  <c r="G97" i="18"/>
  <c r="F97" i="18"/>
  <c r="E97" i="18"/>
  <c r="D97" i="18"/>
  <c r="A97" i="18" s="1"/>
  <c r="AK96" i="18"/>
  <c r="X96" i="18"/>
  <c r="AD96" i="18" s="1"/>
  <c r="W96" i="18"/>
  <c r="AC96" i="18" s="1"/>
  <c r="AR96" i="18" s="1"/>
  <c r="V96" i="18"/>
  <c r="U96" i="18"/>
  <c r="T96" i="18"/>
  <c r="S96" i="18"/>
  <c r="AA96" i="18" s="1"/>
  <c r="AO96" i="18" s="1"/>
  <c r="R96" i="18"/>
  <c r="Q96" i="18"/>
  <c r="P96" i="18"/>
  <c r="AH96" i="18" s="1"/>
  <c r="AV96" i="18" s="1"/>
  <c r="O96" i="18"/>
  <c r="AG96" i="18" s="1"/>
  <c r="N96" i="18"/>
  <c r="M96" i="18"/>
  <c r="L96" i="18"/>
  <c r="AF96" i="18" s="1"/>
  <c r="AT96" i="18" s="1"/>
  <c r="K96" i="18"/>
  <c r="J96" i="18"/>
  <c r="Z96" i="18" s="1"/>
  <c r="AN96" i="18" s="1"/>
  <c r="I96" i="18"/>
  <c r="H96" i="18"/>
  <c r="AE96" i="18" s="1"/>
  <c r="AS96" i="18" s="1"/>
  <c r="G96" i="18"/>
  <c r="F96" i="18"/>
  <c r="E96" i="18"/>
  <c r="D96" i="18"/>
  <c r="AL96" i="18" s="1"/>
  <c r="AK95" i="18"/>
  <c r="AA95" i="18"/>
  <c r="AO95" i="18" s="1"/>
  <c r="X95" i="18"/>
  <c r="AD95" i="18" s="1"/>
  <c r="AP95" i="18" s="1"/>
  <c r="W95" i="18"/>
  <c r="AC95" i="18" s="1"/>
  <c r="AR95" i="18" s="1"/>
  <c r="V95" i="18"/>
  <c r="AB95" i="18" s="1"/>
  <c r="U95" i="18"/>
  <c r="T95" i="18"/>
  <c r="S95" i="18"/>
  <c r="R95" i="18"/>
  <c r="Q95" i="18"/>
  <c r="P95" i="18"/>
  <c r="AH95" i="18" s="1"/>
  <c r="AV95" i="18" s="1"/>
  <c r="O95" i="18"/>
  <c r="N95" i="18"/>
  <c r="M95" i="18"/>
  <c r="L95" i="18"/>
  <c r="AF95" i="18" s="1"/>
  <c r="AT95" i="18" s="1"/>
  <c r="K95" i="18"/>
  <c r="J95" i="18"/>
  <c r="Z95" i="18" s="1"/>
  <c r="AN95" i="18" s="1"/>
  <c r="I95" i="18"/>
  <c r="H95" i="18"/>
  <c r="AE95" i="18" s="1"/>
  <c r="AS95" i="18" s="1"/>
  <c r="G95" i="18"/>
  <c r="F95" i="18"/>
  <c r="E95" i="18"/>
  <c r="D95" i="18"/>
  <c r="AL95" i="18" s="1"/>
  <c r="AK94" i="18"/>
  <c r="Z94" i="18"/>
  <c r="AN94" i="18" s="1"/>
  <c r="X94" i="18"/>
  <c r="AD94" i="18" s="1"/>
  <c r="W94" i="18"/>
  <c r="AC94" i="18" s="1"/>
  <c r="AR94" i="18" s="1"/>
  <c r="V94" i="18"/>
  <c r="U94" i="18"/>
  <c r="T94" i="18"/>
  <c r="S94" i="18"/>
  <c r="AA94" i="18" s="1"/>
  <c r="AO94" i="18" s="1"/>
  <c r="R94" i="18"/>
  <c r="Q94" i="18"/>
  <c r="P94" i="18"/>
  <c r="AH94" i="18" s="1"/>
  <c r="AV94" i="18" s="1"/>
  <c r="O94" i="18"/>
  <c r="N94" i="18"/>
  <c r="M94" i="18"/>
  <c r="L94" i="18"/>
  <c r="AF94" i="18" s="1"/>
  <c r="AT94" i="18" s="1"/>
  <c r="K94" i="18"/>
  <c r="J94" i="18"/>
  <c r="I94" i="18"/>
  <c r="H94" i="18"/>
  <c r="AE94" i="18" s="1"/>
  <c r="AS94" i="18" s="1"/>
  <c r="G94" i="18"/>
  <c r="F94" i="18"/>
  <c r="E94" i="18"/>
  <c r="D94" i="18"/>
  <c r="AL94" i="18" s="1"/>
  <c r="A94" i="18"/>
  <c r="AK93" i="18"/>
  <c r="X93" i="18"/>
  <c r="AD93" i="18" s="1"/>
  <c r="W93" i="18"/>
  <c r="AC93" i="18" s="1"/>
  <c r="AR93" i="18" s="1"/>
  <c r="V93" i="18"/>
  <c r="U93" i="18"/>
  <c r="T93" i="18"/>
  <c r="S93" i="18"/>
  <c r="AA93" i="18" s="1"/>
  <c r="AO93" i="18" s="1"/>
  <c r="R93" i="18"/>
  <c r="Q93" i="18"/>
  <c r="P93" i="18"/>
  <c r="AH93" i="18" s="1"/>
  <c r="AV93" i="18" s="1"/>
  <c r="O93" i="18"/>
  <c r="AG93" i="18" s="1"/>
  <c r="N93" i="18"/>
  <c r="M93" i="18"/>
  <c r="L93" i="18"/>
  <c r="AF93" i="18" s="1"/>
  <c r="AT93" i="18" s="1"/>
  <c r="K93" i="18"/>
  <c r="J93" i="18"/>
  <c r="Z93" i="18" s="1"/>
  <c r="AN93" i="18" s="1"/>
  <c r="I93" i="18"/>
  <c r="H93" i="18"/>
  <c r="AE93" i="18" s="1"/>
  <c r="AS93" i="18" s="1"/>
  <c r="G93" i="18"/>
  <c r="F93" i="18"/>
  <c r="E93" i="18"/>
  <c r="D93" i="18"/>
  <c r="AL93" i="18" s="1"/>
  <c r="AK92" i="18"/>
  <c r="X92" i="18"/>
  <c r="AD92" i="18" s="1"/>
  <c r="W92" i="18"/>
  <c r="AC92" i="18" s="1"/>
  <c r="AR92" i="18" s="1"/>
  <c r="V92" i="18"/>
  <c r="U92" i="18"/>
  <c r="T92" i="18"/>
  <c r="S92" i="18"/>
  <c r="AA92" i="18" s="1"/>
  <c r="AO92" i="18" s="1"/>
  <c r="R92" i="18"/>
  <c r="Q92" i="18"/>
  <c r="P92" i="18"/>
  <c r="AH92" i="18" s="1"/>
  <c r="AV92" i="18" s="1"/>
  <c r="O92" i="18"/>
  <c r="N92" i="18"/>
  <c r="M92" i="18"/>
  <c r="AG92" i="18" s="1"/>
  <c r="L92" i="18"/>
  <c r="AF92" i="18" s="1"/>
  <c r="AT92" i="18" s="1"/>
  <c r="K92" i="18"/>
  <c r="J92" i="18"/>
  <c r="Z92" i="18" s="1"/>
  <c r="AN92" i="18" s="1"/>
  <c r="I92" i="18"/>
  <c r="H92" i="18"/>
  <c r="AE92" i="18" s="1"/>
  <c r="AS92" i="18" s="1"/>
  <c r="G92" i="18"/>
  <c r="F92" i="18"/>
  <c r="E92" i="18"/>
  <c r="D92" i="18"/>
  <c r="AL92" i="18" s="1"/>
  <c r="AK91" i="18"/>
  <c r="X91" i="18"/>
  <c r="AD91" i="18" s="1"/>
  <c r="W91" i="18"/>
  <c r="AC91" i="18" s="1"/>
  <c r="AR91" i="18" s="1"/>
  <c r="V91" i="18"/>
  <c r="U91" i="18"/>
  <c r="T91" i="18"/>
  <c r="S91" i="18"/>
  <c r="AA91" i="18" s="1"/>
  <c r="AO91" i="18" s="1"/>
  <c r="R91" i="18"/>
  <c r="Q91" i="18"/>
  <c r="P91" i="18"/>
  <c r="AH91" i="18" s="1"/>
  <c r="AV91" i="18" s="1"/>
  <c r="O91" i="18"/>
  <c r="N91" i="18"/>
  <c r="M91" i="18"/>
  <c r="L91" i="18"/>
  <c r="AF91" i="18" s="1"/>
  <c r="AT91" i="18" s="1"/>
  <c r="K91" i="18"/>
  <c r="J91" i="18"/>
  <c r="Z91" i="18" s="1"/>
  <c r="AN91" i="18" s="1"/>
  <c r="I91" i="18"/>
  <c r="H91" i="18"/>
  <c r="AE91" i="18" s="1"/>
  <c r="AS91" i="18" s="1"/>
  <c r="G91" i="18"/>
  <c r="F91" i="18"/>
  <c r="E91" i="18"/>
  <c r="D91" i="18"/>
  <c r="AK90" i="18"/>
  <c r="X90" i="18"/>
  <c r="AD90" i="18" s="1"/>
  <c r="W90" i="18"/>
  <c r="AC90" i="18" s="1"/>
  <c r="AR90" i="18" s="1"/>
  <c r="V90" i="18"/>
  <c r="U90" i="18"/>
  <c r="T90" i="18"/>
  <c r="S90" i="18"/>
  <c r="AA90" i="18" s="1"/>
  <c r="AO90" i="18" s="1"/>
  <c r="R90" i="18"/>
  <c r="Q90" i="18"/>
  <c r="P90" i="18"/>
  <c r="AH90" i="18" s="1"/>
  <c r="AV90" i="18" s="1"/>
  <c r="O90" i="18"/>
  <c r="N90" i="18"/>
  <c r="M90" i="18"/>
  <c r="L90" i="18"/>
  <c r="AF90" i="18" s="1"/>
  <c r="AT90" i="18" s="1"/>
  <c r="K90" i="18"/>
  <c r="J90" i="18"/>
  <c r="Z90" i="18" s="1"/>
  <c r="AN90" i="18" s="1"/>
  <c r="I90" i="18"/>
  <c r="H90" i="18"/>
  <c r="AE90" i="18" s="1"/>
  <c r="AS90" i="18" s="1"/>
  <c r="G90" i="18"/>
  <c r="F90" i="18"/>
  <c r="E90" i="18"/>
  <c r="D90" i="18"/>
  <c r="AL90" i="18" s="1"/>
  <c r="AK89" i="18"/>
  <c r="AC89" i="18"/>
  <c r="AR89" i="18" s="1"/>
  <c r="X89" i="18"/>
  <c r="AD89" i="18" s="1"/>
  <c r="W89" i="18"/>
  <c r="V89" i="18"/>
  <c r="U89" i="18"/>
  <c r="T89" i="18"/>
  <c r="S89" i="18"/>
  <c r="AA89" i="18" s="1"/>
  <c r="AO89" i="18" s="1"/>
  <c r="R89" i="18"/>
  <c r="Q89" i="18"/>
  <c r="P89" i="18"/>
  <c r="AH89" i="18" s="1"/>
  <c r="AV89" i="18" s="1"/>
  <c r="O89" i="18"/>
  <c r="N89" i="18"/>
  <c r="M89" i="18"/>
  <c r="L89" i="18"/>
  <c r="AF89" i="18" s="1"/>
  <c r="AT89" i="18" s="1"/>
  <c r="K89" i="18"/>
  <c r="J89" i="18"/>
  <c r="Z89" i="18" s="1"/>
  <c r="AN89" i="18" s="1"/>
  <c r="I89" i="18"/>
  <c r="H89" i="18"/>
  <c r="AE89" i="18" s="1"/>
  <c r="AS89" i="18" s="1"/>
  <c r="G89" i="18"/>
  <c r="F89" i="18"/>
  <c r="E89" i="18"/>
  <c r="D89" i="18"/>
  <c r="AL89" i="18" s="1"/>
  <c r="A89" i="18"/>
  <c r="AK88" i="18"/>
  <c r="X88" i="18"/>
  <c r="AD88" i="18" s="1"/>
  <c r="W88" i="18"/>
  <c r="AC88" i="18" s="1"/>
  <c r="AR88" i="18" s="1"/>
  <c r="V88" i="18"/>
  <c r="U88" i="18"/>
  <c r="T88" i="18"/>
  <c r="S88" i="18"/>
  <c r="AA88" i="18" s="1"/>
  <c r="AO88" i="18" s="1"/>
  <c r="R88" i="18"/>
  <c r="Q88" i="18"/>
  <c r="P88" i="18"/>
  <c r="AH88" i="18" s="1"/>
  <c r="AV88" i="18" s="1"/>
  <c r="O88" i="18"/>
  <c r="N88" i="18"/>
  <c r="M88" i="18"/>
  <c r="L88" i="18"/>
  <c r="AF88" i="18" s="1"/>
  <c r="AT88" i="18" s="1"/>
  <c r="K88" i="18"/>
  <c r="J88" i="18"/>
  <c r="Z88" i="18" s="1"/>
  <c r="AN88" i="18" s="1"/>
  <c r="I88" i="18"/>
  <c r="H88" i="18"/>
  <c r="AE88" i="18" s="1"/>
  <c r="AS88" i="18" s="1"/>
  <c r="G88" i="18"/>
  <c r="F88" i="18"/>
  <c r="E88" i="18"/>
  <c r="D88" i="18"/>
  <c r="A88" i="18" s="1"/>
  <c r="AK87" i="18"/>
  <c r="X87" i="18"/>
  <c r="AD87" i="18" s="1"/>
  <c r="W87" i="18"/>
  <c r="AC87" i="18" s="1"/>
  <c r="AR87" i="18" s="1"/>
  <c r="V87" i="18"/>
  <c r="U87" i="18"/>
  <c r="T87" i="18"/>
  <c r="S87" i="18"/>
  <c r="AA87" i="18" s="1"/>
  <c r="AO87" i="18" s="1"/>
  <c r="R87" i="18"/>
  <c r="Q87" i="18"/>
  <c r="P87" i="18"/>
  <c r="AH87" i="18" s="1"/>
  <c r="AV87" i="18" s="1"/>
  <c r="O87" i="18"/>
  <c r="N87" i="18"/>
  <c r="M87" i="18"/>
  <c r="AG87" i="18" s="1"/>
  <c r="L87" i="18"/>
  <c r="AF87" i="18" s="1"/>
  <c r="AT87" i="18" s="1"/>
  <c r="K87" i="18"/>
  <c r="J87" i="18"/>
  <c r="Z87" i="18" s="1"/>
  <c r="AN87" i="18" s="1"/>
  <c r="I87" i="18"/>
  <c r="H87" i="18"/>
  <c r="AE87" i="18" s="1"/>
  <c r="AS87" i="18" s="1"/>
  <c r="G87" i="18"/>
  <c r="F87" i="18"/>
  <c r="E87" i="18"/>
  <c r="D87" i="18"/>
  <c r="AL87" i="18" s="1"/>
  <c r="AK86" i="18"/>
  <c r="X86" i="18"/>
  <c r="AD86" i="18" s="1"/>
  <c r="W86" i="18"/>
  <c r="AC86" i="18" s="1"/>
  <c r="AR86" i="18" s="1"/>
  <c r="V86" i="18"/>
  <c r="U86" i="18"/>
  <c r="T86" i="18"/>
  <c r="S86" i="18"/>
  <c r="AA86" i="18" s="1"/>
  <c r="AO86" i="18" s="1"/>
  <c r="R86" i="18"/>
  <c r="Q86" i="18"/>
  <c r="P86" i="18"/>
  <c r="AH86" i="18" s="1"/>
  <c r="AV86" i="18" s="1"/>
  <c r="O86" i="18"/>
  <c r="N86" i="18"/>
  <c r="M86" i="18"/>
  <c r="L86" i="18"/>
  <c r="AF86" i="18" s="1"/>
  <c r="AT86" i="18" s="1"/>
  <c r="K86" i="18"/>
  <c r="J86" i="18"/>
  <c r="Z86" i="18" s="1"/>
  <c r="AN86" i="18" s="1"/>
  <c r="I86" i="18"/>
  <c r="H86" i="18"/>
  <c r="AE86" i="18" s="1"/>
  <c r="AS86" i="18" s="1"/>
  <c r="G86" i="18"/>
  <c r="F86" i="18"/>
  <c r="E86" i="18"/>
  <c r="D86" i="18"/>
  <c r="AL86" i="18" s="1"/>
  <c r="AK85" i="18"/>
  <c r="AE85" i="18"/>
  <c r="AS85" i="18" s="1"/>
  <c r="AC85" i="18"/>
  <c r="AR85" i="18" s="1"/>
  <c r="X85" i="18"/>
  <c r="AD85" i="18" s="1"/>
  <c r="W85" i="18"/>
  <c r="V85" i="18"/>
  <c r="U85" i="18"/>
  <c r="T85" i="18"/>
  <c r="S85" i="18"/>
  <c r="AA85" i="18" s="1"/>
  <c r="AO85" i="18" s="1"/>
  <c r="R85" i="18"/>
  <c r="Q85" i="18"/>
  <c r="P85" i="18"/>
  <c r="AH85" i="18" s="1"/>
  <c r="AV85" i="18" s="1"/>
  <c r="O85" i="18"/>
  <c r="N85" i="18"/>
  <c r="M85" i="18"/>
  <c r="L85" i="18"/>
  <c r="AF85" i="18" s="1"/>
  <c r="AT85" i="18" s="1"/>
  <c r="K85" i="18"/>
  <c r="J85" i="18"/>
  <c r="Z85" i="18" s="1"/>
  <c r="AN85" i="18" s="1"/>
  <c r="I85" i="18"/>
  <c r="H85" i="18"/>
  <c r="G85" i="18"/>
  <c r="F85" i="18"/>
  <c r="E85" i="18"/>
  <c r="D85" i="18"/>
  <c r="AL85" i="18" s="1"/>
  <c r="AK84" i="18"/>
  <c r="AE84" i="18"/>
  <c r="AS84" i="18" s="1"/>
  <c r="X84" i="18"/>
  <c r="AD84" i="18" s="1"/>
  <c r="W84" i="18"/>
  <c r="AC84" i="18" s="1"/>
  <c r="AR84" i="18" s="1"/>
  <c r="V84" i="18"/>
  <c r="U84" i="18"/>
  <c r="T84" i="18"/>
  <c r="S84" i="18"/>
  <c r="AA84" i="18" s="1"/>
  <c r="AO84" i="18" s="1"/>
  <c r="R84" i="18"/>
  <c r="Q84" i="18"/>
  <c r="P84" i="18"/>
  <c r="AH84" i="18" s="1"/>
  <c r="AV84" i="18" s="1"/>
  <c r="O84" i="18"/>
  <c r="N84" i="18"/>
  <c r="M84" i="18"/>
  <c r="L84" i="18"/>
  <c r="AF84" i="18" s="1"/>
  <c r="AT84" i="18" s="1"/>
  <c r="K84" i="18"/>
  <c r="J84" i="18"/>
  <c r="Z84" i="18" s="1"/>
  <c r="AN84" i="18" s="1"/>
  <c r="I84" i="18"/>
  <c r="H84" i="18"/>
  <c r="G84" i="18"/>
  <c r="F84" i="18"/>
  <c r="E84" i="18"/>
  <c r="D84" i="18"/>
  <c r="AL84" i="18" s="1"/>
  <c r="AL83" i="18"/>
  <c r="AK83" i="18"/>
  <c r="X83" i="18"/>
  <c r="AD83" i="18" s="1"/>
  <c r="W83" i="18"/>
  <c r="AC83" i="18" s="1"/>
  <c r="AR83" i="18" s="1"/>
  <c r="V83" i="18"/>
  <c r="U83" i="18"/>
  <c r="T83" i="18"/>
  <c r="S83" i="18"/>
  <c r="AA83" i="18" s="1"/>
  <c r="AO83" i="18" s="1"/>
  <c r="R83" i="18"/>
  <c r="Q83" i="18"/>
  <c r="P83" i="18"/>
  <c r="AH83" i="18" s="1"/>
  <c r="AV83" i="18" s="1"/>
  <c r="O83" i="18"/>
  <c r="N83" i="18"/>
  <c r="M83" i="18"/>
  <c r="L83" i="18"/>
  <c r="AF83" i="18" s="1"/>
  <c r="AT83" i="18" s="1"/>
  <c r="K83" i="18"/>
  <c r="J83" i="18"/>
  <c r="Z83" i="18" s="1"/>
  <c r="AN83" i="18" s="1"/>
  <c r="I83" i="18"/>
  <c r="H83" i="18"/>
  <c r="AE83" i="18" s="1"/>
  <c r="AS83" i="18" s="1"/>
  <c r="G83" i="18"/>
  <c r="F83" i="18"/>
  <c r="E83" i="18"/>
  <c r="D83" i="18"/>
  <c r="A83" i="18" s="1"/>
  <c r="AK82" i="18"/>
  <c r="AF82" i="18"/>
  <c r="AT82" i="18" s="1"/>
  <c r="AA82" i="18"/>
  <c r="AO82" i="18" s="1"/>
  <c r="AY82" i="18" s="1"/>
  <c r="X82" i="18"/>
  <c r="AD82" i="18" s="1"/>
  <c r="W82" i="18"/>
  <c r="AC82" i="18" s="1"/>
  <c r="AR82" i="18" s="1"/>
  <c r="V82" i="18"/>
  <c r="U82" i="18"/>
  <c r="T82" i="18"/>
  <c r="S82" i="18"/>
  <c r="R82" i="18"/>
  <c r="Q82" i="18"/>
  <c r="P82" i="18"/>
  <c r="AH82" i="18" s="1"/>
  <c r="AV82" i="18" s="1"/>
  <c r="O82" i="18"/>
  <c r="N82" i="18"/>
  <c r="M82" i="18"/>
  <c r="L82" i="18"/>
  <c r="K82" i="18"/>
  <c r="J82" i="18"/>
  <c r="Z82" i="18" s="1"/>
  <c r="AN82" i="18" s="1"/>
  <c r="I82" i="18"/>
  <c r="H82" i="18"/>
  <c r="AE82" i="18" s="1"/>
  <c r="AS82" i="18" s="1"/>
  <c r="G82" i="18"/>
  <c r="F82" i="18"/>
  <c r="E82" i="18"/>
  <c r="D82" i="18"/>
  <c r="AL82" i="18" s="1"/>
  <c r="AK81" i="18"/>
  <c r="X81" i="18"/>
  <c r="AD81" i="18" s="1"/>
  <c r="W81" i="18"/>
  <c r="AC81" i="18" s="1"/>
  <c r="AR81" i="18" s="1"/>
  <c r="V81" i="18"/>
  <c r="U81" i="18"/>
  <c r="T81" i="18"/>
  <c r="S81" i="18"/>
  <c r="AA81" i="18" s="1"/>
  <c r="AO81" i="18" s="1"/>
  <c r="R81" i="18"/>
  <c r="Q81" i="18"/>
  <c r="P81" i="18"/>
  <c r="AH81" i="18" s="1"/>
  <c r="AV81" i="18" s="1"/>
  <c r="O81" i="18"/>
  <c r="N81" i="18"/>
  <c r="M81" i="18"/>
  <c r="L81" i="18"/>
  <c r="AF81" i="18" s="1"/>
  <c r="AT81" i="18" s="1"/>
  <c r="K81" i="18"/>
  <c r="J81" i="18"/>
  <c r="Z81" i="18" s="1"/>
  <c r="I81" i="18"/>
  <c r="H81" i="18"/>
  <c r="AE81" i="18" s="1"/>
  <c r="AS81" i="18" s="1"/>
  <c r="G81" i="18"/>
  <c r="F81" i="18"/>
  <c r="E81" i="18"/>
  <c r="D81" i="18"/>
  <c r="A81" i="18" s="1"/>
  <c r="AK80" i="18"/>
  <c r="X80" i="18"/>
  <c r="AD80" i="18" s="1"/>
  <c r="AP80" i="18" s="1"/>
  <c r="W80" i="18"/>
  <c r="AC80" i="18" s="1"/>
  <c r="AR80" i="18" s="1"/>
  <c r="V80" i="18"/>
  <c r="U80" i="18"/>
  <c r="T80" i="18"/>
  <c r="S80" i="18"/>
  <c r="AA80" i="18" s="1"/>
  <c r="AO80" i="18" s="1"/>
  <c r="R80" i="18"/>
  <c r="Q80" i="18"/>
  <c r="P80" i="18"/>
  <c r="AH80" i="18" s="1"/>
  <c r="AV80" i="18" s="1"/>
  <c r="O80" i="18"/>
  <c r="N80" i="18"/>
  <c r="M80" i="18"/>
  <c r="L80" i="18"/>
  <c r="AF80" i="18" s="1"/>
  <c r="AT80" i="18" s="1"/>
  <c r="K80" i="18"/>
  <c r="J80" i="18"/>
  <c r="Z80" i="18" s="1"/>
  <c r="AN80" i="18" s="1"/>
  <c r="I80" i="18"/>
  <c r="H80" i="18"/>
  <c r="AE80" i="18" s="1"/>
  <c r="AS80" i="18" s="1"/>
  <c r="G80" i="18"/>
  <c r="F80" i="18"/>
  <c r="E80" i="18"/>
  <c r="D80" i="18"/>
  <c r="AL80" i="18" s="1"/>
  <c r="A80" i="18"/>
  <c r="AV79" i="18"/>
  <c r="AK79" i="18"/>
  <c r="X79" i="18"/>
  <c r="AD79" i="18" s="1"/>
  <c r="W79" i="18"/>
  <c r="AC79" i="18" s="1"/>
  <c r="AR79" i="18" s="1"/>
  <c r="V79" i="18"/>
  <c r="U79" i="18"/>
  <c r="T79" i="18"/>
  <c r="S79" i="18"/>
  <c r="AA79" i="18" s="1"/>
  <c r="AO79" i="18" s="1"/>
  <c r="R79" i="18"/>
  <c r="Q79" i="18"/>
  <c r="P79" i="18"/>
  <c r="AH79" i="18" s="1"/>
  <c r="O79" i="18"/>
  <c r="N79" i="18"/>
  <c r="M79" i="18"/>
  <c r="L79" i="18"/>
  <c r="AF79" i="18" s="1"/>
  <c r="AT79" i="18" s="1"/>
  <c r="K79" i="18"/>
  <c r="J79" i="18"/>
  <c r="Z79" i="18" s="1"/>
  <c r="AN79" i="18" s="1"/>
  <c r="I79" i="18"/>
  <c r="H79" i="18"/>
  <c r="AE79" i="18" s="1"/>
  <c r="AS79" i="18" s="1"/>
  <c r="G79" i="18"/>
  <c r="F79" i="18"/>
  <c r="E79" i="18"/>
  <c r="D79" i="18"/>
  <c r="AL79" i="18" s="1"/>
  <c r="AK78" i="18"/>
  <c r="X78" i="18"/>
  <c r="AD78" i="18" s="1"/>
  <c r="W78" i="18"/>
  <c r="AC78" i="18" s="1"/>
  <c r="AR78" i="18" s="1"/>
  <c r="V78" i="18"/>
  <c r="U78" i="18"/>
  <c r="T78" i="18"/>
  <c r="S78" i="18"/>
  <c r="AA78" i="18" s="1"/>
  <c r="AO78" i="18" s="1"/>
  <c r="R78" i="18"/>
  <c r="Q78" i="18"/>
  <c r="P78" i="18"/>
  <c r="AH78" i="18" s="1"/>
  <c r="AV78" i="18" s="1"/>
  <c r="O78" i="18"/>
  <c r="N78" i="18"/>
  <c r="M78" i="18"/>
  <c r="L78" i="18"/>
  <c r="AF78" i="18" s="1"/>
  <c r="AT78" i="18" s="1"/>
  <c r="K78" i="18"/>
  <c r="J78" i="18"/>
  <c r="Z78" i="18" s="1"/>
  <c r="I78" i="18"/>
  <c r="H78" i="18"/>
  <c r="AE78" i="18" s="1"/>
  <c r="AS78" i="18" s="1"/>
  <c r="G78" i="18"/>
  <c r="F78" i="18"/>
  <c r="E78" i="18"/>
  <c r="D78" i="18"/>
  <c r="AL78" i="18" s="1"/>
  <c r="AK77" i="18"/>
  <c r="X77" i="18"/>
  <c r="AD77" i="18" s="1"/>
  <c r="W77" i="18"/>
  <c r="AC77" i="18" s="1"/>
  <c r="AR77" i="18" s="1"/>
  <c r="V77" i="18"/>
  <c r="U77" i="18"/>
  <c r="T77" i="18"/>
  <c r="S77" i="18"/>
  <c r="AA77" i="18" s="1"/>
  <c r="AO77" i="18" s="1"/>
  <c r="R77" i="18"/>
  <c r="Q77" i="18"/>
  <c r="P77" i="18"/>
  <c r="AH77" i="18" s="1"/>
  <c r="AV77" i="18" s="1"/>
  <c r="O77" i="18"/>
  <c r="N77" i="18"/>
  <c r="M77" i="18"/>
  <c r="L77" i="18"/>
  <c r="AF77" i="18" s="1"/>
  <c r="AT77" i="18" s="1"/>
  <c r="K77" i="18"/>
  <c r="J77" i="18"/>
  <c r="Z77" i="18" s="1"/>
  <c r="AN77" i="18" s="1"/>
  <c r="I77" i="18"/>
  <c r="H77" i="18"/>
  <c r="AE77" i="18" s="1"/>
  <c r="AS77" i="18" s="1"/>
  <c r="G77" i="18"/>
  <c r="F77" i="18"/>
  <c r="E77" i="18"/>
  <c r="D77" i="18"/>
  <c r="AL77" i="18" s="1"/>
  <c r="AK76" i="18"/>
  <c r="X76" i="18"/>
  <c r="AD76" i="18" s="1"/>
  <c r="W76" i="18"/>
  <c r="AC76" i="18" s="1"/>
  <c r="AR76" i="18" s="1"/>
  <c r="V76" i="18"/>
  <c r="U76" i="18"/>
  <c r="T76" i="18"/>
  <c r="AB76" i="18" s="1"/>
  <c r="S76" i="18"/>
  <c r="AA76" i="18" s="1"/>
  <c r="AO76" i="18" s="1"/>
  <c r="R76" i="18"/>
  <c r="Q76" i="18"/>
  <c r="P76" i="18"/>
  <c r="AH76" i="18" s="1"/>
  <c r="AV76" i="18" s="1"/>
  <c r="O76" i="18"/>
  <c r="N76" i="18"/>
  <c r="M76" i="18"/>
  <c r="L76" i="18"/>
  <c r="AF76" i="18" s="1"/>
  <c r="AT76" i="18" s="1"/>
  <c r="K76" i="18"/>
  <c r="J76" i="18"/>
  <c r="Z76" i="18" s="1"/>
  <c r="AN76" i="18" s="1"/>
  <c r="I76" i="18"/>
  <c r="H76" i="18"/>
  <c r="AE76" i="18" s="1"/>
  <c r="AS76" i="18" s="1"/>
  <c r="G76" i="18"/>
  <c r="F76" i="18"/>
  <c r="E76" i="18"/>
  <c r="D76" i="18"/>
  <c r="A76" i="18" s="1"/>
  <c r="AK75" i="18"/>
  <c r="X75" i="18"/>
  <c r="AD75" i="18" s="1"/>
  <c r="W75" i="18"/>
  <c r="AC75" i="18" s="1"/>
  <c r="AR75" i="18" s="1"/>
  <c r="V75" i="18"/>
  <c r="U75" i="18"/>
  <c r="T75" i="18"/>
  <c r="S75" i="18"/>
  <c r="AA75" i="18" s="1"/>
  <c r="AO75" i="18" s="1"/>
  <c r="R75" i="18"/>
  <c r="Q75" i="18"/>
  <c r="P75" i="18"/>
  <c r="AH75" i="18" s="1"/>
  <c r="AV75" i="18" s="1"/>
  <c r="O75" i="18"/>
  <c r="N75" i="18"/>
  <c r="M75" i="18"/>
  <c r="L75" i="18"/>
  <c r="AF75" i="18" s="1"/>
  <c r="AT75" i="18" s="1"/>
  <c r="K75" i="18"/>
  <c r="J75" i="18"/>
  <c r="Z75" i="18" s="1"/>
  <c r="AN75" i="18" s="1"/>
  <c r="AW75" i="18" s="1"/>
  <c r="I75" i="18"/>
  <c r="H75" i="18"/>
  <c r="AE75" i="18" s="1"/>
  <c r="AS75" i="18" s="1"/>
  <c r="G75" i="18"/>
  <c r="F75" i="18"/>
  <c r="E75" i="18"/>
  <c r="D75" i="18"/>
  <c r="A75" i="18" s="1"/>
  <c r="AK74" i="18"/>
  <c r="AE74" i="18"/>
  <c r="AS74" i="18" s="1"/>
  <c r="X74" i="18"/>
  <c r="AD74" i="18" s="1"/>
  <c r="W74" i="18"/>
  <c r="AC74" i="18" s="1"/>
  <c r="AR74" i="18" s="1"/>
  <c r="V74" i="18"/>
  <c r="U74" i="18"/>
  <c r="T74" i="18"/>
  <c r="S74" i="18"/>
  <c r="AA74" i="18" s="1"/>
  <c r="AO74" i="18" s="1"/>
  <c r="R74" i="18"/>
  <c r="Q74" i="18"/>
  <c r="P74" i="18"/>
  <c r="AH74" i="18" s="1"/>
  <c r="AV74" i="18" s="1"/>
  <c r="O74" i="18"/>
  <c r="N74" i="18"/>
  <c r="M74" i="18"/>
  <c r="L74" i="18"/>
  <c r="AF74" i="18" s="1"/>
  <c r="AT74" i="18" s="1"/>
  <c r="K74" i="18"/>
  <c r="J74" i="18"/>
  <c r="Z74" i="18" s="1"/>
  <c r="AN74" i="18" s="1"/>
  <c r="I74" i="18"/>
  <c r="H74" i="18"/>
  <c r="G74" i="18"/>
  <c r="F74" i="18"/>
  <c r="E74" i="18"/>
  <c r="D74" i="18"/>
  <c r="AL74" i="18" s="1"/>
  <c r="AK73" i="18"/>
  <c r="X73" i="18"/>
  <c r="AD73" i="18" s="1"/>
  <c r="W73" i="18"/>
  <c r="AC73" i="18" s="1"/>
  <c r="AR73" i="18" s="1"/>
  <c r="V73" i="18"/>
  <c r="U73" i="18"/>
  <c r="T73" i="18"/>
  <c r="S73" i="18"/>
  <c r="AA73" i="18" s="1"/>
  <c r="AO73" i="18" s="1"/>
  <c r="R73" i="18"/>
  <c r="Q73" i="18"/>
  <c r="P73" i="18"/>
  <c r="AH73" i="18" s="1"/>
  <c r="AV73" i="18" s="1"/>
  <c r="O73" i="18"/>
  <c r="N73" i="18"/>
  <c r="M73" i="18"/>
  <c r="L73" i="18"/>
  <c r="AF73" i="18" s="1"/>
  <c r="AT73" i="18" s="1"/>
  <c r="K73" i="18"/>
  <c r="J73" i="18"/>
  <c r="Z73" i="18" s="1"/>
  <c r="I73" i="18"/>
  <c r="H73" i="18"/>
  <c r="AE73" i="18" s="1"/>
  <c r="AS73" i="18" s="1"/>
  <c r="G73" i="18"/>
  <c r="F73" i="18"/>
  <c r="E73" i="18"/>
  <c r="D73" i="18"/>
  <c r="A73" i="18" s="1"/>
  <c r="AK72" i="18"/>
  <c r="X72" i="18"/>
  <c r="AD72" i="18" s="1"/>
  <c r="W72" i="18"/>
  <c r="AC72" i="18" s="1"/>
  <c r="AR72" i="18" s="1"/>
  <c r="V72" i="18"/>
  <c r="U72" i="18"/>
  <c r="T72" i="18"/>
  <c r="S72" i="18"/>
  <c r="AA72" i="18" s="1"/>
  <c r="AO72" i="18" s="1"/>
  <c r="R72" i="18"/>
  <c r="Q72" i="18"/>
  <c r="P72" i="18"/>
  <c r="AH72" i="18" s="1"/>
  <c r="AV72" i="18" s="1"/>
  <c r="O72" i="18"/>
  <c r="N72" i="18"/>
  <c r="M72" i="18"/>
  <c r="L72" i="18"/>
  <c r="AF72" i="18" s="1"/>
  <c r="AT72" i="18" s="1"/>
  <c r="K72" i="18"/>
  <c r="J72" i="18"/>
  <c r="Z72" i="18" s="1"/>
  <c r="AN72" i="18" s="1"/>
  <c r="I72" i="18"/>
  <c r="H72" i="18"/>
  <c r="AE72" i="18" s="1"/>
  <c r="AS72" i="18" s="1"/>
  <c r="G72" i="18"/>
  <c r="F72" i="18"/>
  <c r="E72" i="18"/>
  <c r="D72" i="18"/>
  <c r="AL72" i="18" s="1"/>
  <c r="AK71" i="18"/>
  <c r="X71" i="18"/>
  <c r="AD71" i="18" s="1"/>
  <c r="W71" i="18"/>
  <c r="AC71" i="18" s="1"/>
  <c r="AR71" i="18" s="1"/>
  <c r="V71" i="18"/>
  <c r="U71" i="18"/>
  <c r="T71" i="18"/>
  <c r="S71" i="18"/>
  <c r="AA71" i="18" s="1"/>
  <c r="AO71" i="18" s="1"/>
  <c r="R71" i="18"/>
  <c r="Q71" i="18"/>
  <c r="P71" i="18"/>
  <c r="AH71" i="18" s="1"/>
  <c r="AV71" i="18" s="1"/>
  <c r="O71" i="18"/>
  <c r="N71" i="18"/>
  <c r="M71" i="18"/>
  <c r="AG71" i="18" s="1"/>
  <c r="L71" i="18"/>
  <c r="AF71" i="18" s="1"/>
  <c r="AT71" i="18" s="1"/>
  <c r="K71" i="18"/>
  <c r="J71" i="18"/>
  <c r="Z71" i="18" s="1"/>
  <c r="AN71" i="18" s="1"/>
  <c r="I71" i="18"/>
  <c r="H71" i="18"/>
  <c r="AE71" i="18" s="1"/>
  <c r="AS71" i="18" s="1"/>
  <c r="G71" i="18"/>
  <c r="F71" i="18"/>
  <c r="E71" i="18"/>
  <c r="D71" i="18"/>
  <c r="AL71" i="18" s="1"/>
  <c r="A71" i="18"/>
  <c r="AK70" i="18"/>
  <c r="X70" i="18"/>
  <c r="AD70" i="18" s="1"/>
  <c r="W70" i="18"/>
  <c r="AC70" i="18" s="1"/>
  <c r="AR70" i="18" s="1"/>
  <c r="V70" i="18"/>
  <c r="U70" i="18"/>
  <c r="T70" i="18"/>
  <c r="S70" i="18"/>
  <c r="AA70" i="18" s="1"/>
  <c r="AO70" i="18" s="1"/>
  <c r="R70" i="18"/>
  <c r="Q70" i="18"/>
  <c r="P70" i="18"/>
  <c r="AH70" i="18" s="1"/>
  <c r="AV70" i="18" s="1"/>
  <c r="O70" i="18"/>
  <c r="N70" i="18"/>
  <c r="M70" i="18"/>
  <c r="L70" i="18"/>
  <c r="AF70" i="18" s="1"/>
  <c r="AT70" i="18" s="1"/>
  <c r="K70" i="18"/>
  <c r="J70" i="18"/>
  <c r="Z70" i="18" s="1"/>
  <c r="AN70" i="18" s="1"/>
  <c r="I70" i="18"/>
  <c r="H70" i="18"/>
  <c r="AE70" i="18" s="1"/>
  <c r="AS70" i="18" s="1"/>
  <c r="G70" i="18"/>
  <c r="F70" i="18"/>
  <c r="E70" i="18"/>
  <c r="D70" i="18"/>
  <c r="AL70" i="18" s="1"/>
  <c r="AK69" i="18"/>
  <c r="X69" i="18"/>
  <c r="AD69" i="18" s="1"/>
  <c r="W69" i="18"/>
  <c r="AC69" i="18" s="1"/>
  <c r="AR69" i="18" s="1"/>
  <c r="V69" i="18"/>
  <c r="U69" i="18"/>
  <c r="T69" i="18"/>
  <c r="S69" i="18"/>
  <c r="AA69" i="18" s="1"/>
  <c r="AO69" i="18" s="1"/>
  <c r="R69" i="18"/>
  <c r="Q69" i="18"/>
  <c r="P69" i="18"/>
  <c r="AH69" i="18" s="1"/>
  <c r="AV69" i="18" s="1"/>
  <c r="O69" i="18"/>
  <c r="N69" i="18"/>
  <c r="M69" i="18"/>
  <c r="L69" i="18"/>
  <c r="AF69" i="18" s="1"/>
  <c r="AT69" i="18" s="1"/>
  <c r="K69" i="18"/>
  <c r="J69" i="18"/>
  <c r="Z69" i="18" s="1"/>
  <c r="AN69" i="18" s="1"/>
  <c r="I69" i="18"/>
  <c r="H69" i="18"/>
  <c r="AE69" i="18" s="1"/>
  <c r="AS69" i="18" s="1"/>
  <c r="G69" i="18"/>
  <c r="F69" i="18"/>
  <c r="E69" i="18"/>
  <c r="D69" i="18"/>
  <c r="AL69" i="18" s="1"/>
  <c r="AK68" i="18"/>
  <c r="AH68" i="18"/>
  <c r="AV68" i="18" s="1"/>
  <c r="X68" i="18"/>
  <c r="AD68" i="18" s="1"/>
  <c r="W68" i="18"/>
  <c r="AC68" i="18" s="1"/>
  <c r="AR68" i="18" s="1"/>
  <c r="V68" i="18"/>
  <c r="U68" i="18"/>
  <c r="T68" i="18"/>
  <c r="AB68" i="18" s="1"/>
  <c r="S68" i="18"/>
  <c r="AA68" i="18" s="1"/>
  <c r="AO68" i="18" s="1"/>
  <c r="AY68" i="18" s="1"/>
  <c r="R68" i="18"/>
  <c r="Q68" i="18"/>
  <c r="P68" i="18"/>
  <c r="O68" i="18"/>
  <c r="N68" i="18"/>
  <c r="M68" i="18"/>
  <c r="L68" i="18"/>
  <c r="AF68" i="18" s="1"/>
  <c r="AT68" i="18" s="1"/>
  <c r="K68" i="18"/>
  <c r="J68" i="18"/>
  <c r="Z68" i="18" s="1"/>
  <c r="AN68" i="18" s="1"/>
  <c r="I68" i="18"/>
  <c r="H68" i="18"/>
  <c r="AE68" i="18" s="1"/>
  <c r="AS68" i="18" s="1"/>
  <c r="G68" i="18"/>
  <c r="F68" i="18"/>
  <c r="E68" i="18"/>
  <c r="D68" i="18"/>
  <c r="AL68" i="18" s="1"/>
  <c r="AK67" i="18"/>
  <c r="X67" i="18"/>
  <c r="AD67" i="18" s="1"/>
  <c r="W67" i="18"/>
  <c r="AC67" i="18" s="1"/>
  <c r="AR67" i="18" s="1"/>
  <c r="V67" i="18"/>
  <c r="AB67" i="18" s="1"/>
  <c r="U67" i="18"/>
  <c r="T67" i="18"/>
  <c r="S67" i="18"/>
  <c r="AA67" i="18" s="1"/>
  <c r="AO67" i="18" s="1"/>
  <c r="R67" i="18"/>
  <c r="Q67" i="18"/>
  <c r="P67" i="18"/>
  <c r="AH67" i="18" s="1"/>
  <c r="AV67" i="18" s="1"/>
  <c r="O67" i="18"/>
  <c r="N67" i="18"/>
  <c r="M67" i="18"/>
  <c r="AG67" i="18" s="1"/>
  <c r="L67" i="18"/>
  <c r="AF67" i="18" s="1"/>
  <c r="AT67" i="18" s="1"/>
  <c r="K67" i="18"/>
  <c r="J67" i="18"/>
  <c r="Z67" i="18" s="1"/>
  <c r="AN67" i="18" s="1"/>
  <c r="I67" i="18"/>
  <c r="H67" i="18"/>
  <c r="AE67" i="18" s="1"/>
  <c r="AS67" i="18" s="1"/>
  <c r="G67" i="18"/>
  <c r="F67" i="18"/>
  <c r="E67" i="18"/>
  <c r="D67" i="18"/>
  <c r="AL67" i="18" s="1"/>
  <c r="AK66" i="18"/>
  <c r="X66" i="18"/>
  <c r="AD66" i="18" s="1"/>
  <c r="W66" i="18"/>
  <c r="AC66" i="18" s="1"/>
  <c r="AR66" i="18" s="1"/>
  <c r="V66" i="18"/>
  <c r="U66" i="18"/>
  <c r="T66" i="18"/>
  <c r="AB66" i="18" s="1"/>
  <c r="S66" i="18"/>
  <c r="AA66" i="18" s="1"/>
  <c r="AO66" i="18" s="1"/>
  <c r="R66" i="18"/>
  <c r="Q66" i="18"/>
  <c r="P66" i="18"/>
  <c r="AH66" i="18" s="1"/>
  <c r="AV66" i="18" s="1"/>
  <c r="O66" i="18"/>
  <c r="N66" i="18"/>
  <c r="M66" i="18"/>
  <c r="L66" i="18"/>
  <c r="AF66" i="18" s="1"/>
  <c r="AT66" i="18" s="1"/>
  <c r="K66" i="18"/>
  <c r="J66" i="18"/>
  <c r="Z66" i="18" s="1"/>
  <c r="AN66" i="18" s="1"/>
  <c r="I66" i="18"/>
  <c r="H66" i="18"/>
  <c r="AE66" i="18" s="1"/>
  <c r="AS66" i="18" s="1"/>
  <c r="G66" i="18"/>
  <c r="F66" i="18"/>
  <c r="E66" i="18"/>
  <c r="D66" i="18"/>
  <c r="AL66" i="18" s="1"/>
  <c r="AK65" i="18"/>
  <c r="X65" i="18"/>
  <c r="AD65" i="18" s="1"/>
  <c r="W65" i="18"/>
  <c r="AC65" i="18" s="1"/>
  <c r="AR65" i="18" s="1"/>
  <c r="V65" i="18"/>
  <c r="U65" i="18"/>
  <c r="T65" i="18"/>
  <c r="S65" i="18"/>
  <c r="AA65" i="18" s="1"/>
  <c r="AO65" i="18" s="1"/>
  <c r="AY65" i="18" s="1"/>
  <c r="R65" i="18"/>
  <c r="Q65" i="18"/>
  <c r="P65" i="18"/>
  <c r="AH65" i="18" s="1"/>
  <c r="AV65" i="18" s="1"/>
  <c r="O65" i="18"/>
  <c r="N65" i="18"/>
  <c r="M65" i="18"/>
  <c r="L65" i="18"/>
  <c r="AF65" i="18" s="1"/>
  <c r="AT65" i="18" s="1"/>
  <c r="K65" i="18"/>
  <c r="J65" i="18"/>
  <c r="Z65" i="18" s="1"/>
  <c r="AN65" i="18" s="1"/>
  <c r="I65" i="18"/>
  <c r="H65" i="18"/>
  <c r="AE65" i="18" s="1"/>
  <c r="AS65" i="18" s="1"/>
  <c r="G65" i="18"/>
  <c r="F65" i="18"/>
  <c r="E65" i="18"/>
  <c r="D65" i="18"/>
  <c r="AL65" i="18" s="1"/>
  <c r="AK64" i="18"/>
  <c r="X64" i="18"/>
  <c r="AD64" i="18" s="1"/>
  <c r="W64" i="18"/>
  <c r="AC64" i="18" s="1"/>
  <c r="AR64" i="18" s="1"/>
  <c r="V64" i="18"/>
  <c r="U64" i="18"/>
  <c r="T64" i="18"/>
  <c r="S64" i="18"/>
  <c r="AA64" i="18" s="1"/>
  <c r="AO64" i="18" s="1"/>
  <c r="R64" i="18"/>
  <c r="Q64" i="18"/>
  <c r="P64" i="18"/>
  <c r="AH64" i="18" s="1"/>
  <c r="AV64" i="18" s="1"/>
  <c r="O64" i="18"/>
  <c r="N64" i="18"/>
  <c r="M64" i="18"/>
  <c r="L64" i="18"/>
  <c r="AF64" i="18" s="1"/>
  <c r="AT64" i="18" s="1"/>
  <c r="K64" i="18"/>
  <c r="J64" i="18"/>
  <c r="Z64" i="18" s="1"/>
  <c r="AN64" i="18" s="1"/>
  <c r="I64" i="18"/>
  <c r="H64" i="18"/>
  <c r="AE64" i="18" s="1"/>
  <c r="AS64" i="18" s="1"/>
  <c r="G64" i="18"/>
  <c r="F64" i="18"/>
  <c r="E64" i="18"/>
  <c r="D64" i="18"/>
  <c r="A64" i="18" s="1"/>
  <c r="AK63" i="18"/>
  <c r="X63" i="18"/>
  <c r="AD63" i="18" s="1"/>
  <c r="AP63" i="18" s="1"/>
  <c r="W63" i="18"/>
  <c r="AC63" i="18" s="1"/>
  <c r="AR63" i="18" s="1"/>
  <c r="V63" i="18"/>
  <c r="U63" i="18"/>
  <c r="T63" i="18"/>
  <c r="S63" i="18"/>
  <c r="AA63" i="18" s="1"/>
  <c r="AO63" i="18" s="1"/>
  <c r="R63" i="18"/>
  <c r="Q63" i="18"/>
  <c r="P63" i="18"/>
  <c r="AH63" i="18" s="1"/>
  <c r="AV63" i="18" s="1"/>
  <c r="O63" i="18"/>
  <c r="N63" i="18"/>
  <c r="M63" i="18"/>
  <c r="AG63" i="18" s="1"/>
  <c r="L63" i="18"/>
  <c r="AF63" i="18" s="1"/>
  <c r="AT63" i="18" s="1"/>
  <c r="K63" i="18"/>
  <c r="J63" i="18"/>
  <c r="Z63" i="18" s="1"/>
  <c r="AN63" i="18" s="1"/>
  <c r="I63" i="18"/>
  <c r="H63" i="18"/>
  <c r="AE63" i="18" s="1"/>
  <c r="AS63" i="18" s="1"/>
  <c r="G63" i="18"/>
  <c r="F63" i="18"/>
  <c r="E63" i="18"/>
  <c r="D63" i="18"/>
  <c r="AL63" i="18" s="1"/>
  <c r="AK62" i="18"/>
  <c r="X62" i="18"/>
  <c r="AD62" i="18" s="1"/>
  <c r="AP62" i="18" s="1"/>
  <c r="W62" i="18"/>
  <c r="AC62" i="18" s="1"/>
  <c r="AR62" i="18" s="1"/>
  <c r="V62" i="18"/>
  <c r="U62" i="18"/>
  <c r="T62" i="18"/>
  <c r="S62" i="18"/>
  <c r="AA62" i="18" s="1"/>
  <c r="AO62" i="18" s="1"/>
  <c r="R62" i="18"/>
  <c r="Q62" i="18"/>
  <c r="P62" i="18"/>
  <c r="AH62" i="18" s="1"/>
  <c r="AV62" i="18" s="1"/>
  <c r="O62" i="18"/>
  <c r="N62" i="18"/>
  <c r="M62" i="18"/>
  <c r="L62" i="18"/>
  <c r="AF62" i="18" s="1"/>
  <c r="AT62" i="18" s="1"/>
  <c r="K62" i="18"/>
  <c r="J62" i="18"/>
  <c r="Z62" i="18" s="1"/>
  <c r="AN62" i="18" s="1"/>
  <c r="I62" i="18"/>
  <c r="H62" i="18"/>
  <c r="AE62" i="18" s="1"/>
  <c r="AS62" i="18" s="1"/>
  <c r="G62" i="18"/>
  <c r="F62" i="18"/>
  <c r="E62" i="18"/>
  <c r="D62" i="18"/>
  <c r="AL62" i="18" s="1"/>
  <c r="AR61" i="18"/>
  <c r="AK61" i="18"/>
  <c r="X61" i="18"/>
  <c r="AD61" i="18" s="1"/>
  <c r="W61" i="18"/>
  <c r="AC61" i="18" s="1"/>
  <c r="V61" i="18"/>
  <c r="U61" i="18"/>
  <c r="T61" i="18"/>
  <c r="AB61" i="18" s="1"/>
  <c r="S61" i="18"/>
  <c r="AA61" i="18" s="1"/>
  <c r="AO61" i="18" s="1"/>
  <c r="R61" i="18"/>
  <c r="Q61" i="18"/>
  <c r="P61" i="18"/>
  <c r="AH61" i="18" s="1"/>
  <c r="AV61" i="18" s="1"/>
  <c r="O61" i="18"/>
  <c r="N61" i="18"/>
  <c r="M61" i="18"/>
  <c r="L61" i="18"/>
  <c r="AF61" i="18" s="1"/>
  <c r="AT61" i="18" s="1"/>
  <c r="K61" i="18"/>
  <c r="Y61" i="18" s="1"/>
  <c r="AM61" i="18" s="1"/>
  <c r="J61" i="18"/>
  <c r="Z61" i="18" s="1"/>
  <c r="AN61" i="18" s="1"/>
  <c r="I61" i="18"/>
  <c r="H61" i="18"/>
  <c r="AE61" i="18" s="1"/>
  <c r="AS61" i="18" s="1"/>
  <c r="G61" i="18"/>
  <c r="F61" i="18"/>
  <c r="E61" i="18"/>
  <c r="D61" i="18"/>
  <c r="AL61" i="18" s="1"/>
  <c r="AK60" i="18"/>
  <c r="AH60" i="18"/>
  <c r="AV60" i="18" s="1"/>
  <c r="X60" i="18"/>
  <c r="AD60" i="18" s="1"/>
  <c r="W60" i="18"/>
  <c r="AC60" i="18" s="1"/>
  <c r="AR60" i="18" s="1"/>
  <c r="V60" i="18"/>
  <c r="U60" i="18"/>
  <c r="T60" i="18"/>
  <c r="S60" i="18"/>
  <c r="AA60" i="18" s="1"/>
  <c r="AO60" i="18" s="1"/>
  <c r="R60" i="18"/>
  <c r="Q60" i="18"/>
  <c r="P60" i="18"/>
  <c r="O60" i="18"/>
  <c r="N60" i="18"/>
  <c r="M60" i="18"/>
  <c r="L60" i="18"/>
  <c r="AF60" i="18" s="1"/>
  <c r="AT60" i="18" s="1"/>
  <c r="K60" i="18"/>
  <c r="J60" i="18"/>
  <c r="Z60" i="18" s="1"/>
  <c r="AN60" i="18" s="1"/>
  <c r="I60" i="18"/>
  <c r="H60" i="18"/>
  <c r="AE60" i="18" s="1"/>
  <c r="AS60" i="18" s="1"/>
  <c r="G60" i="18"/>
  <c r="F60" i="18"/>
  <c r="E60" i="18"/>
  <c r="D60" i="18"/>
  <c r="AL60" i="18" s="1"/>
  <c r="AK59" i="18"/>
  <c r="AD59" i="18"/>
  <c r="X59" i="18"/>
  <c r="W59" i="18"/>
  <c r="AC59" i="18" s="1"/>
  <c r="AR59" i="18" s="1"/>
  <c r="V59" i="18"/>
  <c r="U59" i="18"/>
  <c r="T59" i="18"/>
  <c r="S59" i="18"/>
  <c r="AA59" i="18" s="1"/>
  <c r="AO59" i="18" s="1"/>
  <c r="R59" i="18"/>
  <c r="Q59" i="18"/>
  <c r="P59" i="18"/>
  <c r="AH59" i="18" s="1"/>
  <c r="AV59" i="18" s="1"/>
  <c r="O59" i="18"/>
  <c r="N59" i="18"/>
  <c r="M59" i="18"/>
  <c r="L59" i="18"/>
  <c r="AF59" i="18" s="1"/>
  <c r="AT59" i="18" s="1"/>
  <c r="K59" i="18"/>
  <c r="J59" i="18"/>
  <c r="Z59" i="18" s="1"/>
  <c r="AN59" i="18" s="1"/>
  <c r="I59" i="18"/>
  <c r="H59" i="18"/>
  <c r="AE59" i="18" s="1"/>
  <c r="AS59" i="18" s="1"/>
  <c r="G59" i="18"/>
  <c r="F59" i="18"/>
  <c r="E59" i="18"/>
  <c r="D59" i="18"/>
  <c r="AL59" i="18" s="1"/>
  <c r="AK58" i="18"/>
  <c r="X58" i="18"/>
  <c r="AD58" i="18" s="1"/>
  <c r="W58" i="18"/>
  <c r="AC58" i="18" s="1"/>
  <c r="AR58" i="18" s="1"/>
  <c r="V58" i="18"/>
  <c r="U58" i="18"/>
  <c r="T58" i="18"/>
  <c r="S58" i="18"/>
  <c r="AA58" i="18" s="1"/>
  <c r="AO58" i="18" s="1"/>
  <c r="R58" i="18"/>
  <c r="Q58" i="18"/>
  <c r="P58" i="18"/>
  <c r="AH58" i="18" s="1"/>
  <c r="AV58" i="18" s="1"/>
  <c r="O58" i="18"/>
  <c r="N58" i="18"/>
  <c r="M58" i="18"/>
  <c r="L58" i="18"/>
  <c r="AF58" i="18" s="1"/>
  <c r="AT58" i="18" s="1"/>
  <c r="K58" i="18"/>
  <c r="J58" i="18"/>
  <c r="Z58" i="18" s="1"/>
  <c r="AN58" i="18" s="1"/>
  <c r="I58" i="18"/>
  <c r="H58" i="18"/>
  <c r="AE58" i="18" s="1"/>
  <c r="AS58" i="18" s="1"/>
  <c r="G58" i="18"/>
  <c r="F58" i="18"/>
  <c r="E58" i="18"/>
  <c r="D58" i="18"/>
  <c r="AL58" i="18" s="1"/>
  <c r="AK57" i="18"/>
  <c r="X57" i="18"/>
  <c r="AD57" i="18" s="1"/>
  <c r="W57" i="18"/>
  <c r="AC57" i="18" s="1"/>
  <c r="AR57" i="18" s="1"/>
  <c r="V57" i="18"/>
  <c r="U57" i="18"/>
  <c r="T57" i="18"/>
  <c r="S57" i="18"/>
  <c r="AA57" i="18" s="1"/>
  <c r="AO57" i="18" s="1"/>
  <c r="R57" i="18"/>
  <c r="Q57" i="18"/>
  <c r="P57" i="18"/>
  <c r="AH57" i="18" s="1"/>
  <c r="AV57" i="18" s="1"/>
  <c r="O57" i="18"/>
  <c r="N57" i="18"/>
  <c r="M57" i="18"/>
  <c r="L57" i="18"/>
  <c r="AF57" i="18" s="1"/>
  <c r="AT57" i="18" s="1"/>
  <c r="K57" i="18"/>
  <c r="J57" i="18"/>
  <c r="Z57" i="18" s="1"/>
  <c r="AN57" i="18" s="1"/>
  <c r="I57" i="18"/>
  <c r="H57" i="18"/>
  <c r="AE57" i="18" s="1"/>
  <c r="AS57" i="18" s="1"/>
  <c r="G57" i="18"/>
  <c r="F57" i="18"/>
  <c r="E57" i="18"/>
  <c r="D57" i="18"/>
  <c r="AL57" i="18" s="1"/>
  <c r="AK56" i="18"/>
  <c r="X56" i="18"/>
  <c r="AD56" i="18" s="1"/>
  <c r="W56" i="18"/>
  <c r="AC56" i="18" s="1"/>
  <c r="AR56" i="18" s="1"/>
  <c r="V56" i="18"/>
  <c r="U56" i="18"/>
  <c r="T56" i="18"/>
  <c r="S56" i="18"/>
  <c r="AA56" i="18" s="1"/>
  <c r="AO56" i="18" s="1"/>
  <c r="R56" i="18"/>
  <c r="Q56" i="18"/>
  <c r="P56" i="18"/>
  <c r="AH56" i="18" s="1"/>
  <c r="AV56" i="18" s="1"/>
  <c r="O56" i="18"/>
  <c r="N56" i="18"/>
  <c r="M56" i="18"/>
  <c r="L56" i="18"/>
  <c r="AF56" i="18" s="1"/>
  <c r="AT56" i="18" s="1"/>
  <c r="K56" i="18"/>
  <c r="J56" i="18"/>
  <c r="Z56" i="18" s="1"/>
  <c r="AN56" i="18" s="1"/>
  <c r="I56" i="18"/>
  <c r="H56" i="18"/>
  <c r="AE56" i="18" s="1"/>
  <c r="AS56" i="18" s="1"/>
  <c r="G56" i="18"/>
  <c r="F56" i="18"/>
  <c r="E56" i="18"/>
  <c r="D56" i="18"/>
  <c r="A56" i="18" s="1"/>
  <c r="AK55" i="18"/>
  <c r="X55" i="18"/>
  <c r="AD55" i="18" s="1"/>
  <c r="W55" i="18"/>
  <c r="AC55" i="18" s="1"/>
  <c r="AR55" i="18" s="1"/>
  <c r="V55" i="18"/>
  <c r="U55" i="18"/>
  <c r="T55" i="18"/>
  <c r="S55" i="18"/>
  <c r="AA55" i="18" s="1"/>
  <c r="AO55" i="18" s="1"/>
  <c r="R55" i="18"/>
  <c r="Q55" i="18"/>
  <c r="P55" i="18"/>
  <c r="AH55" i="18" s="1"/>
  <c r="AV55" i="18" s="1"/>
  <c r="O55" i="18"/>
  <c r="N55" i="18"/>
  <c r="M55" i="18"/>
  <c r="L55" i="18"/>
  <c r="AF55" i="18" s="1"/>
  <c r="AT55" i="18" s="1"/>
  <c r="K55" i="18"/>
  <c r="J55" i="18"/>
  <c r="Z55" i="18" s="1"/>
  <c r="AN55" i="18" s="1"/>
  <c r="I55" i="18"/>
  <c r="H55" i="18"/>
  <c r="AE55" i="18" s="1"/>
  <c r="AS55" i="18" s="1"/>
  <c r="G55" i="18"/>
  <c r="F55" i="18"/>
  <c r="E55" i="18"/>
  <c r="D55" i="18"/>
  <c r="A55" i="18" s="1"/>
  <c r="AK54" i="18"/>
  <c r="X54" i="18"/>
  <c r="AD54" i="18" s="1"/>
  <c r="W54" i="18"/>
  <c r="AC54" i="18" s="1"/>
  <c r="AR54" i="18" s="1"/>
  <c r="V54" i="18"/>
  <c r="U54" i="18"/>
  <c r="T54" i="18"/>
  <c r="S54" i="18"/>
  <c r="AA54" i="18" s="1"/>
  <c r="AO54" i="18" s="1"/>
  <c r="R54" i="18"/>
  <c r="Q54" i="18"/>
  <c r="P54" i="18"/>
  <c r="AH54" i="18" s="1"/>
  <c r="AV54" i="18" s="1"/>
  <c r="O54" i="18"/>
  <c r="N54" i="18"/>
  <c r="M54" i="18"/>
  <c r="L54" i="18"/>
  <c r="AF54" i="18" s="1"/>
  <c r="AT54" i="18" s="1"/>
  <c r="K54" i="18"/>
  <c r="J54" i="18"/>
  <c r="Z54" i="18" s="1"/>
  <c r="AN54" i="18" s="1"/>
  <c r="I54" i="18"/>
  <c r="H54" i="18"/>
  <c r="AE54" i="18" s="1"/>
  <c r="AS54" i="18" s="1"/>
  <c r="G54" i="18"/>
  <c r="F54" i="18"/>
  <c r="E54" i="18"/>
  <c r="D54" i="18"/>
  <c r="AL54" i="18" s="1"/>
  <c r="AK53" i="18"/>
  <c r="X53" i="18"/>
  <c r="AD53" i="18" s="1"/>
  <c r="W53" i="18"/>
  <c r="AC53" i="18" s="1"/>
  <c r="AR53" i="18" s="1"/>
  <c r="V53" i="18"/>
  <c r="U53" i="18"/>
  <c r="T53" i="18"/>
  <c r="S53" i="18"/>
  <c r="AA53" i="18" s="1"/>
  <c r="AO53" i="18" s="1"/>
  <c r="R53" i="18"/>
  <c r="Q53" i="18"/>
  <c r="P53" i="18"/>
  <c r="AH53" i="18" s="1"/>
  <c r="AV53" i="18" s="1"/>
  <c r="O53" i="18"/>
  <c r="N53" i="18"/>
  <c r="M53" i="18"/>
  <c r="L53" i="18"/>
  <c r="AF53" i="18" s="1"/>
  <c r="AT53" i="18" s="1"/>
  <c r="K53" i="18"/>
  <c r="J53" i="18"/>
  <c r="Z53" i="18" s="1"/>
  <c r="AN53" i="18" s="1"/>
  <c r="I53" i="18"/>
  <c r="H53" i="18"/>
  <c r="AE53" i="18" s="1"/>
  <c r="AS53" i="18" s="1"/>
  <c r="G53" i="18"/>
  <c r="F53" i="18"/>
  <c r="E53" i="18"/>
  <c r="D53" i="18"/>
  <c r="AK52" i="18"/>
  <c r="AA52" i="18"/>
  <c r="AO52" i="18" s="1"/>
  <c r="X52" i="18"/>
  <c r="AD52" i="18" s="1"/>
  <c r="W52" i="18"/>
  <c r="AC52" i="18" s="1"/>
  <c r="AR52" i="18" s="1"/>
  <c r="V52" i="18"/>
  <c r="AB52" i="18" s="1"/>
  <c r="U52" i="18"/>
  <c r="T52" i="18"/>
  <c r="S52" i="18"/>
  <c r="R52" i="18"/>
  <c r="Q52" i="18"/>
  <c r="P52" i="18"/>
  <c r="AH52" i="18" s="1"/>
  <c r="AV52" i="18" s="1"/>
  <c r="O52" i="18"/>
  <c r="N52" i="18"/>
  <c r="M52" i="18"/>
  <c r="L52" i="18"/>
  <c r="AF52" i="18" s="1"/>
  <c r="AT52" i="18" s="1"/>
  <c r="K52" i="18"/>
  <c r="J52" i="18"/>
  <c r="Z52" i="18" s="1"/>
  <c r="AN52" i="18" s="1"/>
  <c r="I52" i="18"/>
  <c r="H52" i="18"/>
  <c r="AE52" i="18" s="1"/>
  <c r="AS52" i="18" s="1"/>
  <c r="G52" i="18"/>
  <c r="F52" i="18"/>
  <c r="E52" i="18"/>
  <c r="D52" i="18"/>
  <c r="AL52" i="18" s="1"/>
  <c r="AK51" i="18"/>
  <c r="X51" i="18"/>
  <c r="AD51" i="18" s="1"/>
  <c r="AP51" i="18" s="1"/>
  <c r="W51" i="18"/>
  <c r="AC51" i="18" s="1"/>
  <c r="AR51" i="18" s="1"/>
  <c r="V51" i="18"/>
  <c r="U51" i="18"/>
  <c r="T51" i="18"/>
  <c r="S51" i="18"/>
  <c r="AA51" i="18" s="1"/>
  <c r="AO51" i="18" s="1"/>
  <c r="R51" i="18"/>
  <c r="Q51" i="18"/>
  <c r="P51" i="18"/>
  <c r="AH51" i="18" s="1"/>
  <c r="AV51" i="18" s="1"/>
  <c r="O51" i="18"/>
  <c r="N51" i="18"/>
  <c r="M51" i="18"/>
  <c r="L51" i="18"/>
  <c r="AF51" i="18" s="1"/>
  <c r="AT51" i="18" s="1"/>
  <c r="K51" i="18"/>
  <c r="J51" i="18"/>
  <c r="Z51" i="18" s="1"/>
  <c r="AN51" i="18" s="1"/>
  <c r="I51" i="18"/>
  <c r="H51" i="18"/>
  <c r="AE51" i="18" s="1"/>
  <c r="AS51" i="18" s="1"/>
  <c r="G51" i="18"/>
  <c r="F51" i="18"/>
  <c r="E51" i="18"/>
  <c r="D51" i="18"/>
  <c r="AL51" i="18" s="1"/>
  <c r="AK50" i="18"/>
  <c r="AC50" i="18"/>
  <c r="AR50" i="18" s="1"/>
  <c r="X50" i="18"/>
  <c r="AD50" i="18" s="1"/>
  <c r="W50" i="18"/>
  <c r="V50" i="18"/>
  <c r="U50" i="18"/>
  <c r="T50" i="18"/>
  <c r="AB50" i="18" s="1"/>
  <c r="S50" i="18"/>
  <c r="AA50" i="18" s="1"/>
  <c r="AO50" i="18" s="1"/>
  <c r="R50" i="18"/>
  <c r="Q50" i="18"/>
  <c r="P50" i="18"/>
  <c r="AH50" i="18" s="1"/>
  <c r="AV50" i="18" s="1"/>
  <c r="O50" i="18"/>
  <c r="N50" i="18"/>
  <c r="M50" i="18"/>
  <c r="L50" i="18"/>
  <c r="AF50" i="18" s="1"/>
  <c r="AT50" i="18" s="1"/>
  <c r="K50" i="18"/>
  <c r="J50" i="18"/>
  <c r="Z50" i="18" s="1"/>
  <c r="AN50" i="18" s="1"/>
  <c r="I50" i="18"/>
  <c r="H50" i="18"/>
  <c r="AE50" i="18" s="1"/>
  <c r="AS50" i="18" s="1"/>
  <c r="G50" i="18"/>
  <c r="F50" i="18"/>
  <c r="E50" i="18"/>
  <c r="D50" i="18"/>
  <c r="AL50" i="18" s="1"/>
  <c r="AK49" i="18"/>
  <c r="X49" i="18"/>
  <c r="AD49" i="18" s="1"/>
  <c r="W49" i="18"/>
  <c r="AC49" i="18" s="1"/>
  <c r="AR49" i="18" s="1"/>
  <c r="V49" i="18"/>
  <c r="U49" i="18"/>
  <c r="T49" i="18"/>
  <c r="AB49" i="18" s="1"/>
  <c r="S49" i="18"/>
  <c r="AA49" i="18" s="1"/>
  <c r="AO49" i="18" s="1"/>
  <c r="R49" i="18"/>
  <c r="Q49" i="18"/>
  <c r="P49" i="18"/>
  <c r="AH49" i="18" s="1"/>
  <c r="AV49" i="18" s="1"/>
  <c r="O49" i="18"/>
  <c r="N49" i="18"/>
  <c r="M49" i="18"/>
  <c r="L49" i="18"/>
  <c r="AF49" i="18" s="1"/>
  <c r="AT49" i="18" s="1"/>
  <c r="K49" i="18"/>
  <c r="J49" i="18"/>
  <c r="Z49" i="18" s="1"/>
  <c r="AN49" i="18" s="1"/>
  <c r="I49" i="18"/>
  <c r="H49" i="18"/>
  <c r="AE49" i="18" s="1"/>
  <c r="AS49" i="18" s="1"/>
  <c r="G49" i="18"/>
  <c r="F49" i="18"/>
  <c r="E49" i="18"/>
  <c r="D49" i="18"/>
  <c r="A49" i="18" s="1"/>
  <c r="AK48" i="18"/>
  <c r="X48" i="18"/>
  <c r="AD48" i="18" s="1"/>
  <c r="W48" i="18"/>
  <c r="AC48" i="18" s="1"/>
  <c r="AR48" i="18" s="1"/>
  <c r="V48" i="18"/>
  <c r="U48" i="18"/>
  <c r="T48" i="18"/>
  <c r="S48" i="18"/>
  <c r="AA48" i="18" s="1"/>
  <c r="AO48" i="18" s="1"/>
  <c r="R48" i="18"/>
  <c r="Q48" i="18"/>
  <c r="P48" i="18"/>
  <c r="AH48" i="18" s="1"/>
  <c r="AV48" i="18" s="1"/>
  <c r="O48" i="18"/>
  <c r="N48" i="18"/>
  <c r="M48" i="18"/>
  <c r="L48" i="18"/>
  <c r="AF48" i="18" s="1"/>
  <c r="AT48" i="18" s="1"/>
  <c r="K48" i="18"/>
  <c r="J48" i="18"/>
  <c r="Z48" i="18" s="1"/>
  <c r="AN48" i="18" s="1"/>
  <c r="AW48" i="18" s="1"/>
  <c r="I48" i="18"/>
  <c r="H48" i="18"/>
  <c r="AE48" i="18" s="1"/>
  <c r="AS48" i="18" s="1"/>
  <c r="G48" i="18"/>
  <c r="F48" i="18"/>
  <c r="E48" i="18"/>
  <c r="D48" i="18"/>
  <c r="AL48" i="18" s="1"/>
  <c r="AK47" i="18"/>
  <c r="X47" i="18"/>
  <c r="AD47" i="18" s="1"/>
  <c r="AP47" i="18" s="1"/>
  <c r="W47" i="18"/>
  <c r="AC47" i="18" s="1"/>
  <c r="AR47" i="18" s="1"/>
  <c r="V47" i="18"/>
  <c r="U47" i="18"/>
  <c r="T47" i="18"/>
  <c r="S47" i="18"/>
  <c r="AA47" i="18" s="1"/>
  <c r="AO47" i="18" s="1"/>
  <c r="R47" i="18"/>
  <c r="Q47" i="18"/>
  <c r="P47" i="18"/>
  <c r="AH47" i="18" s="1"/>
  <c r="AV47" i="18" s="1"/>
  <c r="O47" i="18"/>
  <c r="N47" i="18"/>
  <c r="M47" i="18"/>
  <c r="AG47" i="18" s="1"/>
  <c r="L47" i="18"/>
  <c r="AF47" i="18" s="1"/>
  <c r="AT47" i="18" s="1"/>
  <c r="K47" i="18"/>
  <c r="J47" i="18"/>
  <c r="Z47" i="18" s="1"/>
  <c r="AN47" i="18" s="1"/>
  <c r="I47" i="18"/>
  <c r="H47" i="18"/>
  <c r="AE47" i="18" s="1"/>
  <c r="AS47" i="18" s="1"/>
  <c r="G47" i="18"/>
  <c r="F47" i="18"/>
  <c r="E47" i="18"/>
  <c r="D47" i="18"/>
  <c r="A47" i="18" s="1"/>
  <c r="AK46" i="18"/>
  <c r="X46" i="18"/>
  <c r="AD46" i="18" s="1"/>
  <c r="W46" i="18"/>
  <c r="AC46" i="18" s="1"/>
  <c r="AR46" i="18" s="1"/>
  <c r="V46" i="18"/>
  <c r="U46" i="18"/>
  <c r="T46" i="18"/>
  <c r="S46" i="18"/>
  <c r="AA46" i="18" s="1"/>
  <c r="AO46" i="18" s="1"/>
  <c r="R46" i="18"/>
  <c r="Q46" i="18"/>
  <c r="P46" i="18"/>
  <c r="AH46" i="18" s="1"/>
  <c r="AV46" i="18" s="1"/>
  <c r="O46" i="18"/>
  <c r="N46" i="18"/>
  <c r="M46" i="18"/>
  <c r="L46" i="18"/>
  <c r="AF46" i="18" s="1"/>
  <c r="AT46" i="18" s="1"/>
  <c r="K46" i="18"/>
  <c r="J46" i="18"/>
  <c r="Z46" i="18" s="1"/>
  <c r="AN46" i="18" s="1"/>
  <c r="I46" i="18"/>
  <c r="H46" i="18"/>
  <c r="AE46" i="18" s="1"/>
  <c r="AS46" i="18" s="1"/>
  <c r="G46" i="18"/>
  <c r="F46" i="18"/>
  <c r="E46" i="18"/>
  <c r="D46" i="18"/>
  <c r="AL46" i="18" s="1"/>
  <c r="AK45" i="18"/>
  <c r="X45" i="18"/>
  <c r="AD45" i="18" s="1"/>
  <c r="W45" i="18"/>
  <c r="AC45" i="18" s="1"/>
  <c r="AR45" i="18" s="1"/>
  <c r="V45" i="18"/>
  <c r="U45" i="18"/>
  <c r="T45" i="18"/>
  <c r="S45" i="18"/>
  <c r="AA45" i="18" s="1"/>
  <c r="AO45" i="18" s="1"/>
  <c r="R45" i="18"/>
  <c r="Q45" i="18"/>
  <c r="P45" i="18"/>
  <c r="AH45" i="18" s="1"/>
  <c r="AV45" i="18" s="1"/>
  <c r="O45" i="18"/>
  <c r="N45" i="18"/>
  <c r="M45" i="18"/>
  <c r="L45" i="18"/>
  <c r="AF45" i="18" s="1"/>
  <c r="AT45" i="18" s="1"/>
  <c r="K45" i="18"/>
  <c r="J45" i="18"/>
  <c r="Z45" i="18" s="1"/>
  <c r="I45" i="18"/>
  <c r="H45" i="18"/>
  <c r="AE45" i="18" s="1"/>
  <c r="AS45" i="18" s="1"/>
  <c r="G45" i="18"/>
  <c r="F45" i="18"/>
  <c r="E45" i="18"/>
  <c r="D45" i="18"/>
  <c r="AK44" i="18"/>
  <c r="X44" i="18"/>
  <c r="AD44" i="18" s="1"/>
  <c r="W44" i="18"/>
  <c r="AC44" i="18" s="1"/>
  <c r="AR44" i="18" s="1"/>
  <c r="V44" i="18"/>
  <c r="U44" i="18"/>
  <c r="T44" i="18"/>
  <c r="S44" i="18"/>
  <c r="AA44" i="18" s="1"/>
  <c r="AO44" i="18" s="1"/>
  <c r="R44" i="18"/>
  <c r="Q44" i="18"/>
  <c r="P44" i="18"/>
  <c r="AH44" i="18" s="1"/>
  <c r="AV44" i="18" s="1"/>
  <c r="O44" i="18"/>
  <c r="N44" i="18"/>
  <c r="M44" i="18"/>
  <c r="L44" i="18"/>
  <c r="AF44" i="18" s="1"/>
  <c r="AT44" i="18" s="1"/>
  <c r="K44" i="18"/>
  <c r="J44" i="18"/>
  <c r="Z44" i="18" s="1"/>
  <c r="AN44" i="18" s="1"/>
  <c r="I44" i="18"/>
  <c r="H44" i="18"/>
  <c r="AE44" i="18" s="1"/>
  <c r="AS44" i="18" s="1"/>
  <c r="G44" i="18"/>
  <c r="F44" i="18"/>
  <c r="E44" i="18"/>
  <c r="D44" i="18"/>
  <c r="AL44" i="18" s="1"/>
  <c r="AK43" i="18"/>
  <c r="X43" i="18"/>
  <c r="AD43" i="18" s="1"/>
  <c r="W43" i="18"/>
  <c r="AC43" i="18" s="1"/>
  <c r="AR43" i="18" s="1"/>
  <c r="V43" i="18"/>
  <c r="U43" i="18"/>
  <c r="T43" i="18"/>
  <c r="S43" i="18"/>
  <c r="AA43" i="18" s="1"/>
  <c r="AO43" i="18" s="1"/>
  <c r="R43" i="18"/>
  <c r="Q43" i="18"/>
  <c r="P43" i="18"/>
  <c r="AH43" i="18" s="1"/>
  <c r="AV43" i="18" s="1"/>
  <c r="O43" i="18"/>
  <c r="N43" i="18"/>
  <c r="M43" i="18"/>
  <c r="L43" i="18"/>
  <c r="AF43" i="18" s="1"/>
  <c r="AT43" i="18" s="1"/>
  <c r="K43" i="18"/>
  <c r="J43" i="18"/>
  <c r="Z43" i="18" s="1"/>
  <c r="AN43" i="18" s="1"/>
  <c r="I43" i="18"/>
  <c r="H43" i="18"/>
  <c r="AE43" i="18" s="1"/>
  <c r="AS43" i="18" s="1"/>
  <c r="G43" i="18"/>
  <c r="F43" i="18"/>
  <c r="E43" i="18"/>
  <c r="D43" i="18"/>
  <c r="A43" i="18" s="1"/>
  <c r="AK42" i="18"/>
  <c r="X42" i="18"/>
  <c r="AD42" i="18" s="1"/>
  <c r="W42" i="18"/>
  <c r="AC42" i="18" s="1"/>
  <c r="AR42" i="18" s="1"/>
  <c r="V42" i="18"/>
  <c r="U42" i="18"/>
  <c r="T42" i="18"/>
  <c r="S42" i="18"/>
  <c r="AA42" i="18" s="1"/>
  <c r="AO42" i="18" s="1"/>
  <c r="R42" i="18"/>
  <c r="Q42" i="18"/>
  <c r="P42" i="18"/>
  <c r="AH42" i="18" s="1"/>
  <c r="AV42" i="18" s="1"/>
  <c r="O42" i="18"/>
  <c r="N42" i="18"/>
  <c r="M42" i="18"/>
  <c r="L42" i="18"/>
  <c r="AF42" i="18" s="1"/>
  <c r="AT42" i="18" s="1"/>
  <c r="K42" i="18"/>
  <c r="J42" i="18"/>
  <c r="Z42" i="18" s="1"/>
  <c r="AN42" i="18" s="1"/>
  <c r="I42" i="18"/>
  <c r="H42" i="18"/>
  <c r="AE42" i="18" s="1"/>
  <c r="AS42" i="18" s="1"/>
  <c r="G42" i="18"/>
  <c r="F42" i="18"/>
  <c r="E42" i="18"/>
  <c r="D42" i="18"/>
  <c r="AK41" i="18"/>
  <c r="X41" i="18"/>
  <c r="AD41" i="18" s="1"/>
  <c r="W41" i="18"/>
  <c r="AC41" i="18" s="1"/>
  <c r="AR41" i="18" s="1"/>
  <c r="V41" i="18"/>
  <c r="U41" i="18"/>
  <c r="T41" i="18"/>
  <c r="S41" i="18"/>
  <c r="AA41" i="18" s="1"/>
  <c r="AO41" i="18" s="1"/>
  <c r="R41" i="18"/>
  <c r="Q41" i="18"/>
  <c r="P41" i="18"/>
  <c r="AH41" i="18" s="1"/>
  <c r="AV41" i="18" s="1"/>
  <c r="O41" i="18"/>
  <c r="N41" i="18"/>
  <c r="M41" i="18"/>
  <c r="L41" i="18"/>
  <c r="AF41" i="18" s="1"/>
  <c r="AT41" i="18" s="1"/>
  <c r="K41" i="18"/>
  <c r="J41" i="18"/>
  <c r="Z41" i="18" s="1"/>
  <c r="AN41" i="18" s="1"/>
  <c r="I41" i="18"/>
  <c r="H41" i="18"/>
  <c r="AE41" i="18" s="1"/>
  <c r="AS41" i="18" s="1"/>
  <c r="G41" i="18"/>
  <c r="F41" i="18"/>
  <c r="E41" i="18"/>
  <c r="D41" i="18"/>
  <c r="A41" i="18" s="1"/>
  <c r="AK40" i="18"/>
  <c r="X40" i="18"/>
  <c r="AD40" i="18" s="1"/>
  <c r="W40" i="18"/>
  <c r="AC40" i="18" s="1"/>
  <c r="AR40" i="18" s="1"/>
  <c r="V40" i="18"/>
  <c r="U40" i="18"/>
  <c r="T40" i="18"/>
  <c r="S40" i="18"/>
  <c r="AA40" i="18" s="1"/>
  <c r="AO40" i="18" s="1"/>
  <c r="R40" i="18"/>
  <c r="Q40" i="18"/>
  <c r="P40" i="18"/>
  <c r="AH40" i="18" s="1"/>
  <c r="AV40" i="18" s="1"/>
  <c r="O40" i="18"/>
  <c r="N40" i="18"/>
  <c r="M40" i="18"/>
  <c r="L40" i="18"/>
  <c r="AF40" i="18" s="1"/>
  <c r="AT40" i="18" s="1"/>
  <c r="K40" i="18"/>
  <c r="J40" i="18"/>
  <c r="Z40" i="18" s="1"/>
  <c r="AN40" i="18" s="1"/>
  <c r="AW40" i="18" s="1"/>
  <c r="I40" i="18"/>
  <c r="H40" i="18"/>
  <c r="AE40" i="18" s="1"/>
  <c r="AS40" i="18" s="1"/>
  <c r="G40" i="18"/>
  <c r="F40" i="18"/>
  <c r="E40" i="18"/>
  <c r="D40" i="18"/>
  <c r="A40" i="18" s="1"/>
  <c r="AK39" i="18"/>
  <c r="X39" i="18"/>
  <c r="AD39" i="18" s="1"/>
  <c r="W39" i="18"/>
  <c r="AC39" i="18" s="1"/>
  <c r="AR39" i="18" s="1"/>
  <c r="V39" i="18"/>
  <c r="U39" i="18"/>
  <c r="T39" i="18"/>
  <c r="AB39" i="18" s="1"/>
  <c r="S39" i="18"/>
  <c r="AA39" i="18" s="1"/>
  <c r="AO39" i="18" s="1"/>
  <c r="R39" i="18"/>
  <c r="Q39" i="18"/>
  <c r="P39" i="18"/>
  <c r="AH39" i="18" s="1"/>
  <c r="AV39" i="18" s="1"/>
  <c r="O39" i="18"/>
  <c r="N39" i="18"/>
  <c r="M39" i="18"/>
  <c r="L39" i="18"/>
  <c r="AF39" i="18" s="1"/>
  <c r="AT39" i="18" s="1"/>
  <c r="K39" i="18"/>
  <c r="J39" i="18"/>
  <c r="Z39" i="18" s="1"/>
  <c r="AN39" i="18" s="1"/>
  <c r="I39" i="18"/>
  <c r="H39" i="18"/>
  <c r="AE39" i="18" s="1"/>
  <c r="AS39" i="18" s="1"/>
  <c r="G39" i="18"/>
  <c r="F39" i="18"/>
  <c r="E39" i="18"/>
  <c r="D39" i="18"/>
  <c r="A39" i="18" s="1"/>
  <c r="AK38" i="18"/>
  <c r="X38" i="18"/>
  <c r="AD38" i="18" s="1"/>
  <c r="W38" i="18"/>
  <c r="AC38" i="18" s="1"/>
  <c r="AR38" i="18" s="1"/>
  <c r="V38" i="18"/>
  <c r="U38" i="18"/>
  <c r="T38" i="18"/>
  <c r="S38" i="18"/>
  <c r="AA38" i="18" s="1"/>
  <c r="AO38" i="18" s="1"/>
  <c r="R38" i="18"/>
  <c r="Q38" i="18"/>
  <c r="P38" i="18"/>
  <c r="AH38" i="18" s="1"/>
  <c r="AV38" i="18" s="1"/>
  <c r="O38" i="18"/>
  <c r="N38" i="18"/>
  <c r="M38" i="18"/>
  <c r="L38" i="18"/>
  <c r="AF38" i="18" s="1"/>
  <c r="AT38" i="18" s="1"/>
  <c r="K38" i="18"/>
  <c r="J38" i="18"/>
  <c r="Z38" i="18" s="1"/>
  <c r="I38" i="18"/>
  <c r="H38" i="18"/>
  <c r="AE38" i="18" s="1"/>
  <c r="AS38" i="18" s="1"/>
  <c r="G38" i="18"/>
  <c r="F38" i="18"/>
  <c r="E38" i="18"/>
  <c r="D38" i="18"/>
  <c r="A38" i="18" s="1"/>
  <c r="AK37" i="18"/>
  <c r="X37" i="18"/>
  <c r="AD37" i="18" s="1"/>
  <c r="W37" i="18"/>
  <c r="AC37" i="18" s="1"/>
  <c r="AR37" i="18" s="1"/>
  <c r="V37" i="18"/>
  <c r="U37" i="18"/>
  <c r="T37" i="18"/>
  <c r="S37" i="18"/>
  <c r="AA37" i="18" s="1"/>
  <c r="AO37" i="18" s="1"/>
  <c r="R37" i="18"/>
  <c r="Q37" i="18"/>
  <c r="P37" i="18"/>
  <c r="AH37" i="18" s="1"/>
  <c r="AV37" i="18" s="1"/>
  <c r="O37" i="18"/>
  <c r="N37" i="18"/>
  <c r="M37" i="18"/>
  <c r="L37" i="18"/>
  <c r="AF37" i="18" s="1"/>
  <c r="AT37" i="18" s="1"/>
  <c r="K37" i="18"/>
  <c r="J37" i="18"/>
  <c r="Z37" i="18" s="1"/>
  <c r="AN37" i="18" s="1"/>
  <c r="I37" i="18"/>
  <c r="H37" i="18"/>
  <c r="AE37" i="18" s="1"/>
  <c r="AS37" i="18" s="1"/>
  <c r="G37" i="18"/>
  <c r="F37" i="18"/>
  <c r="E37" i="18"/>
  <c r="D37" i="18"/>
  <c r="AL37" i="18" s="1"/>
  <c r="AK36" i="18"/>
  <c r="X36" i="18"/>
  <c r="AD36" i="18" s="1"/>
  <c r="W36" i="18"/>
  <c r="AC36" i="18" s="1"/>
  <c r="AR36" i="18" s="1"/>
  <c r="V36" i="18"/>
  <c r="U36" i="18"/>
  <c r="T36" i="18"/>
  <c r="S36" i="18"/>
  <c r="AA36" i="18" s="1"/>
  <c r="AO36" i="18" s="1"/>
  <c r="R36" i="18"/>
  <c r="Q36" i="18"/>
  <c r="P36" i="18"/>
  <c r="AH36" i="18" s="1"/>
  <c r="AV36" i="18" s="1"/>
  <c r="O36" i="18"/>
  <c r="N36" i="18"/>
  <c r="M36" i="18"/>
  <c r="L36" i="18"/>
  <c r="AF36" i="18" s="1"/>
  <c r="AT36" i="18" s="1"/>
  <c r="K36" i="18"/>
  <c r="J36" i="18"/>
  <c r="Z36" i="18" s="1"/>
  <c r="AN36" i="18" s="1"/>
  <c r="I36" i="18"/>
  <c r="H36" i="18"/>
  <c r="AE36" i="18" s="1"/>
  <c r="AS36" i="18" s="1"/>
  <c r="G36" i="18"/>
  <c r="F36" i="18"/>
  <c r="E36" i="18"/>
  <c r="D36" i="18"/>
  <c r="AL36" i="18" s="1"/>
  <c r="AK35" i="18"/>
  <c r="X35" i="18"/>
  <c r="AD35" i="18" s="1"/>
  <c r="W35" i="18"/>
  <c r="AC35" i="18" s="1"/>
  <c r="AR35" i="18" s="1"/>
  <c r="V35" i="18"/>
  <c r="U35" i="18"/>
  <c r="T35" i="18"/>
  <c r="S35" i="18"/>
  <c r="AA35" i="18" s="1"/>
  <c r="AO35" i="18" s="1"/>
  <c r="R35" i="18"/>
  <c r="Q35" i="18"/>
  <c r="P35" i="18"/>
  <c r="AH35" i="18" s="1"/>
  <c r="AV35" i="18" s="1"/>
  <c r="O35" i="18"/>
  <c r="AG35" i="18" s="1"/>
  <c r="N35" i="18"/>
  <c r="M35" i="18"/>
  <c r="L35" i="18"/>
  <c r="AF35" i="18" s="1"/>
  <c r="AT35" i="18" s="1"/>
  <c r="K35" i="18"/>
  <c r="J35" i="18"/>
  <c r="Z35" i="18" s="1"/>
  <c r="AN35" i="18" s="1"/>
  <c r="I35" i="18"/>
  <c r="H35" i="18"/>
  <c r="AE35" i="18" s="1"/>
  <c r="AS35" i="18" s="1"/>
  <c r="G35" i="18"/>
  <c r="F35" i="18"/>
  <c r="E35" i="18"/>
  <c r="D35" i="18"/>
  <c r="A35" i="18" s="1"/>
  <c r="AK34" i="18"/>
  <c r="X34" i="18"/>
  <c r="AD34" i="18" s="1"/>
  <c r="W34" i="18"/>
  <c r="AC34" i="18" s="1"/>
  <c r="AR34" i="18" s="1"/>
  <c r="V34" i="18"/>
  <c r="U34" i="18"/>
  <c r="T34" i="18"/>
  <c r="S34" i="18"/>
  <c r="AA34" i="18" s="1"/>
  <c r="AO34" i="18" s="1"/>
  <c r="R34" i="18"/>
  <c r="Q34" i="18"/>
  <c r="P34" i="18"/>
  <c r="AH34" i="18" s="1"/>
  <c r="AV34" i="18" s="1"/>
  <c r="O34" i="18"/>
  <c r="N34" i="18"/>
  <c r="M34" i="18"/>
  <c r="L34" i="18"/>
  <c r="AF34" i="18" s="1"/>
  <c r="AT34" i="18" s="1"/>
  <c r="K34" i="18"/>
  <c r="J34" i="18"/>
  <c r="Z34" i="18" s="1"/>
  <c r="AN34" i="18" s="1"/>
  <c r="I34" i="18"/>
  <c r="H34" i="18"/>
  <c r="AE34" i="18" s="1"/>
  <c r="AS34" i="18" s="1"/>
  <c r="G34" i="18"/>
  <c r="F34" i="18"/>
  <c r="E34" i="18"/>
  <c r="D34" i="18"/>
  <c r="A34" i="18" s="1"/>
  <c r="AK33" i="18"/>
  <c r="X33" i="18"/>
  <c r="AD33" i="18" s="1"/>
  <c r="W33" i="18"/>
  <c r="AC33" i="18" s="1"/>
  <c r="AR33" i="18" s="1"/>
  <c r="V33" i="18"/>
  <c r="U33" i="18"/>
  <c r="T33" i="18"/>
  <c r="S33" i="18"/>
  <c r="AA33" i="18" s="1"/>
  <c r="AO33" i="18" s="1"/>
  <c r="R33" i="18"/>
  <c r="Q33" i="18"/>
  <c r="P33" i="18"/>
  <c r="AH33" i="18" s="1"/>
  <c r="AV33" i="18" s="1"/>
  <c r="O33" i="18"/>
  <c r="N33" i="18"/>
  <c r="M33" i="18"/>
  <c r="L33" i="18"/>
  <c r="AF33" i="18" s="1"/>
  <c r="AT33" i="18" s="1"/>
  <c r="K33" i="18"/>
  <c r="J33" i="18"/>
  <c r="Z33" i="18" s="1"/>
  <c r="AN33" i="18" s="1"/>
  <c r="I33" i="18"/>
  <c r="H33" i="18"/>
  <c r="AE33" i="18" s="1"/>
  <c r="AS33" i="18" s="1"/>
  <c r="G33" i="18"/>
  <c r="F33" i="18"/>
  <c r="E33" i="18"/>
  <c r="D33" i="18"/>
  <c r="AL33" i="18" s="1"/>
  <c r="AK32" i="18"/>
  <c r="X32" i="18"/>
  <c r="AD32" i="18" s="1"/>
  <c r="W32" i="18"/>
  <c r="AC32" i="18" s="1"/>
  <c r="AR32" i="18" s="1"/>
  <c r="V32" i="18"/>
  <c r="U32" i="18"/>
  <c r="T32" i="18"/>
  <c r="S32" i="18"/>
  <c r="AA32" i="18" s="1"/>
  <c r="AO32" i="18" s="1"/>
  <c r="R32" i="18"/>
  <c r="Q32" i="18"/>
  <c r="P32" i="18"/>
  <c r="AH32" i="18" s="1"/>
  <c r="AV32" i="18" s="1"/>
  <c r="O32" i="18"/>
  <c r="N32" i="18"/>
  <c r="M32" i="18"/>
  <c r="AG32" i="18" s="1"/>
  <c r="L32" i="18"/>
  <c r="AF32" i="18" s="1"/>
  <c r="AT32" i="18" s="1"/>
  <c r="K32" i="18"/>
  <c r="J32" i="18"/>
  <c r="Z32" i="18" s="1"/>
  <c r="I32" i="18"/>
  <c r="H32" i="18"/>
  <c r="AE32" i="18" s="1"/>
  <c r="AS32" i="18" s="1"/>
  <c r="G32" i="18"/>
  <c r="F32" i="18"/>
  <c r="E32" i="18"/>
  <c r="D32" i="18"/>
  <c r="AL32" i="18" s="1"/>
  <c r="AK31" i="18"/>
  <c r="X31" i="18"/>
  <c r="AD31" i="18" s="1"/>
  <c r="W31" i="18"/>
  <c r="AC31" i="18" s="1"/>
  <c r="AR31" i="18" s="1"/>
  <c r="V31" i="18"/>
  <c r="U31" i="18"/>
  <c r="T31" i="18"/>
  <c r="S31" i="18"/>
  <c r="AA31" i="18" s="1"/>
  <c r="AO31" i="18" s="1"/>
  <c r="R31" i="18"/>
  <c r="Q31" i="18"/>
  <c r="P31" i="18"/>
  <c r="AH31" i="18" s="1"/>
  <c r="AV31" i="18" s="1"/>
  <c r="O31" i="18"/>
  <c r="N31" i="18"/>
  <c r="M31" i="18"/>
  <c r="L31" i="18"/>
  <c r="AF31" i="18" s="1"/>
  <c r="AT31" i="18" s="1"/>
  <c r="K31" i="18"/>
  <c r="J31" i="18"/>
  <c r="Z31" i="18" s="1"/>
  <c r="AN31" i="18" s="1"/>
  <c r="I31" i="18"/>
  <c r="H31" i="18"/>
  <c r="AE31" i="18" s="1"/>
  <c r="AS31" i="18" s="1"/>
  <c r="G31" i="18"/>
  <c r="F31" i="18"/>
  <c r="E31" i="18"/>
  <c r="D31" i="18"/>
  <c r="AL31" i="18" s="1"/>
  <c r="AK30" i="18"/>
  <c r="AA30" i="18"/>
  <c r="AO30" i="18" s="1"/>
  <c r="X30" i="18"/>
  <c r="AD30" i="18" s="1"/>
  <c r="W30" i="18"/>
  <c r="AC30" i="18" s="1"/>
  <c r="AR30" i="18" s="1"/>
  <c r="V30" i="18"/>
  <c r="AB30" i="18" s="1"/>
  <c r="U30" i="18"/>
  <c r="T30" i="18"/>
  <c r="S30" i="18"/>
  <c r="R30" i="18"/>
  <c r="Q30" i="18"/>
  <c r="P30" i="18"/>
  <c r="AH30" i="18" s="1"/>
  <c r="AV30" i="18" s="1"/>
  <c r="O30" i="18"/>
  <c r="N30" i="18"/>
  <c r="M30" i="18"/>
  <c r="L30" i="18"/>
  <c r="AF30" i="18" s="1"/>
  <c r="AT30" i="18" s="1"/>
  <c r="K30" i="18"/>
  <c r="J30" i="18"/>
  <c r="Z30" i="18" s="1"/>
  <c r="AN30" i="18" s="1"/>
  <c r="I30" i="18"/>
  <c r="H30" i="18"/>
  <c r="AE30" i="18" s="1"/>
  <c r="AS30" i="18" s="1"/>
  <c r="G30" i="18"/>
  <c r="F30" i="18"/>
  <c r="E30" i="18"/>
  <c r="D30" i="18"/>
  <c r="AL30" i="18" s="1"/>
  <c r="AK29" i="18"/>
  <c r="X29" i="18"/>
  <c r="AD29" i="18" s="1"/>
  <c r="W29" i="18"/>
  <c r="AC29" i="18" s="1"/>
  <c r="AR29" i="18" s="1"/>
  <c r="V29" i="18"/>
  <c r="U29" i="18"/>
  <c r="T29" i="18"/>
  <c r="S29" i="18"/>
  <c r="AA29" i="18" s="1"/>
  <c r="AO29" i="18" s="1"/>
  <c r="R29" i="18"/>
  <c r="Q29" i="18"/>
  <c r="P29" i="18"/>
  <c r="AH29" i="18" s="1"/>
  <c r="AV29" i="18" s="1"/>
  <c r="O29" i="18"/>
  <c r="N29" i="18"/>
  <c r="M29" i="18"/>
  <c r="L29" i="18"/>
  <c r="AF29" i="18" s="1"/>
  <c r="AT29" i="18" s="1"/>
  <c r="K29" i="18"/>
  <c r="J29" i="18"/>
  <c r="Z29" i="18" s="1"/>
  <c r="AN29" i="18" s="1"/>
  <c r="I29" i="18"/>
  <c r="H29" i="18"/>
  <c r="AE29" i="18" s="1"/>
  <c r="AS29" i="18" s="1"/>
  <c r="G29" i="18"/>
  <c r="F29" i="18"/>
  <c r="E29" i="18"/>
  <c r="D29" i="18"/>
  <c r="AL29" i="18" s="1"/>
  <c r="AK28" i="18"/>
  <c r="AF28" i="18"/>
  <c r="AT28" i="18" s="1"/>
  <c r="X28" i="18"/>
  <c r="AD28" i="18" s="1"/>
  <c r="W28" i="18"/>
  <c r="AC28" i="18" s="1"/>
  <c r="AR28" i="18" s="1"/>
  <c r="V28" i="18"/>
  <c r="U28" i="18"/>
  <c r="T28" i="18"/>
  <c r="S28" i="18"/>
  <c r="AA28" i="18" s="1"/>
  <c r="AO28" i="18" s="1"/>
  <c r="R28" i="18"/>
  <c r="Q28" i="18"/>
  <c r="P28" i="18"/>
  <c r="AH28" i="18" s="1"/>
  <c r="AV28" i="18" s="1"/>
  <c r="O28" i="18"/>
  <c r="N28" i="18"/>
  <c r="M28" i="18"/>
  <c r="AG28" i="18" s="1"/>
  <c r="L28" i="18"/>
  <c r="K28" i="18"/>
  <c r="J28" i="18"/>
  <c r="Z28" i="18" s="1"/>
  <c r="AN28" i="18" s="1"/>
  <c r="I28" i="18"/>
  <c r="H28" i="18"/>
  <c r="AE28" i="18" s="1"/>
  <c r="AS28" i="18" s="1"/>
  <c r="G28" i="18"/>
  <c r="F28" i="18"/>
  <c r="E28" i="18"/>
  <c r="D28" i="18"/>
  <c r="AL28" i="18" s="1"/>
  <c r="A28" i="18"/>
  <c r="AK27" i="18"/>
  <c r="X27" i="18"/>
  <c r="AD27" i="18" s="1"/>
  <c r="W27" i="18"/>
  <c r="AC27" i="18" s="1"/>
  <c r="AR27" i="18" s="1"/>
  <c r="V27" i="18"/>
  <c r="U27" i="18"/>
  <c r="T27" i="18"/>
  <c r="S27" i="18"/>
  <c r="AA27" i="18" s="1"/>
  <c r="AO27" i="18" s="1"/>
  <c r="R27" i="18"/>
  <c r="Q27" i="18"/>
  <c r="P27" i="18"/>
  <c r="AH27" i="18" s="1"/>
  <c r="AV27" i="18" s="1"/>
  <c r="O27" i="18"/>
  <c r="N27" i="18"/>
  <c r="M27" i="18"/>
  <c r="L27" i="18"/>
  <c r="AF27" i="18" s="1"/>
  <c r="AT27" i="18" s="1"/>
  <c r="K27" i="18"/>
  <c r="J27" i="18"/>
  <c r="Z27" i="18" s="1"/>
  <c r="AN27" i="18" s="1"/>
  <c r="I27" i="18"/>
  <c r="H27" i="18"/>
  <c r="AE27" i="18" s="1"/>
  <c r="AS27" i="18" s="1"/>
  <c r="G27" i="18"/>
  <c r="F27" i="18"/>
  <c r="E27" i="18"/>
  <c r="D27" i="18"/>
  <c r="AL27" i="18" s="1"/>
  <c r="AK26" i="18"/>
  <c r="X26" i="18"/>
  <c r="AD26" i="18" s="1"/>
  <c r="W26" i="18"/>
  <c r="AC26" i="18" s="1"/>
  <c r="AR26" i="18" s="1"/>
  <c r="V26" i="18"/>
  <c r="U26" i="18"/>
  <c r="T26" i="18"/>
  <c r="S26" i="18"/>
  <c r="AA26" i="18" s="1"/>
  <c r="AO26" i="18" s="1"/>
  <c r="R26" i="18"/>
  <c r="Q26" i="18"/>
  <c r="P26" i="18"/>
  <c r="AH26" i="18" s="1"/>
  <c r="AV26" i="18" s="1"/>
  <c r="O26" i="18"/>
  <c r="N26" i="18"/>
  <c r="M26" i="18"/>
  <c r="L26" i="18"/>
  <c r="AF26" i="18" s="1"/>
  <c r="AT26" i="18" s="1"/>
  <c r="BB26" i="18" s="1"/>
  <c r="K26" i="18"/>
  <c r="J26" i="18"/>
  <c r="Z26" i="18" s="1"/>
  <c r="AN26" i="18" s="1"/>
  <c r="I26" i="18"/>
  <c r="H26" i="18"/>
  <c r="AE26" i="18" s="1"/>
  <c r="AS26" i="18" s="1"/>
  <c r="G26" i="18"/>
  <c r="F26" i="18"/>
  <c r="E26" i="18"/>
  <c r="D26" i="18"/>
  <c r="A26" i="18" s="1"/>
  <c r="AK25" i="18"/>
  <c r="AF25" i="18"/>
  <c r="AT25" i="18" s="1"/>
  <c r="X25" i="18"/>
  <c r="AD25" i="18" s="1"/>
  <c r="W25" i="18"/>
  <c r="AC25" i="18" s="1"/>
  <c r="AR25" i="18" s="1"/>
  <c r="V25" i="18"/>
  <c r="U25" i="18"/>
  <c r="T25" i="18"/>
  <c r="S25" i="18"/>
  <c r="AA25" i="18" s="1"/>
  <c r="AO25" i="18" s="1"/>
  <c r="R25" i="18"/>
  <c r="Q25" i="18"/>
  <c r="P25" i="18"/>
  <c r="AH25" i="18" s="1"/>
  <c r="AV25" i="18" s="1"/>
  <c r="O25" i="18"/>
  <c r="N25" i="18"/>
  <c r="M25" i="18"/>
  <c r="L25" i="18"/>
  <c r="K25" i="18"/>
  <c r="J25" i="18"/>
  <c r="Z25" i="18" s="1"/>
  <c r="I25" i="18"/>
  <c r="H25" i="18"/>
  <c r="AE25" i="18" s="1"/>
  <c r="AS25" i="18" s="1"/>
  <c r="G25" i="18"/>
  <c r="F25" i="18"/>
  <c r="E25" i="18"/>
  <c r="D25" i="18"/>
  <c r="AL25" i="18" s="1"/>
  <c r="A25" i="18"/>
  <c r="AK24" i="18"/>
  <c r="X24" i="18"/>
  <c r="AD24" i="18" s="1"/>
  <c r="W24" i="18"/>
  <c r="AC24" i="18" s="1"/>
  <c r="AR24" i="18" s="1"/>
  <c r="V24" i="18"/>
  <c r="U24" i="18"/>
  <c r="T24" i="18"/>
  <c r="S24" i="18"/>
  <c r="AA24" i="18" s="1"/>
  <c r="AO24" i="18" s="1"/>
  <c r="R24" i="18"/>
  <c r="Q24" i="18"/>
  <c r="P24" i="18"/>
  <c r="AH24" i="18" s="1"/>
  <c r="AV24" i="18" s="1"/>
  <c r="O24" i="18"/>
  <c r="N24" i="18"/>
  <c r="M24" i="18"/>
  <c r="L24" i="18"/>
  <c r="AF24" i="18" s="1"/>
  <c r="AT24" i="18" s="1"/>
  <c r="K24" i="18"/>
  <c r="J24" i="18"/>
  <c r="Z24" i="18" s="1"/>
  <c r="AN24" i="18" s="1"/>
  <c r="I24" i="18"/>
  <c r="H24" i="18"/>
  <c r="AE24" i="18" s="1"/>
  <c r="AS24" i="18" s="1"/>
  <c r="G24" i="18"/>
  <c r="F24" i="18"/>
  <c r="E24" i="18"/>
  <c r="D24" i="18"/>
  <c r="A24" i="18" s="1"/>
  <c r="AK23" i="18"/>
  <c r="AA23" i="18"/>
  <c r="AO23" i="18" s="1"/>
  <c r="X23" i="18"/>
  <c r="AD23" i="18" s="1"/>
  <c r="W23" i="18"/>
  <c r="AC23" i="18" s="1"/>
  <c r="AR23" i="18" s="1"/>
  <c r="V23" i="18"/>
  <c r="U23" i="18"/>
  <c r="T23" i="18"/>
  <c r="S23" i="18"/>
  <c r="R23" i="18"/>
  <c r="Q23" i="18"/>
  <c r="P23" i="18"/>
  <c r="AH23" i="18" s="1"/>
  <c r="AV23" i="18" s="1"/>
  <c r="O23" i="18"/>
  <c r="N23" i="18"/>
  <c r="M23" i="18"/>
  <c r="L23" i="18"/>
  <c r="AF23" i="18" s="1"/>
  <c r="AT23" i="18" s="1"/>
  <c r="K23" i="18"/>
  <c r="J23" i="18"/>
  <c r="Z23" i="18" s="1"/>
  <c r="AN23" i="18" s="1"/>
  <c r="I23" i="18"/>
  <c r="H23" i="18"/>
  <c r="AE23" i="18" s="1"/>
  <c r="AS23" i="18" s="1"/>
  <c r="G23" i="18"/>
  <c r="F23" i="18"/>
  <c r="E23" i="18"/>
  <c r="D23" i="18"/>
  <c r="AL23" i="18" s="1"/>
  <c r="AK22" i="18"/>
  <c r="AB22" i="18"/>
  <c r="X22" i="18"/>
  <c r="AD22" i="18" s="1"/>
  <c r="AP22" i="18" s="1"/>
  <c r="W22" i="18"/>
  <c r="AC22" i="18" s="1"/>
  <c r="AR22" i="18" s="1"/>
  <c r="V22" i="18"/>
  <c r="U22" i="18"/>
  <c r="T22" i="18"/>
  <c r="S22" i="18"/>
  <c r="AA22" i="18" s="1"/>
  <c r="AO22" i="18" s="1"/>
  <c r="R22" i="18"/>
  <c r="Q22" i="18"/>
  <c r="P22" i="18"/>
  <c r="AH22" i="18" s="1"/>
  <c r="AV22" i="18" s="1"/>
  <c r="O22" i="18"/>
  <c r="N22" i="18"/>
  <c r="M22" i="18"/>
  <c r="L22" i="18"/>
  <c r="AF22" i="18" s="1"/>
  <c r="AT22" i="18" s="1"/>
  <c r="K22" i="18"/>
  <c r="J22" i="18"/>
  <c r="Z22" i="18" s="1"/>
  <c r="AN22" i="18" s="1"/>
  <c r="I22" i="18"/>
  <c r="H22" i="18"/>
  <c r="AE22" i="18" s="1"/>
  <c r="AS22" i="18" s="1"/>
  <c r="G22" i="18"/>
  <c r="F22" i="18"/>
  <c r="E22" i="18"/>
  <c r="D22" i="18"/>
  <c r="AL22" i="18" s="1"/>
  <c r="A22" i="18"/>
  <c r="AK21" i="18"/>
  <c r="X21" i="18"/>
  <c r="AD21" i="18" s="1"/>
  <c r="W21" i="18"/>
  <c r="AC21" i="18" s="1"/>
  <c r="AR21" i="18" s="1"/>
  <c r="V21" i="18"/>
  <c r="U21" i="18"/>
  <c r="T21" i="18"/>
  <c r="S21" i="18"/>
  <c r="AA21" i="18" s="1"/>
  <c r="AO21" i="18" s="1"/>
  <c r="R21" i="18"/>
  <c r="Q21" i="18"/>
  <c r="P21" i="18"/>
  <c r="AH21" i="18" s="1"/>
  <c r="AV21" i="18" s="1"/>
  <c r="O21" i="18"/>
  <c r="N21" i="18"/>
  <c r="M21" i="18"/>
  <c r="AG21" i="18" s="1"/>
  <c r="L21" i="18"/>
  <c r="AF21" i="18" s="1"/>
  <c r="AT21" i="18" s="1"/>
  <c r="K21" i="18"/>
  <c r="J21" i="18"/>
  <c r="Z21" i="18" s="1"/>
  <c r="AN21" i="18" s="1"/>
  <c r="AW21" i="18" s="1"/>
  <c r="I21" i="18"/>
  <c r="H21" i="18"/>
  <c r="AE21" i="18" s="1"/>
  <c r="AS21" i="18" s="1"/>
  <c r="G21" i="18"/>
  <c r="F21" i="18"/>
  <c r="E21" i="18"/>
  <c r="D21" i="18"/>
  <c r="AL21" i="18" s="1"/>
  <c r="AK20" i="18"/>
  <c r="X20" i="18"/>
  <c r="AD20" i="18" s="1"/>
  <c r="W20" i="18"/>
  <c r="AC20" i="18" s="1"/>
  <c r="AR20" i="18" s="1"/>
  <c r="V20" i="18"/>
  <c r="U20" i="18"/>
  <c r="T20" i="18"/>
  <c r="S20" i="18"/>
  <c r="AA20" i="18" s="1"/>
  <c r="AO20" i="18" s="1"/>
  <c r="R20" i="18"/>
  <c r="Q20" i="18"/>
  <c r="P20" i="18"/>
  <c r="AH20" i="18" s="1"/>
  <c r="AV20" i="18" s="1"/>
  <c r="O20" i="18"/>
  <c r="N20" i="18"/>
  <c r="M20" i="18"/>
  <c r="L20" i="18"/>
  <c r="AF20" i="18" s="1"/>
  <c r="AT20" i="18" s="1"/>
  <c r="K20" i="18"/>
  <c r="J20" i="18"/>
  <c r="Z20" i="18" s="1"/>
  <c r="AN20" i="18" s="1"/>
  <c r="I20" i="18"/>
  <c r="H20" i="18"/>
  <c r="AE20" i="18" s="1"/>
  <c r="AS20" i="18" s="1"/>
  <c r="G20" i="18"/>
  <c r="F20" i="18"/>
  <c r="E20" i="18"/>
  <c r="D20" i="18"/>
  <c r="AL20" i="18" s="1"/>
  <c r="A20" i="18"/>
  <c r="AK19" i="18"/>
  <c r="X19" i="18"/>
  <c r="AD19" i="18" s="1"/>
  <c r="W19" i="18"/>
  <c r="AC19" i="18" s="1"/>
  <c r="AR19" i="18" s="1"/>
  <c r="V19" i="18"/>
  <c r="U19" i="18"/>
  <c r="T19" i="18"/>
  <c r="S19" i="18"/>
  <c r="AA19" i="18" s="1"/>
  <c r="AO19" i="18" s="1"/>
  <c r="R19" i="18"/>
  <c r="Q19" i="18"/>
  <c r="P19" i="18"/>
  <c r="AH19" i="18" s="1"/>
  <c r="AV19" i="18" s="1"/>
  <c r="O19" i="18"/>
  <c r="AG19" i="18" s="1"/>
  <c r="N19" i="18"/>
  <c r="M19" i="18"/>
  <c r="L19" i="18"/>
  <c r="AF19" i="18" s="1"/>
  <c r="AT19" i="18" s="1"/>
  <c r="K19" i="18"/>
  <c r="J19" i="18"/>
  <c r="Z19" i="18" s="1"/>
  <c r="AN19" i="18" s="1"/>
  <c r="I19" i="18"/>
  <c r="H19" i="18"/>
  <c r="AE19" i="18" s="1"/>
  <c r="AS19" i="18" s="1"/>
  <c r="AZ19" i="18" s="1"/>
  <c r="G19" i="18"/>
  <c r="F19" i="18"/>
  <c r="E19" i="18"/>
  <c r="D19" i="18"/>
  <c r="A19" i="18" s="1"/>
  <c r="AK18" i="18"/>
  <c r="X18" i="18"/>
  <c r="AD18" i="18" s="1"/>
  <c r="W18" i="18"/>
  <c r="AC18" i="18" s="1"/>
  <c r="AR18" i="18" s="1"/>
  <c r="V18" i="18"/>
  <c r="U18" i="18"/>
  <c r="T18" i="18"/>
  <c r="S18" i="18"/>
  <c r="AA18" i="18" s="1"/>
  <c r="AO18" i="18" s="1"/>
  <c r="R18" i="18"/>
  <c r="Q18" i="18"/>
  <c r="P18" i="18"/>
  <c r="AH18" i="18" s="1"/>
  <c r="AV18" i="18" s="1"/>
  <c r="O18" i="18"/>
  <c r="N18" i="18"/>
  <c r="M18" i="18"/>
  <c r="L18" i="18"/>
  <c r="AF18" i="18" s="1"/>
  <c r="AT18" i="18" s="1"/>
  <c r="K18" i="18"/>
  <c r="J18" i="18"/>
  <c r="Z18" i="18" s="1"/>
  <c r="AN18" i="18" s="1"/>
  <c r="I18" i="18"/>
  <c r="H18" i="18"/>
  <c r="AE18" i="18" s="1"/>
  <c r="AS18" i="18" s="1"/>
  <c r="G18" i="18"/>
  <c r="F18" i="18"/>
  <c r="E18" i="18"/>
  <c r="D18" i="18"/>
  <c r="A18" i="18" s="1"/>
  <c r="AK17" i="18"/>
  <c r="X17" i="18"/>
  <c r="AD17" i="18" s="1"/>
  <c r="AP17" i="18" s="1"/>
  <c r="W17" i="18"/>
  <c r="AC17" i="18" s="1"/>
  <c r="AR17" i="18" s="1"/>
  <c r="V17" i="18"/>
  <c r="U17" i="18"/>
  <c r="T17" i="18"/>
  <c r="S17" i="18"/>
  <c r="AA17" i="18" s="1"/>
  <c r="AO17" i="18" s="1"/>
  <c r="R17" i="18"/>
  <c r="Q17" i="18"/>
  <c r="P17" i="18"/>
  <c r="AH17" i="18" s="1"/>
  <c r="AV17" i="18" s="1"/>
  <c r="O17" i="18"/>
  <c r="N17" i="18"/>
  <c r="M17" i="18"/>
  <c r="L17" i="18"/>
  <c r="AF17" i="18" s="1"/>
  <c r="AT17" i="18" s="1"/>
  <c r="K17" i="18"/>
  <c r="J17" i="18"/>
  <c r="Z17" i="18" s="1"/>
  <c r="AN17" i="18" s="1"/>
  <c r="I17" i="18"/>
  <c r="H17" i="18"/>
  <c r="AE17" i="18" s="1"/>
  <c r="AS17" i="18" s="1"/>
  <c r="G17" i="18"/>
  <c r="F17" i="18"/>
  <c r="E17" i="18"/>
  <c r="D17" i="18"/>
  <c r="AL17" i="18" s="1"/>
  <c r="A17" i="18"/>
  <c r="AK16" i="18"/>
  <c r="X16" i="18"/>
  <c r="AD16" i="18" s="1"/>
  <c r="W16" i="18"/>
  <c r="AC16" i="18" s="1"/>
  <c r="AR16" i="18" s="1"/>
  <c r="V16" i="18"/>
  <c r="U16" i="18"/>
  <c r="T16" i="18"/>
  <c r="S16" i="18"/>
  <c r="AA16" i="18" s="1"/>
  <c r="AO16" i="18" s="1"/>
  <c r="R16" i="18"/>
  <c r="Q16" i="18"/>
  <c r="P16" i="18"/>
  <c r="AH16" i="18" s="1"/>
  <c r="AV16" i="18" s="1"/>
  <c r="O16" i="18"/>
  <c r="N16" i="18"/>
  <c r="M16" i="18"/>
  <c r="L16" i="18"/>
  <c r="AF16" i="18" s="1"/>
  <c r="AT16" i="18" s="1"/>
  <c r="K16" i="18"/>
  <c r="J16" i="18"/>
  <c r="Z16" i="18" s="1"/>
  <c r="AN16" i="18" s="1"/>
  <c r="I16" i="18"/>
  <c r="H16" i="18"/>
  <c r="AE16" i="18" s="1"/>
  <c r="AS16" i="18" s="1"/>
  <c r="G16" i="18"/>
  <c r="F16" i="18"/>
  <c r="E16" i="18"/>
  <c r="D16" i="18"/>
  <c r="A16" i="18" s="1"/>
  <c r="AK15" i="18"/>
  <c r="X15" i="18"/>
  <c r="AD15" i="18" s="1"/>
  <c r="W15" i="18"/>
  <c r="AC15" i="18" s="1"/>
  <c r="AR15" i="18" s="1"/>
  <c r="V15" i="18"/>
  <c r="U15" i="18"/>
  <c r="T15" i="18"/>
  <c r="S15" i="18"/>
  <c r="AA15" i="18" s="1"/>
  <c r="AO15" i="18" s="1"/>
  <c r="R15" i="18"/>
  <c r="Q15" i="18"/>
  <c r="P15" i="18"/>
  <c r="AH15" i="18" s="1"/>
  <c r="AV15" i="18" s="1"/>
  <c r="O15" i="18"/>
  <c r="N15" i="18"/>
  <c r="M15" i="18"/>
  <c r="L15" i="18"/>
  <c r="AF15" i="18" s="1"/>
  <c r="AT15" i="18" s="1"/>
  <c r="K15" i="18"/>
  <c r="J15" i="18"/>
  <c r="Z15" i="18" s="1"/>
  <c r="AN15" i="18" s="1"/>
  <c r="I15" i="18"/>
  <c r="H15" i="18"/>
  <c r="AE15" i="18" s="1"/>
  <c r="AS15" i="18" s="1"/>
  <c r="G15" i="18"/>
  <c r="F15" i="18"/>
  <c r="E15" i="18"/>
  <c r="D15" i="18"/>
  <c r="AL15" i="18" s="1"/>
  <c r="AK14" i="18"/>
  <c r="AC14" i="18"/>
  <c r="AR14" i="18" s="1"/>
  <c r="AB14" i="18"/>
  <c r="X14" i="18"/>
  <c r="AD14" i="18" s="1"/>
  <c r="W14" i="18"/>
  <c r="V14" i="18"/>
  <c r="U14" i="18"/>
  <c r="T14" i="18"/>
  <c r="S14" i="18"/>
  <c r="AA14" i="18" s="1"/>
  <c r="AO14" i="18" s="1"/>
  <c r="R14" i="18"/>
  <c r="Q14" i="18"/>
  <c r="P14" i="18"/>
  <c r="AH14" i="18" s="1"/>
  <c r="AV14" i="18" s="1"/>
  <c r="O14" i="18"/>
  <c r="N14" i="18"/>
  <c r="M14" i="18"/>
  <c r="L14" i="18"/>
  <c r="AF14" i="18" s="1"/>
  <c r="AT14" i="18" s="1"/>
  <c r="K14" i="18"/>
  <c r="J14" i="18"/>
  <c r="Z14" i="18" s="1"/>
  <c r="AN14" i="18" s="1"/>
  <c r="I14" i="18"/>
  <c r="H14" i="18"/>
  <c r="AE14" i="18" s="1"/>
  <c r="AS14" i="18" s="1"/>
  <c r="G14" i="18"/>
  <c r="F14" i="18"/>
  <c r="E14" i="18"/>
  <c r="D14" i="18"/>
  <c r="AL14" i="18" s="1"/>
  <c r="AK13" i="18"/>
  <c r="X13" i="18"/>
  <c r="AD13" i="18" s="1"/>
  <c r="W13" i="18"/>
  <c r="AC13" i="18" s="1"/>
  <c r="AR13" i="18" s="1"/>
  <c r="V13" i="18"/>
  <c r="U13" i="18"/>
  <c r="T13" i="18"/>
  <c r="S13" i="18"/>
  <c r="AA13" i="18" s="1"/>
  <c r="AO13" i="18" s="1"/>
  <c r="R13" i="18"/>
  <c r="Q13" i="18"/>
  <c r="P13" i="18"/>
  <c r="AH13" i="18" s="1"/>
  <c r="AV13" i="18" s="1"/>
  <c r="O13" i="18"/>
  <c r="N13" i="18"/>
  <c r="M13" i="18"/>
  <c r="L13" i="18"/>
  <c r="AF13" i="18" s="1"/>
  <c r="AT13" i="18" s="1"/>
  <c r="K13" i="18"/>
  <c r="J13" i="18"/>
  <c r="Z13" i="18" s="1"/>
  <c r="AN13" i="18" s="1"/>
  <c r="I13" i="18"/>
  <c r="H13" i="18"/>
  <c r="AE13" i="18" s="1"/>
  <c r="AS13" i="18" s="1"/>
  <c r="G13" i="18"/>
  <c r="F13" i="18"/>
  <c r="E13" i="18"/>
  <c r="D13" i="18"/>
  <c r="AL13" i="18" s="1"/>
  <c r="AK12" i="18"/>
  <c r="X12" i="18"/>
  <c r="AD12" i="18" s="1"/>
  <c r="W12" i="18"/>
  <c r="AC12" i="18" s="1"/>
  <c r="AR12" i="18" s="1"/>
  <c r="V12" i="18"/>
  <c r="AB12" i="18" s="1"/>
  <c r="U12" i="18"/>
  <c r="T12" i="18"/>
  <c r="S12" i="18"/>
  <c r="AA12" i="18" s="1"/>
  <c r="AO12" i="18" s="1"/>
  <c r="R12" i="18"/>
  <c r="Q12" i="18"/>
  <c r="P12" i="18"/>
  <c r="AH12" i="18" s="1"/>
  <c r="AV12" i="18" s="1"/>
  <c r="O12" i="18"/>
  <c r="N12" i="18"/>
  <c r="M12" i="18"/>
  <c r="L12" i="18"/>
  <c r="AF12" i="18" s="1"/>
  <c r="AT12" i="18" s="1"/>
  <c r="K12" i="18"/>
  <c r="J12" i="18"/>
  <c r="Z12" i="18" s="1"/>
  <c r="AN12" i="18" s="1"/>
  <c r="I12" i="18"/>
  <c r="H12" i="18"/>
  <c r="AE12" i="18" s="1"/>
  <c r="AS12" i="18" s="1"/>
  <c r="G12" i="18"/>
  <c r="F12" i="18"/>
  <c r="E12" i="18"/>
  <c r="D12" i="18"/>
  <c r="A12" i="18" s="1"/>
  <c r="AK11" i="18"/>
  <c r="AC11" i="18"/>
  <c r="AR11" i="18" s="1"/>
  <c r="X11" i="18"/>
  <c r="AD11" i="18" s="1"/>
  <c r="AP11" i="18" s="1"/>
  <c r="W11" i="18"/>
  <c r="V11" i="18"/>
  <c r="U11" i="18"/>
  <c r="T11" i="18"/>
  <c r="S11" i="18"/>
  <c r="AA11" i="18" s="1"/>
  <c r="AO11" i="18" s="1"/>
  <c r="R11" i="18"/>
  <c r="Q11" i="18"/>
  <c r="P11" i="18"/>
  <c r="AH11" i="18" s="1"/>
  <c r="AV11" i="18" s="1"/>
  <c r="O11" i="18"/>
  <c r="AG11" i="18" s="1"/>
  <c r="N11" i="18"/>
  <c r="M11" i="18"/>
  <c r="L11" i="18"/>
  <c r="AF11" i="18" s="1"/>
  <c r="AT11" i="18" s="1"/>
  <c r="K11" i="18"/>
  <c r="J11" i="18"/>
  <c r="Z11" i="18" s="1"/>
  <c r="AN11" i="18" s="1"/>
  <c r="I11" i="18"/>
  <c r="H11" i="18"/>
  <c r="AE11" i="18" s="1"/>
  <c r="AS11" i="18" s="1"/>
  <c r="G11" i="18"/>
  <c r="F11" i="18"/>
  <c r="E11" i="18"/>
  <c r="D11" i="18"/>
  <c r="A11" i="18" s="1"/>
  <c r="AK10" i="18"/>
  <c r="AF10" i="18"/>
  <c r="AT10" i="18" s="1"/>
  <c r="X10" i="18"/>
  <c r="AD10" i="18" s="1"/>
  <c r="W10" i="18"/>
  <c r="AC10" i="18" s="1"/>
  <c r="AR10" i="18" s="1"/>
  <c r="V10" i="18"/>
  <c r="U10" i="18"/>
  <c r="T10" i="18"/>
  <c r="S10" i="18"/>
  <c r="AA10" i="18" s="1"/>
  <c r="AO10" i="18" s="1"/>
  <c r="R10" i="18"/>
  <c r="Q10" i="18"/>
  <c r="P10" i="18"/>
  <c r="AH10" i="18" s="1"/>
  <c r="AV10" i="18" s="1"/>
  <c r="BB10" i="18" s="1"/>
  <c r="O10" i="18"/>
  <c r="N10" i="18"/>
  <c r="M10" i="18"/>
  <c r="L10" i="18"/>
  <c r="K10" i="18"/>
  <c r="J10" i="18"/>
  <c r="Z10" i="18" s="1"/>
  <c r="AN10" i="18" s="1"/>
  <c r="I10" i="18"/>
  <c r="H10" i="18"/>
  <c r="AE10" i="18" s="1"/>
  <c r="AS10" i="18" s="1"/>
  <c r="G10" i="18"/>
  <c r="F10" i="18"/>
  <c r="E10" i="18"/>
  <c r="D10" i="18"/>
  <c r="AL10" i="18" s="1"/>
  <c r="A10" i="18"/>
  <c r="AK9" i="18"/>
  <c r="AF9" i="18"/>
  <c r="AT9" i="18" s="1"/>
  <c r="X9" i="18"/>
  <c r="AD9" i="18" s="1"/>
  <c r="W9" i="18"/>
  <c r="AC9" i="18" s="1"/>
  <c r="AR9" i="18" s="1"/>
  <c r="V9" i="18"/>
  <c r="U9" i="18"/>
  <c r="T9" i="18"/>
  <c r="S9" i="18"/>
  <c r="AA9" i="18" s="1"/>
  <c r="AO9" i="18" s="1"/>
  <c r="R9" i="18"/>
  <c r="Q9" i="18"/>
  <c r="P9" i="18"/>
  <c r="AH9" i="18" s="1"/>
  <c r="AV9" i="18" s="1"/>
  <c r="O9" i="18"/>
  <c r="N9" i="18"/>
  <c r="M9" i="18"/>
  <c r="L9" i="18"/>
  <c r="K9" i="18"/>
  <c r="J9" i="18"/>
  <c r="Z9" i="18" s="1"/>
  <c r="I9" i="18"/>
  <c r="H9" i="18"/>
  <c r="AE9" i="18" s="1"/>
  <c r="AS9" i="18" s="1"/>
  <c r="G9" i="18"/>
  <c r="F9" i="18"/>
  <c r="E9" i="18"/>
  <c r="D9" i="18"/>
  <c r="AL9" i="18" s="1"/>
  <c r="AK8" i="18"/>
  <c r="X8" i="18"/>
  <c r="AD8" i="18" s="1"/>
  <c r="W8" i="18"/>
  <c r="AC8" i="18" s="1"/>
  <c r="AR8" i="18" s="1"/>
  <c r="V8" i="18"/>
  <c r="U8" i="18"/>
  <c r="T8" i="18"/>
  <c r="AB8" i="18" s="1"/>
  <c r="S8" i="18"/>
  <c r="AA8" i="18" s="1"/>
  <c r="AO8" i="18" s="1"/>
  <c r="R8" i="18"/>
  <c r="Q8" i="18"/>
  <c r="P8" i="18"/>
  <c r="AH8" i="18" s="1"/>
  <c r="AV8" i="18" s="1"/>
  <c r="O8" i="18"/>
  <c r="N8" i="18"/>
  <c r="M8" i="18"/>
  <c r="AG8" i="18" s="1"/>
  <c r="L8" i="18"/>
  <c r="AF8" i="18" s="1"/>
  <c r="AT8" i="18" s="1"/>
  <c r="K8" i="18"/>
  <c r="J8" i="18"/>
  <c r="Z8" i="18" s="1"/>
  <c r="AN8" i="18" s="1"/>
  <c r="I8" i="18"/>
  <c r="H8" i="18"/>
  <c r="AE8" i="18" s="1"/>
  <c r="AS8" i="18" s="1"/>
  <c r="G8" i="18"/>
  <c r="F8" i="18"/>
  <c r="E8" i="18"/>
  <c r="D8" i="18"/>
  <c r="A8" i="18" s="1"/>
  <c r="AK7" i="18"/>
  <c r="X7" i="18"/>
  <c r="AD7" i="18" s="1"/>
  <c r="W7" i="18"/>
  <c r="AC7" i="18" s="1"/>
  <c r="AR7" i="18" s="1"/>
  <c r="V7" i="18"/>
  <c r="U7" i="18"/>
  <c r="T7" i="18"/>
  <c r="AB7" i="18" s="1"/>
  <c r="S7" i="18"/>
  <c r="AA7" i="18" s="1"/>
  <c r="AO7" i="18" s="1"/>
  <c r="R7" i="18"/>
  <c r="Q7" i="18"/>
  <c r="P7" i="18"/>
  <c r="AH7" i="18" s="1"/>
  <c r="AV7" i="18" s="1"/>
  <c r="O7" i="18"/>
  <c r="N7" i="18"/>
  <c r="M7" i="18"/>
  <c r="L7" i="18"/>
  <c r="AF7" i="18" s="1"/>
  <c r="AT7" i="18" s="1"/>
  <c r="K7" i="18"/>
  <c r="J7" i="18"/>
  <c r="Z7" i="18" s="1"/>
  <c r="AN7" i="18" s="1"/>
  <c r="AW7" i="18" s="1"/>
  <c r="I7" i="18"/>
  <c r="H7" i="18"/>
  <c r="AE7" i="18" s="1"/>
  <c r="AS7" i="18" s="1"/>
  <c r="G7" i="18"/>
  <c r="F7" i="18"/>
  <c r="E7" i="18"/>
  <c r="D7" i="18"/>
  <c r="A7" i="18" s="1"/>
  <c r="AK6" i="18"/>
  <c r="AC6" i="18"/>
  <c r="AR6" i="18" s="1"/>
  <c r="X6" i="18"/>
  <c r="AD6" i="18" s="1"/>
  <c r="W6" i="18"/>
  <c r="V6" i="18"/>
  <c r="U6" i="18"/>
  <c r="T6" i="18"/>
  <c r="S6" i="18"/>
  <c r="AA6" i="18" s="1"/>
  <c r="AO6" i="18" s="1"/>
  <c r="R6" i="18"/>
  <c r="Q6" i="18"/>
  <c r="P6" i="18"/>
  <c r="AH6" i="18" s="1"/>
  <c r="AV6" i="18" s="1"/>
  <c r="O6" i="18"/>
  <c r="N6" i="18"/>
  <c r="M6" i="18"/>
  <c r="L6" i="18"/>
  <c r="AF6" i="18" s="1"/>
  <c r="AT6" i="18" s="1"/>
  <c r="K6" i="18"/>
  <c r="J6" i="18"/>
  <c r="Z6" i="18" s="1"/>
  <c r="AN6" i="18" s="1"/>
  <c r="I6" i="18"/>
  <c r="H6" i="18"/>
  <c r="AE6" i="18" s="1"/>
  <c r="AS6" i="18" s="1"/>
  <c r="G6" i="18"/>
  <c r="F6" i="18"/>
  <c r="E6" i="18"/>
  <c r="D6" i="18"/>
  <c r="AL6" i="18" s="1"/>
  <c r="AK5" i="18"/>
  <c r="X5" i="18"/>
  <c r="AD5" i="18" s="1"/>
  <c r="W5" i="18"/>
  <c r="AC5" i="18" s="1"/>
  <c r="AR5" i="18" s="1"/>
  <c r="V5" i="18"/>
  <c r="U5" i="18"/>
  <c r="T5" i="18"/>
  <c r="S5" i="18"/>
  <c r="AA5" i="18" s="1"/>
  <c r="AO5" i="18" s="1"/>
  <c r="AY5" i="18" s="1"/>
  <c r="R5" i="18"/>
  <c r="Q5" i="18"/>
  <c r="P5" i="18"/>
  <c r="AH5" i="18" s="1"/>
  <c r="AV5" i="18" s="1"/>
  <c r="O5" i="18"/>
  <c r="N5" i="18"/>
  <c r="M5" i="18"/>
  <c r="AG5" i="18" s="1"/>
  <c r="L5" i="18"/>
  <c r="AF5" i="18" s="1"/>
  <c r="AT5" i="18" s="1"/>
  <c r="K5" i="18"/>
  <c r="J5" i="18"/>
  <c r="Z5" i="18" s="1"/>
  <c r="AN5" i="18" s="1"/>
  <c r="I5" i="18"/>
  <c r="H5" i="18"/>
  <c r="AE5" i="18" s="1"/>
  <c r="AS5" i="18" s="1"/>
  <c r="G5" i="18"/>
  <c r="F5" i="18"/>
  <c r="E5" i="18"/>
  <c r="D5" i="18"/>
  <c r="A5" i="18" s="1"/>
  <c r="AK4" i="18"/>
  <c r="X4" i="18"/>
  <c r="AD4" i="18" s="1"/>
  <c r="W4" i="18"/>
  <c r="AC4" i="18" s="1"/>
  <c r="AR4" i="18" s="1"/>
  <c r="V4" i="18"/>
  <c r="U4" i="18"/>
  <c r="T4" i="18"/>
  <c r="S4" i="18"/>
  <c r="AA4" i="18" s="1"/>
  <c r="AO4" i="18" s="1"/>
  <c r="R4" i="18"/>
  <c r="Q4" i="18"/>
  <c r="P4" i="18"/>
  <c r="AH4" i="18" s="1"/>
  <c r="AV4" i="18" s="1"/>
  <c r="O4" i="18"/>
  <c r="N4" i="18"/>
  <c r="M4" i="18"/>
  <c r="L4" i="18"/>
  <c r="AF4" i="18" s="1"/>
  <c r="AT4" i="18" s="1"/>
  <c r="K4" i="18"/>
  <c r="J4" i="18"/>
  <c r="Z4" i="18" s="1"/>
  <c r="AN4" i="18" s="1"/>
  <c r="I4" i="18"/>
  <c r="H4" i="18"/>
  <c r="AE4" i="18" s="1"/>
  <c r="AS4" i="18" s="1"/>
  <c r="G4" i="18"/>
  <c r="F4" i="18"/>
  <c r="E4" i="18"/>
  <c r="D4" i="18"/>
  <c r="AL4" i="18" s="1"/>
  <c r="AK3" i="18"/>
  <c r="X3" i="18"/>
  <c r="AD3" i="18" s="1"/>
  <c r="W3" i="18"/>
  <c r="AC3" i="18" s="1"/>
  <c r="AR3" i="18" s="1"/>
  <c r="V3" i="18"/>
  <c r="U3" i="18"/>
  <c r="T3" i="18"/>
  <c r="AB3" i="18" s="1"/>
  <c r="S3" i="18"/>
  <c r="AA3" i="18" s="1"/>
  <c r="AO3" i="18" s="1"/>
  <c r="R3" i="18"/>
  <c r="Q3" i="18"/>
  <c r="P3" i="18"/>
  <c r="AH3" i="18" s="1"/>
  <c r="AV3" i="18" s="1"/>
  <c r="O3" i="18"/>
  <c r="N3" i="18"/>
  <c r="M3" i="18"/>
  <c r="L3" i="18"/>
  <c r="AF3" i="18" s="1"/>
  <c r="AT3" i="18" s="1"/>
  <c r="K3" i="18"/>
  <c r="J3" i="18"/>
  <c r="Z3" i="18" s="1"/>
  <c r="AN3" i="18" s="1"/>
  <c r="I3" i="18"/>
  <c r="H3" i="18"/>
  <c r="AE3" i="18" s="1"/>
  <c r="AS3" i="18" s="1"/>
  <c r="G3" i="18"/>
  <c r="F3" i="18"/>
  <c r="E3" i="18"/>
  <c r="D3" i="18"/>
  <c r="AL3" i="18" s="1"/>
  <c r="AK2" i="18"/>
  <c r="X2" i="18"/>
  <c r="AD2" i="18" s="1"/>
  <c r="W2" i="18"/>
  <c r="AC2" i="18" s="1"/>
  <c r="AR2" i="18" s="1"/>
  <c r="V2" i="18"/>
  <c r="U2" i="18"/>
  <c r="T2" i="18"/>
  <c r="AB2" i="18" s="1"/>
  <c r="S2" i="18"/>
  <c r="AA2" i="18" s="1"/>
  <c r="AO2" i="18" s="1"/>
  <c r="R2" i="18"/>
  <c r="Q2" i="18"/>
  <c r="P2" i="18"/>
  <c r="AH2" i="18" s="1"/>
  <c r="AV2" i="18" s="1"/>
  <c r="O2" i="18"/>
  <c r="N2" i="18"/>
  <c r="M2" i="18"/>
  <c r="L2" i="18"/>
  <c r="AF2" i="18" s="1"/>
  <c r="AT2" i="18" s="1"/>
  <c r="K2" i="18"/>
  <c r="J2" i="18"/>
  <c r="Z2" i="18" s="1"/>
  <c r="AN2" i="18" s="1"/>
  <c r="I2" i="18"/>
  <c r="H2" i="18"/>
  <c r="AE2" i="18" s="1"/>
  <c r="AS2" i="18" s="1"/>
  <c r="G2" i="18"/>
  <c r="F2" i="18"/>
  <c r="E2" i="18"/>
  <c r="D2" i="18"/>
  <c r="AL2" i="18" s="1"/>
  <c r="AV1" i="18"/>
  <c r="AT1" i="18"/>
  <c r="AS1" i="18"/>
  <c r="AR1" i="18"/>
  <c r="AO1" i="18"/>
  <c r="AN1" i="18"/>
  <c r="AM1" i="18"/>
  <c r="AK1" i="18"/>
  <c r="X1" i="18"/>
  <c r="W1" i="18"/>
  <c r="V1" i="18"/>
  <c r="U1" i="18"/>
  <c r="T1" i="18"/>
  <c r="S1" i="18"/>
  <c r="R1" i="18"/>
  <c r="Q1" i="18"/>
  <c r="P1" i="18"/>
  <c r="O1" i="18"/>
  <c r="N1" i="18"/>
  <c r="M1" i="18"/>
  <c r="L1" i="18"/>
  <c r="K1" i="18"/>
  <c r="J1" i="18"/>
  <c r="I1" i="18"/>
  <c r="H1" i="18"/>
  <c r="G1" i="18"/>
  <c r="F1" i="18"/>
  <c r="E1" i="18"/>
  <c r="D1" i="18"/>
  <c r="AL1" i="18" s="1"/>
  <c r="Y4" i="18" l="1"/>
  <c r="AM4" i="18" s="1"/>
  <c r="AG12" i="18"/>
  <c r="Y41" i="18"/>
  <c r="AM41" i="18" s="1"/>
  <c r="AG52" i="18"/>
  <c r="Y53" i="18"/>
  <c r="AM53" i="18" s="1"/>
  <c r="AW71" i="18"/>
  <c r="AB92" i="18"/>
  <c r="Y101" i="18"/>
  <c r="AM101" i="18" s="1"/>
  <c r="AW110" i="18"/>
  <c r="AP161" i="18"/>
  <c r="A191" i="18"/>
  <c r="AG192" i="18"/>
  <c r="AU195" i="18"/>
  <c r="AG212" i="18"/>
  <c r="AG238" i="18"/>
  <c r="AG10" i="18"/>
  <c r="A44" i="18"/>
  <c r="Y52" i="18"/>
  <c r="AM52" i="18" s="1"/>
  <c r="AB63" i="18"/>
  <c r="A70" i="18"/>
  <c r="A72" i="18"/>
  <c r="AG82" i="18"/>
  <c r="AG112" i="18"/>
  <c r="AG181" i="18"/>
  <c r="AB198" i="18"/>
  <c r="AP200" i="18"/>
  <c r="AG243" i="18"/>
  <c r="AP246" i="18"/>
  <c r="AG3" i="18"/>
  <c r="AB18" i="18"/>
  <c r="AW26" i="18"/>
  <c r="AP26" i="18"/>
  <c r="AQ26" i="18" s="1"/>
  <c r="AX26" i="18" s="1"/>
  <c r="Y51" i="18"/>
  <c r="AM51" i="18" s="1"/>
  <c r="AB70" i="18"/>
  <c r="AG73" i="18"/>
  <c r="AU73" i="18" s="1"/>
  <c r="BA73" i="18" s="1"/>
  <c r="A90" i="18"/>
  <c r="AB99" i="18"/>
  <c r="AY108" i="18"/>
  <c r="Y121" i="18"/>
  <c r="AM121" i="18" s="1"/>
  <c r="Y124" i="18"/>
  <c r="AM124" i="18" s="1"/>
  <c r="AB126" i="18"/>
  <c r="AG127" i="18"/>
  <c r="AU127" i="18" s="1"/>
  <c r="AP145" i="18"/>
  <c r="A148" i="18"/>
  <c r="AB171" i="18"/>
  <c r="AZ172" i="18"/>
  <c r="AG190" i="18"/>
  <c r="AU190" i="18" s="1"/>
  <c r="BA190" i="18" s="1"/>
  <c r="AW220" i="18"/>
  <c r="A221" i="18"/>
  <c r="AY254" i="18"/>
  <c r="AB256" i="18"/>
  <c r="Y14" i="18"/>
  <c r="AM14" i="18" s="1"/>
  <c r="A68" i="18"/>
  <c r="AB121" i="18"/>
  <c r="AG125" i="18"/>
  <c r="AY141" i="18"/>
  <c r="AB233" i="18"/>
  <c r="BB252" i="18"/>
  <c r="Y245" i="18"/>
  <c r="AM245" i="18" s="1"/>
  <c r="Y108" i="18"/>
  <c r="AM108" i="18" s="1"/>
  <c r="Y12" i="18"/>
  <c r="AM12" i="18" s="1"/>
  <c r="AW106" i="18"/>
  <c r="AL106" i="18"/>
  <c r="BB149" i="18"/>
  <c r="BB18" i="18"/>
  <c r="AW11" i="18"/>
  <c r="AP9" i="18"/>
  <c r="AL11" i="18"/>
  <c r="AY57" i="18"/>
  <c r="AZ65" i="18"/>
  <c r="AG80" i="18"/>
  <c r="Y93" i="18"/>
  <c r="AM93" i="18" s="1"/>
  <c r="BB96" i="18"/>
  <c r="Y153" i="18"/>
  <c r="AM153" i="18" s="1"/>
  <c r="AP171" i="18"/>
  <c r="A206" i="18"/>
  <c r="AG239" i="18"/>
  <c r="AG248" i="18"/>
  <c r="AL76" i="18"/>
  <c r="AZ2" i="18"/>
  <c r="AB23" i="18"/>
  <c r="AB25" i="18"/>
  <c r="AP27" i="18"/>
  <c r="BB36" i="18"/>
  <c r="AB54" i="18"/>
  <c r="AW56" i="18"/>
  <c r="AG65" i="18"/>
  <c r="AP79" i="18"/>
  <c r="BB80" i="18"/>
  <c r="AB84" i="18"/>
  <c r="A93" i="18"/>
  <c r="AB122" i="18"/>
  <c r="AW138" i="18"/>
  <c r="AB144" i="18"/>
  <c r="Y152" i="18"/>
  <c r="AM152" i="18" s="1"/>
  <c r="Y183" i="18"/>
  <c r="AM183" i="18" s="1"/>
  <c r="AB192" i="18"/>
  <c r="AB206" i="18"/>
  <c r="Y8" i="18"/>
  <c r="AM8" i="18" s="1"/>
  <c r="AG36" i="18"/>
  <c r="AG48" i="18"/>
  <c r="AP68" i="18"/>
  <c r="AG74" i="18"/>
  <c r="AB117" i="18"/>
  <c r="A127" i="18"/>
  <c r="A197" i="18"/>
  <c r="AP201" i="18"/>
  <c r="A215" i="18"/>
  <c r="Y249" i="18"/>
  <c r="AM249" i="18" s="1"/>
  <c r="AB168" i="18"/>
  <c r="AP245" i="18"/>
  <c r="A248" i="18"/>
  <c r="A255" i="18"/>
  <c r="AZ21" i="18"/>
  <c r="AW14" i="18"/>
  <c r="AG44" i="18"/>
  <c r="AZ57" i="18"/>
  <c r="A103" i="18"/>
  <c r="AB120" i="18"/>
  <c r="BB131" i="18"/>
  <c r="AB135" i="18"/>
  <c r="AP144" i="18"/>
  <c r="AQ144" i="18" s="1"/>
  <c r="AL165" i="18"/>
  <c r="AG173" i="18"/>
  <c r="AY188" i="18"/>
  <c r="AB26" i="18"/>
  <c r="AG39" i="18"/>
  <c r="AU39" i="18" s="1"/>
  <c r="BA39" i="18" s="1"/>
  <c r="A48" i="18"/>
  <c r="AG49" i="18"/>
  <c r="AG56" i="18"/>
  <c r="A67" i="18"/>
  <c r="AB71" i="18"/>
  <c r="A78" i="18"/>
  <c r="AG79" i="18"/>
  <c r="AG81" i="18"/>
  <c r="AG90" i="18"/>
  <c r="AP100" i="18"/>
  <c r="AB103" i="18"/>
  <c r="AG131" i="18"/>
  <c r="AB166" i="18"/>
  <c r="AP179" i="18"/>
  <c r="AB213" i="18"/>
  <c r="AG221" i="18"/>
  <c r="AU221" i="18" s="1"/>
  <c r="BA221" i="18" s="1"/>
  <c r="AB225" i="18"/>
  <c r="AG228" i="18"/>
  <c r="AP257" i="18"/>
  <c r="AG7" i="18"/>
  <c r="AP19" i="18"/>
  <c r="Y33" i="18"/>
  <c r="AM33" i="18" s="1"/>
  <c r="AY71" i="18"/>
  <c r="A96" i="18"/>
  <c r="AG97" i="18"/>
  <c r="AG114" i="18"/>
  <c r="AP149" i="18"/>
  <c r="A182" i="18"/>
  <c r="Y188" i="18"/>
  <c r="AM188" i="18" s="1"/>
  <c r="AG194" i="18"/>
  <c r="AP234" i="18"/>
  <c r="BB242" i="18"/>
  <c r="AN73" i="18"/>
  <c r="AP73" i="18"/>
  <c r="AZ227" i="18"/>
  <c r="AY161" i="18"/>
  <c r="AZ190" i="18"/>
  <c r="AU36" i="18"/>
  <c r="Y129" i="18"/>
  <c r="AM129" i="18" s="1"/>
  <c r="AB13" i="18"/>
  <c r="AP40" i="18"/>
  <c r="AB43" i="18"/>
  <c r="AB57" i="18"/>
  <c r="AG62" i="18"/>
  <c r="AU62" i="18" s="1"/>
  <c r="BA62" i="18" s="1"/>
  <c r="AB93" i="18"/>
  <c r="AP112" i="18"/>
  <c r="AQ112" i="18" s="1"/>
  <c r="AX112" i="18" s="1"/>
  <c r="AG118" i="18"/>
  <c r="AB119" i="18"/>
  <c r="BB122" i="18"/>
  <c r="AB132" i="18"/>
  <c r="AZ140" i="18"/>
  <c r="AG144" i="18"/>
  <c r="AG146" i="18"/>
  <c r="AB147" i="18"/>
  <c r="AG148" i="18"/>
  <c r="AG156" i="18"/>
  <c r="AG162" i="18"/>
  <c r="Y169" i="18"/>
  <c r="AM169" i="18" s="1"/>
  <c r="AB173" i="18"/>
  <c r="AB175" i="18"/>
  <c r="AB177" i="18"/>
  <c r="AQ177" i="18" s="1"/>
  <c r="AX177" i="18" s="1"/>
  <c r="AG198" i="18"/>
  <c r="AU198" i="18" s="1"/>
  <c r="BA198" i="18" s="1"/>
  <c r="AB199" i="18"/>
  <c r="AB201" i="18"/>
  <c r="AQ201" i="18" s="1"/>
  <c r="AX201" i="18" s="1"/>
  <c r="AG210" i="18"/>
  <c r="AU210" i="18" s="1"/>
  <c r="BA210" i="18" s="1"/>
  <c r="Y211" i="18"/>
  <c r="AM211" i="18" s="1"/>
  <c r="AB215" i="18"/>
  <c r="AG216" i="18"/>
  <c r="BB245" i="18"/>
  <c r="AB246" i="18"/>
  <c r="AP7" i="18"/>
  <c r="AQ7" i="18" s="1"/>
  <c r="AG24" i="18"/>
  <c r="AG64" i="18"/>
  <c r="BB76" i="18"/>
  <c r="A15" i="18"/>
  <c r="AG20" i="18"/>
  <c r="AU20" i="18" s="1"/>
  <c r="BA20" i="18" s="1"/>
  <c r="A31" i="18"/>
  <c r="BB34" i="18"/>
  <c r="AL34" i="18"/>
  <c r="AY37" i="18"/>
  <c r="AY41" i="18"/>
  <c r="AB45" i="18"/>
  <c r="AZ46" i="18"/>
  <c r="Y55" i="18"/>
  <c r="AM55" i="18" s="1"/>
  <c r="AP67" i="18"/>
  <c r="AQ67" i="18" s="1"/>
  <c r="AP71" i="18"/>
  <c r="AQ71" i="18" s="1"/>
  <c r="AB77" i="18"/>
  <c r="Y97" i="18"/>
  <c r="AM97" i="18" s="1"/>
  <c r="AL104" i="18"/>
  <c r="AW108" i="18"/>
  <c r="AB115" i="18"/>
  <c r="AG120" i="18"/>
  <c r="A121" i="18"/>
  <c r="AG122" i="18"/>
  <c r="AU122" i="18" s="1"/>
  <c r="BA122" i="18" s="1"/>
  <c r="AG133" i="18"/>
  <c r="AG137" i="18"/>
  <c r="AU137" i="18" s="1"/>
  <c r="BA137" i="18" s="1"/>
  <c r="AG160" i="18"/>
  <c r="AU160" i="18" s="1"/>
  <c r="BA160" i="18" s="1"/>
  <c r="Y161" i="18"/>
  <c r="AM161" i="18" s="1"/>
  <c r="AZ167" i="18"/>
  <c r="AG172" i="18"/>
  <c r="AB181" i="18"/>
  <c r="AB197" i="18"/>
  <c r="AP203" i="18"/>
  <c r="AG204" i="18"/>
  <c r="AB211" i="18"/>
  <c r="AG220" i="18"/>
  <c r="AW231" i="18"/>
  <c r="AB254" i="18"/>
  <c r="AP21" i="18"/>
  <c r="AB29" i="18"/>
  <c r="AB31" i="18"/>
  <c r="A33" i="18"/>
  <c r="AG34" i="18"/>
  <c r="AU34" i="18" s="1"/>
  <c r="BA34" i="18" s="1"/>
  <c r="AG38" i="18"/>
  <c r="AB41" i="18"/>
  <c r="Y45" i="18"/>
  <c r="AM45" i="18" s="1"/>
  <c r="Y48" i="18"/>
  <c r="AM48" i="18" s="1"/>
  <c r="AB51" i="18"/>
  <c r="AB53" i="18"/>
  <c r="Y77" i="18"/>
  <c r="AM77" i="18" s="1"/>
  <c r="Y78" i="18"/>
  <c r="AM78" i="18" s="1"/>
  <c r="AB111" i="18"/>
  <c r="A141" i="18"/>
  <c r="AG154" i="18"/>
  <c r="AZ163" i="18"/>
  <c r="AG176" i="18"/>
  <c r="AU176" i="18" s="1"/>
  <c r="BA176" i="18" s="1"/>
  <c r="Y179" i="18"/>
  <c r="AM179" i="18" s="1"/>
  <c r="Y181" i="18"/>
  <c r="AM181" i="18" s="1"/>
  <c r="AB183" i="18"/>
  <c r="A193" i="18"/>
  <c r="AB195" i="18"/>
  <c r="BB196" i="18"/>
  <c r="Y197" i="18"/>
  <c r="AM197" i="18" s="1"/>
  <c r="BB203" i="18"/>
  <c r="AB234" i="18"/>
  <c r="BB237" i="18"/>
  <c r="AG247" i="18"/>
  <c r="AN221" i="18"/>
  <c r="AW221" i="18" s="1"/>
  <c r="A240" i="18"/>
  <c r="AY211" i="18"/>
  <c r="AU227" i="18"/>
  <c r="BA227" i="18" s="1"/>
  <c r="Y252" i="18"/>
  <c r="AM252" i="18" s="1"/>
  <c r="AW47" i="18"/>
  <c r="Y70" i="18"/>
  <c r="AM70" i="18" s="1"/>
  <c r="A74" i="18"/>
  <c r="A82" i="18"/>
  <c r="AG89" i="18"/>
  <c r="Y103" i="18"/>
  <c r="AM103" i="18" s="1"/>
  <c r="AB124" i="18"/>
  <c r="AW134" i="18"/>
  <c r="A139" i="18"/>
  <c r="AG140" i="18"/>
  <c r="Y191" i="18"/>
  <c r="AM191" i="18" s="1"/>
  <c r="AG196" i="18"/>
  <c r="A204" i="18"/>
  <c r="A208" i="18"/>
  <c r="AW213" i="18"/>
  <c r="AW219" i="18"/>
  <c r="Y224" i="18"/>
  <c r="AM224" i="18" s="1"/>
  <c r="AB224" i="18"/>
  <c r="AG241" i="18"/>
  <c r="AG16" i="18"/>
  <c r="AB90" i="18"/>
  <c r="AG104" i="18"/>
  <c r="AG229" i="18"/>
  <c r="AW248" i="18"/>
  <c r="AY255" i="18"/>
  <c r="AB15" i="18"/>
  <c r="AL47" i="18"/>
  <c r="AL49" i="18"/>
  <c r="Y86" i="18"/>
  <c r="AM86" i="18" s="1"/>
  <c r="AW17" i="18"/>
  <c r="AB24" i="18"/>
  <c r="AP33" i="18"/>
  <c r="AG40" i="18"/>
  <c r="AY48" i="18"/>
  <c r="AY56" i="18"/>
  <c r="AB58" i="18"/>
  <c r="AB60" i="18"/>
  <c r="BB63" i="18"/>
  <c r="Y69" i="18"/>
  <c r="AM69" i="18" s="1"/>
  <c r="AB72" i="18"/>
  <c r="AG83" i="18"/>
  <c r="AP97" i="18"/>
  <c r="Y102" i="18"/>
  <c r="AM102" i="18" s="1"/>
  <c r="BB104" i="18"/>
  <c r="AP109" i="18"/>
  <c r="AW115" i="18"/>
  <c r="A120" i="18"/>
  <c r="AZ130" i="18"/>
  <c r="AP130" i="18"/>
  <c r="AY133" i="18"/>
  <c r="A160" i="18"/>
  <c r="AB162" i="18"/>
  <c r="AB164" i="18"/>
  <c r="BB171" i="18"/>
  <c r="Y177" i="18"/>
  <c r="AM177" i="18" s="1"/>
  <c r="Y180" i="18"/>
  <c r="AM180" i="18" s="1"/>
  <c r="AB185" i="18"/>
  <c r="AG188" i="18"/>
  <c r="AB202" i="18"/>
  <c r="Y208" i="18"/>
  <c r="AM208" i="18" s="1"/>
  <c r="AB214" i="18"/>
  <c r="AB216" i="18"/>
  <c r="AG217" i="18"/>
  <c r="AU217" i="18" s="1"/>
  <c r="BA217" i="18" s="1"/>
  <c r="AP232" i="18"/>
  <c r="AY66" i="18"/>
  <c r="Y6" i="18"/>
  <c r="AM6" i="18" s="1"/>
  <c r="AW43" i="18"/>
  <c r="AW93" i="18"/>
  <c r="AW155" i="18"/>
  <c r="AW2" i="18"/>
  <c r="AB20" i="18"/>
  <c r="Y24" i="18"/>
  <c r="AM24" i="18" s="1"/>
  <c r="Y50" i="18"/>
  <c r="AM50" i="18" s="1"/>
  <c r="AG61" i="18"/>
  <c r="AG69" i="18"/>
  <c r="AB82" i="18"/>
  <c r="Y83" i="18"/>
  <c r="AM83" i="18" s="1"/>
  <c r="AL105" i="18"/>
  <c r="BB106" i="18"/>
  <c r="AG117" i="18"/>
  <c r="AP128" i="18"/>
  <c r="AG129" i="18"/>
  <c r="AG145" i="18"/>
  <c r="AU145" i="18" s="1"/>
  <c r="BA145" i="18" s="1"/>
  <c r="AG149" i="18"/>
  <c r="AG165" i="18"/>
  <c r="BB173" i="18"/>
  <c r="BB175" i="18"/>
  <c r="A176" i="18"/>
  <c r="A180" i="18"/>
  <c r="AZ191" i="18"/>
  <c r="AP191" i="18"/>
  <c r="AQ191" i="18" s="1"/>
  <c r="Y204" i="18"/>
  <c r="AM204" i="18" s="1"/>
  <c r="AB208" i="18"/>
  <c r="AG213" i="18"/>
  <c r="AU213" i="18" s="1"/>
  <c r="BA213" i="18" s="1"/>
  <c r="AG219" i="18"/>
  <c r="AU219" i="18" s="1"/>
  <c r="BA219" i="18" s="1"/>
  <c r="AP228" i="18"/>
  <c r="AQ228" i="18" s="1"/>
  <c r="Y237" i="18"/>
  <c r="AM237" i="18" s="1"/>
  <c r="A247" i="18"/>
  <c r="AG254" i="18"/>
  <c r="AU254" i="18" s="1"/>
  <c r="BA254" i="18" s="1"/>
  <c r="AG13" i="18"/>
  <c r="AU13" i="18" s="1"/>
  <c r="BA13" i="18" s="1"/>
  <c r="AY16" i="18"/>
  <c r="Y18" i="18"/>
  <c r="AM18" i="18" s="1"/>
  <c r="Y20" i="18"/>
  <c r="AM20" i="18" s="1"/>
  <c r="AB28" i="18"/>
  <c r="AB34" i="18"/>
  <c r="AL35" i="18"/>
  <c r="Y36" i="18"/>
  <c r="AM36" i="18" s="1"/>
  <c r="AB38" i="18"/>
  <c r="AW39" i="18"/>
  <c r="AG43" i="18"/>
  <c r="AY44" i="18"/>
  <c r="A52" i="18"/>
  <c r="AP84" i="18"/>
  <c r="AW97" i="18"/>
  <c r="AW101" i="18"/>
  <c r="AW113" i="18"/>
  <c r="AB118" i="18"/>
  <c r="AG119" i="18"/>
  <c r="AL130" i="18"/>
  <c r="AG132" i="18"/>
  <c r="AG151" i="18"/>
  <c r="AG155" i="18"/>
  <c r="AG161" i="18"/>
  <c r="AU161" i="18" s="1"/>
  <c r="BA161" i="18" s="1"/>
  <c r="AB176" i="18"/>
  <c r="AG177" i="18"/>
  <c r="AU177" i="18" s="1"/>
  <c r="BA177" i="18" s="1"/>
  <c r="AB182" i="18"/>
  <c r="AP189" i="18"/>
  <c r="AG201" i="18"/>
  <c r="AP206" i="18"/>
  <c r="AQ206" i="18" s="1"/>
  <c r="AW232" i="18"/>
  <c r="AG246" i="18"/>
  <c r="AU246" i="18" s="1"/>
  <c r="BA246" i="18" s="1"/>
  <c r="AB247" i="18"/>
  <c r="AY97" i="18"/>
  <c r="Y189" i="18"/>
  <c r="AM189" i="18" s="1"/>
  <c r="BB15" i="18"/>
  <c r="AB16" i="18"/>
  <c r="AG17" i="18"/>
  <c r="Y28" i="18"/>
  <c r="AM28" i="18" s="1"/>
  <c r="AB32" i="18"/>
  <c r="A36" i="18"/>
  <c r="Y40" i="18"/>
  <c r="AM40" i="18" s="1"/>
  <c r="AZ76" i="18"/>
  <c r="AG77" i="18"/>
  <c r="AW90" i="18"/>
  <c r="AL97" i="18"/>
  <c r="BB105" i="18"/>
  <c r="AB110" i="18"/>
  <c r="AG115" i="18"/>
  <c r="AW126" i="18"/>
  <c r="AB131" i="18"/>
  <c r="AP135" i="18"/>
  <c r="AQ135" i="18" s="1"/>
  <c r="AP139" i="18"/>
  <c r="AQ139" i="18" s="1"/>
  <c r="AB152" i="18"/>
  <c r="Y154" i="18"/>
  <c r="AM154" i="18" s="1"/>
  <c r="BB163" i="18"/>
  <c r="Y176" i="18"/>
  <c r="AM176" i="18" s="1"/>
  <c r="AB184" i="18"/>
  <c r="AG197" i="18"/>
  <c r="AP220" i="18"/>
  <c r="AB243" i="18"/>
  <c r="AG244" i="18"/>
  <c r="Y257" i="18"/>
  <c r="AM257" i="18" s="1"/>
  <c r="AY201" i="18"/>
  <c r="BB7" i="18"/>
  <c r="Y16" i="18"/>
  <c r="AM16" i="18" s="1"/>
  <c r="AG29" i="18"/>
  <c r="AU29" i="18" s="1"/>
  <c r="BA29" i="18" s="1"/>
  <c r="AG31" i="18"/>
  <c r="AB36" i="18"/>
  <c r="AG37" i="18"/>
  <c r="AU37" i="18" s="1"/>
  <c r="BA37" i="18" s="1"/>
  <c r="BB39" i="18"/>
  <c r="AG41" i="18"/>
  <c r="AU41" i="18" s="1"/>
  <c r="BA41" i="18" s="1"/>
  <c r="Y44" i="18"/>
  <c r="AM44" i="18" s="1"/>
  <c r="AZ50" i="18"/>
  <c r="AY106" i="18"/>
  <c r="Y131" i="18"/>
  <c r="AM131" i="18" s="1"/>
  <c r="AY140" i="18"/>
  <c r="AZ150" i="18"/>
  <c r="AW168" i="18"/>
  <c r="AW185" i="18"/>
  <c r="AG230" i="18"/>
  <c r="AB231" i="18"/>
  <c r="Y233" i="18"/>
  <c r="AM233" i="18" s="1"/>
  <c r="AB235" i="18"/>
  <c r="AY241" i="18"/>
  <c r="AG242" i="18"/>
  <c r="AG15" i="18"/>
  <c r="Y3" i="18"/>
  <c r="AM3" i="18" s="1"/>
  <c r="AQ22" i="18"/>
  <c r="AX22" i="18" s="1"/>
  <c r="A102" i="18"/>
  <c r="Y104" i="18"/>
  <c r="AM104" i="18" s="1"/>
  <c r="AZ116" i="18"/>
  <c r="A129" i="18"/>
  <c r="AY165" i="18"/>
  <c r="AZ178" i="18"/>
  <c r="Y192" i="18"/>
  <c r="AM192" i="18" s="1"/>
  <c r="AW198" i="18"/>
  <c r="AB65" i="18"/>
  <c r="AB69" i="18"/>
  <c r="AG70" i="18"/>
  <c r="AB73" i="18"/>
  <c r="AB85" i="18"/>
  <c r="AG99" i="18"/>
  <c r="AB100" i="18"/>
  <c r="AQ100" i="18" s="1"/>
  <c r="AX100" i="18" s="1"/>
  <c r="AG103" i="18"/>
  <c r="AU103" i="18" s="1"/>
  <c r="BA103" i="18" s="1"/>
  <c r="AG128" i="18"/>
  <c r="AU128" i="18" s="1"/>
  <c r="BA128" i="18" s="1"/>
  <c r="AW148" i="18"/>
  <c r="AW156" i="18"/>
  <c r="AB157" i="18"/>
  <c r="AB159" i="18"/>
  <c r="AB167" i="18"/>
  <c r="AG191" i="18"/>
  <c r="AU191" i="18" s="1"/>
  <c r="BA191" i="18" s="1"/>
  <c r="AB203" i="18"/>
  <c r="AW214" i="18"/>
  <c r="AP253" i="18"/>
  <c r="AB9" i="18"/>
  <c r="AP30" i="18"/>
  <c r="AQ30" i="18" s="1"/>
  <c r="AB59" i="18"/>
  <c r="AB21" i="18"/>
  <c r="AG26" i="18"/>
  <c r="AU26" i="18" s="1"/>
  <c r="BA26" i="18" s="1"/>
  <c r="A27" i="18"/>
  <c r="AG60" i="18"/>
  <c r="AU60" i="18" s="1"/>
  <c r="BA60" i="18" s="1"/>
  <c r="A63" i="18"/>
  <c r="AG66" i="18"/>
  <c r="AU66" i="18" s="1"/>
  <c r="BA66" i="18" s="1"/>
  <c r="AG68" i="18"/>
  <c r="AG72" i="18"/>
  <c r="AB81" i="18"/>
  <c r="AB83" i="18"/>
  <c r="AG84" i="18"/>
  <c r="Y85" i="18"/>
  <c r="AM85" i="18" s="1"/>
  <c r="AG86" i="18"/>
  <c r="AG88" i="18"/>
  <c r="AP89" i="18"/>
  <c r="AB98" i="18"/>
  <c r="AG113" i="18"/>
  <c r="AY117" i="18"/>
  <c r="AB123" i="18"/>
  <c r="A134" i="18"/>
  <c r="AY134" i="18"/>
  <c r="AY149" i="18"/>
  <c r="AB163" i="18"/>
  <c r="Y165" i="18"/>
  <c r="AM165" i="18" s="1"/>
  <c r="Y167" i="18"/>
  <c r="AM167" i="18" s="1"/>
  <c r="AP184" i="18"/>
  <c r="AG185" i="18"/>
  <c r="AB188" i="18"/>
  <c r="AP194" i="18"/>
  <c r="AB207" i="18"/>
  <c r="AB217" i="18"/>
  <c r="AL218" i="18"/>
  <c r="AG222" i="18"/>
  <c r="AB223" i="18"/>
  <c r="AG236" i="18"/>
  <c r="AU236" i="18" s="1"/>
  <c r="BA236" i="18" s="1"/>
  <c r="AW3" i="18"/>
  <c r="AW87" i="18"/>
  <c r="AP2" i="18"/>
  <c r="AQ2" i="18" s="1"/>
  <c r="BB11" i="18"/>
  <c r="AQ84" i="18"/>
  <c r="AY13" i="18"/>
  <c r="AU12" i="18"/>
  <c r="BA12" i="18" s="1"/>
  <c r="AZ12" i="18"/>
  <c r="AZ29" i="18"/>
  <c r="AW72" i="18"/>
  <c r="AZ18" i="18"/>
  <c r="AY85" i="18"/>
  <c r="AZ42" i="18"/>
  <c r="BB24" i="18"/>
  <c r="AP38" i="18"/>
  <c r="AQ38" i="18" s="1"/>
  <c r="AX38" i="18" s="1"/>
  <c r="AN38" i="18"/>
  <c r="AY52" i="18"/>
  <c r="AW34" i="18"/>
  <c r="BB108" i="18"/>
  <c r="AZ108" i="18"/>
  <c r="AY60" i="18"/>
  <c r="AW76" i="18"/>
  <c r="BB89" i="18"/>
  <c r="AW57" i="18"/>
  <c r="AL8" i="18"/>
  <c r="AP14" i="18"/>
  <c r="AQ14" i="18" s="1"/>
  <c r="AY29" i="18"/>
  <c r="Y31" i="18"/>
  <c r="AM31" i="18" s="1"/>
  <c r="AL39" i="18"/>
  <c r="AW60" i="18"/>
  <c r="AY93" i="18"/>
  <c r="AG98" i="18"/>
  <c r="Y99" i="18"/>
  <c r="AM99" i="18" s="1"/>
  <c r="AG105" i="18"/>
  <c r="BA127" i="18"/>
  <c r="AU132" i="18"/>
  <c r="BA132" i="18" s="1"/>
  <c r="AZ132" i="18"/>
  <c r="AQ134" i="18"/>
  <c r="AX134" i="18" s="1"/>
  <c r="AZ254" i="18"/>
  <c r="AW53" i="18"/>
  <c r="AY58" i="18"/>
  <c r="A2" i="18"/>
  <c r="BB8" i="18"/>
  <c r="AY24" i="18"/>
  <c r="AB33" i="18"/>
  <c r="AQ33" i="18" s="1"/>
  <c r="AX33" i="18" s="1"/>
  <c r="AL38" i="18"/>
  <c r="AB40" i="18"/>
  <c r="AQ40" i="18" s="1"/>
  <c r="AX40" i="18" s="1"/>
  <c r="AL43" i="18"/>
  <c r="Y49" i="18"/>
  <c r="AM49" i="18" s="1"/>
  <c r="Y60" i="18"/>
  <c r="AM60" i="18" s="1"/>
  <c r="AW64" i="18"/>
  <c r="AW77" i="18"/>
  <c r="AB80" i="18"/>
  <c r="AQ80" i="18" s="1"/>
  <c r="AX80" i="18" s="1"/>
  <c r="AB91" i="18"/>
  <c r="AW92" i="18"/>
  <c r="AU248" i="18"/>
  <c r="AG45" i="18"/>
  <c r="AB6" i="18"/>
  <c r="A9" i="18"/>
  <c r="AP10" i="18"/>
  <c r="A23" i="18"/>
  <c r="A32" i="18"/>
  <c r="AP41" i="18"/>
  <c r="AQ41" i="18" s="1"/>
  <c r="AB46" i="18"/>
  <c r="AG53" i="18"/>
  <c r="AL56" i="18"/>
  <c r="Y57" i="18"/>
  <c r="AM57" i="18" s="1"/>
  <c r="Y65" i="18"/>
  <c r="AM65" i="18" s="1"/>
  <c r="AG76" i="18"/>
  <c r="AU76" i="18" s="1"/>
  <c r="BA76" i="18" s="1"/>
  <c r="AG78" i="18"/>
  <c r="AU78" i="18" s="1"/>
  <c r="BA78" i="18" s="1"/>
  <c r="Y80" i="18"/>
  <c r="AM80" i="18" s="1"/>
  <c r="AW86" i="18"/>
  <c r="AG94" i="18"/>
  <c r="A95" i="18"/>
  <c r="AG101" i="18"/>
  <c r="AW104" i="18"/>
  <c r="BB123" i="18"/>
  <c r="AU186" i="18"/>
  <c r="BA186" i="18" s="1"/>
  <c r="AW211" i="18"/>
  <c r="AG57" i="18"/>
  <c r="AW29" i="18"/>
  <c r="AW50" i="18"/>
  <c r="AQ51" i="18"/>
  <c r="AX51" i="18" s="1"/>
  <c r="AY73" i="18"/>
  <c r="A79" i="18"/>
  <c r="AW85" i="18"/>
  <c r="Y94" i="18"/>
  <c r="AM94" i="18" s="1"/>
  <c r="AG100" i="18"/>
  <c r="Y105" i="18"/>
  <c r="AM105" i="18" s="1"/>
  <c r="AY120" i="18"/>
  <c r="AW143" i="18"/>
  <c r="AL144" i="18"/>
  <c r="A144" i="18"/>
  <c r="AW173" i="18"/>
  <c r="Y185" i="18"/>
  <c r="AM185" i="18" s="1"/>
  <c r="AW215" i="18"/>
  <c r="AZ242" i="18"/>
  <c r="AU242" i="18"/>
  <c r="AL111" i="18"/>
  <c r="A111" i="18"/>
  <c r="AL177" i="18"/>
  <c r="A177" i="18"/>
  <c r="AW4" i="18"/>
  <c r="AP3" i="18"/>
  <c r="AQ3" i="18" s="1"/>
  <c r="Y9" i="18"/>
  <c r="AM9" i="18" s="1"/>
  <c r="AW16" i="18"/>
  <c r="AW24" i="18"/>
  <c r="AW41" i="18"/>
  <c r="AP59" i="18"/>
  <c r="AQ59" i="18" s="1"/>
  <c r="AW70" i="18"/>
  <c r="AZ75" i="18"/>
  <c r="AW103" i="18"/>
  <c r="AP107" i="18"/>
  <c r="AN107" i="18"/>
  <c r="AW107" i="18" s="1"/>
  <c r="BB132" i="18"/>
  <c r="BB147" i="18"/>
  <c r="AL216" i="18"/>
  <c r="A216" i="18"/>
  <c r="BB227" i="18"/>
  <c r="BB12" i="18"/>
  <c r="AW28" i="18"/>
  <c r="AW33" i="18"/>
  <c r="AG51" i="18"/>
  <c r="AU51" i="18" s="1"/>
  <c r="BA51" i="18" s="1"/>
  <c r="AP54" i="18"/>
  <c r="AQ54" i="18" s="1"/>
  <c r="AG55" i="18"/>
  <c r="AL55" i="18"/>
  <c r="Y73" i="18"/>
  <c r="AM73" i="18" s="1"/>
  <c r="AW84" i="18"/>
  <c r="AW99" i="18"/>
  <c r="AB102" i="18"/>
  <c r="AB105" i="18"/>
  <c r="AW230" i="18"/>
  <c r="AL245" i="18"/>
  <c r="A245" i="18"/>
  <c r="AY249" i="18"/>
  <c r="AG4" i="18"/>
  <c r="AB5" i="18"/>
  <c r="AP6" i="18"/>
  <c r="AQ6" i="18" s="1"/>
  <c r="AX6" i="18" s="1"/>
  <c r="AL12" i="18"/>
  <c r="AL16" i="18"/>
  <c r="AP18" i="18"/>
  <c r="AQ18" i="18" s="1"/>
  <c r="BB19" i="18"/>
  <c r="Y26" i="18"/>
  <c r="AM26" i="18" s="1"/>
  <c r="AY28" i="18"/>
  <c r="AW36" i="18"/>
  <c r="AB44" i="18"/>
  <c r="AW46" i="18"/>
  <c r="AG59" i="18"/>
  <c r="AU59" i="18" s="1"/>
  <c r="BA59" i="18" s="1"/>
  <c r="AB62" i="18"/>
  <c r="AQ62" i="18" s="1"/>
  <c r="AX62" i="18" s="1"/>
  <c r="AB79" i="18"/>
  <c r="AQ79" i="18" s="1"/>
  <c r="AX79" i="18" s="1"/>
  <c r="AL81" i="18"/>
  <c r="AG85" i="18"/>
  <c r="A87" i="18"/>
  <c r="AU164" i="18"/>
  <c r="Y172" i="18"/>
  <c r="AM172" i="18" s="1"/>
  <c r="AW193" i="18"/>
  <c r="AZ224" i="18"/>
  <c r="AU224" i="18"/>
  <c r="BA224" i="18" s="1"/>
  <c r="AW226" i="18"/>
  <c r="AZ226" i="18"/>
  <c r="AU230" i="18"/>
  <c r="AU15" i="18"/>
  <c r="BA15" i="18" s="1"/>
  <c r="AQ68" i="18"/>
  <c r="AP31" i="18"/>
  <c r="AQ31" i="18" s="1"/>
  <c r="AZ38" i="18"/>
  <c r="AW98" i="18"/>
  <c r="AB4" i="18"/>
  <c r="AW13" i="18"/>
  <c r="Y5" i="18"/>
  <c r="AM5" i="18" s="1"/>
  <c r="Y11" i="18"/>
  <c r="AM11" i="18" s="1"/>
  <c r="A14" i="18"/>
  <c r="AW55" i="18"/>
  <c r="Y56" i="18"/>
  <c r="AM56" i="18" s="1"/>
  <c r="Y72" i="18"/>
  <c r="AM72" i="18" s="1"/>
  <c r="AL75" i="18"/>
  <c r="Y76" i="18"/>
  <c r="AM76" i="18" s="1"/>
  <c r="AW80" i="18"/>
  <c r="AW88" i="18"/>
  <c r="AW91" i="18"/>
  <c r="BB130" i="18"/>
  <c r="AU148" i="18"/>
  <c r="BA148" i="18" s="1"/>
  <c r="AZ148" i="18"/>
  <c r="AY192" i="18"/>
  <c r="AZ222" i="18"/>
  <c r="AU222" i="18"/>
  <c r="BA222" i="18" s="1"/>
  <c r="AP8" i="18"/>
  <c r="AQ8" i="18" s="1"/>
  <c r="AX8" i="18" s="1"/>
  <c r="AQ9" i="18"/>
  <c r="AX9" i="18" s="1"/>
  <c r="AL19" i="18"/>
  <c r="Y34" i="18"/>
  <c r="AM34" i="18" s="1"/>
  <c r="BB37" i="18"/>
  <c r="BB55" i="18"/>
  <c r="AU84" i="18"/>
  <c r="Y87" i="18"/>
  <c r="AM87" i="18" s="1"/>
  <c r="AY89" i="18"/>
  <c r="AU133" i="18"/>
  <c r="AZ133" i="18"/>
  <c r="AL192" i="18"/>
  <c r="A192" i="18"/>
  <c r="AW52" i="18"/>
  <c r="Y2" i="18"/>
  <c r="AM2" i="18" s="1"/>
  <c r="AY22" i="18"/>
  <c r="AW23" i="18"/>
  <c r="AL24" i="18"/>
  <c r="BB27" i="18"/>
  <c r="AW35" i="18"/>
  <c r="BB40" i="18"/>
  <c r="AG46" i="18"/>
  <c r="AU46" i="18" s="1"/>
  <c r="BA46" i="18" s="1"/>
  <c r="AB48" i="18"/>
  <c r="AB56" i="18"/>
  <c r="A60" i="18"/>
  <c r="Y64" i="18"/>
  <c r="AM64" i="18" s="1"/>
  <c r="AW69" i="18"/>
  <c r="AW73" i="18"/>
  <c r="AB78" i="18"/>
  <c r="AB87" i="18"/>
  <c r="BB88" i="18"/>
  <c r="AB89" i="18"/>
  <c r="AQ89" i="18" s="1"/>
  <c r="AX89" i="18" s="1"/>
  <c r="Y92" i="18"/>
  <c r="AM92" i="18" s="1"/>
  <c r="AB94" i="18"/>
  <c r="AP98" i="18"/>
  <c r="AQ98" i="18" s="1"/>
  <c r="AX98" i="18" s="1"/>
  <c r="AL99" i="18"/>
  <c r="AP102" i="18"/>
  <c r="BB124" i="18"/>
  <c r="AZ124" i="18"/>
  <c r="A157" i="18"/>
  <c r="AL157" i="18"/>
  <c r="AQ200" i="18"/>
  <c r="AY30" i="18"/>
  <c r="AW61" i="18"/>
  <c r="AW15" i="18"/>
  <c r="Y21" i="18"/>
  <c r="AM21" i="18" s="1"/>
  <c r="Y25" i="18"/>
  <c r="AM25" i="18" s="1"/>
  <c r="Y30" i="18"/>
  <c r="AM30" i="18" s="1"/>
  <c r="Y32" i="18"/>
  <c r="AM32" i="18" s="1"/>
  <c r="AG33" i="18"/>
  <c r="AU33" i="18" s="1"/>
  <c r="BA33" i="18" s="1"/>
  <c r="Y37" i="18"/>
  <c r="AM37" i="18" s="1"/>
  <c r="AL40" i="18"/>
  <c r="AB42" i="18"/>
  <c r="AW44" i="18"/>
  <c r="AG54" i="18"/>
  <c r="AU54" i="18" s="1"/>
  <c r="AW62" i="18"/>
  <c r="AY64" i="18"/>
  <c r="AW65" i="18"/>
  <c r="A77" i="18"/>
  <c r="AW83" i="18"/>
  <c r="Y89" i="18"/>
  <c r="AM89" i="18" s="1"/>
  <c r="AG91" i="18"/>
  <c r="AU91" i="18" s="1"/>
  <c r="BA91" i="18" s="1"/>
  <c r="AB97" i="18"/>
  <c r="AQ97" i="18" s="1"/>
  <c r="AX97" i="18" s="1"/>
  <c r="AG106" i="18"/>
  <c r="AL203" i="18"/>
  <c r="A203" i="18"/>
  <c r="AP43" i="18"/>
  <c r="AG2" i="18"/>
  <c r="AG6" i="18"/>
  <c r="Y7" i="18"/>
  <c r="AM7" i="18" s="1"/>
  <c r="AG18" i="18"/>
  <c r="AU18" i="18" s="1"/>
  <c r="BA18" i="18" s="1"/>
  <c r="AZ34" i="18"/>
  <c r="AP34" i="18"/>
  <c r="AQ34" i="18" s="1"/>
  <c r="Y47" i="18"/>
  <c r="AM47" i="18" s="1"/>
  <c r="A51" i="18"/>
  <c r="AY51" i="18"/>
  <c r="AW58" i="18"/>
  <c r="AB64" i="18"/>
  <c r="AW68" i="18"/>
  <c r="Y71" i="18"/>
  <c r="AM71" i="18" s="1"/>
  <c r="A86" i="18"/>
  <c r="AP87" i="18"/>
  <c r="Y91" i="18"/>
  <c r="AM91" i="18" s="1"/>
  <c r="AW95" i="18"/>
  <c r="AW105" i="18"/>
  <c r="AW142" i="18"/>
  <c r="AP142" i="18"/>
  <c r="AZ194" i="18"/>
  <c r="AU194" i="18"/>
  <c r="AY47" i="18"/>
  <c r="A4" i="18"/>
  <c r="AW5" i="18"/>
  <c r="Y17" i="18"/>
  <c r="AM17" i="18" s="1"/>
  <c r="Y19" i="18"/>
  <c r="AM19" i="18" s="1"/>
  <c r="AY21" i="18"/>
  <c r="AG23" i="18"/>
  <c r="AU23" i="18" s="1"/>
  <c r="BA23" i="18" s="1"/>
  <c r="AG27" i="18"/>
  <c r="AU27" i="18" s="1"/>
  <c r="BA27" i="18" s="1"/>
  <c r="AB37" i="18"/>
  <c r="AB55" i="18"/>
  <c r="A59" i="18"/>
  <c r="AP61" i="18"/>
  <c r="AQ61" i="18" s="1"/>
  <c r="Y68" i="18"/>
  <c r="AM68" i="18" s="1"/>
  <c r="AY81" i="18"/>
  <c r="A85" i="18"/>
  <c r="AB86" i="18"/>
  <c r="AG95" i="18"/>
  <c r="AB104" i="18"/>
  <c r="Y149" i="18"/>
  <c r="AM149" i="18" s="1"/>
  <c r="BB236" i="18"/>
  <c r="Y110" i="18"/>
  <c r="AM110" i="18" s="1"/>
  <c r="AG116" i="18"/>
  <c r="AU116" i="18" s="1"/>
  <c r="BA116" i="18" s="1"/>
  <c r="Y117" i="18"/>
  <c r="AM117" i="18" s="1"/>
  <c r="Y118" i="18"/>
  <c r="AM118" i="18" s="1"/>
  <c r="AW119" i="18"/>
  <c r="AG121" i="18"/>
  <c r="AP146" i="18"/>
  <c r="AQ146" i="18" s="1"/>
  <c r="AB154" i="18"/>
  <c r="AP155" i="18"/>
  <c r="Y160" i="18"/>
  <c r="AM160" i="18" s="1"/>
  <c r="AZ182" i="18"/>
  <c r="Y229" i="18"/>
  <c r="AM229" i="18" s="1"/>
  <c r="AW249" i="18"/>
  <c r="AZ122" i="18"/>
  <c r="AP122" i="18"/>
  <c r="AQ122" i="18" s="1"/>
  <c r="AX122" i="18" s="1"/>
  <c r="AY124" i="18"/>
  <c r="AY125" i="18"/>
  <c r="AQ160" i="18"/>
  <c r="AX160" i="18" s="1"/>
  <c r="AW201" i="18"/>
  <c r="AP204" i="18"/>
  <c r="AG205" i="18"/>
  <c r="Y209" i="18"/>
  <c r="AM209" i="18" s="1"/>
  <c r="AL213" i="18"/>
  <c r="AW225" i="18"/>
  <c r="BB228" i="18"/>
  <c r="AW234" i="18"/>
  <c r="AL235" i="18"/>
  <c r="AW238" i="18"/>
  <c r="Y240" i="18"/>
  <c r="AM240" i="18" s="1"/>
  <c r="Y248" i="18"/>
  <c r="AM248" i="18" s="1"/>
  <c r="BB116" i="18"/>
  <c r="AU125" i="18"/>
  <c r="BA125" i="18" s="1"/>
  <c r="A128" i="18"/>
  <c r="AG130" i="18"/>
  <c r="AU130" i="18" s="1"/>
  <c r="BA130" i="18" s="1"/>
  <c r="AB137" i="18"/>
  <c r="AG139" i="18"/>
  <c r="AU139" i="18" s="1"/>
  <c r="Y162" i="18"/>
  <c r="AM162" i="18" s="1"/>
  <c r="AW171" i="18"/>
  <c r="AB180" i="18"/>
  <c r="AY199" i="18"/>
  <c r="AW200" i="18"/>
  <c r="Y215" i="18"/>
  <c r="AM215" i="18" s="1"/>
  <c r="AY217" i="18"/>
  <c r="Y222" i="18"/>
  <c r="AM222" i="18" s="1"/>
  <c r="Y225" i="18"/>
  <c r="AM225" i="18" s="1"/>
  <c r="Y226" i="18"/>
  <c r="AM226" i="18" s="1"/>
  <c r="AP229" i="18"/>
  <c r="AQ229" i="18" s="1"/>
  <c r="AX229" i="18" s="1"/>
  <c r="AB241" i="18"/>
  <c r="AW242" i="18"/>
  <c r="AW247" i="18"/>
  <c r="AW252" i="18"/>
  <c r="AP256" i="18"/>
  <c r="AQ256" i="18" s="1"/>
  <c r="AL109" i="18"/>
  <c r="AW112" i="18"/>
  <c r="AW122" i="18"/>
  <c r="AL135" i="18"/>
  <c r="Y136" i="18"/>
  <c r="AM136" i="18" s="1"/>
  <c r="A140" i="18"/>
  <c r="AG142" i="18"/>
  <c r="AB148" i="18"/>
  <c r="A156" i="18"/>
  <c r="AB165" i="18"/>
  <c r="AG178" i="18"/>
  <c r="AU178" i="18" s="1"/>
  <c r="BA178" i="18" s="1"/>
  <c r="A183" i="18"/>
  <c r="AW199" i="18"/>
  <c r="AG218" i="18"/>
  <c r="AU218" i="18" s="1"/>
  <c r="BA218" i="18" s="1"/>
  <c r="AB222" i="18"/>
  <c r="A232" i="18"/>
  <c r="BB234" i="18"/>
  <c r="A236" i="18"/>
  <c r="AW237" i="18"/>
  <c r="Y242" i="18"/>
  <c r="AM242" i="18" s="1"/>
  <c r="AW255" i="18"/>
  <c r="AG109" i="18"/>
  <c r="Y116" i="18"/>
  <c r="AM116" i="18" s="1"/>
  <c r="AW145" i="18"/>
  <c r="AQ216" i="18"/>
  <c r="AW229" i="18"/>
  <c r="AZ237" i="18"/>
  <c r="BB247" i="18"/>
  <c r="Y251" i="18"/>
  <c r="AM251" i="18" s="1"/>
  <c r="AB136" i="18"/>
  <c r="AG138" i="18"/>
  <c r="AP141" i="18"/>
  <c r="AQ141" i="18" s="1"/>
  <c r="AX141" i="18" s="1"/>
  <c r="AB143" i="18"/>
  <c r="A152" i="18"/>
  <c r="AW154" i="18"/>
  <c r="AL163" i="18"/>
  <c r="AW166" i="18"/>
  <c r="AG167" i="18"/>
  <c r="AY167" i="18"/>
  <c r="AB179" i="18"/>
  <c r="AQ179" i="18" s="1"/>
  <c r="AX179" i="18" s="1"/>
  <c r="AW184" i="18"/>
  <c r="AB187" i="18"/>
  <c r="AZ197" i="18"/>
  <c r="AP197" i="18"/>
  <c r="AQ197" i="18" s="1"/>
  <c r="AX197" i="18" s="1"/>
  <c r="AG209" i="18"/>
  <c r="AU209" i="18" s="1"/>
  <c r="BA209" i="18" s="1"/>
  <c r="Y223" i="18"/>
  <c r="AM223" i="18" s="1"/>
  <c r="AL225" i="18"/>
  <c r="Y234" i="18"/>
  <c r="AM234" i="18" s="1"/>
  <c r="Y236" i="18"/>
  <c r="AM236" i="18" s="1"/>
  <c r="AL108" i="18"/>
  <c r="AP114" i="18"/>
  <c r="AB116" i="18"/>
  <c r="AQ116" i="18" s="1"/>
  <c r="AX116" i="18" s="1"/>
  <c r="AP137" i="18"/>
  <c r="Y143" i="18"/>
  <c r="AM143" i="18" s="1"/>
  <c r="Y147" i="18"/>
  <c r="AM147" i="18" s="1"/>
  <c r="AY153" i="18"/>
  <c r="AB156" i="18"/>
  <c r="AB161" i="18"/>
  <c r="AQ161" i="18" s="1"/>
  <c r="AX161" i="18" s="1"/>
  <c r="AG163" i="18"/>
  <c r="AU163" i="18" s="1"/>
  <c r="BA163" i="18" s="1"/>
  <c r="A168" i="18"/>
  <c r="Y184" i="18"/>
  <c r="AM184" i="18" s="1"/>
  <c r="AW190" i="18"/>
  <c r="AW192" i="18"/>
  <c r="Y196" i="18"/>
  <c r="AM196" i="18" s="1"/>
  <c r="Y206" i="18"/>
  <c r="AM206" i="18" s="1"/>
  <c r="AW216" i="18"/>
  <c r="Y228" i="18"/>
  <c r="AM228" i="18" s="1"/>
  <c r="AL229" i="18"/>
  <c r="AG237" i="18"/>
  <c r="AU237" i="18" s="1"/>
  <c r="AL238" i="18"/>
  <c r="AW241" i="18"/>
  <c r="AL242" i="18"/>
  <c r="AB244" i="18"/>
  <c r="AB250" i="18"/>
  <c r="AW254" i="18"/>
  <c r="AG255" i="18"/>
  <c r="AU255" i="18" s="1"/>
  <c r="BA255" i="18" s="1"/>
  <c r="Y109" i="18"/>
  <c r="AM109" i="18" s="1"/>
  <c r="AW117" i="18"/>
  <c r="Y120" i="18"/>
  <c r="AM120" i="18" s="1"/>
  <c r="Y127" i="18"/>
  <c r="AM127" i="18" s="1"/>
  <c r="AQ128" i="18"/>
  <c r="AW141" i="18"/>
  <c r="AY156" i="18"/>
  <c r="AW162" i="18"/>
  <c r="BB170" i="18"/>
  <c r="AL171" i="18"/>
  <c r="AY175" i="18"/>
  <c r="AW188" i="18"/>
  <c r="Y202" i="18"/>
  <c r="AM202" i="18" s="1"/>
  <c r="AG208" i="18"/>
  <c r="AU208" i="18" s="1"/>
  <c r="BA208" i="18" s="1"/>
  <c r="AP211" i="18"/>
  <c r="AQ211" i="18" s="1"/>
  <c r="AX211" i="18" s="1"/>
  <c r="AB221" i="18"/>
  <c r="AQ221" i="18" s="1"/>
  <c r="AX221" i="18" s="1"/>
  <c r="AW222" i="18"/>
  <c r="AB239" i="18"/>
  <c r="Y244" i="18"/>
  <c r="AM244" i="18" s="1"/>
  <c r="Y250" i="18"/>
  <c r="AM250" i="18" s="1"/>
  <c r="AP251" i="18"/>
  <c r="AB253" i="18"/>
  <c r="AQ253" i="18" s="1"/>
  <c r="AX253" i="18" s="1"/>
  <c r="AG256" i="18"/>
  <c r="Y123" i="18"/>
  <c r="AM123" i="18" s="1"/>
  <c r="BB148" i="18"/>
  <c r="AW175" i="18"/>
  <c r="AB205" i="18"/>
  <c r="AB210" i="18"/>
  <c r="AB226" i="18"/>
  <c r="A227" i="18"/>
  <c r="A231" i="18"/>
  <c r="AQ232" i="18"/>
  <c r="AX232" i="18" s="1"/>
  <c r="Y253" i="18"/>
  <c r="AM253" i="18" s="1"/>
  <c r="AB109" i="18"/>
  <c r="AG111" i="18"/>
  <c r="A113" i="18"/>
  <c r="AZ125" i="18"/>
  <c r="AW128" i="18"/>
  <c r="Y137" i="18"/>
  <c r="AM137" i="18" s="1"/>
  <c r="AP147" i="18"/>
  <c r="AQ147" i="18" s="1"/>
  <c r="Y151" i="18"/>
  <c r="AM151" i="18" s="1"/>
  <c r="AW165" i="18"/>
  <c r="Y173" i="18"/>
  <c r="AM173" i="18" s="1"/>
  <c r="AB186" i="18"/>
  <c r="Y205" i="18"/>
  <c r="AM205" i="18" s="1"/>
  <c r="AB108" i="18"/>
  <c r="AL114" i="18"/>
  <c r="Y119" i="18"/>
  <c r="AM119" i="18" s="1"/>
  <c r="AP120" i="18"/>
  <c r="AQ120" i="18" s="1"/>
  <c r="AW121" i="18"/>
  <c r="AW131" i="18"/>
  <c r="Y133" i="18"/>
  <c r="AM133" i="18" s="1"/>
  <c r="Y134" i="18"/>
  <c r="AM134" i="18" s="1"/>
  <c r="Y157" i="18"/>
  <c r="AM157" i="18" s="1"/>
  <c r="AP169" i="18"/>
  <c r="AQ169" i="18" s="1"/>
  <c r="AG170" i="18"/>
  <c r="AW183" i="18"/>
  <c r="A195" i="18"/>
  <c r="BB220" i="18"/>
  <c r="Y227" i="18"/>
  <c r="AM227" i="18" s="1"/>
  <c r="BB229" i="18"/>
  <c r="Y231" i="18"/>
  <c r="AM231" i="18" s="1"/>
  <c r="Y235" i="18"/>
  <c r="AM235" i="18" s="1"/>
  <c r="AP236" i="18"/>
  <c r="AY238" i="18"/>
  <c r="Y241" i="18"/>
  <c r="AM241" i="18" s="1"/>
  <c r="AP244" i="18"/>
  <c r="Y122" i="18"/>
  <c r="AM122" i="18" s="1"/>
  <c r="AG124" i="18"/>
  <c r="AU124" i="18" s="1"/>
  <c r="BA124" i="18" s="1"/>
  <c r="AW136" i="18"/>
  <c r="Y141" i="18"/>
  <c r="AM141" i="18" s="1"/>
  <c r="AB155" i="18"/>
  <c r="AW174" i="18"/>
  <c r="AG175" i="18"/>
  <c r="Y178" i="18"/>
  <c r="AM178" i="18" s="1"/>
  <c r="AW179" i="18"/>
  <c r="AL198" i="18"/>
  <c r="Y199" i="18"/>
  <c r="AM199" i="18" s="1"/>
  <c r="Y200" i="18"/>
  <c r="AM200" i="18" s="1"/>
  <c r="BB207" i="18"/>
  <c r="AB227" i="18"/>
  <c r="AQ227" i="18" s="1"/>
  <c r="AX227" i="18" s="1"/>
  <c r="A112" i="18"/>
  <c r="AB113" i="18"/>
  <c r="AW120" i="18"/>
  <c r="Y125" i="18"/>
  <c r="AM125" i="18" s="1"/>
  <c r="Y126" i="18"/>
  <c r="AM126" i="18" s="1"/>
  <c r="AW127" i="18"/>
  <c r="AG141" i="18"/>
  <c r="AP173" i="18"/>
  <c r="AQ173" i="18" s="1"/>
  <c r="Y194" i="18"/>
  <c r="AM194" i="18" s="1"/>
  <c r="Y195" i="18"/>
  <c r="AM195" i="18" s="1"/>
  <c r="A200" i="18"/>
  <c r="Y201" i="18"/>
  <c r="AM201" i="18" s="1"/>
  <c r="AY204" i="18"/>
  <c r="AG207" i="18"/>
  <c r="AW210" i="18"/>
  <c r="AY213" i="18"/>
  <c r="Y220" i="18"/>
  <c r="AM220" i="18" s="1"/>
  <c r="A224" i="18"/>
  <c r="AL228" i="18"/>
  <c r="AW250" i="18"/>
  <c r="Y256" i="18"/>
  <c r="AM256" i="18" s="1"/>
  <c r="Y132" i="18"/>
  <c r="AM132" i="18" s="1"/>
  <c r="AW135" i="18"/>
  <c r="BB136" i="18"/>
  <c r="AW146" i="18"/>
  <c r="AW151" i="18"/>
  <c r="AW159" i="18"/>
  <c r="AW161" i="18"/>
  <c r="AW169" i="18"/>
  <c r="BB179" i="18"/>
  <c r="AG183" i="18"/>
  <c r="AU183" i="18" s="1"/>
  <c r="AP186" i="18"/>
  <c r="AB194" i="18"/>
  <c r="AQ194" i="18" s="1"/>
  <c r="AX194" i="18" s="1"/>
  <c r="AL202" i="18"/>
  <c r="AP205" i="18"/>
  <c r="AG232" i="18"/>
  <c r="AB237" i="18"/>
  <c r="AQ237" i="18" s="1"/>
  <c r="AX237" i="18" s="1"/>
  <c r="AW239" i="18"/>
  <c r="Y243" i="18"/>
  <c r="AM243" i="18" s="1"/>
  <c r="AW253" i="18"/>
  <c r="A256" i="18"/>
  <c r="AU108" i="18"/>
  <c r="BA108" i="18" s="1"/>
  <c r="AB125" i="18"/>
  <c r="AG136" i="18"/>
  <c r="AU136" i="18" s="1"/>
  <c r="BA136" i="18" s="1"/>
  <c r="AG143" i="18"/>
  <c r="Y144" i="18"/>
  <c r="AM144" i="18" s="1"/>
  <c r="Y145" i="18"/>
  <c r="AM145" i="18" s="1"/>
  <c r="AB145" i="18"/>
  <c r="AG147" i="18"/>
  <c r="AB149" i="18"/>
  <c r="Y158" i="18"/>
  <c r="AM158" i="18" s="1"/>
  <c r="AW160" i="18"/>
  <c r="AW164" i="18"/>
  <c r="AG169" i="18"/>
  <c r="AU169" i="18" s="1"/>
  <c r="AB172" i="18"/>
  <c r="AL174" i="18"/>
  <c r="AG179" i="18"/>
  <c r="AW182" i="18"/>
  <c r="A184" i="18"/>
  <c r="AG187" i="18"/>
  <c r="AU187" i="18" s="1"/>
  <c r="BA187" i="18" s="1"/>
  <c r="AG206" i="18"/>
  <c r="AU206" i="18" s="1"/>
  <c r="BA206" i="18" s="1"/>
  <c r="Y216" i="18"/>
  <c r="AM216" i="18" s="1"/>
  <c r="Y217" i="18"/>
  <c r="AM217" i="18" s="1"/>
  <c r="AP218" i="18"/>
  <c r="AQ218" i="18" s="1"/>
  <c r="Y232" i="18"/>
  <c r="AM232" i="18" s="1"/>
  <c r="AG240" i="18"/>
  <c r="Y255" i="18"/>
  <c r="AM255" i="18" s="1"/>
  <c r="BB14" i="18"/>
  <c r="AZ25" i="18"/>
  <c r="AY27" i="18"/>
  <c r="AP4" i="18"/>
  <c r="AQ4" i="18" s="1"/>
  <c r="AY6" i="18"/>
  <c r="BB30" i="18"/>
  <c r="AZ4" i="18"/>
  <c r="AU4" i="18"/>
  <c r="BA4" i="18" s="1"/>
  <c r="AZ10" i="18"/>
  <c r="AU10" i="18"/>
  <c r="BA10" i="18" s="1"/>
  <c r="AZ16" i="18"/>
  <c r="AU16" i="18"/>
  <c r="BA16" i="18" s="1"/>
  <c r="AP16" i="18"/>
  <c r="AQ16" i="18" s="1"/>
  <c r="AX16" i="18" s="1"/>
  <c r="BB22" i="18"/>
  <c r="AZ24" i="18"/>
  <c r="AU24" i="18"/>
  <c r="AP24" i="18"/>
  <c r="AN25" i="18"/>
  <c r="AW25" i="18" s="1"/>
  <c r="AP25" i="18"/>
  <c r="AQ25" i="18" s="1"/>
  <c r="AY10" i="18"/>
  <c r="AY15" i="18"/>
  <c r="AZ33" i="18"/>
  <c r="AW10" i="18"/>
  <c r="BB51" i="18"/>
  <c r="AZ3" i="18"/>
  <c r="AU3" i="18"/>
  <c r="BB4" i="18"/>
  <c r="AY4" i="18"/>
  <c r="AY31" i="18"/>
  <c r="AX31" i="18"/>
  <c r="BB20" i="18"/>
  <c r="BB41" i="18"/>
  <c r="AZ41" i="18"/>
  <c r="BB31" i="18"/>
  <c r="AZ9" i="18"/>
  <c r="AX14" i="18"/>
  <c r="AY18" i="18"/>
  <c r="AX18" i="18"/>
  <c r="AX2" i="18"/>
  <c r="AY2" i="18"/>
  <c r="BB3" i="18"/>
  <c r="BA3" i="18"/>
  <c r="AW6" i="18"/>
  <c r="BB6" i="18"/>
  <c r="AU8" i="18"/>
  <c r="BA8" i="18" s="1"/>
  <c r="AZ8" i="18"/>
  <c r="AY11" i="18"/>
  <c r="AY12" i="18"/>
  <c r="AY23" i="18"/>
  <c r="BB28" i="18"/>
  <c r="AZ44" i="18"/>
  <c r="AU44" i="18"/>
  <c r="BA44" i="18" s="1"/>
  <c r="AZ6" i="18"/>
  <c r="AU6" i="18"/>
  <c r="BA6" i="18" s="1"/>
  <c r="AX7" i="18"/>
  <c r="AY7" i="18"/>
  <c r="AY17" i="18"/>
  <c r="AN32" i="18"/>
  <c r="AW32" i="18" s="1"/>
  <c r="AP32" i="18"/>
  <c r="AZ7" i="18"/>
  <c r="AU7" i="18"/>
  <c r="BA7" i="18" s="1"/>
  <c r="AZ22" i="18"/>
  <c r="BB2" i="18"/>
  <c r="AZ5" i="18"/>
  <c r="AU5" i="18"/>
  <c r="BA5" i="18" s="1"/>
  <c r="AY3" i="18"/>
  <c r="AW8" i="18"/>
  <c r="AY8" i="18"/>
  <c r="BB23" i="18"/>
  <c r="BB32" i="18"/>
  <c r="BB5" i="18"/>
  <c r="AU17" i="18"/>
  <c r="BA17" i="18" s="1"/>
  <c r="AZ17" i="18"/>
  <c r="AP5" i="18"/>
  <c r="AY19" i="18"/>
  <c r="AY20" i="18"/>
  <c r="AW19" i="18"/>
  <c r="AP23" i="18"/>
  <c r="AQ23" i="18" s="1"/>
  <c r="AX23" i="18" s="1"/>
  <c r="A42" i="18"/>
  <c r="AL42" i="18"/>
  <c r="BB52" i="18"/>
  <c r="AP52" i="18"/>
  <c r="AQ52" i="18" s="1"/>
  <c r="BB53" i="18"/>
  <c r="AZ53" i="18"/>
  <c r="AU53" i="18"/>
  <c r="BA53" i="18" s="1"/>
  <c r="BB66" i="18"/>
  <c r="BB138" i="18"/>
  <c r="AZ138" i="18"/>
  <c r="AZ218" i="18"/>
  <c r="AY26" i="18"/>
  <c r="AU2" i="18"/>
  <c r="BA2" i="18" s="1"/>
  <c r="AN9" i="18"/>
  <c r="AW9" i="18" s="1"/>
  <c r="AP12" i="18"/>
  <c r="AQ12" i="18" s="1"/>
  <c r="AX12" i="18" s="1"/>
  <c r="AG14" i="18"/>
  <c r="AU14" i="18" s="1"/>
  <c r="BA14" i="18" s="1"/>
  <c r="AZ14" i="18"/>
  <c r="Y23" i="18"/>
  <c r="AM23" i="18" s="1"/>
  <c r="AU28" i="18"/>
  <c r="BA28" i="18" s="1"/>
  <c r="AZ31" i="18"/>
  <c r="Y42" i="18"/>
  <c r="AM42" i="18" s="1"/>
  <c r="AU69" i="18"/>
  <c r="BA69" i="18" s="1"/>
  <c r="AZ69" i="18"/>
  <c r="AP69" i="18"/>
  <c r="AQ69" i="18" s="1"/>
  <c r="AW12" i="18"/>
  <c r="AY9" i="18"/>
  <c r="AB11" i="18"/>
  <c r="AQ11" i="18" s="1"/>
  <c r="AX11" i="18" s="1"/>
  <c r="AU11" i="18"/>
  <c r="BA11" i="18" s="1"/>
  <c r="Y13" i="18"/>
  <c r="AM13" i="18" s="1"/>
  <c r="AB19" i="18"/>
  <c r="AQ19" i="18" s="1"/>
  <c r="AX19" i="18" s="1"/>
  <c r="AU19" i="18"/>
  <c r="BA19" i="18" s="1"/>
  <c r="AW27" i="18"/>
  <c r="AW30" i="18"/>
  <c r="BB33" i="18"/>
  <c r="AZ43" i="18"/>
  <c r="AU43" i="18"/>
  <c r="BA43" i="18" s="1"/>
  <c r="AN45" i="18"/>
  <c r="AW45" i="18" s="1"/>
  <c r="AP45" i="18"/>
  <c r="AQ45" i="18" s="1"/>
  <c r="AX45" i="18" s="1"/>
  <c r="AY46" i="18"/>
  <c r="AP49" i="18"/>
  <c r="AQ49" i="18" s="1"/>
  <c r="AY53" i="18"/>
  <c r="AY59" i="18"/>
  <c r="AX59" i="18"/>
  <c r="AP99" i="18"/>
  <c r="AQ99" i="18" s="1"/>
  <c r="AX99" i="18" s="1"/>
  <c r="AW20" i="18"/>
  <c r="AY25" i="18"/>
  <c r="AX25" i="18"/>
  <c r="AW22" i="18"/>
  <c r="AX30" i="18"/>
  <c r="AU31" i="18"/>
  <c r="BA31" i="18" s="1"/>
  <c r="AY34" i="18"/>
  <c r="AX34" i="18"/>
  <c r="AW38" i="18"/>
  <c r="AY40" i="18"/>
  <c r="AP46" i="18"/>
  <c r="AQ46" i="18" s="1"/>
  <c r="AX46" i="18" s="1"/>
  <c r="BB62" i="18"/>
  <c r="AY67" i="18"/>
  <c r="AX67" i="18"/>
  <c r="AZ68" i="18"/>
  <c r="AU68" i="18"/>
  <c r="BA68" i="18" s="1"/>
  <c r="BB84" i="18"/>
  <c r="BA84" i="18"/>
  <c r="BB85" i="18"/>
  <c r="AZ99" i="18"/>
  <c r="AU99" i="18"/>
  <c r="BB17" i="18"/>
  <c r="AQ21" i="18"/>
  <c r="AX21" i="18" s="1"/>
  <c r="Y22" i="18"/>
  <c r="AM22" i="18" s="1"/>
  <c r="AY38" i="18"/>
  <c r="AW49" i="18"/>
  <c r="AU49" i="18"/>
  <c r="BA49" i="18" s="1"/>
  <c r="AZ49" i="18"/>
  <c r="BB56" i="18"/>
  <c r="AZ56" i="18"/>
  <c r="BB93" i="18"/>
  <c r="AZ11" i="18"/>
  <c r="AU21" i="18"/>
  <c r="AZ23" i="18"/>
  <c r="AB27" i="18"/>
  <c r="AZ27" i="18"/>
  <c r="AP29" i="18"/>
  <c r="AU35" i="18"/>
  <c r="BA35" i="18" s="1"/>
  <c r="AQ43" i="18"/>
  <c r="AX43" i="18" s="1"/>
  <c r="AY45" i="18"/>
  <c r="BB49" i="18"/>
  <c r="AZ60" i="18"/>
  <c r="AX3" i="18"/>
  <c r="AZ13" i="18"/>
  <c r="BB21" i="18"/>
  <c r="BA21" i="18"/>
  <c r="Y27" i="18"/>
  <c r="AM27" i="18" s="1"/>
  <c r="AZ32" i="18"/>
  <c r="AU32" i="18"/>
  <c r="BA32" i="18" s="1"/>
  <c r="AZ35" i="18"/>
  <c r="AZ36" i="18"/>
  <c r="AZ37" i="18"/>
  <c r="BB43" i="18"/>
  <c r="AY63" i="18"/>
  <c r="BB69" i="18"/>
  <c r="AP83" i="18"/>
  <c r="AP15" i="18"/>
  <c r="AQ15" i="18" s="1"/>
  <c r="AX15" i="18" s="1"/>
  <c r="BB29" i="18"/>
  <c r="BB35" i="18"/>
  <c r="BA36" i="18"/>
  <c r="BB61" i="18"/>
  <c r="AZ61" i="18"/>
  <c r="AU61" i="18"/>
  <c r="BA61" i="18" s="1"/>
  <c r="BB68" i="18"/>
  <c r="BB79" i="18"/>
  <c r="AZ83" i="18"/>
  <c r="AU83" i="18"/>
  <c r="A137" i="18"/>
  <c r="AL137" i="18"/>
  <c r="AP13" i="18"/>
  <c r="AQ13" i="18" s="1"/>
  <c r="AX13" i="18" s="1"/>
  <c r="Y15" i="18"/>
  <c r="AM15" i="18" s="1"/>
  <c r="AL18" i="18"/>
  <c r="AZ26" i="18"/>
  <c r="AY32" i="18"/>
  <c r="AB35" i="18"/>
  <c r="AY36" i="18"/>
  <c r="AU40" i="18"/>
  <c r="BA40" i="18" s="1"/>
  <c r="AZ40" i="18"/>
  <c r="BB45" i="18"/>
  <c r="AZ64" i="18"/>
  <c r="AY54" i="18"/>
  <c r="AX54" i="18"/>
  <c r="BB215" i="18"/>
  <c r="AP37" i="18"/>
  <c r="AQ37" i="18" s="1"/>
  <c r="AX37" i="18" s="1"/>
  <c r="AX4" i="18"/>
  <c r="A3" i="18"/>
  <c r="BB16" i="18"/>
  <c r="AY33" i="18"/>
  <c r="Y35" i="18"/>
  <c r="AM35" i="18" s="1"/>
  <c r="AP48" i="18"/>
  <c r="AQ48" i="18" s="1"/>
  <c r="AX48" i="18" s="1"/>
  <c r="BB60" i="18"/>
  <c r="BB13" i="18"/>
  <c r="AW18" i="18"/>
  <c r="AZ20" i="18"/>
  <c r="AW31" i="18"/>
  <c r="AW42" i="18"/>
  <c r="AN78" i="18"/>
  <c r="AW78" i="18" s="1"/>
  <c r="AP78" i="18"/>
  <c r="BB78" i="18"/>
  <c r="AW37" i="18"/>
  <c r="AY42" i="18"/>
  <c r="AB17" i="18"/>
  <c r="AQ17" i="18" s="1"/>
  <c r="AX17" i="18" s="1"/>
  <c r="AG25" i="18"/>
  <c r="AU25" i="18" s="1"/>
  <c r="BA25" i="18" s="1"/>
  <c r="AZ28" i="18"/>
  <c r="AG30" i="18"/>
  <c r="AU30" i="18" s="1"/>
  <c r="BA30" i="18" s="1"/>
  <c r="AZ30" i="18"/>
  <c r="AZ55" i="18"/>
  <c r="AU55" i="18"/>
  <c r="BA55" i="18" s="1"/>
  <c r="AZ63" i="18"/>
  <c r="AU63" i="18"/>
  <c r="BA63" i="18" s="1"/>
  <c r="AY14" i="18"/>
  <c r="BB25" i="18"/>
  <c r="AL7" i="18"/>
  <c r="AB10" i="18"/>
  <c r="AP20" i="18"/>
  <c r="AQ20" i="18" s="1"/>
  <c r="AX20" i="18" s="1"/>
  <c r="AG22" i="18"/>
  <c r="AU22" i="18" s="1"/>
  <c r="BA22" i="18" s="1"/>
  <c r="AL26" i="18"/>
  <c r="AQ27" i="18"/>
  <c r="AX27" i="18" s="1"/>
  <c r="Y29" i="18"/>
  <c r="AM29" i="18" s="1"/>
  <c r="AP35" i="18"/>
  <c r="AZ39" i="18"/>
  <c r="AP39" i="18"/>
  <c r="AQ39" i="18" s="1"/>
  <c r="A45" i="18"/>
  <c r="AL45" i="18"/>
  <c r="BB47" i="18"/>
  <c r="BB48" i="18"/>
  <c r="AZ48" i="18"/>
  <c r="AP53" i="18"/>
  <c r="AQ53" i="18" s="1"/>
  <c r="AX53" i="18" s="1"/>
  <c r="BB64" i="18"/>
  <c r="BB67" i="18"/>
  <c r="AY72" i="18"/>
  <c r="AL5" i="18"/>
  <c r="A6" i="18"/>
  <c r="AG9" i="18"/>
  <c r="AU9" i="18" s="1"/>
  <c r="BA9" i="18" s="1"/>
  <c r="BB9" i="18"/>
  <c r="Y10" i="18"/>
  <c r="AM10" i="18" s="1"/>
  <c r="AZ15" i="18"/>
  <c r="BA24" i="18"/>
  <c r="AP28" i="18"/>
  <c r="AQ28" i="18" s="1"/>
  <c r="AX28" i="18" s="1"/>
  <c r="AY35" i="18"/>
  <c r="AP36" i="18"/>
  <c r="AQ36" i="18" s="1"/>
  <c r="AX36" i="18" s="1"/>
  <c r="AY39" i="18"/>
  <c r="AX39" i="18"/>
  <c r="AY49" i="18"/>
  <c r="AX49" i="18"/>
  <c r="AW54" i="18"/>
  <c r="BB59" i="18"/>
  <c r="AZ67" i="18"/>
  <c r="AU67" i="18"/>
  <c r="BA67" i="18" s="1"/>
  <c r="AZ70" i="18"/>
  <c r="AU70" i="18"/>
  <c r="BA70" i="18" s="1"/>
  <c r="AP70" i="18"/>
  <c r="AQ70" i="18" s="1"/>
  <c r="AX70" i="18" s="1"/>
  <c r="BB71" i="18"/>
  <c r="A13" i="18"/>
  <c r="A21" i="18"/>
  <c r="A29" i="18"/>
  <c r="A37" i="18"/>
  <c r="Y38" i="18"/>
  <c r="AM38" i="18" s="1"/>
  <c r="AZ47" i="18"/>
  <c r="AU47" i="18"/>
  <c r="BA47" i="18" s="1"/>
  <c r="AW63" i="18"/>
  <c r="AL64" i="18"/>
  <c r="AY69" i="18"/>
  <c r="AX69" i="18"/>
  <c r="BB72" i="18"/>
  <c r="BA83" i="18"/>
  <c r="BB83" i="18"/>
  <c r="AZ84" i="18"/>
  <c r="AY94" i="18"/>
  <c r="BB38" i="18"/>
  <c r="AP50" i="18"/>
  <c r="AQ50" i="18" s="1"/>
  <c r="AX50" i="18" s="1"/>
  <c r="AZ52" i="18"/>
  <c r="AU52" i="18"/>
  <c r="BA52" i="18" s="1"/>
  <c r="AY61" i="18"/>
  <c r="AX61" i="18"/>
  <c r="AY62" i="18"/>
  <c r="AY78" i="18"/>
  <c r="BB91" i="18"/>
  <c r="AZ102" i="18"/>
  <c r="AU102" i="18"/>
  <c r="BA102" i="18" s="1"/>
  <c r="BB111" i="18"/>
  <c r="A30" i="18"/>
  <c r="AU38" i="18"/>
  <c r="BA38" i="18" s="1"/>
  <c r="AL41" i="18"/>
  <c r="AW66" i="18"/>
  <c r="BB77" i="18"/>
  <c r="AW82" i="18"/>
  <c r="AU82" i="18"/>
  <c r="BA82" i="18" s="1"/>
  <c r="AZ82" i="18"/>
  <c r="AY98" i="18"/>
  <c r="AW102" i="18"/>
  <c r="Y46" i="18"/>
  <c r="AM46" i="18" s="1"/>
  <c r="AB47" i="18"/>
  <c r="AQ47" i="18" s="1"/>
  <c r="AX47" i="18" s="1"/>
  <c r="AG50" i="18"/>
  <c r="AU50" i="18" s="1"/>
  <c r="BA50" i="18" s="1"/>
  <c r="BB50" i="18"/>
  <c r="Y58" i="18"/>
  <c r="AM58" i="18" s="1"/>
  <c r="Y59" i="18"/>
  <c r="AM59" i="18" s="1"/>
  <c r="BB82" i="18"/>
  <c r="AY90" i="18"/>
  <c r="BB95" i="18"/>
  <c r="AP129" i="18"/>
  <c r="AQ129" i="18" s="1"/>
  <c r="AN129" i="18"/>
  <c r="AW129" i="18" s="1"/>
  <c r="AP42" i="18"/>
  <c r="AQ42" i="18" s="1"/>
  <c r="AX42" i="18" s="1"/>
  <c r="AP44" i="18"/>
  <c r="AW51" i="18"/>
  <c r="AY70" i="18"/>
  <c r="AY74" i="18"/>
  <c r="AZ120" i="18"/>
  <c r="AU120" i="18"/>
  <c r="BA120" i="18" s="1"/>
  <c r="Y43" i="18"/>
  <c r="AM43" i="18" s="1"/>
  <c r="AL53" i="18"/>
  <c r="A53" i="18"/>
  <c r="Y54" i="18"/>
  <c r="AM54" i="18" s="1"/>
  <c r="AW74" i="18"/>
  <c r="AN81" i="18"/>
  <c r="AW81" i="18" s="1"/>
  <c r="AP81" i="18"/>
  <c r="AU89" i="18"/>
  <c r="BA89" i="18" s="1"/>
  <c r="AZ89" i="18"/>
  <c r="AY101" i="18"/>
  <c r="AY105" i="18"/>
  <c r="AG42" i="18"/>
  <c r="AU42" i="18" s="1"/>
  <c r="BA42" i="18" s="1"/>
  <c r="BB42" i="18"/>
  <c r="Y63" i="18"/>
  <c r="AM63" i="18" s="1"/>
  <c r="Y66" i="18"/>
  <c r="AM66" i="18" s="1"/>
  <c r="Y67" i="18"/>
  <c r="AM67" i="18" s="1"/>
  <c r="AX71" i="18"/>
  <c r="AU74" i="18"/>
  <c r="AZ74" i="18"/>
  <c r="Y75" i="18"/>
  <c r="AM75" i="18" s="1"/>
  <c r="BB87" i="18"/>
  <c r="AU97" i="18"/>
  <c r="BA97" i="18" s="1"/>
  <c r="AZ97" i="18"/>
  <c r="AZ105" i="18"/>
  <c r="AU105" i="18"/>
  <c r="BA105" i="18" s="1"/>
  <c r="AP55" i="18"/>
  <c r="AQ55" i="18" s="1"/>
  <c r="AX55" i="18" s="1"/>
  <c r="AU56" i="18"/>
  <c r="BA56" i="18" s="1"/>
  <c r="AP57" i="18"/>
  <c r="AQ57" i="18" s="1"/>
  <c r="AX57" i="18" s="1"/>
  <c r="Y62" i="18"/>
  <c r="AM62" i="18" s="1"/>
  <c r="BB74" i="18"/>
  <c r="BA74" i="18"/>
  <c r="AU77" i="18"/>
  <c r="BA77" i="18" s="1"/>
  <c r="AZ77" i="18"/>
  <c r="BB81" i="18"/>
  <c r="AZ81" i="18"/>
  <c r="AP85" i="18"/>
  <c r="AQ85" i="18" s="1"/>
  <c r="AX85" i="18" s="1"/>
  <c r="AY96" i="18"/>
  <c r="AY100" i="18"/>
  <c r="BB101" i="18"/>
  <c r="AZ119" i="18"/>
  <c r="AU119" i="18"/>
  <c r="BA119" i="18" s="1"/>
  <c r="Y39" i="18"/>
  <c r="AM39" i="18" s="1"/>
  <c r="AZ45" i="18"/>
  <c r="AU45" i="18"/>
  <c r="BA45" i="18" s="1"/>
  <c r="AX52" i="18"/>
  <c r="AZ54" i="18"/>
  <c r="AY55" i="18"/>
  <c r="AU57" i="18"/>
  <c r="BA57" i="18" s="1"/>
  <c r="AP58" i="18"/>
  <c r="AQ58" i="18" s="1"/>
  <c r="AX58" i="18" s="1"/>
  <c r="AW59" i="18"/>
  <c r="AX41" i="18"/>
  <c r="AY43" i="18"/>
  <c r="AU48" i="18"/>
  <c r="BA48" i="18" s="1"/>
  <c r="AY50" i="18"/>
  <c r="AP56" i="18"/>
  <c r="AQ56" i="18" s="1"/>
  <c r="AX56" i="18" s="1"/>
  <c r="BB57" i="18"/>
  <c r="AZ58" i="18"/>
  <c r="AQ63" i="18"/>
  <c r="AX63" i="18" s="1"/>
  <c r="BB73" i="18"/>
  <c r="AZ73" i="18"/>
  <c r="AZ80" i="18"/>
  <c r="AU80" i="18"/>
  <c r="BA80" i="18" s="1"/>
  <c r="AY84" i="18"/>
  <c r="AX84" i="18"/>
  <c r="AP86" i="18"/>
  <c r="AQ86" i="18" s="1"/>
  <c r="Y88" i="18"/>
  <c r="AM88" i="18" s="1"/>
  <c r="A91" i="18"/>
  <c r="AL91" i="18"/>
  <c r="Y96" i="18"/>
  <c r="AM96" i="18" s="1"/>
  <c r="AP104" i="18"/>
  <c r="BB46" i="18"/>
  <c r="AZ51" i="18"/>
  <c r="BB58" i="18"/>
  <c r="AZ62" i="18"/>
  <c r="AU64" i="18"/>
  <c r="BA64" i="18" s="1"/>
  <c r="AP65" i="18"/>
  <c r="AQ65" i="18" s="1"/>
  <c r="AX65" i="18" s="1"/>
  <c r="AL73" i="18"/>
  <c r="BB86" i="18"/>
  <c r="BB100" i="18"/>
  <c r="AZ100" i="18"/>
  <c r="AZ103" i="18"/>
  <c r="AP103" i="18"/>
  <c r="AQ103" i="18" s="1"/>
  <c r="AX103" i="18" s="1"/>
  <c r="AZ104" i="18"/>
  <c r="AU104" i="18"/>
  <c r="BA104" i="18" s="1"/>
  <c r="AY114" i="18"/>
  <c r="AG58" i="18"/>
  <c r="AU58" i="18" s="1"/>
  <c r="BA58" i="18" s="1"/>
  <c r="AU65" i="18"/>
  <c r="BA65" i="18" s="1"/>
  <c r="AP66" i="18"/>
  <c r="AQ66" i="18" s="1"/>
  <c r="AX66" i="18" s="1"/>
  <c r="AW67" i="18"/>
  <c r="AQ73" i="18"/>
  <c r="AX73" i="18" s="1"/>
  <c r="AP74" i="18"/>
  <c r="BB92" i="18"/>
  <c r="BB115" i="18"/>
  <c r="BB44" i="18"/>
  <c r="BB54" i="18"/>
  <c r="BA54" i="18"/>
  <c r="AZ59" i="18"/>
  <c r="AP60" i="18"/>
  <c r="AQ60" i="18" s="1"/>
  <c r="AX60" i="18" s="1"/>
  <c r="AP64" i="18"/>
  <c r="AQ64" i="18" s="1"/>
  <c r="AX64" i="18" s="1"/>
  <c r="BB65" i="18"/>
  <c r="AZ66" i="18"/>
  <c r="AX68" i="18"/>
  <c r="AP88" i="18"/>
  <c r="Y95" i="18"/>
  <c r="AM95" i="18" s="1"/>
  <c r="AY102" i="18"/>
  <c r="A57" i="18"/>
  <c r="A65" i="18"/>
  <c r="AP75" i="18"/>
  <c r="AY76" i="18"/>
  <c r="AW79" i="18"/>
  <c r="AZ86" i="18"/>
  <c r="AU86" i="18"/>
  <c r="BA86" i="18" s="1"/>
  <c r="AZ87" i="18"/>
  <c r="AU87" i="18"/>
  <c r="BA87" i="18" s="1"/>
  <c r="AW89" i="18"/>
  <c r="AP90" i="18"/>
  <c r="AQ90" i="18" s="1"/>
  <c r="AX90" i="18" s="1"/>
  <c r="AY92" i="18"/>
  <c r="AP93" i="18"/>
  <c r="AU98" i="18"/>
  <c r="BA98" i="18" s="1"/>
  <c r="BA99" i="18"/>
  <c r="BB112" i="18"/>
  <c r="AY122" i="18"/>
  <c r="AU123" i="18"/>
  <c r="AZ123" i="18"/>
  <c r="AN167" i="18"/>
  <c r="AW167" i="18" s="1"/>
  <c r="AP167" i="18"/>
  <c r="AY195" i="18"/>
  <c r="BB70" i="18"/>
  <c r="AZ71" i="18"/>
  <c r="AU71" i="18"/>
  <c r="BA71" i="18" s="1"/>
  <c r="AY79" i="18"/>
  <c r="AZ88" i="18"/>
  <c r="AU88" i="18"/>
  <c r="AZ95" i="18"/>
  <c r="AU95" i="18"/>
  <c r="BA95" i="18" s="1"/>
  <c r="BB98" i="18"/>
  <c r="BB102" i="18"/>
  <c r="A122" i="18"/>
  <c r="AL122" i="18"/>
  <c r="AY123" i="18"/>
  <c r="A136" i="18"/>
  <c r="AL136" i="18"/>
  <c r="A50" i="18"/>
  <c r="A58" i="18"/>
  <c r="A66" i="18"/>
  <c r="AU90" i="18"/>
  <c r="BA90" i="18" s="1"/>
  <c r="AP91" i="18"/>
  <c r="Y112" i="18"/>
  <c r="AM112" i="18" s="1"/>
  <c r="AW123" i="18"/>
  <c r="AY130" i="18"/>
  <c r="AU131" i="18"/>
  <c r="BA131" i="18" s="1"/>
  <c r="AZ131" i="18"/>
  <c r="AQ137" i="18"/>
  <c r="AX137" i="18" s="1"/>
  <c r="AN172" i="18"/>
  <c r="AW172" i="18" s="1"/>
  <c r="AP172" i="18"/>
  <c r="AQ172" i="18" s="1"/>
  <c r="AG75" i="18"/>
  <c r="AU75" i="18" s="1"/>
  <c r="BA75" i="18" s="1"/>
  <c r="AP76" i="18"/>
  <c r="AQ76" i="18" s="1"/>
  <c r="AX76" i="18" s="1"/>
  <c r="AP77" i="18"/>
  <c r="AQ77" i="18" s="1"/>
  <c r="AX77" i="18" s="1"/>
  <c r="AL88" i="18"/>
  <c r="BB90" i="18"/>
  <c r="AZ91" i="18"/>
  <c r="AP92" i="18"/>
  <c r="AQ92" i="18" s="1"/>
  <c r="AX92" i="18" s="1"/>
  <c r="AZ94" i="18"/>
  <c r="AU94" i="18"/>
  <c r="BA94" i="18" s="1"/>
  <c r="AP96" i="18"/>
  <c r="AU100" i="18"/>
  <c r="BA100" i="18" s="1"/>
  <c r="AY103" i="18"/>
  <c r="BB110" i="18"/>
  <c r="AZ110" i="18"/>
  <c r="AZ114" i="18"/>
  <c r="AU114" i="18"/>
  <c r="AY116" i="18"/>
  <c r="AY152" i="18"/>
  <c r="AP154" i="18"/>
  <c r="AQ154" i="18" s="1"/>
  <c r="AX154" i="18" s="1"/>
  <c r="BB158" i="18"/>
  <c r="AZ158" i="18"/>
  <c r="AW94" i="18"/>
  <c r="AZ96" i="18"/>
  <c r="AU96" i="18"/>
  <c r="BA96" i="18" s="1"/>
  <c r="AZ107" i="18"/>
  <c r="AU117" i="18"/>
  <c r="BA117" i="18" s="1"/>
  <c r="AZ117" i="18"/>
  <c r="BB120" i="18"/>
  <c r="AY80" i="18"/>
  <c r="Y84" i="18"/>
  <c r="AM84" i="18" s="1"/>
  <c r="Y100" i="18"/>
  <c r="AM100" i="18" s="1"/>
  <c r="BB103" i="18"/>
  <c r="AU109" i="18"/>
  <c r="BA109" i="18" s="1"/>
  <c r="AZ109" i="18"/>
  <c r="AZ128" i="18"/>
  <c r="AY77" i="18"/>
  <c r="Y79" i="18"/>
  <c r="AM79" i="18" s="1"/>
  <c r="AY83" i="18"/>
  <c r="AY86" i="18"/>
  <c r="AX86" i="18"/>
  <c r="BB94" i="18"/>
  <c r="BB99" i="18"/>
  <c r="AZ101" i="18"/>
  <c r="AU106" i="18"/>
  <c r="BA106" i="18" s="1"/>
  <c r="AZ106" i="18"/>
  <c r="AP106" i="18"/>
  <c r="BB107" i="18"/>
  <c r="BB109" i="18"/>
  <c r="BB118" i="18"/>
  <c r="AY121" i="18"/>
  <c r="AP72" i="18"/>
  <c r="AQ72" i="18" s="1"/>
  <c r="AX72" i="18" s="1"/>
  <c r="AB74" i="18"/>
  <c r="Y81" i="18"/>
  <c r="AM81" i="18" s="1"/>
  <c r="AY87" i="18"/>
  <c r="BA88" i="18"/>
  <c r="AU92" i="18"/>
  <c r="BA92" i="18" s="1"/>
  <c r="AW96" i="18"/>
  <c r="AZ98" i="18"/>
  <c r="AY99" i="18"/>
  <c r="AY104" i="18"/>
  <c r="AY111" i="18"/>
  <c r="AL124" i="18"/>
  <c r="A124" i="18"/>
  <c r="AZ147" i="18"/>
  <c r="AU147" i="18"/>
  <c r="A61" i="18"/>
  <c r="A69" i="18"/>
  <c r="AZ72" i="18"/>
  <c r="AU72" i="18"/>
  <c r="BA72" i="18" s="1"/>
  <c r="Y74" i="18"/>
  <c r="AM74" i="18" s="1"/>
  <c r="AZ78" i="18"/>
  <c r="Y82" i="18"/>
  <c r="AM82" i="18" s="1"/>
  <c r="AZ85" i="18"/>
  <c r="AU85" i="18"/>
  <c r="BA85" i="18" s="1"/>
  <c r="AY95" i="18"/>
  <c r="BB97" i="18"/>
  <c r="AW114" i="18"/>
  <c r="AY115" i="18"/>
  <c r="AY75" i="18"/>
  <c r="AZ79" i="18"/>
  <c r="AU79" i="18"/>
  <c r="BA79" i="18" s="1"/>
  <c r="AP94" i="18"/>
  <c r="AQ94" i="18" s="1"/>
  <c r="AX94" i="18" s="1"/>
  <c r="AQ95" i="18"/>
  <c r="AX95" i="18" s="1"/>
  <c r="AY109" i="18"/>
  <c r="AW109" i="18"/>
  <c r="AZ113" i="18"/>
  <c r="AU113" i="18"/>
  <c r="BA113" i="18" s="1"/>
  <c r="AP113" i="18"/>
  <c r="AQ113" i="18" s="1"/>
  <c r="AX113" i="18" s="1"/>
  <c r="A115" i="18"/>
  <c r="AL115" i="18"/>
  <c r="BB126" i="18"/>
  <c r="AL132" i="18"/>
  <c r="A132" i="18"/>
  <c r="A46" i="18"/>
  <c r="A54" i="18"/>
  <c r="A62" i="18"/>
  <c r="AB75" i="18"/>
  <c r="BB75" i="18"/>
  <c r="AU81" i="18"/>
  <c r="BA81" i="18" s="1"/>
  <c r="AY88" i="18"/>
  <c r="AZ92" i="18"/>
  <c r="AP105" i="18"/>
  <c r="AQ105" i="18" s="1"/>
  <c r="AX105" i="18" s="1"/>
  <c r="AY110" i="18"/>
  <c r="Y115" i="18"/>
  <c r="AM115" i="18" s="1"/>
  <c r="AP82" i="18"/>
  <c r="AQ82" i="18" s="1"/>
  <c r="AX82" i="18" s="1"/>
  <c r="AB88" i="18"/>
  <c r="AZ90" i="18"/>
  <c r="AY91" i="18"/>
  <c r="AZ93" i="18"/>
  <c r="Y98" i="18"/>
  <c r="AM98" i="18" s="1"/>
  <c r="AP101" i="18"/>
  <c r="AQ101" i="18" s="1"/>
  <c r="AX101" i="18" s="1"/>
  <c r="AZ121" i="18"/>
  <c r="AU121" i="18"/>
  <c r="AP121" i="18"/>
  <c r="AQ121" i="18" s="1"/>
  <c r="AX121" i="18" s="1"/>
  <c r="BB143" i="18"/>
  <c r="Y90" i="18"/>
  <c r="AM90" i="18" s="1"/>
  <c r="AB96" i="18"/>
  <c r="AW100" i="18"/>
  <c r="AY112" i="18"/>
  <c r="AU115" i="18"/>
  <c r="BA115" i="18" s="1"/>
  <c r="AZ115" i="18"/>
  <c r="AZ129" i="18"/>
  <c r="AU129" i="18"/>
  <c r="BA129" i="18" s="1"/>
  <c r="AZ111" i="18"/>
  <c r="AY119" i="18"/>
  <c r="BB128" i="18"/>
  <c r="AY132" i="18"/>
  <c r="BB139" i="18"/>
  <c r="BA139" i="18"/>
  <c r="AZ139" i="18"/>
  <c r="AN163" i="18"/>
  <c r="AW163" i="18" s="1"/>
  <c r="AP163" i="18"/>
  <c r="AQ163" i="18" s="1"/>
  <c r="AX163" i="18" s="1"/>
  <c r="AY196" i="18"/>
  <c r="AY209" i="18"/>
  <c r="AU93" i="18"/>
  <c r="BA93" i="18" s="1"/>
  <c r="AU101" i="18"/>
  <c r="BA101" i="18" s="1"/>
  <c r="AP108" i="18"/>
  <c r="AU111" i="18"/>
  <c r="BA111" i="18" s="1"/>
  <c r="AP115" i="18"/>
  <c r="AQ115" i="18" s="1"/>
  <c r="AX115" i="18" s="1"/>
  <c r="AY126" i="18"/>
  <c r="AY127" i="18"/>
  <c r="AY129" i="18"/>
  <c r="AX129" i="18"/>
  <c r="AB130" i="18"/>
  <c r="AQ130" i="18" s="1"/>
  <c r="AX130" i="18" s="1"/>
  <c r="AZ142" i="18"/>
  <c r="AU142" i="18"/>
  <c r="BA142" i="18" s="1"/>
  <c r="AQ149" i="18"/>
  <c r="AX149" i="18" s="1"/>
  <c r="BB150" i="18"/>
  <c r="BB159" i="18"/>
  <c r="BA159" i="18"/>
  <c r="AB107" i="18"/>
  <c r="AP110" i="18"/>
  <c r="Y111" i="18"/>
  <c r="AM111" i="18" s="1"/>
  <c r="BB113" i="18"/>
  <c r="Y130" i="18"/>
  <c r="AM130" i="18" s="1"/>
  <c r="AZ137" i="18"/>
  <c r="Y107" i="18"/>
  <c r="AM107" i="18" s="1"/>
  <c r="AG110" i="18"/>
  <c r="AU110" i="18" s="1"/>
  <c r="BA110" i="18" s="1"/>
  <c r="BA114" i="18"/>
  <c r="AP123" i="18"/>
  <c r="AQ123" i="18" s="1"/>
  <c r="AX123" i="18" s="1"/>
  <c r="Y128" i="18"/>
  <c r="AM128" i="18" s="1"/>
  <c r="AP131" i="18"/>
  <c r="AQ131" i="18" s="1"/>
  <c r="AX131" i="18" s="1"/>
  <c r="Y135" i="18"/>
  <c r="AM135" i="18" s="1"/>
  <c r="AY137" i="18"/>
  <c r="AW149" i="18"/>
  <c r="AU156" i="18"/>
  <c r="AZ156" i="18"/>
  <c r="AY160" i="18"/>
  <c r="AY131" i="18"/>
  <c r="AY144" i="18"/>
  <c r="AX144" i="18"/>
  <c r="AP153" i="18"/>
  <c r="AQ153" i="18" s="1"/>
  <c r="AX153" i="18" s="1"/>
  <c r="AN153" i="18"/>
  <c r="AW153" i="18" s="1"/>
  <c r="A84" i="18"/>
  <c r="A92" i="18"/>
  <c r="A100" i="18"/>
  <c r="AZ112" i="18"/>
  <c r="AU112" i="18"/>
  <c r="BA112" i="18" s="1"/>
  <c r="AW116" i="18"/>
  <c r="AY136" i="18"/>
  <c r="BB142" i="18"/>
  <c r="BB162" i="18"/>
  <c r="AP165" i="18"/>
  <c r="AZ170" i="18"/>
  <c r="AU170" i="18"/>
  <c r="BA170" i="18" s="1"/>
  <c r="AZ185" i="18"/>
  <c r="AU185" i="18"/>
  <c r="BA185" i="18" s="1"/>
  <c r="A187" i="18"/>
  <c r="AL187" i="18"/>
  <c r="AW111" i="18"/>
  <c r="AP117" i="18"/>
  <c r="AQ117" i="18" s="1"/>
  <c r="AX117" i="18" s="1"/>
  <c r="AP118" i="18"/>
  <c r="AQ118" i="18" s="1"/>
  <c r="AX118" i="18" s="1"/>
  <c r="AX120" i="18"/>
  <c r="BA123" i="18"/>
  <c r="AW124" i="18"/>
  <c r="AZ127" i="18"/>
  <c r="AW132" i="18"/>
  <c r="BB137" i="18"/>
  <c r="AY139" i="18"/>
  <c r="AX139" i="18"/>
  <c r="AU141" i="18"/>
  <c r="BA141" i="18" s="1"/>
  <c r="AZ141" i="18"/>
  <c r="A149" i="18"/>
  <c r="AL149" i="18"/>
  <c r="AY181" i="18"/>
  <c r="AY189" i="18"/>
  <c r="AW189" i="18"/>
  <c r="A101" i="18"/>
  <c r="BB117" i="18"/>
  <c r="AU118" i="18"/>
  <c r="BA118" i="18" s="1"/>
  <c r="AZ118" i="18"/>
  <c r="AP124" i="18"/>
  <c r="AQ124" i="18" s="1"/>
  <c r="AX124" i="18" s="1"/>
  <c r="AW125" i="18"/>
  <c r="AP125" i="18"/>
  <c r="AP132" i="18"/>
  <c r="AQ132" i="18" s="1"/>
  <c r="AX132" i="18" s="1"/>
  <c r="AP136" i="18"/>
  <c r="AQ136" i="18" s="1"/>
  <c r="AX136" i="18" s="1"/>
  <c r="Y138" i="18"/>
  <c r="AM138" i="18" s="1"/>
  <c r="AZ146" i="18"/>
  <c r="AU146" i="18"/>
  <c r="BA146" i="18" s="1"/>
  <c r="AY148" i="18"/>
  <c r="AW152" i="18"/>
  <c r="AP152" i="18"/>
  <c r="AQ152" i="18" s="1"/>
  <c r="AX152" i="18" s="1"/>
  <c r="AY158" i="18"/>
  <c r="AW158" i="18"/>
  <c r="AP119" i="18"/>
  <c r="BB125" i="18"/>
  <c r="AP126" i="18"/>
  <c r="AQ126" i="18" s="1"/>
  <c r="AX126" i="18" s="1"/>
  <c r="AX128" i="18"/>
  <c r="AW133" i="18"/>
  <c r="AP133" i="18"/>
  <c r="AQ133" i="18" s="1"/>
  <c r="AX133" i="18" s="1"/>
  <c r="AY138" i="18"/>
  <c r="Y139" i="18"/>
  <c r="AM139" i="18" s="1"/>
  <c r="AU140" i="18"/>
  <c r="BA140" i="18" s="1"/>
  <c r="BB146" i="18"/>
  <c r="BB152" i="18"/>
  <c r="AZ160" i="18"/>
  <c r="BB161" i="18"/>
  <c r="AN180" i="18"/>
  <c r="AW180" i="18" s="1"/>
  <c r="AP180" i="18"/>
  <c r="AQ180" i="18" s="1"/>
  <c r="AX180" i="18" s="1"/>
  <c r="BB121" i="18"/>
  <c r="BA121" i="18"/>
  <c r="AL123" i="18"/>
  <c r="AU126" i="18"/>
  <c r="BA126" i="18" s="1"/>
  <c r="AZ126" i="18"/>
  <c r="AL131" i="18"/>
  <c r="BB133" i="18"/>
  <c r="BA133" i="18"/>
  <c r="AU144" i="18"/>
  <c r="BA144" i="18" s="1"/>
  <c r="AZ144" i="18"/>
  <c r="Y148" i="18"/>
  <c r="AM148" i="18" s="1"/>
  <c r="AP111" i="18"/>
  <c r="AQ111" i="18" s="1"/>
  <c r="AX111" i="18" s="1"/>
  <c r="AY113" i="18"/>
  <c r="AP127" i="18"/>
  <c r="AQ127" i="18" s="1"/>
  <c r="AX127" i="18" s="1"/>
  <c r="BB129" i="18"/>
  <c r="AW130" i="18"/>
  <c r="AZ134" i="18"/>
  <c r="BB141" i="18"/>
  <c r="BB145" i="18"/>
  <c r="AY146" i="18"/>
  <c r="AX146" i="18"/>
  <c r="AZ155" i="18"/>
  <c r="AU155" i="18"/>
  <c r="BA155" i="18" s="1"/>
  <c r="AY157" i="18"/>
  <c r="AP164" i="18"/>
  <c r="AQ164" i="18" s="1"/>
  <c r="AX164" i="18" s="1"/>
  <c r="AB106" i="18"/>
  <c r="AG107" i="18"/>
  <c r="AU107" i="18" s="1"/>
  <c r="BA107" i="18" s="1"/>
  <c r="AB114" i="18"/>
  <c r="AQ114" i="18" s="1"/>
  <c r="AX114" i="18" s="1"/>
  <c r="BB114" i="18"/>
  <c r="BB119" i="18"/>
  <c r="AG134" i="18"/>
  <c r="AU134" i="18" s="1"/>
  <c r="BA134" i="18" s="1"/>
  <c r="BB134" i="18"/>
  <c r="AZ135" i="18"/>
  <c r="AW144" i="18"/>
  <c r="BB151" i="18"/>
  <c r="BB164" i="18"/>
  <c r="BA164" i="18"/>
  <c r="Y106" i="18"/>
  <c r="AM106" i="18" s="1"/>
  <c r="Y114" i="18"/>
  <c r="AM114" i="18" s="1"/>
  <c r="BB135" i="18"/>
  <c r="BB140" i="18"/>
  <c r="AQ145" i="18"/>
  <c r="AX145" i="18" s="1"/>
  <c r="BB127" i="18"/>
  <c r="AZ176" i="18"/>
  <c r="A117" i="18"/>
  <c r="A125" i="18"/>
  <c r="A133" i="18"/>
  <c r="AP143" i="18"/>
  <c r="AQ143" i="18" s="1"/>
  <c r="AX143" i="18" s="1"/>
  <c r="AW147" i="18"/>
  <c r="AZ151" i="18"/>
  <c r="AZ154" i="18"/>
  <c r="AU154" i="18"/>
  <c r="Y159" i="18"/>
  <c r="AM159" i="18" s="1"/>
  <c r="AL162" i="18"/>
  <c r="AU165" i="18"/>
  <c r="BA165" i="18" s="1"/>
  <c r="AZ165" i="18"/>
  <c r="AP166" i="18"/>
  <c r="AQ166" i="18" s="1"/>
  <c r="AX166" i="18" s="1"/>
  <c r="AP168" i="18"/>
  <c r="AQ168" i="18" s="1"/>
  <c r="AX168" i="18" s="1"/>
  <c r="AY176" i="18"/>
  <c r="AW195" i="18"/>
  <c r="BB210" i="18"/>
  <c r="AW137" i="18"/>
  <c r="AQ142" i="18"/>
  <c r="AX142" i="18" s="1"/>
  <c r="AL146" i="18"/>
  <c r="BA154" i="18"/>
  <c r="AP156" i="18"/>
  <c r="BB169" i="18"/>
  <c r="BA169" i="18"/>
  <c r="A110" i="18"/>
  <c r="A118" i="18"/>
  <c r="AP138" i="18"/>
  <c r="AP140" i="18"/>
  <c r="AQ140" i="18" s="1"/>
  <c r="AX140" i="18" s="1"/>
  <c r="AY143" i="18"/>
  <c r="AU151" i="18"/>
  <c r="BA151" i="18" s="1"/>
  <c r="BB156" i="18"/>
  <c r="AP157" i="18"/>
  <c r="AQ157" i="18" s="1"/>
  <c r="AX157" i="18" s="1"/>
  <c r="BB168" i="18"/>
  <c r="AQ171" i="18"/>
  <c r="AX171" i="18" s="1"/>
  <c r="AW178" i="18"/>
  <c r="AY191" i="18"/>
  <c r="AX191" i="18"/>
  <c r="AU138" i="18"/>
  <c r="BA138" i="18" s="1"/>
  <c r="AL147" i="18"/>
  <c r="AP148" i="18"/>
  <c r="AQ148" i="18" s="1"/>
  <c r="AX148" i="18" s="1"/>
  <c r="Y150" i="18"/>
  <c r="AM150" i="18" s="1"/>
  <c r="AL154" i="18"/>
  <c r="AL155" i="18"/>
  <c r="AU157" i="18"/>
  <c r="BA157" i="18" s="1"/>
  <c r="AZ157" i="18"/>
  <c r="AP159" i="18"/>
  <c r="AQ159" i="18" s="1"/>
  <c r="AX159" i="18" s="1"/>
  <c r="AY162" i="18"/>
  <c r="AG166" i="18"/>
  <c r="AU166" i="18" s="1"/>
  <c r="BA166" i="18" s="1"/>
  <c r="AG168" i="18"/>
  <c r="AY178" i="18"/>
  <c r="AL181" i="18"/>
  <c r="A181" i="18"/>
  <c r="AY187" i="18"/>
  <c r="AZ193" i="18"/>
  <c r="AY166" i="18"/>
  <c r="AZ171" i="18"/>
  <c r="A173" i="18"/>
  <c r="AL173" i="18"/>
  <c r="AX206" i="18"/>
  <c r="AY206" i="18"/>
  <c r="AN208" i="18"/>
  <c r="AW208" i="18" s="1"/>
  <c r="AP208" i="18"/>
  <c r="AZ152" i="18"/>
  <c r="AU152" i="18"/>
  <c r="BA152" i="18" s="1"/>
  <c r="AP158" i="18"/>
  <c r="AQ158" i="18" s="1"/>
  <c r="AX158" i="18" s="1"/>
  <c r="AY159" i="18"/>
  <c r="BB166" i="18"/>
  <c r="AU167" i="18"/>
  <c r="BA167" i="18" s="1"/>
  <c r="A170" i="18"/>
  <c r="AL170" i="18"/>
  <c r="BB183" i="18"/>
  <c r="BA183" i="18"/>
  <c r="AY194" i="18"/>
  <c r="BB199" i="18"/>
  <c r="AY142" i="18"/>
  <c r="AU149" i="18"/>
  <c r="BA149" i="18" s="1"/>
  <c r="AZ149" i="18"/>
  <c r="BB153" i="18"/>
  <c r="AY154" i="18"/>
  <c r="AU168" i="18"/>
  <c r="BA168" i="18" s="1"/>
  <c r="AZ179" i="18"/>
  <c r="AU179" i="18"/>
  <c r="BA179" i="18" s="1"/>
  <c r="AY185" i="18"/>
  <c r="BB187" i="18"/>
  <c r="AL138" i="18"/>
  <c r="AL143" i="18"/>
  <c r="Y146" i="18"/>
  <c r="AM146" i="18" s="1"/>
  <c r="AP151" i="18"/>
  <c r="AQ151" i="18" s="1"/>
  <c r="AX151" i="18" s="1"/>
  <c r="AG158" i="18"/>
  <c r="AU158" i="18" s="1"/>
  <c r="BA158" i="18" s="1"/>
  <c r="AY163" i="18"/>
  <c r="AZ164" i="18"/>
  <c r="AZ168" i="18"/>
  <c r="Y171" i="18"/>
  <c r="AM171" i="18" s="1"/>
  <c r="AX172" i="18"/>
  <c r="AY172" i="18"/>
  <c r="AW176" i="18"/>
  <c r="AW177" i="18"/>
  <c r="BB192" i="18"/>
  <c r="BB193" i="18"/>
  <c r="AZ145" i="18"/>
  <c r="AZ166" i="18"/>
  <c r="BB167" i="18"/>
  <c r="AY169" i="18"/>
  <c r="AX169" i="18"/>
  <c r="AU173" i="18"/>
  <c r="AZ173" i="18"/>
  <c r="AZ177" i="18"/>
  <c r="BB178" i="18"/>
  <c r="BB182" i="18"/>
  <c r="AW139" i="18"/>
  <c r="AY147" i="18"/>
  <c r="AX147" i="18"/>
  <c r="BA147" i="18"/>
  <c r="AP150" i="18"/>
  <c r="AQ150" i="18" s="1"/>
  <c r="AY151" i="18"/>
  <c r="BB154" i="18"/>
  <c r="AZ161" i="18"/>
  <c r="Y163" i="18"/>
  <c r="AM163" i="18" s="1"/>
  <c r="Y164" i="18"/>
  <c r="AM164" i="18" s="1"/>
  <c r="BB165" i="18"/>
  <c r="AY168" i="18"/>
  <c r="AZ174" i="18"/>
  <c r="BB177" i="18"/>
  <c r="AY179" i="18"/>
  <c r="AW181" i="18"/>
  <c r="AY135" i="18"/>
  <c r="AX135" i="18"/>
  <c r="AZ143" i="18"/>
  <c r="BB144" i="18"/>
  <c r="AY155" i="18"/>
  <c r="AW170" i="18"/>
  <c r="AL179" i="18"/>
  <c r="A179" i="18"/>
  <c r="BB181" i="18"/>
  <c r="AU182" i="18"/>
  <c r="BA182" i="18" s="1"/>
  <c r="BB200" i="18"/>
  <c r="AB138" i="18"/>
  <c r="Y140" i="18"/>
  <c r="AM140" i="18" s="1"/>
  <c r="Y142" i="18"/>
  <c r="AM142" i="18" s="1"/>
  <c r="AG150" i="18"/>
  <c r="AU150" i="18" s="1"/>
  <c r="BA150" i="18" s="1"/>
  <c r="BA156" i="18"/>
  <c r="Y166" i="18"/>
  <c r="AM166" i="18" s="1"/>
  <c r="Y168" i="18"/>
  <c r="AM168" i="18" s="1"/>
  <c r="AP185" i="18"/>
  <c r="AQ185" i="18" s="1"/>
  <c r="AX185" i="18" s="1"/>
  <c r="AU197" i="18"/>
  <c r="BA197" i="18" s="1"/>
  <c r="A201" i="18"/>
  <c r="AL201" i="18"/>
  <c r="AG135" i="18"/>
  <c r="AU135" i="18" s="1"/>
  <c r="BA135" i="18" s="1"/>
  <c r="AU143" i="18"/>
  <c r="BA143" i="18" s="1"/>
  <c r="AZ153" i="18"/>
  <c r="AU153" i="18"/>
  <c r="BA153" i="18" s="1"/>
  <c r="Y155" i="18"/>
  <c r="AM155" i="18" s="1"/>
  <c r="Y156" i="18"/>
  <c r="AM156" i="18" s="1"/>
  <c r="BB160" i="18"/>
  <c r="AP162" i="18"/>
  <c r="AQ162" i="18" s="1"/>
  <c r="AX162" i="18" s="1"/>
  <c r="AU172" i="18"/>
  <c r="BA172" i="18" s="1"/>
  <c r="AU175" i="18"/>
  <c r="BA175" i="18" s="1"/>
  <c r="AY177" i="18"/>
  <c r="AZ180" i="18"/>
  <c r="AY183" i="18"/>
  <c r="BB189" i="18"/>
  <c r="AY150" i="18"/>
  <c r="AX150" i="18"/>
  <c r="AZ159" i="18"/>
  <c r="AZ162" i="18"/>
  <c r="AU162" i="18"/>
  <c r="BA162" i="18" s="1"/>
  <c r="AY173" i="18"/>
  <c r="AX173" i="18"/>
  <c r="BB180" i="18"/>
  <c r="AY184" i="18"/>
  <c r="BB209" i="18"/>
  <c r="BB239" i="18"/>
  <c r="AY245" i="18"/>
  <c r="AP170" i="18"/>
  <c r="AQ170" i="18" s="1"/>
  <c r="AX170" i="18" s="1"/>
  <c r="AG182" i="18"/>
  <c r="AZ183" i="18"/>
  <c r="BB184" i="18"/>
  <c r="BB185" i="18"/>
  <c r="AY198" i="18"/>
  <c r="AZ202" i="18"/>
  <c r="AY205" i="18"/>
  <c r="BB172" i="18"/>
  <c r="AY174" i="18"/>
  <c r="AP175" i="18"/>
  <c r="AW186" i="18"/>
  <c r="AZ192" i="18"/>
  <c r="AU192" i="18"/>
  <c r="BA192" i="18" s="1"/>
  <c r="AW203" i="18"/>
  <c r="AY186" i="18"/>
  <c r="AY190" i="18"/>
  <c r="AZ201" i="18"/>
  <c r="AU201" i="18"/>
  <c r="AP202" i="18"/>
  <c r="AQ202" i="18" s="1"/>
  <c r="AX202" i="18" s="1"/>
  <c r="AN202" i="18"/>
  <c r="AW202" i="18" s="1"/>
  <c r="AU220" i="18"/>
  <c r="BA220" i="18" s="1"/>
  <c r="AZ220" i="18"/>
  <c r="A142" i="18"/>
  <c r="A150" i="18"/>
  <c r="A158" i="18"/>
  <c r="A166" i="18"/>
  <c r="AZ186" i="18"/>
  <c r="AZ187" i="18"/>
  <c r="AZ188" i="18"/>
  <c r="AP196" i="18"/>
  <c r="AN196" i="18"/>
  <c r="AW196" i="18" s="1"/>
  <c r="AZ198" i="18"/>
  <c r="AY203" i="18"/>
  <c r="AW207" i="18"/>
  <c r="AY212" i="18"/>
  <c r="AN217" i="18"/>
  <c r="AW217" i="18" s="1"/>
  <c r="AP217" i="18"/>
  <c r="AQ217" i="18" s="1"/>
  <c r="AY223" i="18"/>
  <c r="AB174" i="18"/>
  <c r="AY180" i="18"/>
  <c r="Y190" i="18"/>
  <c r="AM190" i="18" s="1"/>
  <c r="AU196" i="18"/>
  <c r="BA196" i="18" s="1"/>
  <c r="AZ196" i="18"/>
  <c r="AZ207" i="18"/>
  <c r="AU207" i="18"/>
  <c r="BA207" i="18" s="1"/>
  <c r="AN212" i="18"/>
  <c r="AW212" i="18" s="1"/>
  <c r="AP212" i="18"/>
  <c r="A219" i="18"/>
  <c r="AL219" i="18"/>
  <c r="AN223" i="18"/>
  <c r="AW223" i="18" s="1"/>
  <c r="AP223" i="18"/>
  <c r="AQ223" i="18" s="1"/>
  <c r="AX223" i="18" s="1"/>
  <c r="AZ241" i="18"/>
  <c r="AU241" i="18"/>
  <c r="BA241" i="18" s="1"/>
  <c r="AZ247" i="18"/>
  <c r="AU247" i="18"/>
  <c r="BA247" i="18" s="1"/>
  <c r="A151" i="18"/>
  <c r="A159" i="18"/>
  <c r="A167" i="18"/>
  <c r="Y174" i="18"/>
  <c r="AM174" i="18" s="1"/>
  <c r="AZ184" i="18"/>
  <c r="AU184" i="18"/>
  <c r="BA184" i="18" s="1"/>
  <c r="AP195" i="18"/>
  <c r="AQ195" i="18" s="1"/>
  <c r="AX195" i="18" s="1"/>
  <c r="AP199" i="18"/>
  <c r="AQ199" i="18" s="1"/>
  <c r="AY200" i="18"/>
  <c r="AX200" i="18"/>
  <c r="BB202" i="18"/>
  <c r="AW206" i="18"/>
  <c r="AZ211" i="18"/>
  <c r="AU211" i="18"/>
  <c r="BA211" i="18" s="1"/>
  <c r="AU212" i="18"/>
  <c r="BA212" i="18" s="1"/>
  <c r="AZ212" i="18"/>
  <c r="BA173" i="18"/>
  <c r="AP178" i="18"/>
  <c r="AQ178" i="18" s="1"/>
  <c r="AX178" i="18" s="1"/>
  <c r="AY182" i="18"/>
  <c r="Y186" i="18"/>
  <c r="AM186" i="18" s="1"/>
  <c r="AW194" i="18"/>
  <c r="BB197" i="18"/>
  <c r="AU199" i="18"/>
  <c r="BA199" i="18" s="1"/>
  <c r="AZ199" i="18"/>
  <c r="BA201" i="18"/>
  <c r="BB201" i="18"/>
  <c r="BB212" i="18"/>
  <c r="BB223" i="18"/>
  <c r="BA223" i="18"/>
  <c r="BB233" i="18"/>
  <c r="AP241" i="18"/>
  <c r="AQ241" i="18" s="1"/>
  <c r="AX241" i="18" s="1"/>
  <c r="AZ205" i="18"/>
  <c r="AU205" i="18"/>
  <c r="AZ169" i="18"/>
  <c r="Y170" i="18"/>
  <c r="AM170" i="18" s="1"/>
  <c r="AY171" i="18"/>
  <c r="Y182" i="18"/>
  <c r="AM182" i="18" s="1"/>
  <c r="Y187" i="18"/>
  <c r="AM187" i="18" s="1"/>
  <c r="AW191" i="18"/>
  <c r="AP193" i="18"/>
  <c r="AQ193" i="18" s="1"/>
  <c r="AX193" i="18" s="1"/>
  <c r="BB194" i="18"/>
  <c r="BA194" i="18"/>
  <c r="AU200" i="18"/>
  <c r="BA200" i="18" s="1"/>
  <c r="AZ200" i="18"/>
  <c r="Y203" i="18"/>
  <c r="AM203" i="18" s="1"/>
  <c r="BB205" i="18"/>
  <c r="BA205" i="18"/>
  <c r="AN240" i="18"/>
  <c r="AW240" i="18" s="1"/>
  <c r="AP240" i="18"/>
  <c r="AQ240" i="18" s="1"/>
  <c r="AX240" i="18" s="1"/>
  <c r="A145" i="18"/>
  <c r="A153" i="18"/>
  <c r="A161" i="18"/>
  <c r="AQ189" i="18"/>
  <c r="AX189" i="18" s="1"/>
  <c r="AP190" i="18"/>
  <c r="AQ190" i="18" s="1"/>
  <c r="AX190" i="18" s="1"/>
  <c r="BB195" i="18"/>
  <c r="BA195" i="18"/>
  <c r="AU204" i="18"/>
  <c r="BA204" i="18" s="1"/>
  <c r="AZ204" i="18"/>
  <c r="AY210" i="18"/>
  <c r="AY214" i="18"/>
  <c r="AG171" i="18"/>
  <c r="AU171" i="18" s="1"/>
  <c r="BA171" i="18" s="1"/>
  <c r="AP174" i="18"/>
  <c r="Y175" i="18"/>
  <c r="AM175" i="18" s="1"/>
  <c r="AU180" i="18"/>
  <c r="BA180" i="18" s="1"/>
  <c r="AP183" i="18"/>
  <c r="AP192" i="18"/>
  <c r="AQ192" i="18" s="1"/>
  <c r="AX192" i="18" s="1"/>
  <c r="AY197" i="18"/>
  <c r="AW197" i="18"/>
  <c r="BB206" i="18"/>
  <c r="AZ206" i="18"/>
  <c r="AP176" i="18"/>
  <c r="AQ176" i="18" s="1"/>
  <c r="AX176" i="18" s="1"/>
  <c r="AP181" i="18"/>
  <c r="AQ181" i="18" s="1"/>
  <c r="AX181" i="18" s="1"/>
  <c r="AP187" i="18"/>
  <c r="AU188" i="18"/>
  <c r="BA188" i="18" s="1"/>
  <c r="AP188" i="18"/>
  <c r="AQ188" i="18" s="1"/>
  <c r="AX188" i="18" s="1"/>
  <c r="AU189" i="18"/>
  <c r="BA189" i="18" s="1"/>
  <c r="AZ189" i="18"/>
  <c r="BB190" i="18"/>
  <c r="AZ195" i="18"/>
  <c r="BB198" i="18"/>
  <c r="AY202" i="18"/>
  <c r="AZ203" i="18"/>
  <c r="AU203" i="18"/>
  <c r="BA203" i="18" s="1"/>
  <c r="AW204" i="18"/>
  <c r="AW205" i="18"/>
  <c r="AX216" i="18"/>
  <c r="AY216" i="18"/>
  <c r="AY207" i="18"/>
  <c r="AZ213" i="18"/>
  <c r="AG174" i="18"/>
  <c r="AU174" i="18" s="1"/>
  <c r="BA174" i="18" s="1"/>
  <c r="BB176" i="18"/>
  <c r="AU181" i="18"/>
  <c r="BA181" i="18" s="1"/>
  <c r="AZ181" i="18"/>
  <c r="AP182" i="18"/>
  <c r="AQ182" i="18" s="1"/>
  <c r="AX182" i="18" s="1"/>
  <c r="BB186" i="18"/>
  <c r="AW187" i="18"/>
  <c r="BB188" i="18"/>
  <c r="BB191" i="18"/>
  <c r="AG193" i="18"/>
  <c r="AU193" i="18" s="1"/>
  <c r="BA193" i="18" s="1"/>
  <c r="AY193" i="18"/>
  <c r="AZ208" i="18"/>
  <c r="AW209" i="18"/>
  <c r="AZ210" i="18"/>
  <c r="BB221" i="18"/>
  <c r="AP209" i="18"/>
  <c r="AQ209" i="18" s="1"/>
  <c r="AX209" i="18" s="1"/>
  <c r="AZ215" i="18"/>
  <c r="BB219" i="18"/>
  <c r="AY220" i="18"/>
  <c r="BB224" i="18"/>
  <c r="BB243" i="18"/>
  <c r="BA243" i="18"/>
  <c r="BB257" i="18"/>
  <c r="A189" i="18"/>
  <c r="AP198" i="18"/>
  <c r="AQ198" i="18" s="1"/>
  <c r="AX198" i="18" s="1"/>
  <c r="AX199" i="18"/>
  <c r="AP213" i="18"/>
  <c r="AQ213" i="18" s="1"/>
  <c r="AX213" i="18" s="1"/>
  <c r="AZ214" i="18"/>
  <c r="AU214" i="18"/>
  <c r="AG215" i="18"/>
  <c r="AU215" i="18" s="1"/>
  <c r="BA215" i="18" s="1"/>
  <c r="AZ216" i="18"/>
  <c r="AU216" i="18"/>
  <c r="BA216" i="18" s="1"/>
  <c r="AZ217" i="18"/>
  <c r="A220" i="18"/>
  <c r="AL220" i="18"/>
  <c r="AB220" i="18"/>
  <c r="AQ220" i="18" s="1"/>
  <c r="AX220" i="18" s="1"/>
  <c r="BB222" i="18"/>
  <c r="BB225" i="18"/>
  <c r="AZ231" i="18"/>
  <c r="AU231" i="18"/>
  <c r="BB241" i="18"/>
  <c r="AU243" i="18"/>
  <c r="AZ243" i="18"/>
  <c r="BB211" i="18"/>
  <c r="AY228" i="18"/>
  <c r="AX228" i="18"/>
  <c r="AU229" i="18"/>
  <c r="BA229" i="18" s="1"/>
  <c r="AZ229" i="18"/>
  <c r="BB232" i="18"/>
  <c r="BA232" i="18"/>
  <c r="AZ233" i="18"/>
  <c r="AU240" i="18"/>
  <c r="BA240" i="18" s="1"/>
  <c r="AZ240" i="18"/>
  <c r="AY244" i="18"/>
  <c r="AP250" i="18"/>
  <c r="AZ251" i="18"/>
  <c r="AU251" i="18"/>
  <c r="BA251" i="18" s="1"/>
  <c r="AP252" i="18"/>
  <c r="AQ252" i="18" s="1"/>
  <c r="AX252" i="18" s="1"/>
  <c r="AU256" i="18"/>
  <c r="BA256" i="18" s="1"/>
  <c r="AZ256" i="18"/>
  <c r="A190" i="18"/>
  <c r="BB204" i="18"/>
  <c r="BB213" i="18"/>
  <c r="A226" i="18"/>
  <c r="AL226" i="18"/>
  <c r="BB230" i="18"/>
  <c r="BA230" i="18"/>
  <c r="AU233" i="18"/>
  <c r="BA233" i="18" s="1"/>
  <c r="AU239" i="18"/>
  <c r="BA239" i="18" s="1"/>
  <c r="AZ239" i="18"/>
  <c r="BB240" i="18"/>
  <c r="AY253" i="18"/>
  <c r="BB214" i="18"/>
  <c r="BA214" i="18"/>
  <c r="AY219" i="18"/>
  <c r="AZ223" i="18"/>
  <c r="AZ232" i="18"/>
  <c r="AU232" i="18"/>
  <c r="AW245" i="18"/>
  <c r="AU245" i="18"/>
  <c r="BA245" i="18" s="1"/>
  <c r="AZ245" i="18"/>
  <c r="AY248" i="18"/>
  <c r="AW251" i="18"/>
  <c r="A253" i="18"/>
  <c r="AL253" i="18"/>
  <c r="AP255" i="18"/>
  <c r="AQ255" i="18" s="1"/>
  <c r="AX255" i="18" s="1"/>
  <c r="AW256" i="18"/>
  <c r="BB231" i="18"/>
  <c r="BA231" i="18"/>
  <c r="A234" i="18"/>
  <c r="AL234" i="18"/>
  <c r="AY235" i="18"/>
  <c r="AZ236" i="18"/>
  <c r="AZ238" i="18"/>
  <c r="AU238" i="18"/>
  <c r="BA238" i="18" s="1"/>
  <c r="AZ250" i="18"/>
  <c r="BB256" i="18"/>
  <c r="A199" i="18"/>
  <c r="AP210" i="18"/>
  <c r="AQ210" i="18" s="1"/>
  <c r="AX210" i="18" s="1"/>
  <c r="BB216" i="18"/>
  <c r="Y219" i="18"/>
  <c r="AM219" i="18" s="1"/>
  <c r="BB248" i="18"/>
  <c r="BA248" i="18"/>
  <c r="AZ248" i="18"/>
  <c r="BB251" i="18"/>
  <c r="BB254" i="18"/>
  <c r="Y207" i="18"/>
  <c r="AM207" i="18" s="1"/>
  <c r="AZ209" i="18"/>
  <c r="AY215" i="18"/>
  <c r="AX217" i="18"/>
  <c r="Y221" i="18"/>
  <c r="AM221" i="18" s="1"/>
  <c r="AU228" i="18"/>
  <c r="BA228" i="18" s="1"/>
  <c r="AZ228" i="18"/>
  <c r="AY243" i="18"/>
  <c r="AP248" i="18"/>
  <c r="AQ248" i="18" s="1"/>
  <c r="AX248" i="18" s="1"/>
  <c r="A252" i="18"/>
  <c r="AL252" i="18"/>
  <c r="Y212" i="18"/>
  <c r="AM212" i="18" s="1"/>
  <c r="AL214" i="18"/>
  <c r="A214" i="18"/>
  <c r="BB217" i="18"/>
  <c r="AY218" i="18"/>
  <c r="AX218" i="18"/>
  <c r="AZ221" i="18"/>
  <c r="AY226" i="18"/>
  <c r="AY237" i="18"/>
  <c r="BB244" i="18"/>
  <c r="AG249" i="18"/>
  <c r="AU249" i="18" s="1"/>
  <c r="BA249" i="18" s="1"/>
  <c r="AZ249" i="18"/>
  <c r="AL250" i="18"/>
  <c r="AU253" i="18"/>
  <c r="BA253" i="18" s="1"/>
  <c r="AZ253" i="18"/>
  <c r="Y198" i="18"/>
  <c r="AM198" i="18" s="1"/>
  <c r="Y213" i="18"/>
  <c r="AM213" i="18" s="1"/>
  <c r="AZ219" i="18"/>
  <c r="AP219" i="18"/>
  <c r="AQ219" i="18" s="1"/>
  <c r="AX219" i="18" s="1"/>
  <c r="AW228" i="18"/>
  <c r="AY230" i="18"/>
  <c r="AY240" i="18"/>
  <c r="AW244" i="18"/>
  <c r="AW246" i="18"/>
  <c r="BB249" i="18"/>
  <c r="AL196" i="18"/>
  <c r="AB204" i="18"/>
  <c r="AQ204" i="18" s="1"/>
  <c r="AX204" i="18" s="1"/>
  <c r="AP207" i="18"/>
  <c r="AQ207" i="18" s="1"/>
  <c r="AX207" i="18" s="1"/>
  <c r="BB208" i="18"/>
  <c r="Y218" i="18"/>
  <c r="AM218" i="18" s="1"/>
  <c r="AZ225" i="18"/>
  <c r="AU225" i="18"/>
  <c r="BA225" i="18" s="1"/>
  <c r="AP225" i="18"/>
  <c r="AY227" i="18"/>
  <c r="AY234" i="18"/>
  <c r="AZ235" i="18"/>
  <c r="AU235" i="18"/>
  <c r="BA235" i="18" s="1"/>
  <c r="AN236" i="18"/>
  <c r="AW236" i="18" s="1"/>
  <c r="BB246" i="18"/>
  <c r="A178" i="18"/>
  <c r="A186" i="18"/>
  <c r="A194" i="18"/>
  <c r="AG202" i="18"/>
  <c r="AU202" i="18" s="1"/>
  <c r="BA202" i="18" s="1"/>
  <c r="AY225" i="18"/>
  <c r="BB226" i="18"/>
  <c r="AP226" i="18"/>
  <c r="AW227" i="18"/>
  <c r="AL230" i="18"/>
  <c r="A230" i="18"/>
  <c r="AB230" i="18"/>
  <c r="AY239" i="18"/>
  <c r="AP242" i="18"/>
  <c r="AQ242" i="18" s="1"/>
  <c r="AX242" i="18" s="1"/>
  <c r="AY246" i="18"/>
  <c r="AP249" i="18"/>
  <c r="AQ249" i="18" s="1"/>
  <c r="AX249" i="18" s="1"/>
  <c r="BB250" i="18"/>
  <c r="AU252" i="18"/>
  <c r="BA252" i="18" s="1"/>
  <c r="AZ252" i="18"/>
  <c r="AZ255" i="18"/>
  <c r="AB196" i="18"/>
  <c r="AP215" i="18"/>
  <c r="AQ215" i="18" s="1"/>
  <c r="AX215" i="18" s="1"/>
  <c r="AY221" i="18"/>
  <c r="AY231" i="18"/>
  <c r="AP235" i="18"/>
  <c r="AQ235" i="18" s="1"/>
  <c r="AX235" i="18" s="1"/>
  <c r="AN235" i="18"/>
  <c r="AW235" i="18" s="1"/>
  <c r="AY236" i="18"/>
  <c r="AY242" i="18"/>
  <c r="AU244" i="18"/>
  <c r="BA244" i="18" s="1"/>
  <c r="AZ244" i="18"/>
  <c r="AY247" i="18"/>
  <c r="AZ257" i="18"/>
  <c r="AU257" i="18"/>
  <c r="BA257" i="18" s="1"/>
  <c r="AQ257" i="18"/>
  <c r="AX257" i="18" s="1"/>
  <c r="AP233" i="18"/>
  <c r="AQ233" i="18" s="1"/>
  <c r="AX233" i="18" s="1"/>
  <c r="AN233" i="18"/>
  <c r="AW233" i="18" s="1"/>
  <c r="AY233" i="18"/>
  <c r="AQ234" i="18"/>
  <c r="AX234" i="18" s="1"/>
  <c r="AY251" i="18"/>
  <c r="AY252" i="18"/>
  <c r="AY256" i="18"/>
  <c r="AX256" i="18"/>
  <c r="AY257" i="18"/>
  <c r="Y210" i="18"/>
  <c r="AM210" i="18" s="1"/>
  <c r="AY222" i="18"/>
  <c r="AP224" i="18"/>
  <c r="AQ224" i="18" s="1"/>
  <c r="AX224" i="18" s="1"/>
  <c r="AN224" i="18"/>
  <c r="AW224" i="18" s="1"/>
  <c r="AY224" i="18"/>
  <c r="BB235" i="18"/>
  <c r="AP243" i="18"/>
  <c r="AQ243" i="18" s="1"/>
  <c r="AX243" i="18" s="1"/>
  <c r="AN243" i="18"/>
  <c r="AW243" i="18" s="1"/>
  <c r="AB251" i="18"/>
  <c r="AQ251" i="18" s="1"/>
  <c r="AX251" i="18" s="1"/>
  <c r="AW257" i="18"/>
  <c r="AL209" i="18"/>
  <c r="A210" i="18"/>
  <c r="A211" i="18"/>
  <c r="A212" i="18"/>
  <c r="A222" i="18"/>
  <c r="AL223" i="18"/>
  <c r="AY229" i="18"/>
  <c r="AZ230" i="18"/>
  <c r="AG250" i="18"/>
  <c r="AU250" i="18" s="1"/>
  <c r="BA250" i="18" s="1"/>
  <c r="A254" i="18"/>
  <c r="AB212" i="18"/>
  <c r="A237" i="18"/>
  <c r="AZ234" i="18"/>
  <c r="Y254" i="18"/>
  <c r="AM254" i="18" s="1"/>
  <c r="AP239" i="18"/>
  <c r="AQ239" i="18" s="1"/>
  <c r="AX239" i="18" s="1"/>
  <c r="BA242" i="18"/>
  <c r="Y247" i="18"/>
  <c r="AM247" i="18" s="1"/>
  <c r="AP214" i="18"/>
  <c r="AQ214" i="18" s="1"/>
  <c r="AX214" i="18" s="1"/>
  <c r="AG226" i="18"/>
  <c r="AU226" i="18" s="1"/>
  <c r="BA226" i="18" s="1"/>
  <c r="Y230" i="18"/>
  <c r="AM230" i="18" s="1"/>
  <c r="AG234" i="18"/>
  <c r="AU234" i="18" s="1"/>
  <c r="BA234" i="18" s="1"/>
  <c r="AB236" i="18"/>
  <c r="AQ236" i="18" s="1"/>
  <c r="AX236" i="18" s="1"/>
  <c r="AP238" i="18"/>
  <c r="AQ238" i="18" s="1"/>
  <c r="AX238" i="18" s="1"/>
  <c r="AL243" i="18"/>
  <c r="AY250" i="18"/>
  <c r="AP254" i="18"/>
  <c r="AL217" i="18"/>
  <c r="A239" i="18"/>
  <c r="Y246" i="18"/>
  <c r="AM246" i="18" s="1"/>
  <c r="AP222" i="18"/>
  <c r="AQ222" i="18" s="1"/>
  <c r="AX222" i="18" s="1"/>
  <c r="BA237" i="18"/>
  <c r="Y239" i="18"/>
  <c r="AM239" i="18" s="1"/>
  <c r="AP247" i="18"/>
  <c r="AQ247" i="18" s="1"/>
  <c r="AX247" i="18" s="1"/>
  <c r="Y214" i="18"/>
  <c r="AM214" i="18" s="1"/>
  <c r="AP230" i="18"/>
  <c r="AP231" i="18"/>
  <c r="AQ231" i="18" s="1"/>
  <c r="AX231" i="18" s="1"/>
  <c r="AB245" i="18"/>
  <c r="Y238" i="18"/>
  <c r="AM238" i="18" s="1"/>
  <c r="AQ246" i="18"/>
  <c r="AX246" i="18" s="1"/>
  <c r="A233" i="18"/>
  <c r="A241" i="18"/>
  <c r="A249" i="18"/>
  <c r="A257" i="18"/>
  <c r="AQ110" i="18" l="1"/>
  <c r="AX110" i="18" s="1"/>
  <c r="AQ186" i="18"/>
  <c r="AX186" i="18" s="1"/>
  <c r="AQ245" i="18"/>
  <c r="AX245" i="18" s="1"/>
  <c r="AQ81" i="18"/>
  <c r="AX81" i="18" s="1"/>
  <c r="AQ119" i="18"/>
  <c r="AX119" i="18" s="1"/>
  <c r="AQ91" i="18"/>
  <c r="AX91" i="18" s="1"/>
  <c r="AQ83" i="18"/>
  <c r="AX83" i="18" s="1"/>
  <c r="AQ109" i="18"/>
  <c r="AX109" i="18" s="1"/>
  <c r="AQ183" i="18"/>
  <c r="AX183" i="18" s="1"/>
  <c r="AQ167" i="18"/>
  <c r="AX167" i="18" s="1"/>
  <c r="AQ225" i="18"/>
  <c r="AX225" i="18" s="1"/>
  <c r="AQ93" i="18"/>
  <c r="AX93" i="18" s="1"/>
  <c r="AQ29" i="18"/>
  <c r="AX29" i="18" s="1"/>
  <c r="AQ208" i="18"/>
  <c r="AX208" i="18" s="1"/>
  <c r="AQ125" i="18"/>
  <c r="AX125" i="18" s="1"/>
  <c r="AQ165" i="18"/>
  <c r="AX165" i="18" s="1"/>
  <c r="AQ10" i="18"/>
  <c r="AX10" i="18" s="1"/>
  <c r="AQ24" i="18"/>
  <c r="AX24" i="18" s="1"/>
  <c r="AQ203" i="18"/>
  <c r="AX203" i="18" s="1"/>
  <c r="AQ254" i="18"/>
  <c r="AX254" i="18" s="1"/>
  <c r="AQ226" i="18"/>
  <c r="AX226" i="18" s="1"/>
  <c r="AQ104" i="18"/>
  <c r="AX104" i="18" s="1"/>
  <c r="AQ78" i="18"/>
  <c r="AX78" i="18" s="1"/>
  <c r="AQ107" i="18"/>
  <c r="AX107" i="18" s="1"/>
  <c r="AQ184" i="18"/>
  <c r="AX184" i="18" s="1"/>
  <c r="AQ106" i="18"/>
  <c r="AX106" i="18" s="1"/>
  <c r="AQ87" i="18"/>
  <c r="AX87" i="18" s="1"/>
  <c r="AQ5" i="18"/>
  <c r="AX5" i="18" s="1"/>
  <c r="AQ32" i="18"/>
  <c r="AX32" i="18" s="1"/>
  <c r="AQ250" i="18"/>
  <c r="AX250" i="18" s="1"/>
  <c r="AQ175" i="18"/>
  <c r="AX175" i="18" s="1"/>
  <c r="AQ187" i="18"/>
  <c r="AX187" i="18" s="1"/>
  <c r="AQ156" i="18"/>
  <c r="AX156" i="18" s="1"/>
  <c r="AQ102" i="18"/>
  <c r="AX102" i="18" s="1"/>
  <c r="AQ44" i="18"/>
  <c r="AX44" i="18" s="1"/>
  <c r="AQ108" i="18"/>
  <c r="AX108" i="18" s="1"/>
  <c r="AQ205" i="18"/>
  <c r="AX205" i="18" s="1"/>
  <c r="AQ244" i="18"/>
  <c r="AX244" i="18" s="1"/>
  <c r="AQ155" i="18"/>
  <c r="AX155" i="18" s="1"/>
  <c r="AQ230" i="18"/>
  <c r="AX230" i="18" s="1"/>
  <c r="AQ35" i="18"/>
  <c r="AX35" i="18" s="1"/>
  <c r="AQ174" i="18"/>
  <c r="AX174" i="18" s="1"/>
  <c r="AQ88" i="18"/>
  <c r="AX88" i="18" s="1"/>
  <c r="AQ212" i="18"/>
  <c r="AX212" i="18" s="1"/>
  <c r="AQ96" i="18"/>
  <c r="AX96" i="18" s="1"/>
  <c r="AQ74" i="18"/>
  <c r="AX74" i="18" s="1"/>
  <c r="AQ138" i="18"/>
  <c r="AX138" i="18" s="1"/>
  <c r="AQ196" i="18"/>
  <c r="AX196" i="18" s="1"/>
  <c r="AQ75" i="18"/>
  <c r="AX75" i="18" s="1"/>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T43" i="16" l="1"/>
  <c r="B42" i="16"/>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B486" i="16" s="1"/>
  <c r="B487" i="16" s="1"/>
  <c r="B488" i="16" s="1"/>
  <c r="B489" i="16" s="1"/>
  <c r="B490" i="16" s="1"/>
  <c r="B491" i="16" s="1"/>
  <c r="B492" i="16" s="1"/>
  <c r="B493" i="16" s="1"/>
  <c r="B494" i="16" s="1"/>
  <c r="B495" i="16" s="1"/>
  <c r="B496" i="16" s="1"/>
  <c r="B497" i="16" s="1"/>
  <c r="B498" i="16" s="1"/>
  <c r="B499" i="16" s="1"/>
  <c r="B500" i="16" s="1"/>
  <c r="B501" i="16" s="1"/>
  <c r="B502" i="16" s="1"/>
  <c r="B503" i="16" s="1"/>
  <c r="B504" i="16" s="1"/>
  <c r="B505" i="16" s="1"/>
  <c r="B506" i="16" s="1"/>
  <c r="B507" i="16" s="1"/>
  <c r="B508" i="16" s="1"/>
  <c r="B509" i="16" s="1"/>
  <c r="B510" i="16" s="1"/>
  <c r="B511" i="16" s="1"/>
  <c r="B512" i="16" s="1"/>
  <c r="B513" i="16" s="1"/>
  <c r="B514" i="16" s="1"/>
  <c r="B515" i="16" s="1"/>
  <c r="B516" i="16" s="1"/>
  <c r="B517" i="16" s="1"/>
  <c r="B518" i="16" s="1"/>
  <c r="B519" i="16" s="1"/>
  <c r="B520" i="16" s="1"/>
  <c r="B521" i="16" s="1"/>
  <c r="B522" i="16" s="1"/>
  <c r="B523" i="16" s="1"/>
  <c r="B524" i="16" s="1"/>
  <c r="B525" i="16" s="1"/>
  <c r="B526" i="16" s="1"/>
  <c r="B527" i="16" s="1"/>
  <c r="B528" i="16" s="1"/>
  <c r="B529" i="16" s="1"/>
  <c r="B530" i="16" s="1"/>
  <c r="B531" i="16" s="1"/>
  <c r="B532" i="16" s="1"/>
  <c r="B533" i="16" s="1"/>
  <c r="B534" i="16" s="1"/>
  <c r="B535" i="16" s="1"/>
  <c r="B536" i="16" s="1"/>
  <c r="B537" i="16" s="1"/>
  <c r="B538" i="16" s="1"/>
  <c r="B539" i="16" s="1"/>
  <c r="B540" i="16" s="1"/>
  <c r="B541" i="16" s="1"/>
  <c r="B542" i="16" s="1"/>
  <c r="B543" i="16" s="1"/>
  <c r="B544" i="16" s="1"/>
  <c r="B545" i="16" s="1"/>
  <c r="B546" i="16" s="1"/>
  <c r="B547" i="16" s="1"/>
  <c r="B548" i="16" s="1"/>
  <c r="B549" i="16" s="1"/>
  <c r="B550" i="16" s="1"/>
  <c r="B551" i="16" s="1"/>
  <c r="B552" i="16" s="1"/>
  <c r="B553" i="16" s="1"/>
  <c r="B554" i="16" s="1"/>
  <c r="B555" i="16" s="1"/>
  <c r="B556" i="16" s="1"/>
  <c r="B557" i="16" s="1"/>
  <c r="B558" i="16" s="1"/>
  <c r="B559" i="16" s="1"/>
  <c r="B560" i="16" s="1"/>
  <c r="B561" i="16" s="1"/>
  <c r="B562" i="16" s="1"/>
  <c r="B563" i="16" s="1"/>
  <c r="B564" i="16" s="1"/>
  <c r="B565" i="16" s="1"/>
  <c r="B566" i="16" s="1"/>
  <c r="B567" i="16" s="1"/>
  <c r="B568" i="16" s="1"/>
  <c r="B569" i="16" s="1"/>
  <c r="B570" i="16" s="1"/>
  <c r="B571" i="16" s="1"/>
  <c r="B572" i="16" s="1"/>
  <c r="B573" i="16" s="1"/>
  <c r="B574" i="16" s="1"/>
  <c r="B575" i="16" s="1"/>
  <c r="B576" i="16" s="1"/>
  <c r="B577" i="16" s="1"/>
  <c r="B578" i="16" s="1"/>
  <c r="B579" i="16" s="1"/>
  <c r="B580" i="16" s="1"/>
  <c r="B581" i="16" s="1"/>
  <c r="B582" i="16" s="1"/>
  <c r="B583" i="16" s="1"/>
  <c r="B584" i="16" s="1"/>
  <c r="B585" i="16" s="1"/>
  <c r="B586" i="16" s="1"/>
  <c r="B587" i="16" s="1"/>
  <c r="B588" i="16" s="1"/>
  <c r="B589" i="16" s="1"/>
  <c r="B590" i="16" s="1"/>
  <c r="B591" i="16" s="1"/>
  <c r="B592" i="16" s="1"/>
  <c r="B593" i="16" s="1"/>
  <c r="B594" i="16" s="1"/>
  <c r="B595" i="16" s="1"/>
  <c r="B596" i="16" s="1"/>
  <c r="B597" i="16" s="1"/>
  <c r="B598" i="16" s="1"/>
  <c r="B599" i="16" s="1"/>
  <c r="B600" i="16" s="1"/>
  <c r="B601" i="16" s="1"/>
  <c r="B602" i="16" s="1"/>
  <c r="B603" i="16" s="1"/>
  <c r="B604" i="16" s="1"/>
  <c r="B605" i="16" s="1"/>
  <c r="B606" i="16" s="1"/>
  <c r="B607" i="16" s="1"/>
  <c r="B608" i="16" s="1"/>
  <c r="B609" i="16" s="1"/>
  <c r="B610" i="16" s="1"/>
  <c r="B611" i="16" s="1"/>
  <c r="B612" i="16" s="1"/>
  <c r="B613" i="16" s="1"/>
  <c r="B614" i="16" s="1"/>
  <c r="B615" i="16" s="1"/>
  <c r="B616" i="16" s="1"/>
  <c r="B617" i="16" s="1"/>
  <c r="B618" i="16" s="1"/>
  <c r="B619" i="16" s="1"/>
  <c r="B620" i="16" s="1"/>
  <c r="B621" i="16" s="1"/>
  <c r="B622" i="16" s="1"/>
  <c r="B623" i="16" s="1"/>
  <c r="B624" i="16" s="1"/>
  <c r="B625" i="16" s="1"/>
  <c r="B626" i="16" s="1"/>
  <c r="B627" i="16" s="1"/>
  <c r="B628" i="16" s="1"/>
  <c r="B629" i="16" s="1"/>
  <c r="B630" i="16" s="1"/>
  <c r="B631" i="16" s="1"/>
  <c r="B632" i="16" s="1"/>
  <c r="B633" i="16" s="1"/>
  <c r="B634" i="16" s="1"/>
  <c r="B635" i="16" s="1"/>
  <c r="B636" i="16" s="1"/>
  <c r="B637" i="16" s="1"/>
  <c r="B638" i="16" s="1"/>
  <c r="B639" i="16" s="1"/>
  <c r="B640" i="16" s="1"/>
  <c r="B641" i="16" s="1"/>
  <c r="B642" i="16" s="1"/>
  <c r="B643" i="16" s="1"/>
  <c r="B644" i="16" s="1"/>
  <c r="B645" i="16" s="1"/>
  <c r="B646" i="16" s="1"/>
  <c r="B647" i="16" s="1"/>
  <c r="B648" i="16" s="1"/>
  <c r="B649" i="16" s="1"/>
  <c r="B650" i="16" s="1"/>
  <c r="B651" i="16" s="1"/>
  <c r="B652" i="16" s="1"/>
  <c r="B653" i="16" s="1"/>
  <c r="B654" i="16" s="1"/>
  <c r="B655" i="16" s="1"/>
  <c r="B656" i="16" s="1"/>
  <c r="B657" i="16" s="1"/>
  <c r="B658" i="16" s="1"/>
  <c r="B659" i="16" s="1"/>
  <c r="B660" i="16" s="1"/>
  <c r="B661" i="16" s="1"/>
  <c r="B662" i="16" s="1"/>
  <c r="B663" i="16" s="1"/>
  <c r="B664" i="16" s="1"/>
  <c r="B665" i="16" s="1"/>
  <c r="B666" i="16" s="1"/>
  <c r="B667" i="16" s="1"/>
  <c r="B668" i="16" s="1"/>
  <c r="B669" i="16" s="1"/>
  <c r="B670" i="16" s="1"/>
  <c r="B671" i="16" s="1"/>
  <c r="B672" i="16" s="1"/>
  <c r="B673" i="16" s="1"/>
  <c r="B674" i="16" s="1"/>
  <c r="B675" i="16" s="1"/>
  <c r="B676" i="16" s="1"/>
  <c r="B677" i="16" s="1"/>
  <c r="B678" i="16" s="1"/>
  <c r="B679" i="16" s="1"/>
  <c r="B680" i="16" s="1"/>
  <c r="B681" i="16" s="1"/>
  <c r="B682" i="16" s="1"/>
  <c r="B683" i="16" s="1"/>
  <c r="B684" i="16" s="1"/>
  <c r="B685" i="16" s="1"/>
  <c r="B686" i="16" s="1"/>
  <c r="B687" i="16" s="1"/>
  <c r="B688" i="16" s="1"/>
  <c r="B689" i="16" s="1"/>
  <c r="B690" i="16" s="1"/>
  <c r="B691" i="16" s="1"/>
  <c r="B692" i="16" s="1"/>
  <c r="B693" i="16" s="1"/>
  <c r="B694" i="16" s="1"/>
  <c r="B695" i="16" s="1"/>
  <c r="B696" i="16" s="1"/>
  <c r="B697" i="16" s="1"/>
  <c r="B698" i="16" s="1"/>
  <c r="B699" i="16" s="1"/>
  <c r="B700" i="16" s="1"/>
  <c r="B701" i="16" s="1"/>
  <c r="B702" i="16" s="1"/>
  <c r="B703" i="16" s="1"/>
  <c r="B704" i="16" s="1"/>
  <c r="B705" i="16" s="1"/>
  <c r="B706" i="16" s="1"/>
  <c r="B707" i="16" s="1"/>
  <c r="B708" i="16" s="1"/>
  <c r="B709" i="16" s="1"/>
  <c r="B710" i="16" s="1"/>
  <c r="B711" i="16" s="1"/>
  <c r="B712" i="16" s="1"/>
  <c r="B713" i="16" s="1"/>
  <c r="B714" i="16" s="1"/>
  <c r="B715" i="16" s="1"/>
  <c r="B716" i="16" s="1"/>
  <c r="B717" i="16" s="1"/>
  <c r="B718" i="16" s="1"/>
  <c r="B719" i="16" s="1"/>
  <c r="B720" i="16" s="1"/>
  <c r="B721" i="16" s="1"/>
  <c r="B722" i="16" s="1"/>
  <c r="B723" i="16" s="1"/>
  <c r="B724" i="16" s="1"/>
  <c r="B725" i="16" s="1"/>
  <c r="B726" i="16" s="1"/>
  <c r="B727" i="16" s="1"/>
  <c r="B728" i="16" s="1"/>
  <c r="B729" i="16" s="1"/>
  <c r="B730" i="16" s="1"/>
  <c r="B731" i="16" s="1"/>
  <c r="B732" i="16" s="1"/>
  <c r="B733" i="16" s="1"/>
  <c r="B734" i="16" s="1"/>
  <c r="B735" i="16" s="1"/>
  <c r="B736" i="16" s="1"/>
  <c r="B737" i="16" s="1"/>
  <c r="B738" i="16" s="1"/>
  <c r="B739" i="16" s="1"/>
  <c r="B740" i="16" s="1"/>
  <c r="B741" i="16" s="1"/>
  <c r="B742" i="16" s="1"/>
  <c r="B743" i="16" s="1"/>
  <c r="B744" i="16" s="1"/>
  <c r="B745" i="16" s="1"/>
  <c r="B746" i="16" s="1"/>
  <c r="B747" i="16" s="1"/>
  <c r="B748" i="16" s="1"/>
  <c r="B749" i="16" s="1"/>
  <c r="B750" i="16" s="1"/>
  <c r="B751" i="16" s="1"/>
  <c r="B752" i="16" s="1"/>
  <c r="B753" i="16" s="1"/>
  <c r="B754" i="16" s="1"/>
  <c r="B755" i="16" s="1"/>
  <c r="B756" i="16" s="1"/>
  <c r="B757" i="16" s="1"/>
  <c r="B758" i="16" s="1"/>
  <c r="B759" i="16" s="1"/>
  <c r="B760" i="16" s="1"/>
  <c r="B761" i="16" s="1"/>
  <c r="B762" i="16" s="1"/>
  <c r="B763" i="16" s="1"/>
  <c r="B764" i="16" s="1"/>
  <c r="B765" i="16" s="1"/>
  <c r="B766" i="16" s="1"/>
  <c r="B767" i="16" s="1"/>
  <c r="B768" i="16" s="1"/>
  <c r="B769" i="16" s="1"/>
  <c r="B770" i="16" s="1"/>
  <c r="B771" i="16" s="1"/>
  <c r="B772" i="16" s="1"/>
  <c r="B773" i="16" s="1"/>
  <c r="B774" i="16" s="1"/>
  <c r="B775" i="16" s="1"/>
  <c r="B776" i="16" s="1"/>
  <c r="B777" i="16" s="1"/>
  <c r="B778" i="16" s="1"/>
  <c r="B779" i="16" s="1"/>
  <c r="B780" i="16" s="1"/>
  <c r="B781" i="16" s="1"/>
  <c r="B782" i="16" s="1"/>
  <c r="B783" i="16" s="1"/>
  <c r="B784" i="16" s="1"/>
  <c r="B785" i="16" s="1"/>
  <c r="B786" i="16" s="1"/>
  <c r="B787" i="16" s="1"/>
  <c r="B788" i="16" s="1"/>
  <c r="B789" i="16" s="1"/>
  <c r="B790" i="16" s="1"/>
  <c r="B791" i="16" s="1"/>
  <c r="B792" i="16" s="1"/>
  <c r="B793" i="16" s="1"/>
  <c r="B794" i="16" s="1"/>
  <c r="B795" i="16" s="1"/>
  <c r="B796" i="16" s="1"/>
  <c r="B797" i="16" s="1"/>
  <c r="B798" i="16" s="1"/>
  <c r="B799" i="16" s="1"/>
  <c r="B800" i="16" s="1"/>
  <c r="B801" i="16" s="1"/>
  <c r="B802" i="16" s="1"/>
  <c r="B803" i="16" s="1"/>
  <c r="B804" i="16" s="1"/>
  <c r="B805" i="16" s="1"/>
  <c r="B806" i="16" s="1"/>
  <c r="B807" i="16" s="1"/>
  <c r="B808" i="16" s="1"/>
  <c r="B809" i="16" s="1"/>
  <c r="B810" i="16" s="1"/>
  <c r="B811" i="16" s="1"/>
  <c r="B812" i="16" s="1"/>
  <c r="B813" i="16" s="1"/>
  <c r="B814" i="16" s="1"/>
  <c r="B815" i="16" s="1"/>
  <c r="B816" i="16" s="1"/>
  <c r="B817" i="16" s="1"/>
  <c r="B818" i="16" s="1"/>
  <c r="B819" i="16" s="1"/>
  <c r="B820" i="16" s="1"/>
  <c r="B821" i="16" s="1"/>
  <c r="B822" i="16" s="1"/>
  <c r="B823" i="16" s="1"/>
  <c r="B824" i="16" s="1"/>
  <c r="B825" i="16" s="1"/>
  <c r="B826" i="16" s="1"/>
  <c r="B827" i="16" s="1"/>
  <c r="B828" i="16" s="1"/>
  <c r="B829" i="16" s="1"/>
  <c r="B830" i="16" s="1"/>
  <c r="B831" i="16" s="1"/>
  <c r="B832" i="16" s="1"/>
  <c r="B833" i="16" s="1"/>
  <c r="B834" i="16" s="1"/>
  <c r="B835" i="16" s="1"/>
  <c r="B836" i="16" s="1"/>
  <c r="B837" i="16" s="1"/>
  <c r="B838" i="16" s="1"/>
  <c r="B839" i="16" s="1"/>
  <c r="B840" i="16" s="1"/>
  <c r="B841" i="16" s="1"/>
  <c r="B842" i="16" s="1"/>
  <c r="B843" i="16" s="1"/>
  <c r="B844" i="16" s="1"/>
  <c r="B845" i="16" s="1"/>
  <c r="B846" i="16" s="1"/>
  <c r="B847" i="16" s="1"/>
  <c r="B848" i="16" s="1"/>
  <c r="B849" i="16" s="1"/>
  <c r="B850" i="16" s="1"/>
  <c r="B851" i="16" s="1"/>
  <c r="B852" i="16" s="1"/>
  <c r="B853" i="16" s="1"/>
  <c r="B854" i="16" s="1"/>
  <c r="B855" i="16" s="1"/>
  <c r="B856" i="16" s="1"/>
  <c r="B857" i="16" s="1"/>
  <c r="B858" i="16" s="1"/>
  <c r="B859" i="16" s="1"/>
  <c r="B860" i="16" s="1"/>
  <c r="B861" i="16" s="1"/>
  <c r="B862" i="16" s="1"/>
  <c r="B863" i="16" s="1"/>
  <c r="B864" i="16" s="1"/>
  <c r="B865" i="16" s="1"/>
  <c r="B866" i="16" s="1"/>
  <c r="B867" i="16" s="1"/>
  <c r="B868" i="16" s="1"/>
  <c r="B869" i="16" s="1"/>
  <c r="B870" i="16" s="1"/>
  <c r="B871" i="16" s="1"/>
  <c r="B872" i="16" s="1"/>
  <c r="B873" i="16" s="1"/>
  <c r="B874" i="16" s="1"/>
  <c r="B875" i="16" s="1"/>
  <c r="B876" i="16" s="1"/>
  <c r="B877" i="16" s="1"/>
  <c r="B878" i="16" s="1"/>
  <c r="B879" i="16" s="1"/>
  <c r="B880" i="16" s="1"/>
  <c r="B881" i="16" s="1"/>
  <c r="B882" i="16" s="1"/>
  <c r="B883" i="16" s="1"/>
  <c r="B884" i="16" s="1"/>
  <c r="B885" i="16" s="1"/>
  <c r="B886" i="16" s="1"/>
  <c r="B887" i="16" s="1"/>
  <c r="B888" i="16" s="1"/>
  <c r="B889" i="16" s="1"/>
  <c r="B890" i="16" s="1"/>
  <c r="B891" i="16" s="1"/>
  <c r="B892" i="16" s="1"/>
  <c r="B893" i="16" s="1"/>
  <c r="B894" i="16" s="1"/>
  <c r="B895" i="16" s="1"/>
  <c r="B896" i="16" s="1"/>
  <c r="B897" i="16" s="1"/>
  <c r="B898" i="16" s="1"/>
  <c r="B899" i="16" s="1"/>
  <c r="B900" i="16" s="1"/>
  <c r="B901" i="16" s="1"/>
  <c r="B902" i="16" s="1"/>
  <c r="B903" i="16" s="1"/>
  <c r="B904" i="16" s="1"/>
  <c r="B905" i="16" s="1"/>
  <c r="B906" i="16" s="1"/>
  <c r="B907" i="16" s="1"/>
  <c r="B908" i="16" s="1"/>
  <c r="B909" i="16" s="1"/>
  <c r="B910" i="16" s="1"/>
  <c r="B911" i="16" s="1"/>
  <c r="B912" i="16" s="1"/>
  <c r="B913" i="16" s="1"/>
  <c r="B914" i="16" s="1"/>
  <c r="B915" i="16" s="1"/>
  <c r="B916" i="16" s="1"/>
  <c r="B917" i="16" s="1"/>
  <c r="B918" i="16" s="1"/>
  <c r="B919" i="16" s="1"/>
  <c r="B920" i="16" s="1"/>
  <c r="B921" i="16" s="1"/>
  <c r="B922" i="16" s="1"/>
  <c r="B923" i="16" s="1"/>
  <c r="B924" i="16" s="1"/>
  <c r="B925" i="16" s="1"/>
  <c r="B926" i="16" s="1"/>
  <c r="B927" i="16" s="1"/>
  <c r="B928" i="16" s="1"/>
  <c r="B929" i="16" s="1"/>
  <c r="B930" i="16" s="1"/>
  <c r="B931" i="16" s="1"/>
  <c r="B932" i="16" s="1"/>
  <c r="B933" i="16" s="1"/>
  <c r="B934" i="16" s="1"/>
  <c r="B935" i="16" s="1"/>
  <c r="B936" i="16" s="1"/>
  <c r="B937" i="16" s="1"/>
  <c r="B938" i="16" s="1"/>
  <c r="B939" i="16" s="1"/>
  <c r="B940" i="16" s="1"/>
  <c r="B941" i="16" s="1"/>
  <c r="B942" i="16" s="1"/>
  <c r="B943" i="16" s="1"/>
  <c r="B944" i="16" s="1"/>
  <c r="B945" i="16" s="1"/>
  <c r="B946" i="16" s="1"/>
  <c r="B947" i="16" s="1"/>
  <c r="B948" i="16" s="1"/>
  <c r="B949" i="16" s="1"/>
  <c r="B950" i="16" s="1"/>
  <c r="B951" i="16" s="1"/>
  <c r="B952" i="16" s="1"/>
  <c r="B953" i="16" s="1"/>
  <c r="B954" i="16" s="1"/>
  <c r="B955" i="16" s="1"/>
  <c r="B956" i="16" s="1"/>
  <c r="B957" i="16" s="1"/>
  <c r="B958" i="16" s="1"/>
  <c r="B959" i="16" s="1"/>
  <c r="B960" i="16" s="1"/>
  <c r="B961" i="16" s="1"/>
  <c r="B962" i="16" s="1"/>
  <c r="B963" i="16" s="1"/>
  <c r="B964" i="16" s="1"/>
  <c r="B965" i="16" s="1"/>
  <c r="B966" i="16" s="1"/>
  <c r="B967" i="16" s="1"/>
  <c r="B968" i="16" s="1"/>
  <c r="B969" i="16" s="1"/>
  <c r="B970" i="16" s="1"/>
  <c r="B971" i="16" s="1"/>
  <c r="B972" i="16" s="1"/>
  <c r="B973" i="16" s="1"/>
  <c r="B974" i="16" s="1"/>
  <c r="B975" i="16" s="1"/>
  <c r="B976" i="16" s="1"/>
  <c r="B977" i="16" s="1"/>
  <c r="B978" i="16" s="1"/>
  <c r="B979" i="16" s="1"/>
  <c r="B980" i="16" s="1"/>
  <c r="B981" i="16" s="1"/>
  <c r="B982" i="16" s="1"/>
  <c r="B983" i="16" s="1"/>
  <c r="B984" i="16" s="1"/>
  <c r="B985" i="16" s="1"/>
  <c r="B986" i="16" s="1"/>
  <c r="B987" i="16" s="1"/>
  <c r="B988" i="16" s="1"/>
  <c r="B989" i="16" s="1"/>
  <c r="B990" i="16" s="1"/>
  <c r="B991" i="16" s="1"/>
  <c r="B992" i="16" s="1"/>
  <c r="B993" i="16" s="1"/>
  <c r="B994" i="16" s="1"/>
  <c r="B995" i="16" s="1"/>
  <c r="B996" i="16" s="1"/>
  <c r="B997" i="16" s="1"/>
  <c r="B998" i="16" s="1"/>
  <c r="B999" i="16" s="1"/>
  <c r="B1000" i="16" s="1"/>
  <c r="B1001" i="16" s="1"/>
  <c r="B1002" i="16" s="1"/>
  <c r="B1003" i="16" s="1"/>
  <c r="B1004" i="16" s="1"/>
  <c r="B1005" i="16" s="1"/>
  <c r="B1006" i="16" s="1"/>
  <c r="B1007" i="16" s="1"/>
  <c r="B1008" i="16" s="1"/>
  <c r="B1009" i="16" s="1"/>
  <c r="B1010" i="16" s="1"/>
  <c r="B1011" i="16" s="1"/>
  <c r="B1012" i="16" s="1"/>
  <c r="B1013" i="16" s="1"/>
  <c r="B1014" i="16" s="1"/>
  <c r="B1015" i="16" s="1"/>
  <c r="B1016" i="16" s="1"/>
  <c r="B1017" i="16" s="1"/>
  <c r="B1018" i="16" s="1"/>
  <c r="B1019" i="16" s="1"/>
  <c r="B1020" i="16" s="1"/>
  <c r="B1021" i="16" s="1"/>
  <c r="B1022" i="16" s="1"/>
  <c r="B1023" i="16" s="1"/>
  <c r="B1024" i="16" s="1"/>
  <c r="B1025" i="16" s="1"/>
  <c r="B1026" i="16" s="1"/>
  <c r="B1027" i="16" s="1"/>
  <c r="B1028" i="16" s="1"/>
  <c r="B1029" i="16" s="1"/>
  <c r="B1030" i="16" s="1"/>
  <c r="B1031" i="16" s="1"/>
  <c r="B1032" i="16" s="1"/>
  <c r="B1033" i="16" s="1"/>
  <c r="B1034" i="16" s="1"/>
  <c r="B1035" i="16" s="1"/>
  <c r="B1036" i="16" s="1"/>
  <c r="B1037" i="16" s="1"/>
  <c r="B1038" i="16" s="1"/>
  <c r="B1039" i="16" s="1"/>
  <c r="B1040" i="16" s="1"/>
  <c r="B1041" i="16" s="1"/>
  <c r="B1042" i="16" s="1"/>
  <c r="B1043" i="16" s="1"/>
  <c r="B1044" i="16" s="1"/>
  <c r="B1045" i="16" s="1"/>
  <c r="B1046" i="16" s="1"/>
  <c r="B1047" i="16" s="1"/>
  <c r="B1048" i="16" s="1"/>
  <c r="B1049" i="16" s="1"/>
  <c r="B1050" i="16" s="1"/>
  <c r="B1051" i="16" s="1"/>
  <c r="B1052" i="16" s="1"/>
  <c r="B1053" i="16" s="1"/>
  <c r="B1054" i="16" s="1"/>
  <c r="B1055" i="16" s="1"/>
  <c r="B1056" i="16" s="1"/>
  <c r="B1057" i="16" s="1"/>
  <c r="B1058" i="16" s="1"/>
  <c r="B1059" i="16" s="1"/>
  <c r="B1060" i="16" s="1"/>
  <c r="B1061" i="16" s="1"/>
  <c r="B1062" i="16" s="1"/>
  <c r="B1063" i="16" s="1"/>
  <c r="B1064" i="16" s="1"/>
  <c r="B1065" i="16" s="1"/>
  <c r="B1066" i="16" s="1"/>
  <c r="B1067" i="16" s="1"/>
  <c r="B1068" i="16" s="1"/>
  <c r="B1069" i="16" s="1"/>
  <c r="B1070" i="16" s="1"/>
  <c r="B1071" i="16" s="1"/>
  <c r="B1072" i="16" s="1"/>
  <c r="B1073" i="16" s="1"/>
  <c r="B1074" i="16" s="1"/>
  <c r="B1075" i="16" s="1"/>
  <c r="B1076" i="16" s="1"/>
  <c r="B1077" i="16" s="1"/>
  <c r="B1078" i="16" s="1"/>
  <c r="B1079" i="16" s="1"/>
  <c r="B1080" i="16" s="1"/>
  <c r="B1081" i="16" s="1"/>
  <c r="B1082" i="16" s="1"/>
  <c r="B1083" i="16" s="1"/>
  <c r="B1084" i="16" s="1"/>
  <c r="B1085" i="16" s="1"/>
  <c r="B1086" i="16" s="1"/>
  <c r="B1087" i="16" s="1"/>
  <c r="B1088" i="16" s="1"/>
  <c r="B1089" i="16" s="1"/>
  <c r="B1090" i="16" s="1"/>
  <c r="B1091" i="16" s="1"/>
  <c r="B1092" i="16" s="1"/>
  <c r="B1093" i="16" s="1"/>
  <c r="B1094" i="16" s="1"/>
  <c r="B1095" i="16" s="1"/>
  <c r="B1096" i="16" s="1"/>
  <c r="B1097" i="16" s="1"/>
  <c r="B1098" i="16" s="1"/>
  <c r="B1099" i="16" s="1"/>
  <c r="B1100" i="16" s="1"/>
  <c r="B1101" i="16" s="1"/>
  <c r="B1102" i="16" s="1"/>
  <c r="B1103" i="16" s="1"/>
  <c r="B1104" i="16" s="1"/>
  <c r="B1105" i="16" s="1"/>
  <c r="B1106" i="16" s="1"/>
  <c r="B1107" i="16" s="1"/>
  <c r="B1108" i="16" s="1"/>
  <c r="B1109" i="16" s="1"/>
  <c r="B1110" i="16" s="1"/>
  <c r="B1111" i="16" s="1"/>
  <c r="B1112" i="16" s="1"/>
  <c r="B1113" i="16" s="1"/>
  <c r="B1114" i="16" s="1"/>
  <c r="B1115" i="16" s="1"/>
  <c r="B1116" i="16" s="1"/>
  <c r="B1117" i="16" s="1"/>
  <c r="B1118" i="16" s="1"/>
  <c r="B1119" i="16" s="1"/>
  <c r="B1120" i="16" s="1"/>
  <c r="B1121" i="16" s="1"/>
  <c r="B1122" i="16" s="1"/>
  <c r="B1123" i="16" s="1"/>
  <c r="B1124" i="16" s="1"/>
  <c r="B1125" i="16" s="1"/>
  <c r="B1126" i="16" s="1"/>
  <c r="B1127" i="16" s="1"/>
  <c r="B1128" i="16" s="1"/>
  <c r="B1129" i="16" s="1"/>
  <c r="B1130" i="16" s="1"/>
  <c r="B1131" i="16" s="1"/>
  <c r="B1132" i="16" s="1"/>
  <c r="B1133" i="16" s="1"/>
  <c r="B1134" i="16" s="1"/>
  <c r="B1135" i="16" s="1"/>
  <c r="B1136" i="16" s="1"/>
  <c r="B1137" i="16" s="1"/>
  <c r="B1138" i="16" s="1"/>
  <c r="B1139" i="16" s="1"/>
  <c r="B1140" i="16" s="1"/>
  <c r="B1141" i="16" s="1"/>
  <c r="B1142" i="16" s="1"/>
  <c r="B1143" i="16" s="1"/>
  <c r="B1144" i="16" s="1"/>
  <c r="B1145" i="16" s="1"/>
  <c r="B1146" i="16" s="1"/>
  <c r="B1147" i="16" s="1"/>
  <c r="B1148" i="16" s="1"/>
  <c r="B1149" i="16" s="1"/>
  <c r="B1150" i="16" s="1"/>
  <c r="B1151" i="16" s="1"/>
  <c r="B1152" i="16" s="1"/>
  <c r="B1153" i="16" s="1"/>
  <c r="B1154" i="16" s="1"/>
  <c r="B1155" i="16" s="1"/>
  <c r="B1156" i="16" s="1"/>
  <c r="B1157" i="16" s="1"/>
  <c r="B1158" i="16" s="1"/>
  <c r="B1159" i="16" s="1"/>
  <c r="B1160" i="16" s="1"/>
  <c r="B1161" i="16" s="1"/>
  <c r="B1162" i="16" s="1"/>
  <c r="B1163" i="16" s="1"/>
  <c r="B1164" i="16" s="1"/>
  <c r="B1165" i="16" s="1"/>
  <c r="B1166" i="16" s="1"/>
  <c r="B1167" i="16" s="1"/>
  <c r="B1168" i="16" s="1"/>
  <c r="B1169" i="16" s="1"/>
  <c r="B1170" i="16" s="1"/>
  <c r="B1171" i="16" s="1"/>
  <c r="B1172" i="16" s="1"/>
  <c r="B1173" i="16" s="1"/>
  <c r="B1174" i="16" s="1"/>
  <c r="B1175" i="16" s="1"/>
  <c r="B1176" i="16" s="1"/>
  <c r="B1177" i="16" s="1"/>
  <c r="B1178" i="16" s="1"/>
  <c r="B1179" i="16" s="1"/>
  <c r="B1180" i="16" s="1"/>
  <c r="B1181" i="16" s="1"/>
  <c r="B1182" i="16" s="1"/>
  <c r="B1183" i="16" s="1"/>
  <c r="B1184" i="16" s="1"/>
  <c r="B1185" i="16" s="1"/>
  <c r="B1186" i="16" s="1"/>
  <c r="B1187" i="16" s="1"/>
  <c r="B1188" i="16" s="1"/>
  <c r="B1189" i="16" s="1"/>
  <c r="B1190" i="16" s="1"/>
  <c r="B1191" i="16" s="1"/>
  <c r="B1192" i="16" s="1"/>
  <c r="B1193" i="16" s="1"/>
  <c r="B1194" i="16" s="1"/>
  <c r="B1195" i="16" s="1"/>
  <c r="B1196" i="16" s="1"/>
  <c r="B1197" i="16" s="1"/>
  <c r="B1198" i="16" s="1"/>
  <c r="B1199" i="16" s="1"/>
  <c r="B1200" i="16" s="1"/>
  <c r="B1201" i="16" s="1"/>
  <c r="B1202" i="16" s="1"/>
  <c r="B1203" i="16" s="1"/>
  <c r="B1204" i="16" s="1"/>
  <c r="B1205" i="16" s="1"/>
  <c r="B1206" i="16" s="1"/>
  <c r="B1207" i="16" s="1"/>
  <c r="B1208" i="16" s="1"/>
  <c r="B1209" i="16" s="1"/>
  <c r="B1210" i="16" s="1"/>
  <c r="B1211" i="16" s="1"/>
  <c r="B1212" i="16" s="1"/>
  <c r="B1213" i="16" s="1"/>
  <c r="B1214" i="16" s="1"/>
  <c r="B1215" i="16" s="1"/>
  <c r="B1216" i="16" s="1"/>
  <c r="B1217" i="16" s="1"/>
  <c r="B1218" i="16" s="1"/>
  <c r="B1219" i="16" s="1"/>
  <c r="B1220" i="16" s="1"/>
  <c r="B1221" i="16" s="1"/>
  <c r="B1222" i="16" s="1"/>
  <c r="B1223" i="16" s="1"/>
  <c r="B1224" i="16" s="1"/>
  <c r="B1225" i="16" s="1"/>
  <c r="B1226" i="16" s="1"/>
  <c r="B1227" i="16" s="1"/>
  <c r="B1228" i="16" s="1"/>
  <c r="B1229" i="16" s="1"/>
  <c r="B1230" i="16" s="1"/>
  <c r="B1231" i="16" s="1"/>
  <c r="B1232" i="16" s="1"/>
  <c r="B1233" i="16" s="1"/>
  <c r="B1234" i="16" s="1"/>
  <c r="B1235" i="16" s="1"/>
  <c r="B1236" i="16" s="1"/>
  <c r="B1237" i="16" s="1"/>
  <c r="B1238" i="16" s="1"/>
  <c r="B1239" i="16" s="1"/>
  <c r="B1240" i="16" s="1"/>
  <c r="B1241" i="16" s="1"/>
  <c r="B1242" i="16" s="1"/>
  <c r="B1243" i="16" s="1"/>
  <c r="B1244" i="16" s="1"/>
  <c r="B1245" i="16" s="1"/>
  <c r="B1246" i="16" s="1"/>
  <c r="B1247" i="16" s="1"/>
  <c r="B1248" i="16" s="1"/>
  <c r="B1249" i="16" s="1"/>
  <c r="B1250" i="16" s="1"/>
  <c r="B1251" i="16" s="1"/>
  <c r="B1252" i="16" s="1"/>
  <c r="B1253" i="16" s="1"/>
  <c r="B1254" i="16" s="1"/>
  <c r="B1255" i="16" s="1"/>
  <c r="B1256" i="16" s="1"/>
  <c r="B1257" i="16" s="1"/>
  <c r="B1258" i="16" s="1"/>
  <c r="B1259" i="16" s="1"/>
  <c r="B1260" i="16" s="1"/>
  <c r="B1261" i="16" s="1"/>
  <c r="B1262" i="16" s="1"/>
  <c r="B1263" i="16" s="1"/>
  <c r="B1264" i="16" s="1"/>
  <c r="B1265" i="16" s="1"/>
  <c r="B1266" i="16" s="1"/>
  <c r="B1267" i="16" s="1"/>
  <c r="B1268" i="16" s="1"/>
  <c r="B1269" i="16" s="1"/>
  <c r="B1270" i="16" s="1"/>
  <c r="B1271" i="16" s="1"/>
  <c r="B1272" i="16" s="1"/>
  <c r="B1273" i="16" s="1"/>
  <c r="B1274" i="16" s="1"/>
  <c r="B1275" i="16" s="1"/>
  <c r="B1276" i="16" s="1"/>
  <c r="B1277" i="16" s="1"/>
  <c r="B1278" i="16" s="1"/>
  <c r="B1279" i="16" s="1"/>
  <c r="B1280" i="16" s="1"/>
  <c r="B1281" i="16" s="1"/>
  <c r="B1282" i="16" s="1"/>
  <c r="B1283" i="16" s="1"/>
  <c r="B1284" i="16" s="1"/>
  <c r="B1285" i="16" s="1"/>
  <c r="B1286" i="16" s="1"/>
  <c r="B1287" i="16" s="1"/>
  <c r="B1288" i="16" s="1"/>
  <c r="B1289" i="16" s="1"/>
  <c r="B1290" i="16" s="1"/>
  <c r="B1291" i="16" s="1"/>
  <c r="B1292" i="16" s="1"/>
  <c r="B1293" i="16" s="1"/>
  <c r="B1294" i="16" s="1"/>
  <c r="B1295" i="16" s="1"/>
  <c r="B1296" i="16" s="1"/>
  <c r="B1297" i="16" s="1"/>
  <c r="B1298" i="16" s="1"/>
  <c r="B1299" i="16" s="1"/>
  <c r="B1300" i="16" s="1"/>
  <c r="B1301" i="16" s="1"/>
  <c r="B1302" i="16" s="1"/>
  <c r="B1303" i="16" s="1"/>
  <c r="B1304" i="16" s="1"/>
  <c r="B1305" i="16" s="1"/>
  <c r="B1306" i="16" s="1"/>
  <c r="B1307" i="16" s="1"/>
  <c r="B1308" i="16" s="1"/>
  <c r="B1309" i="16" s="1"/>
  <c r="B1310" i="16" s="1"/>
  <c r="B1311" i="16" s="1"/>
  <c r="B1312" i="16" s="1"/>
  <c r="B1313" i="16" s="1"/>
  <c r="B1314" i="16" s="1"/>
  <c r="B1315" i="16" s="1"/>
  <c r="B1316" i="16" s="1"/>
  <c r="B1317" i="16" s="1"/>
  <c r="B1318" i="16" s="1"/>
  <c r="B1319" i="16" s="1"/>
  <c r="B1320" i="16" s="1"/>
  <c r="B1321" i="16" s="1"/>
  <c r="B1322" i="16" s="1"/>
  <c r="B1323" i="16" s="1"/>
  <c r="B1324" i="16" s="1"/>
  <c r="B1325" i="16" s="1"/>
  <c r="B1326" i="16" s="1"/>
  <c r="B1327" i="16" s="1"/>
  <c r="B1328" i="16" s="1"/>
  <c r="B1329" i="16" s="1"/>
  <c r="B1330" i="16" s="1"/>
  <c r="B1331" i="16" s="1"/>
  <c r="B1332" i="16" s="1"/>
  <c r="B1333" i="16" s="1"/>
  <c r="B1334" i="16" s="1"/>
  <c r="B1335" i="16" s="1"/>
  <c r="B1336" i="16" s="1"/>
  <c r="B1337" i="16" s="1"/>
  <c r="B1338" i="16" s="1"/>
  <c r="B1339" i="16" s="1"/>
  <c r="B1340" i="16" s="1"/>
  <c r="B1341" i="16" s="1"/>
  <c r="B1342" i="16" s="1"/>
  <c r="B1343" i="16" s="1"/>
  <c r="B1344" i="16" s="1"/>
  <c r="B1345" i="16" s="1"/>
  <c r="B1346" i="16" s="1"/>
  <c r="B1347" i="16" s="1"/>
  <c r="B1348" i="16" s="1"/>
  <c r="B1349" i="16" s="1"/>
  <c r="B1350" i="16" s="1"/>
  <c r="B1351" i="16" s="1"/>
  <c r="B1352" i="16" s="1"/>
  <c r="B1353" i="16" s="1"/>
  <c r="B1354" i="16" s="1"/>
  <c r="B1355" i="16" s="1"/>
  <c r="B1356" i="16" s="1"/>
  <c r="B1357" i="16" s="1"/>
  <c r="B1358" i="16" s="1"/>
  <c r="B1359" i="16" s="1"/>
  <c r="B1360" i="16" s="1"/>
  <c r="B1361" i="16" s="1"/>
  <c r="B1362" i="16" s="1"/>
  <c r="B1363" i="16" s="1"/>
  <c r="B1364" i="16" s="1"/>
  <c r="B1365" i="16" s="1"/>
  <c r="B1366" i="16" s="1"/>
  <c r="B1367" i="16" s="1"/>
  <c r="B1368" i="16" s="1"/>
  <c r="B1369" i="16" s="1"/>
  <c r="B1370" i="16" s="1"/>
  <c r="B1371" i="16" s="1"/>
  <c r="B1372" i="16" s="1"/>
  <c r="B1373" i="16" s="1"/>
  <c r="B1374" i="16" s="1"/>
  <c r="B1375" i="16" s="1"/>
  <c r="B1376" i="16" s="1"/>
  <c r="B1377" i="16" s="1"/>
  <c r="B1378" i="16" s="1"/>
  <c r="B1379" i="16" s="1"/>
  <c r="B1380" i="16" s="1"/>
  <c r="B1381" i="16" s="1"/>
  <c r="B1382" i="16" s="1"/>
  <c r="B1383" i="16" s="1"/>
  <c r="B1384" i="16" s="1"/>
  <c r="B1385" i="16" s="1"/>
  <c r="B1386" i="16" s="1"/>
  <c r="B1387" i="16" s="1"/>
  <c r="B1388" i="16" s="1"/>
  <c r="B1389" i="16" s="1"/>
  <c r="B1390" i="16" s="1"/>
  <c r="B1391" i="16" s="1"/>
  <c r="B1392" i="16" s="1"/>
  <c r="B1393" i="16" s="1"/>
  <c r="B1394" i="16" s="1"/>
  <c r="B1395" i="16" s="1"/>
  <c r="B1396" i="16" s="1"/>
  <c r="B1397" i="16" s="1"/>
  <c r="B1398" i="16" s="1"/>
  <c r="B1399" i="16" s="1"/>
  <c r="B1400" i="16" s="1"/>
  <c r="B1401" i="16" s="1"/>
  <c r="B1402" i="16" s="1"/>
  <c r="B1403" i="16" s="1"/>
  <c r="B1404" i="16" s="1"/>
  <c r="B1405" i="16" s="1"/>
  <c r="B1406" i="16" s="1"/>
  <c r="B1407" i="16" s="1"/>
  <c r="B1408" i="16" s="1"/>
  <c r="B1409" i="16" s="1"/>
  <c r="B1410" i="16" s="1"/>
  <c r="B1411" i="16" s="1"/>
  <c r="B1412" i="16" s="1"/>
  <c r="B1413" i="16" s="1"/>
  <c r="B1414" i="16" s="1"/>
  <c r="B1415" i="16" s="1"/>
  <c r="B1416" i="16" s="1"/>
  <c r="B1417" i="16" s="1"/>
  <c r="B1418" i="16" s="1"/>
  <c r="B1419" i="16" s="1"/>
  <c r="B1420" i="16" s="1"/>
  <c r="B1421" i="16" s="1"/>
  <c r="B1422" i="16" s="1"/>
  <c r="B1423" i="16" s="1"/>
  <c r="B1424" i="16" s="1"/>
  <c r="B1425" i="16" s="1"/>
  <c r="B1426" i="16" s="1"/>
  <c r="B1427" i="16" s="1"/>
  <c r="B1428" i="16" s="1"/>
  <c r="B1429" i="16" s="1"/>
  <c r="B1430" i="16" s="1"/>
  <c r="B1431" i="16" s="1"/>
  <c r="B1432" i="16" s="1"/>
  <c r="B1433" i="16" s="1"/>
  <c r="B1434" i="16" s="1"/>
  <c r="B1435" i="16" s="1"/>
  <c r="B1436" i="16" s="1"/>
  <c r="B1437" i="16" s="1"/>
  <c r="B1438" i="16" s="1"/>
  <c r="B1439" i="16" s="1"/>
  <c r="B1440" i="16" s="1"/>
  <c r="B1441" i="16" s="1"/>
  <c r="B1442" i="16" s="1"/>
  <c r="B1443" i="16" s="1"/>
  <c r="B1444" i="16" s="1"/>
  <c r="B1445" i="16" s="1"/>
  <c r="B1446" i="16" s="1"/>
  <c r="B1447" i="16" s="1"/>
  <c r="B1448" i="16" s="1"/>
  <c r="B1449" i="16" s="1"/>
  <c r="B1450" i="16" s="1"/>
  <c r="B1451" i="16" s="1"/>
  <c r="B1452" i="16" s="1"/>
  <c r="B1453" i="16" s="1"/>
  <c r="B1454" i="16" s="1"/>
  <c r="B1455" i="16" s="1"/>
  <c r="B1456" i="16" s="1"/>
  <c r="B1457" i="16" s="1"/>
  <c r="B1458" i="16" s="1"/>
  <c r="B1459" i="16" s="1"/>
  <c r="B1460" i="16" s="1"/>
  <c r="B1461" i="16" s="1"/>
  <c r="B1462" i="16" s="1"/>
  <c r="B1463" i="16" s="1"/>
  <c r="B1464" i="16" s="1"/>
  <c r="B1465" i="16" s="1"/>
  <c r="B1466" i="16" s="1"/>
  <c r="B1467" i="16" s="1"/>
  <c r="B1468" i="16" s="1"/>
  <c r="B1469" i="16" s="1"/>
  <c r="B1470" i="16" s="1"/>
  <c r="B1471" i="16" s="1"/>
  <c r="B1472" i="16" s="1"/>
  <c r="B1473" i="16" s="1"/>
  <c r="B1474" i="16" s="1"/>
  <c r="B1475" i="16" s="1"/>
  <c r="B1476" i="16" s="1"/>
  <c r="B1477" i="16" s="1"/>
  <c r="B1478" i="16" s="1"/>
  <c r="B1479" i="16" s="1"/>
  <c r="B1480" i="16" s="1"/>
  <c r="B1481" i="16" s="1"/>
  <c r="B1482" i="16" s="1"/>
  <c r="B1483" i="16" s="1"/>
  <c r="B1484" i="16" s="1"/>
  <c r="B1485" i="16" s="1"/>
  <c r="B1486" i="16" s="1"/>
  <c r="B1487" i="16" s="1"/>
  <c r="B1488" i="16" s="1"/>
  <c r="B1489" i="16" s="1"/>
  <c r="B1490" i="16" s="1"/>
  <c r="B1491" i="16" s="1"/>
  <c r="B1492" i="16" s="1"/>
  <c r="B1493" i="16" s="1"/>
  <c r="B1494" i="16" s="1"/>
  <c r="B1495" i="16" s="1"/>
  <c r="B1496" i="16" s="1"/>
  <c r="B1497" i="16" s="1"/>
  <c r="B1498" i="16" s="1"/>
  <c r="B1499" i="16" s="1"/>
  <c r="B1500" i="16" s="1"/>
  <c r="B1501" i="16" s="1"/>
  <c r="B1502" i="16" s="1"/>
  <c r="B1503" i="16" s="1"/>
  <c r="B1504" i="16" s="1"/>
  <c r="B1505" i="16" s="1"/>
  <c r="B1506" i="16" s="1"/>
  <c r="B1507" i="16" s="1"/>
  <c r="B1508" i="16" s="1"/>
  <c r="B1509" i="16" s="1"/>
  <c r="B1510" i="16" s="1"/>
  <c r="B1511" i="16" s="1"/>
  <c r="B1512" i="16" s="1"/>
  <c r="B1513" i="16" s="1"/>
  <c r="B1514" i="16" s="1"/>
  <c r="B1515" i="16" s="1"/>
  <c r="B1516" i="16" s="1"/>
  <c r="B1517" i="16" s="1"/>
  <c r="B1518" i="16" s="1"/>
  <c r="B1519" i="16" s="1"/>
  <c r="B1520" i="16" s="1"/>
  <c r="B1521" i="16" s="1"/>
  <c r="B1522" i="16" s="1"/>
  <c r="B1523" i="16" s="1"/>
  <c r="B1524" i="16" s="1"/>
  <c r="B1525" i="16" s="1"/>
  <c r="B1526" i="16" s="1"/>
  <c r="B1527" i="16" s="1"/>
  <c r="B1528" i="16" s="1"/>
  <c r="B1529" i="16" s="1"/>
  <c r="B1530" i="16" s="1"/>
  <c r="B1531" i="16" s="1"/>
  <c r="B1532" i="16" s="1"/>
  <c r="B1533" i="16" s="1"/>
  <c r="B1534" i="16" s="1"/>
  <c r="B1535" i="16" s="1"/>
  <c r="B1536" i="16" s="1"/>
  <c r="B1537" i="16" s="1"/>
  <c r="B1538" i="16" s="1"/>
  <c r="B1539" i="16" s="1"/>
  <c r="B1540" i="16" s="1"/>
  <c r="B1541" i="16" s="1"/>
  <c r="B1542" i="16" s="1"/>
  <c r="B1543" i="16" s="1"/>
  <c r="B1544" i="16" s="1"/>
  <c r="B1545" i="16" s="1"/>
  <c r="B1546" i="16" s="1"/>
  <c r="B1547" i="16" s="1"/>
  <c r="B1548" i="16" s="1"/>
  <c r="B1549" i="16" s="1"/>
  <c r="B1550" i="16" s="1"/>
  <c r="B1551" i="16" s="1"/>
  <c r="B1552" i="16" s="1"/>
  <c r="B1553" i="16" s="1"/>
  <c r="B1554" i="16" s="1"/>
  <c r="B1555" i="16" s="1"/>
  <c r="B1556" i="16" s="1"/>
  <c r="B1557" i="16" s="1"/>
  <c r="B1558" i="16" s="1"/>
  <c r="B1559" i="16" s="1"/>
  <c r="B1560" i="16" s="1"/>
  <c r="B1561" i="16" s="1"/>
  <c r="B1562" i="16" s="1"/>
  <c r="B1563" i="16" s="1"/>
  <c r="B1564" i="16" s="1"/>
  <c r="B1565" i="16" s="1"/>
  <c r="B1566" i="16" s="1"/>
  <c r="B1567" i="16" s="1"/>
  <c r="B1568" i="16" s="1"/>
  <c r="B1569" i="16" s="1"/>
  <c r="B1570" i="16" s="1"/>
  <c r="B1571" i="16" s="1"/>
  <c r="B1572" i="16" s="1"/>
  <c r="B1573" i="16" s="1"/>
  <c r="B1574" i="16" s="1"/>
  <c r="B1575" i="16" s="1"/>
  <c r="B1576" i="16" s="1"/>
  <c r="B1577" i="16" s="1"/>
  <c r="B1578" i="16" s="1"/>
  <c r="B1579" i="16" s="1"/>
  <c r="B1580" i="16" s="1"/>
  <c r="B1581" i="16" s="1"/>
  <c r="B1582" i="16" s="1"/>
  <c r="B1583" i="16" s="1"/>
  <c r="B1584" i="16" s="1"/>
  <c r="B1585" i="16" s="1"/>
  <c r="B1586" i="16" s="1"/>
  <c r="B1587" i="16" s="1"/>
  <c r="B1588" i="16" s="1"/>
  <c r="B1589" i="16" s="1"/>
  <c r="B1590" i="16" s="1"/>
  <c r="B1591" i="16" s="1"/>
  <c r="B1592" i="16" s="1"/>
  <c r="B1593" i="16" s="1"/>
  <c r="B1594" i="16" s="1"/>
  <c r="B1595" i="16" s="1"/>
  <c r="B1596" i="16" s="1"/>
  <c r="B1597" i="16" s="1"/>
  <c r="B1598" i="16" s="1"/>
  <c r="B1599" i="16" s="1"/>
  <c r="B1600" i="16" s="1"/>
  <c r="B1601" i="16" s="1"/>
  <c r="B1602" i="16" s="1"/>
  <c r="B1603" i="16" s="1"/>
  <c r="B1604" i="16" s="1"/>
  <c r="B1605" i="16" s="1"/>
  <c r="B1606" i="16" s="1"/>
  <c r="B1607" i="16" s="1"/>
  <c r="B1608" i="16" s="1"/>
  <c r="B1609" i="16" s="1"/>
  <c r="B1610" i="16" s="1"/>
  <c r="B1611" i="16" s="1"/>
  <c r="B1612" i="16" s="1"/>
  <c r="B1613" i="16" s="1"/>
  <c r="B1614" i="16" s="1"/>
  <c r="B1615" i="16" s="1"/>
  <c r="B1616" i="16" s="1"/>
  <c r="B1617" i="16" s="1"/>
  <c r="B1618" i="16" s="1"/>
  <c r="B1619" i="16" s="1"/>
  <c r="B1620" i="16" s="1"/>
  <c r="B1621" i="16" s="1"/>
  <c r="B1622" i="16" s="1"/>
  <c r="B1623" i="16" s="1"/>
  <c r="B1624" i="16" s="1"/>
  <c r="B1625" i="16" s="1"/>
  <c r="B1626" i="16" s="1"/>
  <c r="B1627" i="16" s="1"/>
  <c r="B1628" i="16" s="1"/>
  <c r="B1629" i="16" s="1"/>
  <c r="B1630" i="16" s="1"/>
  <c r="B1631" i="16" s="1"/>
  <c r="B1632" i="16" s="1"/>
  <c r="B1633" i="16" s="1"/>
  <c r="B1634" i="16" s="1"/>
  <c r="B1635" i="16" s="1"/>
  <c r="B1636" i="16" s="1"/>
  <c r="B1637" i="16" s="1"/>
  <c r="B1638" i="16" s="1"/>
  <c r="B1639" i="16" s="1"/>
  <c r="B1640" i="16" s="1"/>
  <c r="B1641" i="16" s="1"/>
  <c r="B1642" i="16" s="1"/>
  <c r="B1643" i="16" s="1"/>
  <c r="B1644" i="16" s="1"/>
  <c r="B1645" i="16" s="1"/>
  <c r="B1646" i="16" s="1"/>
  <c r="B1647" i="16" s="1"/>
  <c r="B1648" i="16" s="1"/>
  <c r="B1649" i="16" s="1"/>
  <c r="B1650" i="16" s="1"/>
  <c r="B1651" i="16" s="1"/>
  <c r="B1652" i="16" s="1"/>
  <c r="B1653" i="16" s="1"/>
  <c r="B1654" i="16" s="1"/>
  <c r="B1655" i="16" s="1"/>
  <c r="B1656" i="16" s="1"/>
  <c r="B1657" i="16" s="1"/>
  <c r="B1658" i="16" s="1"/>
  <c r="B1659" i="16" s="1"/>
  <c r="B1660" i="16" s="1"/>
  <c r="B1661" i="16" s="1"/>
  <c r="B1662" i="16" s="1"/>
  <c r="B1663" i="16" s="1"/>
  <c r="B1664" i="16" s="1"/>
  <c r="B1665" i="16" s="1"/>
  <c r="B1666" i="16" s="1"/>
  <c r="B1667" i="16" s="1"/>
  <c r="B1668" i="16" s="1"/>
  <c r="B1669" i="16" s="1"/>
  <c r="B1670" i="16" s="1"/>
  <c r="B1671" i="16" s="1"/>
  <c r="B1672" i="16" s="1"/>
  <c r="B1673" i="16" s="1"/>
  <c r="B1674" i="16" s="1"/>
  <c r="B1675" i="16" s="1"/>
  <c r="B1676" i="16" s="1"/>
  <c r="B1677" i="16" s="1"/>
  <c r="B1678" i="16" s="1"/>
  <c r="B1679" i="16" s="1"/>
  <c r="B1680" i="16" s="1"/>
  <c r="B1681" i="16" s="1"/>
  <c r="B1682" i="16" s="1"/>
  <c r="B1683" i="16" s="1"/>
  <c r="B1684" i="16" s="1"/>
  <c r="B1685" i="16" s="1"/>
  <c r="B1686" i="16" s="1"/>
  <c r="B1687" i="16" s="1"/>
  <c r="B1688" i="16" s="1"/>
  <c r="B1689" i="16" s="1"/>
  <c r="B1690" i="16" s="1"/>
  <c r="B1691" i="16" s="1"/>
  <c r="B1692" i="16" s="1"/>
  <c r="B1693" i="16" s="1"/>
  <c r="B1694" i="16" s="1"/>
  <c r="B1695" i="16" s="1"/>
  <c r="B1696" i="16" s="1"/>
  <c r="B1697" i="16" s="1"/>
  <c r="B1698" i="16" s="1"/>
  <c r="B1699" i="16" s="1"/>
  <c r="B1700" i="16" s="1"/>
  <c r="B1701" i="16" s="1"/>
  <c r="B1702" i="16" s="1"/>
  <c r="B1703" i="16" s="1"/>
  <c r="B1704" i="16" s="1"/>
  <c r="B1705" i="16" s="1"/>
  <c r="B1706" i="16" s="1"/>
  <c r="B1707" i="16" s="1"/>
  <c r="B1708" i="16" s="1"/>
  <c r="B1709" i="16" s="1"/>
  <c r="B1710" i="16" s="1"/>
  <c r="B1711" i="16" s="1"/>
  <c r="B1712" i="16" s="1"/>
  <c r="B1713" i="16" s="1"/>
  <c r="B1714" i="16" s="1"/>
  <c r="B1715" i="16" s="1"/>
  <c r="B1716" i="16" s="1"/>
  <c r="B1717" i="16" s="1"/>
  <c r="B1718" i="16" s="1"/>
  <c r="B1719" i="16" s="1"/>
  <c r="B1720" i="16" s="1"/>
  <c r="B1721" i="16" s="1"/>
  <c r="B1722" i="16" s="1"/>
  <c r="B1723" i="16" s="1"/>
  <c r="B1724" i="16" s="1"/>
  <c r="B1725" i="16" s="1"/>
  <c r="B1726" i="16" s="1"/>
  <c r="B1727" i="16" s="1"/>
  <c r="B1728" i="16" s="1"/>
  <c r="B1729" i="16" s="1"/>
  <c r="B1730" i="16" s="1"/>
  <c r="B1731" i="16" s="1"/>
  <c r="B1732" i="16" s="1"/>
  <c r="B1733" i="16" s="1"/>
  <c r="B1734" i="16" s="1"/>
  <c r="B1735" i="16" s="1"/>
  <c r="B1736" i="16" s="1"/>
  <c r="B1737" i="16" s="1"/>
  <c r="B1738" i="16" s="1"/>
  <c r="B1739" i="16" s="1"/>
  <c r="B1740" i="16" s="1"/>
  <c r="B1741" i="16" s="1"/>
  <c r="B1742" i="16" s="1"/>
  <c r="B1743" i="16" s="1"/>
  <c r="B1744" i="16" s="1"/>
  <c r="B1745" i="16" s="1"/>
  <c r="B1746" i="16" s="1"/>
  <c r="B1747" i="16" s="1"/>
  <c r="B1748" i="16" s="1"/>
  <c r="B1749" i="16" s="1"/>
  <c r="B1750" i="16" s="1"/>
  <c r="B1751" i="16" s="1"/>
  <c r="B1752" i="16" s="1"/>
  <c r="B1753" i="16" s="1"/>
  <c r="B1754" i="16" s="1"/>
  <c r="B1755" i="16" s="1"/>
  <c r="B1756" i="16" s="1"/>
  <c r="B1757" i="16" s="1"/>
  <c r="B1758" i="16" s="1"/>
  <c r="B1759" i="16" s="1"/>
  <c r="B1760" i="16" s="1"/>
  <c r="B1761" i="16" s="1"/>
  <c r="B1762" i="16" s="1"/>
  <c r="B1763" i="16" s="1"/>
  <c r="B1764" i="16" s="1"/>
  <c r="B1765" i="16" s="1"/>
  <c r="B1766" i="16" s="1"/>
  <c r="B1767" i="16" s="1"/>
  <c r="B1768" i="16" s="1"/>
  <c r="B1769" i="16" s="1"/>
  <c r="B1770" i="16" s="1"/>
  <c r="B1771" i="16" s="1"/>
  <c r="B1772" i="16" s="1"/>
  <c r="B1773" i="16" s="1"/>
  <c r="B1774" i="16" s="1"/>
  <c r="B1775" i="16" s="1"/>
  <c r="B1776" i="16" s="1"/>
  <c r="B1777" i="16" s="1"/>
  <c r="B1778" i="16" s="1"/>
  <c r="B1779" i="16" s="1"/>
  <c r="B1780" i="16" s="1"/>
  <c r="B1781" i="16" s="1"/>
  <c r="B1782" i="16" s="1"/>
  <c r="B1783" i="16" s="1"/>
  <c r="B1784" i="16" s="1"/>
  <c r="B1785" i="16" s="1"/>
  <c r="B1786" i="16" s="1"/>
  <c r="B1787" i="16" s="1"/>
  <c r="B1788" i="16" s="1"/>
  <c r="B1789" i="16" s="1"/>
  <c r="B1790" i="16" s="1"/>
  <c r="B1791" i="16" s="1"/>
  <c r="B1792" i="16" s="1"/>
  <c r="B1793" i="16" s="1"/>
  <c r="B1794" i="16" s="1"/>
  <c r="B1795" i="16" s="1"/>
  <c r="B1796" i="16" s="1"/>
  <c r="B1797" i="16" s="1"/>
  <c r="B1798" i="16" s="1"/>
  <c r="B1799" i="16" s="1"/>
  <c r="B1800" i="16" s="1"/>
  <c r="B1801" i="16" s="1"/>
  <c r="B1802" i="16" s="1"/>
  <c r="B1803" i="16" s="1"/>
  <c r="B1804" i="16" s="1"/>
  <c r="B1805" i="16" s="1"/>
  <c r="B1806" i="16" s="1"/>
  <c r="B1807" i="16" s="1"/>
  <c r="B1808" i="16" s="1"/>
  <c r="B1809" i="16" s="1"/>
  <c r="B1810" i="16" s="1"/>
  <c r="B1811" i="16" s="1"/>
  <c r="B1812" i="16" s="1"/>
  <c r="B1813" i="16" s="1"/>
  <c r="B1814" i="16" s="1"/>
  <c r="B1815" i="16" s="1"/>
  <c r="B1816" i="16" s="1"/>
  <c r="B1817" i="16" s="1"/>
  <c r="B1818" i="16" s="1"/>
  <c r="B1819" i="16" s="1"/>
  <c r="B1820" i="16" s="1"/>
  <c r="B1821" i="16" s="1"/>
  <c r="B1822" i="16" s="1"/>
  <c r="B1823" i="16" s="1"/>
  <c r="B1824" i="16" s="1"/>
  <c r="B1825" i="16" s="1"/>
  <c r="B1826" i="16" s="1"/>
  <c r="B1827" i="16" s="1"/>
  <c r="B1828" i="16" s="1"/>
  <c r="B1829" i="16" s="1"/>
  <c r="B1830" i="16" s="1"/>
  <c r="B1831" i="16" s="1"/>
  <c r="B1832" i="16" s="1"/>
  <c r="B1833" i="16" s="1"/>
  <c r="B1834" i="16" s="1"/>
  <c r="B1835" i="16" s="1"/>
  <c r="B1836" i="16" s="1"/>
  <c r="B1837" i="16" s="1"/>
  <c r="B1838" i="16" s="1"/>
  <c r="B1839" i="16" s="1"/>
  <c r="B1840" i="16" s="1"/>
  <c r="B1841" i="16" s="1"/>
  <c r="B1842" i="16" s="1"/>
  <c r="B1843" i="16" s="1"/>
  <c r="B1844" i="16" s="1"/>
  <c r="B1845" i="16" s="1"/>
  <c r="B1846" i="16" s="1"/>
  <c r="B1847" i="16" s="1"/>
  <c r="B1848" i="16" s="1"/>
  <c r="B1849" i="16" s="1"/>
  <c r="B1850" i="16" s="1"/>
  <c r="B1851" i="16" s="1"/>
  <c r="B1852" i="16" s="1"/>
  <c r="B1853" i="16" s="1"/>
  <c r="B1854" i="16" s="1"/>
  <c r="B1855" i="16" s="1"/>
  <c r="B1856" i="16" s="1"/>
  <c r="B1857" i="16" s="1"/>
  <c r="B1858" i="16" s="1"/>
  <c r="B1859" i="16" s="1"/>
  <c r="B1860" i="16" s="1"/>
  <c r="B1861" i="16" s="1"/>
  <c r="B1862" i="16" s="1"/>
  <c r="B1863" i="16" s="1"/>
  <c r="B1864" i="16" s="1"/>
  <c r="B1865" i="16" s="1"/>
  <c r="B1866" i="16" s="1"/>
  <c r="B1867" i="16" s="1"/>
  <c r="B1868" i="16" s="1"/>
  <c r="B1869" i="16" s="1"/>
  <c r="B1870" i="16" s="1"/>
  <c r="B1871" i="16" s="1"/>
  <c r="B1872" i="16" s="1"/>
  <c r="B1873" i="16" s="1"/>
  <c r="B1874" i="16" s="1"/>
  <c r="B1875" i="16" s="1"/>
  <c r="B1876" i="16" s="1"/>
  <c r="B1877" i="16" s="1"/>
  <c r="B1878" i="16" s="1"/>
  <c r="B1879" i="16" s="1"/>
  <c r="B1880" i="16" s="1"/>
  <c r="B1881" i="16" s="1"/>
  <c r="B1882" i="16" s="1"/>
  <c r="B1883" i="16" s="1"/>
  <c r="B1884" i="16" s="1"/>
  <c r="B1885" i="16" s="1"/>
  <c r="B1886" i="16" s="1"/>
  <c r="B1887" i="16" s="1"/>
  <c r="B1888" i="16" s="1"/>
  <c r="B1889" i="16" s="1"/>
  <c r="B1890" i="16" s="1"/>
  <c r="B1891" i="16" s="1"/>
  <c r="B1892" i="16" s="1"/>
  <c r="B1893" i="16" s="1"/>
  <c r="B1894" i="16" s="1"/>
  <c r="B1895" i="16" s="1"/>
  <c r="B1896" i="16" s="1"/>
  <c r="B1897" i="16" s="1"/>
  <c r="B1898" i="16" s="1"/>
  <c r="B1899" i="16" s="1"/>
  <c r="B1900" i="16" s="1"/>
  <c r="B1901" i="16" s="1"/>
  <c r="B1902" i="16" s="1"/>
  <c r="B1903" i="16" s="1"/>
  <c r="B1904" i="16" s="1"/>
  <c r="B1905" i="16" s="1"/>
  <c r="B1906" i="16" s="1"/>
  <c r="B1907" i="16" s="1"/>
  <c r="B1908" i="16" s="1"/>
  <c r="B1909" i="16" s="1"/>
  <c r="B1910" i="16" s="1"/>
  <c r="B1911" i="16" s="1"/>
  <c r="B1912" i="16" s="1"/>
  <c r="B1913" i="16" s="1"/>
  <c r="B1914" i="16" s="1"/>
  <c r="B1915" i="16" s="1"/>
  <c r="B1916" i="16" s="1"/>
  <c r="B1917" i="16" s="1"/>
  <c r="B1918" i="16" s="1"/>
  <c r="B1919" i="16" s="1"/>
  <c r="B1920" i="16" s="1"/>
  <c r="B1921" i="16" s="1"/>
  <c r="B1922" i="16" s="1"/>
  <c r="B1923" i="16" s="1"/>
  <c r="B1924" i="16" s="1"/>
  <c r="B1925" i="16" s="1"/>
  <c r="B1926" i="16" s="1"/>
  <c r="B1927" i="16" s="1"/>
  <c r="B1928" i="16" s="1"/>
  <c r="B1929" i="16" s="1"/>
  <c r="B1930" i="16" s="1"/>
  <c r="B1931" i="16" s="1"/>
  <c r="B1932" i="16" s="1"/>
  <c r="B1933" i="16" s="1"/>
  <c r="B1934" i="16" s="1"/>
  <c r="B1935" i="16" s="1"/>
  <c r="B1936" i="16" s="1"/>
  <c r="B1937" i="16" s="1"/>
  <c r="B1938" i="16" s="1"/>
  <c r="B1939" i="16" s="1"/>
  <c r="B1940" i="16" s="1"/>
  <c r="B1941" i="16" s="1"/>
  <c r="B1942" i="16" s="1"/>
  <c r="B1943" i="16" s="1"/>
  <c r="B1944" i="16" s="1"/>
  <c r="B1945" i="16" s="1"/>
  <c r="B1946" i="16" s="1"/>
  <c r="B1947" i="16" s="1"/>
  <c r="B1948" i="16" s="1"/>
  <c r="B1949" i="16" s="1"/>
  <c r="B1950" i="16" s="1"/>
  <c r="B1951" i="16" s="1"/>
  <c r="B1952" i="16" s="1"/>
  <c r="B1953" i="16" s="1"/>
  <c r="B1954" i="16" s="1"/>
  <c r="B1955" i="16" s="1"/>
  <c r="B1956" i="16" s="1"/>
  <c r="B1957" i="16" s="1"/>
  <c r="B1958" i="16" s="1"/>
  <c r="B1959" i="16" s="1"/>
  <c r="B1960" i="16" s="1"/>
  <c r="B1961" i="16" s="1"/>
  <c r="B1962" i="16" s="1"/>
  <c r="B1963" i="16" s="1"/>
  <c r="B1964" i="16" s="1"/>
  <c r="B1965" i="16" s="1"/>
  <c r="B1966" i="16" s="1"/>
  <c r="B1967" i="16" s="1"/>
  <c r="B1968" i="16" s="1"/>
  <c r="B1969" i="16" s="1"/>
  <c r="B1970" i="16" s="1"/>
  <c r="B1971" i="16" s="1"/>
  <c r="B1972" i="16" s="1"/>
  <c r="B1973" i="16" s="1"/>
  <c r="B1974" i="16" s="1"/>
  <c r="B1975" i="16" s="1"/>
  <c r="B1976" i="16" s="1"/>
  <c r="B1977" i="16" s="1"/>
  <c r="B1978" i="16" s="1"/>
  <c r="B1979" i="16" s="1"/>
  <c r="B1980" i="16" s="1"/>
  <c r="B1981" i="16" s="1"/>
  <c r="B1982" i="16" s="1"/>
  <c r="B1983" i="16" s="1"/>
  <c r="B1984" i="16" s="1"/>
  <c r="B1985" i="16" s="1"/>
  <c r="B1986" i="16" s="1"/>
  <c r="B1987" i="16" s="1"/>
  <c r="B1988" i="16" s="1"/>
  <c r="B1989" i="16" s="1"/>
  <c r="B1990" i="16" s="1"/>
  <c r="B1991" i="16" s="1"/>
  <c r="B1992" i="16" s="1"/>
  <c r="B1993" i="16" s="1"/>
  <c r="B1994" i="16" s="1"/>
  <c r="B1995" i="16" s="1"/>
  <c r="B1996" i="16" s="1"/>
  <c r="B1997" i="16" s="1"/>
  <c r="B1998" i="16" s="1"/>
  <c r="B1999" i="16" s="1"/>
  <c r="B2000" i="16" s="1"/>
  <c r="B2001" i="16" s="1"/>
  <c r="B2002" i="16" s="1"/>
  <c r="B2003" i="16" s="1"/>
  <c r="B2004" i="16" s="1"/>
  <c r="B2005" i="16" s="1"/>
  <c r="B2006" i="16" s="1"/>
  <c r="B2007" i="16" s="1"/>
  <c r="B2008" i="16" s="1"/>
  <c r="B2009" i="16" s="1"/>
  <c r="B2010" i="16" s="1"/>
  <c r="B2011" i="16" s="1"/>
  <c r="B2012" i="16" s="1"/>
  <c r="B2013" i="16" s="1"/>
  <c r="B2014" i="16" s="1"/>
  <c r="B2015" i="16" s="1"/>
  <c r="B2016" i="16" s="1"/>
  <c r="B2017" i="16" s="1"/>
  <c r="B2018" i="16" s="1"/>
  <c r="B2019" i="16" s="1"/>
  <c r="B2020" i="16" s="1"/>
  <c r="B2021" i="16" s="1"/>
  <c r="B2022" i="16" s="1"/>
  <c r="B2023" i="16" s="1"/>
  <c r="B2024" i="16" s="1"/>
  <c r="B2025" i="16" s="1"/>
  <c r="B2026" i="16" s="1"/>
  <c r="B2027" i="16" s="1"/>
  <c r="B2028" i="16" s="1"/>
  <c r="B2029" i="16" s="1"/>
  <c r="B2030" i="16" s="1"/>
  <c r="B2031" i="16" s="1"/>
  <c r="B2032" i="16" s="1"/>
  <c r="B2033" i="16" s="1"/>
  <c r="B2034" i="16" s="1"/>
  <c r="B2035" i="16" s="1"/>
  <c r="B2036" i="16" s="1"/>
  <c r="B2037" i="16" s="1"/>
  <c r="B2038" i="16" s="1"/>
  <c r="B2039" i="16" s="1"/>
  <c r="B2040" i="16" s="1"/>
  <c r="B2041" i="16" s="1"/>
  <c r="B2042" i="16" s="1"/>
  <c r="B2043" i="16" s="1"/>
  <c r="B2044" i="16" s="1"/>
  <c r="B2045" i="16" s="1"/>
  <c r="B2046" i="16" s="1"/>
  <c r="B2047" i="16" s="1"/>
  <c r="B2048" i="16" s="1"/>
  <c r="B2049" i="16" s="1"/>
  <c r="B2050" i="16" s="1"/>
  <c r="B2051" i="16" s="1"/>
  <c r="B2052" i="16" s="1"/>
  <c r="B2053" i="16" s="1"/>
  <c r="B2054" i="16" s="1"/>
  <c r="B2055" i="16" s="1"/>
  <c r="B2056" i="16" s="1"/>
  <c r="B2057" i="16" s="1"/>
  <c r="B2058" i="16" s="1"/>
  <c r="B2059" i="16" s="1"/>
  <c r="B2060" i="16" s="1"/>
  <c r="B2061" i="16" s="1"/>
  <c r="B2062" i="16" s="1"/>
  <c r="B2063" i="16" s="1"/>
  <c r="B2064" i="16" s="1"/>
  <c r="B2065" i="16" s="1"/>
  <c r="B2066" i="16" s="1"/>
  <c r="B2067" i="16" s="1"/>
  <c r="B2068" i="16" s="1"/>
  <c r="B2069" i="16" s="1"/>
  <c r="B2070" i="16" s="1"/>
  <c r="B2071" i="16" s="1"/>
  <c r="B2072" i="16" s="1"/>
  <c r="B2073" i="16" s="1"/>
  <c r="B2074" i="16" s="1"/>
  <c r="B2075" i="16" s="1"/>
  <c r="B2076" i="16" s="1"/>
  <c r="B2077" i="16" s="1"/>
  <c r="B2078" i="16" s="1"/>
  <c r="B2079" i="16" s="1"/>
  <c r="B2080" i="16" s="1"/>
  <c r="B2081" i="16" s="1"/>
  <c r="B2082" i="16" s="1"/>
  <c r="B2083" i="16" s="1"/>
  <c r="B2084" i="16" s="1"/>
  <c r="B2085" i="16" s="1"/>
  <c r="B2086" i="16" s="1"/>
  <c r="B2087" i="16" s="1"/>
  <c r="B2088" i="16" s="1"/>
  <c r="B2089" i="16" s="1"/>
  <c r="B2090" i="16" s="1"/>
  <c r="B2091" i="16" s="1"/>
  <c r="B2092" i="16" s="1"/>
  <c r="B2093" i="16" s="1"/>
  <c r="B2094" i="16" s="1"/>
  <c r="B2095" i="16" s="1"/>
  <c r="B2096" i="16" s="1"/>
  <c r="B2097" i="16" s="1"/>
  <c r="B2098" i="16" s="1"/>
  <c r="B2099" i="16" s="1"/>
  <c r="B2100" i="16" s="1"/>
  <c r="B2101" i="16" s="1"/>
  <c r="B2102" i="16" s="1"/>
  <c r="B2103" i="16" s="1"/>
  <c r="B2104" i="16" s="1"/>
  <c r="B2105" i="16" s="1"/>
  <c r="B2106" i="16" s="1"/>
  <c r="B2107" i="16" s="1"/>
  <c r="B2108" i="16" s="1"/>
  <c r="B2109" i="16" s="1"/>
  <c r="B2110" i="16" s="1"/>
  <c r="B2111" i="16" s="1"/>
  <c r="B2112" i="16" s="1"/>
  <c r="B2113" i="16" s="1"/>
  <c r="B2114" i="16" s="1"/>
  <c r="B2115" i="16" s="1"/>
  <c r="B2116" i="16" s="1"/>
  <c r="B2117" i="16" s="1"/>
  <c r="B2118" i="16" s="1"/>
  <c r="B2119" i="16" s="1"/>
  <c r="B2120" i="16" s="1"/>
  <c r="B2121" i="16" s="1"/>
  <c r="B2122" i="16" s="1"/>
  <c r="B2123" i="16" s="1"/>
  <c r="B2124" i="16" s="1"/>
  <c r="B2125" i="16" s="1"/>
  <c r="B2126" i="16" s="1"/>
  <c r="B2127" i="16" s="1"/>
  <c r="B2128" i="16" s="1"/>
  <c r="B2129" i="16" s="1"/>
  <c r="B2130" i="16" s="1"/>
  <c r="B2131" i="16" s="1"/>
  <c r="B2132" i="16" s="1"/>
  <c r="B2133" i="16" s="1"/>
  <c r="B2134" i="16" s="1"/>
  <c r="B2135" i="16" s="1"/>
  <c r="B2136" i="16" s="1"/>
  <c r="B2137" i="16" s="1"/>
  <c r="B2138" i="16" s="1"/>
  <c r="B2139" i="16" s="1"/>
  <c r="B2140" i="16" s="1"/>
  <c r="B2141" i="16" s="1"/>
  <c r="B2142" i="16" s="1"/>
  <c r="B2143" i="16" s="1"/>
  <c r="B2144" i="16" s="1"/>
  <c r="B2145" i="16" s="1"/>
  <c r="B2146" i="16" s="1"/>
  <c r="B2147" i="16" s="1"/>
  <c r="B2148" i="16" s="1"/>
  <c r="B2149" i="16" s="1"/>
  <c r="B2150" i="16" s="1"/>
  <c r="B2151" i="16" s="1"/>
  <c r="B2152" i="16" s="1"/>
  <c r="B2153" i="16" s="1"/>
  <c r="B2154" i="16" s="1"/>
  <c r="B2155" i="16" s="1"/>
  <c r="B2156" i="16" s="1"/>
  <c r="B2157" i="16" s="1"/>
  <c r="B2158" i="16" s="1"/>
  <c r="B2159" i="16" s="1"/>
  <c r="B2160" i="16" s="1"/>
  <c r="B2161" i="16" s="1"/>
  <c r="B2162" i="16" s="1"/>
  <c r="B2163" i="16" s="1"/>
  <c r="B2164" i="16" s="1"/>
  <c r="B2165" i="16" s="1"/>
  <c r="B2166" i="16" s="1"/>
  <c r="B2167" i="16" s="1"/>
  <c r="B2168" i="16" s="1"/>
  <c r="B2169" i="16" s="1"/>
  <c r="B2170" i="16" s="1"/>
  <c r="B2171" i="16" s="1"/>
  <c r="B2172" i="16" s="1"/>
  <c r="B2173" i="16" s="1"/>
  <c r="B2174" i="16" s="1"/>
  <c r="B2175" i="16" s="1"/>
  <c r="B2176" i="16" s="1"/>
  <c r="B2177" i="16" s="1"/>
  <c r="B2178" i="16" s="1"/>
  <c r="B2179" i="16" s="1"/>
  <c r="B2180" i="16" s="1"/>
  <c r="B2181" i="16" s="1"/>
  <c r="B2182" i="16" s="1"/>
  <c r="B2183" i="16" s="1"/>
  <c r="B2184" i="16" s="1"/>
  <c r="B2185" i="16" s="1"/>
  <c r="B2186" i="16" s="1"/>
  <c r="B2187" i="16" s="1"/>
  <c r="B2188" i="16" s="1"/>
  <c r="B2189" i="16" s="1"/>
  <c r="B2190" i="16" s="1"/>
  <c r="B2191" i="16" s="1"/>
  <c r="B2192" i="16" s="1"/>
  <c r="B2193" i="16" s="1"/>
  <c r="B2194" i="16" s="1"/>
  <c r="B2195" i="16" s="1"/>
  <c r="B2196" i="16" s="1"/>
  <c r="B2197" i="16" s="1"/>
  <c r="B2198" i="16" s="1"/>
  <c r="B2199" i="16" s="1"/>
  <c r="B2200" i="16" s="1"/>
  <c r="B2201" i="16" s="1"/>
  <c r="B2202" i="16" s="1"/>
  <c r="B2203" i="16" s="1"/>
  <c r="B2204" i="16" s="1"/>
  <c r="B2205" i="16" s="1"/>
  <c r="B2206" i="16" s="1"/>
  <c r="B2207" i="16" s="1"/>
  <c r="B2208" i="16" s="1"/>
  <c r="B2209" i="16" s="1"/>
  <c r="B2210" i="16" s="1"/>
  <c r="B2211" i="16" s="1"/>
  <c r="B2212" i="16" s="1"/>
  <c r="B2213" i="16" s="1"/>
  <c r="B2214" i="16" s="1"/>
  <c r="B2215" i="16" s="1"/>
  <c r="B2216" i="16" s="1"/>
  <c r="B2217" i="16" s="1"/>
  <c r="B2218" i="16" s="1"/>
  <c r="B2219" i="16" s="1"/>
  <c r="B2220" i="16" s="1"/>
  <c r="B2221" i="16" s="1"/>
  <c r="B2222" i="16" s="1"/>
  <c r="B2223" i="16" s="1"/>
  <c r="B2224" i="16" s="1"/>
  <c r="B2225" i="16" s="1"/>
  <c r="B2226" i="16" s="1"/>
  <c r="B2227" i="16" s="1"/>
  <c r="B2228" i="16" s="1"/>
  <c r="B2229" i="16" s="1"/>
  <c r="B2230" i="16" s="1"/>
  <c r="B2231" i="16" s="1"/>
  <c r="B2232" i="16" s="1"/>
  <c r="B2233" i="16" s="1"/>
  <c r="B2234" i="16" s="1"/>
  <c r="B2235" i="16" s="1"/>
  <c r="B2236" i="16" s="1"/>
  <c r="B2237" i="16" s="1"/>
  <c r="B2238" i="16" s="1"/>
  <c r="B2239" i="16" s="1"/>
  <c r="B2240" i="16" s="1"/>
  <c r="B2241" i="16" s="1"/>
  <c r="B2242" i="16" s="1"/>
  <c r="B2243" i="16" s="1"/>
  <c r="B2244" i="16" s="1"/>
  <c r="B2245" i="16" s="1"/>
  <c r="B2246" i="16" s="1"/>
  <c r="B2247" i="16" s="1"/>
  <c r="B2248" i="16" s="1"/>
  <c r="B2249" i="16" s="1"/>
  <c r="B2250" i="16" s="1"/>
  <c r="B2251" i="16" s="1"/>
  <c r="B2252" i="16" s="1"/>
  <c r="B2253" i="16" s="1"/>
  <c r="B2254" i="16" s="1"/>
  <c r="B2255" i="16" s="1"/>
  <c r="B2256" i="16" s="1"/>
  <c r="B2257" i="16" s="1"/>
  <c r="B2258" i="16" s="1"/>
  <c r="B2259" i="16" s="1"/>
  <c r="B2260" i="16" s="1"/>
  <c r="B2261" i="16" s="1"/>
  <c r="B2262" i="16" s="1"/>
  <c r="B2263" i="16" s="1"/>
  <c r="B2264" i="16" s="1"/>
  <c r="B2265" i="16" s="1"/>
  <c r="B2266" i="16" s="1"/>
  <c r="B2267" i="16" s="1"/>
  <c r="B2268" i="16" s="1"/>
  <c r="B2269" i="16" s="1"/>
  <c r="B2270" i="16" s="1"/>
  <c r="B2271" i="16" s="1"/>
  <c r="B2272" i="16" s="1"/>
  <c r="B2273" i="16" s="1"/>
  <c r="B2274" i="16" s="1"/>
  <c r="B2275" i="16" s="1"/>
  <c r="B2276" i="16" s="1"/>
  <c r="B2277" i="16" s="1"/>
  <c r="B2278" i="16" s="1"/>
  <c r="B2279" i="16" s="1"/>
  <c r="B2280" i="16" s="1"/>
  <c r="B2281" i="16" s="1"/>
  <c r="B2282" i="16" s="1"/>
  <c r="B2283" i="16" s="1"/>
  <c r="B2284" i="16" s="1"/>
  <c r="B2285" i="16" s="1"/>
  <c r="B2286" i="16" s="1"/>
  <c r="B2287" i="16" s="1"/>
  <c r="B2288" i="16" s="1"/>
  <c r="B2289" i="16" s="1"/>
  <c r="B2290" i="16" s="1"/>
  <c r="B2291" i="16" s="1"/>
  <c r="B2292" i="16" s="1"/>
  <c r="B2293" i="16" s="1"/>
  <c r="B2294" i="16" s="1"/>
  <c r="B2295" i="16" s="1"/>
  <c r="B2296" i="16" s="1"/>
  <c r="B2297" i="16" s="1"/>
  <c r="B2298" i="16" s="1"/>
  <c r="B2299" i="16" s="1"/>
  <c r="B2300" i="16" s="1"/>
  <c r="B2301" i="16" s="1"/>
  <c r="B2302" i="16" s="1"/>
  <c r="B2303" i="16" s="1"/>
  <c r="B2304" i="16" s="1"/>
  <c r="B2305" i="16" s="1"/>
  <c r="B2306" i="16" s="1"/>
  <c r="B2307" i="16" s="1"/>
  <c r="B2308" i="16" s="1"/>
  <c r="B2309" i="16" s="1"/>
  <c r="B2310" i="16" s="1"/>
  <c r="B2311" i="16" s="1"/>
  <c r="B2312" i="16" s="1"/>
  <c r="B2313" i="16" s="1"/>
  <c r="B2314" i="16" s="1"/>
  <c r="B2315" i="16" s="1"/>
  <c r="B2316" i="16" s="1"/>
  <c r="B2317" i="16" s="1"/>
  <c r="B2318" i="16" s="1"/>
  <c r="B2319" i="16" s="1"/>
  <c r="B2320" i="16" s="1"/>
  <c r="B2321" i="16" s="1"/>
  <c r="B2322" i="16" s="1"/>
  <c r="B2323" i="16" s="1"/>
  <c r="B2324" i="16" s="1"/>
  <c r="B2325" i="16" s="1"/>
  <c r="B2326" i="16" s="1"/>
  <c r="B2327" i="16" s="1"/>
  <c r="B2328" i="16" s="1"/>
  <c r="B2329" i="16" s="1"/>
  <c r="B2330" i="16" s="1"/>
  <c r="B2331" i="16" s="1"/>
  <c r="B2332" i="16" s="1"/>
  <c r="B2333" i="16" s="1"/>
  <c r="B2334" i="16" s="1"/>
  <c r="B2335" i="16" s="1"/>
  <c r="B2336" i="16" s="1"/>
  <c r="B2337" i="16" s="1"/>
  <c r="B2338" i="16" s="1"/>
  <c r="B2339" i="16" s="1"/>
  <c r="B2340" i="16" s="1"/>
  <c r="B2341" i="16" s="1"/>
  <c r="B2342" i="16" s="1"/>
  <c r="B2343" i="16" s="1"/>
  <c r="B2344" i="16" s="1"/>
  <c r="B2345" i="16" s="1"/>
  <c r="B2346" i="16" s="1"/>
  <c r="B2347" i="16" s="1"/>
  <c r="B2348" i="16" s="1"/>
  <c r="B2349" i="16" s="1"/>
  <c r="B2350" i="16" s="1"/>
  <c r="B2351" i="16" s="1"/>
  <c r="B2352" i="16" s="1"/>
  <c r="B2353" i="16" s="1"/>
  <c r="B2354" i="16" s="1"/>
  <c r="B2355" i="16" s="1"/>
  <c r="B2356" i="16" s="1"/>
  <c r="B2357" i="16" s="1"/>
  <c r="B2358" i="16" s="1"/>
  <c r="B2359" i="16" s="1"/>
  <c r="B2360" i="16" s="1"/>
  <c r="B2361" i="16" s="1"/>
  <c r="B2362" i="16" s="1"/>
  <c r="B2363" i="16" s="1"/>
  <c r="B2364" i="16" s="1"/>
  <c r="B2365" i="16" s="1"/>
  <c r="B2366" i="16" s="1"/>
  <c r="B2367" i="16" s="1"/>
  <c r="B2368" i="16" s="1"/>
  <c r="B2369" i="16" s="1"/>
  <c r="B2370" i="16" s="1"/>
  <c r="B2371" i="16" s="1"/>
  <c r="B2372" i="16" s="1"/>
  <c r="B2373" i="16" s="1"/>
  <c r="B2374" i="16" s="1"/>
  <c r="B2375" i="16" s="1"/>
  <c r="B2376" i="16" s="1"/>
  <c r="B2377" i="16" s="1"/>
  <c r="B2378" i="16" s="1"/>
  <c r="B2379" i="16" s="1"/>
  <c r="B2380" i="16" s="1"/>
  <c r="B2381" i="16" s="1"/>
  <c r="B2382" i="16" s="1"/>
  <c r="B2383" i="16" s="1"/>
  <c r="B2384" i="16" s="1"/>
  <c r="B2385" i="16" s="1"/>
  <c r="B2386" i="16" s="1"/>
  <c r="B2387" i="16" s="1"/>
  <c r="B2388" i="16" s="1"/>
  <c r="B2389" i="16" s="1"/>
  <c r="B2390" i="16" s="1"/>
  <c r="B2391" i="16" s="1"/>
  <c r="B2392" i="16" s="1"/>
  <c r="B2393" i="16" s="1"/>
  <c r="B2394" i="16" s="1"/>
  <c r="B2395" i="16" s="1"/>
  <c r="B2396" i="16" s="1"/>
  <c r="B2397" i="16" s="1"/>
  <c r="B2398" i="16" s="1"/>
  <c r="B2399" i="16" s="1"/>
  <c r="B2400" i="16" s="1"/>
  <c r="B2401" i="16" s="1"/>
  <c r="B2402" i="16" s="1"/>
  <c r="B2403" i="16" s="1"/>
  <c r="B2404" i="16" s="1"/>
  <c r="B2405" i="16" s="1"/>
  <c r="B2406" i="16" s="1"/>
  <c r="B2407" i="16" s="1"/>
  <c r="B2408" i="16" s="1"/>
  <c r="B2409" i="16" s="1"/>
  <c r="B2410" i="16" s="1"/>
  <c r="B2411" i="16" s="1"/>
  <c r="B2412" i="16" s="1"/>
  <c r="B2413" i="16" s="1"/>
  <c r="B2414" i="16" s="1"/>
  <c r="B2415" i="16" s="1"/>
  <c r="B2416" i="16" s="1"/>
  <c r="B2417" i="16" s="1"/>
  <c r="B2418" i="16" s="1"/>
  <c r="B2419" i="16" s="1"/>
  <c r="B2420" i="16" s="1"/>
  <c r="B2421" i="16" s="1"/>
  <c r="B2422" i="16" s="1"/>
  <c r="B2423" i="16" s="1"/>
  <c r="B2424" i="16" s="1"/>
  <c r="B2425" i="16" s="1"/>
  <c r="B2426" i="16" s="1"/>
  <c r="B2427" i="16" s="1"/>
  <c r="B2428" i="16" s="1"/>
  <c r="B2429" i="16" s="1"/>
  <c r="B2430" i="16" s="1"/>
  <c r="B2431" i="16" s="1"/>
  <c r="B2432" i="16" s="1"/>
  <c r="B2433" i="16" s="1"/>
  <c r="B2434" i="16" s="1"/>
  <c r="B2435" i="16" s="1"/>
  <c r="B2436" i="16" s="1"/>
  <c r="B2437" i="16" s="1"/>
  <c r="B2438" i="16" s="1"/>
  <c r="B2439" i="16" s="1"/>
  <c r="B2440" i="16" s="1"/>
  <c r="B2441" i="16" s="1"/>
  <c r="B2442" i="16" s="1"/>
  <c r="B2443" i="16" s="1"/>
  <c r="B2444" i="16" s="1"/>
  <c r="B2445" i="16" s="1"/>
  <c r="B2446" i="16" s="1"/>
  <c r="B2447" i="16" s="1"/>
  <c r="B2448" i="16" s="1"/>
  <c r="B2449" i="16" s="1"/>
  <c r="B2450" i="16" s="1"/>
  <c r="B2451" i="16" s="1"/>
  <c r="B2452" i="16" s="1"/>
  <c r="B2453" i="16" s="1"/>
  <c r="B2454" i="16" s="1"/>
  <c r="B2455" i="16" s="1"/>
  <c r="B2456" i="16" s="1"/>
  <c r="B2457" i="16" s="1"/>
  <c r="B2458" i="16" s="1"/>
  <c r="B2459" i="16" s="1"/>
  <c r="B2460" i="16" s="1"/>
  <c r="B2461" i="16" s="1"/>
  <c r="B2462" i="16" s="1"/>
  <c r="B2463" i="16" s="1"/>
  <c r="B2464" i="16" s="1"/>
  <c r="B2465" i="16" s="1"/>
  <c r="B2466" i="16" s="1"/>
  <c r="B2467" i="16" s="1"/>
  <c r="B2468" i="16" s="1"/>
  <c r="B2469" i="16" s="1"/>
  <c r="B2470" i="16" s="1"/>
  <c r="B2471" i="16" s="1"/>
  <c r="B2472" i="16" s="1"/>
  <c r="B2473" i="16" s="1"/>
  <c r="B2474" i="16" s="1"/>
  <c r="B2475" i="16" s="1"/>
  <c r="B2476" i="16" s="1"/>
  <c r="B2477" i="16" s="1"/>
  <c r="B2478" i="16" s="1"/>
  <c r="B2479" i="16" s="1"/>
  <c r="B2480" i="16" s="1"/>
  <c r="B2481" i="16" s="1"/>
  <c r="B2482" i="16" s="1"/>
  <c r="B2483" i="16" s="1"/>
  <c r="B2484" i="16" s="1"/>
  <c r="B2485" i="16" s="1"/>
  <c r="B2486" i="16" s="1"/>
  <c r="B2487" i="16" s="1"/>
  <c r="B2488" i="16" s="1"/>
  <c r="B2489" i="16" s="1"/>
  <c r="B2490" i="16" s="1"/>
  <c r="B2491" i="16" s="1"/>
  <c r="B2492" i="16" s="1"/>
  <c r="B2493" i="16" s="1"/>
  <c r="B2494" i="16" s="1"/>
  <c r="B2495" i="16" s="1"/>
  <c r="B2496" i="16" s="1"/>
  <c r="B2497" i="16" s="1"/>
  <c r="B2498" i="16" s="1"/>
  <c r="B2499" i="16" s="1"/>
  <c r="B2500" i="16" s="1"/>
  <c r="B2501" i="16" s="1"/>
  <c r="B2502" i="16" s="1"/>
  <c r="B2503" i="16" s="1"/>
  <c r="B2504" i="16" s="1"/>
  <c r="B2505" i="16" s="1"/>
  <c r="B2506" i="16" s="1"/>
  <c r="B2507" i="16" s="1"/>
  <c r="B2508" i="16" s="1"/>
  <c r="B2509" i="16" s="1"/>
  <c r="B2510" i="16" s="1"/>
  <c r="B2511" i="16" s="1"/>
  <c r="B2512" i="16" s="1"/>
  <c r="B2513" i="16" s="1"/>
  <c r="B2514" i="16" s="1"/>
  <c r="B2515" i="16" s="1"/>
  <c r="B2516" i="16" s="1"/>
  <c r="B2517" i="16" s="1"/>
  <c r="B2518" i="16" s="1"/>
  <c r="B2519" i="16" s="1"/>
  <c r="B2520" i="16" s="1"/>
  <c r="B2521" i="16" s="1"/>
  <c r="B2522" i="16" s="1"/>
  <c r="B2523" i="16" s="1"/>
  <c r="B2524" i="16" s="1"/>
  <c r="B2525" i="16" s="1"/>
  <c r="B2526" i="16" s="1"/>
  <c r="B2527" i="16" s="1"/>
  <c r="B2528" i="16" s="1"/>
  <c r="B2529" i="16" s="1"/>
  <c r="B2530" i="16" s="1"/>
  <c r="B2531" i="16" s="1"/>
  <c r="B2532" i="16" s="1"/>
  <c r="B2533" i="16" s="1"/>
  <c r="B2534" i="16" s="1"/>
  <c r="B2535" i="16" s="1"/>
  <c r="B2536" i="16" s="1"/>
  <c r="B2537" i="16" s="1"/>
  <c r="B2538" i="16" s="1"/>
  <c r="B2539" i="16" s="1"/>
  <c r="B2540" i="16" s="1"/>
  <c r="B2541" i="16" s="1"/>
  <c r="B2542" i="16" s="1"/>
  <c r="B2543" i="16" s="1"/>
  <c r="B2544" i="16" s="1"/>
  <c r="B2545" i="16" s="1"/>
  <c r="B2546" i="16" s="1"/>
  <c r="B2547" i="16" s="1"/>
  <c r="B2548" i="16" s="1"/>
  <c r="B2549" i="16" s="1"/>
  <c r="B2550" i="16" s="1"/>
  <c r="B2551" i="16" s="1"/>
  <c r="B2552" i="16" s="1"/>
  <c r="B2553" i="16" s="1"/>
  <c r="B2554" i="16" s="1"/>
  <c r="B2555" i="16" s="1"/>
  <c r="B2556" i="16" s="1"/>
  <c r="B2557" i="16" s="1"/>
  <c r="B2558" i="16" s="1"/>
  <c r="B2559" i="16" s="1"/>
  <c r="B2560" i="16" s="1"/>
  <c r="B2561" i="16" s="1"/>
  <c r="B2562" i="16" s="1"/>
  <c r="B2563" i="16" s="1"/>
  <c r="B2564" i="16" s="1"/>
  <c r="B2565" i="16" s="1"/>
  <c r="B2566" i="16" s="1"/>
  <c r="B2567" i="16" s="1"/>
  <c r="B2568" i="16" s="1"/>
  <c r="B2569" i="16" s="1"/>
  <c r="B2570" i="16" s="1"/>
  <c r="B2571" i="16" s="1"/>
  <c r="B2572" i="16" s="1"/>
  <c r="B2573" i="16" s="1"/>
  <c r="B2574" i="16" s="1"/>
  <c r="B2575" i="16" s="1"/>
  <c r="B2576" i="16" s="1"/>
  <c r="B2577" i="16" s="1"/>
  <c r="B2578" i="16" s="1"/>
  <c r="B2579" i="16" s="1"/>
  <c r="B2580" i="16" s="1"/>
  <c r="B2581" i="16" s="1"/>
  <c r="B2582" i="16" s="1"/>
  <c r="B2583" i="16" s="1"/>
  <c r="B2584" i="16" s="1"/>
  <c r="B2585" i="16" s="1"/>
  <c r="B2586" i="16" s="1"/>
  <c r="B2587" i="16" s="1"/>
  <c r="B2588" i="16" s="1"/>
  <c r="B2589" i="16" s="1"/>
  <c r="B2590" i="16" s="1"/>
  <c r="B2591" i="16" s="1"/>
  <c r="B2592" i="16" s="1"/>
  <c r="B2593" i="16" s="1"/>
  <c r="B2594" i="16" s="1"/>
  <c r="B2595" i="16" s="1"/>
  <c r="B2596" i="16" s="1"/>
  <c r="B2597" i="16" s="1"/>
  <c r="B2598" i="16" s="1"/>
  <c r="B2599" i="16" s="1"/>
  <c r="B2600" i="16" s="1"/>
  <c r="B2601" i="16" s="1"/>
  <c r="B2602" i="16" s="1"/>
  <c r="B2603" i="16" s="1"/>
  <c r="B2604" i="16" s="1"/>
  <c r="B2605" i="16" s="1"/>
  <c r="B2606" i="16" s="1"/>
  <c r="B2607" i="16" s="1"/>
  <c r="B2608" i="16" s="1"/>
  <c r="B2609" i="16" s="1"/>
  <c r="B2610" i="16" s="1"/>
  <c r="B2611" i="16" s="1"/>
  <c r="B2612" i="16" s="1"/>
  <c r="B2613" i="16" s="1"/>
  <c r="B2614" i="16" s="1"/>
  <c r="B2615" i="16" s="1"/>
  <c r="B2616" i="16" s="1"/>
  <c r="B2617" i="16" s="1"/>
  <c r="B2618" i="16" s="1"/>
  <c r="B2619" i="16" s="1"/>
  <c r="B2620" i="16" s="1"/>
  <c r="B2621" i="16" s="1"/>
  <c r="B2622" i="16" s="1"/>
  <c r="B2623" i="16" s="1"/>
  <c r="B2624" i="16" s="1"/>
  <c r="B2625" i="16" s="1"/>
  <c r="B2626" i="16" s="1"/>
  <c r="B2627" i="16" s="1"/>
  <c r="B2628" i="16" s="1"/>
  <c r="B2629" i="16" s="1"/>
  <c r="B2630" i="16" s="1"/>
  <c r="B2631" i="16" s="1"/>
  <c r="B2632" i="16" s="1"/>
  <c r="B2633" i="16" s="1"/>
  <c r="B2634" i="16" s="1"/>
  <c r="B2635" i="16" s="1"/>
  <c r="B2636" i="16" s="1"/>
  <c r="B2637" i="16" s="1"/>
  <c r="B2638" i="16" s="1"/>
  <c r="B2639" i="16" s="1"/>
  <c r="B2640" i="16" s="1"/>
  <c r="B2641" i="16" s="1"/>
  <c r="B2642" i="16" s="1"/>
  <c r="B2643" i="16" s="1"/>
  <c r="B2644" i="16" s="1"/>
  <c r="B2645" i="16" s="1"/>
  <c r="B2646" i="16" s="1"/>
  <c r="B2647" i="16" s="1"/>
  <c r="B2648" i="16" s="1"/>
  <c r="B2649" i="16" s="1"/>
  <c r="B2650" i="16" s="1"/>
  <c r="B2651" i="16" s="1"/>
  <c r="B2652" i="16" s="1"/>
  <c r="B2653" i="16" s="1"/>
  <c r="B2654" i="16" s="1"/>
  <c r="B2655" i="16" s="1"/>
  <c r="B2656" i="16" s="1"/>
  <c r="B2657" i="16" s="1"/>
  <c r="B2658" i="16" s="1"/>
  <c r="B2659" i="16" s="1"/>
  <c r="B2660" i="16" s="1"/>
  <c r="B2661" i="16" s="1"/>
  <c r="B2662" i="16" s="1"/>
  <c r="B2663" i="16" s="1"/>
  <c r="B2664" i="16" s="1"/>
  <c r="B2665" i="16" s="1"/>
  <c r="B2666" i="16" s="1"/>
  <c r="B2667" i="16" s="1"/>
  <c r="B2668" i="16" s="1"/>
  <c r="B2669" i="16" s="1"/>
  <c r="B2670" i="16" s="1"/>
  <c r="B2671" i="16" s="1"/>
  <c r="B2672" i="16" s="1"/>
  <c r="B2673" i="16" s="1"/>
  <c r="B2674" i="16" s="1"/>
  <c r="B2675" i="16" s="1"/>
  <c r="B2676" i="16" s="1"/>
  <c r="B2677" i="16" s="1"/>
  <c r="B2678" i="16" s="1"/>
  <c r="B2679" i="16" s="1"/>
  <c r="B2680" i="16" s="1"/>
  <c r="B2681" i="16" s="1"/>
  <c r="B2682" i="16" s="1"/>
  <c r="B2683" i="16" s="1"/>
  <c r="B2684" i="16" s="1"/>
  <c r="B2685" i="16" s="1"/>
  <c r="B2686" i="16" s="1"/>
  <c r="B2687" i="16" s="1"/>
  <c r="B2688" i="16" s="1"/>
  <c r="B2689" i="16" s="1"/>
  <c r="B2690" i="16" s="1"/>
  <c r="B2691" i="16" s="1"/>
  <c r="B2692" i="16" s="1"/>
  <c r="B2693" i="16" s="1"/>
  <c r="B2694" i="16" s="1"/>
  <c r="B2695" i="16" s="1"/>
  <c r="B2696" i="16" s="1"/>
  <c r="B2697" i="16" s="1"/>
  <c r="B2698" i="16" s="1"/>
  <c r="B2699" i="16" s="1"/>
  <c r="B2700" i="16" s="1"/>
  <c r="B2701" i="16" s="1"/>
  <c r="B2702" i="16" s="1"/>
  <c r="B2703" i="16" s="1"/>
  <c r="B2704" i="16" s="1"/>
  <c r="B2705" i="16" s="1"/>
  <c r="B2706" i="16" s="1"/>
  <c r="B2707" i="16" s="1"/>
  <c r="B2708" i="16" s="1"/>
  <c r="B2709" i="16" s="1"/>
  <c r="B2710" i="16" s="1"/>
  <c r="B2711" i="16" s="1"/>
  <c r="B2712" i="16" s="1"/>
  <c r="B2713" i="16" s="1"/>
  <c r="B2714" i="16" s="1"/>
  <c r="B2715" i="16" s="1"/>
  <c r="B2716" i="16" s="1"/>
  <c r="B2717" i="16" s="1"/>
  <c r="B2718" i="16" s="1"/>
  <c r="B2719" i="16" s="1"/>
  <c r="B2720" i="16" s="1"/>
  <c r="B2721" i="16" s="1"/>
  <c r="B2722" i="16" s="1"/>
  <c r="B2723" i="16" s="1"/>
  <c r="B2724" i="16" s="1"/>
  <c r="B2725" i="16" s="1"/>
  <c r="B2726" i="16" s="1"/>
  <c r="B2727" i="16" s="1"/>
  <c r="B2728" i="16" s="1"/>
  <c r="B2729" i="16" s="1"/>
  <c r="B2730" i="16" s="1"/>
  <c r="B2731" i="16" s="1"/>
  <c r="B2732" i="16" s="1"/>
  <c r="B2733" i="16" s="1"/>
  <c r="B2734" i="16" s="1"/>
  <c r="B2735" i="16" s="1"/>
  <c r="B2736" i="16" s="1"/>
  <c r="B2737" i="16" s="1"/>
  <c r="B2738" i="16" s="1"/>
  <c r="B2739" i="16" s="1"/>
  <c r="B2740" i="16" s="1"/>
  <c r="B2741" i="16" s="1"/>
  <c r="B2742" i="16" s="1"/>
  <c r="B2743" i="16" s="1"/>
  <c r="B2744" i="16" s="1"/>
  <c r="B2745" i="16" s="1"/>
  <c r="B2746" i="16" s="1"/>
  <c r="B2747" i="16" s="1"/>
  <c r="B2748" i="16" s="1"/>
  <c r="B2749" i="16" s="1"/>
  <c r="B2750" i="16" s="1"/>
  <c r="B2751" i="16" s="1"/>
  <c r="B2752" i="16" s="1"/>
  <c r="B2753" i="16" s="1"/>
  <c r="B2754" i="16" s="1"/>
  <c r="B2755" i="16" s="1"/>
  <c r="B2756" i="16" s="1"/>
  <c r="B2757" i="16" s="1"/>
  <c r="B2758" i="16" s="1"/>
  <c r="B2759" i="16" s="1"/>
  <c r="B2760" i="16" s="1"/>
  <c r="B2761" i="16" s="1"/>
  <c r="B2762" i="16" s="1"/>
  <c r="B2763" i="16" s="1"/>
  <c r="B2764" i="16" s="1"/>
  <c r="B2765" i="16" s="1"/>
  <c r="B2766" i="16" s="1"/>
  <c r="B2767" i="16" s="1"/>
  <c r="B2768" i="16" s="1"/>
  <c r="B2769" i="16" s="1"/>
  <c r="B2770" i="16" s="1"/>
  <c r="B2771" i="16" s="1"/>
  <c r="B2772" i="16" s="1"/>
  <c r="B2773" i="16" s="1"/>
  <c r="B2774" i="16" s="1"/>
  <c r="B2775" i="16" s="1"/>
  <c r="B2776" i="16" s="1"/>
  <c r="B2777" i="16" s="1"/>
  <c r="B2778" i="16" s="1"/>
  <c r="B2779" i="16" s="1"/>
  <c r="B2780" i="16" s="1"/>
  <c r="B2781" i="16" s="1"/>
  <c r="B2782" i="16" s="1"/>
  <c r="B2783" i="16" s="1"/>
  <c r="B2784" i="16" s="1"/>
  <c r="B2785" i="16" s="1"/>
  <c r="B2786" i="16" s="1"/>
  <c r="B2787" i="16" s="1"/>
  <c r="B2788" i="16" s="1"/>
  <c r="B2789" i="16" s="1"/>
  <c r="B2790" i="16" s="1"/>
  <c r="B2791" i="16" s="1"/>
  <c r="B2792" i="16" s="1"/>
  <c r="B2793" i="16" s="1"/>
  <c r="B2794" i="16" s="1"/>
  <c r="B2795" i="16" s="1"/>
  <c r="B2796" i="16" s="1"/>
  <c r="B2797" i="16" s="1"/>
  <c r="B2798" i="16" s="1"/>
  <c r="B2799" i="16" s="1"/>
  <c r="B2800" i="16" s="1"/>
  <c r="B2801" i="16" s="1"/>
  <c r="B2802" i="16" s="1"/>
  <c r="B2803" i="16" s="1"/>
  <c r="B2804" i="16" s="1"/>
  <c r="B2805" i="16" s="1"/>
  <c r="B2806" i="16" s="1"/>
  <c r="B2807" i="16" s="1"/>
  <c r="B2808" i="16" s="1"/>
  <c r="B2809" i="16" s="1"/>
  <c r="B2810" i="16" s="1"/>
  <c r="B2811" i="16" s="1"/>
  <c r="B2812" i="16" s="1"/>
  <c r="B2813" i="16" s="1"/>
  <c r="B2814" i="16" s="1"/>
  <c r="B2815" i="16" s="1"/>
  <c r="B2816" i="16" s="1"/>
  <c r="B2817" i="16" s="1"/>
  <c r="B2818" i="16" s="1"/>
  <c r="B2819" i="16" s="1"/>
  <c r="B2820" i="16" s="1"/>
  <c r="B2821" i="16" s="1"/>
  <c r="B2822" i="16" s="1"/>
  <c r="B2823" i="16" s="1"/>
  <c r="B2824" i="16" s="1"/>
  <c r="B2825" i="16" s="1"/>
  <c r="B2826" i="16" s="1"/>
  <c r="B2827" i="16" s="1"/>
  <c r="B2828" i="16" s="1"/>
  <c r="B2829" i="16" s="1"/>
  <c r="B2830" i="16" s="1"/>
  <c r="B2831" i="16" s="1"/>
  <c r="B2832" i="16" s="1"/>
  <c r="B2833" i="16" s="1"/>
  <c r="B2834" i="16" s="1"/>
  <c r="B2835" i="16" s="1"/>
  <c r="B2836" i="16" s="1"/>
  <c r="B2837" i="16" s="1"/>
  <c r="B2838" i="16" s="1"/>
  <c r="B2839" i="16" s="1"/>
  <c r="B2840" i="16" s="1"/>
  <c r="B2841" i="16" s="1"/>
  <c r="B2842" i="16" s="1"/>
  <c r="B2843" i="16" s="1"/>
  <c r="B2844" i="16" s="1"/>
  <c r="B2845" i="16" s="1"/>
  <c r="B2846" i="16" s="1"/>
  <c r="B2847" i="16" s="1"/>
  <c r="B2848" i="16" s="1"/>
  <c r="B2849" i="16" s="1"/>
  <c r="B2850" i="16" s="1"/>
  <c r="B2851" i="16" s="1"/>
  <c r="B2852" i="16" s="1"/>
  <c r="B2853" i="16" s="1"/>
  <c r="B2854" i="16" s="1"/>
  <c r="B2855" i="16" s="1"/>
  <c r="B2856" i="16" s="1"/>
  <c r="B2857" i="16" s="1"/>
  <c r="B2858" i="16" s="1"/>
  <c r="B2859" i="16" s="1"/>
  <c r="B2860" i="16" s="1"/>
  <c r="B2861" i="16" s="1"/>
  <c r="B2862" i="16" s="1"/>
  <c r="B2863" i="16" s="1"/>
  <c r="B2864" i="16" s="1"/>
  <c r="B2865" i="16" s="1"/>
  <c r="B2866" i="16" s="1"/>
  <c r="B2867" i="16" s="1"/>
  <c r="B2868" i="16" s="1"/>
  <c r="B2869" i="16" s="1"/>
  <c r="B2870" i="16" s="1"/>
  <c r="B2871" i="16" s="1"/>
  <c r="B2872" i="16" s="1"/>
  <c r="B2873" i="16" s="1"/>
  <c r="B2874" i="16" s="1"/>
  <c r="B2875" i="16" s="1"/>
  <c r="B2876" i="16" s="1"/>
  <c r="B2877" i="16" s="1"/>
  <c r="B2878" i="16" s="1"/>
  <c r="B2879" i="16" s="1"/>
  <c r="B2880" i="16" s="1"/>
  <c r="B2881" i="16" s="1"/>
  <c r="B2882" i="16" s="1"/>
  <c r="B2883" i="16" s="1"/>
  <c r="B2884" i="16" s="1"/>
  <c r="B2885" i="16" s="1"/>
  <c r="B2886" i="16" s="1"/>
  <c r="B2887" i="16" s="1"/>
  <c r="B2888" i="16" s="1"/>
  <c r="B2889" i="16" s="1"/>
  <c r="B2890" i="16" s="1"/>
  <c r="B2891" i="16" s="1"/>
  <c r="B2892" i="16" s="1"/>
  <c r="B2893" i="16" s="1"/>
  <c r="B2894" i="16" s="1"/>
  <c r="B2895" i="16" s="1"/>
  <c r="B2896" i="16" s="1"/>
  <c r="B2897" i="16" s="1"/>
  <c r="B2898" i="16" s="1"/>
  <c r="B2899" i="16" s="1"/>
  <c r="B2900" i="16" s="1"/>
  <c r="B2901" i="16" s="1"/>
  <c r="B2902" i="16" s="1"/>
  <c r="B2903" i="16" s="1"/>
  <c r="B2904" i="16" s="1"/>
  <c r="B2905" i="16" s="1"/>
  <c r="B2906" i="16" s="1"/>
  <c r="B2907" i="16" s="1"/>
  <c r="B2908" i="16" s="1"/>
  <c r="B2909" i="16" s="1"/>
  <c r="B2910" i="16" s="1"/>
  <c r="B2911" i="16" s="1"/>
  <c r="B2912" i="16" s="1"/>
  <c r="B2913" i="16" s="1"/>
  <c r="B2914" i="16" s="1"/>
  <c r="B2915" i="16" s="1"/>
  <c r="B2916" i="16" s="1"/>
  <c r="B2917" i="16" s="1"/>
  <c r="B2918" i="16" s="1"/>
  <c r="B2919" i="16" s="1"/>
  <c r="B2920" i="16" s="1"/>
  <c r="B2921" i="16" s="1"/>
  <c r="B2922" i="16" s="1"/>
  <c r="B2923" i="16" s="1"/>
  <c r="B2924" i="16" s="1"/>
  <c r="B2925" i="16" s="1"/>
  <c r="B2926" i="16" s="1"/>
  <c r="B2927" i="16" s="1"/>
  <c r="B2928" i="16" s="1"/>
  <c r="B2929" i="16" s="1"/>
  <c r="B2930" i="16" s="1"/>
  <c r="B2931" i="16" s="1"/>
  <c r="B2932" i="16" s="1"/>
  <c r="B2933" i="16" s="1"/>
  <c r="B2934" i="16" s="1"/>
  <c r="B2935" i="16" s="1"/>
  <c r="B2936" i="16" s="1"/>
  <c r="B2937" i="16" s="1"/>
  <c r="B2938" i="16" s="1"/>
  <c r="B2939" i="16" s="1"/>
  <c r="B2940" i="16" s="1"/>
  <c r="B2941" i="16" s="1"/>
  <c r="B2942" i="16" s="1"/>
  <c r="B2943" i="16" s="1"/>
  <c r="B2944" i="16" s="1"/>
  <c r="B2945" i="16" s="1"/>
  <c r="B2946" i="16" s="1"/>
  <c r="B2947" i="16" s="1"/>
  <c r="B2948" i="16" s="1"/>
  <c r="B2949" i="16" s="1"/>
  <c r="B2950" i="16" s="1"/>
  <c r="B2951" i="16" s="1"/>
  <c r="B2952" i="16" s="1"/>
  <c r="B2953" i="16" s="1"/>
  <c r="B2954" i="16" s="1"/>
  <c r="B2955" i="16" s="1"/>
  <c r="B2956" i="16" s="1"/>
  <c r="B2957" i="16" s="1"/>
  <c r="B2958" i="16" s="1"/>
  <c r="B2959" i="16" s="1"/>
  <c r="B2960" i="16" s="1"/>
  <c r="B2961" i="16" s="1"/>
  <c r="B2962" i="16" s="1"/>
  <c r="B2963" i="16" s="1"/>
  <c r="B2964" i="16" s="1"/>
  <c r="B2965" i="16" s="1"/>
  <c r="B2966" i="16" s="1"/>
  <c r="B2967" i="16" s="1"/>
  <c r="B2968" i="16" s="1"/>
  <c r="B2969" i="16" s="1"/>
  <c r="B2970" i="16" s="1"/>
  <c r="B2971" i="16" s="1"/>
  <c r="B2972" i="16" s="1"/>
  <c r="B2973" i="16" s="1"/>
  <c r="B2974" i="16" s="1"/>
  <c r="B2975" i="16" s="1"/>
  <c r="B2976" i="16" s="1"/>
  <c r="B2977" i="16" s="1"/>
  <c r="B2978" i="16" s="1"/>
  <c r="B2979" i="16" s="1"/>
  <c r="B2980" i="16" s="1"/>
  <c r="B2981" i="16" s="1"/>
  <c r="B2982" i="16" s="1"/>
  <c r="B2983" i="16" s="1"/>
  <c r="B2984" i="16" s="1"/>
  <c r="B2985" i="16" s="1"/>
  <c r="B2986" i="16" s="1"/>
  <c r="B2987" i="16" s="1"/>
  <c r="B2988" i="16" s="1"/>
  <c r="B2989" i="16" s="1"/>
  <c r="B2990" i="16" s="1"/>
  <c r="B2991" i="16" s="1"/>
  <c r="B2992" i="16" s="1"/>
  <c r="B2993" i="16" s="1"/>
  <c r="B2994" i="16" s="1"/>
  <c r="B2995" i="16" s="1"/>
  <c r="B2996" i="16" s="1"/>
  <c r="B2997" i="16" s="1"/>
  <c r="B2998" i="16" s="1"/>
  <c r="B2999" i="16" s="1"/>
  <c r="B3000" i="16" s="1"/>
  <c r="B3001" i="16" s="1"/>
  <c r="B3002" i="16" s="1"/>
  <c r="B3003" i="16" s="1"/>
  <c r="B3004" i="16" s="1"/>
  <c r="B3005" i="16" s="1"/>
  <c r="B3006" i="16" s="1"/>
  <c r="B3007" i="16" s="1"/>
  <c r="B3008" i="16" s="1"/>
  <c r="B3009" i="16" s="1"/>
  <c r="B3010" i="16" s="1"/>
  <c r="B3011" i="16" s="1"/>
  <c r="B3012" i="16" s="1"/>
  <c r="B3013" i="16" s="1"/>
  <c r="B3014" i="16" s="1"/>
  <c r="B3015" i="16" s="1"/>
  <c r="B3016" i="16" s="1"/>
  <c r="B3017" i="16" s="1"/>
  <c r="B3018" i="16" s="1"/>
  <c r="B3019" i="16" s="1"/>
  <c r="B3020" i="16" s="1"/>
  <c r="B3021" i="16" s="1"/>
  <c r="B3022" i="16" s="1"/>
  <c r="B3023" i="16" s="1"/>
  <c r="B3024" i="16" s="1"/>
  <c r="B3025" i="16" s="1"/>
  <c r="B3026" i="16" s="1"/>
  <c r="B3027" i="16" s="1"/>
  <c r="B3028" i="16" s="1"/>
  <c r="B3029" i="16" s="1"/>
  <c r="B3030" i="16" s="1"/>
  <c r="B3031" i="16" s="1"/>
  <c r="B3032" i="16" s="1"/>
  <c r="B3033" i="16" s="1"/>
  <c r="B3034" i="16" s="1"/>
  <c r="B3035" i="16" s="1"/>
  <c r="B3036" i="16" s="1"/>
  <c r="B3037" i="16" s="1"/>
  <c r="B3038" i="16" s="1"/>
  <c r="B3039" i="16" s="1"/>
  <c r="B3040" i="16" s="1"/>
  <c r="B3041" i="16" s="1"/>
  <c r="B3042" i="16" s="1"/>
  <c r="B3043" i="16" s="1"/>
  <c r="B3044" i="16" s="1"/>
  <c r="B3045" i="16" s="1"/>
  <c r="B3046" i="16" s="1"/>
  <c r="B3047" i="16" s="1"/>
  <c r="B3048" i="16" s="1"/>
  <c r="B3049" i="16" s="1"/>
  <c r="B3050" i="16" s="1"/>
  <c r="B3051" i="16" s="1"/>
  <c r="B3052" i="16" s="1"/>
  <c r="B3053" i="16" s="1"/>
  <c r="B3054" i="16" s="1"/>
  <c r="B3055" i="16" s="1"/>
  <c r="B3056" i="16" s="1"/>
  <c r="B3057" i="16" s="1"/>
  <c r="B3058" i="16" s="1"/>
  <c r="B3059" i="16" s="1"/>
  <c r="B3060" i="16" s="1"/>
  <c r="B3061" i="16" s="1"/>
  <c r="B3062" i="16" s="1"/>
  <c r="B3063" i="16" s="1"/>
  <c r="B3064" i="16" s="1"/>
  <c r="B3065" i="16" s="1"/>
  <c r="B3066" i="16" s="1"/>
  <c r="B3067" i="16" s="1"/>
  <c r="B3068" i="16" s="1"/>
  <c r="B3069" i="16" s="1"/>
  <c r="B3070" i="16" s="1"/>
  <c r="B3071" i="16" s="1"/>
  <c r="B3072" i="16" s="1"/>
  <c r="B3073" i="16" s="1"/>
  <c r="B3074" i="16" s="1"/>
  <c r="B3075" i="16" s="1"/>
  <c r="B3076" i="16" s="1"/>
  <c r="B3077" i="16" s="1"/>
  <c r="B3078" i="16" s="1"/>
  <c r="B3079" i="16" s="1"/>
  <c r="B3080" i="16" s="1"/>
  <c r="B3081" i="16" s="1"/>
  <c r="B3082" i="16" s="1"/>
  <c r="B3083" i="16" s="1"/>
  <c r="B3084" i="16" s="1"/>
  <c r="B3085" i="16" s="1"/>
  <c r="B3086" i="16" s="1"/>
  <c r="B3087" i="16" s="1"/>
  <c r="B3088" i="16" s="1"/>
  <c r="B3089" i="16" s="1"/>
  <c r="B3090" i="16" s="1"/>
  <c r="B3091" i="16" s="1"/>
  <c r="B3092" i="16" s="1"/>
  <c r="B3093" i="16" s="1"/>
  <c r="B3094" i="16" s="1"/>
  <c r="B3095" i="16" s="1"/>
  <c r="B3096" i="16" s="1"/>
  <c r="B3097" i="16" s="1"/>
  <c r="B3098" i="16" s="1"/>
  <c r="B3099" i="16" s="1"/>
  <c r="B3100" i="16" s="1"/>
  <c r="B3101" i="16" s="1"/>
  <c r="B3102" i="16" s="1"/>
  <c r="B3103" i="16" s="1"/>
  <c r="B3104" i="16" s="1"/>
  <c r="B3105" i="16" s="1"/>
  <c r="B3106" i="16" s="1"/>
  <c r="B3107" i="16" s="1"/>
  <c r="B3108" i="16" s="1"/>
  <c r="B3109" i="16" s="1"/>
  <c r="B3110" i="16" s="1"/>
  <c r="B3111" i="16" s="1"/>
  <c r="B3112" i="16" s="1"/>
  <c r="B3113" i="16" s="1"/>
  <c r="B3114" i="16" s="1"/>
  <c r="B3115" i="16" s="1"/>
  <c r="B3116" i="16" s="1"/>
  <c r="B3117" i="16" s="1"/>
  <c r="B3118" i="16" s="1"/>
  <c r="B3119" i="16" s="1"/>
  <c r="B3120" i="16" s="1"/>
  <c r="B3121" i="16" s="1"/>
  <c r="B3122" i="16" s="1"/>
  <c r="B3123" i="16" s="1"/>
  <c r="B3124" i="16" s="1"/>
  <c r="B3125" i="16" s="1"/>
  <c r="B3126" i="16" s="1"/>
  <c r="B3127" i="16" s="1"/>
  <c r="B3128" i="16" s="1"/>
  <c r="B3129" i="16" s="1"/>
  <c r="B3130" i="16" s="1"/>
  <c r="B3131" i="16" s="1"/>
  <c r="B3132" i="16" s="1"/>
  <c r="B3133" i="16" s="1"/>
  <c r="B3134" i="16" s="1"/>
  <c r="B3135" i="16" s="1"/>
  <c r="B3136" i="16" s="1"/>
  <c r="B3137" i="16" s="1"/>
  <c r="B3138" i="16" s="1"/>
  <c r="B3139" i="16" s="1"/>
  <c r="B3140" i="16" s="1"/>
  <c r="B3141" i="16" s="1"/>
  <c r="B3142" i="16" s="1"/>
  <c r="B3143" i="16" s="1"/>
  <c r="B3144" i="16" s="1"/>
  <c r="B3145" i="16" s="1"/>
  <c r="B3146" i="16" s="1"/>
  <c r="B3147" i="16" s="1"/>
  <c r="B3148" i="16" s="1"/>
  <c r="B3149" i="16" s="1"/>
  <c r="B3150" i="16" s="1"/>
  <c r="B3151" i="16" s="1"/>
  <c r="B3152" i="16" s="1"/>
  <c r="B3153" i="16" s="1"/>
  <c r="B3154" i="16" s="1"/>
  <c r="B3155" i="16" s="1"/>
  <c r="B3156" i="16" s="1"/>
  <c r="B3157" i="16" s="1"/>
  <c r="B3158" i="16" s="1"/>
  <c r="B3159" i="16" s="1"/>
  <c r="B3160" i="16" s="1"/>
  <c r="B3161" i="16" s="1"/>
  <c r="B3162" i="16" s="1"/>
  <c r="B3163" i="16" s="1"/>
  <c r="B3164" i="16" s="1"/>
  <c r="B3165" i="16" s="1"/>
  <c r="B3166" i="16" s="1"/>
  <c r="B3167" i="16" s="1"/>
  <c r="B3168" i="16" s="1"/>
  <c r="B3169" i="16" s="1"/>
  <c r="B3170" i="16" s="1"/>
  <c r="B3171" i="16" s="1"/>
  <c r="B3172" i="16" s="1"/>
  <c r="B3173" i="16" s="1"/>
  <c r="B3174" i="16" s="1"/>
  <c r="B3175" i="16" s="1"/>
  <c r="B3176" i="16" s="1"/>
  <c r="B3177" i="16" s="1"/>
  <c r="B3178" i="16" s="1"/>
  <c r="B3179" i="16" s="1"/>
  <c r="B3180" i="16" s="1"/>
  <c r="B3181" i="16" s="1"/>
  <c r="B3182" i="16" s="1"/>
  <c r="B3183" i="16" s="1"/>
  <c r="B3184" i="16" s="1"/>
  <c r="B3185" i="16" s="1"/>
  <c r="B3186" i="16" s="1"/>
  <c r="B3187" i="16" s="1"/>
  <c r="B3188" i="16" s="1"/>
  <c r="B3189" i="16" s="1"/>
  <c r="B3190" i="16" s="1"/>
  <c r="B3191" i="16" s="1"/>
  <c r="B3192" i="16" s="1"/>
  <c r="B3193" i="16" s="1"/>
  <c r="B3194" i="16" s="1"/>
  <c r="B3195" i="16" s="1"/>
  <c r="B3196" i="16" s="1"/>
  <c r="B3197" i="16" s="1"/>
  <c r="B3198" i="16" s="1"/>
  <c r="B3199" i="16" s="1"/>
  <c r="B3200" i="16" s="1"/>
  <c r="B3201" i="16" s="1"/>
  <c r="B3202" i="16" s="1"/>
  <c r="B3203" i="16" s="1"/>
  <c r="B3204" i="16" s="1"/>
  <c r="B3205" i="16" s="1"/>
  <c r="B3206" i="16" s="1"/>
  <c r="B3207" i="16" s="1"/>
  <c r="B3208" i="16" s="1"/>
  <c r="B3209" i="16" s="1"/>
  <c r="B3210" i="16" s="1"/>
  <c r="B3211" i="16" s="1"/>
  <c r="B3212" i="16" s="1"/>
  <c r="B3213" i="16" s="1"/>
  <c r="B3214" i="16" s="1"/>
  <c r="B3215" i="16" s="1"/>
  <c r="B3216" i="16" s="1"/>
  <c r="B3217" i="16" s="1"/>
  <c r="B3218" i="16" s="1"/>
  <c r="B3219" i="16" s="1"/>
  <c r="B3220" i="16" s="1"/>
  <c r="B3221" i="16" s="1"/>
  <c r="B3222" i="16" s="1"/>
  <c r="B3223" i="16" s="1"/>
  <c r="B3224" i="16" s="1"/>
  <c r="B3225" i="16" s="1"/>
  <c r="B3226" i="16" s="1"/>
  <c r="B3227" i="16" s="1"/>
  <c r="B3228" i="16" s="1"/>
  <c r="B3229" i="16" s="1"/>
  <c r="B3230" i="16" s="1"/>
  <c r="B3231" i="16" s="1"/>
  <c r="B3232" i="16" s="1"/>
  <c r="B3233" i="16" s="1"/>
  <c r="B3234" i="16" s="1"/>
  <c r="B3235" i="16" s="1"/>
  <c r="B3236" i="16" s="1"/>
  <c r="B3237" i="16" s="1"/>
  <c r="B3238" i="16" s="1"/>
  <c r="B3239" i="16" s="1"/>
  <c r="B3240" i="16" s="1"/>
  <c r="B3241" i="16" s="1"/>
  <c r="B3242" i="16" s="1"/>
  <c r="B3243" i="16" s="1"/>
  <c r="B3244" i="16" s="1"/>
  <c r="B3245" i="16" s="1"/>
  <c r="B3246" i="16" s="1"/>
  <c r="B3247" i="16" s="1"/>
  <c r="B3248" i="16" s="1"/>
  <c r="B3249" i="16" s="1"/>
  <c r="B3250" i="16" s="1"/>
  <c r="B3251" i="16" s="1"/>
  <c r="B3252" i="16" s="1"/>
  <c r="B3253" i="16" s="1"/>
  <c r="B3254" i="16" s="1"/>
  <c r="B3255" i="16" s="1"/>
  <c r="B3256" i="16" s="1"/>
  <c r="B3257" i="16" s="1"/>
  <c r="B3258" i="16" s="1"/>
  <c r="B3259" i="16" s="1"/>
  <c r="B3260" i="16" s="1"/>
  <c r="B3261" i="16" s="1"/>
  <c r="B3262" i="16" s="1"/>
  <c r="B3263" i="16" s="1"/>
  <c r="B3264" i="16" s="1"/>
  <c r="B3265" i="16" s="1"/>
  <c r="B3266" i="16" s="1"/>
  <c r="B3267" i="16" s="1"/>
  <c r="B3268" i="16" s="1"/>
  <c r="B3269" i="16" s="1"/>
  <c r="B3270" i="16" s="1"/>
  <c r="B3271" i="16" s="1"/>
  <c r="B3272" i="16" s="1"/>
  <c r="B3273" i="16" s="1"/>
  <c r="B3274" i="16" s="1"/>
  <c r="B3275" i="16" s="1"/>
  <c r="B3276" i="16" s="1"/>
  <c r="B3277" i="16" s="1"/>
  <c r="B3278" i="16" s="1"/>
  <c r="B3279" i="16" s="1"/>
  <c r="B3280" i="16" s="1"/>
  <c r="B3281" i="16" s="1"/>
  <c r="B3282" i="16" s="1"/>
  <c r="B3283" i="16" s="1"/>
  <c r="B3284" i="16" s="1"/>
  <c r="B3285" i="16" s="1"/>
  <c r="B3286" i="16" s="1"/>
  <c r="B3287" i="16" s="1"/>
  <c r="B3288" i="16" s="1"/>
  <c r="B3289" i="16" s="1"/>
  <c r="B3290" i="16" s="1"/>
  <c r="B3291" i="16" s="1"/>
  <c r="B3292" i="16" s="1"/>
  <c r="B3293" i="16" s="1"/>
  <c r="B3294" i="16" s="1"/>
  <c r="B3295" i="16" s="1"/>
  <c r="B3296" i="16" s="1"/>
  <c r="B3297" i="16" s="1"/>
  <c r="B3298" i="16" s="1"/>
  <c r="B3299" i="16" s="1"/>
  <c r="B3300" i="16" s="1"/>
  <c r="B3301" i="16" s="1"/>
  <c r="B3302" i="16" s="1"/>
  <c r="B3303" i="16" s="1"/>
  <c r="B3304" i="16" s="1"/>
  <c r="B3305" i="16" s="1"/>
  <c r="B3306" i="16" s="1"/>
  <c r="B3307" i="16" s="1"/>
  <c r="B3308" i="16" s="1"/>
  <c r="B3309" i="16" s="1"/>
  <c r="B3310" i="16" s="1"/>
  <c r="B3311" i="16" s="1"/>
  <c r="B3312" i="16" s="1"/>
  <c r="B3313" i="16" s="1"/>
  <c r="B3314" i="16" s="1"/>
  <c r="B3315" i="16" s="1"/>
  <c r="B3316" i="16" s="1"/>
  <c r="B3317" i="16" s="1"/>
  <c r="B3318" i="16" s="1"/>
  <c r="B3319" i="16" s="1"/>
  <c r="B3320" i="16" s="1"/>
  <c r="B3321" i="16" s="1"/>
  <c r="B3322" i="16" s="1"/>
  <c r="B3323" i="16" s="1"/>
  <c r="B3324" i="16" s="1"/>
  <c r="B3325" i="16" s="1"/>
  <c r="B3326" i="16" s="1"/>
  <c r="B3327" i="16" s="1"/>
  <c r="B3328" i="16" s="1"/>
  <c r="B3329" i="16" s="1"/>
  <c r="B3330" i="16" s="1"/>
  <c r="B3331" i="16" s="1"/>
  <c r="B3332" i="16" s="1"/>
  <c r="B3333" i="16" s="1"/>
  <c r="B3334" i="16" s="1"/>
  <c r="B3335" i="16" s="1"/>
  <c r="B3336" i="16" s="1"/>
  <c r="B3337" i="16" s="1"/>
  <c r="B3338" i="16" s="1"/>
  <c r="B3339" i="16" s="1"/>
  <c r="B3340" i="16" s="1"/>
  <c r="B3341" i="16" s="1"/>
  <c r="B3342" i="16" s="1"/>
  <c r="B3343" i="16" s="1"/>
  <c r="B3344" i="16" s="1"/>
  <c r="B3345" i="16" s="1"/>
  <c r="B3346" i="16" s="1"/>
  <c r="B3347" i="16" s="1"/>
  <c r="B3348" i="16" s="1"/>
  <c r="B3349" i="16" s="1"/>
  <c r="B3350" i="16" s="1"/>
  <c r="B3351" i="16" s="1"/>
  <c r="B3352" i="16" s="1"/>
  <c r="B3353" i="16" s="1"/>
  <c r="B3354" i="16" s="1"/>
  <c r="B3355" i="16" s="1"/>
  <c r="B3356" i="16" s="1"/>
  <c r="B3357" i="16" s="1"/>
  <c r="B3358" i="16" s="1"/>
  <c r="B3359" i="16" s="1"/>
  <c r="B3360" i="16" s="1"/>
  <c r="B3361" i="16" s="1"/>
  <c r="B3362" i="16" s="1"/>
  <c r="B3363" i="16" s="1"/>
  <c r="B3364" i="16" s="1"/>
  <c r="B3365" i="16" s="1"/>
  <c r="B3366" i="16" s="1"/>
  <c r="B3367" i="16" s="1"/>
  <c r="B3368" i="16" s="1"/>
  <c r="B3369" i="16" s="1"/>
  <c r="B3370" i="16" s="1"/>
  <c r="B3371" i="16" s="1"/>
  <c r="B3372" i="16" s="1"/>
  <c r="B3373" i="16" s="1"/>
  <c r="B3374" i="16" s="1"/>
  <c r="B3375" i="16" s="1"/>
  <c r="B3376" i="16" s="1"/>
  <c r="B3377" i="16" s="1"/>
  <c r="B3378" i="16" s="1"/>
  <c r="B3379" i="16" s="1"/>
  <c r="B3380" i="16" s="1"/>
  <c r="B3381" i="16" s="1"/>
  <c r="B3382" i="16" s="1"/>
  <c r="B3383" i="16" s="1"/>
  <c r="B3384" i="16" s="1"/>
  <c r="B3385" i="16" s="1"/>
  <c r="B3386" i="16" s="1"/>
  <c r="B3387" i="16" s="1"/>
  <c r="B3388" i="16" s="1"/>
  <c r="B3389" i="16" s="1"/>
  <c r="B3390" i="16" s="1"/>
  <c r="B3391" i="16" s="1"/>
  <c r="B3392" i="16" s="1"/>
  <c r="B3393" i="16" s="1"/>
  <c r="B3394" i="16" s="1"/>
  <c r="B3395" i="16" s="1"/>
  <c r="B3396" i="16" s="1"/>
  <c r="B3397" i="16" s="1"/>
  <c r="B3398" i="16" s="1"/>
  <c r="B3399" i="16" s="1"/>
  <c r="B3400" i="16" s="1"/>
  <c r="B3401" i="16" s="1"/>
  <c r="B3402" i="16" s="1"/>
  <c r="B3403" i="16" s="1"/>
  <c r="B3404" i="16" s="1"/>
  <c r="B3405" i="16" s="1"/>
  <c r="B3406" i="16" s="1"/>
  <c r="B3407" i="16" s="1"/>
  <c r="B3408" i="16" s="1"/>
  <c r="B3409" i="16" s="1"/>
  <c r="B3410" i="16" s="1"/>
  <c r="B3411" i="16" s="1"/>
  <c r="B3412" i="16" s="1"/>
  <c r="B3413" i="16" s="1"/>
  <c r="B3414" i="16" s="1"/>
  <c r="B3415" i="16" s="1"/>
  <c r="B3416" i="16" s="1"/>
  <c r="B3417" i="16" s="1"/>
  <c r="B3418" i="16" s="1"/>
  <c r="B3419" i="16" s="1"/>
  <c r="B3420" i="16" s="1"/>
  <c r="B3421" i="16" s="1"/>
  <c r="B3422" i="16" s="1"/>
  <c r="B3423" i="16" s="1"/>
  <c r="B3424" i="16" s="1"/>
  <c r="B3425" i="16" s="1"/>
  <c r="B3426" i="16" s="1"/>
  <c r="B3427" i="16" s="1"/>
  <c r="B3428" i="16" s="1"/>
  <c r="B3429" i="16" s="1"/>
  <c r="B3430" i="16" s="1"/>
  <c r="B3431" i="16" s="1"/>
  <c r="B3432" i="16" s="1"/>
  <c r="B3433" i="16" s="1"/>
  <c r="B3434" i="16" s="1"/>
  <c r="B3435" i="16" s="1"/>
  <c r="B3436" i="16" s="1"/>
  <c r="B3437" i="16" s="1"/>
  <c r="B3438" i="16" s="1"/>
  <c r="B3439" i="16" s="1"/>
  <c r="B3440" i="16" s="1"/>
  <c r="B3441" i="16" s="1"/>
  <c r="B3442" i="16" s="1"/>
  <c r="B3443" i="16" s="1"/>
  <c r="B3444" i="16" s="1"/>
  <c r="B3445" i="16" s="1"/>
  <c r="B3446" i="16" s="1"/>
  <c r="B3447" i="16" s="1"/>
  <c r="B3448" i="16" s="1"/>
  <c r="B3449" i="16" s="1"/>
  <c r="B3450" i="16" s="1"/>
  <c r="B3451" i="16" s="1"/>
  <c r="B3452" i="16" s="1"/>
  <c r="B3453" i="16" s="1"/>
  <c r="B3454" i="16" s="1"/>
  <c r="B3455" i="16" s="1"/>
  <c r="B3456" i="16" s="1"/>
  <c r="B3457" i="16" s="1"/>
  <c r="B3458" i="16" s="1"/>
  <c r="B3459" i="16" s="1"/>
  <c r="B3460" i="16" s="1"/>
  <c r="B3461" i="16" s="1"/>
  <c r="B3462" i="16" s="1"/>
  <c r="B3463" i="16" s="1"/>
  <c r="B3464" i="16" s="1"/>
  <c r="B3465" i="16" s="1"/>
  <c r="B3466" i="16" s="1"/>
  <c r="B3467" i="16" s="1"/>
  <c r="B3468" i="16" s="1"/>
  <c r="B3469" i="16" s="1"/>
  <c r="B3470" i="16" s="1"/>
  <c r="B3471" i="16" s="1"/>
  <c r="B3472" i="16" s="1"/>
  <c r="B3473" i="16" s="1"/>
  <c r="B3474" i="16" s="1"/>
  <c r="B3475" i="16" s="1"/>
  <c r="B3476" i="16" s="1"/>
  <c r="B3477" i="16" s="1"/>
  <c r="B3478" i="16" s="1"/>
  <c r="B3479" i="16" s="1"/>
  <c r="B3480" i="16" s="1"/>
  <c r="B3481" i="16" s="1"/>
  <c r="B3482" i="16" s="1"/>
  <c r="B3483" i="16" s="1"/>
  <c r="B3484" i="16" s="1"/>
  <c r="B3485" i="16" s="1"/>
  <c r="B3486" i="16" s="1"/>
  <c r="B3487" i="16" s="1"/>
  <c r="B3488" i="16" s="1"/>
  <c r="B3489" i="16" s="1"/>
  <c r="B3490" i="16" s="1"/>
  <c r="B3491" i="16" s="1"/>
  <c r="B3492" i="16" s="1"/>
  <c r="B3493" i="16" s="1"/>
  <c r="B3494" i="16" s="1"/>
  <c r="B3495" i="16" s="1"/>
  <c r="B3496" i="16" s="1"/>
  <c r="B3497" i="16" s="1"/>
  <c r="B3498" i="16" s="1"/>
  <c r="B3499" i="16" s="1"/>
  <c r="B3500" i="16" s="1"/>
  <c r="B3501" i="16" s="1"/>
  <c r="B3502" i="16" s="1"/>
  <c r="B3503" i="16" s="1"/>
  <c r="B3504" i="16" s="1"/>
  <c r="B3505" i="16" s="1"/>
  <c r="B3506" i="16" s="1"/>
  <c r="B3507" i="16" s="1"/>
  <c r="B3508" i="16" s="1"/>
  <c r="B3509" i="16" s="1"/>
  <c r="B3510" i="16" s="1"/>
  <c r="B3511" i="16" s="1"/>
  <c r="B3512" i="16" s="1"/>
  <c r="B3513" i="16" s="1"/>
  <c r="B3514" i="16" s="1"/>
  <c r="B3515" i="16" s="1"/>
  <c r="B3516" i="16" s="1"/>
  <c r="B3517" i="16" s="1"/>
  <c r="B3518" i="16" s="1"/>
  <c r="B3519" i="16" s="1"/>
  <c r="B3520" i="16" s="1"/>
  <c r="B3521" i="16" s="1"/>
  <c r="B3522" i="16" s="1"/>
  <c r="B3523" i="16" s="1"/>
  <c r="B3524" i="16" s="1"/>
  <c r="B3525" i="16" s="1"/>
  <c r="B3526" i="16" s="1"/>
  <c r="B3527" i="16" s="1"/>
  <c r="B3528" i="16" s="1"/>
  <c r="B3529" i="16" s="1"/>
  <c r="B3530" i="16" s="1"/>
  <c r="B3531" i="16" s="1"/>
  <c r="B3532" i="16" s="1"/>
  <c r="B3533" i="16" s="1"/>
  <c r="B3534" i="16" s="1"/>
  <c r="B3535" i="16" s="1"/>
  <c r="B3536" i="16" s="1"/>
  <c r="B3537" i="16" s="1"/>
  <c r="B3538" i="16" s="1"/>
  <c r="B3539" i="16" s="1"/>
  <c r="B3540" i="16" s="1"/>
  <c r="B3541" i="16" s="1"/>
  <c r="B3542" i="16" s="1"/>
  <c r="B3543" i="16" s="1"/>
  <c r="B3544" i="16" s="1"/>
  <c r="B3545" i="16" s="1"/>
  <c r="B3546" i="16" s="1"/>
  <c r="B3547" i="16" s="1"/>
  <c r="B3548" i="16" s="1"/>
  <c r="B3549" i="16" s="1"/>
  <c r="B3550" i="16" s="1"/>
  <c r="B3551" i="16" s="1"/>
  <c r="B3552" i="16" s="1"/>
  <c r="B3553" i="16" s="1"/>
  <c r="B3554" i="16" s="1"/>
  <c r="B3555" i="16" s="1"/>
  <c r="B3556" i="16" s="1"/>
  <c r="B3557" i="16" s="1"/>
  <c r="B3558" i="16" s="1"/>
  <c r="B3559" i="16" s="1"/>
  <c r="B3560" i="16" s="1"/>
  <c r="B3561" i="16" s="1"/>
  <c r="B3562" i="16" s="1"/>
  <c r="B3563" i="16" s="1"/>
  <c r="B3564" i="16" s="1"/>
  <c r="B3565" i="16" s="1"/>
  <c r="B3566" i="16" s="1"/>
  <c r="B3567" i="16" s="1"/>
  <c r="B3568" i="16" s="1"/>
  <c r="B3569" i="16" s="1"/>
  <c r="B3570" i="16" s="1"/>
  <c r="B3571" i="16" s="1"/>
  <c r="B3572" i="16" s="1"/>
  <c r="B3573" i="16" s="1"/>
  <c r="B3574" i="16" s="1"/>
  <c r="B3575" i="16" s="1"/>
  <c r="B3576" i="16" s="1"/>
  <c r="B3577" i="16" s="1"/>
  <c r="B3578" i="16" s="1"/>
  <c r="B3579" i="16" s="1"/>
  <c r="B3580" i="16" s="1"/>
  <c r="B3581" i="16" s="1"/>
  <c r="B3582" i="16" s="1"/>
  <c r="B3583" i="16" s="1"/>
  <c r="B3584" i="16" s="1"/>
  <c r="B3585" i="16" s="1"/>
  <c r="B3586" i="16" s="1"/>
  <c r="B3587" i="16" s="1"/>
  <c r="B3588" i="16" s="1"/>
  <c r="B3589" i="16" s="1"/>
  <c r="B3590" i="16" s="1"/>
  <c r="B3591" i="16" s="1"/>
  <c r="B3592" i="16" s="1"/>
  <c r="B3593" i="16" s="1"/>
  <c r="B3594" i="16" s="1"/>
  <c r="B3595" i="16" s="1"/>
  <c r="B3596" i="16" s="1"/>
  <c r="B3597" i="16" s="1"/>
  <c r="B3598" i="16" s="1"/>
  <c r="B3599" i="16" s="1"/>
  <c r="B3600" i="16" s="1"/>
  <c r="B3601" i="16" s="1"/>
  <c r="B3602" i="16" s="1"/>
  <c r="B3603" i="16" s="1"/>
  <c r="B3604" i="16" s="1"/>
  <c r="B3605" i="16" s="1"/>
  <c r="B3606" i="16" s="1"/>
  <c r="B3607" i="16" s="1"/>
  <c r="B3608" i="16" s="1"/>
  <c r="B3609" i="16" s="1"/>
  <c r="B3610" i="16" s="1"/>
  <c r="B3611" i="16" s="1"/>
  <c r="B3612" i="16" s="1"/>
  <c r="B3613" i="16" s="1"/>
  <c r="B3614" i="16" s="1"/>
  <c r="B3615" i="16" s="1"/>
  <c r="B3616" i="16" s="1"/>
  <c r="B3617" i="16" s="1"/>
  <c r="B3618" i="16" s="1"/>
  <c r="B3619" i="16" s="1"/>
  <c r="B3620" i="16" s="1"/>
  <c r="B3621" i="16" s="1"/>
  <c r="B3622" i="16" s="1"/>
  <c r="B3623" i="16" s="1"/>
  <c r="B3624" i="16" s="1"/>
  <c r="B3625" i="16" s="1"/>
  <c r="B3626" i="16" s="1"/>
  <c r="B3627" i="16" s="1"/>
  <c r="B3628" i="16" s="1"/>
  <c r="B3629" i="16" s="1"/>
  <c r="B3630" i="16" s="1"/>
  <c r="B3631" i="16" s="1"/>
  <c r="B3632" i="16" s="1"/>
  <c r="B3633" i="16" s="1"/>
  <c r="B3634" i="16" s="1"/>
  <c r="B3635" i="16" s="1"/>
  <c r="B3636" i="16" s="1"/>
  <c r="B3637" i="16" s="1"/>
  <c r="B3638" i="16" s="1"/>
  <c r="B3639" i="16" s="1"/>
  <c r="B3640" i="16" s="1"/>
  <c r="B3641" i="16" s="1"/>
  <c r="B3642" i="16" s="1"/>
  <c r="B3643" i="16" s="1"/>
  <c r="B3644" i="16" s="1"/>
  <c r="B3645" i="16" s="1"/>
  <c r="B3646" i="16" s="1"/>
  <c r="B3647" i="16" s="1"/>
  <c r="B3648" i="16" s="1"/>
  <c r="B3649" i="16" s="1"/>
  <c r="B3650" i="16" s="1"/>
  <c r="B3651" i="16" s="1"/>
  <c r="B3652" i="16" s="1"/>
  <c r="B3653" i="16" s="1"/>
  <c r="B3654" i="16" s="1"/>
  <c r="B3655" i="16" s="1"/>
  <c r="B3656" i="16" s="1"/>
  <c r="B3657" i="16" s="1"/>
  <c r="B3658" i="16" s="1"/>
  <c r="B3659" i="16" s="1"/>
  <c r="B3660" i="16" s="1"/>
  <c r="B3661" i="16" s="1"/>
  <c r="B3662" i="16" s="1"/>
  <c r="B3663" i="16" s="1"/>
  <c r="B3664" i="16" s="1"/>
  <c r="B3665" i="16" s="1"/>
  <c r="B3666" i="16" s="1"/>
  <c r="B3667" i="16" s="1"/>
  <c r="B3668" i="16" s="1"/>
  <c r="B3669" i="16" s="1"/>
  <c r="B3670" i="16" s="1"/>
  <c r="B3671" i="16" s="1"/>
  <c r="B3672" i="16" s="1"/>
  <c r="B3673" i="16" s="1"/>
  <c r="B3674" i="16" s="1"/>
  <c r="B3675" i="16" s="1"/>
  <c r="B3676" i="16" s="1"/>
  <c r="B3677" i="16" s="1"/>
  <c r="B3678" i="16" s="1"/>
  <c r="B3679" i="16" s="1"/>
  <c r="B3680" i="16" s="1"/>
  <c r="B3681" i="16" s="1"/>
  <c r="B3682" i="16" s="1"/>
  <c r="B3683" i="16" s="1"/>
  <c r="B3684" i="16" s="1"/>
  <c r="B3685" i="16" s="1"/>
  <c r="B3686" i="16" s="1"/>
  <c r="B3687" i="16" s="1"/>
  <c r="B3688" i="16" s="1"/>
  <c r="B3689" i="16" s="1"/>
  <c r="B3690" i="16" s="1"/>
  <c r="B3691" i="16" s="1"/>
  <c r="B3692" i="16" s="1"/>
  <c r="B3693" i="16" s="1"/>
  <c r="B3694" i="16" s="1"/>
  <c r="B3695" i="16" s="1"/>
  <c r="B3696" i="16" s="1"/>
  <c r="B3697" i="16" s="1"/>
  <c r="B3698" i="16" s="1"/>
  <c r="B3699" i="16" s="1"/>
  <c r="B3700" i="16" s="1"/>
  <c r="B3701" i="16" s="1"/>
  <c r="B3702" i="16" s="1"/>
  <c r="B3703" i="16" s="1"/>
  <c r="B3704" i="16" s="1"/>
  <c r="B3705" i="16" s="1"/>
  <c r="B3706" i="16" s="1"/>
  <c r="B3707" i="16" s="1"/>
  <c r="B3708" i="16" s="1"/>
  <c r="B3709" i="16" s="1"/>
  <c r="B3710" i="16" s="1"/>
  <c r="B3711" i="16" s="1"/>
  <c r="B3712" i="16" s="1"/>
  <c r="B3713" i="16" s="1"/>
  <c r="B3714" i="16" s="1"/>
  <c r="B3715" i="16" s="1"/>
  <c r="B3716" i="16" s="1"/>
  <c r="B3717" i="16" s="1"/>
  <c r="B3718" i="16" s="1"/>
  <c r="B3719" i="16" s="1"/>
  <c r="B3720" i="16" s="1"/>
  <c r="B3721" i="16" s="1"/>
  <c r="B3722" i="16" s="1"/>
  <c r="B3723" i="16" s="1"/>
  <c r="B3724" i="16" s="1"/>
  <c r="B3725" i="16" s="1"/>
  <c r="B3726" i="16" s="1"/>
  <c r="B3727" i="16" s="1"/>
  <c r="B3728" i="16" s="1"/>
  <c r="B3729" i="16" s="1"/>
  <c r="B3730" i="16" s="1"/>
  <c r="B3731" i="16" s="1"/>
  <c r="B3732" i="16" s="1"/>
  <c r="B3733" i="16" s="1"/>
  <c r="B3734" i="16" s="1"/>
  <c r="B3735" i="16" s="1"/>
  <c r="B3736" i="16" s="1"/>
  <c r="B3737" i="16" s="1"/>
  <c r="B3738" i="16" s="1"/>
  <c r="B3739" i="16" s="1"/>
  <c r="B3740" i="16" s="1"/>
  <c r="B3741" i="16" s="1"/>
  <c r="B3742" i="16" s="1"/>
  <c r="B3743" i="16" s="1"/>
  <c r="B3744" i="16" s="1"/>
  <c r="B3745" i="16" s="1"/>
  <c r="B3746" i="16" s="1"/>
  <c r="B3747" i="16" s="1"/>
  <c r="B3748" i="16" s="1"/>
  <c r="B3749" i="16" s="1"/>
  <c r="B3750" i="16" s="1"/>
  <c r="B3751" i="16" s="1"/>
  <c r="B3752" i="16" s="1"/>
  <c r="B3753" i="16" s="1"/>
  <c r="B3754" i="16" s="1"/>
  <c r="B3755" i="16" s="1"/>
  <c r="B3756" i="16" s="1"/>
  <c r="B3757" i="16" s="1"/>
  <c r="B3758" i="16" s="1"/>
  <c r="B3759" i="16" s="1"/>
  <c r="B3760" i="16" s="1"/>
  <c r="B3761" i="16" s="1"/>
  <c r="B3762" i="16" s="1"/>
  <c r="B3763" i="16" s="1"/>
  <c r="B3764" i="16" s="1"/>
  <c r="B3765" i="16" s="1"/>
  <c r="B3766" i="16" s="1"/>
  <c r="B3767" i="16" s="1"/>
  <c r="B3768" i="16" s="1"/>
  <c r="B3769" i="16" s="1"/>
  <c r="B3770" i="16" s="1"/>
  <c r="B3771" i="16" s="1"/>
  <c r="B3772" i="16" s="1"/>
  <c r="B3773" i="16" s="1"/>
  <c r="B3774" i="16" s="1"/>
  <c r="B3775" i="16" s="1"/>
  <c r="B3776" i="16" s="1"/>
  <c r="B3777" i="16" s="1"/>
  <c r="B3778" i="16" s="1"/>
  <c r="B3779" i="16" s="1"/>
  <c r="B3780" i="16" s="1"/>
  <c r="B3781" i="16" s="1"/>
  <c r="B3782" i="16" s="1"/>
  <c r="B3783" i="16" s="1"/>
  <c r="B3784" i="16" s="1"/>
  <c r="B3785" i="16" s="1"/>
  <c r="B3786" i="16" s="1"/>
  <c r="B3787" i="16" s="1"/>
  <c r="B3788" i="16" s="1"/>
  <c r="B3789" i="16" s="1"/>
  <c r="B3790" i="16" s="1"/>
  <c r="B3791" i="16" s="1"/>
  <c r="B3792" i="16" s="1"/>
  <c r="B3793" i="16" s="1"/>
  <c r="B3794" i="16" s="1"/>
  <c r="B3795" i="16" s="1"/>
  <c r="B3796" i="16" s="1"/>
  <c r="B3797" i="16" s="1"/>
  <c r="B3798" i="16" s="1"/>
  <c r="B3799" i="16" s="1"/>
  <c r="B3800" i="16" s="1"/>
  <c r="B3801" i="16" s="1"/>
  <c r="B3802" i="16" s="1"/>
  <c r="B3803" i="16" s="1"/>
  <c r="B3804" i="16" s="1"/>
  <c r="B3805" i="16" s="1"/>
  <c r="B3806" i="16" s="1"/>
  <c r="B3807" i="16" s="1"/>
  <c r="B3808" i="16" s="1"/>
  <c r="B3809" i="16" s="1"/>
  <c r="B3810" i="16" s="1"/>
  <c r="B3811" i="16" s="1"/>
  <c r="B3812" i="16" s="1"/>
  <c r="B3813" i="16" s="1"/>
  <c r="B3814" i="16" s="1"/>
  <c r="B3815" i="16" s="1"/>
  <c r="B3816" i="16" s="1"/>
  <c r="B3817" i="16" s="1"/>
  <c r="B3818" i="16" s="1"/>
  <c r="B3819" i="16" s="1"/>
  <c r="B3820" i="16" s="1"/>
  <c r="B3821" i="16" s="1"/>
  <c r="B3822" i="16" s="1"/>
  <c r="B3823" i="16" s="1"/>
  <c r="B3824" i="16" s="1"/>
  <c r="B3825" i="16" s="1"/>
  <c r="B3826" i="16" s="1"/>
  <c r="B3827" i="16" s="1"/>
  <c r="B3828" i="16" s="1"/>
  <c r="B3829" i="16" s="1"/>
  <c r="B3830" i="16" s="1"/>
  <c r="B3831" i="16" s="1"/>
  <c r="B3832" i="16" s="1"/>
  <c r="B3833" i="16" s="1"/>
  <c r="B3834" i="16" s="1"/>
  <c r="B3835" i="16" s="1"/>
  <c r="B3836" i="16" s="1"/>
  <c r="B3837" i="16" s="1"/>
  <c r="B3838" i="16" s="1"/>
  <c r="B3839" i="16" s="1"/>
  <c r="B3840" i="16" s="1"/>
  <c r="B3841" i="16" s="1"/>
  <c r="B3842" i="16" s="1"/>
  <c r="B3843" i="16" s="1"/>
  <c r="B3844" i="16" s="1"/>
  <c r="B3845" i="16" s="1"/>
  <c r="S44" i="16"/>
  <c r="S46" i="16" l="1"/>
  <c r="S45" i="16"/>
  <c r="C41" i="16"/>
  <c r="E24" i="3"/>
  <c r="S47" i="16" l="1"/>
  <c r="C26" i="16"/>
  <c r="C25" i="16"/>
  <c r="C22" i="16"/>
  <c r="C21" i="16"/>
  <c r="C10" i="16"/>
  <c r="A47" i="16"/>
  <c r="A46" i="16"/>
  <c r="A45" i="16"/>
  <c r="A44" i="16"/>
  <c r="C29" i="16"/>
  <c r="C6" i="16"/>
  <c r="C40" i="16" s="1"/>
  <c r="C5" i="16"/>
  <c r="C4" i="16"/>
  <c r="C3" i="16"/>
  <c r="S48" i="16" l="1"/>
  <c r="A48" i="16"/>
  <c r="C18" i="16"/>
  <c r="S49" i="16" l="1"/>
  <c r="A49" i="16"/>
  <c r="S50" i="16" l="1"/>
  <c r="A50" i="16"/>
  <c r="S51" i="16" l="1"/>
  <c r="A51" i="16"/>
  <c r="A52" i="16" l="1"/>
  <c r="S52" i="16"/>
  <c r="A53" i="16" l="1"/>
  <c r="S53" i="16"/>
  <c r="S54" i="16" l="1"/>
  <c r="A54" i="16"/>
  <c r="S55" i="16" l="1"/>
  <c r="A55" i="16"/>
  <c r="S56" i="16" l="1"/>
  <c r="A56" i="16"/>
  <c r="S57" i="16" l="1"/>
  <c r="A57" i="16"/>
  <c r="S58" i="16" l="1"/>
  <c r="A58" i="16"/>
  <c r="A59" i="16" l="1"/>
  <c r="S59" i="16"/>
  <c r="S60" i="16" l="1"/>
  <c r="A60" i="16"/>
  <c r="S61" i="16" l="1"/>
  <c r="A61" i="16"/>
  <c r="A62" i="16" l="1"/>
  <c r="S62" i="16"/>
  <c r="S63" i="16" l="1"/>
  <c r="A63" i="16"/>
  <c r="A64" i="16" l="1"/>
  <c r="S64" i="16"/>
  <c r="S65" i="16" l="1"/>
  <c r="A65" i="16"/>
  <c r="S66" i="16" l="1"/>
  <c r="A66" i="16"/>
  <c r="A67" i="16" l="1"/>
  <c r="S67" i="16"/>
  <c r="S68" i="16" l="1"/>
  <c r="A68" i="16"/>
  <c r="A69" i="16" l="1"/>
  <c r="S69" i="16"/>
  <c r="S70" i="16" l="1"/>
  <c r="A70" i="16"/>
  <c r="A71" i="16" l="1"/>
  <c r="S71" i="16"/>
  <c r="S72" i="16" l="1"/>
  <c r="A72" i="16"/>
  <c r="S73" i="16" l="1"/>
  <c r="A73" i="16"/>
  <c r="S74" i="16" l="1"/>
  <c r="A74" i="16"/>
  <c r="S75" i="16" l="1"/>
  <c r="A75" i="16"/>
  <c r="S76" i="16" l="1"/>
  <c r="A76" i="16"/>
  <c r="S77" i="16" l="1"/>
  <c r="A77" i="16"/>
  <c r="S78" i="16" l="1"/>
  <c r="A78" i="16"/>
  <c r="S79" i="16" l="1"/>
  <c r="A79" i="16"/>
  <c r="A80" i="16" l="1"/>
  <c r="S80" i="16"/>
  <c r="S81" i="16" l="1"/>
  <c r="A81" i="16"/>
  <c r="S82" i="16" l="1"/>
  <c r="A82" i="16"/>
  <c r="S83" i="16" l="1"/>
  <c r="A83" i="16"/>
  <c r="A84" i="16" l="1"/>
  <c r="S84" i="16"/>
  <c r="S85" i="16" l="1"/>
  <c r="A85" i="16"/>
  <c r="A86" i="16" l="1"/>
  <c r="S86" i="16"/>
  <c r="S87" i="16" l="1"/>
  <c r="A87" i="16"/>
  <c r="S88" i="16" l="1"/>
  <c r="A88" i="16"/>
  <c r="A89" i="16" l="1"/>
  <c r="S89" i="16"/>
  <c r="A90" i="16" l="1"/>
  <c r="S90" i="16"/>
  <c r="A91" i="16" l="1"/>
  <c r="S91" i="16"/>
  <c r="A92" i="16" l="1"/>
  <c r="S92" i="16"/>
  <c r="A93" i="16" l="1"/>
  <c r="S93" i="16"/>
  <c r="S94" i="16" l="1"/>
  <c r="A94" i="16"/>
  <c r="S95" i="16" l="1"/>
  <c r="A95" i="16"/>
  <c r="S96" i="16" l="1"/>
  <c r="A96" i="16"/>
  <c r="S97" i="16" l="1"/>
  <c r="A97" i="16"/>
  <c r="S98" i="16" l="1"/>
  <c r="A98" i="16"/>
  <c r="S99" i="16" l="1"/>
  <c r="A99" i="16"/>
  <c r="A100" i="16" l="1"/>
  <c r="S100" i="16"/>
  <c r="S101" i="16" l="1"/>
  <c r="A101" i="16"/>
  <c r="S102" i="16" l="1"/>
  <c r="A102" i="16"/>
  <c r="A103" i="16" l="1"/>
  <c r="S103" i="16"/>
  <c r="A104" i="16" l="1"/>
  <c r="S104" i="16"/>
  <c r="S105" i="16" l="1"/>
  <c r="A105" i="16"/>
  <c r="S106" i="16" l="1"/>
  <c r="A106" i="16"/>
  <c r="S107" i="16" l="1"/>
  <c r="A107" i="16"/>
  <c r="S108" i="16" l="1"/>
  <c r="A108" i="16"/>
  <c r="S109" i="16" l="1"/>
  <c r="A109" i="16"/>
  <c r="S110" i="16" l="1"/>
  <c r="A110" i="16"/>
  <c r="S111" i="16" l="1"/>
  <c r="A111" i="16"/>
  <c r="S112" i="16" l="1"/>
  <c r="A112" i="16"/>
  <c r="S113" i="16" l="1"/>
  <c r="A113" i="16"/>
  <c r="S114" i="16" l="1"/>
  <c r="A114" i="16"/>
  <c r="S115" i="16" l="1"/>
  <c r="A115" i="16"/>
  <c r="S116" i="16" l="1"/>
  <c r="A116" i="16"/>
  <c r="S117" i="16" l="1"/>
  <c r="A117" i="16"/>
  <c r="S118" i="16" l="1"/>
  <c r="A118" i="16"/>
  <c r="A119" i="16" l="1"/>
  <c r="S119" i="16"/>
  <c r="S120" i="16" l="1"/>
  <c r="A120" i="16"/>
  <c r="S121" i="16" l="1"/>
  <c r="A121" i="16"/>
  <c r="S122" i="16" l="1"/>
  <c r="A122" i="16"/>
  <c r="A123" i="16" l="1"/>
  <c r="S123" i="16"/>
  <c r="A124" i="16" l="1"/>
  <c r="S124" i="16"/>
  <c r="S125" i="16" l="1"/>
  <c r="A125" i="16"/>
  <c r="A126" i="16" l="1"/>
  <c r="S126" i="16"/>
  <c r="S127" i="16" l="1"/>
  <c r="A127" i="16"/>
  <c r="A128" i="16" l="1"/>
  <c r="S128" i="16"/>
  <c r="S129" i="16" l="1"/>
  <c r="A129" i="16"/>
  <c r="S130" i="16" l="1"/>
  <c r="A130" i="16"/>
  <c r="S131" i="16" l="1"/>
  <c r="A131" i="16"/>
  <c r="S132" i="16" l="1"/>
  <c r="A132" i="16"/>
  <c r="S133" i="16" l="1"/>
  <c r="A133" i="16"/>
  <c r="S134" i="16" l="1"/>
  <c r="A134" i="16"/>
  <c r="S135" i="16" l="1"/>
  <c r="A135" i="16"/>
  <c r="A136" i="16" l="1"/>
  <c r="S136" i="16"/>
  <c r="S137" i="16" l="1"/>
  <c r="A137" i="16"/>
  <c r="S138" i="16" l="1"/>
  <c r="A138" i="16"/>
  <c r="S139" i="16" l="1"/>
  <c r="A139" i="16"/>
  <c r="S140" i="16" l="1"/>
  <c r="A140" i="16"/>
  <c r="A141" i="16" l="1"/>
  <c r="S141" i="16"/>
  <c r="S142" i="16" l="1"/>
  <c r="A142" i="16"/>
  <c r="S143" i="16" l="1"/>
  <c r="A143" i="16"/>
  <c r="S144" i="16" l="1"/>
  <c r="A144" i="16"/>
  <c r="A145" i="16" l="1"/>
  <c r="S145" i="16"/>
  <c r="S146" i="16" l="1"/>
  <c r="A146" i="16"/>
  <c r="S147" i="16" l="1"/>
  <c r="A147" i="16"/>
  <c r="S148" i="16" l="1"/>
  <c r="A148" i="16"/>
  <c r="S149" i="16" l="1"/>
  <c r="A149" i="16"/>
  <c r="S150" i="16" l="1"/>
  <c r="A150" i="16"/>
  <c r="S151" i="16" l="1"/>
  <c r="A151" i="16"/>
  <c r="S152" i="16" l="1"/>
  <c r="A152" i="16"/>
  <c r="S153" i="16" l="1"/>
  <c r="A153" i="16"/>
  <c r="S154" i="16" l="1"/>
  <c r="A154" i="16"/>
  <c r="S155" i="16" l="1"/>
  <c r="A155" i="16"/>
  <c r="S156" i="16" l="1"/>
  <c r="A156" i="16"/>
  <c r="S157" i="16" l="1"/>
  <c r="A157" i="16"/>
  <c r="S158" i="16" l="1"/>
  <c r="A158" i="16"/>
  <c r="A159" i="16" l="1"/>
  <c r="S159" i="16"/>
  <c r="S160" i="16" l="1"/>
  <c r="A160" i="16"/>
  <c r="S161" i="16" l="1"/>
  <c r="A161" i="16"/>
  <c r="A162" i="16" l="1"/>
  <c r="S162" i="16"/>
  <c r="S163" i="16" l="1"/>
  <c r="A163" i="16"/>
  <c r="S164" i="16" l="1"/>
  <c r="A164" i="16"/>
  <c r="S165" i="16" l="1"/>
  <c r="A165" i="16"/>
  <c r="S166" i="16" l="1"/>
  <c r="A166" i="16"/>
  <c r="A167" i="16" l="1"/>
  <c r="S167" i="16"/>
  <c r="S168" i="16" l="1"/>
  <c r="A168" i="16"/>
  <c r="S169" i="16" l="1"/>
  <c r="A169" i="16"/>
  <c r="S170" i="16" l="1"/>
  <c r="A170" i="16"/>
  <c r="S171" i="16" l="1"/>
  <c r="A171" i="16"/>
  <c r="S172" i="16" l="1"/>
  <c r="A172" i="16"/>
  <c r="S173" i="16" l="1"/>
  <c r="A173" i="16"/>
  <c r="A174" i="16" l="1"/>
  <c r="S174" i="16"/>
  <c r="S175" i="16" l="1"/>
  <c r="A175" i="16"/>
  <c r="A176" i="16" l="1"/>
  <c r="S176" i="16"/>
  <c r="A177" i="16" l="1"/>
  <c r="S177" i="16"/>
  <c r="S178" i="16" l="1"/>
  <c r="A178" i="16"/>
  <c r="S179" i="16" l="1"/>
  <c r="A179" i="16"/>
  <c r="S180" i="16" l="1"/>
  <c r="A180" i="16"/>
  <c r="A181" i="16" l="1"/>
  <c r="S181" i="16"/>
  <c r="S182" i="16" l="1"/>
  <c r="A182" i="16"/>
  <c r="A183" i="16" l="1"/>
  <c r="S183" i="16"/>
  <c r="S184" i="16" l="1"/>
  <c r="A184" i="16"/>
  <c r="A185" i="16" l="1"/>
  <c r="S185" i="16"/>
  <c r="S186" i="16" l="1"/>
  <c r="A186" i="16"/>
  <c r="S187" i="16" l="1"/>
  <c r="A187" i="16"/>
  <c r="S188" i="16" l="1"/>
  <c r="A188" i="16"/>
  <c r="S189" i="16" l="1"/>
  <c r="A189" i="16"/>
  <c r="A190" i="16" l="1"/>
  <c r="S190" i="16"/>
  <c r="S191" i="16" l="1"/>
  <c r="A191" i="16"/>
  <c r="S192" i="16" l="1"/>
  <c r="A192" i="16"/>
  <c r="A193" i="16" l="1"/>
  <c r="S193" i="16"/>
  <c r="S194" i="16" l="1"/>
  <c r="A194" i="16"/>
  <c r="S195" i="16" l="1"/>
  <c r="A195" i="16"/>
  <c r="S196" i="16" l="1"/>
  <c r="A196" i="16"/>
  <c r="S197" i="16" l="1"/>
  <c r="A197" i="16"/>
  <c r="A198" i="16" l="1"/>
  <c r="S198" i="16"/>
  <c r="A199" i="16" l="1"/>
  <c r="S199" i="16"/>
  <c r="S200" i="16" l="1"/>
  <c r="A200" i="16"/>
  <c r="S201" i="16" l="1"/>
  <c r="A201" i="16"/>
  <c r="S202" i="16" l="1"/>
  <c r="A202" i="16"/>
  <c r="S203" i="16" l="1"/>
  <c r="A203" i="16"/>
  <c r="S204" i="16" l="1"/>
  <c r="A204" i="16"/>
  <c r="S205" i="16" l="1"/>
  <c r="A205" i="16"/>
  <c r="S206" i="16" l="1"/>
  <c r="A206" i="16"/>
  <c r="S207" i="16" l="1"/>
  <c r="A207" i="16"/>
  <c r="S208" i="16" l="1"/>
  <c r="A208" i="16"/>
  <c r="S209" i="16" l="1"/>
  <c r="A209" i="16"/>
  <c r="S210" i="16" l="1"/>
  <c r="A210" i="16"/>
  <c r="S211" i="16" l="1"/>
  <c r="A211" i="16"/>
  <c r="S212" i="16" l="1"/>
  <c r="A212" i="16"/>
  <c r="S213" i="16" l="1"/>
  <c r="A213" i="16"/>
  <c r="S214" i="16" l="1"/>
  <c r="A214" i="16"/>
  <c r="A215" i="16" l="1"/>
  <c r="S215" i="16"/>
  <c r="S216" i="16" l="1"/>
  <c r="A216" i="16"/>
  <c r="S217" i="16" l="1"/>
  <c r="A217" i="16"/>
  <c r="A218" i="16" l="1"/>
  <c r="S218" i="16"/>
  <c r="S219" i="16" l="1"/>
  <c r="A219" i="16"/>
  <c r="S220" i="16" l="1"/>
  <c r="A220" i="16"/>
  <c r="S221" i="16" l="1"/>
  <c r="A221" i="16"/>
  <c r="S222" i="16" l="1"/>
  <c r="A222" i="16"/>
  <c r="S223" i="16" l="1"/>
  <c r="A223" i="16"/>
  <c r="S224" i="16" l="1"/>
  <c r="A224" i="16"/>
  <c r="S225" i="16" l="1"/>
  <c r="A225" i="16"/>
  <c r="S226" i="16" l="1"/>
  <c r="A226" i="16"/>
  <c r="S227" i="16" l="1"/>
  <c r="A227" i="16"/>
  <c r="S228" i="16" l="1"/>
  <c r="A228" i="16"/>
  <c r="S229" i="16" l="1"/>
  <c r="A229" i="16"/>
  <c r="S230" i="16" l="1"/>
  <c r="A230" i="16"/>
  <c r="A231" i="16" l="1"/>
  <c r="S231" i="16"/>
  <c r="A232" i="16" l="1"/>
  <c r="S232" i="16"/>
  <c r="S233" i="16" l="1"/>
  <c r="A233" i="16"/>
  <c r="A234" i="16" l="1"/>
  <c r="S234" i="16"/>
  <c r="S235" i="16" l="1"/>
  <c r="A235" i="16"/>
  <c r="S236" i="16" l="1"/>
  <c r="A236" i="16"/>
  <c r="S237" i="16" l="1"/>
  <c r="A237" i="16"/>
  <c r="S238" i="16" l="1"/>
  <c r="A238" i="16"/>
  <c r="S239" i="16" l="1"/>
  <c r="A239" i="16"/>
  <c r="S240" i="16" l="1"/>
  <c r="A240" i="16"/>
  <c r="A241" i="16" l="1"/>
  <c r="S241" i="16"/>
  <c r="S242" i="16" l="1"/>
  <c r="A242" i="16"/>
  <c r="S243" i="16" l="1"/>
  <c r="A243" i="16"/>
  <c r="S244" i="16" l="1"/>
  <c r="A244" i="16"/>
  <c r="A245" i="16" l="1"/>
  <c r="S245" i="16"/>
  <c r="S246" i="16" l="1"/>
  <c r="A246" i="16"/>
  <c r="S247" i="16" l="1"/>
  <c r="A247" i="16"/>
  <c r="S248" i="16" l="1"/>
  <c r="A248" i="16"/>
  <c r="A249" i="16" l="1"/>
  <c r="S249" i="16"/>
  <c r="S250" i="16" l="1"/>
  <c r="A250" i="16"/>
  <c r="S251" i="16" l="1"/>
  <c r="A251" i="16"/>
  <c r="S252" i="16" l="1"/>
  <c r="A252" i="16"/>
  <c r="A253" i="16" l="1"/>
  <c r="S253" i="16"/>
  <c r="S254" i="16" l="1"/>
  <c r="A254" i="16"/>
  <c r="S255" i="16" l="1"/>
  <c r="A255" i="16"/>
  <c r="S256" i="16" l="1"/>
  <c r="A256" i="16"/>
  <c r="S257" i="16" l="1"/>
  <c r="A257" i="16"/>
  <c r="S258" i="16" l="1"/>
  <c r="A258" i="16"/>
  <c r="S259" i="16" l="1"/>
  <c r="A259" i="16"/>
  <c r="A260" i="16" l="1"/>
  <c r="S260" i="16"/>
  <c r="S261" i="16" l="1"/>
  <c r="A261" i="16"/>
  <c r="S262" i="16" l="1"/>
  <c r="A262" i="16"/>
  <c r="A263" i="16" l="1"/>
  <c r="S263" i="16"/>
  <c r="S264" i="16" l="1"/>
  <c r="A264" i="16"/>
  <c r="S265" i="16" l="1"/>
  <c r="A265" i="16"/>
  <c r="A266" i="16" l="1"/>
  <c r="S266" i="16"/>
  <c r="S267" i="16" l="1"/>
  <c r="A267" i="16"/>
  <c r="S268" i="16" l="1"/>
  <c r="A268" i="16"/>
  <c r="S269" i="16" l="1"/>
  <c r="A269" i="16"/>
  <c r="S270" i="16" l="1"/>
  <c r="A270" i="16"/>
  <c r="S271" i="16" l="1"/>
  <c r="A271" i="16"/>
  <c r="A272" i="16" l="1"/>
  <c r="S272" i="16"/>
  <c r="S273" i="16" l="1"/>
  <c r="A273" i="16"/>
  <c r="S274" i="16" l="1"/>
  <c r="A274" i="16"/>
  <c r="S275" i="16" l="1"/>
  <c r="A275" i="16"/>
  <c r="A276" i="16" l="1"/>
  <c r="S276" i="16"/>
  <c r="S277" i="16" l="1"/>
  <c r="A277" i="16"/>
  <c r="S278" i="16" l="1"/>
  <c r="A278" i="16"/>
  <c r="A279" i="16" l="1"/>
  <c r="S279" i="16"/>
  <c r="A280" i="16" l="1"/>
  <c r="S280" i="16"/>
  <c r="A281" i="16" l="1"/>
  <c r="S281" i="16"/>
  <c r="A282" i="16" l="1"/>
  <c r="S282" i="16"/>
  <c r="S283" i="16" l="1"/>
  <c r="A283" i="16"/>
  <c r="S284" i="16" l="1"/>
  <c r="A284" i="16"/>
  <c r="S285" i="16" l="1"/>
  <c r="A285" i="16"/>
  <c r="S286" i="16" l="1"/>
  <c r="A286" i="16"/>
  <c r="A287" i="16" l="1"/>
  <c r="S287" i="16"/>
  <c r="A288" i="16" l="1"/>
  <c r="S288" i="16"/>
  <c r="A289" i="16" l="1"/>
  <c r="S289" i="16"/>
  <c r="S290" i="16" l="1"/>
  <c r="A290" i="16"/>
  <c r="S291" i="16" l="1"/>
  <c r="A291" i="16"/>
  <c r="S292" i="16" l="1"/>
  <c r="A292" i="16"/>
  <c r="S293" i="16" l="1"/>
  <c r="A293" i="16"/>
  <c r="S294" i="16" l="1"/>
  <c r="A294" i="16"/>
  <c r="A295" i="16" l="1"/>
  <c r="S295" i="16"/>
  <c r="A296" i="16" l="1"/>
  <c r="S296" i="16"/>
  <c r="S297" i="16" l="1"/>
  <c r="A297" i="16"/>
  <c r="S298" i="16" l="1"/>
  <c r="A298" i="16"/>
  <c r="S299" i="16" l="1"/>
  <c r="A299" i="16"/>
  <c r="A300" i="16" l="1"/>
  <c r="S300" i="16"/>
  <c r="S301" i="16" l="1"/>
  <c r="A301" i="16"/>
  <c r="A302" i="16" l="1"/>
  <c r="S302" i="16"/>
  <c r="S303" i="16" l="1"/>
  <c r="A303" i="16"/>
  <c r="S304" i="16" l="1"/>
  <c r="A304" i="16"/>
  <c r="S305" i="16" l="1"/>
  <c r="A305" i="16"/>
  <c r="S306" i="16" l="1"/>
  <c r="A306" i="16"/>
  <c r="S307" i="16" l="1"/>
  <c r="A307" i="16"/>
  <c r="S308" i="16" l="1"/>
  <c r="A308" i="16"/>
  <c r="S309" i="16" l="1"/>
  <c r="A309" i="16"/>
  <c r="S310" i="16" l="1"/>
  <c r="A310" i="16"/>
  <c r="A311" i="16" l="1"/>
  <c r="S311" i="16"/>
  <c r="S312" i="16" l="1"/>
  <c r="A312" i="16"/>
  <c r="S313" i="16" l="1"/>
  <c r="A313" i="16"/>
  <c r="S314" i="16" l="1"/>
  <c r="A314" i="16"/>
  <c r="S315" i="16" l="1"/>
  <c r="A315" i="16"/>
  <c r="S316" i="16" l="1"/>
  <c r="A316" i="16"/>
  <c r="S317" i="16" l="1"/>
  <c r="A317" i="16"/>
  <c r="A318" i="16" l="1"/>
  <c r="S318" i="16"/>
  <c r="S319" i="16" l="1"/>
  <c r="A319" i="16"/>
  <c r="S320" i="16" l="1"/>
  <c r="A320" i="16"/>
  <c r="S321" i="16" l="1"/>
  <c r="A321" i="16"/>
  <c r="S322" i="16" l="1"/>
  <c r="A322" i="16"/>
  <c r="A323" i="16" l="1"/>
  <c r="S323" i="16"/>
  <c r="S324" i="16" l="1"/>
  <c r="A324" i="16"/>
  <c r="S325" i="16" l="1"/>
  <c r="A325" i="16"/>
  <c r="S326" i="16" l="1"/>
  <c r="A326" i="16"/>
  <c r="S327" i="16" l="1"/>
  <c r="A327" i="16"/>
  <c r="S328" i="16" l="1"/>
  <c r="A328" i="16"/>
  <c r="S329" i="16" l="1"/>
  <c r="A329" i="16"/>
  <c r="A330" i="16" l="1"/>
  <c r="S330" i="16"/>
  <c r="S331" i="16" l="1"/>
  <c r="A331" i="16"/>
  <c r="S332" i="16" l="1"/>
  <c r="A332" i="16"/>
  <c r="A333" i="16" l="1"/>
  <c r="S333" i="16"/>
  <c r="S334" i="16" l="1"/>
  <c r="A334" i="16"/>
  <c r="A335" i="16" l="1"/>
  <c r="S335" i="16"/>
  <c r="S336" i="16" l="1"/>
  <c r="A336" i="16"/>
  <c r="S337" i="16" l="1"/>
  <c r="A337" i="16"/>
  <c r="S338" i="16" l="1"/>
  <c r="A338" i="16"/>
  <c r="S339" i="16" l="1"/>
  <c r="A339" i="16"/>
  <c r="S340" i="16" l="1"/>
  <c r="A340" i="16"/>
  <c r="A341" i="16" l="1"/>
  <c r="S341" i="16"/>
  <c r="S342" i="16" l="1"/>
  <c r="A342" i="16"/>
  <c r="S343" i="16" l="1"/>
  <c r="A343" i="16"/>
  <c r="S344" i="16" l="1"/>
  <c r="A344" i="16"/>
  <c r="S345" i="16" l="1"/>
  <c r="A345" i="16"/>
  <c r="S346" i="16" l="1"/>
  <c r="A346" i="16"/>
  <c r="S347" i="16" l="1"/>
  <c r="A347" i="16"/>
  <c r="S348" i="16" l="1"/>
  <c r="A348" i="16"/>
  <c r="S349" i="16" l="1"/>
  <c r="A349" i="16"/>
  <c r="S350" i="16" l="1"/>
  <c r="A350" i="16"/>
  <c r="A351" i="16" l="1"/>
  <c r="S351" i="16"/>
  <c r="S352" i="16" l="1"/>
  <c r="A352" i="16"/>
  <c r="S353" i="16" l="1"/>
  <c r="A353" i="16"/>
  <c r="A354" i="16" l="1"/>
  <c r="S354" i="16"/>
  <c r="S355" i="16" l="1"/>
  <c r="A355" i="16"/>
  <c r="S356" i="16" l="1"/>
  <c r="A356" i="16"/>
  <c r="S357" i="16" l="1"/>
  <c r="A357" i="16"/>
  <c r="S358" i="16" l="1"/>
  <c r="A358" i="16"/>
  <c r="S359" i="16" l="1"/>
  <c r="A359" i="16"/>
  <c r="S360" i="16" l="1"/>
  <c r="A360" i="16"/>
  <c r="S361" i="16" l="1"/>
  <c r="A361" i="16"/>
  <c r="A362" i="16" l="1"/>
  <c r="S362" i="16"/>
  <c r="S363" i="16" l="1"/>
  <c r="A363" i="16"/>
  <c r="S364" i="16" l="1"/>
  <c r="A364" i="16"/>
  <c r="A365" i="16" l="1"/>
  <c r="S365" i="16"/>
  <c r="S366" i="16" l="1"/>
  <c r="A366" i="16"/>
  <c r="A367" i="16" l="1"/>
  <c r="S367" i="16"/>
  <c r="S368" i="16" l="1"/>
  <c r="A368" i="16"/>
  <c r="S369" i="16" l="1"/>
  <c r="A369" i="16"/>
  <c r="S370" i="16" l="1"/>
  <c r="A370" i="16"/>
  <c r="A371" i="16" l="1"/>
  <c r="S371" i="16"/>
  <c r="S372" i="16" l="1"/>
  <c r="A372" i="16"/>
  <c r="S373" i="16" l="1"/>
  <c r="A373" i="16"/>
  <c r="A374" i="16" l="1"/>
  <c r="S374" i="16"/>
  <c r="A375" i="16" l="1"/>
  <c r="S375" i="16"/>
  <c r="S376" i="16" l="1"/>
  <c r="A376" i="16"/>
  <c r="S377" i="16" l="1"/>
  <c r="A377" i="16"/>
  <c r="A378" i="16" l="1"/>
  <c r="S378" i="16"/>
  <c r="S379" i="16" l="1"/>
  <c r="A379" i="16"/>
  <c r="S380" i="16" l="1"/>
  <c r="A380" i="16"/>
  <c r="S381" i="16" l="1"/>
  <c r="A381" i="16"/>
  <c r="S382" i="16" l="1"/>
  <c r="A382" i="16"/>
  <c r="A383" i="16" l="1"/>
  <c r="S383" i="16"/>
  <c r="S384" i="16" l="1"/>
  <c r="A384" i="16"/>
  <c r="S385" i="16" l="1"/>
  <c r="A385" i="16"/>
  <c r="S386" i="16" l="1"/>
  <c r="A386" i="16"/>
  <c r="S387" i="16" l="1"/>
  <c r="A387" i="16"/>
  <c r="A388" i="16" l="1"/>
  <c r="S388" i="16"/>
  <c r="S389" i="16" l="1"/>
  <c r="A389" i="16"/>
  <c r="A390" i="16" l="1"/>
  <c r="S390" i="16"/>
  <c r="S391" i="16" l="1"/>
  <c r="A391" i="16"/>
  <c r="S392" i="16" l="1"/>
  <c r="A392" i="16"/>
  <c r="S393" i="16" l="1"/>
  <c r="A393" i="16"/>
  <c r="A394" i="16" l="1"/>
  <c r="S394" i="16"/>
  <c r="S395" i="16" l="1"/>
  <c r="A395" i="16"/>
  <c r="S396" i="16" l="1"/>
  <c r="A396" i="16"/>
  <c r="S397" i="16" l="1"/>
  <c r="A397" i="16"/>
  <c r="S398" i="16" l="1"/>
  <c r="A398" i="16"/>
  <c r="S399" i="16" l="1"/>
  <c r="A399" i="16"/>
  <c r="S400" i="16" l="1"/>
  <c r="A400" i="16"/>
  <c r="S401" i="16" l="1"/>
  <c r="A401" i="16"/>
  <c r="A402" i="16" l="1"/>
  <c r="S402" i="16"/>
  <c r="S403" i="16" l="1"/>
  <c r="A403" i="16"/>
  <c r="S404" i="16" l="1"/>
  <c r="A404" i="16"/>
  <c r="A405" i="16" l="1"/>
  <c r="S405" i="16"/>
  <c r="S406" i="16" l="1"/>
  <c r="A406" i="16"/>
  <c r="A407" i="16" l="1"/>
  <c r="S407" i="16"/>
  <c r="S408" i="16" l="1"/>
  <c r="A408" i="16"/>
  <c r="S409" i="16" l="1"/>
  <c r="A409" i="16"/>
  <c r="A410" i="16" l="1"/>
  <c r="S410" i="16"/>
  <c r="S411" i="16" l="1"/>
  <c r="A411" i="16"/>
  <c r="S412" i="16" l="1"/>
  <c r="A412" i="16"/>
  <c r="S413" i="16" l="1"/>
  <c r="A413" i="16"/>
  <c r="S414" i="16" l="1"/>
  <c r="A414" i="16"/>
  <c r="A415" i="16" l="1"/>
  <c r="S415" i="16"/>
  <c r="S416" i="16" l="1"/>
  <c r="A416" i="16"/>
  <c r="S417" i="16" l="1"/>
  <c r="A417" i="16"/>
  <c r="A418" i="16" l="1"/>
  <c r="S418" i="16"/>
  <c r="S419" i="16" l="1"/>
  <c r="A419" i="16"/>
  <c r="S420" i="16" l="1"/>
  <c r="A420" i="16"/>
  <c r="A421" i="16" l="1"/>
  <c r="S421" i="16"/>
  <c r="S422" i="16" l="1"/>
  <c r="A422" i="16"/>
  <c r="S423" i="16" l="1"/>
  <c r="A423" i="16"/>
  <c r="S424" i="16" l="1"/>
  <c r="A424" i="16"/>
  <c r="S425" i="16" l="1"/>
  <c r="A425" i="16"/>
  <c r="A426" i="16" l="1"/>
  <c r="S426" i="16"/>
  <c r="A427" i="16" l="1"/>
  <c r="S427" i="16"/>
  <c r="S428" i="16" l="1"/>
  <c r="A428" i="16"/>
  <c r="S429" i="16" l="1"/>
  <c r="A429" i="16"/>
  <c r="S430" i="16" l="1"/>
  <c r="A430" i="16"/>
  <c r="A431" i="16" l="1"/>
  <c r="S431" i="16"/>
  <c r="S432" i="16" l="1"/>
  <c r="A432" i="16"/>
  <c r="S433" i="16" l="1"/>
  <c r="A433" i="16"/>
  <c r="S434" i="16" l="1"/>
  <c r="A434" i="16"/>
  <c r="S435" i="16" l="1"/>
  <c r="A435" i="16"/>
  <c r="S436" i="16" l="1"/>
  <c r="A436" i="16"/>
  <c r="S437" i="16" l="1"/>
  <c r="A437" i="16"/>
  <c r="A438" i="16" l="1"/>
  <c r="S438" i="16"/>
  <c r="S439" i="16" l="1"/>
  <c r="A439" i="16"/>
  <c r="S440" i="16" l="1"/>
  <c r="A440" i="16"/>
  <c r="S441" i="16" l="1"/>
  <c r="A441" i="16"/>
  <c r="S442" i="16" l="1"/>
  <c r="A442" i="16"/>
  <c r="S443" i="16" l="1"/>
  <c r="A443" i="16"/>
  <c r="S444" i="16" l="1"/>
  <c r="A444" i="16"/>
  <c r="S445" i="16" l="1"/>
  <c r="A445" i="16"/>
  <c r="S446" i="16" l="1"/>
  <c r="A446" i="16"/>
  <c r="S447" i="16" l="1"/>
  <c r="A447" i="16"/>
  <c r="S448" i="16" l="1"/>
  <c r="A448" i="16"/>
  <c r="S449" i="16" l="1"/>
  <c r="A449" i="16"/>
  <c r="S450" i="16" l="1"/>
  <c r="A450" i="16"/>
  <c r="A451" i="16" l="1"/>
  <c r="S451" i="16"/>
  <c r="S452" i="16" l="1"/>
  <c r="A452" i="16"/>
  <c r="S453" i="16" l="1"/>
  <c r="A453" i="16"/>
  <c r="A454" i="16" l="1"/>
  <c r="S454" i="16"/>
  <c r="A455" i="16" l="1"/>
  <c r="S455" i="16"/>
  <c r="S456" i="16" l="1"/>
  <c r="A456" i="16"/>
  <c r="A457" i="16" l="1"/>
  <c r="S457" i="16"/>
  <c r="S458" i="16" l="1"/>
  <c r="A458" i="16"/>
  <c r="S459" i="16" l="1"/>
  <c r="A459" i="16"/>
  <c r="A460" i="16" l="1"/>
  <c r="S460" i="16"/>
  <c r="S461" i="16" l="1"/>
  <c r="A461" i="16"/>
  <c r="A462" i="16" l="1"/>
  <c r="S462" i="16"/>
  <c r="S463" i="16" l="1"/>
  <c r="A463" i="16"/>
  <c r="S464" i="16" l="1"/>
  <c r="A464" i="16"/>
  <c r="S465" i="16" l="1"/>
  <c r="A465" i="16"/>
  <c r="S466" i="16" l="1"/>
  <c r="A466" i="16"/>
  <c r="S467" i="16" l="1"/>
  <c r="A467" i="16"/>
  <c r="S468" i="16" l="1"/>
  <c r="A468" i="16"/>
  <c r="S469" i="16" l="1"/>
  <c r="A469" i="16"/>
  <c r="S470" i="16" l="1"/>
  <c r="A470" i="16"/>
  <c r="S471" i="16" l="1"/>
  <c r="A471" i="16"/>
  <c r="S472" i="16" l="1"/>
  <c r="A472" i="16"/>
  <c r="S473" i="16" l="1"/>
  <c r="A473" i="16"/>
  <c r="A474" i="16" l="1"/>
  <c r="S474" i="16"/>
  <c r="S475" i="16" l="1"/>
  <c r="A475" i="16"/>
  <c r="A476" i="16" l="1"/>
  <c r="S476" i="16"/>
  <c r="S477" i="16" l="1"/>
  <c r="A477" i="16"/>
  <c r="A478" i="16" l="1"/>
  <c r="S478" i="16"/>
  <c r="S479" i="16" l="1"/>
  <c r="A479" i="16"/>
  <c r="S480" i="16" l="1"/>
  <c r="A480" i="16"/>
  <c r="S481" i="16" l="1"/>
  <c r="A481" i="16"/>
  <c r="S482" i="16" l="1"/>
  <c r="A482" i="16"/>
  <c r="A483" i="16" l="1"/>
  <c r="S483" i="16"/>
  <c r="S484" i="16" l="1"/>
  <c r="A484" i="16"/>
  <c r="S485" i="16" l="1"/>
  <c r="A485" i="16"/>
  <c r="S486" i="16" l="1"/>
  <c r="A486" i="16"/>
  <c r="A487" i="16" l="1"/>
  <c r="S487" i="16"/>
  <c r="S488" i="16" l="1"/>
  <c r="A488" i="16"/>
  <c r="A489" i="16" l="1"/>
  <c r="S489" i="16"/>
  <c r="S490" i="16" l="1"/>
  <c r="A490" i="16"/>
  <c r="S491" i="16" l="1"/>
  <c r="A491" i="16"/>
  <c r="S492" i="16" l="1"/>
  <c r="A492" i="16"/>
  <c r="S493" i="16" l="1"/>
  <c r="A493" i="16"/>
  <c r="S494" i="16" l="1"/>
  <c r="A494" i="16"/>
  <c r="A495" i="16" l="1"/>
  <c r="S495" i="16"/>
  <c r="S496" i="16" l="1"/>
  <c r="A496" i="16"/>
  <c r="S497" i="16" l="1"/>
  <c r="A497" i="16"/>
  <c r="S498" i="16" l="1"/>
  <c r="A498" i="16"/>
  <c r="S499" i="16" l="1"/>
  <c r="A499" i="16"/>
  <c r="A500" i="16" l="1"/>
  <c r="S500" i="16"/>
  <c r="A501" i="16" l="1"/>
  <c r="S501" i="16"/>
  <c r="S502" i="16" l="1"/>
  <c r="A502" i="16"/>
  <c r="S503" i="16" l="1"/>
  <c r="A503" i="16"/>
  <c r="S504" i="16" l="1"/>
  <c r="A504" i="16"/>
  <c r="S505" i="16" l="1"/>
  <c r="A505" i="16"/>
  <c r="S506" i="16" l="1"/>
  <c r="A506" i="16"/>
  <c r="S507" i="16" l="1"/>
  <c r="A507" i="16"/>
  <c r="S508" i="16" l="1"/>
  <c r="A508" i="16"/>
  <c r="A509" i="16" l="1"/>
  <c r="S509" i="16"/>
  <c r="S510" i="16" l="1"/>
  <c r="A510" i="16"/>
  <c r="S511" i="16" l="1"/>
  <c r="A511" i="16"/>
  <c r="S512" i="16" l="1"/>
  <c r="A512" i="16"/>
  <c r="S513" i="16" l="1"/>
  <c r="A513" i="16"/>
  <c r="A514" i="16" l="1"/>
  <c r="S514" i="16"/>
  <c r="S515" i="16" l="1"/>
  <c r="A515" i="16"/>
  <c r="S516" i="16" l="1"/>
  <c r="A516" i="16"/>
  <c r="A517" i="16" l="1"/>
  <c r="S517" i="16"/>
  <c r="S518" i="16" l="1"/>
  <c r="A518" i="16"/>
  <c r="A519" i="16" l="1"/>
  <c r="S519" i="16"/>
  <c r="S520" i="16" l="1"/>
  <c r="A520" i="16"/>
  <c r="S521" i="16" l="1"/>
  <c r="A521" i="16"/>
  <c r="S522" i="16" l="1"/>
  <c r="A522" i="16"/>
  <c r="S523" i="16" l="1"/>
  <c r="A523" i="16"/>
  <c r="S524" i="16" l="1"/>
  <c r="A524" i="16"/>
  <c r="S525" i="16" l="1"/>
  <c r="A525" i="16"/>
  <c r="A526" i="16" l="1"/>
  <c r="S526" i="16"/>
  <c r="S527" i="16" l="1"/>
  <c r="A527" i="16"/>
  <c r="S528" i="16" l="1"/>
  <c r="A528" i="16"/>
  <c r="A529" i="16" l="1"/>
  <c r="S529" i="16"/>
  <c r="S530" i="16" l="1"/>
  <c r="A530" i="16"/>
  <c r="S531" i="16" l="1"/>
  <c r="A531" i="16"/>
  <c r="A532" i="16" l="1"/>
  <c r="S532" i="16"/>
  <c r="S533" i="16" l="1"/>
  <c r="A533" i="16"/>
  <c r="S534" i="16" l="1"/>
  <c r="A534" i="16"/>
  <c r="S535" i="16" l="1"/>
  <c r="A535" i="16"/>
  <c r="A536" i="16" l="1"/>
  <c r="S536" i="16"/>
  <c r="S537" i="16" l="1"/>
  <c r="A537" i="16"/>
  <c r="A538" i="16" l="1"/>
  <c r="S538" i="16"/>
  <c r="S539" i="16" l="1"/>
  <c r="A539" i="16"/>
  <c r="S540" i="16" l="1"/>
  <c r="A540" i="16"/>
  <c r="S541" i="16" l="1"/>
  <c r="A541" i="16"/>
  <c r="S542" i="16" l="1"/>
  <c r="A542" i="16"/>
  <c r="S543" i="16" l="1"/>
  <c r="A543" i="16"/>
  <c r="S544" i="16" l="1"/>
  <c r="A544" i="16"/>
  <c r="A545" i="16" l="1"/>
  <c r="S545" i="16"/>
  <c r="S546" i="16" l="1"/>
  <c r="A546" i="16"/>
  <c r="S547" i="16" l="1"/>
  <c r="A547" i="16"/>
  <c r="S548" i="16" l="1"/>
  <c r="A548" i="16"/>
  <c r="S549" i="16" l="1"/>
  <c r="A549" i="16"/>
  <c r="S550" i="16" l="1"/>
  <c r="A550" i="16"/>
  <c r="A551" i="16" l="1"/>
  <c r="S551" i="16"/>
  <c r="S552" i="16" l="1"/>
  <c r="A552" i="16"/>
  <c r="S553" i="16" l="1"/>
  <c r="A553" i="16"/>
  <c r="S554" i="16" l="1"/>
  <c r="A554" i="16"/>
  <c r="S555" i="16" l="1"/>
  <c r="A555" i="16"/>
  <c r="S556" i="16" l="1"/>
  <c r="A556" i="16"/>
  <c r="S557" i="16" l="1"/>
  <c r="A557" i="16"/>
  <c r="S558" i="16" l="1"/>
  <c r="A558" i="16"/>
  <c r="S559" i="16" l="1"/>
  <c r="A559" i="16"/>
  <c r="S560" i="16" l="1"/>
  <c r="A560" i="16"/>
  <c r="A561" i="16" l="1"/>
  <c r="S561" i="16"/>
  <c r="S562" i="16" l="1"/>
  <c r="A562" i="16"/>
  <c r="S563" i="16" l="1"/>
  <c r="A563" i="16"/>
  <c r="S564" i="16" l="1"/>
  <c r="A564" i="16"/>
  <c r="S565" i="16" l="1"/>
  <c r="A565" i="16"/>
  <c r="S566" i="16" l="1"/>
  <c r="A566" i="16"/>
  <c r="S567" i="16" l="1"/>
  <c r="A567" i="16"/>
  <c r="S568" i="16" l="1"/>
  <c r="A568" i="16"/>
  <c r="A569" i="16" l="1"/>
  <c r="S569" i="16"/>
  <c r="A570" i="16" l="1"/>
  <c r="S570" i="16"/>
  <c r="A571" i="16" l="1"/>
  <c r="S571" i="16"/>
  <c r="A572" i="16" l="1"/>
  <c r="S572" i="16"/>
  <c r="S573" i="16" l="1"/>
  <c r="A573" i="16"/>
  <c r="S574" i="16" l="1"/>
  <c r="A574" i="16"/>
  <c r="S575" i="16" l="1"/>
  <c r="A575" i="16"/>
  <c r="S576" i="16" l="1"/>
  <c r="A576" i="16"/>
  <c r="S577" i="16" l="1"/>
  <c r="A577" i="16"/>
  <c r="S578" i="16" l="1"/>
  <c r="A578" i="16"/>
  <c r="A579" i="16" l="1"/>
  <c r="S579" i="16"/>
  <c r="S580" i="16" l="1"/>
  <c r="A580" i="16"/>
  <c r="A581" i="16" l="1"/>
  <c r="S581" i="16"/>
  <c r="S582" i="16" l="1"/>
  <c r="A582" i="16"/>
  <c r="S583" i="16" l="1"/>
  <c r="A583" i="16"/>
  <c r="S584" i="16" l="1"/>
  <c r="A584" i="16"/>
  <c r="S585" i="16" l="1"/>
  <c r="A585" i="16"/>
  <c r="S586" i="16" l="1"/>
  <c r="A586" i="16"/>
  <c r="S587" i="16" l="1"/>
  <c r="A587" i="16"/>
  <c r="S588" i="16" l="1"/>
  <c r="A588" i="16"/>
  <c r="S589" i="16" l="1"/>
  <c r="A589" i="16"/>
  <c r="A590" i="16" l="1"/>
  <c r="S590" i="16"/>
  <c r="A591" i="16" l="1"/>
  <c r="S591" i="16"/>
  <c r="S592" i="16" l="1"/>
  <c r="A592" i="16"/>
  <c r="S593" i="16" l="1"/>
  <c r="A593" i="16"/>
  <c r="S594" i="16" l="1"/>
  <c r="A594" i="16"/>
  <c r="S595" i="16" l="1"/>
  <c r="A595" i="16"/>
  <c r="S596" i="16" l="1"/>
  <c r="A596" i="16"/>
  <c r="A597" i="16" l="1"/>
  <c r="S597" i="16"/>
  <c r="S598" i="16" l="1"/>
  <c r="A598" i="16"/>
  <c r="S599" i="16" l="1"/>
  <c r="A599" i="16"/>
  <c r="S600" i="16" l="1"/>
  <c r="A600" i="16"/>
  <c r="S601" i="16" l="1"/>
  <c r="A601" i="16"/>
  <c r="A602" i="16" l="1"/>
  <c r="S602" i="16"/>
  <c r="S603" i="16" l="1"/>
  <c r="A603" i="16"/>
  <c r="S604" i="16" l="1"/>
  <c r="A604" i="16"/>
  <c r="S605" i="16" l="1"/>
  <c r="A605" i="16"/>
  <c r="A606" i="16" l="1"/>
  <c r="S606" i="16"/>
  <c r="S607" i="16" l="1"/>
  <c r="A607" i="16"/>
  <c r="S608" i="16" l="1"/>
  <c r="A608" i="16"/>
  <c r="S609" i="16" l="1"/>
  <c r="A609" i="16"/>
  <c r="S610" i="16" l="1"/>
  <c r="A610" i="16"/>
  <c r="S611" i="16" l="1"/>
  <c r="A611" i="16"/>
  <c r="S612" i="16" l="1"/>
  <c r="A612" i="16"/>
  <c r="S613" i="16" l="1"/>
  <c r="A613" i="16"/>
  <c r="S614" i="16" l="1"/>
  <c r="A614" i="16"/>
  <c r="S615" i="16" l="1"/>
  <c r="A615" i="16"/>
  <c r="A616" i="16" l="1"/>
  <c r="S616" i="16"/>
  <c r="S617" i="16" l="1"/>
  <c r="A617" i="16"/>
  <c r="S618" i="16" l="1"/>
  <c r="A618" i="16"/>
  <c r="S619" i="16" l="1"/>
  <c r="A619" i="16"/>
  <c r="S620" i="16" l="1"/>
  <c r="A620" i="16"/>
  <c r="S621" i="16" l="1"/>
  <c r="A621" i="16"/>
  <c r="S622" i="16" l="1"/>
  <c r="A622" i="16"/>
  <c r="A623" i="16" l="1"/>
  <c r="S623" i="16"/>
  <c r="S624" i="16" l="1"/>
  <c r="A624" i="16"/>
  <c r="S625" i="16" l="1"/>
  <c r="A625" i="16"/>
  <c r="S626" i="16" l="1"/>
  <c r="A626" i="16"/>
  <c r="S627" i="16" l="1"/>
  <c r="A627" i="16"/>
  <c r="A628" i="16" l="1"/>
  <c r="S628" i="16"/>
  <c r="A629" i="16" l="1"/>
  <c r="S629" i="16"/>
  <c r="S630" i="16" l="1"/>
  <c r="A630" i="16"/>
  <c r="S631" i="16" l="1"/>
  <c r="A631" i="16"/>
  <c r="S632" i="16" l="1"/>
  <c r="A632" i="16"/>
  <c r="A633" i="16" l="1"/>
  <c r="S633" i="16"/>
  <c r="S634" i="16" l="1"/>
  <c r="A634" i="16"/>
  <c r="A635" i="16" l="1"/>
  <c r="S635" i="16"/>
  <c r="S636" i="16" l="1"/>
  <c r="A636" i="16"/>
  <c r="A637" i="16" l="1"/>
  <c r="S637" i="16"/>
  <c r="S638" i="16" l="1"/>
  <c r="A638" i="16"/>
  <c r="A639" i="16" l="1"/>
  <c r="S639" i="16"/>
  <c r="S640" i="16" l="1"/>
  <c r="A640" i="16"/>
  <c r="S641" i="16" l="1"/>
  <c r="A641" i="16"/>
  <c r="S642" i="16" l="1"/>
  <c r="A642" i="16"/>
  <c r="S643" i="16" l="1"/>
  <c r="A643" i="16"/>
  <c r="A644" i="16" l="1"/>
  <c r="S644" i="16"/>
  <c r="S645" i="16" l="1"/>
  <c r="A645" i="16"/>
  <c r="S646" i="16" l="1"/>
  <c r="A646" i="16"/>
  <c r="S647" i="16" l="1"/>
  <c r="A647" i="16"/>
  <c r="S648" i="16" l="1"/>
  <c r="A648" i="16"/>
  <c r="A649" i="16" l="1"/>
  <c r="S649" i="16"/>
  <c r="A650" i="16" l="1"/>
  <c r="S650" i="16"/>
  <c r="S651" i="16" l="1"/>
  <c r="A651" i="16"/>
  <c r="S652" i="16" l="1"/>
  <c r="A652" i="16"/>
  <c r="S653" i="16" l="1"/>
  <c r="A653" i="16"/>
  <c r="S654" i="16" l="1"/>
  <c r="A654" i="16"/>
  <c r="S655" i="16" l="1"/>
  <c r="A655" i="16"/>
  <c r="S656" i="16" l="1"/>
  <c r="A656" i="16"/>
  <c r="S657" i="16" l="1"/>
  <c r="A657" i="16"/>
  <c r="S658" i="16" l="1"/>
  <c r="A658" i="16"/>
  <c r="S659" i="16" l="1"/>
  <c r="A659" i="16"/>
  <c r="A660" i="16" l="1"/>
  <c r="S660" i="16"/>
  <c r="S661" i="16" l="1"/>
  <c r="A661" i="16"/>
  <c r="A662" i="16" l="1"/>
  <c r="S662" i="16"/>
  <c r="A663" i="16" l="1"/>
  <c r="S663" i="16"/>
  <c r="S664" i="16" l="1"/>
  <c r="A664" i="16"/>
  <c r="S665" i="16" l="1"/>
  <c r="A665" i="16"/>
  <c r="S666" i="16" l="1"/>
  <c r="A666" i="16"/>
  <c r="A667" i="16" l="1"/>
  <c r="S667" i="16"/>
  <c r="A668" i="16" l="1"/>
  <c r="S668" i="16"/>
  <c r="S669" i="16" l="1"/>
  <c r="A669" i="16"/>
  <c r="S670" i="16" l="1"/>
  <c r="A670" i="16"/>
  <c r="S671" i="16" l="1"/>
  <c r="A671" i="16"/>
  <c r="A672" i="16" l="1"/>
  <c r="S672" i="16"/>
  <c r="S673" i="16" l="1"/>
  <c r="A673" i="16"/>
  <c r="A674" i="16" l="1"/>
  <c r="S674" i="16"/>
  <c r="S675" i="16" l="1"/>
  <c r="A675" i="16"/>
  <c r="S676" i="16" l="1"/>
  <c r="A676" i="16"/>
  <c r="A677" i="16" l="1"/>
  <c r="S677" i="16"/>
  <c r="S678" i="16" l="1"/>
  <c r="A678" i="16"/>
  <c r="S679" i="16" l="1"/>
  <c r="A679" i="16"/>
  <c r="S680" i="16" l="1"/>
  <c r="A680" i="16"/>
  <c r="S681" i="16" l="1"/>
  <c r="A681" i="16"/>
  <c r="A682" i="16" l="1"/>
  <c r="S682" i="16"/>
  <c r="A683" i="16" l="1"/>
  <c r="S683" i="16"/>
  <c r="S684" i="16" l="1"/>
  <c r="A684" i="16"/>
  <c r="S685" i="16" l="1"/>
  <c r="A685" i="16"/>
  <c r="S686" i="16" l="1"/>
  <c r="A686" i="16"/>
  <c r="S687" i="16" l="1"/>
  <c r="A687" i="16"/>
  <c r="A688" i="16" l="1"/>
  <c r="S688" i="16"/>
  <c r="S689" i="16" l="1"/>
  <c r="A689" i="16"/>
  <c r="S690" i="16" l="1"/>
  <c r="A690" i="16"/>
  <c r="S691" i="16" l="1"/>
  <c r="A691" i="16"/>
  <c r="A692" i="16" l="1"/>
  <c r="S692" i="16"/>
  <c r="A693" i="16" l="1"/>
  <c r="S693" i="16"/>
  <c r="S694" i="16" l="1"/>
  <c r="A694" i="16"/>
  <c r="S695" i="16" l="1"/>
  <c r="A695" i="16"/>
  <c r="S696" i="16" l="1"/>
  <c r="A696" i="16"/>
  <c r="S697" i="16" l="1"/>
  <c r="A697" i="16"/>
  <c r="S698" i="16" l="1"/>
  <c r="A698" i="16"/>
  <c r="S699" i="16" l="1"/>
  <c r="A699" i="16"/>
  <c r="S700" i="16" l="1"/>
  <c r="A700" i="16"/>
  <c r="S701" i="16" l="1"/>
  <c r="A701" i="16"/>
  <c r="S702" i="16" l="1"/>
  <c r="A702" i="16"/>
  <c r="S703" i="16" l="1"/>
  <c r="A703" i="16"/>
  <c r="A704" i="16" l="1"/>
  <c r="S704" i="16"/>
  <c r="A705" i="16" l="1"/>
  <c r="S705" i="16"/>
  <c r="A706" i="16" l="1"/>
  <c r="S706" i="16"/>
  <c r="A707" i="16" l="1"/>
  <c r="S707" i="16"/>
  <c r="S708" i="16" l="1"/>
  <c r="A708" i="16"/>
  <c r="S709" i="16" l="1"/>
  <c r="A709" i="16"/>
  <c r="A710" i="16" l="1"/>
  <c r="S710" i="16"/>
  <c r="S711" i="16" l="1"/>
  <c r="A711" i="16"/>
  <c r="S712" i="16" l="1"/>
  <c r="A712" i="16"/>
  <c r="S713" i="16" l="1"/>
  <c r="A713" i="16"/>
  <c r="S714" i="16" l="1"/>
  <c r="A714" i="16"/>
  <c r="S715" i="16" l="1"/>
  <c r="A715" i="16"/>
  <c r="S716" i="16" l="1"/>
  <c r="A716" i="16"/>
  <c r="S717" i="16" l="1"/>
  <c r="A717" i="16"/>
  <c r="S718" i="16" l="1"/>
  <c r="A718" i="16"/>
  <c r="S719" i="16" l="1"/>
  <c r="A719" i="16"/>
  <c r="S720" i="16" l="1"/>
  <c r="A720" i="16"/>
  <c r="S721" i="16" l="1"/>
  <c r="A721" i="16"/>
  <c r="A722" i="16" l="1"/>
  <c r="S722" i="16"/>
  <c r="S723" i="16" l="1"/>
  <c r="A723" i="16"/>
  <c r="S724" i="16" l="1"/>
  <c r="A724" i="16"/>
  <c r="A725" i="16" l="1"/>
  <c r="S725" i="16"/>
  <c r="S726" i="16" l="1"/>
  <c r="A726" i="16"/>
  <c r="S727" i="16" l="1"/>
  <c r="A727" i="16"/>
  <c r="S728" i="16" l="1"/>
  <c r="A728" i="16"/>
  <c r="S729" i="16" l="1"/>
  <c r="A729" i="16"/>
  <c r="S730" i="16" l="1"/>
  <c r="A730" i="16"/>
  <c r="S731" i="16" l="1"/>
  <c r="A731" i="16"/>
  <c r="S732" i="16" l="1"/>
  <c r="A732" i="16"/>
  <c r="S733" i="16" l="1"/>
  <c r="A733" i="16"/>
  <c r="S734" i="16" l="1"/>
  <c r="A734" i="16"/>
  <c r="S735" i="16" l="1"/>
  <c r="A735" i="16"/>
  <c r="A736" i="16" l="1"/>
  <c r="S736" i="16"/>
  <c r="S737" i="16" l="1"/>
  <c r="A737" i="16"/>
  <c r="A738" i="16" l="1"/>
  <c r="S738" i="16"/>
  <c r="S739" i="16" l="1"/>
  <c r="A739" i="16"/>
  <c r="S740" i="16" l="1"/>
  <c r="A740" i="16"/>
  <c r="A741" i="16" l="1"/>
  <c r="S741" i="16"/>
  <c r="A742" i="16" l="1"/>
  <c r="S742" i="16"/>
  <c r="S743" i="16" l="1"/>
  <c r="A743" i="16"/>
  <c r="A744" i="16" l="1"/>
  <c r="S744" i="16"/>
  <c r="A745" i="16" l="1"/>
  <c r="S745" i="16"/>
  <c r="S746" i="16" l="1"/>
  <c r="A746" i="16"/>
  <c r="A747" i="16" l="1"/>
  <c r="S747" i="16"/>
  <c r="S748" i="16" l="1"/>
  <c r="A748" i="16"/>
  <c r="S749" i="16" l="1"/>
  <c r="A749" i="16"/>
  <c r="S750" i="16" l="1"/>
  <c r="A750" i="16"/>
  <c r="S751" i="16" l="1"/>
  <c r="A751" i="16"/>
  <c r="S752" i="16" l="1"/>
  <c r="A752" i="16"/>
  <c r="S753" i="16" l="1"/>
  <c r="A753" i="16"/>
  <c r="A754" i="16" l="1"/>
  <c r="S754" i="16"/>
  <c r="S755" i="16" l="1"/>
  <c r="A755" i="16"/>
  <c r="S756" i="16" l="1"/>
  <c r="A756" i="16"/>
  <c r="S757" i="16" l="1"/>
  <c r="A757" i="16"/>
  <c r="S758" i="16" l="1"/>
  <c r="A758" i="16"/>
  <c r="A759" i="16" l="1"/>
  <c r="S759" i="16"/>
  <c r="S760" i="16" l="1"/>
  <c r="A760" i="16"/>
  <c r="A761" i="16" l="1"/>
  <c r="S761" i="16"/>
  <c r="A762" i="16" l="1"/>
  <c r="S762" i="16"/>
  <c r="S763" i="16" l="1"/>
  <c r="A763" i="16"/>
  <c r="S764" i="16" l="1"/>
  <c r="A764" i="16"/>
  <c r="S765" i="16" l="1"/>
  <c r="A765" i="16"/>
  <c r="S766" i="16" l="1"/>
  <c r="A766" i="16"/>
  <c r="A767" i="16" l="1"/>
  <c r="S767" i="16"/>
  <c r="S768" i="16" l="1"/>
  <c r="A768" i="16"/>
  <c r="S769" i="16" l="1"/>
  <c r="A769" i="16"/>
  <c r="S770" i="16" l="1"/>
  <c r="A770" i="16"/>
  <c r="S771" i="16" l="1"/>
  <c r="A771" i="16"/>
  <c r="A772" i="16" l="1"/>
  <c r="S772" i="16"/>
  <c r="S773" i="16" l="1"/>
  <c r="A773" i="16"/>
  <c r="S774" i="16" l="1"/>
  <c r="A774" i="16"/>
  <c r="S775" i="16" l="1"/>
  <c r="A775" i="16"/>
  <c r="A776" i="16" l="1"/>
  <c r="S776" i="16"/>
  <c r="S777" i="16" l="1"/>
  <c r="A777" i="16"/>
  <c r="S778" i="16" l="1"/>
  <c r="A778" i="16"/>
  <c r="A779" i="16" l="1"/>
  <c r="S779" i="16"/>
  <c r="S780" i="16" l="1"/>
  <c r="A780" i="16"/>
  <c r="A781" i="16" l="1"/>
  <c r="S781" i="16"/>
  <c r="S782" i="16" l="1"/>
  <c r="A782" i="16"/>
  <c r="S783" i="16" l="1"/>
  <c r="A783" i="16"/>
  <c r="S784" i="16" l="1"/>
  <c r="A784" i="16"/>
  <c r="S785" i="16" l="1"/>
  <c r="A785" i="16"/>
  <c r="S786" i="16" l="1"/>
  <c r="A786" i="16"/>
  <c r="S787" i="16" l="1"/>
  <c r="A787" i="16"/>
  <c r="A788" i="16" l="1"/>
  <c r="S788" i="16"/>
  <c r="S789" i="16" l="1"/>
  <c r="A789" i="16"/>
  <c r="S790" i="16" l="1"/>
  <c r="A790" i="16"/>
  <c r="A791" i="16" l="1"/>
  <c r="S791" i="16"/>
  <c r="S792" i="16" l="1"/>
  <c r="A792" i="16"/>
  <c r="A793" i="16" l="1"/>
  <c r="S793" i="16"/>
  <c r="S794" i="16" l="1"/>
  <c r="A794" i="16"/>
  <c r="A795" i="16" l="1"/>
  <c r="S795" i="16"/>
  <c r="S796" i="16" l="1"/>
  <c r="A796" i="16"/>
  <c r="A797" i="16" l="1"/>
  <c r="S797" i="16"/>
  <c r="A798" i="16" l="1"/>
  <c r="S798" i="16"/>
  <c r="A799" i="16" l="1"/>
  <c r="S799" i="16"/>
  <c r="S800" i="16" l="1"/>
  <c r="A800" i="16"/>
  <c r="S801" i="16" l="1"/>
  <c r="A801" i="16"/>
  <c r="S802" i="16" l="1"/>
  <c r="A802" i="16"/>
  <c r="S803" i="16" l="1"/>
  <c r="A803" i="16"/>
  <c r="S804" i="16" l="1"/>
  <c r="A804" i="16"/>
  <c r="S805" i="16" l="1"/>
  <c r="A805" i="16"/>
  <c r="S806" i="16" l="1"/>
  <c r="A806" i="16"/>
  <c r="S807" i="16" l="1"/>
  <c r="A807" i="16"/>
  <c r="A808" i="16" l="1"/>
  <c r="S808" i="16"/>
  <c r="S809" i="16" l="1"/>
  <c r="A809" i="16"/>
  <c r="A810" i="16" l="1"/>
  <c r="S810" i="16"/>
  <c r="A811" i="16" l="1"/>
  <c r="S811" i="16"/>
  <c r="S812" i="16" l="1"/>
  <c r="A812" i="16"/>
  <c r="S813" i="16" l="1"/>
  <c r="A813" i="16"/>
  <c r="S814" i="16" l="1"/>
  <c r="A814" i="16"/>
  <c r="S815" i="16" l="1"/>
  <c r="A815" i="16"/>
  <c r="S816" i="16" l="1"/>
  <c r="A816" i="16"/>
  <c r="A817" i="16" l="1"/>
  <c r="S817" i="16"/>
  <c r="S818" i="16" l="1"/>
  <c r="A818" i="16"/>
  <c r="S819" i="16" l="1"/>
  <c r="A819" i="16"/>
  <c r="S820" i="16" l="1"/>
  <c r="A820" i="16"/>
  <c r="S821" i="16" l="1"/>
  <c r="A821" i="16"/>
  <c r="S822" i="16" l="1"/>
  <c r="A822" i="16"/>
  <c r="A823" i="16" l="1"/>
  <c r="S823" i="16"/>
  <c r="S824" i="16" l="1"/>
  <c r="A824" i="16"/>
  <c r="S825" i="16" l="1"/>
  <c r="A825" i="16"/>
  <c r="A826" i="16" l="1"/>
  <c r="S826" i="16"/>
  <c r="S827" i="16" l="1"/>
  <c r="A827" i="16"/>
  <c r="S828" i="16" l="1"/>
  <c r="A828" i="16"/>
  <c r="S829" i="16" l="1"/>
  <c r="A829" i="16"/>
  <c r="S830" i="16" l="1"/>
  <c r="A830" i="16"/>
  <c r="S831" i="16" l="1"/>
  <c r="A831" i="16"/>
  <c r="S832" i="16" l="1"/>
  <c r="A832" i="16"/>
  <c r="S833" i="16" l="1"/>
  <c r="A833" i="16"/>
  <c r="S834" i="16" l="1"/>
  <c r="A834" i="16"/>
  <c r="S835" i="16" l="1"/>
  <c r="A835" i="16"/>
  <c r="A836" i="16" l="1"/>
  <c r="S836" i="16"/>
  <c r="S837" i="16" l="1"/>
  <c r="A837" i="16"/>
  <c r="S838" i="16" l="1"/>
  <c r="A838" i="16"/>
  <c r="S839" i="16" l="1"/>
  <c r="A839" i="16"/>
  <c r="A840" i="16" l="1"/>
  <c r="S840" i="16"/>
  <c r="S841" i="16" l="1"/>
  <c r="A841" i="16"/>
  <c r="A842" i="16" l="1"/>
  <c r="S842" i="16"/>
  <c r="S843" i="16" l="1"/>
  <c r="A843" i="16"/>
  <c r="S844" i="16" l="1"/>
  <c r="A844" i="16"/>
  <c r="S845" i="16" l="1"/>
  <c r="A845" i="16"/>
  <c r="S846" i="16" l="1"/>
  <c r="A846" i="16"/>
  <c r="A847" i="16" l="1"/>
  <c r="S847" i="16"/>
  <c r="S848" i="16" l="1"/>
  <c r="A848" i="16"/>
  <c r="S849" i="16" l="1"/>
  <c r="A849" i="16"/>
  <c r="S850" i="16" l="1"/>
  <c r="A850" i="16"/>
  <c r="S851" i="16" l="1"/>
  <c r="A851" i="16"/>
  <c r="A852" i="16" l="1"/>
  <c r="S852" i="16"/>
  <c r="S853" i="16" l="1"/>
  <c r="A853" i="16"/>
  <c r="S854" i="16" l="1"/>
  <c r="A854" i="16"/>
  <c r="S855" i="16" l="1"/>
  <c r="A855" i="16"/>
  <c r="S856" i="16" l="1"/>
  <c r="A856" i="16"/>
  <c r="S857" i="16" l="1"/>
  <c r="A857" i="16"/>
  <c r="A858" i="16" l="1"/>
  <c r="S858" i="16"/>
  <c r="S859" i="16" l="1"/>
  <c r="A859" i="16"/>
  <c r="S860" i="16" l="1"/>
  <c r="A860" i="16"/>
  <c r="A861" i="16" l="1"/>
  <c r="S861" i="16"/>
  <c r="A862" i="16" l="1"/>
  <c r="S862" i="16"/>
  <c r="S863" i="16" l="1"/>
  <c r="A863" i="16"/>
  <c r="S864" i="16" l="1"/>
  <c r="A864" i="16"/>
  <c r="A865" i="16" l="1"/>
  <c r="S865" i="16"/>
  <c r="S866" i="16" l="1"/>
  <c r="A866" i="16"/>
  <c r="A867" i="16" l="1"/>
  <c r="S867" i="16"/>
  <c r="A868" i="16" l="1"/>
  <c r="S868" i="16"/>
  <c r="S869" i="16" l="1"/>
  <c r="A869" i="16"/>
  <c r="A870" i="16" l="1"/>
  <c r="S870" i="16"/>
  <c r="A871" i="16" l="1"/>
  <c r="S871" i="16"/>
  <c r="S872" i="16" l="1"/>
  <c r="A872" i="16"/>
  <c r="S873" i="16" l="1"/>
  <c r="A873" i="16"/>
  <c r="S874" i="16" l="1"/>
  <c r="A874" i="16"/>
  <c r="S875" i="16" l="1"/>
  <c r="A875" i="16"/>
  <c r="A876" i="16" l="1"/>
  <c r="S876" i="16"/>
  <c r="S877" i="16" l="1"/>
  <c r="A877" i="16"/>
  <c r="S878" i="16" l="1"/>
  <c r="A878" i="16"/>
  <c r="S879" i="16" l="1"/>
  <c r="A879" i="16"/>
  <c r="S880" i="16" l="1"/>
  <c r="A880" i="16"/>
  <c r="A881" i="16" l="1"/>
  <c r="S881" i="16"/>
  <c r="S882" i="16" l="1"/>
  <c r="A882" i="16"/>
  <c r="A883" i="16" l="1"/>
  <c r="S883" i="16"/>
  <c r="S884" i="16" l="1"/>
  <c r="A884" i="16"/>
  <c r="S885" i="16" l="1"/>
  <c r="A885" i="16"/>
  <c r="A886" i="16" l="1"/>
  <c r="S886" i="16"/>
  <c r="S887" i="16" l="1"/>
  <c r="A887" i="16"/>
  <c r="S888" i="16" l="1"/>
  <c r="A888" i="16"/>
  <c r="S889" i="16" l="1"/>
  <c r="A889" i="16"/>
  <c r="A890" i="16" l="1"/>
  <c r="S890" i="16"/>
  <c r="A891" i="16" l="1"/>
  <c r="S891" i="16"/>
  <c r="A892" i="16" l="1"/>
  <c r="S892" i="16"/>
  <c r="S893" i="16" l="1"/>
  <c r="A893" i="16"/>
  <c r="S894" i="16" l="1"/>
  <c r="A894" i="16"/>
  <c r="A895" i="16" l="1"/>
  <c r="S895" i="16"/>
  <c r="S896" i="16" l="1"/>
  <c r="A896" i="16"/>
  <c r="S897" i="16" l="1"/>
  <c r="A897" i="16"/>
  <c r="S898" i="16" l="1"/>
  <c r="A898" i="16"/>
  <c r="S899" i="16" l="1"/>
  <c r="A899" i="16"/>
  <c r="A900" i="16" l="1"/>
  <c r="S900" i="16"/>
  <c r="S901" i="16" l="1"/>
  <c r="A901" i="16"/>
  <c r="A902" i="16" l="1"/>
  <c r="S902" i="16"/>
  <c r="S903" i="16" l="1"/>
  <c r="A903" i="16"/>
  <c r="S904" i="16" l="1"/>
  <c r="A904" i="16"/>
  <c r="A905" i="16" l="1"/>
  <c r="S905" i="16"/>
  <c r="S906" i="16" l="1"/>
  <c r="A906" i="16"/>
  <c r="S907" i="16" l="1"/>
  <c r="A907" i="16"/>
  <c r="S908" i="16" l="1"/>
  <c r="A908" i="16"/>
  <c r="S909" i="16" l="1"/>
  <c r="A909" i="16"/>
  <c r="A910" i="16" l="1"/>
  <c r="S910" i="16"/>
  <c r="S911" i="16" l="1"/>
  <c r="A911" i="16"/>
  <c r="A912" i="16" l="1"/>
  <c r="S912" i="16"/>
  <c r="S913" i="16" l="1"/>
  <c r="A913" i="16"/>
  <c r="S914" i="16" l="1"/>
  <c r="A914" i="16"/>
  <c r="A915" i="16" l="1"/>
  <c r="S915" i="16"/>
  <c r="S916" i="16" l="1"/>
  <c r="A916" i="16"/>
  <c r="S917" i="16" l="1"/>
  <c r="A917" i="16"/>
  <c r="S918" i="16" l="1"/>
  <c r="A918" i="16"/>
  <c r="S919" i="16" l="1"/>
  <c r="A919" i="16"/>
  <c r="S920" i="16" l="1"/>
  <c r="A920" i="16"/>
  <c r="A921" i="16" l="1"/>
  <c r="S921" i="16"/>
  <c r="S922" i="16" l="1"/>
  <c r="A922" i="16"/>
  <c r="A923" i="16" l="1"/>
  <c r="S923" i="16"/>
  <c r="S924" i="16" l="1"/>
  <c r="A924" i="16"/>
  <c r="S925" i="16" l="1"/>
  <c r="A925" i="16"/>
  <c r="S926" i="16" l="1"/>
  <c r="A926" i="16"/>
  <c r="S927" i="16" l="1"/>
  <c r="A927" i="16"/>
  <c r="S928" i="16" l="1"/>
  <c r="A928" i="16"/>
  <c r="A929" i="16" l="1"/>
  <c r="S929" i="16"/>
  <c r="A930" i="16" l="1"/>
  <c r="S930" i="16"/>
  <c r="A931" i="16" l="1"/>
  <c r="S931" i="16"/>
  <c r="S932" i="16" l="1"/>
  <c r="A932" i="16"/>
  <c r="S933" i="16" l="1"/>
  <c r="A933" i="16"/>
  <c r="A934" i="16" l="1"/>
  <c r="S934" i="16"/>
  <c r="S935" i="16" l="1"/>
  <c r="A935" i="16"/>
  <c r="S936" i="16" l="1"/>
  <c r="A936" i="16"/>
  <c r="S937" i="16" l="1"/>
  <c r="A937" i="16"/>
  <c r="A938" i="16" l="1"/>
  <c r="S938" i="16"/>
  <c r="S939" i="16" l="1"/>
  <c r="A939" i="16"/>
  <c r="S940" i="16" l="1"/>
  <c r="A940" i="16"/>
  <c r="A941" i="16" l="1"/>
  <c r="S941" i="16"/>
  <c r="S942" i="16" l="1"/>
  <c r="A942" i="16"/>
  <c r="A943" i="16" l="1"/>
  <c r="S943" i="16"/>
  <c r="S944" i="16" l="1"/>
  <c r="A944" i="16"/>
  <c r="S945" i="16" l="1"/>
  <c r="A945" i="16"/>
  <c r="S946" i="16" l="1"/>
  <c r="A946" i="16"/>
  <c r="A947" i="16" l="1"/>
  <c r="S947" i="16"/>
  <c r="S948" i="16" l="1"/>
  <c r="A948" i="16"/>
  <c r="S949" i="16" l="1"/>
  <c r="A949" i="16"/>
  <c r="S950" i="16" l="1"/>
  <c r="A950" i="16"/>
  <c r="S951" i="16" l="1"/>
  <c r="A951" i="16"/>
  <c r="A952" i="16" l="1"/>
  <c r="S952" i="16"/>
  <c r="S953" i="16" l="1"/>
  <c r="A953" i="16"/>
  <c r="S954" i="16" l="1"/>
  <c r="A954" i="16"/>
  <c r="S955" i="16" l="1"/>
  <c r="A955" i="16"/>
  <c r="S956" i="16" l="1"/>
  <c r="A956" i="16"/>
  <c r="A957" i="16" l="1"/>
  <c r="S957" i="16"/>
  <c r="S958" i="16" l="1"/>
  <c r="A958" i="16"/>
  <c r="S959" i="16" l="1"/>
  <c r="A959" i="16"/>
  <c r="S960" i="16" l="1"/>
  <c r="A960" i="16"/>
  <c r="A961" i="16" l="1"/>
  <c r="S961" i="16"/>
  <c r="S962" i="16" l="1"/>
  <c r="A962" i="16"/>
  <c r="S963" i="16" l="1"/>
  <c r="A963" i="16"/>
  <c r="S964" i="16" l="1"/>
  <c r="A964" i="16"/>
  <c r="S965" i="16" l="1"/>
  <c r="A965" i="16"/>
  <c r="S966" i="16" l="1"/>
  <c r="A966" i="16"/>
  <c r="S967" i="16" l="1"/>
  <c r="A967" i="16"/>
  <c r="S968" i="16" l="1"/>
  <c r="A968" i="16"/>
  <c r="S969" i="16" l="1"/>
  <c r="A969" i="16"/>
  <c r="A970" i="16" l="1"/>
  <c r="S970" i="16"/>
  <c r="S971" i="16" l="1"/>
  <c r="A971" i="16"/>
  <c r="S972" i="16" l="1"/>
  <c r="A972" i="16"/>
  <c r="S973" i="16" l="1"/>
  <c r="A973" i="16"/>
  <c r="S974" i="16" l="1"/>
  <c r="A974" i="16"/>
  <c r="S975" i="16" l="1"/>
  <c r="A975" i="16"/>
  <c r="S976" i="16" l="1"/>
  <c r="A976" i="16"/>
  <c r="S977" i="16" l="1"/>
  <c r="A977" i="16"/>
  <c r="A978" i="16" l="1"/>
  <c r="S978" i="16"/>
  <c r="S979" i="16" l="1"/>
  <c r="A979" i="16"/>
  <c r="S980" i="16" l="1"/>
  <c r="A980" i="16"/>
  <c r="S981" i="16" l="1"/>
  <c r="A981" i="16"/>
  <c r="S982" i="16" l="1"/>
  <c r="A982" i="16"/>
  <c r="A983" i="16" l="1"/>
  <c r="S983" i="16"/>
  <c r="A984" i="16" l="1"/>
  <c r="S984" i="16"/>
  <c r="S985" i="16" l="1"/>
  <c r="A985" i="16"/>
  <c r="S986" i="16" l="1"/>
  <c r="A986" i="16"/>
  <c r="S987" i="16" l="1"/>
  <c r="A987" i="16"/>
  <c r="S988" i="16" l="1"/>
  <c r="A988" i="16"/>
  <c r="S989" i="16" l="1"/>
  <c r="A989" i="16"/>
  <c r="S990" i="16" l="1"/>
  <c r="A990" i="16"/>
  <c r="A991" i="16" l="1"/>
  <c r="S991" i="16"/>
  <c r="S992" i="16" l="1"/>
  <c r="A992" i="16"/>
  <c r="S993" i="16" l="1"/>
  <c r="A993" i="16"/>
  <c r="S994" i="16" l="1"/>
  <c r="A994" i="16"/>
  <c r="S995" i="16" l="1"/>
  <c r="A995" i="16"/>
  <c r="S996" i="16" l="1"/>
  <c r="A996" i="16"/>
  <c r="S997" i="16" l="1"/>
  <c r="A997" i="16"/>
  <c r="S998" i="16" l="1"/>
  <c r="A998" i="16"/>
  <c r="S999" i="16" l="1"/>
  <c r="A999" i="16"/>
  <c r="A1000" i="16" l="1"/>
  <c r="S1000" i="16"/>
  <c r="S1001" i="16" l="1"/>
  <c r="A1001" i="16"/>
  <c r="S1002" i="16" l="1"/>
  <c r="A1002" i="16"/>
  <c r="S1003" i="16" l="1"/>
  <c r="A1003" i="16"/>
  <c r="A1004" i="16" l="1"/>
  <c r="S1004" i="16"/>
  <c r="S1005" i="16" l="1"/>
  <c r="A1005" i="16"/>
  <c r="A1006" i="16" l="1"/>
  <c r="S1006" i="16"/>
  <c r="S1007" i="16" l="1"/>
  <c r="A1007" i="16"/>
  <c r="S1008" i="16" l="1"/>
  <c r="A1008" i="16"/>
  <c r="S1009" i="16" l="1"/>
  <c r="A1009" i="16"/>
  <c r="S1010" i="16" l="1"/>
  <c r="A1010" i="16"/>
  <c r="S1011" i="16" l="1"/>
  <c r="A1011" i="16"/>
  <c r="A1012" i="16" l="1"/>
  <c r="S1012" i="16"/>
  <c r="A1013" i="16" l="1"/>
  <c r="S1013" i="16"/>
  <c r="S1014" i="16" l="1"/>
  <c r="A1014" i="16"/>
  <c r="S1015" i="16" l="1"/>
  <c r="A1015" i="16"/>
  <c r="A1016" i="16" l="1"/>
  <c r="S1016" i="16"/>
  <c r="S1017" i="16" l="1"/>
  <c r="A1017" i="16"/>
  <c r="A1018" i="16" l="1"/>
  <c r="S1018" i="16"/>
  <c r="S1019" i="16" l="1"/>
  <c r="A1019" i="16"/>
  <c r="S1020" i="16" l="1"/>
  <c r="A1020" i="16"/>
  <c r="S1021" i="16" l="1"/>
  <c r="A1021" i="16"/>
  <c r="S1022" i="16" l="1"/>
  <c r="A1022" i="16"/>
  <c r="S1023" i="16" l="1"/>
  <c r="A1023" i="16"/>
  <c r="S1024" i="16" l="1"/>
  <c r="A1024" i="16"/>
  <c r="S1025" i="16" l="1"/>
  <c r="A1025" i="16"/>
  <c r="S1026" i="16" l="1"/>
  <c r="A1026" i="16"/>
  <c r="S1027" i="16" l="1"/>
  <c r="A1027" i="16"/>
  <c r="A1028" i="16" l="1"/>
  <c r="S1028" i="16"/>
  <c r="S1029" i="16" l="1"/>
  <c r="A1029" i="16"/>
  <c r="S1030" i="16" l="1"/>
  <c r="A1030" i="16"/>
  <c r="S1031" i="16" l="1"/>
  <c r="A1031" i="16"/>
  <c r="A1032" i="16" l="1"/>
  <c r="S1032" i="16"/>
  <c r="S1033" i="16" l="1"/>
  <c r="A1033" i="16"/>
  <c r="A1034" i="16" l="1"/>
  <c r="S1034" i="16"/>
  <c r="S1035" i="16" l="1"/>
  <c r="A1035" i="16"/>
  <c r="S1036" i="16" l="1"/>
  <c r="A1036" i="16"/>
  <c r="S1037" i="16" l="1"/>
  <c r="A1037" i="16"/>
  <c r="A1038" i="16" l="1"/>
  <c r="S1038" i="16"/>
  <c r="A1039" i="16" l="1"/>
  <c r="S1039" i="16"/>
  <c r="S1040" i="16" l="1"/>
  <c r="A1040" i="16"/>
  <c r="S1041" i="16" l="1"/>
  <c r="A1041" i="16"/>
  <c r="A1042" i="16" l="1"/>
  <c r="S1042" i="16"/>
  <c r="S1043" i="16" l="1"/>
  <c r="A1043" i="16"/>
  <c r="S1044" i="16" l="1"/>
  <c r="A1044" i="16"/>
  <c r="S1045" i="16" l="1"/>
  <c r="A1045" i="16"/>
  <c r="A1046" i="16" l="1"/>
  <c r="S1046" i="16"/>
  <c r="S1047" i="16" l="1"/>
  <c r="A1047" i="16"/>
  <c r="S1048" i="16" l="1"/>
  <c r="A1048" i="16"/>
  <c r="S1049" i="16" l="1"/>
  <c r="A1049" i="16"/>
  <c r="S1050" i="16" l="1"/>
  <c r="A1050" i="16"/>
  <c r="A1051" i="16" l="1"/>
  <c r="S1051" i="16"/>
  <c r="S1052" i="16" l="1"/>
  <c r="A1052" i="16"/>
  <c r="S1053" i="16" l="1"/>
  <c r="A1053" i="16"/>
  <c r="S1054" i="16" l="1"/>
  <c r="A1054" i="16"/>
  <c r="S1055" i="16" l="1"/>
  <c r="A1055" i="16"/>
  <c r="S1056" i="16" l="1"/>
  <c r="A1056" i="16"/>
  <c r="S1057" i="16" l="1"/>
  <c r="A1057" i="16"/>
  <c r="A1058" i="16" l="1"/>
  <c r="S1058" i="16"/>
  <c r="S1059" i="16" l="1"/>
  <c r="A1059" i="16"/>
  <c r="A1060" i="16" l="1"/>
  <c r="S1060" i="16"/>
  <c r="S1061" i="16" l="1"/>
  <c r="A1061" i="16"/>
  <c r="A1062" i="16" l="1"/>
  <c r="S1062" i="16"/>
  <c r="S1063" i="16" l="1"/>
  <c r="A1063" i="16"/>
  <c r="S1064" i="16" l="1"/>
  <c r="A1064" i="16"/>
  <c r="A1065" i="16" l="1"/>
  <c r="S1065" i="16"/>
  <c r="S1066" i="16" l="1"/>
  <c r="A1066" i="16"/>
  <c r="S1067" i="16" l="1"/>
  <c r="A1067" i="16"/>
  <c r="S1068" i="16" l="1"/>
  <c r="A1068" i="16"/>
  <c r="S1069" i="16" l="1"/>
  <c r="A1069" i="16"/>
  <c r="S1070" i="16" l="1"/>
  <c r="A1070" i="16"/>
  <c r="S1071" i="16" l="1"/>
  <c r="A1071" i="16"/>
  <c r="S1072" i="16" l="1"/>
  <c r="A1072" i="16"/>
  <c r="S1073" i="16" l="1"/>
  <c r="A1073" i="16"/>
  <c r="S1074" i="16" l="1"/>
  <c r="A1074" i="16"/>
  <c r="S1075" i="16" l="1"/>
  <c r="A1075" i="16"/>
  <c r="S1076" i="16" l="1"/>
  <c r="A1076" i="16"/>
  <c r="A1077" i="16" l="1"/>
  <c r="S1077" i="16"/>
  <c r="S1078" i="16" l="1"/>
  <c r="A1078" i="16"/>
  <c r="A1079" i="16" l="1"/>
  <c r="S1079" i="16"/>
  <c r="S1080" i="16" l="1"/>
  <c r="A1080" i="16"/>
  <c r="S1081" i="16" l="1"/>
  <c r="A1081" i="16"/>
  <c r="A1082" i="16" l="1"/>
  <c r="S1082" i="16"/>
  <c r="S1083" i="16" l="1"/>
  <c r="A1083" i="16"/>
  <c r="A1084" i="16" l="1"/>
  <c r="S1084" i="16"/>
  <c r="S1085" i="16" l="1"/>
  <c r="A1085" i="16"/>
  <c r="S1086" i="16" l="1"/>
  <c r="A1086" i="16"/>
  <c r="S1087" i="16" l="1"/>
  <c r="A1087" i="16"/>
  <c r="S1088" i="16" l="1"/>
  <c r="A1088" i="16"/>
  <c r="S1089" i="16" l="1"/>
  <c r="A1089" i="16"/>
  <c r="A1090" i="16" l="1"/>
  <c r="S1090" i="16"/>
  <c r="S1091" i="16" l="1"/>
  <c r="A1091" i="16"/>
  <c r="S1092" i="16" l="1"/>
  <c r="A1092" i="16"/>
  <c r="S1093" i="16" l="1"/>
  <c r="A1093" i="16"/>
  <c r="S1094" i="16" l="1"/>
  <c r="A1094" i="16"/>
  <c r="S1095" i="16" l="1"/>
  <c r="A1095" i="16"/>
  <c r="A1096" i="16" l="1"/>
  <c r="S1096" i="16"/>
  <c r="S1097" i="16" l="1"/>
  <c r="A1097" i="16"/>
  <c r="A1098" i="16" l="1"/>
  <c r="S1098" i="16"/>
  <c r="S1099" i="16" l="1"/>
  <c r="A1099" i="16"/>
  <c r="S1100" i="16" l="1"/>
  <c r="A1100" i="16"/>
  <c r="S1101" i="16" l="1"/>
  <c r="A1101" i="16"/>
  <c r="S1102" i="16" l="1"/>
  <c r="A1102" i="16"/>
  <c r="S1103" i="16" l="1"/>
  <c r="A1103" i="16"/>
  <c r="S1104" i="16" l="1"/>
  <c r="A1104" i="16"/>
  <c r="S1105" i="16" l="1"/>
  <c r="A1105" i="16"/>
  <c r="S1106" i="16" l="1"/>
  <c r="A1106" i="16"/>
  <c r="S1107" i="16" l="1"/>
  <c r="A1107" i="16"/>
  <c r="S1108" i="16" l="1"/>
  <c r="A1108" i="16"/>
  <c r="A1109" i="16" l="1"/>
  <c r="S1109" i="16"/>
  <c r="A1110" i="16" l="1"/>
  <c r="S1110" i="16"/>
  <c r="A1111" i="16" l="1"/>
  <c r="S1111" i="16"/>
  <c r="A1112" i="16" l="1"/>
  <c r="S1112" i="16"/>
  <c r="S1113" i="16" l="1"/>
  <c r="A1113" i="16"/>
  <c r="S1114" i="16" l="1"/>
  <c r="A1114" i="16"/>
  <c r="S1115" i="16" l="1"/>
  <c r="A1115" i="16"/>
  <c r="S1116" i="16" l="1"/>
  <c r="A1116" i="16"/>
  <c r="S1117" i="16" l="1"/>
  <c r="A1117" i="16"/>
  <c r="A1118" i="16" l="1"/>
  <c r="S1118" i="16"/>
  <c r="S1119" i="16" l="1"/>
  <c r="A1119" i="16"/>
  <c r="S1120" i="16" l="1"/>
  <c r="A1120" i="16"/>
  <c r="S1121" i="16" l="1"/>
  <c r="A1121" i="16"/>
  <c r="S1122" i="16" l="1"/>
  <c r="A1122" i="16"/>
  <c r="A1123" i="16" l="1"/>
  <c r="S1123" i="16"/>
  <c r="S1124" i="16" l="1"/>
  <c r="A1124" i="16"/>
  <c r="S1125" i="16" l="1"/>
  <c r="A1125" i="16"/>
  <c r="S1126" i="16" l="1"/>
  <c r="A1126" i="16"/>
  <c r="S1127" i="16" l="1"/>
  <c r="A1127" i="16"/>
  <c r="S1128" i="16" l="1"/>
  <c r="A1128" i="16"/>
  <c r="S1129" i="16" l="1"/>
  <c r="A1129" i="16"/>
  <c r="S1130" i="16" l="1"/>
  <c r="A1130" i="16"/>
  <c r="S1131" i="16" l="1"/>
  <c r="A1131" i="16"/>
  <c r="A1132" i="16" l="1"/>
  <c r="S1132" i="16"/>
  <c r="A1133" i="16" l="1"/>
  <c r="S1133" i="16"/>
  <c r="S1134" i="16" l="1"/>
  <c r="A1134" i="16"/>
  <c r="S1135" i="16" l="1"/>
  <c r="A1135" i="16"/>
  <c r="A1136" i="16" l="1"/>
  <c r="S1136" i="16"/>
  <c r="S1137" i="16" l="1"/>
  <c r="A1137" i="16"/>
  <c r="S1138" i="16" l="1"/>
  <c r="A1138" i="16"/>
  <c r="A1139" i="16" l="1"/>
  <c r="S1139" i="16"/>
  <c r="A1140" i="16" l="1"/>
  <c r="S1140" i="16"/>
  <c r="A1141" i="16" l="1"/>
  <c r="S1141" i="16"/>
  <c r="A1142" i="16" l="1"/>
  <c r="S1142" i="16"/>
  <c r="A1143" i="16" l="1"/>
  <c r="S1143" i="16"/>
  <c r="S1144" i="16" l="1"/>
  <c r="A1144" i="16"/>
  <c r="S1145" i="16" l="1"/>
  <c r="A1145" i="16"/>
  <c r="A1146" i="16" l="1"/>
  <c r="S1146" i="16"/>
  <c r="S1147" i="16" l="1"/>
  <c r="A1147" i="16"/>
  <c r="S1148" i="16" l="1"/>
  <c r="A1148" i="16"/>
  <c r="S1149" i="16" l="1"/>
  <c r="A1149" i="16"/>
  <c r="A1150" i="16" l="1"/>
  <c r="S1150" i="16"/>
  <c r="S1151" i="16" l="1"/>
  <c r="A1151" i="16"/>
  <c r="A1152" i="16" l="1"/>
  <c r="S1152" i="16"/>
  <c r="S1153" i="16" l="1"/>
  <c r="A1153" i="16"/>
  <c r="A1154" i="16" l="1"/>
  <c r="S1154" i="16"/>
  <c r="A1155" i="16" l="1"/>
  <c r="S1155" i="16"/>
  <c r="A1156" i="16" l="1"/>
  <c r="S1156" i="16"/>
  <c r="A1157" i="16" l="1"/>
  <c r="S1157" i="16"/>
  <c r="S1158" i="16" l="1"/>
  <c r="A1158" i="16"/>
  <c r="S1159" i="16" l="1"/>
  <c r="A1159" i="16"/>
  <c r="S1160" i="16" l="1"/>
  <c r="A1160" i="16"/>
  <c r="A1161" i="16" l="1"/>
  <c r="S1161" i="16"/>
  <c r="S1162" i="16" l="1"/>
  <c r="A1162" i="16"/>
  <c r="S1163" i="16" l="1"/>
  <c r="A1163" i="16"/>
  <c r="S1164" i="16" l="1"/>
  <c r="A1164" i="16"/>
  <c r="S1165" i="16" l="1"/>
  <c r="A1165" i="16"/>
  <c r="S1166" i="16" l="1"/>
  <c r="A1166" i="16"/>
  <c r="A1167" i="16" l="1"/>
  <c r="S1167" i="16"/>
  <c r="S1168" i="16" l="1"/>
  <c r="A1168" i="16"/>
  <c r="S1169" i="16" l="1"/>
  <c r="A1169" i="16"/>
  <c r="S1170" i="16" l="1"/>
  <c r="A1170" i="16"/>
  <c r="A1171" i="16" l="1"/>
  <c r="S1171" i="16"/>
  <c r="S1172" i="16" l="1"/>
  <c r="A1172" i="16"/>
  <c r="S1173" i="16" l="1"/>
  <c r="A1173" i="16"/>
  <c r="A1174" i="16" l="1"/>
  <c r="S1174" i="16"/>
  <c r="A1175" i="16" l="1"/>
  <c r="S1175" i="16"/>
  <c r="S1176" i="16" l="1"/>
  <c r="A1176" i="16"/>
  <c r="S1177" i="16" l="1"/>
  <c r="A1177" i="16"/>
  <c r="S1178" i="16" l="1"/>
  <c r="A1178" i="16"/>
  <c r="S1179" i="16" l="1"/>
  <c r="A1179" i="16"/>
  <c r="S1180" i="16" l="1"/>
  <c r="A1180" i="16"/>
  <c r="S1181" i="16" l="1"/>
  <c r="A1181" i="16"/>
  <c r="S1182" i="16" l="1"/>
  <c r="A1182" i="16"/>
  <c r="S1183" i="16" l="1"/>
  <c r="A1183" i="16"/>
  <c r="S1184" i="16" l="1"/>
  <c r="A1184" i="16"/>
  <c r="S1185" i="16" l="1"/>
  <c r="A1185" i="16"/>
  <c r="S1186" i="16" l="1"/>
  <c r="A1186" i="16"/>
  <c r="S1187" i="16" l="1"/>
  <c r="A1187" i="16"/>
  <c r="S1188" i="16" l="1"/>
  <c r="A1188" i="16"/>
  <c r="S1189" i="16" l="1"/>
  <c r="A1189" i="16"/>
  <c r="A1190" i="16" l="1"/>
  <c r="S1190" i="16"/>
  <c r="S1191" i="16" l="1"/>
  <c r="A1191" i="16"/>
  <c r="S1192" i="16" l="1"/>
  <c r="A1192" i="16"/>
  <c r="A1193" i="16" l="1"/>
  <c r="S1193" i="16"/>
  <c r="S1194" i="16" l="1"/>
  <c r="A1194" i="16"/>
  <c r="S1195" i="16" l="1"/>
  <c r="A1195" i="16"/>
  <c r="S1196" i="16" l="1"/>
  <c r="A1196" i="16"/>
  <c r="S1197" i="16" l="1"/>
  <c r="A1197" i="16"/>
  <c r="S1198" i="16" l="1"/>
  <c r="A1198" i="16"/>
  <c r="A1199" i="16" l="1"/>
  <c r="S1199" i="16"/>
  <c r="S1200" i="16" l="1"/>
  <c r="A1200" i="16"/>
  <c r="S1201" i="16" l="1"/>
  <c r="A1201" i="16"/>
  <c r="S1202" i="16" l="1"/>
  <c r="A1202" i="16"/>
  <c r="A1203" i="16" l="1"/>
  <c r="S1203" i="16"/>
  <c r="S1204" i="16" l="1"/>
  <c r="A1204" i="16"/>
  <c r="S1205" i="16" l="1"/>
  <c r="A1205" i="16"/>
  <c r="S1206" i="16" l="1"/>
  <c r="A1206" i="16"/>
  <c r="S1207" i="16" l="1"/>
  <c r="A1207" i="16"/>
  <c r="A1208" i="16" l="1"/>
  <c r="S1208" i="16"/>
  <c r="S1209" i="16" l="1"/>
  <c r="A1209" i="16"/>
  <c r="A1210" i="16" l="1"/>
  <c r="S1210" i="16"/>
  <c r="S1211" i="16" l="1"/>
  <c r="A1211" i="16"/>
  <c r="S1212" i="16" l="1"/>
  <c r="A1212" i="16"/>
  <c r="S1213" i="16" l="1"/>
  <c r="A1213" i="16"/>
  <c r="S1214" i="16" l="1"/>
  <c r="A1214" i="16"/>
  <c r="S1215" i="16" l="1"/>
  <c r="A1215" i="16"/>
  <c r="S1216" i="16" l="1"/>
  <c r="A1216" i="16"/>
  <c r="S1217" i="16" l="1"/>
  <c r="A1217" i="16"/>
  <c r="S1218" i="16" l="1"/>
  <c r="A1218" i="16"/>
  <c r="S1219" i="16" l="1"/>
  <c r="A1219" i="16"/>
  <c r="S1220" i="16" l="1"/>
  <c r="A1220" i="16"/>
  <c r="S1221" i="16" l="1"/>
  <c r="A1221" i="16"/>
  <c r="S1222" i="16" l="1"/>
  <c r="A1222" i="16"/>
  <c r="S1223" i="16" l="1"/>
  <c r="A1223" i="16"/>
  <c r="S1224" i="16" l="1"/>
  <c r="A1224" i="16"/>
  <c r="S1225" i="16" l="1"/>
  <c r="A1225" i="16"/>
  <c r="S1226" i="16" l="1"/>
  <c r="A1226" i="16"/>
  <c r="A1227" i="16" l="1"/>
  <c r="S1227" i="16"/>
  <c r="A1228" i="16" l="1"/>
  <c r="S1228" i="16"/>
  <c r="A1229" i="16" l="1"/>
  <c r="S1229" i="16"/>
  <c r="A1230" i="16" l="1"/>
  <c r="S1230" i="16"/>
  <c r="S1231" i="16" l="1"/>
  <c r="A1231" i="16"/>
  <c r="S1232" i="16" l="1"/>
  <c r="A1232" i="16"/>
  <c r="A1233" i="16" l="1"/>
  <c r="S1233" i="16"/>
  <c r="S1234" i="16" l="1"/>
  <c r="A1234" i="16"/>
  <c r="S1235" i="16" l="1"/>
  <c r="A1235" i="16"/>
  <c r="S1236" i="16" l="1"/>
  <c r="A1236" i="16"/>
  <c r="A1237" i="16" l="1"/>
  <c r="S1237" i="16"/>
  <c r="S1238" i="16" l="1"/>
  <c r="A1238" i="16"/>
  <c r="S1239" i="16" l="1"/>
  <c r="A1239" i="16"/>
  <c r="S1240" i="16" l="1"/>
  <c r="A1240" i="16"/>
  <c r="S1241" i="16" l="1"/>
  <c r="A1241" i="16"/>
  <c r="S1242" i="16" l="1"/>
  <c r="A1242" i="16"/>
  <c r="S1243" i="16" l="1"/>
  <c r="A1243" i="16"/>
  <c r="S1244" i="16" l="1"/>
  <c r="A1244" i="16"/>
  <c r="S1245" i="16" l="1"/>
  <c r="A1245" i="16"/>
  <c r="S1246" i="16" l="1"/>
  <c r="A1246" i="16"/>
  <c r="S1247" i="16" l="1"/>
  <c r="A1247" i="16"/>
  <c r="S1248" i="16" l="1"/>
  <c r="A1248" i="16"/>
  <c r="S1249" i="16" l="1"/>
  <c r="A1249" i="16"/>
  <c r="S1250" i="16" l="1"/>
  <c r="A1250" i="16"/>
  <c r="S1251" i="16" l="1"/>
  <c r="A1251" i="16"/>
  <c r="S1252" i="16" l="1"/>
  <c r="A1252" i="16"/>
  <c r="S1253" i="16" l="1"/>
  <c r="A1253" i="16"/>
  <c r="A1254" i="16" l="1"/>
  <c r="S1254" i="16"/>
  <c r="A1255" i="16" l="1"/>
  <c r="S1255" i="16"/>
  <c r="S1256" i="16" l="1"/>
  <c r="A1256" i="16"/>
  <c r="S1257" i="16" l="1"/>
  <c r="A1257" i="16"/>
  <c r="A1258" i="16" l="1"/>
  <c r="S1258" i="16"/>
  <c r="S1259" i="16" l="1"/>
  <c r="A1259" i="16"/>
  <c r="S1260" i="16" l="1"/>
  <c r="A1260" i="16"/>
  <c r="S1261" i="16" l="1"/>
  <c r="A1261" i="16"/>
  <c r="S1262" i="16" l="1"/>
  <c r="A1262" i="16"/>
  <c r="A1263" i="16" l="1"/>
  <c r="S1263" i="16"/>
  <c r="S1264" i="16" l="1"/>
  <c r="A1264" i="16"/>
  <c r="S1265" i="16" l="1"/>
  <c r="A1265" i="16"/>
  <c r="S1266" i="16" l="1"/>
  <c r="A1266" i="16"/>
  <c r="S1267" i="16" l="1"/>
  <c r="A1267" i="16"/>
  <c r="S1268" i="16" l="1"/>
  <c r="A1268" i="16"/>
  <c r="S1269" i="16" l="1"/>
  <c r="A1269" i="16"/>
  <c r="A1270" i="16" l="1"/>
  <c r="S1270" i="16"/>
  <c r="S1271" i="16" l="1"/>
  <c r="A1271" i="16"/>
  <c r="S1272" i="16" l="1"/>
  <c r="A1272" i="16"/>
  <c r="S1273" i="16" l="1"/>
  <c r="A1273" i="16"/>
  <c r="S1274" i="16" l="1"/>
  <c r="A1274" i="16"/>
  <c r="A1275" i="16" l="1"/>
  <c r="S1275" i="16"/>
  <c r="S1276" i="16" l="1"/>
  <c r="A1276" i="16"/>
  <c r="S1277" i="16" l="1"/>
  <c r="A1277" i="16"/>
  <c r="A1278" i="16" l="1"/>
  <c r="S1278" i="16"/>
  <c r="S1279" i="16" l="1"/>
  <c r="A1279" i="16"/>
  <c r="S1280" i="16" l="1"/>
  <c r="A1280" i="16"/>
  <c r="A1281" i="16" l="1"/>
  <c r="S1281" i="16"/>
  <c r="S1282" i="16" l="1"/>
  <c r="A1282" i="16"/>
  <c r="A1283" i="16" l="1"/>
  <c r="S1283" i="16"/>
  <c r="S1284" i="16" l="1"/>
  <c r="A1284" i="16"/>
  <c r="S1285" i="16" l="1"/>
  <c r="A1285" i="16"/>
  <c r="S1286" i="16" l="1"/>
  <c r="A1286" i="16"/>
  <c r="S1287" i="16" l="1"/>
  <c r="A1287" i="16"/>
  <c r="A1288" i="16" l="1"/>
  <c r="S1288" i="16"/>
  <c r="S1289" i="16" l="1"/>
  <c r="A1289" i="16"/>
  <c r="S1290" i="16" l="1"/>
  <c r="A1290" i="16"/>
  <c r="S1291" i="16" l="1"/>
  <c r="A1291" i="16"/>
  <c r="S1292" i="16" l="1"/>
  <c r="A1292" i="16"/>
  <c r="A1293" i="16" l="1"/>
  <c r="S1293" i="16"/>
  <c r="S1294" i="16" l="1"/>
  <c r="A1294" i="16"/>
  <c r="S1295" i="16" l="1"/>
  <c r="A1295" i="16"/>
  <c r="S1296" i="16" l="1"/>
  <c r="A1296" i="16"/>
  <c r="S1297" i="16" l="1"/>
  <c r="A1297" i="16"/>
  <c r="S1298" i="16" l="1"/>
  <c r="A1298" i="16"/>
  <c r="A1299" i="16" l="1"/>
  <c r="S1299" i="16"/>
  <c r="S1300" i="16" l="1"/>
  <c r="A1300" i="16"/>
  <c r="S1301" i="16" l="1"/>
  <c r="A1301" i="16"/>
  <c r="S1302" i="16" l="1"/>
  <c r="A1302" i="16"/>
  <c r="S1303" i="16" l="1"/>
  <c r="A1303" i="16"/>
  <c r="S1304" i="16" l="1"/>
  <c r="A1304" i="16"/>
  <c r="S1305" i="16" l="1"/>
  <c r="A1305" i="16"/>
  <c r="S1306" i="16" l="1"/>
  <c r="A1306" i="16"/>
  <c r="S1307" i="16" l="1"/>
  <c r="A1307" i="16"/>
  <c r="S1308" i="16" l="1"/>
  <c r="A1308" i="16"/>
  <c r="S1309" i="16" l="1"/>
  <c r="A1309" i="16"/>
  <c r="A1310" i="16" l="1"/>
  <c r="S1310" i="16"/>
  <c r="S1311" i="16" l="1"/>
  <c r="A1311" i="16"/>
  <c r="S1312" i="16" l="1"/>
  <c r="A1312" i="16"/>
  <c r="S1313" i="16" l="1"/>
  <c r="A1313" i="16"/>
  <c r="A1314" i="16" l="1"/>
  <c r="S1314" i="16"/>
  <c r="A1315" i="16" l="1"/>
  <c r="S1315" i="16"/>
  <c r="S1316" i="16" l="1"/>
  <c r="A1316" i="16"/>
  <c r="S1317" i="16" l="1"/>
  <c r="A1317" i="16"/>
  <c r="S1318" i="16" l="1"/>
  <c r="A1318" i="16"/>
  <c r="S1319" i="16" l="1"/>
  <c r="A1319" i="16"/>
  <c r="S1320" i="16" l="1"/>
  <c r="A1320" i="16"/>
  <c r="S1321" i="16" l="1"/>
  <c r="A1321" i="16"/>
  <c r="S1322" i="16" l="1"/>
  <c r="A1322" i="16"/>
  <c r="S1323" i="16" l="1"/>
  <c r="A1323" i="16"/>
  <c r="S1324" i="16" l="1"/>
  <c r="A1324" i="16"/>
  <c r="A1325" i="16" l="1"/>
  <c r="S1325" i="16"/>
  <c r="S1326" i="16" l="1"/>
  <c r="A1326" i="16"/>
  <c r="S1327" i="16" l="1"/>
  <c r="A1327" i="16"/>
  <c r="S1328" i="16" l="1"/>
  <c r="A1328" i="16"/>
  <c r="S1329" i="16" l="1"/>
  <c r="A1329" i="16"/>
  <c r="S1330" i="16" l="1"/>
  <c r="A1330" i="16"/>
  <c r="A1331" i="16" l="1"/>
  <c r="S1331" i="16"/>
  <c r="A1332" i="16" l="1"/>
  <c r="S1332" i="16"/>
  <c r="A1333" i="16" l="1"/>
  <c r="S1333" i="16"/>
  <c r="S1334" i="16" l="1"/>
  <c r="A1334" i="16"/>
  <c r="S1335" i="16" l="1"/>
  <c r="A1335" i="16"/>
  <c r="A1336" i="16" l="1"/>
  <c r="S1336" i="16"/>
  <c r="S1337" i="16" l="1"/>
  <c r="A1337" i="16"/>
  <c r="S1338" i="16" l="1"/>
  <c r="A1338" i="16"/>
  <c r="A1339" i="16" l="1"/>
  <c r="S1339" i="16"/>
  <c r="S1340" i="16" l="1"/>
  <c r="A1340" i="16"/>
  <c r="S1341" i="16" l="1"/>
  <c r="A1341" i="16"/>
  <c r="S1342" i="16" l="1"/>
  <c r="A1342" i="16"/>
  <c r="A1343" i="16" l="1"/>
  <c r="S1343" i="16"/>
  <c r="S1344" i="16" l="1"/>
  <c r="A1344" i="16"/>
  <c r="S1345" i="16" l="1"/>
  <c r="A1345" i="16"/>
  <c r="A1346" i="16" l="1"/>
  <c r="S1346" i="16"/>
  <c r="S1347" i="16" l="1"/>
  <c r="A1347" i="16"/>
  <c r="A1348" i="16" l="1"/>
  <c r="S1348" i="16"/>
  <c r="A1349" i="16" l="1"/>
  <c r="S1349" i="16"/>
  <c r="S1350" i="16" l="1"/>
  <c r="A1350" i="16"/>
  <c r="A1351" i="16" l="1"/>
  <c r="S1351" i="16"/>
  <c r="A1352" i="16" l="1"/>
  <c r="S1352" i="16"/>
  <c r="S1353" i="16" l="1"/>
  <c r="A1353" i="16"/>
  <c r="S1354" i="16" l="1"/>
  <c r="A1354" i="16"/>
  <c r="A1355" i="16" l="1"/>
  <c r="S1355" i="16"/>
  <c r="S1356" i="16" l="1"/>
  <c r="A1356" i="16"/>
  <c r="S1357" i="16" l="1"/>
  <c r="A1357" i="16"/>
  <c r="S1358" i="16" l="1"/>
  <c r="A1358" i="16"/>
  <c r="A1359" i="16" l="1"/>
  <c r="S1359" i="16"/>
  <c r="S1360" i="16" l="1"/>
  <c r="A1360" i="16"/>
  <c r="S1361" i="16" l="1"/>
  <c r="A1361" i="16"/>
  <c r="S1362" i="16" l="1"/>
  <c r="A1362" i="16"/>
  <c r="S1363" i="16" l="1"/>
  <c r="A1363" i="16"/>
  <c r="A1364" i="16" l="1"/>
  <c r="S1364" i="16"/>
  <c r="S1365" i="16" l="1"/>
  <c r="A1365" i="16"/>
  <c r="A1366" i="16" l="1"/>
  <c r="S1366" i="16"/>
  <c r="S1367" i="16" l="1"/>
  <c r="A1367" i="16"/>
  <c r="S1368" i="16" l="1"/>
  <c r="A1368" i="16"/>
  <c r="S1369" i="16" l="1"/>
  <c r="A1369" i="16"/>
  <c r="A1370" i="16" l="1"/>
  <c r="S1370" i="16"/>
  <c r="A1371" i="16" l="1"/>
  <c r="S1371" i="16"/>
  <c r="S1372" i="16" l="1"/>
  <c r="A1372" i="16"/>
  <c r="S1373" i="16" l="1"/>
  <c r="A1373" i="16"/>
  <c r="A1374" i="16" l="1"/>
  <c r="S1374" i="16"/>
  <c r="S1375" i="16" l="1"/>
  <c r="A1375" i="16"/>
  <c r="S1376" i="16" l="1"/>
  <c r="A1376" i="16"/>
  <c r="S1377" i="16" l="1"/>
  <c r="A1377" i="16"/>
  <c r="S1378" i="16" l="1"/>
  <c r="A1378" i="16"/>
  <c r="S1379" i="16" l="1"/>
  <c r="A1379" i="16"/>
  <c r="S1380" i="16" l="1"/>
  <c r="A1380" i="16"/>
  <c r="S1381" i="16" l="1"/>
  <c r="A1381" i="16"/>
  <c r="S1382" i="16" l="1"/>
  <c r="A1382" i="16"/>
  <c r="A1383" i="16" l="1"/>
  <c r="S1383" i="16"/>
  <c r="S1384" i="16" l="1"/>
  <c r="A1384" i="16"/>
  <c r="S1385" i="16" l="1"/>
  <c r="A1385" i="16"/>
  <c r="A1386" i="16" l="1"/>
  <c r="S1386" i="16"/>
  <c r="S1387" i="16" l="1"/>
  <c r="A1387" i="16"/>
  <c r="S1388" i="16" l="1"/>
  <c r="A1388" i="16"/>
  <c r="S1389" i="16" l="1"/>
  <c r="A1389" i="16"/>
  <c r="S1390" i="16" l="1"/>
  <c r="A1390" i="16"/>
  <c r="A1391" i="16" l="1"/>
  <c r="S1391" i="16"/>
  <c r="S1392" i="16" l="1"/>
  <c r="A1392" i="16"/>
  <c r="S1393" i="16" l="1"/>
  <c r="A1393" i="16"/>
  <c r="A1394" i="16" l="1"/>
  <c r="S1394" i="16"/>
  <c r="S1395" i="16" l="1"/>
  <c r="A1395" i="16"/>
  <c r="S1396" i="16" l="1"/>
  <c r="A1396" i="16"/>
  <c r="S1397" i="16" l="1"/>
  <c r="A1397" i="16"/>
  <c r="S1398" i="16" l="1"/>
  <c r="A1398" i="16"/>
  <c r="A1399" i="16" l="1"/>
  <c r="S1399" i="16"/>
  <c r="S1400" i="16" l="1"/>
  <c r="A1400" i="16"/>
  <c r="A1401" i="16" l="1"/>
  <c r="S1401" i="16"/>
  <c r="A1402" i="16" l="1"/>
  <c r="S1402" i="16"/>
  <c r="S1403" i="16" l="1"/>
  <c r="A1403" i="16"/>
  <c r="A1404" i="16" l="1"/>
  <c r="S1404" i="16"/>
  <c r="S1405" i="16" l="1"/>
  <c r="A1405" i="16"/>
  <c r="S1406" i="16" l="1"/>
  <c r="A1406" i="16"/>
  <c r="S1407" i="16" l="1"/>
  <c r="A1407" i="16"/>
  <c r="S1408" i="16" l="1"/>
  <c r="A1408" i="16"/>
  <c r="S1409" i="16" l="1"/>
  <c r="A1409" i="16"/>
  <c r="S1410" i="16" l="1"/>
  <c r="A1410" i="16"/>
  <c r="S1411" i="16" l="1"/>
  <c r="A1411" i="16"/>
  <c r="S1412" i="16" l="1"/>
  <c r="A1412" i="16"/>
  <c r="S1413" i="16" l="1"/>
  <c r="A1413" i="16"/>
  <c r="S1414" i="16" l="1"/>
  <c r="A1414" i="16"/>
  <c r="S1415" i="16" l="1"/>
  <c r="A1415" i="16"/>
  <c r="S1416" i="16" l="1"/>
  <c r="A1416" i="16"/>
  <c r="A1417" i="16" l="1"/>
  <c r="S1417" i="16"/>
  <c r="S1418" i="16" l="1"/>
  <c r="A1418" i="16"/>
  <c r="S1419" i="16" l="1"/>
  <c r="A1419" i="16"/>
  <c r="A1420" i="16" l="1"/>
  <c r="S1420" i="16"/>
  <c r="S1421" i="16" l="1"/>
  <c r="A1421" i="16"/>
  <c r="S1422" i="16" l="1"/>
  <c r="A1422" i="16"/>
  <c r="A1423" i="16" l="1"/>
  <c r="S1423" i="16"/>
  <c r="S1424" i="16" l="1"/>
  <c r="A1424" i="16"/>
  <c r="S1425" i="16" l="1"/>
  <c r="A1425" i="16"/>
  <c r="S1426" i="16" l="1"/>
  <c r="A1426" i="16"/>
  <c r="S1427" i="16" l="1"/>
  <c r="A1427" i="16"/>
  <c r="S1428" i="16" l="1"/>
  <c r="A1428" i="16"/>
  <c r="S1429" i="16" l="1"/>
  <c r="A1429" i="16"/>
  <c r="S1430" i="16" l="1"/>
  <c r="A1430" i="16"/>
  <c r="S1431" i="16" l="1"/>
  <c r="A1431" i="16"/>
  <c r="S1432" i="16" l="1"/>
  <c r="A1432" i="16"/>
  <c r="S1433" i="16" l="1"/>
  <c r="A1433" i="16"/>
  <c r="S1434" i="16" l="1"/>
  <c r="A1434" i="16"/>
  <c r="S1435" i="16" l="1"/>
  <c r="A1435" i="16"/>
  <c r="S1436" i="16" l="1"/>
  <c r="A1436" i="16"/>
  <c r="A1437" i="16" l="1"/>
  <c r="S1437" i="16"/>
  <c r="A1438" i="16" l="1"/>
  <c r="S1438" i="16"/>
  <c r="A1439" i="16" l="1"/>
  <c r="S1439" i="16"/>
  <c r="S1440" i="16" l="1"/>
  <c r="A1440" i="16"/>
  <c r="S1441" i="16" l="1"/>
  <c r="A1441" i="16"/>
  <c r="S1442" i="16" l="1"/>
  <c r="A1442" i="16"/>
  <c r="A1443" i="16" l="1"/>
  <c r="S1443" i="16"/>
  <c r="S1444" i="16" l="1"/>
  <c r="A1444" i="16"/>
  <c r="A1445" i="16" l="1"/>
  <c r="S1445" i="16"/>
  <c r="S1446" i="16" l="1"/>
  <c r="A1446" i="16"/>
  <c r="A1447" i="16" l="1"/>
  <c r="S1447" i="16"/>
  <c r="S1448" i="16" l="1"/>
  <c r="A1448" i="16"/>
  <c r="A1449" i="16" l="1"/>
  <c r="S1449" i="16"/>
  <c r="A1450" i="16" l="1"/>
  <c r="S1450" i="16"/>
  <c r="A1451" i="16" l="1"/>
  <c r="S1451" i="16"/>
  <c r="S1452" i="16" l="1"/>
  <c r="A1452" i="16"/>
  <c r="S1453" i="16" l="1"/>
  <c r="A1453" i="16"/>
  <c r="A1454" i="16" l="1"/>
  <c r="S1454" i="16"/>
  <c r="S1455" i="16" l="1"/>
  <c r="A1455" i="16"/>
  <c r="S1456" i="16" l="1"/>
  <c r="A1456" i="16"/>
  <c r="S1457" i="16" l="1"/>
  <c r="A1457" i="16"/>
  <c r="S1458" i="16" l="1"/>
  <c r="A1458" i="16"/>
  <c r="S1459" i="16" l="1"/>
  <c r="A1459" i="16"/>
  <c r="S1460" i="16" l="1"/>
  <c r="A1460" i="16"/>
  <c r="S1461" i="16" l="1"/>
  <c r="A1461" i="16"/>
  <c r="S1462" i="16" l="1"/>
  <c r="A1462" i="16"/>
  <c r="A1463" i="16" l="1"/>
  <c r="S1463" i="16"/>
  <c r="S1464" i="16" l="1"/>
  <c r="A1464" i="16"/>
  <c r="S1465" i="16" l="1"/>
  <c r="A1465" i="16"/>
  <c r="S1466" i="16" l="1"/>
  <c r="A1466" i="16"/>
  <c r="S1467" i="16" l="1"/>
  <c r="A1467" i="16"/>
  <c r="A1468" i="16" l="1"/>
  <c r="S1468" i="16"/>
  <c r="S1469" i="16" l="1"/>
  <c r="A1469" i="16"/>
  <c r="S1470" i="16" l="1"/>
  <c r="A1470" i="16"/>
  <c r="S1471" i="16" l="1"/>
  <c r="A1471" i="16"/>
  <c r="A1472" i="16" l="1"/>
  <c r="S1472" i="16"/>
  <c r="S1473" i="16" l="1"/>
  <c r="A1473" i="16"/>
  <c r="S1474" i="16" l="1"/>
  <c r="A1474" i="16"/>
  <c r="S1475" i="16" l="1"/>
  <c r="A1475" i="16"/>
  <c r="S1476" i="16" l="1"/>
  <c r="A1476" i="16"/>
  <c r="S1477" i="16" l="1"/>
  <c r="A1477" i="16"/>
  <c r="S1478" i="16" l="1"/>
  <c r="A1478" i="16"/>
  <c r="A1479" i="16" l="1"/>
  <c r="S1479" i="16"/>
  <c r="S1480" i="16" l="1"/>
  <c r="A1480" i="16"/>
  <c r="S1481" i="16" l="1"/>
  <c r="A1481" i="16"/>
  <c r="S1482" i="16" l="1"/>
  <c r="A1482" i="16"/>
  <c r="A1483" i="16" l="1"/>
  <c r="S1483" i="16"/>
  <c r="S1484" i="16" l="1"/>
  <c r="A1484" i="16"/>
  <c r="A1485" i="16" l="1"/>
  <c r="S1485" i="16"/>
  <c r="S1486" i="16" l="1"/>
  <c r="A1486" i="16"/>
  <c r="S1487" i="16" l="1"/>
  <c r="A1487" i="16"/>
  <c r="S1488" i="16" l="1"/>
  <c r="A1488" i="16"/>
  <c r="S1489" i="16" l="1"/>
  <c r="A1489" i="16"/>
  <c r="S1490" i="16" l="1"/>
  <c r="A1490" i="16"/>
  <c r="S1491" i="16" l="1"/>
  <c r="A1491" i="16"/>
  <c r="S1492" i="16" l="1"/>
  <c r="A1492" i="16"/>
  <c r="S1493" i="16" l="1"/>
  <c r="A1493" i="16"/>
  <c r="A1494" i="16" l="1"/>
  <c r="S1494" i="16"/>
  <c r="S1495" i="16" l="1"/>
  <c r="A1495" i="16"/>
  <c r="A1496" i="16" l="1"/>
  <c r="S1496" i="16"/>
  <c r="S1497" i="16" l="1"/>
  <c r="A1497" i="16"/>
  <c r="S1498" i="16" l="1"/>
  <c r="A1498" i="16"/>
  <c r="A1499" i="16" l="1"/>
  <c r="S1499" i="16"/>
  <c r="A1500" i="16" l="1"/>
  <c r="S1500" i="16"/>
  <c r="S1501" i="16" l="1"/>
  <c r="A1501" i="16"/>
  <c r="S1502" i="16" l="1"/>
  <c r="A1502" i="16"/>
  <c r="S1503" i="16" l="1"/>
  <c r="A1503" i="16"/>
  <c r="A1504" i="16" l="1"/>
  <c r="S1504" i="16"/>
  <c r="S1505" i="16" l="1"/>
  <c r="A1505" i="16"/>
  <c r="S1506" i="16" l="1"/>
  <c r="A1506" i="16"/>
  <c r="S1507" i="16" l="1"/>
  <c r="A1507" i="16"/>
  <c r="A1508" i="16" l="1"/>
  <c r="S1508" i="16"/>
  <c r="S1509" i="16" l="1"/>
  <c r="A1509" i="16"/>
  <c r="S1510" i="16" l="1"/>
  <c r="A1510" i="16"/>
  <c r="S1511" i="16" l="1"/>
  <c r="A1511" i="16"/>
  <c r="S1512" i="16" l="1"/>
  <c r="A1512" i="16"/>
  <c r="S1513" i="16" l="1"/>
  <c r="A1513" i="16"/>
  <c r="S1514" i="16" l="1"/>
  <c r="A1514" i="16"/>
  <c r="A1515" i="16" l="1"/>
  <c r="S1515" i="16"/>
  <c r="S1516" i="16" l="1"/>
  <c r="A1516" i="16"/>
  <c r="A1517" i="16" l="1"/>
  <c r="S1517" i="16"/>
  <c r="S1518" i="16" l="1"/>
  <c r="A1518" i="16"/>
  <c r="S1519" i="16" l="1"/>
  <c r="A1519" i="16"/>
  <c r="A1520" i="16" l="1"/>
  <c r="S1520" i="16"/>
  <c r="S1521" i="16" l="1"/>
  <c r="A1521" i="16"/>
  <c r="S1522" i="16" l="1"/>
  <c r="A1522" i="16"/>
  <c r="S1523" i="16" l="1"/>
  <c r="A1523" i="16"/>
  <c r="S1524" i="16" l="1"/>
  <c r="A1524" i="16"/>
  <c r="S1525" i="16" l="1"/>
  <c r="A1525" i="16"/>
  <c r="S1526" i="16" l="1"/>
  <c r="A1526" i="16"/>
  <c r="S1527" i="16" l="1"/>
  <c r="A1527" i="16"/>
  <c r="S1528" i="16" l="1"/>
  <c r="A1528" i="16"/>
  <c r="S1529" i="16" l="1"/>
  <c r="A1529" i="16"/>
  <c r="S1530" i="16" l="1"/>
  <c r="A1530" i="16"/>
  <c r="A1531" i="16" l="1"/>
  <c r="S1531" i="16"/>
  <c r="S1532" i="16" l="1"/>
  <c r="A1532" i="16"/>
  <c r="A1533" i="16" l="1"/>
  <c r="S1533" i="16"/>
  <c r="S1534" i="16" l="1"/>
  <c r="A1534" i="16"/>
  <c r="S1535" i="16" l="1"/>
  <c r="A1535" i="16"/>
  <c r="S1536" i="16" l="1"/>
  <c r="A1536" i="16"/>
  <c r="A1537" i="16" l="1"/>
  <c r="S1537" i="16"/>
  <c r="S1538" i="16" l="1"/>
  <c r="A1538" i="16"/>
  <c r="S1539" i="16" l="1"/>
  <c r="A1539" i="16"/>
  <c r="S1540" i="16" l="1"/>
  <c r="A1540" i="16"/>
  <c r="A1541" i="16" l="1"/>
  <c r="S1541" i="16"/>
  <c r="S1542" i="16" l="1"/>
  <c r="A1542" i="16"/>
  <c r="S1543" i="16" l="1"/>
  <c r="A1543" i="16"/>
  <c r="S1544" i="16" l="1"/>
  <c r="A1544" i="16"/>
  <c r="A1545" i="16" l="1"/>
  <c r="S1545" i="16"/>
  <c r="A1546" i="16" l="1"/>
  <c r="S1546" i="16"/>
  <c r="S1547" i="16" l="1"/>
  <c r="A1547" i="16"/>
  <c r="S1548" i="16" l="1"/>
  <c r="A1548" i="16"/>
  <c r="A1549" i="16" l="1"/>
  <c r="S1549" i="16"/>
  <c r="S1550" i="16" l="1"/>
  <c r="A1550" i="16"/>
  <c r="S1551" i="16" l="1"/>
  <c r="A1551" i="16"/>
  <c r="S1552" i="16" l="1"/>
  <c r="A1552" i="16"/>
  <c r="S1553" i="16" l="1"/>
  <c r="A1553" i="16"/>
  <c r="S1554" i="16" l="1"/>
  <c r="A1554" i="16"/>
  <c r="S1555" i="16" l="1"/>
  <c r="A1555" i="16"/>
  <c r="A1556" i="16" l="1"/>
  <c r="S1556" i="16"/>
  <c r="S1557" i="16" l="1"/>
  <c r="A1557" i="16"/>
  <c r="S1558" i="16" l="1"/>
  <c r="A1558" i="16"/>
  <c r="S1559" i="16" l="1"/>
  <c r="A1559" i="16"/>
  <c r="S1560" i="16" l="1"/>
  <c r="A1560" i="16"/>
  <c r="S1561" i="16" l="1"/>
  <c r="A1561" i="16"/>
  <c r="S1562" i="16" l="1"/>
  <c r="A1562" i="16"/>
  <c r="A1563" i="16" l="1"/>
  <c r="S1563" i="16"/>
  <c r="A1564" i="16" l="1"/>
  <c r="S1564" i="16"/>
  <c r="S1565" i="16" l="1"/>
  <c r="A1565" i="16"/>
  <c r="S1566" i="16" l="1"/>
  <c r="A1566" i="16"/>
  <c r="A1567" i="16" l="1"/>
  <c r="S1567" i="16"/>
  <c r="S1568" i="16" l="1"/>
  <c r="A1568" i="16"/>
  <c r="S1569" i="16" l="1"/>
  <c r="A1569" i="16"/>
  <c r="S1570" i="16" l="1"/>
  <c r="A1570" i="16"/>
  <c r="S1571" i="16" l="1"/>
  <c r="A1571" i="16"/>
  <c r="A1572" i="16" l="1"/>
  <c r="S1572" i="16"/>
  <c r="S1573" i="16" l="1"/>
  <c r="A1573" i="16"/>
  <c r="S1574" i="16" l="1"/>
  <c r="A1574" i="16"/>
  <c r="S1575" i="16" l="1"/>
  <c r="A1575" i="16"/>
  <c r="S1576" i="16" l="1"/>
  <c r="A1576" i="16"/>
  <c r="S1577" i="16" l="1"/>
  <c r="A1577" i="16"/>
  <c r="S1578" i="16" l="1"/>
  <c r="A1578" i="16"/>
  <c r="S1579" i="16" l="1"/>
  <c r="A1579" i="16"/>
  <c r="S1580" i="16" l="1"/>
  <c r="A1580" i="16"/>
  <c r="S1581" i="16" l="1"/>
  <c r="A1581" i="16"/>
  <c r="S1582" i="16" l="1"/>
  <c r="A1582" i="16"/>
  <c r="A1583" i="16" l="1"/>
  <c r="S1583" i="16"/>
  <c r="S1584" i="16" l="1"/>
  <c r="A1584" i="16"/>
  <c r="S1585" i="16" l="1"/>
  <c r="A1585" i="16"/>
  <c r="A1586" i="16" l="1"/>
  <c r="S1586" i="16"/>
  <c r="S1587" i="16" l="1"/>
  <c r="A1587" i="16"/>
  <c r="S1588" i="16" l="1"/>
  <c r="A1588" i="16"/>
  <c r="S1589" i="16" l="1"/>
  <c r="A1589" i="16"/>
  <c r="S1590" i="16" l="1"/>
  <c r="A1590" i="16"/>
  <c r="S1591" i="16" l="1"/>
  <c r="A1591" i="16"/>
  <c r="S1592" i="16" l="1"/>
  <c r="A1592" i="16"/>
  <c r="S1593" i="16" l="1"/>
  <c r="A1593" i="16"/>
  <c r="S1594" i="16" l="1"/>
  <c r="A1594" i="16"/>
  <c r="S1595" i="16" l="1"/>
  <c r="A1595" i="16"/>
  <c r="S1596" i="16" l="1"/>
  <c r="A1596" i="16"/>
  <c r="A1597" i="16" l="1"/>
  <c r="S1597" i="16"/>
  <c r="A1598" i="16" l="1"/>
  <c r="S1598" i="16"/>
  <c r="S1599" i="16" l="1"/>
  <c r="A1599" i="16"/>
  <c r="S1600" i="16" l="1"/>
  <c r="A1600" i="16"/>
  <c r="A1601" i="16" l="1"/>
  <c r="S1601" i="16"/>
  <c r="A1602" i="16" l="1"/>
  <c r="S1602" i="16"/>
  <c r="S1603" i="16" l="1"/>
  <c r="A1603" i="16"/>
  <c r="S1604" i="16" l="1"/>
  <c r="A1604" i="16"/>
  <c r="S1605" i="16" l="1"/>
  <c r="A1605" i="16"/>
  <c r="A1606" i="16" l="1"/>
  <c r="S1606" i="16"/>
  <c r="S1607" i="16" l="1"/>
  <c r="A1607" i="16"/>
  <c r="S1608" i="16" l="1"/>
  <c r="A1608" i="16"/>
  <c r="S1609" i="16" l="1"/>
  <c r="A1609" i="16"/>
  <c r="S1610" i="16" l="1"/>
  <c r="A1610" i="16"/>
  <c r="S1611" i="16" l="1"/>
  <c r="A1611" i="16"/>
  <c r="A1612" i="16" l="1"/>
  <c r="S1612" i="16"/>
  <c r="S1613" i="16" l="1"/>
  <c r="A1613" i="16"/>
  <c r="S1614" i="16" l="1"/>
  <c r="A1614" i="16"/>
  <c r="S1615" i="16" l="1"/>
  <c r="A1615" i="16"/>
  <c r="A1616" i="16" l="1"/>
  <c r="S1616" i="16"/>
  <c r="S1617" i="16" l="1"/>
  <c r="A1617" i="16"/>
  <c r="A1618" i="16" l="1"/>
  <c r="S1618" i="16"/>
  <c r="A1619" i="16" l="1"/>
  <c r="S1619" i="16"/>
  <c r="A1620" i="16" l="1"/>
  <c r="S1620" i="16"/>
  <c r="S1621" i="16" l="1"/>
  <c r="A1621" i="16"/>
  <c r="A1622" i="16" l="1"/>
  <c r="S1622" i="16"/>
  <c r="S1623" i="16" l="1"/>
  <c r="A1623" i="16"/>
  <c r="S1624" i="16" l="1"/>
  <c r="A1624" i="16"/>
  <c r="S1625" i="16" l="1"/>
  <c r="A1625" i="16"/>
  <c r="S1626" i="16" l="1"/>
  <c r="A1626" i="16"/>
  <c r="S1627" i="16" l="1"/>
  <c r="A1627" i="16"/>
  <c r="S1628" i="16" l="1"/>
  <c r="A1628" i="16"/>
  <c r="A1629" i="16" l="1"/>
  <c r="S1629" i="16"/>
  <c r="S1630" i="16" l="1"/>
  <c r="A1630" i="16"/>
  <c r="A1631" i="16" l="1"/>
  <c r="S1631" i="16"/>
  <c r="A1632" i="16" l="1"/>
  <c r="S1632" i="16"/>
  <c r="S1633" i="16" l="1"/>
  <c r="A1633" i="16"/>
  <c r="S1634" i="16" l="1"/>
  <c r="A1634" i="16"/>
  <c r="A1635" i="16" l="1"/>
  <c r="S1635" i="16"/>
  <c r="A1636" i="16" l="1"/>
  <c r="S1636" i="16"/>
  <c r="A1637" i="16" l="1"/>
  <c r="S1637" i="16"/>
  <c r="S1638" i="16" l="1"/>
  <c r="A1638" i="16"/>
  <c r="A1639" i="16" l="1"/>
  <c r="S1639" i="16"/>
  <c r="S1640" i="16" l="1"/>
  <c r="A1640" i="16"/>
  <c r="S1641" i="16" l="1"/>
  <c r="A1641" i="16"/>
  <c r="A1642" i="16" l="1"/>
  <c r="S1642" i="16"/>
  <c r="S1643" i="16" l="1"/>
  <c r="A1643" i="16"/>
  <c r="A1644" i="16" l="1"/>
  <c r="S1644" i="16"/>
  <c r="S1645" i="16" l="1"/>
  <c r="A1645" i="16"/>
  <c r="S1646" i="16" l="1"/>
  <c r="A1646" i="16"/>
  <c r="A1647" i="16" l="1"/>
  <c r="S1647" i="16"/>
  <c r="S1648" i="16" l="1"/>
  <c r="A1648" i="16"/>
  <c r="A1649" i="16" l="1"/>
  <c r="S1649" i="16"/>
  <c r="S1650" i="16" l="1"/>
  <c r="A1650" i="16"/>
  <c r="S1651" i="16" l="1"/>
  <c r="A1651" i="16"/>
  <c r="S1652" i="16" l="1"/>
  <c r="A1652" i="16"/>
  <c r="A1653" i="16" l="1"/>
  <c r="S1653" i="16"/>
  <c r="S1654" i="16" l="1"/>
  <c r="A1654" i="16"/>
  <c r="S1655" i="16" l="1"/>
  <c r="A1655" i="16"/>
  <c r="A1656" i="16" l="1"/>
  <c r="S1656" i="16"/>
  <c r="S1657" i="16" l="1"/>
  <c r="A1657" i="16"/>
  <c r="S1658" i="16" l="1"/>
  <c r="A1658" i="16"/>
  <c r="S1659" i="16" l="1"/>
  <c r="A1659" i="16"/>
  <c r="S1660" i="16" l="1"/>
  <c r="A1660" i="16"/>
  <c r="A1661" i="16" l="1"/>
  <c r="S1661" i="16"/>
  <c r="S1662" i="16" l="1"/>
  <c r="A1662" i="16"/>
  <c r="A1663" i="16" l="1"/>
  <c r="S1663" i="16"/>
  <c r="S1664" i="16" l="1"/>
  <c r="A1664" i="16"/>
  <c r="A1665" i="16" l="1"/>
  <c r="S1665" i="16"/>
  <c r="A1666" i="16" l="1"/>
  <c r="S1666" i="16"/>
  <c r="S1667" i="16" l="1"/>
  <c r="A1667" i="16"/>
  <c r="A1668" i="16" l="1"/>
  <c r="S1668" i="16"/>
  <c r="S1669" i="16" l="1"/>
  <c r="A1669" i="16"/>
  <c r="S1670" i="16" l="1"/>
  <c r="A1670" i="16"/>
  <c r="S1671" i="16" l="1"/>
  <c r="A1671" i="16"/>
  <c r="A1672" i="16" l="1"/>
  <c r="S1672" i="16"/>
  <c r="S1673" i="16" l="1"/>
  <c r="A1673" i="16"/>
  <c r="S1674" i="16" l="1"/>
  <c r="A1674" i="16"/>
  <c r="S1675" i="16" l="1"/>
  <c r="A1675" i="16"/>
  <c r="A1676" i="16" l="1"/>
  <c r="S1676" i="16"/>
  <c r="S1677" i="16" l="1"/>
  <c r="A1677" i="16"/>
  <c r="S1678" i="16" l="1"/>
  <c r="A1678" i="16"/>
  <c r="S1679" i="16" l="1"/>
  <c r="A1679" i="16"/>
  <c r="S1680" i="16" l="1"/>
  <c r="A1680" i="16"/>
  <c r="S1681" i="16" l="1"/>
  <c r="A1681" i="16"/>
  <c r="S1682" i="16" l="1"/>
  <c r="A1682" i="16"/>
  <c r="A1683" i="16" l="1"/>
  <c r="S1683" i="16"/>
  <c r="A1684" i="16" l="1"/>
  <c r="S1684" i="16"/>
  <c r="S1685" i="16" l="1"/>
  <c r="A1685" i="16"/>
  <c r="A1686" i="16" l="1"/>
  <c r="S1686" i="16"/>
  <c r="S1687" i="16" l="1"/>
  <c r="A1687" i="16"/>
  <c r="A1688" i="16" l="1"/>
  <c r="S1688" i="16"/>
  <c r="S1689" i="16" l="1"/>
  <c r="A1689" i="16"/>
  <c r="S1690" i="16" l="1"/>
  <c r="A1690" i="16"/>
  <c r="A1691" i="16" l="1"/>
  <c r="S1691" i="16"/>
  <c r="A1692" i="16" l="1"/>
  <c r="S1692" i="16"/>
  <c r="S1693" i="16" l="1"/>
  <c r="A1693" i="16"/>
  <c r="S1694" i="16" l="1"/>
  <c r="A1694" i="16"/>
  <c r="S1695" i="16" l="1"/>
  <c r="A1695" i="16"/>
  <c r="S1696" i="16" l="1"/>
  <c r="A1696" i="16"/>
  <c r="S1697" i="16" l="1"/>
  <c r="A1697" i="16"/>
  <c r="S1698" i="16" l="1"/>
  <c r="A1698" i="16"/>
  <c r="S1699" i="16" l="1"/>
  <c r="A1699" i="16"/>
  <c r="S1700" i="16" l="1"/>
  <c r="A1700" i="16"/>
  <c r="S1701" i="16" l="1"/>
  <c r="A1701" i="16"/>
  <c r="S1702" i="16" l="1"/>
  <c r="A1702" i="16"/>
  <c r="S1703" i="16" l="1"/>
  <c r="A1703" i="16"/>
  <c r="S1704" i="16" l="1"/>
  <c r="A1704" i="16"/>
  <c r="A1705" i="16" l="1"/>
  <c r="S1705" i="16"/>
  <c r="S1706" i="16" l="1"/>
  <c r="A1706" i="16"/>
  <c r="S1707" i="16" l="1"/>
  <c r="A1707" i="16"/>
  <c r="A1708" i="16" l="1"/>
  <c r="S1708" i="16"/>
  <c r="S1709" i="16" l="1"/>
  <c r="A1709" i="16"/>
  <c r="A1710" i="16" l="1"/>
  <c r="S1710" i="16"/>
  <c r="S1711" i="16" l="1"/>
  <c r="A1711" i="16"/>
  <c r="S1712" i="16" l="1"/>
  <c r="A1712" i="16"/>
  <c r="S1713" i="16" l="1"/>
  <c r="A1713" i="16"/>
  <c r="S1714" i="16" l="1"/>
  <c r="A1714" i="16"/>
  <c r="S1715" i="16" l="1"/>
  <c r="A1715" i="16"/>
  <c r="A1716" i="16" l="1"/>
  <c r="S1716" i="16"/>
  <c r="S1717" i="16" l="1"/>
  <c r="A1717" i="16"/>
  <c r="S1718" i="16" l="1"/>
  <c r="A1718" i="16"/>
  <c r="A1719" i="16" l="1"/>
  <c r="S1719" i="16"/>
  <c r="S1720" i="16" l="1"/>
  <c r="A1720" i="16"/>
  <c r="S1721" i="16" l="1"/>
  <c r="A1721" i="16"/>
  <c r="S1722" i="16" l="1"/>
  <c r="A1722" i="16"/>
  <c r="S1723" i="16" l="1"/>
  <c r="A1723" i="16"/>
  <c r="A1724" i="16" l="1"/>
  <c r="S1724" i="16"/>
  <c r="S1725" i="16" l="1"/>
  <c r="A1725" i="16"/>
  <c r="S1726" i="16" l="1"/>
  <c r="A1726" i="16"/>
  <c r="A1727" i="16" l="1"/>
  <c r="S1727" i="16"/>
  <c r="A1728" i="16" l="1"/>
  <c r="S1728" i="16"/>
  <c r="S1729" i="16" l="1"/>
  <c r="A1729" i="16"/>
  <c r="S1730" i="16" l="1"/>
  <c r="A1730" i="16"/>
  <c r="S1731" i="16" l="1"/>
  <c r="A1731" i="16"/>
  <c r="S1732" i="16" l="1"/>
  <c r="A1732" i="16"/>
  <c r="A1733" i="16" l="1"/>
  <c r="S1733" i="16"/>
  <c r="A1734" i="16" l="1"/>
  <c r="S1734" i="16"/>
  <c r="S1735" i="16" l="1"/>
  <c r="A1735" i="16"/>
  <c r="S1736" i="16" l="1"/>
  <c r="A1736" i="16"/>
  <c r="S1737" i="16" l="1"/>
  <c r="A1737" i="16"/>
  <c r="A1738" i="16" l="1"/>
  <c r="S1738" i="16"/>
  <c r="S1739" i="16" l="1"/>
  <c r="A1739" i="16"/>
  <c r="S1740" i="16" l="1"/>
  <c r="A1740" i="16"/>
  <c r="A1741" i="16" l="1"/>
  <c r="S1741" i="16"/>
  <c r="A1742" i="16" l="1"/>
  <c r="S1742" i="16"/>
  <c r="S1743" i="16" l="1"/>
  <c r="A1743" i="16"/>
  <c r="A1744" i="16" l="1"/>
  <c r="S1744" i="16"/>
  <c r="S1745" i="16" l="1"/>
  <c r="A1745" i="16"/>
  <c r="S1746" i="16" l="1"/>
  <c r="A1746" i="16"/>
  <c r="A1747" i="16" l="1"/>
  <c r="S1747" i="16"/>
  <c r="S1748" i="16" l="1"/>
  <c r="A1748" i="16"/>
  <c r="S1749" i="16" l="1"/>
  <c r="A1749" i="16"/>
  <c r="A1750" i="16" l="1"/>
  <c r="S1750" i="16"/>
  <c r="S1751" i="16" l="1"/>
  <c r="A1751" i="16"/>
  <c r="S1752" i="16" l="1"/>
  <c r="A1752" i="16"/>
  <c r="S1753" i="16" l="1"/>
  <c r="A1753" i="16"/>
  <c r="S1754" i="16" l="1"/>
  <c r="A1754" i="16"/>
  <c r="A1755" i="16" l="1"/>
  <c r="S1755" i="16"/>
  <c r="A1756" i="16" l="1"/>
  <c r="S1756" i="16"/>
  <c r="S1757" i="16" l="1"/>
  <c r="A1757" i="16"/>
  <c r="S1758" i="16" l="1"/>
  <c r="A1758" i="16"/>
  <c r="A1759" i="16" l="1"/>
  <c r="S1759" i="16"/>
  <c r="S1760" i="16" l="1"/>
  <c r="A1760" i="16"/>
  <c r="S1761" i="16" l="1"/>
  <c r="A1761" i="16"/>
  <c r="S1762" i="16" l="1"/>
  <c r="A1762" i="16"/>
  <c r="S1763" i="16" l="1"/>
  <c r="A1763" i="16"/>
  <c r="S1764" i="16" l="1"/>
  <c r="A1764" i="16"/>
  <c r="S1765" i="16" l="1"/>
  <c r="A1765" i="16"/>
  <c r="S1766" i="16" l="1"/>
  <c r="A1766" i="16"/>
  <c r="A1767" i="16" l="1"/>
  <c r="S1767" i="16"/>
  <c r="S1768" i="16" l="1"/>
  <c r="A1768" i="16"/>
  <c r="A1769" i="16" l="1"/>
  <c r="S1769" i="16"/>
  <c r="S1770" i="16" l="1"/>
  <c r="A1770" i="16"/>
  <c r="A1771" i="16" l="1"/>
  <c r="S1771" i="16"/>
  <c r="S1772" i="16" l="1"/>
  <c r="A1772" i="16"/>
  <c r="S1773" i="16" l="1"/>
  <c r="A1773" i="16"/>
  <c r="S1774" i="16" l="1"/>
  <c r="A1774" i="16"/>
  <c r="S1775" i="16" l="1"/>
  <c r="A1775" i="16"/>
  <c r="S1776" i="16" l="1"/>
  <c r="A1776" i="16"/>
  <c r="S1777" i="16" l="1"/>
  <c r="A1777" i="16"/>
  <c r="S1778" i="16" l="1"/>
  <c r="A1778" i="16"/>
  <c r="A1779" i="16" l="1"/>
  <c r="S1779" i="16"/>
  <c r="S1780" i="16" l="1"/>
  <c r="A1780" i="16"/>
  <c r="S1781" i="16" l="1"/>
  <c r="A1781" i="16"/>
  <c r="A1782" i="16" l="1"/>
  <c r="S1782" i="16"/>
  <c r="A1783" i="16" l="1"/>
  <c r="S1783" i="16"/>
  <c r="S1784" i="16" l="1"/>
  <c r="A1784" i="16"/>
  <c r="A1785" i="16" l="1"/>
  <c r="S1785" i="16"/>
  <c r="S1786" i="16" l="1"/>
  <c r="A1786" i="16"/>
  <c r="S1787" i="16" l="1"/>
  <c r="A1787" i="16"/>
  <c r="S1788" i="16" l="1"/>
  <c r="A1788" i="16"/>
  <c r="S1789" i="16" l="1"/>
  <c r="A1789" i="16"/>
  <c r="S1790" i="16" l="1"/>
  <c r="A1790" i="16"/>
  <c r="S1791" i="16" l="1"/>
  <c r="A1791" i="16"/>
  <c r="S1792" i="16" l="1"/>
  <c r="A1792" i="16"/>
  <c r="S1793" i="16" l="1"/>
  <c r="A1793" i="16"/>
  <c r="S1794" i="16" l="1"/>
  <c r="A1794" i="16"/>
  <c r="S1795" i="16" l="1"/>
  <c r="A1795" i="16"/>
  <c r="S1796" i="16" l="1"/>
  <c r="A1796" i="16"/>
  <c r="S1797" i="16" l="1"/>
  <c r="A1797" i="16"/>
  <c r="A1798" i="16" l="1"/>
  <c r="S1798" i="16"/>
  <c r="S1799" i="16" l="1"/>
  <c r="A1799" i="16"/>
  <c r="A1800" i="16" l="1"/>
  <c r="S1800" i="16"/>
  <c r="A1801" i="16" l="1"/>
  <c r="S1801" i="16"/>
  <c r="S1802" i="16" l="1"/>
  <c r="A1802" i="16"/>
  <c r="S1803" i="16" l="1"/>
  <c r="A1803" i="16"/>
  <c r="S1804" i="16" l="1"/>
  <c r="A1804" i="16"/>
  <c r="S1805" i="16" l="1"/>
  <c r="A1805" i="16"/>
  <c r="S1806" i="16" l="1"/>
  <c r="A1806" i="16"/>
  <c r="S1807" i="16" l="1"/>
  <c r="A1807" i="16"/>
  <c r="A1808" i="16" l="1"/>
  <c r="S1808" i="16"/>
  <c r="S1809" i="16" l="1"/>
  <c r="A1809" i="16"/>
  <c r="S1810" i="16" l="1"/>
  <c r="A1810" i="16"/>
  <c r="S1811" i="16" l="1"/>
  <c r="A1811" i="16"/>
  <c r="S1812" i="16" l="1"/>
  <c r="A1812" i="16"/>
  <c r="A1813" i="16" l="1"/>
  <c r="S1813" i="16"/>
  <c r="A1814" i="16" l="1"/>
  <c r="S1814" i="16"/>
  <c r="S1815" i="16" l="1"/>
  <c r="A1815" i="16"/>
  <c r="A1816" i="16" l="1"/>
  <c r="S1816" i="16"/>
  <c r="A1817" i="16" l="1"/>
  <c r="S1817" i="16"/>
  <c r="A1818" i="16" l="1"/>
  <c r="S1818" i="16"/>
  <c r="A1819" i="16" l="1"/>
  <c r="S1819" i="16"/>
  <c r="S1820" i="16" l="1"/>
  <c r="A1820" i="16"/>
  <c r="S1821" i="16" l="1"/>
  <c r="A1821" i="16"/>
  <c r="S1822" i="16" l="1"/>
  <c r="A1822" i="16"/>
  <c r="S1823" i="16" l="1"/>
  <c r="A1823" i="16"/>
  <c r="S1824" i="16" l="1"/>
  <c r="A1824" i="16"/>
  <c r="S1825" i="16" l="1"/>
  <c r="A1825" i="16"/>
  <c r="S1826" i="16" l="1"/>
  <c r="A1826" i="16"/>
  <c r="A1827" i="16" l="1"/>
  <c r="S1827" i="16"/>
  <c r="S1828" i="16" l="1"/>
  <c r="A1828" i="16"/>
  <c r="S1829" i="16" l="1"/>
  <c r="A1829" i="16"/>
  <c r="S1830" i="16" l="1"/>
  <c r="A1830" i="16"/>
  <c r="A1831" i="16" l="1"/>
  <c r="S1831" i="16"/>
  <c r="S1832" i="16" l="1"/>
  <c r="A1832" i="16"/>
  <c r="A1833" i="16" l="1"/>
  <c r="S1833" i="16"/>
  <c r="S1834" i="16" l="1"/>
  <c r="A1834" i="16"/>
  <c r="A1835" i="16" l="1"/>
  <c r="S1835" i="16"/>
  <c r="S1836" i="16" l="1"/>
  <c r="A1836" i="16"/>
  <c r="S1837" i="16" l="1"/>
  <c r="A1837" i="16"/>
  <c r="S1838" i="16" l="1"/>
  <c r="A1838" i="16"/>
  <c r="S1839" i="16" l="1"/>
  <c r="A1839" i="16"/>
  <c r="S1840" i="16" l="1"/>
  <c r="A1840" i="16"/>
  <c r="A1841" i="16" l="1"/>
  <c r="S1841" i="16"/>
  <c r="S1842" i="16" l="1"/>
  <c r="A1842" i="16"/>
  <c r="S1843" i="16" l="1"/>
  <c r="A1843" i="16"/>
  <c r="S1844" i="16" l="1"/>
  <c r="A1844" i="16"/>
  <c r="S1845" i="16" l="1"/>
  <c r="A1845" i="16"/>
  <c r="S1846" i="16" l="1"/>
  <c r="A1846" i="16"/>
  <c r="S1847" i="16" l="1"/>
  <c r="A1847" i="16"/>
  <c r="A1848" i="16" l="1"/>
  <c r="S1848" i="16"/>
  <c r="S1849" i="16" l="1"/>
  <c r="A1849" i="16"/>
  <c r="S1850" i="16" l="1"/>
  <c r="A1850" i="16"/>
  <c r="S1851" i="16" l="1"/>
  <c r="A1851" i="16"/>
  <c r="S1852" i="16" l="1"/>
  <c r="A1852" i="16"/>
  <c r="A1853" i="16" l="1"/>
  <c r="S1853" i="16"/>
  <c r="S1854" i="16" l="1"/>
  <c r="A1854" i="16"/>
  <c r="S1855" i="16" l="1"/>
  <c r="A1855" i="16"/>
  <c r="S1856" i="16" l="1"/>
  <c r="A1856" i="16"/>
  <c r="S1857" i="16" l="1"/>
  <c r="A1857" i="16"/>
  <c r="S1858" i="16" l="1"/>
  <c r="A1858" i="16"/>
  <c r="S1859" i="16" l="1"/>
  <c r="A1859" i="16"/>
  <c r="S1860" i="16" l="1"/>
  <c r="A1860" i="16"/>
  <c r="S1861" i="16" l="1"/>
  <c r="A1861" i="16"/>
  <c r="S1862" i="16" l="1"/>
  <c r="A1862" i="16"/>
  <c r="A1863" i="16" l="1"/>
  <c r="S1863" i="16"/>
  <c r="S1864" i="16" l="1"/>
  <c r="A1864" i="16"/>
  <c r="A1865" i="16" l="1"/>
  <c r="S1865" i="16"/>
  <c r="S1866" i="16" l="1"/>
  <c r="A1866" i="16"/>
  <c r="S1867" i="16" l="1"/>
  <c r="A1867" i="16"/>
  <c r="S1868" i="16" l="1"/>
  <c r="A1868" i="16"/>
  <c r="A1869" i="16" l="1"/>
  <c r="S1869" i="16"/>
  <c r="S1870" i="16" l="1"/>
  <c r="A1870" i="16"/>
  <c r="S1871" i="16" l="1"/>
  <c r="A1871" i="16"/>
  <c r="S1872" i="16" l="1"/>
  <c r="A1872" i="16"/>
  <c r="A1873" i="16" l="1"/>
  <c r="S1873" i="16"/>
  <c r="S1874" i="16" l="1"/>
  <c r="A1874" i="16"/>
  <c r="A1875" i="16" l="1"/>
  <c r="S1875" i="16"/>
  <c r="S1876" i="16" l="1"/>
  <c r="A1876" i="16"/>
  <c r="S1877" i="16" l="1"/>
  <c r="A1877" i="16"/>
  <c r="S1878" i="16" l="1"/>
  <c r="A1878" i="16"/>
  <c r="A1879" i="16" l="1"/>
  <c r="S1879" i="16"/>
  <c r="A1880" i="16" l="1"/>
  <c r="S1880" i="16"/>
  <c r="A1881" i="16" l="1"/>
  <c r="S1881" i="16"/>
  <c r="S1882" i="16" l="1"/>
  <c r="A1882" i="16"/>
  <c r="S1883" i="16" l="1"/>
  <c r="A1883" i="16"/>
  <c r="A1884" i="16" l="1"/>
  <c r="S1884" i="16"/>
  <c r="S1885" i="16" l="1"/>
  <c r="A1885" i="16"/>
  <c r="S1886" i="16" l="1"/>
  <c r="A1886" i="16"/>
  <c r="S1887" i="16" l="1"/>
  <c r="A1887" i="16"/>
  <c r="S1888" i="16" l="1"/>
  <c r="A1888" i="16"/>
  <c r="A1889" i="16" l="1"/>
  <c r="S1889" i="16"/>
  <c r="S1890" i="16" l="1"/>
  <c r="A1890" i="16"/>
  <c r="S1891" i="16" l="1"/>
  <c r="A1891" i="16"/>
  <c r="S1892" i="16" l="1"/>
  <c r="A1892" i="16"/>
  <c r="S1893" i="16" l="1"/>
  <c r="A1893" i="16"/>
  <c r="S1894" i="16" l="1"/>
  <c r="A1894" i="16"/>
  <c r="S1895" i="16" l="1"/>
  <c r="A1895" i="16"/>
  <c r="S1896" i="16" l="1"/>
  <c r="A1896" i="16"/>
  <c r="S1897" i="16" l="1"/>
  <c r="A1897" i="16"/>
  <c r="S1898" i="16" l="1"/>
  <c r="A1898" i="16"/>
  <c r="A1899" i="16" l="1"/>
  <c r="S1899" i="16"/>
  <c r="S1900" i="16" l="1"/>
  <c r="A1900" i="16"/>
  <c r="A1901" i="16" l="1"/>
  <c r="S1901" i="16"/>
  <c r="S1902" i="16" l="1"/>
  <c r="A1902" i="16"/>
  <c r="S1903" i="16" l="1"/>
  <c r="A1903" i="16"/>
  <c r="S1904" i="16" l="1"/>
  <c r="A1904" i="16"/>
  <c r="S1905" i="16" l="1"/>
  <c r="A1905" i="16"/>
  <c r="S1906" i="16" l="1"/>
  <c r="A1906" i="16"/>
  <c r="S1907" i="16" l="1"/>
  <c r="A1907" i="16"/>
  <c r="S1908" i="16" l="1"/>
  <c r="A1908" i="16"/>
  <c r="A1909" i="16" l="1"/>
  <c r="S1909" i="16"/>
  <c r="S1910" i="16" l="1"/>
  <c r="A1910" i="16"/>
  <c r="A1911" i="16" l="1"/>
  <c r="S1911" i="16"/>
  <c r="S1912" i="16" l="1"/>
  <c r="A1912" i="16"/>
  <c r="A1913" i="16" l="1"/>
  <c r="S1913" i="16"/>
  <c r="S1914" i="16" l="1"/>
  <c r="A1914" i="16"/>
  <c r="S1915" i="16" l="1"/>
  <c r="A1915" i="16"/>
  <c r="S1916" i="16" l="1"/>
  <c r="A1916" i="16"/>
  <c r="S1917" i="16" l="1"/>
  <c r="A1917" i="16"/>
  <c r="S1918" i="16" l="1"/>
  <c r="A1918" i="16"/>
  <c r="A1919" i="16" l="1"/>
  <c r="S1919" i="16"/>
  <c r="S1920" i="16" l="1"/>
  <c r="A1920" i="16"/>
  <c r="S1921" i="16" l="1"/>
  <c r="A1921" i="16"/>
  <c r="A1922" i="16" l="1"/>
  <c r="S1922" i="16"/>
  <c r="S1923" i="16" l="1"/>
  <c r="A1923" i="16"/>
  <c r="S1924" i="16" l="1"/>
  <c r="A1924" i="16"/>
  <c r="A1925" i="16" l="1"/>
  <c r="S1925" i="16"/>
  <c r="S1926" i="16" l="1"/>
  <c r="A1926" i="16"/>
  <c r="S1927" i="16" l="1"/>
  <c r="A1927" i="16"/>
  <c r="S1928" i="16" l="1"/>
  <c r="A1928" i="16"/>
  <c r="S1929" i="16" l="1"/>
  <c r="A1929" i="16"/>
  <c r="S1930" i="16" l="1"/>
  <c r="A1930" i="16"/>
  <c r="S1931" i="16" l="1"/>
  <c r="A1931" i="16"/>
  <c r="A1932" i="16" l="1"/>
  <c r="S1932" i="16"/>
  <c r="S1933" i="16" l="1"/>
  <c r="A1933" i="16"/>
  <c r="S1934" i="16" l="1"/>
  <c r="A1934" i="16"/>
  <c r="A1935" i="16" l="1"/>
  <c r="S1935" i="16"/>
  <c r="S1936" i="16" l="1"/>
  <c r="A1936" i="16"/>
  <c r="S1937" i="16" l="1"/>
  <c r="A1937" i="16"/>
  <c r="S1938" i="16" l="1"/>
  <c r="A1938" i="16"/>
  <c r="S1939" i="16" l="1"/>
  <c r="A1939" i="16"/>
  <c r="S1940" i="16" l="1"/>
  <c r="A1940" i="16"/>
  <c r="S1941" i="16" l="1"/>
  <c r="A1941" i="16"/>
  <c r="S1942" i="16" l="1"/>
  <c r="A1942" i="16"/>
  <c r="S1943" i="16" l="1"/>
  <c r="A1943" i="16"/>
  <c r="A1944" i="16" l="1"/>
  <c r="S1944" i="16"/>
  <c r="S1945" i="16" l="1"/>
  <c r="A1945" i="16"/>
  <c r="S1946" i="16" l="1"/>
  <c r="A1946" i="16"/>
  <c r="A1947" i="16" l="1"/>
  <c r="S1947" i="16"/>
  <c r="S1948" i="16" l="1"/>
  <c r="A1948" i="16"/>
  <c r="S1949" i="16" l="1"/>
  <c r="A1949" i="16"/>
  <c r="A1950" i="16" l="1"/>
  <c r="S1950" i="16"/>
  <c r="S1951" i="16" l="1"/>
  <c r="A1951" i="16"/>
  <c r="S1952" i="16" l="1"/>
  <c r="A1952" i="16"/>
  <c r="S1953" i="16" l="1"/>
  <c r="A1953" i="16"/>
  <c r="S1954" i="16" l="1"/>
  <c r="A1954" i="16"/>
  <c r="S1955" i="16" l="1"/>
  <c r="A1955" i="16"/>
  <c r="S1956" i="16" l="1"/>
  <c r="A1956" i="16"/>
  <c r="S1957" i="16" l="1"/>
  <c r="A1957" i="16"/>
  <c r="S1958" i="16" l="1"/>
  <c r="A1958" i="16"/>
  <c r="A1959" i="16" l="1"/>
  <c r="S1959" i="16"/>
  <c r="S1960" i="16" l="1"/>
  <c r="A1960" i="16"/>
  <c r="S1961" i="16" l="1"/>
  <c r="A1961" i="16"/>
  <c r="S1962" i="16" l="1"/>
  <c r="A1962" i="16"/>
  <c r="S1963" i="16" l="1"/>
  <c r="A1963" i="16"/>
  <c r="S1964" i="16" l="1"/>
  <c r="A1964" i="16"/>
  <c r="S1965" i="16" l="1"/>
  <c r="A1965" i="16"/>
  <c r="S1966" i="16" l="1"/>
  <c r="A1966" i="16"/>
  <c r="A1967" i="16" l="1"/>
  <c r="S1967" i="16"/>
  <c r="A1968" i="16" l="1"/>
  <c r="S1968" i="16"/>
  <c r="S1969" i="16" l="1"/>
  <c r="A1969" i="16"/>
  <c r="S1970" i="16" l="1"/>
  <c r="A1970" i="16"/>
  <c r="S1971" i="16" l="1"/>
  <c r="A1971" i="16"/>
  <c r="S1972" i="16" l="1"/>
  <c r="A1972" i="16"/>
  <c r="S1973" i="16" l="1"/>
  <c r="A1973" i="16"/>
  <c r="S1974" i="16" l="1"/>
  <c r="A1974" i="16"/>
  <c r="A1975" i="16" l="1"/>
  <c r="S1975" i="16"/>
  <c r="S1976" i="16" l="1"/>
  <c r="A1976" i="16"/>
  <c r="A1977" i="16" l="1"/>
  <c r="S1977" i="16"/>
  <c r="S1978" i="16" l="1"/>
  <c r="A1978" i="16"/>
  <c r="A1979" i="16" l="1"/>
  <c r="S1979" i="16"/>
  <c r="S1980" i="16" l="1"/>
  <c r="A1980" i="16"/>
  <c r="A1981" i="16" l="1"/>
  <c r="S1981" i="16"/>
  <c r="S1982" i="16" l="1"/>
  <c r="A1982" i="16"/>
  <c r="A1983" i="16" l="1"/>
  <c r="S1983" i="16"/>
  <c r="S1984" i="16" l="1"/>
  <c r="A1984" i="16"/>
  <c r="S1985" i="16" l="1"/>
  <c r="A1985" i="16"/>
  <c r="S1986" i="16" l="1"/>
  <c r="A1986" i="16"/>
  <c r="S1987" i="16" l="1"/>
  <c r="A1987" i="16"/>
  <c r="A1988" i="16" l="1"/>
  <c r="S1988" i="16"/>
  <c r="S1989" i="16" l="1"/>
  <c r="A1989" i="16"/>
  <c r="S1990" i="16" l="1"/>
  <c r="A1990" i="16"/>
  <c r="S1991" i="16" l="1"/>
  <c r="A1991" i="16"/>
  <c r="S1992" i="16" l="1"/>
  <c r="A1992" i="16"/>
  <c r="S1993" i="16" l="1"/>
  <c r="A1993" i="16"/>
  <c r="S1994" i="16" l="1"/>
  <c r="A1994" i="16"/>
  <c r="A1995" i="16" l="1"/>
  <c r="S1995" i="16"/>
  <c r="S1996" i="16" l="1"/>
  <c r="A1996" i="16"/>
  <c r="S1997" i="16" l="1"/>
  <c r="A1997" i="16"/>
  <c r="S1998" i="16" l="1"/>
  <c r="A1998" i="16"/>
  <c r="S1999" i="16" l="1"/>
  <c r="A1999" i="16"/>
  <c r="S2000" i="16" l="1"/>
  <c r="A2000" i="16"/>
  <c r="A2001" i="16" l="1"/>
  <c r="S2001" i="16"/>
  <c r="S2002" i="16" l="1"/>
  <c r="A2002" i="16"/>
  <c r="A2003" i="16" l="1"/>
  <c r="S2003" i="16"/>
  <c r="S2004" i="16" l="1"/>
  <c r="A2004" i="16"/>
  <c r="A2005" i="16" l="1"/>
  <c r="S2005" i="16"/>
  <c r="S2006" i="16" l="1"/>
  <c r="A2006" i="16"/>
  <c r="S2007" i="16" l="1"/>
  <c r="A2007" i="16"/>
  <c r="S2008" i="16" l="1"/>
  <c r="A2008" i="16"/>
  <c r="A2009" i="16" l="1"/>
  <c r="S2009" i="16"/>
  <c r="S2010" i="16" l="1"/>
  <c r="A2010" i="16"/>
  <c r="S2011" i="16" l="1"/>
  <c r="A2011" i="16"/>
  <c r="A2012" i="16" l="1"/>
  <c r="S2012" i="16"/>
  <c r="S2013" i="16" l="1"/>
  <c r="A2013" i="16"/>
  <c r="S2014" i="16" l="1"/>
  <c r="A2014" i="16"/>
  <c r="A2015" i="16" l="1"/>
  <c r="S2015" i="16"/>
  <c r="S2016" i="16" l="1"/>
  <c r="A2016" i="16"/>
  <c r="S2017" i="16" l="1"/>
  <c r="A2017" i="16"/>
  <c r="S2018" i="16" l="1"/>
  <c r="A2018" i="16"/>
  <c r="S2019" i="16" l="1"/>
  <c r="A2019" i="16"/>
  <c r="S2020" i="16" l="1"/>
  <c r="A2020" i="16"/>
  <c r="S2021" i="16" l="1"/>
  <c r="A2021" i="16"/>
  <c r="S2022" i="16" l="1"/>
  <c r="A2022" i="16"/>
  <c r="A2023" i="16" l="1"/>
  <c r="S2023" i="16"/>
  <c r="S2024" i="16" l="1"/>
  <c r="A2024" i="16"/>
  <c r="S2025" i="16" l="1"/>
  <c r="A2025" i="16"/>
  <c r="S2026" i="16" l="1"/>
  <c r="A2026" i="16"/>
  <c r="S2027" i="16" l="1"/>
  <c r="A2027" i="16"/>
  <c r="S2028" i="16" l="1"/>
  <c r="A2028" i="16"/>
  <c r="A2029" i="16" l="1"/>
  <c r="S2029" i="16"/>
  <c r="S2030" i="16" l="1"/>
  <c r="A2030" i="16"/>
  <c r="S2031" i="16" l="1"/>
  <c r="A2031" i="16"/>
  <c r="A2032" i="16" l="1"/>
  <c r="S2032" i="16"/>
  <c r="A2033" i="16" l="1"/>
  <c r="S2033" i="16"/>
  <c r="S2034" i="16" l="1"/>
  <c r="A2034" i="16"/>
  <c r="S2035" i="16" l="1"/>
  <c r="A2035" i="16"/>
  <c r="S2036" i="16" l="1"/>
  <c r="A2036" i="16"/>
  <c r="S2037" i="16" l="1"/>
  <c r="A2037" i="16"/>
  <c r="A2038" i="16" l="1"/>
  <c r="S2038" i="16"/>
  <c r="A2039" i="16" l="1"/>
  <c r="S2039" i="16"/>
  <c r="S2040" i="16" l="1"/>
  <c r="A2040" i="16"/>
  <c r="S2041" i="16" l="1"/>
  <c r="A2041" i="16"/>
  <c r="A2042" i="16" l="1"/>
  <c r="S2042" i="16"/>
  <c r="A2043" i="16" l="1"/>
  <c r="S2043" i="16"/>
  <c r="S2044" i="16" l="1"/>
  <c r="A2044" i="16"/>
  <c r="S2045" i="16" l="1"/>
  <c r="A2045" i="16"/>
  <c r="S2046" i="16" l="1"/>
  <c r="A2046" i="16"/>
  <c r="S2047" i="16" l="1"/>
  <c r="A2047" i="16"/>
  <c r="S2048" i="16" l="1"/>
  <c r="A2048" i="16"/>
  <c r="A2049" i="16" l="1"/>
  <c r="S2049" i="16"/>
  <c r="A2050" i="16" l="1"/>
  <c r="S2050" i="16"/>
  <c r="S2051" i="16" l="1"/>
  <c r="A2051" i="16"/>
  <c r="S2052" i="16" l="1"/>
  <c r="A2052" i="16"/>
  <c r="S2053" i="16" l="1"/>
  <c r="A2053" i="16"/>
  <c r="S2054" i="16" l="1"/>
  <c r="A2054" i="16"/>
  <c r="S2055" i="16" l="1"/>
  <c r="A2055" i="16"/>
  <c r="S2056" i="16" l="1"/>
  <c r="A2056" i="16"/>
  <c r="S2057" i="16" l="1"/>
  <c r="A2057" i="16"/>
  <c r="S2058" i="16" l="1"/>
  <c r="A2058" i="16"/>
  <c r="A2059" i="16" l="1"/>
  <c r="S2059" i="16"/>
  <c r="S2060" i="16" l="1"/>
  <c r="A2060" i="16"/>
  <c r="A2061" i="16" l="1"/>
  <c r="S2061" i="16"/>
  <c r="S2062" i="16" l="1"/>
  <c r="A2062" i="16"/>
  <c r="S2063" i="16" l="1"/>
  <c r="A2063" i="16"/>
  <c r="S2064" i="16" l="1"/>
  <c r="A2064" i="16"/>
  <c r="S2065" i="16" l="1"/>
  <c r="A2065" i="16"/>
  <c r="A2066" i="16" l="1"/>
  <c r="S2066" i="16"/>
  <c r="S2067" i="16" l="1"/>
  <c r="A2067" i="16"/>
  <c r="S2068" i="16" l="1"/>
  <c r="A2068" i="16"/>
  <c r="S2069" i="16" l="1"/>
  <c r="A2069" i="16"/>
  <c r="S2070" i="16" l="1"/>
  <c r="A2070" i="16"/>
  <c r="S2071" i="16" l="1"/>
  <c r="A2071" i="16"/>
  <c r="A2072" i="16" l="1"/>
  <c r="S2072" i="16"/>
  <c r="S2073" i="16" l="1"/>
  <c r="A2073" i="16"/>
  <c r="S2074" i="16" l="1"/>
  <c r="A2074" i="16"/>
  <c r="A2075" i="16" l="1"/>
  <c r="S2075" i="16"/>
  <c r="S2076" i="16" l="1"/>
  <c r="A2076" i="16"/>
  <c r="S2077" i="16" l="1"/>
  <c r="A2077" i="16"/>
  <c r="S2078" i="16" l="1"/>
  <c r="A2078" i="16"/>
  <c r="S2079" i="16" l="1"/>
  <c r="A2079" i="16"/>
  <c r="S2080" i="16" l="1"/>
  <c r="A2080" i="16"/>
  <c r="S2081" i="16" l="1"/>
  <c r="A2081" i="16"/>
  <c r="S2082" i="16" l="1"/>
  <c r="A2082" i="16"/>
  <c r="S2083" i="16" l="1"/>
  <c r="A2083" i="16"/>
  <c r="A2084" i="16" l="1"/>
  <c r="S2084" i="16"/>
  <c r="S2085" i="16" l="1"/>
  <c r="A2085" i="16"/>
  <c r="S2086" i="16" l="1"/>
  <c r="A2086" i="16"/>
  <c r="S2087" i="16" l="1"/>
  <c r="A2087" i="16"/>
  <c r="S2088" i="16" l="1"/>
  <c r="A2088" i="16"/>
  <c r="S2089" i="16" l="1"/>
  <c r="A2089" i="16"/>
  <c r="S2090" i="16" l="1"/>
  <c r="A2090" i="16"/>
  <c r="A2091" i="16" l="1"/>
  <c r="S2091" i="16"/>
  <c r="S2092" i="16" l="1"/>
  <c r="A2092" i="16"/>
  <c r="S2093" i="16" l="1"/>
  <c r="A2093" i="16"/>
  <c r="S2094" i="16" l="1"/>
  <c r="A2094" i="16"/>
  <c r="S2095" i="16" l="1"/>
  <c r="A2095" i="16"/>
  <c r="S2096" i="16" l="1"/>
  <c r="A2096" i="16"/>
  <c r="S2097" i="16" l="1"/>
  <c r="A2097" i="16"/>
  <c r="S2098" i="16" l="1"/>
  <c r="A2098" i="16"/>
  <c r="S2099" i="16" l="1"/>
  <c r="A2099" i="16"/>
  <c r="S2100" i="16" l="1"/>
  <c r="A2100" i="16"/>
  <c r="S2101" i="16" l="1"/>
  <c r="A2101" i="16"/>
  <c r="S2102" i="16" l="1"/>
  <c r="A2102" i="16"/>
  <c r="S2103" i="16" l="1"/>
  <c r="A2103" i="16"/>
  <c r="S2104" i="16" l="1"/>
  <c r="A2104" i="16"/>
  <c r="S2105" i="16" l="1"/>
  <c r="A2105" i="16"/>
  <c r="A2106" i="16" l="1"/>
  <c r="S2106" i="16"/>
  <c r="S2107" i="16" l="1"/>
  <c r="A2107" i="16"/>
  <c r="S2108" i="16" l="1"/>
  <c r="A2108" i="16"/>
  <c r="S2109" i="16" l="1"/>
  <c r="A2109" i="16"/>
  <c r="A2110" i="16" l="1"/>
  <c r="S2110" i="16"/>
  <c r="S2111" i="16" l="1"/>
  <c r="A2111" i="16"/>
  <c r="S2112" i="16" l="1"/>
  <c r="A2112" i="16"/>
  <c r="S2113" i="16" l="1"/>
  <c r="A2113" i="16"/>
  <c r="S2114" i="16" l="1"/>
  <c r="A2114" i="16"/>
  <c r="S2115" i="16" l="1"/>
  <c r="A2115" i="16"/>
  <c r="S2116" i="16" l="1"/>
  <c r="A2116" i="16"/>
  <c r="S2117" i="16" l="1"/>
  <c r="A2117" i="16"/>
  <c r="S2118" i="16" l="1"/>
  <c r="A2118" i="16"/>
  <c r="S2119" i="16" l="1"/>
  <c r="A2119" i="16"/>
  <c r="S2120" i="16" l="1"/>
  <c r="A2120" i="16"/>
  <c r="S2121" i="16" l="1"/>
  <c r="A2121" i="16"/>
  <c r="S2122" i="16" l="1"/>
  <c r="A2122" i="16"/>
  <c r="S2123" i="16" l="1"/>
  <c r="A2123" i="16"/>
  <c r="S2124" i="16" l="1"/>
  <c r="A2124" i="16"/>
  <c r="S2125" i="16" l="1"/>
  <c r="A2125" i="16"/>
  <c r="S2126" i="16" l="1"/>
  <c r="A2126" i="16"/>
  <c r="S2127" i="16" l="1"/>
  <c r="A2127" i="16"/>
  <c r="S2128" i="16" l="1"/>
  <c r="A2128" i="16"/>
  <c r="S2129" i="16" l="1"/>
  <c r="A2129" i="16"/>
  <c r="A2130" i="16" l="1"/>
  <c r="S2130" i="16"/>
  <c r="S2131" i="16" l="1"/>
  <c r="A2131" i="16"/>
  <c r="S2132" i="16" l="1"/>
  <c r="A2132" i="16"/>
  <c r="S2133" i="16" l="1"/>
  <c r="A2133" i="16"/>
  <c r="S2134" i="16" l="1"/>
  <c r="A2134" i="16"/>
  <c r="A2135" i="16" l="1"/>
  <c r="S2135" i="16"/>
  <c r="A2136" i="16" l="1"/>
  <c r="S2136" i="16"/>
  <c r="S2137" i="16" l="1"/>
  <c r="A2137" i="16"/>
  <c r="S2138" i="16" l="1"/>
  <c r="A2138" i="16"/>
  <c r="S2139" i="16" l="1"/>
  <c r="A2139" i="16"/>
  <c r="A2140" i="16" l="1"/>
  <c r="S2140" i="16"/>
  <c r="S2141" i="16" l="1"/>
  <c r="A2141" i="16"/>
  <c r="S2142" i="16" l="1"/>
  <c r="A2142" i="16"/>
  <c r="S2143" i="16" l="1"/>
  <c r="A2143" i="16"/>
  <c r="S2144" i="16" l="1"/>
  <c r="A2144" i="16"/>
  <c r="S2145" i="16" l="1"/>
  <c r="A2145" i="16"/>
  <c r="S2146" i="16" l="1"/>
  <c r="A2146" i="16"/>
  <c r="A2147" i="16" l="1"/>
  <c r="S2147" i="16"/>
  <c r="A2148" i="16" l="1"/>
  <c r="S2148" i="16"/>
  <c r="S2149" i="16" l="1"/>
  <c r="A2149" i="16"/>
  <c r="S2150" i="16" l="1"/>
  <c r="A2150" i="16"/>
  <c r="S2151" i="16" l="1"/>
  <c r="A2151" i="16"/>
  <c r="S2152" i="16" l="1"/>
  <c r="A2152" i="16"/>
  <c r="S2153" i="16" l="1"/>
  <c r="A2153" i="16"/>
  <c r="S2154" i="16" l="1"/>
  <c r="A2154" i="16"/>
  <c r="S2155" i="16" l="1"/>
  <c r="A2155" i="16"/>
  <c r="S2156" i="16" l="1"/>
  <c r="A2156" i="16"/>
  <c r="S2157" i="16" l="1"/>
  <c r="A2157" i="16"/>
  <c r="S2158" i="16" l="1"/>
  <c r="A2158" i="16"/>
  <c r="S2159" i="16" l="1"/>
  <c r="A2159" i="16"/>
  <c r="S2160" i="16" l="1"/>
  <c r="A2160" i="16"/>
  <c r="S2161" i="16" l="1"/>
  <c r="A2161" i="16"/>
  <c r="S2162" i="16" l="1"/>
  <c r="A2162" i="16"/>
  <c r="S2163" i="16" l="1"/>
  <c r="A2163" i="16"/>
  <c r="A2164" i="16" l="1"/>
  <c r="S2164" i="16"/>
  <c r="A2165" i="16" l="1"/>
  <c r="S2165" i="16"/>
  <c r="A2166" i="16" l="1"/>
  <c r="S2166" i="16"/>
  <c r="S2167" i="16" l="1"/>
  <c r="A2167" i="16"/>
  <c r="S2168" i="16" l="1"/>
  <c r="A2168" i="16"/>
  <c r="S2169" i="16" l="1"/>
  <c r="A2169" i="16"/>
  <c r="S2170" i="16" l="1"/>
  <c r="A2170" i="16"/>
  <c r="S2171" i="16" l="1"/>
  <c r="A2171" i="16"/>
  <c r="S2172" i="16" l="1"/>
  <c r="A2172" i="16"/>
  <c r="S2173" i="16" l="1"/>
  <c r="A2173" i="16"/>
  <c r="S2174" i="16" l="1"/>
  <c r="A2174" i="16"/>
  <c r="S2175" i="16" l="1"/>
  <c r="A2175" i="16"/>
  <c r="S2176" i="16" l="1"/>
  <c r="A2176" i="16"/>
  <c r="A2177" i="16" l="1"/>
  <c r="S2177" i="16"/>
  <c r="A2178" i="16" l="1"/>
  <c r="S2178" i="16"/>
  <c r="A2179" i="16" l="1"/>
  <c r="S2179" i="16"/>
  <c r="A2180" i="16" l="1"/>
  <c r="S2180" i="16"/>
  <c r="S2181" i="16" l="1"/>
  <c r="A2181" i="16"/>
  <c r="A2182" i="16" l="1"/>
  <c r="S2182" i="16"/>
  <c r="S2183" i="16" l="1"/>
  <c r="A2183" i="16"/>
  <c r="S2184" i="16" l="1"/>
  <c r="A2184" i="16"/>
  <c r="S2185" i="16" l="1"/>
  <c r="A2185" i="16"/>
  <c r="S2186" i="16" l="1"/>
  <c r="A2186" i="16"/>
  <c r="S2187" i="16" l="1"/>
  <c r="A2187" i="16"/>
  <c r="S2188" i="16" l="1"/>
  <c r="A2188" i="16"/>
  <c r="S2189" i="16" l="1"/>
  <c r="A2189" i="16"/>
  <c r="S2190" i="16" l="1"/>
  <c r="A2190" i="16"/>
  <c r="S2191" i="16" l="1"/>
  <c r="A2191" i="16"/>
  <c r="S2192" i="16" l="1"/>
  <c r="A2192" i="16"/>
  <c r="S2193" i="16" l="1"/>
  <c r="A2193" i="16"/>
  <c r="A2194" i="16" l="1"/>
  <c r="S2194" i="16"/>
  <c r="S2195" i="16" l="1"/>
  <c r="A2195" i="16"/>
  <c r="S2196" i="16" l="1"/>
  <c r="A2196" i="16"/>
  <c r="S2197" i="16" l="1"/>
  <c r="A2197" i="16"/>
  <c r="S2198" i="16" l="1"/>
  <c r="A2198" i="16"/>
  <c r="A2199" i="16" l="1"/>
  <c r="S2199" i="16"/>
  <c r="S2200" i="16" l="1"/>
  <c r="A2200" i="16"/>
  <c r="S2201" i="16" l="1"/>
  <c r="A2201" i="16"/>
  <c r="S2202" i="16" l="1"/>
  <c r="A2202" i="16"/>
  <c r="A2203" i="16" l="1"/>
  <c r="S2203" i="16"/>
  <c r="S2204" i="16" l="1"/>
  <c r="A2204" i="16"/>
  <c r="S2205" i="16" l="1"/>
  <c r="A2205" i="16"/>
  <c r="S2206" i="16" l="1"/>
  <c r="A2206" i="16"/>
  <c r="S2207" i="16" l="1"/>
  <c r="A2207" i="16"/>
  <c r="S2208" i="16" l="1"/>
  <c r="A2208" i="16"/>
  <c r="S2209" i="16" l="1"/>
  <c r="A2209" i="16"/>
  <c r="S2210" i="16" l="1"/>
  <c r="A2210" i="16"/>
  <c r="S2211" i="16" l="1"/>
  <c r="A2211" i="16"/>
  <c r="S2212" i="16" l="1"/>
  <c r="A2212" i="16"/>
  <c r="S2213" i="16" l="1"/>
  <c r="A2213" i="16"/>
  <c r="S2214" i="16" l="1"/>
  <c r="A2214" i="16"/>
  <c r="A2215" i="16" l="1"/>
  <c r="S2215" i="16"/>
  <c r="A2216" i="16" l="1"/>
  <c r="S2216" i="16"/>
  <c r="S2217" i="16" l="1"/>
  <c r="A2217" i="16"/>
  <c r="S2218" i="16" l="1"/>
  <c r="A2218" i="16"/>
  <c r="A2219" i="16" l="1"/>
  <c r="S2219" i="16"/>
  <c r="S2220" i="16" l="1"/>
  <c r="A2220" i="16"/>
  <c r="S2221" i="16" l="1"/>
  <c r="A2221" i="16"/>
  <c r="S2222" i="16" l="1"/>
  <c r="A2222" i="16"/>
  <c r="S2223" i="16" l="1"/>
  <c r="A2223" i="16"/>
  <c r="S2224" i="16" l="1"/>
  <c r="A2224" i="16"/>
  <c r="S2225" i="16" l="1"/>
  <c r="A2225" i="16"/>
  <c r="S2226" i="16" l="1"/>
  <c r="A2226" i="16"/>
  <c r="S2227" i="16" l="1"/>
  <c r="A2227" i="16"/>
  <c r="S2228" i="16" l="1"/>
  <c r="A2228" i="16"/>
  <c r="A2229" i="16" l="1"/>
  <c r="S2229" i="16"/>
  <c r="S2230" i="16" l="1"/>
  <c r="A2230" i="16"/>
  <c r="A2231" i="16" l="1"/>
  <c r="S2231" i="16"/>
  <c r="A2232" i="16" l="1"/>
  <c r="S2232" i="16"/>
  <c r="S2233" i="16" l="1"/>
  <c r="A2233" i="16"/>
  <c r="A2234" i="16" l="1"/>
  <c r="S2234" i="16"/>
  <c r="S2235" i="16" l="1"/>
  <c r="A2235" i="16"/>
  <c r="S2236" i="16" l="1"/>
  <c r="A2236" i="16"/>
  <c r="S2237" i="16" l="1"/>
  <c r="A2237" i="16"/>
  <c r="S2238" i="16" l="1"/>
  <c r="A2238" i="16"/>
  <c r="S2239" i="16" l="1"/>
  <c r="A2239" i="16"/>
  <c r="S2240" i="16" l="1"/>
  <c r="A2240" i="16"/>
  <c r="S2241" i="16" l="1"/>
  <c r="A2241" i="16"/>
  <c r="S2242" i="16" l="1"/>
  <c r="A2242" i="16"/>
  <c r="S2243" i="16" l="1"/>
  <c r="A2243" i="16"/>
  <c r="S2244" i="16" l="1"/>
  <c r="A2244" i="16"/>
  <c r="A2245" i="16" l="1"/>
  <c r="S2245" i="16"/>
  <c r="S2246" i="16" l="1"/>
  <c r="A2246" i="16"/>
  <c r="S2247" i="16" l="1"/>
  <c r="A2247" i="16"/>
  <c r="S2248" i="16" l="1"/>
  <c r="A2248" i="16"/>
  <c r="A2249" i="16" l="1"/>
  <c r="S2249" i="16"/>
  <c r="S2250" i="16" l="1"/>
  <c r="A2250" i="16"/>
  <c r="S2251" i="16" l="1"/>
  <c r="A2251" i="16"/>
  <c r="S2252" i="16" l="1"/>
  <c r="A2252" i="16"/>
  <c r="A2253" i="16" l="1"/>
  <c r="S2253" i="16"/>
  <c r="S2254" i="16" l="1"/>
  <c r="A2254" i="16"/>
  <c r="S2255" i="16" l="1"/>
  <c r="A2255" i="16"/>
  <c r="S2256" i="16" l="1"/>
  <c r="A2256" i="16"/>
  <c r="A2257" i="16" l="1"/>
  <c r="S2257" i="16"/>
  <c r="A2258" i="16" l="1"/>
  <c r="S2258" i="16"/>
  <c r="A2259" i="16" l="1"/>
  <c r="S2259" i="16"/>
  <c r="S2260" i="16" l="1"/>
  <c r="A2260" i="16"/>
  <c r="S2261" i="16" l="1"/>
  <c r="A2261" i="16"/>
  <c r="S2262" i="16" l="1"/>
  <c r="A2262" i="16"/>
  <c r="S2263" i="16" l="1"/>
  <c r="A2263" i="16"/>
  <c r="A2264" i="16" l="1"/>
  <c r="S2264" i="16"/>
  <c r="S2265" i="16" l="1"/>
  <c r="A2265" i="16"/>
  <c r="S2266" i="16" l="1"/>
  <c r="A2266" i="16"/>
  <c r="S2267" i="16" l="1"/>
  <c r="A2267" i="16"/>
  <c r="A2268" i="16" l="1"/>
  <c r="S2268" i="16"/>
  <c r="S2269" i="16" l="1"/>
  <c r="A2269" i="16"/>
  <c r="S2270" i="16" l="1"/>
  <c r="A2270" i="16"/>
  <c r="S2271" i="16" l="1"/>
  <c r="A2271" i="16"/>
  <c r="S2272" i="16" l="1"/>
  <c r="A2272" i="16"/>
  <c r="A2273" i="16" l="1"/>
  <c r="S2273" i="16"/>
  <c r="S2274" i="16" l="1"/>
  <c r="A2274" i="16"/>
  <c r="S2275" i="16" l="1"/>
  <c r="A2275" i="16"/>
  <c r="S2276" i="16" l="1"/>
  <c r="A2276" i="16"/>
  <c r="S2277" i="16" l="1"/>
  <c r="A2277" i="16"/>
  <c r="A2278" i="16" l="1"/>
  <c r="S2278" i="16"/>
  <c r="S2279" i="16" l="1"/>
  <c r="A2279" i="16"/>
  <c r="A2280" i="16" l="1"/>
  <c r="S2280" i="16"/>
  <c r="A2281" i="16" l="1"/>
  <c r="S2281" i="16"/>
  <c r="S2282" i="16" l="1"/>
  <c r="A2282" i="16"/>
  <c r="S2283" i="16" l="1"/>
  <c r="A2283" i="16"/>
  <c r="S2284" i="16" l="1"/>
  <c r="A2284" i="16"/>
  <c r="S2285" i="16" l="1"/>
  <c r="A2285" i="16"/>
  <c r="S2286" i="16" l="1"/>
  <c r="A2286" i="16"/>
  <c r="S2287" i="16" l="1"/>
  <c r="A2287" i="16"/>
  <c r="S2288" i="16" l="1"/>
  <c r="A2288" i="16"/>
  <c r="A2289" i="16" l="1"/>
  <c r="S2289" i="16"/>
  <c r="S2290" i="16" l="1"/>
  <c r="A2290" i="16"/>
  <c r="S2291" i="16" l="1"/>
  <c r="A2291" i="16"/>
  <c r="S2292" i="16" l="1"/>
  <c r="A2292" i="16"/>
  <c r="S2293" i="16" l="1"/>
  <c r="A2293" i="16"/>
  <c r="S2294" i="16" l="1"/>
  <c r="A2294" i="16"/>
  <c r="S2295" i="16" l="1"/>
  <c r="A2295" i="16"/>
  <c r="S2296" i="16" l="1"/>
  <c r="A2296" i="16"/>
  <c r="S2297" i="16" l="1"/>
  <c r="A2297" i="16"/>
  <c r="S2298" i="16" l="1"/>
  <c r="A2298" i="16"/>
  <c r="A2299" i="16" l="1"/>
  <c r="S2299" i="16"/>
  <c r="S2300" i="16" l="1"/>
  <c r="A2300" i="16"/>
  <c r="S2301" i="16" l="1"/>
  <c r="A2301" i="16"/>
  <c r="S2302" i="16" l="1"/>
  <c r="A2302" i="16"/>
  <c r="S2303" i="16" l="1"/>
  <c r="A2303" i="16"/>
  <c r="S2304" i="16" l="1"/>
  <c r="A2304" i="16"/>
  <c r="S2305" i="16" l="1"/>
  <c r="A2305" i="16"/>
  <c r="S2306" i="16" l="1"/>
  <c r="A2306" i="16"/>
  <c r="S2307" i="16" l="1"/>
  <c r="A2307" i="16"/>
  <c r="S2308" i="16" l="1"/>
  <c r="A2308" i="16"/>
  <c r="S2309" i="16" l="1"/>
  <c r="A2309" i="16"/>
  <c r="S2310" i="16" l="1"/>
  <c r="A2310" i="16"/>
  <c r="S2311" i="16" l="1"/>
  <c r="A2311" i="16"/>
  <c r="S2312" i="16" l="1"/>
  <c r="A2312" i="16"/>
  <c r="S2313" i="16" l="1"/>
  <c r="A2313" i="16"/>
  <c r="S2314" i="16" l="1"/>
  <c r="A2314" i="16"/>
  <c r="S2315" i="16" l="1"/>
  <c r="A2315" i="16"/>
  <c r="S2316" i="16" l="1"/>
  <c r="A2316" i="16"/>
  <c r="A2317" i="16" l="1"/>
  <c r="S2317" i="16"/>
  <c r="S2318" i="16" l="1"/>
  <c r="A2318" i="16"/>
  <c r="A2319" i="16" l="1"/>
  <c r="S2319" i="16"/>
  <c r="S2320" i="16" l="1"/>
  <c r="A2320" i="16"/>
  <c r="S2321" i="16" l="1"/>
  <c r="A2321" i="16"/>
  <c r="S2322" i="16" l="1"/>
  <c r="A2322" i="16"/>
  <c r="S2323" i="16" l="1"/>
  <c r="A2323" i="16"/>
  <c r="A2324" i="16" l="1"/>
  <c r="S2324" i="16"/>
  <c r="S2325" i="16" l="1"/>
  <c r="A2325" i="16"/>
  <c r="A2326" i="16" l="1"/>
  <c r="S2326" i="16"/>
  <c r="S2327" i="16" l="1"/>
  <c r="A2327" i="16"/>
  <c r="S2328" i="16" l="1"/>
  <c r="A2328" i="16"/>
  <c r="S2329" i="16" l="1"/>
  <c r="A2329" i="16"/>
  <c r="A2330" i="16" l="1"/>
  <c r="S2330" i="16"/>
  <c r="S2331" i="16" l="1"/>
  <c r="A2331" i="16"/>
  <c r="A2332" i="16" l="1"/>
  <c r="S2332" i="16"/>
  <c r="A2333" i="16" l="1"/>
  <c r="S2333" i="16"/>
  <c r="S2334" i="16" l="1"/>
  <c r="A2334" i="16"/>
  <c r="S2335" i="16" l="1"/>
  <c r="A2335" i="16"/>
  <c r="S2336" i="16" l="1"/>
  <c r="A2336" i="16"/>
  <c r="S2337" i="16" l="1"/>
  <c r="A2337" i="16"/>
  <c r="S2338" i="16" l="1"/>
  <c r="A2338" i="16"/>
  <c r="S2339" i="16" l="1"/>
  <c r="A2339" i="16"/>
  <c r="S2340" i="16" l="1"/>
  <c r="A2340" i="16"/>
  <c r="S2341" i="16" l="1"/>
  <c r="A2341" i="16"/>
  <c r="S2342" i="16" l="1"/>
  <c r="A2342" i="16"/>
  <c r="A2343" i="16" l="1"/>
  <c r="S2343" i="16"/>
  <c r="S2344" i="16" l="1"/>
  <c r="A2344" i="16"/>
  <c r="S2345" i="16" l="1"/>
  <c r="A2345" i="16"/>
  <c r="A2346" i="16" l="1"/>
  <c r="S2346" i="16"/>
  <c r="S2347" i="16" l="1"/>
  <c r="A2347" i="16"/>
  <c r="A2348" i="16" l="1"/>
  <c r="S2348" i="16"/>
  <c r="S2349" i="16" l="1"/>
  <c r="A2349" i="16"/>
  <c r="S2350" i="16" l="1"/>
  <c r="A2350" i="16"/>
  <c r="S2351" i="16" l="1"/>
  <c r="A2351" i="16"/>
  <c r="A2352" i="16" l="1"/>
  <c r="S2352" i="16"/>
  <c r="S2353" i="16" l="1"/>
  <c r="A2353" i="16"/>
  <c r="A2354" i="16" l="1"/>
  <c r="S2354" i="16"/>
  <c r="S2355" i="16" l="1"/>
  <c r="A2355" i="16"/>
  <c r="S2356" i="16" l="1"/>
  <c r="A2356" i="16"/>
  <c r="A2357" i="16" l="1"/>
  <c r="S2357" i="16"/>
  <c r="S2358" i="16" l="1"/>
  <c r="A2358" i="16"/>
  <c r="S2359" i="16" l="1"/>
  <c r="A2359" i="16"/>
  <c r="S2360" i="16" l="1"/>
  <c r="A2360" i="16"/>
  <c r="A2361" i="16" l="1"/>
  <c r="S2361" i="16"/>
  <c r="S2362" i="16" l="1"/>
  <c r="A2362" i="16"/>
  <c r="S2363" i="16" l="1"/>
  <c r="A2363" i="16"/>
  <c r="S2364" i="16" l="1"/>
  <c r="A2364" i="16"/>
  <c r="S2365" i="16" l="1"/>
  <c r="A2365" i="16"/>
  <c r="S2366" i="16" l="1"/>
  <c r="A2366" i="16"/>
  <c r="S2367" i="16" l="1"/>
  <c r="A2367" i="16"/>
  <c r="S2368" i="16" l="1"/>
  <c r="A2368" i="16"/>
  <c r="S2369" i="16" l="1"/>
  <c r="A2369" i="16"/>
  <c r="S2370" i="16" l="1"/>
  <c r="A2370" i="16"/>
  <c r="S2371" i="16" l="1"/>
  <c r="A2371" i="16"/>
  <c r="S2372" i="16" l="1"/>
  <c r="A2372" i="16"/>
  <c r="S2373" i="16" l="1"/>
  <c r="A2373" i="16"/>
  <c r="A2374" i="16" l="1"/>
  <c r="S2374" i="16"/>
  <c r="S2375" i="16" l="1"/>
  <c r="A2375" i="16"/>
  <c r="S2376" i="16" l="1"/>
  <c r="A2376" i="16"/>
  <c r="S2377" i="16" l="1"/>
  <c r="A2377" i="16"/>
  <c r="A2378" i="16" l="1"/>
  <c r="S2378" i="16"/>
  <c r="S2379" i="16" l="1"/>
  <c r="A2379" i="16"/>
  <c r="S2380" i="16" l="1"/>
  <c r="A2380" i="16"/>
  <c r="S2381" i="16" l="1"/>
  <c r="A2381" i="16"/>
  <c r="A2382" i="16" l="1"/>
  <c r="S2382" i="16"/>
  <c r="S2383" i="16" l="1"/>
  <c r="A2383" i="16"/>
  <c r="S2384" i="16" l="1"/>
  <c r="A2384" i="16"/>
  <c r="S2385" i="16" l="1"/>
  <c r="A2385" i="16"/>
  <c r="S2386" i="16" l="1"/>
  <c r="A2386" i="16"/>
  <c r="S2387" i="16" l="1"/>
  <c r="A2387" i="16"/>
  <c r="S2388" i="16" l="1"/>
  <c r="A2388" i="16"/>
  <c r="S2389" i="16" l="1"/>
  <c r="A2389" i="16"/>
  <c r="S2390" i="16" l="1"/>
  <c r="A2390" i="16"/>
  <c r="S2391" i="16" l="1"/>
  <c r="A2391" i="16"/>
  <c r="S2392" i="16" l="1"/>
  <c r="A2392" i="16"/>
  <c r="A2393" i="16" l="1"/>
  <c r="S2393" i="16"/>
  <c r="S2394" i="16" l="1"/>
  <c r="A2394" i="16"/>
  <c r="S2395" i="16" l="1"/>
  <c r="A2395" i="16"/>
  <c r="S2396" i="16" l="1"/>
  <c r="A2396" i="16"/>
  <c r="S2397" i="16" l="1"/>
  <c r="A2397" i="16"/>
  <c r="S2398" i="16" l="1"/>
  <c r="A2398" i="16"/>
  <c r="S2399" i="16" l="1"/>
  <c r="A2399" i="16"/>
  <c r="S2400" i="16" l="1"/>
  <c r="A2400" i="16"/>
  <c r="S2401" i="16" l="1"/>
  <c r="A2401" i="16"/>
  <c r="S2402" i="16" l="1"/>
  <c r="A2402" i="16"/>
  <c r="S2403" i="16" l="1"/>
  <c r="A2403" i="16"/>
  <c r="S2404" i="16" l="1"/>
  <c r="A2404" i="16"/>
  <c r="S2405" i="16" l="1"/>
  <c r="A2405" i="16"/>
  <c r="A2406" i="16" l="1"/>
  <c r="S2406" i="16"/>
  <c r="A2407" i="16" l="1"/>
  <c r="S2407" i="16"/>
  <c r="S2408" i="16" l="1"/>
  <c r="A2408" i="16"/>
  <c r="S2409" i="16" l="1"/>
  <c r="A2409" i="16"/>
  <c r="S2410" i="16" l="1"/>
  <c r="A2410" i="16"/>
  <c r="S2411" i="16" l="1"/>
  <c r="A2411" i="16"/>
  <c r="S2412" i="16" l="1"/>
  <c r="A2412" i="16"/>
  <c r="S2413" i="16" l="1"/>
  <c r="A2413" i="16"/>
  <c r="S2414" i="16" l="1"/>
  <c r="A2414" i="16"/>
  <c r="S2415" i="16" l="1"/>
  <c r="A2415" i="16"/>
  <c r="S2416" i="16" l="1"/>
  <c r="A2416" i="16"/>
  <c r="S2417" i="16" l="1"/>
  <c r="A2417" i="16"/>
  <c r="S2418" i="16" l="1"/>
  <c r="A2418" i="16"/>
  <c r="S2419" i="16" l="1"/>
  <c r="A2419" i="16"/>
  <c r="A2420" i="16" l="1"/>
  <c r="S2420" i="16"/>
  <c r="S2421" i="16" l="1"/>
  <c r="A2421" i="16"/>
  <c r="S2422" i="16" l="1"/>
  <c r="A2422" i="16"/>
  <c r="A2423" i="16" l="1"/>
  <c r="S2423" i="16"/>
  <c r="S2424" i="16" l="1"/>
  <c r="A2424" i="16"/>
  <c r="S2425" i="16" l="1"/>
  <c r="A2425" i="16"/>
  <c r="S2426" i="16" l="1"/>
  <c r="A2426" i="16"/>
  <c r="S2427" i="16" l="1"/>
  <c r="A2427" i="16"/>
  <c r="A2428" i="16" l="1"/>
  <c r="S2428" i="16"/>
  <c r="A2429" i="16" l="1"/>
  <c r="S2429" i="16"/>
  <c r="S2430" i="16" l="1"/>
  <c r="A2430" i="16"/>
  <c r="S2431" i="16" l="1"/>
  <c r="A2431" i="16"/>
  <c r="S2432" i="16" l="1"/>
  <c r="A2432" i="16"/>
  <c r="S2433" i="16" l="1"/>
  <c r="A2433" i="16"/>
  <c r="S2434" i="16" l="1"/>
  <c r="A2434" i="16"/>
  <c r="S2435" i="16" l="1"/>
  <c r="A2435" i="16"/>
  <c r="S2436" i="16" l="1"/>
  <c r="A2436" i="16"/>
  <c r="S2437" i="16" l="1"/>
  <c r="A2437" i="16"/>
  <c r="S2438" i="16" l="1"/>
  <c r="A2438" i="16"/>
  <c r="S2439" i="16" l="1"/>
  <c r="A2439" i="16"/>
  <c r="A2440" i="16" l="1"/>
  <c r="S2440" i="16"/>
  <c r="S2441" i="16" l="1"/>
  <c r="A2441" i="16"/>
  <c r="S2442" i="16" l="1"/>
  <c r="A2442" i="16"/>
  <c r="S2443" i="16" l="1"/>
  <c r="A2443" i="16"/>
  <c r="S2444" i="16" l="1"/>
  <c r="A2444" i="16"/>
  <c r="S2445" i="16" l="1"/>
  <c r="A2445" i="16"/>
  <c r="S2446" i="16" l="1"/>
  <c r="A2446" i="16"/>
  <c r="S2447" i="16" l="1"/>
  <c r="A2447" i="16"/>
  <c r="S2448" i="16" l="1"/>
  <c r="A2448" i="16"/>
  <c r="S2449" i="16" l="1"/>
  <c r="A2449" i="16"/>
  <c r="S2450" i="16" l="1"/>
  <c r="A2450" i="16"/>
  <c r="S2451" i="16" l="1"/>
  <c r="A2451" i="16"/>
  <c r="S2452" i="16" l="1"/>
  <c r="A2452" i="16"/>
  <c r="A2453" i="16" l="1"/>
  <c r="S2453" i="16"/>
  <c r="S2454" i="16" l="1"/>
  <c r="A2454" i="16"/>
  <c r="A2455" i="16" l="1"/>
  <c r="S2455" i="16"/>
  <c r="S2456" i="16" l="1"/>
  <c r="A2456" i="16"/>
  <c r="A2457" i="16" l="1"/>
  <c r="S2457" i="16"/>
  <c r="S2458" i="16" l="1"/>
  <c r="A2458" i="16"/>
  <c r="S2459" i="16" l="1"/>
  <c r="A2459" i="16"/>
  <c r="S2460" i="16" l="1"/>
  <c r="A2460" i="16"/>
  <c r="S2461" i="16" l="1"/>
  <c r="A2461" i="16"/>
  <c r="A2462" i="16" l="1"/>
  <c r="S2462" i="16"/>
  <c r="S2463" i="16" l="1"/>
  <c r="A2463" i="16"/>
  <c r="A2464" i="16" l="1"/>
  <c r="S2464" i="16"/>
  <c r="A2465" i="16" l="1"/>
  <c r="S2465" i="16"/>
  <c r="A2466" i="16" l="1"/>
  <c r="S2466" i="16"/>
  <c r="S2467" i="16" l="1"/>
  <c r="A2467" i="16"/>
  <c r="S2468" i="16" l="1"/>
  <c r="A2468" i="16"/>
  <c r="S2469" i="16" l="1"/>
  <c r="A2469" i="16"/>
  <c r="A2470" i="16" l="1"/>
  <c r="S2470" i="16"/>
  <c r="A2471" i="16" l="1"/>
  <c r="S2471" i="16"/>
  <c r="S2472" i="16" l="1"/>
  <c r="A2472" i="16"/>
  <c r="A2473" i="16" l="1"/>
  <c r="S2473" i="16"/>
  <c r="A2474" i="16" l="1"/>
  <c r="S2474" i="16"/>
  <c r="A2475" i="16" l="1"/>
  <c r="S2475" i="16"/>
  <c r="S2476" i="16" l="1"/>
  <c r="A2476" i="16"/>
  <c r="S2477" i="16" l="1"/>
  <c r="A2477" i="16"/>
  <c r="S2478" i="16" l="1"/>
  <c r="A2478" i="16"/>
  <c r="S2479" i="16" l="1"/>
  <c r="A2479" i="16"/>
  <c r="S2480" i="16" l="1"/>
  <c r="A2480" i="16"/>
  <c r="S2481" i="16" l="1"/>
  <c r="A2481" i="16"/>
  <c r="S2482" i="16" l="1"/>
  <c r="A2482" i="16"/>
  <c r="S2483" i="16" l="1"/>
  <c r="A2483" i="16"/>
  <c r="S2484" i="16" l="1"/>
  <c r="A2484" i="16"/>
  <c r="S2485" i="16" l="1"/>
  <c r="A2485" i="16"/>
  <c r="S2486" i="16" l="1"/>
  <c r="A2486" i="16"/>
  <c r="S2487" i="16" l="1"/>
  <c r="A2487" i="16"/>
  <c r="S2488" i="16" l="1"/>
  <c r="A2488" i="16"/>
  <c r="S2489" i="16" l="1"/>
  <c r="A2489" i="16"/>
  <c r="S2490" i="16" l="1"/>
  <c r="A2490" i="16"/>
  <c r="S2491" i="16" l="1"/>
  <c r="A2491" i="16"/>
  <c r="S2492" i="16" l="1"/>
  <c r="A2492" i="16"/>
  <c r="S2493" i="16" l="1"/>
  <c r="A2493" i="16"/>
  <c r="S2494" i="16" l="1"/>
  <c r="A2494" i="16"/>
  <c r="S2495" i="16" l="1"/>
  <c r="A2495" i="16"/>
  <c r="S2496" i="16" l="1"/>
  <c r="A2496" i="16"/>
  <c r="A2497" i="16" l="1"/>
  <c r="S2497" i="16"/>
  <c r="S2498" i="16" l="1"/>
  <c r="A2498" i="16"/>
  <c r="S2499" i="16" l="1"/>
  <c r="A2499" i="16"/>
  <c r="S2500" i="16" l="1"/>
  <c r="A2500" i="16"/>
  <c r="S2501" i="16" l="1"/>
  <c r="A2501" i="16"/>
  <c r="S2502" i="16" l="1"/>
  <c r="A2502" i="16"/>
  <c r="S2503" i="16" l="1"/>
  <c r="A2503" i="16"/>
  <c r="S2504" i="16" l="1"/>
  <c r="A2504" i="16"/>
  <c r="S2505" i="16" l="1"/>
  <c r="A2505" i="16"/>
  <c r="A2506" i="16" l="1"/>
  <c r="S2506" i="16"/>
  <c r="S2507" i="16" l="1"/>
  <c r="A2507" i="16"/>
  <c r="S2508" i="16" l="1"/>
  <c r="A2508" i="16"/>
  <c r="S2509" i="16" l="1"/>
  <c r="A2509" i="16"/>
  <c r="S2510" i="16" l="1"/>
  <c r="A2510" i="16"/>
  <c r="S2511" i="16" l="1"/>
  <c r="A2511" i="16"/>
  <c r="S2512" i="16" l="1"/>
  <c r="A2512" i="16"/>
  <c r="S2513" i="16" l="1"/>
  <c r="A2513" i="16"/>
  <c r="S2514" i="16" l="1"/>
  <c r="A2514" i="16"/>
  <c r="S2515" i="16" l="1"/>
  <c r="A2515" i="16"/>
  <c r="S2516" i="16" l="1"/>
  <c r="A2516" i="16"/>
  <c r="A2517" i="16" l="1"/>
  <c r="S2517" i="16"/>
  <c r="S2518" i="16" l="1"/>
  <c r="A2518" i="16"/>
  <c r="S2519" i="16" l="1"/>
  <c r="A2519" i="16"/>
  <c r="S2520" i="16" l="1"/>
  <c r="A2520" i="16"/>
  <c r="A2521" i="16" l="1"/>
  <c r="S2521" i="16"/>
  <c r="S2522" i="16" l="1"/>
  <c r="A2522" i="16"/>
  <c r="S2523" i="16" l="1"/>
  <c r="A2523" i="16"/>
  <c r="S2524" i="16" l="1"/>
  <c r="A2524" i="16"/>
  <c r="S2525" i="16" l="1"/>
  <c r="A2525" i="16"/>
  <c r="A2526" i="16" l="1"/>
  <c r="S2526" i="16"/>
  <c r="A2527" i="16" l="1"/>
  <c r="S2527" i="16"/>
  <c r="S2528" i="16" l="1"/>
  <c r="A2528" i="16"/>
  <c r="S2529" i="16" l="1"/>
  <c r="A2529" i="16"/>
  <c r="S2530" i="16" l="1"/>
  <c r="A2530" i="16"/>
  <c r="S2531" i="16" l="1"/>
  <c r="A2531" i="16"/>
  <c r="S2532" i="16" l="1"/>
  <c r="A2532" i="16"/>
  <c r="S2533" i="16" l="1"/>
  <c r="A2533" i="16"/>
  <c r="A2534" i="16" l="1"/>
  <c r="S2534" i="16"/>
  <c r="S2535" i="16" l="1"/>
  <c r="A2535" i="16"/>
  <c r="S2536" i="16" l="1"/>
  <c r="A2536" i="16"/>
  <c r="S2537" i="16" l="1"/>
  <c r="A2537" i="16"/>
  <c r="S2538" i="16" l="1"/>
  <c r="A2538" i="16"/>
  <c r="A2539" i="16" l="1"/>
  <c r="S2539" i="16"/>
  <c r="S2540" i="16" l="1"/>
  <c r="A2540" i="16"/>
  <c r="S2541" i="16" l="1"/>
  <c r="A2541" i="16"/>
  <c r="A2542" i="16" l="1"/>
  <c r="S2542" i="16"/>
  <c r="A2543" i="16" l="1"/>
  <c r="S2543" i="16"/>
  <c r="S2544" i="16" l="1"/>
  <c r="A2544" i="16"/>
  <c r="S2545" i="16" l="1"/>
  <c r="A2545" i="16"/>
  <c r="A2546" i="16" l="1"/>
  <c r="S2546" i="16"/>
  <c r="S2547" i="16" l="1"/>
  <c r="A2547" i="16"/>
  <c r="A2548" i="16" l="1"/>
  <c r="S2548" i="16"/>
  <c r="S2549" i="16" l="1"/>
  <c r="A2549" i="16"/>
  <c r="S2550" i="16" l="1"/>
  <c r="A2550" i="16"/>
  <c r="S2551" i="16" l="1"/>
  <c r="A2551" i="16"/>
  <c r="S2552" i="16" l="1"/>
  <c r="A2552" i="16"/>
  <c r="A2553" i="16" l="1"/>
  <c r="S2553" i="16"/>
  <c r="S2554" i="16" l="1"/>
  <c r="A2554" i="16"/>
  <c r="S2555" i="16" l="1"/>
  <c r="A2555" i="16"/>
  <c r="S2556" i="16" l="1"/>
  <c r="A2556" i="16"/>
  <c r="S2557" i="16" l="1"/>
  <c r="A2557" i="16"/>
  <c r="S2558" i="16" l="1"/>
  <c r="A2558" i="16"/>
  <c r="S2559" i="16" l="1"/>
  <c r="A2559" i="16"/>
  <c r="S2560" i="16" l="1"/>
  <c r="A2560" i="16"/>
  <c r="S2561" i="16" l="1"/>
  <c r="A2561" i="16"/>
  <c r="S2562" i="16" l="1"/>
  <c r="A2562" i="16"/>
  <c r="S2563" i="16" l="1"/>
  <c r="A2563" i="16"/>
  <c r="A2564" i="16" l="1"/>
  <c r="S2564" i="16"/>
  <c r="S2565" i="16" l="1"/>
  <c r="A2565" i="16"/>
  <c r="S2566" i="16" l="1"/>
  <c r="A2566" i="16"/>
  <c r="S2567" i="16" l="1"/>
  <c r="A2567" i="16"/>
  <c r="S2568" i="16" l="1"/>
  <c r="A2568" i="16"/>
  <c r="S2569" i="16" l="1"/>
  <c r="A2569" i="16"/>
  <c r="S2570" i="16" l="1"/>
  <c r="A2570" i="16"/>
  <c r="S2571" i="16" l="1"/>
  <c r="A2571" i="16"/>
  <c r="S2572" i="16" l="1"/>
  <c r="A2572" i="16"/>
  <c r="S2573" i="16" l="1"/>
  <c r="A2573" i="16"/>
  <c r="S2574" i="16" l="1"/>
  <c r="A2574" i="16"/>
  <c r="S2575" i="16" l="1"/>
  <c r="A2575" i="16"/>
  <c r="S2576" i="16" l="1"/>
  <c r="A2576" i="16"/>
  <c r="A2577" i="16" l="1"/>
  <c r="S2577" i="16"/>
  <c r="S2578" i="16" l="1"/>
  <c r="A2578" i="16"/>
  <c r="S2579" i="16" l="1"/>
  <c r="A2579" i="16"/>
  <c r="A2580" i="16" l="1"/>
  <c r="S2580" i="16"/>
  <c r="A2581" i="16" l="1"/>
  <c r="S2581" i="16"/>
  <c r="S2582" i="16" l="1"/>
  <c r="A2582" i="16"/>
  <c r="A2583" i="16" l="1"/>
  <c r="S2583" i="16"/>
  <c r="S2584" i="16" l="1"/>
  <c r="A2584" i="16"/>
  <c r="A2585" i="16" l="1"/>
  <c r="S2585" i="16"/>
  <c r="S2586" i="16" l="1"/>
  <c r="A2586" i="16"/>
  <c r="S2587" i="16" l="1"/>
  <c r="A2587" i="16"/>
  <c r="S2588" i="16" l="1"/>
  <c r="A2588" i="16"/>
  <c r="S2589" i="16" l="1"/>
  <c r="A2589" i="16"/>
  <c r="A2590" i="16" l="1"/>
  <c r="S2590" i="16"/>
  <c r="S2591" i="16" l="1"/>
  <c r="A2591" i="16"/>
  <c r="A2592" i="16" l="1"/>
  <c r="S2592" i="16"/>
  <c r="S2593" i="16" l="1"/>
  <c r="A2593" i="16"/>
  <c r="S2594" i="16" l="1"/>
  <c r="A2594" i="16"/>
  <c r="S2595" i="16" l="1"/>
  <c r="A2595" i="16"/>
  <c r="S2596" i="16" l="1"/>
  <c r="A2596" i="16"/>
  <c r="S2597" i="16" l="1"/>
  <c r="A2597" i="16"/>
  <c r="S2598" i="16" l="1"/>
  <c r="A2598" i="16"/>
  <c r="S2599" i="16" l="1"/>
  <c r="A2599" i="16"/>
  <c r="S2600" i="16" l="1"/>
  <c r="A2600" i="16"/>
  <c r="S2601" i="16" l="1"/>
  <c r="A2601" i="16"/>
  <c r="S2602" i="16" l="1"/>
  <c r="A2602" i="16"/>
  <c r="A2603" i="16" l="1"/>
  <c r="S2603" i="16"/>
  <c r="A2604" i="16" l="1"/>
  <c r="S2604" i="16"/>
  <c r="S2605" i="16" l="1"/>
  <c r="A2605" i="16"/>
  <c r="S2606" i="16" l="1"/>
  <c r="A2606" i="16"/>
  <c r="S2607" i="16" l="1"/>
  <c r="A2607" i="16"/>
  <c r="S2608" i="16" l="1"/>
  <c r="A2608" i="16"/>
  <c r="S2609" i="16" l="1"/>
  <c r="A2609" i="16"/>
  <c r="A2610" i="16" l="1"/>
  <c r="S2610" i="16"/>
  <c r="S2611" i="16" l="1"/>
  <c r="A2611" i="16"/>
  <c r="S2612" i="16" l="1"/>
  <c r="A2612" i="16"/>
  <c r="S2613" i="16" l="1"/>
  <c r="A2613" i="16"/>
  <c r="A2614" i="16" l="1"/>
  <c r="S2614" i="16"/>
  <c r="A2615" i="16" l="1"/>
  <c r="S2615" i="16"/>
  <c r="S2616" i="16" l="1"/>
  <c r="A2616" i="16"/>
  <c r="A2617" i="16" l="1"/>
  <c r="S2617" i="16"/>
  <c r="S2618" i="16" l="1"/>
  <c r="A2618" i="16"/>
  <c r="S2619" i="16" l="1"/>
  <c r="A2619" i="16"/>
  <c r="S2620" i="16" l="1"/>
  <c r="A2620" i="16"/>
  <c r="A2621" i="16" l="1"/>
  <c r="S2621" i="16"/>
  <c r="A2622" i="16" l="1"/>
  <c r="S2622" i="16"/>
  <c r="S2623" i="16" l="1"/>
  <c r="A2623" i="16"/>
  <c r="S2624" i="16" l="1"/>
  <c r="A2624" i="16"/>
  <c r="A2625" i="16" l="1"/>
  <c r="S2625" i="16"/>
  <c r="A2626" i="16" l="1"/>
  <c r="S2626" i="16"/>
  <c r="S2627" i="16" l="1"/>
  <c r="A2627" i="16"/>
  <c r="S2628" i="16" l="1"/>
  <c r="A2628" i="16"/>
  <c r="S2629" i="16" l="1"/>
  <c r="A2629" i="16"/>
  <c r="S2630" i="16" l="1"/>
  <c r="A2630" i="16"/>
  <c r="A2631" i="16" l="1"/>
  <c r="S2631" i="16"/>
  <c r="S2632" i="16" l="1"/>
  <c r="A2632" i="16"/>
  <c r="S2633" i="16" l="1"/>
  <c r="A2633" i="16"/>
  <c r="S2634" i="16" l="1"/>
  <c r="A2634" i="16"/>
  <c r="S2635" i="16" l="1"/>
  <c r="A2635" i="16"/>
  <c r="S2636" i="16" l="1"/>
  <c r="A2636" i="16"/>
  <c r="S2637" i="16" l="1"/>
  <c r="A2637" i="16"/>
  <c r="A2638" i="16" l="1"/>
  <c r="S2638" i="16"/>
  <c r="S2639" i="16" l="1"/>
  <c r="A2639" i="16"/>
  <c r="S2640" i="16" l="1"/>
  <c r="A2640" i="16"/>
  <c r="S2641" i="16" l="1"/>
  <c r="A2641" i="16"/>
  <c r="S2642" i="16" l="1"/>
  <c r="A2642" i="16"/>
  <c r="S2643" i="16" l="1"/>
  <c r="A2643" i="16"/>
  <c r="S2644" i="16" l="1"/>
  <c r="A2644" i="16"/>
  <c r="A2645" i="16" l="1"/>
  <c r="S2645" i="16"/>
  <c r="S2646" i="16" l="1"/>
  <c r="A2646" i="16"/>
  <c r="S2647" i="16" l="1"/>
  <c r="A2647" i="16"/>
  <c r="S2648" i="16" l="1"/>
  <c r="A2648" i="16"/>
  <c r="S2649" i="16" l="1"/>
  <c r="A2649" i="16"/>
  <c r="S2650" i="16" l="1"/>
  <c r="A2650" i="16"/>
  <c r="S2651" i="16" l="1"/>
  <c r="A2651" i="16"/>
  <c r="S2652" i="16" l="1"/>
  <c r="A2652" i="16"/>
  <c r="A2653" i="16" l="1"/>
  <c r="S2653" i="16"/>
  <c r="S2654" i="16" l="1"/>
  <c r="A2654" i="16"/>
  <c r="S2655" i="16" l="1"/>
  <c r="A2655" i="16"/>
  <c r="S2656" i="16" l="1"/>
  <c r="A2656" i="16"/>
  <c r="S2657" i="16" l="1"/>
  <c r="A2657" i="16"/>
  <c r="S2658" i="16" l="1"/>
  <c r="A2658" i="16"/>
  <c r="A2659" i="16" l="1"/>
  <c r="S2659" i="16"/>
  <c r="S2660" i="16" l="1"/>
  <c r="A2660" i="16"/>
  <c r="S2661" i="16" l="1"/>
  <c r="A2661" i="16"/>
  <c r="S2662" i="16" l="1"/>
  <c r="A2662" i="16"/>
  <c r="S2663" i="16" l="1"/>
  <c r="A2663" i="16"/>
  <c r="A2664" i="16" l="1"/>
  <c r="S2664" i="16"/>
  <c r="S2665" i="16" l="1"/>
  <c r="A2665" i="16"/>
  <c r="S2666" i="16" l="1"/>
  <c r="A2666" i="16"/>
  <c r="S2667" i="16" l="1"/>
  <c r="A2667" i="16"/>
  <c r="A2668" i="16" l="1"/>
  <c r="S2668" i="16"/>
  <c r="S2669" i="16" l="1"/>
  <c r="A2669" i="16"/>
  <c r="S2670" i="16" l="1"/>
  <c r="A2670" i="16"/>
  <c r="S2671" i="16" l="1"/>
  <c r="A2671" i="16"/>
  <c r="S2672" i="16" l="1"/>
  <c r="A2672" i="16"/>
  <c r="S2673" i="16" l="1"/>
  <c r="A2673" i="16"/>
  <c r="S2674" i="16" l="1"/>
  <c r="A2674" i="16"/>
  <c r="A2675" i="16" l="1"/>
  <c r="S2675" i="16"/>
  <c r="A2676" i="16" l="1"/>
  <c r="S2676" i="16"/>
  <c r="S2677" i="16" l="1"/>
  <c r="A2677" i="16"/>
  <c r="A2678" i="16" l="1"/>
  <c r="S2678" i="16"/>
  <c r="S2679" i="16" l="1"/>
  <c r="A2679" i="16"/>
  <c r="S2680" i="16" l="1"/>
  <c r="A2680" i="16"/>
  <c r="S2681" i="16" l="1"/>
  <c r="A2681" i="16"/>
  <c r="S2682" i="16" l="1"/>
  <c r="A2682" i="16"/>
  <c r="S2683" i="16" l="1"/>
  <c r="A2683" i="16"/>
  <c r="S2684" i="16" l="1"/>
  <c r="A2684" i="16"/>
  <c r="S2685" i="16" l="1"/>
  <c r="A2685" i="16"/>
  <c r="S2686" i="16" l="1"/>
  <c r="A2686" i="16"/>
  <c r="S2687" i="16" l="1"/>
  <c r="A2687" i="16"/>
  <c r="S2688" i="16" l="1"/>
  <c r="A2688" i="16"/>
  <c r="A2689" i="16" l="1"/>
  <c r="S2689" i="16"/>
  <c r="S2690" i="16" l="1"/>
  <c r="A2690" i="16"/>
  <c r="A2691" i="16" l="1"/>
  <c r="S2691" i="16"/>
  <c r="S2692" i="16" l="1"/>
  <c r="A2692" i="16"/>
  <c r="S2693" i="16" l="1"/>
  <c r="A2693" i="16"/>
  <c r="S2694" i="16" l="1"/>
  <c r="A2694" i="16"/>
  <c r="S2695" i="16" l="1"/>
  <c r="A2695" i="16"/>
  <c r="S2696" i="16" l="1"/>
  <c r="A2696" i="16"/>
  <c r="S2697" i="16" l="1"/>
  <c r="A2697" i="16"/>
  <c r="S2698" i="16" l="1"/>
  <c r="A2698" i="16"/>
  <c r="S2699" i="16" l="1"/>
  <c r="A2699" i="16"/>
  <c r="S2700" i="16" l="1"/>
  <c r="A2700" i="16"/>
  <c r="S2701" i="16" l="1"/>
  <c r="A2701" i="16"/>
  <c r="S2702" i="16" l="1"/>
  <c r="A2702" i="16"/>
  <c r="S2703" i="16" l="1"/>
  <c r="A2703" i="16"/>
  <c r="S2704" i="16" l="1"/>
  <c r="A2704" i="16"/>
  <c r="S2705" i="16" l="1"/>
  <c r="A2705" i="16"/>
  <c r="A2706" i="16" l="1"/>
  <c r="S2706" i="16"/>
  <c r="A2707" i="16" l="1"/>
  <c r="S2707" i="16"/>
  <c r="S2708" i="16" l="1"/>
  <c r="A2708" i="16"/>
  <c r="S2709" i="16" l="1"/>
  <c r="A2709" i="16"/>
  <c r="S2710" i="16" l="1"/>
  <c r="A2710" i="16"/>
  <c r="A2711" i="16" l="1"/>
  <c r="S2711" i="16"/>
  <c r="A2712" i="16" l="1"/>
  <c r="S2712" i="16"/>
  <c r="S2713" i="16" l="1"/>
  <c r="A2713" i="16"/>
  <c r="S2714" i="16" l="1"/>
  <c r="A2714" i="16"/>
  <c r="S2715" i="16" l="1"/>
  <c r="A2715" i="16"/>
  <c r="S2716" i="16" l="1"/>
  <c r="A2716" i="16"/>
  <c r="S2717" i="16" l="1"/>
  <c r="A2717" i="16"/>
  <c r="A2718" i="16" l="1"/>
  <c r="S2718" i="16"/>
  <c r="S2719" i="16" l="1"/>
  <c r="A2719" i="16"/>
  <c r="S2720" i="16" l="1"/>
  <c r="A2720" i="16"/>
  <c r="S2721" i="16" l="1"/>
  <c r="A2721" i="16"/>
  <c r="A2722" i="16" l="1"/>
  <c r="S2722" i="16"/>
  <c r="S2723" i="16" l="1"/>
  <c r="A2723" i="16"/>
  <c r="S2724" i="16" l="1"/>
  <c r="A2724" i="16"/>
  <c r="A2725" i="16" l="1"/>
  <c r="S2725" i="16"/>
  <c r="S2726" i="16" l="1"/>
  <c r="A2726" i="16"/>
  <c r="S2727" i="16" l="1"/>
  <c r="A2727" i="16"/>
  <c r="S2728" i="16" l="1"/>
  <c r="A2728" i="16"/>
  <c r="S2729" i="16" l="1"/>
  <c r="A2729" i="16"/>
  <c r="A2730" i="16" l="1"/>
  <c r="S2730" i="16"/>
  <c r="A2731" i="16" l="1"/>
  <c r="S2731" i="16"/>
  <c r="S2732" i="16" l="1"/>
  <c r="A2732" i="16"/>
  <c r="A2733" i="16" l="1"/>
  <c r="S2733" i="16"/>
  <c r="S2734" i="16" l="1"/>
  <c r="A2734" i="16"/>
  <c r="S2735" i="16" l="1"/>
  <c r="A2735" i="16"/>
  <c r="A2736" i="16" l="1"/>
  <c r="S2736" i="16"/>
  <c r="S2737" i="16" l="1"/>
  <c r="A2737" i="16"/>
  <c r="S2738" i="16" l="1"/>
  <c r="A2738" i="16"/>
  <c r="S2739" i="16" l="1"/>
  <c r="A2739" i="16"/>
  <c r="S2740" i="16" l="1"/>
  <c r="A2740" i="16"/>
  <c r="S2741" i="16" l="1"/>
  <c r="A2741" i="16"/>
  <c r="S2742" i="16" l="1"/>
  <c r="A2742" i="16"/>
  <c r="S2743" i="16" l="1"/>
  <c r="A2743" i="16"/>
  <c r="S2744" i="16" l="1"/>
  <c r="A2744" i="16"/>
  <c r="S2745" i="16" l="1"/>
  <c r="A2745" i="16"/>
  <c r="S2746" i="16" l="1"/>
  <c r="A2746" i="16"/>
  <c r="S2747" i="16" l="1"/>
  <c r="A2747" i="16"/>
  <c r="S2748" i="16" l="1"/>
  <c r="A2748" i="16"/>
  <c r="S2749" i="16" l="1"/>
  <c r="A2749" i="16"/>
  <c r="S2750" i="16" l="1"/>
  <c r="A2750" i="16"/>
  <c r="S2751" i="16" l="1"/>
  <c r="A2751" i="16"/>
  <c r="S2752" i="16" l="1"/>
  <c r="A2752" i="16"/>
  <c r="S2753" i="16" l="1"/>
  <c r="A2753" i="16"/>
  <c r="S2754" i="16" l="1"/>
  <c r="A2754" i="16"/>
  <c r="S2755" i="16" l="1"/>
  <c r="A2755" i="16"/>
  <c r="S2756" i="16" l="1"/>
  <c r="A2756" i="16"/>
  <c r="S2757" i="16" l="1"/>
  <c r="A2757" i="16"/>
  <c r="A2758" i="16" l="1"/>
  <c r="S2758" i="16"/>
  <c r="S2759" i="16" l="1"/>
  <c r="A2759" i="16"/>
  <c r="S2760" i="16" l="1"/>
  <c r="A2760" i="16"/>
  <c r="S2761" i="16" l="1"/>
  <c r="A2761" i="16"/>
  <c r="S2762" i="16" l="1"/>
  <c r="A2762" i="16"/>
  <c r="S2763" i="16" l="1"/>
  <c r="A2763" i="16"/>
  <c r="S2764" i="16" l="1"/>
  <c r="A2764" i="16"/>
  <c r="S2765" i="16" l="1"/>
  <c r="A2765" i="16"/>
  <c r="S2766" i="16" l="1"/>
  <c r="A2766" i="16"/>
  <c r="S2767" i="16" l="1"/>
  <c r="A2767" i="16"/>
  <c r="A2768" i="16" l="1"/>
  <c r="S2768" i="16"/>
  <c r="S2769" i="16" l="1"/>
  <c r="A2769" i="16"/>
  <c r="A2770" i="16" l="1"/>
  <c r="S2770" i="16"/>
  <c r="S2771" i="16" l="1"/>
  <c r="A2771" i="16"/>
  <c r="S2772" i="16" l="1"/>
  <c r="A2772" i="16"/>
  <c r="S2773" i="16" l="1"/>
  <c r="A2773" i="16"/>
  <c r="S2774" i="16" l="1"/>
  <c r="A2774" i="16"/>
  <c r="A2775" i="16" l="1"/>
  <c r="S2775" i="16"/>
  <c r="S2776" i="16" l="1"/>
  <c r="A2776" i="16"/>
  <c r="S2777" i="16" l="1"/>
  <c r="A2777" i="16"/>
  <c r="S2778" i="16" l="1"/>
  <c r="A2778" i="16"/>
  <c r="S2779" i="16" l="1"/>
  <c r="A2779" i="16"/>
  <c r="S2780" i="16" l="1"/>
  <c r="A2780" i="16"/>
  <c r="S2781" i="16" l="1"/>
  <c r="A2781" i="16"/>
  <c r="S2782" i="16" l="1"/>
  <c r="A2782" i="16"/>
  <c r="S2783" i="16" l="1"/>
  <c r="A2783" i="16"/>
  <c r="S2784" i="16" l="1"/>
  <c r="A2784" i="16"/>
  <c r="S2785" i="16" l="1"/>
  <c r="A2785" i="16"/>
  <c r="S2786" i="16" l="1"/>
  <c r="A2786" i="16"/>
  <c r="S2787" i="16" l="1"/>
  <c r="A2787" i="16"/>
  <c r="A2788" i="16" l="1"/>
  <c r="S2788" i="16"/>
  <c r="S2789" i="16" l="1"/>
  <c r="A2789" i="16"/>
  <c r="A2790" i="16" l="1"/>
  <c r="S2790" i="16"/>
  <c r="A2791" i="16" l="1"/>
  <c r="S2791" i="16"/>
  <c r="S2792" i="16" l="1"/>
  <c r="A2792" i="16"/>
  <c r="S2793" i="16" l="1"/>
  <c r="A2793" i="16"/>
  <c r="S2794" i="16" l="1"/>
  <c r="A2794" i="16"/>
  <c r="S2795" i="16" l="1"/>
  <c r="A2795" i="16"/>
  <c r="S2796" i="16" l="1"/>
  <c r="A2796" i="16"/>
  <c r="S2797" i="16" l="1"/>
  <c r="A2797" i="16"/>
  <c r="S2798" i="16" l="1"/>
  <c r="A2798" i="16"/>
  <c r="S2799" i="16" l="1"/>
  <c r="A2799" i="16"/>
  <c r="S2800" i="16" l="1"/>
  <c r="A2800" i="16"/>
  <c r="S2801" i="16" l="1"/>
  <c r="A2801" i="16"/>
  <c r="S2802" i="16" l="1"/>
  <c r="A2802" i="16"/>
  <c r="S2803" i="16" l="1"/>
  <c r="A2803" i="16"/>
  <c r="S2804" i="16" l="1"/>
  <c r="A2804" i="16"/>
  <c r="A2805" i="16" l="1"/>
  <c r="S2805" i="16"/>
  <c r="S2806" i="16" l="1"/>
  <c r="A2806" i="16"/>
  <c r="S2807" i="16" l="1"/>
  <c r="A2807" i="16"/>
  <c r="S2808" i="16" l="1"/>
  <c r="A2808" i="16"/>
  <c r="A2809" i="16" l="1"/>
  <c r="S2809" i="16"/>
  <c r="S2810" i="16" l="1"/>
  <c r="A2810" i="16"/>
  <c r="S2811" i="16" l="1"/>
  <c r="A2811" i="16"/>
  <c r="S2812" i="16" l="1"/>
  <c r="A2812" i="16"/>
  <c r="S2813" i="16" l="1"/>
  <c r="A2813" i="16"/>
  <c r="A2814" i="16" l="1"/>
  <c r="S2814" i="16"/>
  <c r="S2815" i="16" l="1"/>
  <c r="A2815" i="16"/>
  <c r="S2816" i="16" l="1"/>
  <c r="A2816" i="16"/>
  <c r="A2817" i="16" l="1"/>
  <c r="S2817" i="16"/>
  <c r="S2818" i="16" l="1"/>
  <c r="A2818" i="16"/>
  <c r="A2819" i="16" l="1"/>
  <c r="S2819" i="16"/>
  <c r="S2820" i="16" l="1"/>
  <c r="A2820" i="16"/>
  <c r="S2821" i="16" l="1"/>
  <c r="A2821" i="16"/>
  <c r="A2822" i="16" l="1"/>
  <c r="S2822" i="16"/>
  <c r="S2823" i="16" l="1"/>
  <c r="A2823" i="16"/>
  <c r="S2824" i="16" l="1"/>
  <c r="A2824" i="16"/>
  <c r="S2825" i="16" l="1"/>
  <c r="A2825" i="16"/>
  <c r="S2826" i="16" l="1"/>
  <c r="A2826" i="16"/>
  <c r="S2827" i="16" l="1"/>
  <c r="A2827" i="16"/>
  <c r="S2828" i="16" l="1"/>
  <c r="A2828" i="16"/>
  <c r="S2829" i="16" l="1"/>
  <c r="A2829" i="16"/>
  <c r="A2830" i="16" l="1"/>
  <c r="S2830" i="16"/>
  <c r="S2831" i="16" l="1"/>
  <c r="A2831" i="16"/>
  <c r="A2832" i="16" l="1"/>
  <c r="S2832" i="16"/>
  <c r="S2833" i="16" l="1"/>
  <c r="A2833" i="16"/>
  <c r="A2834" i="16" l="1"/>
  <c r="S2834" i="16"/>
  <c r="S2835" i="16" l="1"/>
  <c r="A2835" i="16"/>
  <c r="S2836" i="16" l="1"/>
  <c r="A2836" i="16"/>
  <c r="S2837" i="16" l="1"/>
  <c r="A2837" i="16"/>
  <c r="S2838" i="16" l="1"/>
  <c r="A2838" i="16"/>
  <c r="A2839" i="16" l="1"/>
  <c r="S2839" i="16"/>
  <c r="A2840" i="16" l="1"/>
  <c r="S2840" i="16"/>
  <c r="S2841" i="16" l="1"/>
  <c r="A2841" i="16"/>
  <c r="A2842" i="16" l="1"/>
  <c r="S2842" i="16"/>
  <c r="A2843" i="16" l="1"/>
  <c r="S2843" i="16"/>
  <c r="S2844" i="16" l="1"/>
  <c r="A2844" i="16"/>
  <c r="A2845" i="16" l="1"/>
  <c r="S2845" i="16"/>
  <c r="S2846" i="16" l="1"/>
  <c r="A2846" i="16"/>
  <c r="S2847" i="16" l="1"/>
  <c r="A2847" i="16"/>
  <c r="S2848" i="16" l="1"/>
  <c r="A2848" i="16"/>
  <c r="S2849" i="16" l="1"/>
  <c r="A2849" i="16"/>
  <c r="S2850" i="16" l="1"/>
  <c r="A2850" i="16"/>
  <c r="S2851" i="16" l="1"/>
  <c r="A2851" i="16"/>
  <c r="S2852" i="16" l="1"/>
  <c r="A2852" i="16"/>
  <c r="A2853" i="16" l="1"/>
  <c r="S2853" i="16"/>
  <c r="A2854" i="16" l="1"/>
  <c r="S2854" i="16"/>
  <c r="S2855" i="16" l="1"/>
  <c r="A2855" i="16"/>
  <c r="S2856" i="16" l="1"/>
  <c r="A2856" i="16"/>
  <c r="A2857" i="16" l="1"/>
  <c r="S2857" i="16"/>
  <c r="A2858" i="16" l="1"/>
  <c r="S2858" i="16"/>
  <c r="S2859" i="16" l="1"/>
  <c r="A2859" i="16"/>
  <c r="A2860" i="16" l="1"/>
  <c r="S2860" i="16"/>
  <c r="S2861" i="16" l="1"/>
  <c r="A2861" i="16"/>
  <c r="S2862" i="16" l="1"/>
  <c r="A2862" i="16"/>
  <c r="S2863" i="16" l="1"/>
  <c r="A2863" i="16"/>
  <c r="S2864" i="16" l="1"/>
  <c r="A2864" i="16"/>
  <c r="S2865" i="16" l="1"/>
  <c r="A2865" i="16"/>
  <c r="S2866" i="16" l="1"/>
  <c r="A2866" i="16"/>
  <c r="S2867" i="16" l="1"/>
  <c r="A2867" i="16"/>
  <c r="S2868" i="16" l="1"/>
  <c r="A2868" i="16"/>
  <c r="S2869" i="16" l="1"/>
  <c r="A2869" i="16"/>
  <c r="S2870" i="16" l="1"/>
  <c r="A2870" i="16"/>
  <c r="A2871" i="16" l="1"/>
  <c r="S2871" i="16"/>
  <c r="S2872" i="16" l="1"/>
  <c r="A2872" i="16"/>
  <c r="S2873" i="16" l="1"/>
  <c r="A2873" i="16"/>
  <c r="S2874" i="16" l="1"/>
  <c r="A2874" i="16"/>
  <c r="S2875" i="16" l="1"/>
  <c r="A2875" i="16"/>
  <c r="A2876" i="16" l="1"/>
  <c r="S2876" i="16"/>
  <c r="S2877" i="16" l="1"/>
  <c r="A2877" i="16"/>
  <c r="A2878" i="16" l="1"/>
  <c r="S2878" i="16"/>
  <c r="S2879" i="16" l="1"/>
  <c r="A2879" i="16"/>
  <c r="A2880" i="16" l="1"/>
  <c r="S2880" i="16"/>
  <c r="S2881" i="16" l="1"/>
  <c r="A2881" i="16"/>
  <c r="S2882" i="16" l="1"/>
  <c r="A2882" i="16"/>
  <c r="A2883" i="16" l="1"/>
  <c r="S2883" i="16"/>
  <c r="A2884" i="16" l="1"/>
  <c r="S2884" i="16"/>
  <c r="S2885" i="16" l="1"/>
  <c r="A2885" i="16"/>
  <c r="A2886" i="16" l="1"/>
  <c r="S2886" i="16"/>
  <c r="S2887" i="16" l="1"/>
  <c r="A2887" i="16"/>
  <c r="S2888" i="16" l="1"/>
  <c r="A2888" i="16"/>
  <c r="S2889" i="16" l="1"/>
  <c r="A2889" i="16"/>
  <c r="A2890" i="16" l="1"/>
  <c r="S2890" i="16"/>
  <c r="A2891" i="16" l="1"/>
  <c r="S2891" i="16"/>
  <c r="A2892" i="16" l="1"/>
  <c r="S2892" i="16"/>
  <c r="S2893" i="16" l="1"/>
  <c r="A2893" i="16"/>
  <c r="S2894" i="16" l="1"/>
  <c r="A2894" i="16"/>
  <c r="A2895" i="16" l="1"/>
  <c r="S2895" i="16"/>
  <c r="S2896" i="16" l="1"/>
  <c r="A2896" i="16"/>
  <c r="S2897" i="16" l="1"/>
  <c r="A2897" i="16"/>
  <c r="S2898" i="16" l="1"/>
  <c r="A2898" i="16"/>
  <c r="S2899" i="16" l="1"/>
  <c r="A2899" i="16"/>
  <c r="A2900" i="16" l="1"/>
  <c r="S2900" i="16"/>
  <c r="S2901" i="16" l="1"/>
  <c r="A2901" i="16"/>
  <c r="S2902" i="16" l="1"/>
  <c r="A2902" i="16"/>
  <c r="A2903" i="16" l="1"/>
  <c r="S2903" i="16"/>
  <c r="S2904" i="16" l="1"/>
  <c r="A2904" i="16"/>
  <c r="A2905" i="16" l="1"/>
  <c r="S2905" i="16"/>
  <c r="S2906" i="16" l="1"/>
  <c r="A2906" i="16"/>
  <c r="A2907" i="16" l="1"/>
  <c r="S2907" i="16"/>
  <c r="S2908" i="16" l="1"/>
  <c r="A2908" i="16"/>
  <c r="A2909" i="16" l="1"/>
  <c r="S2909" i="16"/>
  <c r="S2910" i="16" l="1"/>
  <c r="A2910" i="16"/>
  <c r="S2911" i="16" l="1"/>
  <c r="A2911" i="16"/>
  <c r="S2912" i="16" l="1"/>
  <c r="A2912" i="16"/>
  <c r="S2913" i="16" l="1"/>
  <c r="A2913" i="16"/>
  <c r="A2914" i="16" l="1"/>
  <c r="S2914" i="16"/>
  <c r="S2915" i="16" l="1"/>
  <c r="A2915" i="16"/>
  <c r="S2916" i="16" l="1"/>
  <c r="A2916" i="16"/>
  <c r="S2917" i="16" l="1"/>
  <c r="A2917" i="16"/>
  <c r="S2918" i="16" l="1"/>
  <c r="A2918" i="16"/>
  <c r="S2919" i="16" l="1"/>
  <c r="A2919" i="16"/>
  <c r="A2920" i="16" l="1"/>
  <c r="S2920" i="16"/>
  <c r="S2921" i="16" l="1"/>
  <c r="A2921" i="16"/>
  <c r="A2922" i="16" l="1"/>
  <c r="S2922" i="16"/>
  <c r="S2923" i="16" l="1"/>
  <c r="A2923" i="16"/>
  <c r="S2924" i="16" l="1"/>
  <c r="A2924" i="16"/>
  <c r="S2925" i="16" l="1"/>
  <c r="A2925" i="16"/>
  <c r="A2926" i="16" l="1"/>
  <c r="S2926" i="16"/>
  <c r="S2927" i="16" l="1"/>
  <c r="A2927" i="16"/>
  <c r="S2928" i="16" l="1"/>
  <c r="A2928" i="16"/>
  <c r="A2929" i="16" l="1"/>
  <c r="S2929" i="16"/>
  <c r="S2930" i="16" l="1"/>
  <c r="A2930" i="16"/>
  <c r="S2931" i="16" l="1"/>
  <c r="A2931" i="16"/>
  <c r="A2932" i="16" l="1"/>
  <c r="S2932" i="16"/>
  <c r="S2933" i="16" l="1"/>
  <c r="A2933" i="16"/>
  <c r="S2934" i="16" l="1"/>
  <c r="A2934" i="16"/>
  <c r="A2935" i="16" l="1"/>
  <c r="S2935" i="16"/>
  <c r="S2936" i="16" l="1"/>
  <c r="A2936" i="16"/>
  <c r="S2937" i="16" l="1"/>
  <c r="A2937" i="16"/>
  <c r="S2938" i="16" l="1"/>
  <c r="A2938" i="16"/>
  <c r="S2939" i="16" l="1"/>
  <c r="A2939" i="16"/>
  <c r="A2940" i="16" l="1"/>
  <c r="S2940" i="16"/>
  <c r="S2941" i="16" l="1"/>
  <c r="A2941" i="16"/>
  <c r="A2942" i="16" l="1"/>
  <c r="S2942" i="16"/>
  <c r="S2943" i="16" l="1"/>
  <c r="A2943" i="16"/>
  <c r="A2944" i="16" l="1"/>
  <c r="S2944" i="16"/>
  <c r="S2945" i="16" l="1"/>
  <c r="A2945" i="16"/>
  <c r="S2946" i="16" l="1"/>
  <c r="A2946" i="16"/>
  <c r="S2947" i="16" l="1"/>
  <c r="A2947" i="16"/>
  <c r="S2948" i="16" l="1"/>
  <c r="A2948" i="16"/>
  <c r="S2949" i="16" l="1"/>
  <c r="A2949" i="16"/>
  <c r="S2950" i="16" l="1"/>
  <c r="A2950" i="16"/>
  <c r="S2951" i="16" l="1"/>
  <c r="A2951" i="16"/>
  <c r="S2952" i="16" l="1"/>
  <c r="A2952" i="16"/>
  <c r="A2953" i="16" l="1"/>
  <c r="S2953" i="16"/>
  <c r="S2954" i="16" l="1"/>
  <c r="A2954" i="16"/>
  <c r="S2955" i="16" l="1"/>
  <c r="A2955" i="16"/>
  <c r="A2956" i="16" l="1"/>
  <c r="S2956" i="16"/>
  <c r="S2957" i="16" l="1"/>
  <c r="A2957" i="16"/>
  <c r="S2958" i="16" l="1"/>
  <c r="A2958" i="16"/>
  <c r="A2959" i="16" l="1"/>
  <c r="S2959" i="16"/>
  <c r="A2960" i="16" l="1"/>
  <c r="S2960" i="16"/>
  <c r="S2961" i="16" l="1"/>
  <c r="A2961" i="16"/>
  <c r="S2962" i="16" l="1"/>
  <c r="A2962" i="16"/>
  <c r="S2963" i="16" l="1"/>
  <c r="A2963" i="16"/>
  <c r="S2964" i="16" l="1"/>
  <c r="A2964" i="16"/>
  <c r="S2965" i="16" l="1"/>
  <c r="A2965" i="16"/>
  <c r="A2966" i="16" l="1"/>
  <c r="S2966" i="16"/>
  <c r="S2967" i="16" l="1"/>
  <c r="A2967" i="16"/>
  <c r="S2968" i="16" l="1"/>
  <c r="A2968" i="16"/>
  <c r="S2969" i="16" l="1"/>
  <c r="A2969" i="16"/>
  <c r="S2970" i="16" l="1"/>
  <c r="A2970" i="16"/>
  <c r="S2971" i="16" l="1"/>
  <c r="A2971" i="16"/>
  <c r="S2972" i="16" l="1"/>
  <c r="A2972" i="16"/>
  <c r="S2973" i="16" l="1"/>
  <c r="A2973" i="16"/>
  <c r="S2974" i="16" l="1"/>
  <c r="A2974" i="16"/>
  <c r="S2975" i="16" l="1"/>
  <c r="A2975" i="16"/>
  <c r="A2976" i="16" l="1"/>
  <c r="S2976" i="16"/>
  <c r="S2977" i="16" l="1"/>
  <c r="A2977" i="16"/>
  <c r="S2978" i="16" l="1"/>
  <c r="A2978" i="16"/>
  <c r="S2979" i="16" l="1"/>
  <c r="A2979" i="16"/>
  <c r="S2980" i="16" l="1"/>
  <c r="A2980" i="16"/>
  <c r="S2981" i="16" l="1"/>
  <c r="A2981" i="16"/>
  <c r="S2982" i="16" l="1"/>
  <c r="A2982" i="16"/>
  <c r="S2983" i="16" l="1"/>
  <c r="A2983" i="16"/>
  <c r="S2984" i="16" l="1"/>
  <c r="A2984" i="16"/>
  <c r="S2985" i="16" l="1"/>
  <c r="A2985" i="16"/>
  <c r="S2986" i="16" l="1"/>
  <c r="A2986" i="16"/>
  <c r="A2987" i="16" l="1"/>
  <c r="S2987" i="16"/>
  <c r="S2988" i="16" l="1"/>
  <c r="A2988" i="16"/>
  <c r="A2989" i="16" l="1"/>
  <c r="S2989" i="16"/>
  <c r="S2990" i="16" l="1"/>
  <c r="A2990" i="16"/>
  <c r="S2991" i="16" l="1"/>
  <c r="A2991" i="16"/>
  <c r="S2992" i="16" l="1"/>
  <c r="A2992" i="16"/>
  <c r="S2993" i="16" l="1"/>
  <c r="A2993" i="16"/>
  <c r="S2994" i="16" l="1"/>
  <c r="A2994" i="16"/>
  <c r="S2995" i="16" l="1"/>
  <c r="A2995" i="16"/>
  <c r="S2996" i="16" l="1"/>
  <c r="A2996" i="16"/>
  <c r="S2997" i="16" l="1"/>
  <c r="A2997" i="16"/>
  <c r="S2998" i="16" l="1"/>
  <c r="A2998" i="16"/>
  <c r="A2999" i="16" l="1"/>
  <c r="S2999" i="16"/>
  <c r="S3000" i="16" l="1"/>
  <c r="A3000" i="16"/>
  <c r="S3001" i="16" l="1"/>
  <c r="A3001" i="16"/>
  <c r="S3002" i="16" l="1"/>
  <c r="A3002" i="16"/>
  <c r="S3003" i="16" l="1"/>
  <c r="A3003" i="16"/>
  <c r="S3004" i="16" l="1"/>
  <c r="A3004" i="16"/>
  <c r="S3005" i="16" l="1"/>
  <c r="A3005" i="16"/>
  <c r="S3006" i="16" l="1"/>
  <c r="A3006" i="16"/>
  <c r="A3007" i="16" l="1"/>
  <c r="S3007" i="16"/>
  <c r="S3008" i="16" l="1"/>
  <c r="A3008" i="16"/>
  <c r="S3009" i="16" l="1"/>
  <c r="A3009" i="16"/>
  <c r="S3010" i="16" l="1"/>
  <c r="A3010" i="16"/>
  <c r="A3011" i="16" l="1"/>
  <c r="S3011" i="16"/>
  <c r="S3012" i="16" l="1"/>
  <c r="A3012" i="16"/>
  <c r="A3013" i="16" l="1"/>
  <c r="S3013" i="16"/>
  <c r="S3014" i="16" l="1"/>
  <c r="A3014" i="16"/>
  <c r="S3015" i="16" l="1"/>
  <c r="A3015" i="16"/>
  <c r="S3016" i="16" l="1"/>
  <c r="A3016" i="16"/>
  <c r="S3017" i="16" l="1"/>
  <c r="A3017" i="16"/>
  <c r="S3018" i="16" l="1"/>
  <c r="A3018" i="16"/>
  <c r="A3019" i="16" l="1"/>
  <c r="S3019" i="16"/>
  <c r="S3020" i="16" l="1"/>
  <c r="A3020" i="16"/>
  <c r="S3021" i="16" l="1"/>
  <c r="A3021" i="16"/>
  <c r="S3022" i="16" l="1"/>
  <c r="A3022" i="16"/>
  <c r="S3023" i="16" l="1"/>
  <c r="A3023" i="16"/>
  <c r="S3024" i="16" l="1"/>
  <c r="A3024" i="16"/>
  <c r="S3025" i="16" l="1"/>
  <c r="A3025" i="16"/>
  <c r="S3026" i="16" l="1"/>
  <c r="A3026" i="16"/>
  <c r="S3027" i="16" l="1"/>
  <c r="A3027" i="16"/>
  <c r="S3028" i="16" l="1"/>
  <c r="A3028" i="16"/>
  <c r="S3029" i="16" l="1"/>
  <c r="A3029" i="16"/>
  <c r="A3030" i="16" l="1"/>
  <c r="S3030" i="16"/>
  <c r="S3031" i="16" l="1"/>
  <c r="A3031" i="16"/>
  <c r="S3032" i="16" l="1"/>
  <c r="A3032" i="16"/>
  <c r="S3033" i="16" l="1"/>
  <c r="A3033" i="16"/>
  <c r="A3034" i="16" l="1"/>
  <c r="S3034" i="16"/>
  <c r="A3035" i="16" l="1"/>
  <c r="S3035" i="16"/>
  <c r="S3036" i="16" l="1"/>
  <c r="A3036" i="16"/>
  <c r="S3037" i="16" l="1"/>
  <c r="A3037" i="16"/>
  <c r="S3038" i="16" l="1"/>
  <c r="A3038" i="16"/>
  <c r="A3039" i="16" l="1"/>
  <c r="S3039" i="16"/>
  <c r="A3040" i="16" l="1"/>
  <c r="S3040" i="16"/>
  <c r="S3041" i="16" l="1"/>
  <c r="A3041" i="16"/>
  <c r="S3042" i="16" l="1"/>
  <c r="A3042" i="16"/>
  <c r="A3043" i="16" l="1"/>
  <c r="S3043" i="16"/>
  <c r="S3044" i="16" l="1"/>
  <c r="A3044" i="16"/>
  <c r="S3045" i="16" l="1"/>
  <c r="A3045" i="16"/>
  <c r="S3046" i="16" l="1"/>
  <c r="A3046" i="16"/>
  <c r="S3047" i="16" l="1"/>
  <c r="A3047" i="16"/>
  <c r="A3048" i="16" l="1"/>
  <c r="S3048" i="16"/>
  <c r="S3049" i="16" l="1"/>
  <c r="A3049" i="16"/>
  <c r="S3050" i="16" l="1"/>
  <c r="A3050" i="16"/>
  <c r="S3051" i="16" l="1"/>
  <c r="A3051" i="16"/>
  <c r="S3052" i="16" l="1"/>
  <c r="A3052" i="16"/>
  <c r="S3053" i="16" l="1"/>
  <c r="A3053" i="16"/>
  <c r="S3054" i="16" l="1"/>
  <c r="A3054" i="16"/>
  <c r="S3055" i="16" l="1"/>
  <c r="A3055" i="16"/>
  <c r="S3056" i="16" l="1"/>
  <c r="A3056" i="16"/>
  <c r="S3057" i="16" l="1"/>
  <c r="A3057" i="16"/>
  <c r="S3058" i="16" l="1"/>
  <c r="A3058" i="16"/>
  <c r="S3059" i="16" l="1"/>
  <c r="A3059" i="16"/>
  <c r="A3060" i="16" l="1"/>
  <c r="S3060" i="16"/>
  <c r="S3061" i="16" l="1"/>
  <c r="A3061" i="16"/>
  <c r="S3062" i="16" l="1"/>
  <c r="A3062" i="16"/>
  <c r="S3063" i="16" l="1"/>
  <c r="A3063" i="16"/>
  <c r="S3064" i="16" l="1"/>
  <c r="A3064" i="16"/>
  <c r="S3065" i="16" l="1"/>
  <c r="A3065" i="16"/>
  <c r="S3066" i="16" l="1"/>
  <c r="A3066" i="16"/>
  <c r="S3067" i="16" l="1"/>
  <c r="A3067" i="16"/>
  <c r="A3068" i="16" l="1"/>
  <c r="S3068" i="16"/>
  <c r="S3069" i="16" l="1"/>
  <c r="A3069" i="16"/>
  <c r="A3070" i="16" l="1"/>
  <c r="S3070" i="16"/>
  <c r="S3071" i="16" l="1"/>
  <c r="A3071" i="16"/>
  <c r="S3072" i="16" l="1"/>
  <c r="A3072" i="16"/>
  <c r="S3073" i="16" l="1"/>
  <c r="A3073" i="16"/>
  <c r="S3074" i="16" l="1"/>
  <c r="A3074" i="16"/>
  <c r="S3075" i="16" l="1"/>
  <c r="A3075" i="16"/>
  <c r="S3076" i="16" l="1"/>
  <c r="A3076" i="16"/>
  <c r="S3077" i="16" l="1"/>
  <c r="A3077" i="16"/>
  <c r="S3078" i="16" l="1"/>
  <c r="A3078" i="16"/>
  <c r="S3079" i="16" l="1"/>
  <c r="A3079" i="16"/>
  <c r="S3080" i="16" l="1"/>
  <c r="A3080" i="16"/>
  <c r="A3081" i="16" l="1"/>
  <c r="S3081" i="16"/>
  <c r="S3082" i="16" l="1"/>
  <c r="A3082" i="16"/>
  <c r="S3083" i="16" l="1"/>
  <c r="A3083" i="16"/>
  <c r="S3084" i="16" l="1"/>
  <c r="A3084" i="16"/>
  <c r="S3085" i="16" l="1"/>
  <c r="A3085" i="16"/>
  <c r="A3086" i="16" l="1"/>
  <c r="S3086" i="16"/>
  <c r="S3087" i="16" l="1"/>
  <c r="A3087" i="16"/>
  <c r="S3088" i="16" l="1"/>
  <c r="A3088" i="16"/>
  <c r="A3089" i="16" l="1"/>
  <c r="S3089" i="16"/>
  <c r="S3090" i="16" l="1"/>
  <c r="A3090" i="16"/>
  <c r="S3091" i="16" l="1"/>
  <c r="A3091" i="16"/>
  <c r="S3092" i="16" l="1"/>
  <c r="A3092" i="16"/>
  <c r="S3093" i="16" l="1"/>
  <c r="A3093" i="16"/>
  <c r="S3094" i="16" l="1"/>
  <c r="A3094" i="16"/>
  <c r="S3095" i="16" l="1"/>
  <c r="A3095" i="16"/>
  <c r="S3096" i="16" l="1"/>
  <c r="A3096" i="16"/>
  <c r="S3097" i="16" l="1"/>
  <c r="A3097" i="16"/>
  <c r="A3098" i="16" l="1"/>
  <c r="S3098" i="16"/>
  <c r="S3099" i="16" l="1"/>
  <c r="A3099" i="16"/>
  <c r="S3100" i="16" l="1"/>
  <c r="A3100" i="16"/>
  <c r="S3101" i="16" l="1"/>
  <c r="A3101" i="16"/>
  <c r="S3102" i="16" l="1"/>
  <c r="A3102" i="16"/>
  <c r="S3103" i="16" l="1"/>
  <c r="A3103" i="16"/>
  <c r="S3104" i="16" l="1"/>
  <c r="A3104" i="16"/>
  <c r="S3105" i="16" l="1"/>
  <c r="A3105" i="16"/>
  <c r="A3106" i="16" l="1"/>
  <c r="S3106" i="16"/>
  <c r="A3107" i="16" l="1"/>
  <c r="S3107" i="16"/>
  <c r="S3108" i="16" l="1"/>
  <c r="A3108" i="16"/>
  <c r="S3109" i="16" l="1"/>
  <c r="A3109" i="16"/>
  <c r="A3110" i="16" l="1"/>
  <c r="S3110" i="16"/>
  <c r="S3111" i="16" l="1"/>
  <c r="A3111" i="16"/>
  <c r="S3112" i="16" l="1"/>
  <c r="A3112" i="16"/>
  <c r="S3113" i="16" l="1"/>
  <c r="A3113" i="16"/>
  <c r="S3114" i="16" l="1"/>
  <c r="A3114" i="16"/>
  <c r="S3115" i="16" l="1"/>
  <c r="A3115" i="16"/>
  <c r="A3116" i="16" l="1"/>
  <c r="S3116" i="16"/>
  <c r="S3117" i="16" l="1"/>
  <c r="A3117" i="16"/>
  <c r="S3118" i="16" l="1"/>
  <c r="A3118" i="16"/>
  <c r="A3119" i="16" l="1"/>
  <c r="S3119" i="16"/>
  <c r="S3120" i="16" l="1"/>
  <c r="A3120" i="16"/>
  <c r="S3121" i="16" l="1"/>
  <c r="A3121" i="16"/>
  <c r="S3122" i="16" l="1"/>
  <c r="A3122" i="16"/>
  <c r="S3123" i="16" l="1"/>
  <c r="A3123" i="16"/>
  <c r="S3124" i="16" l="1"/>
  <c r="A3124" i="16"/>
  <c r="S3125" i="16" l="1"/>
  <c r="A3125" i="16"/>
  <c r="S3126" i="16" l="1"/>
  <c r="A3126" i="16"/>
  <c r="S3127" i="16" l="1"/>
  <c r="A3127" i="16"/>
  <c r="S3128" i="16" l="1"/>
  <c r="A3128" i="16"/>
  <c r="S3129" i="16" l="1"/>
  <c r="A3129" i="16"/>
  <c r="S3130" i="16" l="1"/>
  <c r="A3130" i="16"/>
  <c r="S3131" i="16" l="1"/>
  <c r="A3131" i="16"/>
  <c r="S3132" i="16" l="1"/>
  <c r="A3132" i="16"/>
  <c r="S3133" i="16" l="1"/>
  <c r="A3133" i="16"/>
  <c r="S3134" i="16" l="1"/>
  <c r="A3134" i="16"/>
  <c r="S3135" i="16" l="1"/>
  <c r="A3135" i="16"/>
  <c r="S3136" i="16" l="1"/>
  <c r="A3136" i="16"/>
  <c r="A3137" i="16" l="1"/>
  <c r="S3137" i="16"/>
  <c r="S3138" i="16" l="1"/>
  <c r="A3138" i="16"/>
  <c r="S3139" i="16" l="1"/>
  <c r="A3139" i="16"/>
  <c r="S3140" i="16" l="1"/>
  <c r="A3140" i="16"/>
  <c r="S3141" i="16" l="1"/>
  <c r="A3141" i="16"/>
  <c r="S3142" i="16" l="1"/>
  <c r="A3142" i="16"/>
  <c r="S3143" i="16" l="1"/>
  <c r="A3143" i="16"/>
  <c r="S3144" i="16" l="1"/>
  <c r="A3144" i="16"/>
  <c r="S3145" i="16" l="1"/>
  <c r="A3145" i="16"/>
  <c r="A3146" i="16" l="1"/>
  <c r="S3146" i="16"/>
  <c r="A3147" i="16" l="1"/>
  <c r="S3147" i="16"/>
  <c r="S3148" i="16" l="1"/>
  <c r="A3148" i="16"/>
  <c r="S3149" i="16" l="1"/>
  <c r="A3149" i="16"/>
  <c r="S3150" i="16" l="1"/>
  <c r="A3150" i="16"/>
  <c r="S3151" i="16" l="1"/>
  <c r="A3151" i="16"/>
  <c r="S3152" i="16" l="1"/>
  <c r="A3152" i="16"/>
  <c r="A3153" i="16" l="1"/>
  <c r="S3153" i="16"/>
  <c r="S3154" i="16" l="1"/>
  <c r="A3154" i="16"/>
  <c r="S3155" i="16" l="1"/>
  <c r="A3155" i="16"/>
  <c r="A3156" i="16" l="1"/>
  <c r="S3156" i="16"/>
  <c r="S3157" i="16" l="1"/>
  <c r="A3157" i="16"/>
  <c r="A3158" i="16" l="1"/>
  <c r="S3158" i="16"/>
  <c r="S3159" i="16" l="1"/>
  <c r="A3159" i="16"/>
  <c r="S3160" i="16" l="1"/>
  <c r="A3160" i="16"/>
  <c r="S3161" i="16" l="1"/>
  <c r="A3161" i="16"/>
  <c r="S3162" i="16" l="1"/>
  <c r="A3162" i="16"/>
  <c r="S3163" i="16" l="1"/>
  <c r="A3163" i="16"/>
  <c r="S3164" i="16" l="1"/>
  <c r="A3164" i="16"/>
  <c r="S3165" i="16" l="1"/>
  <c r="A3165" i="16"/>
  <c r="S3166" i="16" l="1"/>
  <c r="A3166" i="16"/>
  <c r="A3167" i="16" l="1"/>
  <c r="S3167" i="16"/>
  <c r="S3168" i="16" l="1"/>
  <c r="A3168" i="16"/>
  <c r="A3169" i="16" l="1"/>
  <c r="S3169" i="16"/>
  <c r="S3170" i="16" l="1"/>
  <c r="A3170" i="16"/>
  <c r="S3171" i="16" l="1"/>
  <c r="A3171" i="16"/>
  <c r="A3172" i="16" l="1"/>
  <c r="S3172" i="16"/>
  <c r="S3173" i="16" l="1"/>
  <c r="A3173" i="16"/>
  <c r="S3174" i="16" l="1"/>
  <c r="A3174" i="16"/>
  <c r="S3175" i="16" l="1"/>
  <c r="A3175" i="16"/>
  <c r="S3176" i="16" l="1"/>
  <c r="A3176" i="16"/>
  <c r="S3177" i="16" l="1"/>
  <c r="A3177" i="16"/>
  <c r="A3178" i="16" l="1"/>
  <c r="S3178" i="16"/>
  <c r="S3179" i="16" l="1"/>
  <c r="A3179" i="16"/>
  <c r="A3180" i="16" l="1"/>
  <c r="S3180" i="16"/>
  <c r="S3181" i="16" l="1"/>
  <c r="A3181" i="16"/>
  <c r="S3182" i="16" l="1"/>
  <c r="A3182" i="16"/>
  <c r="A3183" i="16" l="1"/>
  <c r="S3183" i="16"/>
  <c r="S3184" i="16" l="1"/>
  <c r="A3184" i="16"/>
  <c r="S3185" i="16" l="1"/>
  <c r="A3185" i="16"/>
  <c r="A3186" i="16" l="1"/>
  <c r="S3186" i="16"/>
  <c r="S3187" i="16" l="1"/>
  <c r="A3187" i="16"/>
  <c r="A3188" i="16" l="1"/>
  <c r="S3188" i="16"/>
  <c r="S3189" i="16" l="1"/>
  <c r="A3189" i="16"/>
  <c r="A3190" i="16" l="1"/>
  <c r="S3190" i="16"/>
  <c r="S3191" i="16" l="1"/>
  <c r="A3191" i="16"/>
  <c r="A3192" i="16" l="1"/>
  <c r="S3192" i="16"/>
  <c r="S3193" i="16" l="1"/>
  <c r="A3193" i="16"/>
  <c r="S3194" i="16" l="1"/>
  <c r="A3194" i="16"/>
  <c r="S3195" i="16" l="1"/>
  <c r="A3195" i="16"/>
  <c r="S3196" i="16" l="1"/>
  <c r="A3196" i="16"/>
  <c r="S3197" i="16" l="1"/>
  <c r="A3197" i="16"/>
  <c r="A3198" i="16" l="1"/>
  <c r="S3198" i="16"/>
  <c r="S3199" i="16" l="1"/>
  <c r="A3199" i="16"/>
  <c r="S3200" i="16" l="1"/>
  <c r="A3200" i="16"/>
  <c r="A3201" i="16" l="1"/>
  <c r="S3201" i="16"/>
  <c r="S3202" i="16" l="1"/>
  <c r="A3202" i="16"/>
  <c r="S3203" i="16" l="1"/>
  <c r="A3203" i="16"/>
  <c r="S3204" i="16" l="1"/>
  <c r="A3204" i="16"/>
  <c r="S3205" i="16" l="1"/>
  <c r="A3205" i="16"/>
  <c r="S3206" i="16" l="1"/>
  <c r="A3206" i="16"/>
  <c r="A3207" i="16" l="1"/>
  <c r="S3207" i="16"/>
  <c r="S3208" i="16" l="1"/>
  <c r="A3208" i="16"/>
  <c r="S3209" i="16" l="1"/>
  <c r="A3209" i="16"/>
  <c r="S3210" i="16" l="1"/>
  <c r="A3210" i="16"/>
  <c r="S3211" i="16" l="1"/>
  <c r="A3211" i="16"/>
  <c r="S3212" i="16" l="1"/>
  <c r="A3212" i="16"/>
  <c r="S3213" i="16" l="1"/>
  <c r="A3213" i="16"/>
  <c r="A3214" i="16" l="1"/>
  <c r="S3214" i="16"/>
  <c r="A3215" i="16" l="1"/>
  <c r="S3215" i="16"/>
  <c r="A3216" i="16" l="1"/>
  <c r="S3216" i="16"/>
  <c r="S3217" i="16" l="1"/>
  <c r="A3217" i="16"/>
  <c r="A3218" i="16" l="1"/>
  <c r="S3218" i="16"/>
  <c r="S3219" i="16" l="1"/>
  <c r="A3219" i="16"/>
  <c r="S3220" i="16" l="1"/>
  <c r="A3220" i="16"/>
  <c r="S3221" i="16" l="1"/>
  <c r="A3221" i="16"/>
  <c r="S3222" i="16" l="1"/>
  <c r="A3222" i="16"/>
  <c r="S3223" i="16" l="1"/>
  <c r="A3223" i="16"/>
  <c r="S3224" i="16" l="1"/>
  <c r="A3224" i="16"/>
  <c r="S3225" i="16" l="1"/>
  <c r="A3225" i="16"/>
  <c r="S3226" i="16" l="1"/>
  <c r="A3226" i="16"/>
  <c r="S3227" i="16" l="1"/>
  <c r="A3227" i="16"/>
  <c r="S3228" i="16" l="1"/>
  <c r="A3228" i="16"/>
  <c r="S3229" i="16" l="1"/>
  <c r="A3229" i="16"/>
  <c r="S3230" i="16" l="1"/>
  <c r="A3230" i="16"/>
  <c r="S3231" i="16" l="1"/>
  <c r="A3231" i="16"/>
  <c r="A3232" i="16" l="1"/>
  <c r="S3232" i="16"/>
  <c r="S3233" i="16" l="1"/>
  <c r="A3233" i="16"/>
  <c r="S3234" i="16" l="1"/>
  <c r="A3234" i="16"/>
  <c r="S3235" i="16" l="1"/>
  <c r="A3235" i="16"/>
  <c r="A3236" i="16" l="1"/>
  <c r="S3236" i="16"/>
  <c r="A3237" i="16" l="1"/>
  <c r="S3237" i="16"/>
  <c r="S3238" i="16" l="1"/>
  <c r="A3238" i="16"/>
  <c r="S3239" i="16" l="1"/>
  <c r="A3239" i="16"/>
  <c r="S3240" i="16" l="1"/>
  <c r="A3240" i="16"/>
  <c r="A3241" i="16" l="1"/>
  <c r="S3241" i="16"/>
  <c r="S3242" i="16" l="1"/>
  <c r="A3242" i="16"/>
  <c r="S3243" i="16" l="1"/>
  <c r="A3243" i="16"/>
  <c r="S3244" i="16" l="1"/>
  <c r="A3244" i="16"/>
  <c r="A3245" i="16" l="1"/>
  <c r="S3245" i="16"/>
  <c r="S3246" i="16" l="1"/>
  <c r="A3246" i="16"/>
  <c r="S3247" i="16" l="1"/>
  <c r="A3247" i="16"/>
  <c r="S3248" i="16" l="1"/>
  <c r="A3248" i="16"/>
  <c r="S3249" i="16" l="1"/>
  <c r="A3249" i="16"/>
  <c r="S3250" i="16" l="1"/>
  <c r="A3250" i="16"/>
  <c r="S3251" i="16" l="1"/>
  <c r="A3251" i="16"/>
  <c r="A3252" i="16" l="1"/>
  <c r="S3252" i="16"/>
  <c r="S3253" i="16" l="1"/>
  <c r="A3253" i="16"/>
  <c r="S3254" i="16" l="1"/>
  <c r="A3254" i="16"/>
  <c r="S3255" i="16" l="1"/>
  <c r="A3255" i="16"/>
  <c r="A3256" i="16" l="1"/>
  <c r="S3256" i="16"/>
  <c r="S3257" i="16" l="1"/>
  <c r="A3257" i="16"/>
  <c r="S3258" i="16" l="1"/>
  <c r="A3258" i="16"/>
  <c r="S3259" i="16" l="1"/>
  <c r="A3259" i="16"/>
  <c r="A3260" i="16" l="1"/>
  <c r="S3260" i="16"/>
  <c r="S3261" i="16" l="1"/>
  <c r="A3261" i="16"/>
  <c r="S3262" i="16" l="1"/>
  <c r="A3262" i="16"/>
  <c r="S3263" i="16" l="1"/>
  <c r="A3263" i="16"/>
  <c r="S3264" i="16" l="1"/>
  <c r="A3264" i="16"/>
  <c r="S3265" i="16" l="1"/>
  <c r="A3265" i="16"/>
  <c r="S3266" i="16" l="1"/>
  <c r="A3266" i="16"/>
  <c r="S3267" i="16" l="1"/>
  <c r="A3267" i="16"/>
  <c r="S3268" i="16" l="1"/>
  <c r="A3268" i="16"/>
  <c r="S3269" i="16" l="1"/>
  <c r="A3269" i="16"/>
  <c r="S3270" i="16" l="1"/>
  <c r="A3270" i="16"/>
  <c r="A3271" i="16" l="1"/>
  <c r="S3271" i="16"/>
  <c r="S3272" i="16" l="1"/>
  <c r="A3272" i="16"/>
  <c r="S3273" i="16" l="1"/>
  <c r="A3273" i="16"/>
  <c r="S3274" i="16" l="1"/>
  <c r="A3274" i="16"/>
  <c r="A3275" i="16" l="1"/>
  <c r="S3275" i="16"/>
  <c r="S3276" i="16" l="1"/>
  <c r="A3276" i="16"/>
  <c r="S3277" i="16" l="1"/>
  <c r="A3277" i="16"/>
  <c r="S3278" i="16" l="1"/>
  <c r="A3278" i="16"/>
  <c r="A3279" i="16" l="1"/>
  <c r="S3279" i="16"/>
  <c r="S3280" i="16" l="1"/>
  <c r="A3280" i="16"/>
  <c r="S3281" i="16" l="1"/>
  <c r="A3281" i="16"/>
  <c r="S3282" i="16" l="1"/>
  <c r="A3282" i="16"/>
  <c r="S3283" i="16" l="1"/>
  <c r="A3283" i="16"/>
  <c r="A3284" i="16" l="1"/>
  <c r="S3284" i="16"/>
  <c r="S3285" i="16" l="1"/>
  <c r="A3285" i="16"/>
  <c r="A3286" i="16" l="1"/>
  <c r="S3286" i="16"/>
  <c r="S3287" i="16" l="1"/>
  <c r="A3287" i="16"/>
  <c r="A3288" i="16" l="1"/>
  <c r="S3288" i="16"/>
  <c r="S3289" i="16" l="1"/>
  <c r="A3289" i="16"/>
  <c r="S3290" i="16" l="1"/>
  <c r="A3290" i="16"/>
  <c r="S3291" i="16" l="1"/>
  <c r="A3291" i="16"/>
  <c r="S3292" i="16" l="1"/>
  <c r="A3292" i="16"/>
  <c r="S3293" i="16" l="1"/>
  <c r="A3293" i="16"/>
  <c r="S3294" i="16" l="1"/>
  <c r="A3294" i="16"/>
  <c r="S3295" i="16" l="1"/>
  <c r="A3295" i="16"/>
  <c r="S3296" i="16" l="1"/>
  <c r="A3296" i="16"/>
  <c r="S3297" i="16" l="1"/>
  <c r="A3297" i="16"/>
  <c r="S3298" i="16" l="1"/>
  <c r="A3298" i="16"/>
  <c r="S3299" i="16" l="1"/>
  <c r="A3299" i="16"/>
  <c r="S3300" i="16" l="1"/>
  <c r="A3300" i="16"/>
  <c r="S3301" i="16" l="1"/>
  <c r="A3301" i="16"/>
  <c r="S3302" i="16" l="1"/>
  <c r="A3302" i="16"/>
  <c r="S3303" i="16" l="1"/>
  <c r="A3303" i="16"/>
  <c r="S3304" i="16" l="1"/>
  <c r="A3304" i="16"/>
  <c r="S3305" i="16" l="1"/>
  <c r="A3305" i="16"/>
  <c r="S3306" i="16" l="1"/>
  <c r="A3306" i="16"/>
  <c r="S3307" i="16" l="1"/>
  <c r="A3307" i="16"/>
  <c r="S3308" i="16" l="1"/>
  <c r="A3308" i="16"/>
  <c r="S3309" i="16" l="1"/>
  <c r="A3309" i="16"/>
  <c r="A3310" i="16" l="1"/>
  <c r="S3310" i="16"/>
  <c r="S3311" i="16" l="1"/>
  <c r="A3311" i="16"/>
  <c r="S3312" i="16" l="1"/>
  <c r="A3312" i="16"/>
  <c r="S3313" i="16" l="1"/>
  <c r="A3313" i="16"/>
  <c r="S3314" i="16" l="1"/>
  <c r="A3314" i="16"/>
  <c r="S3315" i="16" l="1"/>
  <c r="A3315" i="16"/>
  <c r="S3316" i="16" l="1"/>
  <c r="A3316" i="16"/>
  <c r="S3317" i="16" l="1"/>
  <c r="A3317" i="16"/>
  <c r="S3318" i="16" l="1"/>
  <c r="A3318" i="16"/>
  <c r="S3319" i="16" l="1"/>
  <c r="A3319" i="16"/>
  <c r="S3320" i="16" l="1"/>
  <c r="A3320" i="16"/>
  <c r="S3321" i="16" l="1"/>
  <c r="A3321" i="16"/>
  <c r="A3322" i="16" l="1"/>
  <c r="S3322" i="16"/>
  <c r="S3323" i="16" l="1"/>
  <c r="A3323" i="16"/>
  <c r="S3324" i="16" l="1"/>
  <c r="A3324" i="16"/>
  <c r="S3325" i="16" l="1"/>
  <c r="A3325" i="16"/>
  <c r="A3326" i="16" l="1"/>
  <c r="S3326" i="16"/>
  <c r="S3327" i="16" l="1"/>
  <c r="A3327" i="16"/>
  <c r="S3328" i="16" l="1"/>
  <c r="A3328" i="16"/>
  <c r="S3329" i="16" l="1"/>
  <c r="A3329" i="16"/>
  <c r="S3330" i="16" l="1"/>
  <c r="A3330" i="16"/>
  <c r="A3331" i="16" l="1"/>
  <c r="S3331" i="16"/>
  <c r="S3332" i="16" l="1"/>
  <c r="A3332" i="16"/>
  <c r="S3333" i="16" l="1"/>
  <c r="A3333" i="16"/>
  <c r="A3334" i="16" l="1"/>
  <c r="S3334" i="16"/>
  <c r="A3335" i="16" l="1"/>
  <c r="S3335" i="16"/>
  <c r="S3336" i="16" l="1"/>
  <c r="A3336" i="16"/>
  <c r="S3337" i="16" l="1"/>
  <c r="A3337" i="16"/>
  <c r="S3338" i="16" l="1"/>
  <c r="A3338" i="16"/>
  <c r="S3339" i="16" l="1"/>
  <c r="A3339" i="16"/>
  <c r="A3340" i="16" l="1"/>
  <c r="S3340" i="16"/>
  <c r="S3341" i="16" l="1"/>
  <c r="A3341" i="16"/>
  <c r="A3342" i="16" l="1"/>
  <c r="S3342" i="16"/>
  <c r="A3343" i="16" l="1"/>
  <c r="S3343" i="16"/>
  <c r="S3344" i="16" l="1"/>
  <c r="A3344" i="16"/>
  <c r="A3345" i="16" l="1"/>
  <c r="S3345" i="16"/>
  <c r="S3346" i="16" l="1"/>
  <c r="A3346" i="16"/>
  <c r="S3347" i="16" l="1"/>
  <c r="A3347" i="16"/>
  <c r="S3348" i="16" l="1"/>
  <c r="A3348" i="16"/>
  <c r="S3349" i="16" l="1"/>
  <c r="A3349" i="16"/>
  <c r="S3350" i="16" l="1"/>
  <c r="A3350" i="16"/>
  <c r="S3351" i="16" l="1"/>
  <c r="A3351" i="16"/>
  <c r="A3352" i="16" l="1"/>
  <c r="S3352" i="16"/>
  <c r="S3353" i="16" l="1"/>
  <c r="A3353" i="16"/>
  <c r="A3354" i="16" l="1"/>
  <c r="S3354" i="16"/>
  <c r="S3355" i="16" l="1"/>
  <c r="A3355" i="16"/>
  <c r="S3356" i="16" l="1"/>
  <c r="A3356" i="16"/>
  <c r="S3357" i="16" l="1"/>
  <c r="A3357" i="16"/>
  <c r="A3358" i="16" l="1"/>
  <c r="S3358" i="16"/>
  <c r="S3359" i="16" l="1"/>
  <c r="A3359" i="16"/>
  <c r="S3360" i="16" l="1"/>
  <c r="A3360" i="16"/>
  <c r="A3361" i="16" l="1"/>
  <c r="S3361" i="16"/>
  <c r="S3362" i="16" l="1"/>
  <c r="A3362" i="16"/>
  <c r="S3363" i="16" l="1"/>
  <c r="A3363" i="16"/>
  <c r="S3364" i="16" l="1"/>
  <c r="A3364" i="16"/>
  <c r="S3365" i="16" l="1"/>
  <c r="A3365" i="16"/>
  <c r="S3366" i="16" l="1"/>
  <c r="A3366" i="16"/>
  <c r="S3367" i="16" l="1"/>
  <c r="A3367" i="16"/>
  <c r="S3368" i="16" l="1"/>
  <c r="A3368" i="16"/>
  <c r="A3369" i="16" l="1"/>
  <c r="S3369" i="16"/>
  <c r="S3370" i="16" l="1"/>
  <c r="A3370" i="16"/>
  <c r="S3371" i="16" l="1"/>
  <c r="A3371" i="16"/>
  <c r="S3372" i="16" l="1"/>
  <c r="A3372" i="16"/>
  <c r="S3373" i="16" l="1"/>
  <c r="A3373" i="16"/>
  <c r="S3374" i="16" l="1"/>
  <c r="A3374" i="16"/>
  <c r="S3375" i="16" l="1"/>
  <c r="A3375" i="16"/>
  <c r="S3376" i="16" l="1"/>
  <c r="A3376" i="16"/>
  <c r="S3377" i="16" l="1"/>
  <c r="A3377" i="16"/>
  <c r="S3378" i="16" l="1"/>
  <c r="A3378" i="16"/>
  <c r="A3379" i="16" l="1"/>
  <c r="S3379" i="16"/>
  <c r="S3380" i="16" l="1"/>
  <c r="A3380" i="16"/>
  <c r="A3381" i="16" l="1"/>
  <c r="S3381" i="16"/>
  <c r="A3382" i="16" l="1"/>
  <c r="S3382" i="16"/>
  <c r="S3383" i="16" l="1"/>
  <c r="A3383" i="16"/>
  <c r="S3384" i="16" l="1"/>
  <c r="A3384" i="16"/>
  <c r="S3385" i="16" l="1"/>
  <c r="A3385" i="16"/>
  <c r="S3386" i="16" l="1"/>
  <c r="A3386" i="16"/>
  <c r="A3387" i="16" l="1"/>
  <c r="S3387" i="16"/>
  <c r="S3388" i="16" l="1"/>
  <c r="A3388" i="16"/>
  <c r="S3389" i="16" l="1"/>
  <c r="A3389" i="16"/>
  <c r="S3390" i="16" l="1"/>
  <c r="A3390" i="16"/>
  <c r="A3391" i="16" l="1"/>
  <c r="S3391" i="16"/>
  <c r="S3392" i="16" l="1"/>
  <c r="A3392" i="16"/>
  <c r="S3393" i="16" l="1"/>
  <c r="A3393" i="16"/>
  <c r="S3394" i="16" l="1"/>
  <c r="A3394" i="16"/>
  <c r="S3395" i="16" l="1"/>
  <c r="A3395" i="16"/>
  <c r="S3396" i="16" l="1"/>
  <c r="A3396" i="16"/>
  <c r="S3397" i="16" l="1"/>
  <c r="A3397" i="16"/>
  <c r="S3398" i="16" l="1"/>
  <c r="A3398" i="16"/>
  <c r="S3399" i="16" l="1"/>
  <c r="A3399" i="16"/>
  <c r="S3400" i="16" l="1"/>
  <c r="A3400" i="16"/>
  <c r="S3401" i="16" l="1"/>
  <c r="A3401" i="16"/>
  <c r="A3402" i="16" l="1"/>
  <c r="S3402" i="16"/>
  <c r="S3403" i="16" l="1"/>
  <c r="A3403" i="16"/>
  <c r="A3404" i="16" l="1"/>
  <c r="S3404" i="16"/>
  <c r="S3405" i="16" l="1"/>
  <c r="A3405" i="16"/>
  <c r="S3406" i="16" l="1"/>
  <c r="A3406" i="16"/>
  <c r="S3407" i="16" l="1"/>
  <c r="A3407" i="16"/>
  <c r="S3408" i="16" l="1"/>
  <c r="A3408" i="16"/>
  <c r="S3409" i="16" l="1"/>
  <c r="A3409" i="16"/>
  <c r="S3410" i="16" l="1"/>
  <c r="A3410" i="16"/>
  <c r="S3411" i="16" l="1"/>
  <c r="A3411" i="16"/>
  <c r="A3412" i="16" l="1"/>
  <c r="S3412" i="16"/>
  <c r="S3413" i="16" l="1"/>
  <c r="A3413" i="16"/>
  <c r="A3414" i="16" l="1"/>
  <c r="S3414" i="16"/>
  <c r="S3415" i="16" l="1"/>
  <c r="A3415" i="16"/>
  <c r="S3416" i="16" l="1"/>
  <c r="A3416" i="16"/>
  <c r="S3417" i="16" l="1"/>
  <c r="A3417" i="16"/>
  <c r="S3418" i="16" l="1"/>
  <c r="A3418" i="16"/>
  <c r="S3419" i="16" l="1"/>
  <c r="A3419" i="16"/>
  <c r="S3420" i="16" l="1"/>
  <c r="A3420" i="16"/>
  <c r="S3421" i="16" l="1"/>
  <c r="A3421" i="16"/>
  <c r="S3422" i="16" l="1"/>
  <c r="A3422" i="16"/>
  <c r="S3423" i="16" l="1"/>
  <c r="A3423" i="16"/>
  <c r="S3424" i="16" l="1"/>
  <c r="A3424" i="16"/>
  <c r="A3425" i="16" l="1"/>
  <c r="S3425" i="16"/>
  <c r="S3426" i="16" l="1"/>
  <c r="A3426" i="16"/>
  <c r="S3427" i="16" l="1"/>
  <c r="A3427" i="16"/>
  <c r="S3428" i="16" l="1"/>
  <c r="A3428" i="16"/>
  <c r="S3429" i="16" l="1"/>
  <c r="A3429" i="16"/>
  <c r="S3430" i="16" l="1"/>
  <c r="A3430" i="16"/>
  <c r="A3431" i="16" l="1"/>
  <c r="S3431" i="16"/>
  <c r="S3432" i="16" l="1"/>
  <c r="A3432" i="16"/>
  <c r="S3433" i="16" l="1"/>
  <c r="A3433" i="16"/>
  <c r="S3434" i="16" l="1"/>
  <c r="A3434" i="16"/>
  <c r="S3435" i="16" l="1"/>
  <c r="A3435" i="16"/>
  <c r="S3436" i="16" l="1"/>
  <c r="A3436" i="16"/>
  <c r="A3437" i="16" l="1"/>
  <c r="S3437" i="16"/>
  <c r="S3438" i="16" l="1"/>
  <c r="A3438" i="16"/>
  <c r="S3439" i="16" l="1"/>
  <c r="A3439" i="16"/>
  <c r="A3440" i="16" l="1"/>
  <c r="S3440" i="16"/>
  <c r="S3441" i="16" l="1"/>
  <c r="A3441" i="16"/>
  <c r="A3442" i="16" l="1"/>
  <c r="S3442" i="16"/>
  <c r="S3443" i="16" l="1"/>
  <c r="A3443" i="16"/>
  <c r="S3444" i="16" l="1"/>
  <c r="A3444" i="16"/>
  <c r="S3445" i="16" l="1"/>
  <c r="A3445" i="16"/>
  <c r="A3446" i="16" l="1"/>
  <c r="S3446" i="16"/>
  <c r="S3447" i="16" l="1"/>
  <c r="A3447" i="16"/>
  <c r="S3448" i="16" l="1"/>
  <c r="A3448" i="16"/>
  <c r="A3449" i="16" l="1"/>
  <c r="S3449" i="16"/>
  <c r="S3450" i="16" l="1"/>
  <c r="A3450" i="16"/>
  <c r="S3451" i="16" l="1"/>
  <c r="A3451" i="16"/>
  <c r="A3452" i="16" l="1"/>
  <c r="S3452" i="16"/>
  <c r="S3453" i="16" l="1"/>
  <c r="A3453" i="16"/>
  <c r="S3454" i="16" l="1"/>
  <c r="A3454" i="16"/>
  <c r="S3455" i="16" l="1"/>
  <c r="A3455" i="16"/>
  <c r="A3456" i="16" l="1"/>
  <c r="S3456" i="16"/>
  <c r="S3457" i="16" l="1"/>
  <c r="A3457" i="16"/>
  <c r="S3458" i="16" l="1"/>
  <c r="A3458" i="16"/>
  <c r="S3459" i="16" l="1"/>
  <c r="A3459" i="16"/>
  <c r="S3460" i="16" l="1"/>
  <c r="A3460" i="16"/>
  <c r="A3461" i="16" l="1"/>
  <c r="S3461" i="16"/>
  <c r="A3462" i="16" l="1"/>
  <c r="S3462" i="16"/>
  <c r="S3463" i="16" l="1"/>
  <c r="A3463" i="16"/>
  <c r="S3464" i="16" l="1"/>
  <c r="A3464" i="16"/>
  <c r="S3465" i="16" l="1"/>
  <c r="A3465" i="16"/>
  <c r="S3466" i="16" l="1"/>
  <c r="A3466" i="16"/>
  <c r="S3467" i="16" l="1"/>
  <c r="A3467" i="16"/>
  <c r="S3468" i="16" l="1"/>
  <c r="A3468" i="16"/>
  <c r="S3469" i="16" l="1"/>
  <c r="A3469" i="16"/>
  <c r="S3470" i="16" l="1"/>
  <c r="A3470" i="16"/>
  <c r="S3471" i="16" l="1"/>
  <c r="A3471" i="16"/>
  <c r="S3472" i="16" l="1"/>
  <c r="A3472" i="16"/>
  <c r="A3473" i="16" l="1"/>
  <c r="S3473" i="16"/>
  <c r="S3474" i="16" l="1"/>
  <c r="A3474" i="16"/>
  <c r="S3475" i="16" l="1"/>
  <c r="A3475" i="16"/>
  <c r="A3476" i="16" l="1"/>
  <c r="S3476" i="16"/>
  <c r="S3477" i="16" l="1"/>
  <c r="A3477" i="16"/>
  <c r="A3478" i="16" l="1"/>
  <c r="S3478" i="16"/>
  <c r="S3479" i="16" l="1"/>
  <c r="A3479" i="16"/>
  <c r="S3480" i="16" l="1"/>
  <c r="A3480" i="16"/>
  <c r="A3481" i="16" l="1"/>
  <c r="S3481" i="16"/>
  <c r="S3482" i="16" l="1"/>
  <c r="A3482" i="16"/>
  <c r="A3483" i="16" l="1"/>
  <c r="S3483" i="16"/>
  <c r="S3484" i="16" l="1"/>
  <c r="A3484" i="16"/>
  <c r="S3485" i="16" l="1"/>
  <c r="A3485" i="16"/>
  <c r="S3486" i="16" l="1"/>
  <c r="A3486" i="16"/>
  <c r="S3487" i="16" l="1"/>
  <c r="A3487" i="16"/>
  <c r="S3488" i="16" l="1"/>
  <c r="A3488" i="16"/>
  <c r="S3489" i="16" l="1"/>
  <c r="A3489" i="16"/>
  <c r="A3490" i="16" l="1"/>
  <c r="S3490" i="16"/>
  <c r="S3491" i="16" l="1"/>
  <c r="A3491" i="16"/>
  <c r="S3492" i="16" l="1"/>
  <c r="A3492" i="16"/>
  <c r="S3493" i="16" l="1"/>
  <c r="A3493" i="16"/>
  <c r="S3494" i="16" l="1"/>
  <c r="A3494" i="16"/>
  <c r="S3495" i="16" l="1"/>
  <c r="A3495" i="16"/>
  <c r="S3496" i="16" l="1"/>
  <c r="A3496" i="16"/>
  <c r="S3497" i="16" l="1"/>
  <c r="A3497" i="16"/>
  <c r="S3498" i="16" l="1"/>
  <c r="A3498" i="16"/>
  <c r="A3499" i="16" l="1"/>
  <c r="S3499" i="16"/>
  <c r="S3500" i="16" l="1"/>
  <c r="A3500" i="16"/>
  <c r="S3501" i="16" l="1"/>
  <c r="A3501" i="16"/>
  <c r="S3502" i="16" l="1"/>
  <c r="A3502" i="16"/>
  <c r="S3503" i="16" l="1"/>
  <c r="A3503" i="16"/>
  <c r="S3504" i="16" l="1"/>
  <c r="A3504" i="16"/>
  <c r="S3505" i="16" l="1"/>
  <c r="A3505" i="16"/>
  <c r="S3506" i="16" l="1"/>
  <c r="A3506" i="16"/>
  <c r="A3507" i="16" l="1"/>
  <c r="S3507" i="16"/>
  <c r="S3508" i="16" l="1"/>
  <c r="A3508" i="16"/>
  <c r="S3509" i="16" l="1"/>
  <c r="A3509" i="16"/>
  <c r="S3510" i="16" l="1"/>
  <c r="A3510" i="16"/>
  <c r="S3511" i="16" l="1"/>
  <c r="A3511" i="16"/>
  <c r="S3512" i="16" l="1"/>
  <c r="A3512" i="16"/>
  <c r="S3513" i="16" l="1"/>
  <c r="A3513" i="16"/>
  <c r="S3514" i="16" l="1"/>
  <c r="A3514" i="16"/>
  <c r="S3515" i="16" l="1"/>
  <c r="A3515" i="16"/>
  <c r="S3516" i="16" l="1"/>
  <c r="A3516" i="16"/>
  <c r="S3517" i="16" l="1"/>
  <c r="A3517" i="16"/>
  <c r="S3518" i="16" l="1"/>
  <c r="A3518" i="16"/>
  <c r="S3519" i="16" l="1"/>
  <c r="A3519" i="16"/>
  <c r="S3520" i="16" l="1"/>
  <c r="A3520" i="16"/>
  <c r="S3521" i="16" l="1"/>
  <c r="A3521" i="16"/>
  <c r="A3522" i="16" l="1"/>
  <c r="S3522" i="16"/>
  <c r="S3523" i="16" l="1"/>
  <c r="A3523" i="16"/>
  <c r="S3524" i="16" l="1"/>
  <c r="A3524" i="16"/>
  <c r="S3525" i="16" l="1"/>
  <c r="A3525" i="16"/>
  <c r="S3526" i="16" l="1"/>
  <c r="A3526" i="16"/>
  <c r="S3527" i="16" l="1"/>
  <c r="A3527" i="16"/>
  <c r="A3528" i="16" l="1"/>
  <c r="S3528" i="16"/>
  <c r="A3529" i="16" l="1"/>
  <c r="S3529" i="16"/>
  <c r="A3530" i="16" l="1"/>
  <c r="S3530" i="16"/>
  <c r="S3531" i="16" l="1"/>
  <c r="A3531" i="16"/>
  <c r="S3532" i="16" l="1"/>
  <c r="A3532" i="16"/>
  <c r="S3533" i="16" l="1"/>
  <c r="A3533" i="16"/>
  <c r="S3534" i="16" l="1"/>
  <c r="A3534" i="16"/>
  <c r="S3535" i="16" l="1"/>
  <c r="A3535" i="16"/>
  <c r="S3536" i="16" l="1"/>
  <c r="A3536" i="16"/>
  <c r="S3537" i="16" l="1"/>
  <c r="A3537" i="16"/>
  <c r="S3538" i="16" l="1"/>
  <c r="A3538" i="16"/>
  <c r="S3539" i="16" l="1"/>
  <c r="A3539" i="16"/>
  <c r="A3540" i="16" l="1"/>
  <c r="S3540" i="16"/>
  <c r="S3541" i="16" l="1"/>
  <c r="A3541" i="16"/>
  <c r="S3542" i="16" l="1"/>
  <c r="A3542" i="16"/>
  <c r="A3543" i="16" l="1"/>
  <c r="S3543" i="16"/>
  <c r="A3544" i="16" l="1"/>
  <c r="S3544" i="16"/>
  <c r="S3545" i="16" l="1"/>
  <c r="A3545" i="16"/>
  <c r="A3546" i="16" l="1"/>
  <c r="S3546" i="16"/>
  <c r="S3547" i="16" l="1"/>
  <c r="A3547" i="16"/>
  <c r="S3548" i="16" l="1"/>
  <c r="A3548" i="16"/>
  <c r="S3549" i="16" l="1"/>
  <c r="A3549" i="16"/>
  <c r="S3550" i="16" l="1"/>
  <c r="A3550" i="16"/>
  <c r="S3551" i="16" l="1"/>
  <c r="A3551" i="16"/>
  <c r="S3552" i="16" l="1"/>
  <c r="A3552" i="16"/>
  <c r="S3553" i="16" l="1"/>
  <c r="A3553" i="16"/>
  <c r="S3554" i="16" l="1"/>
  <c r="A3554" i="16"/>
  <c r="S3555" i="16" l="1"/>
  <c r="A3555" i="16"/>
  <c r="S3556" i="16" l="1"/>
  <c r="A3556" i="16"/>
  <c r="S3557" i="16" l="1"/>
  <c r="A3557" i="16"/>
  <c r="S3558" i="16" l="1"/>
  <c r="A3558" i="16"/>
  <c r="A3559" i="16" l="1"/>
  <c r="S3559" i="16"/>
  <c r="S3560" i="16" l="1"/>
  <c r="A3560" i="16"/>
  <c r="S3561" i="16" l="1"/>
  <c r="A3561" i="16"/>
  <c r="S3562" i="16" l="1"/>
  <c r="A3562" i="16"/>
  <c r="S3563" i="16" l="1"/>
  <c r="A3563" i="16"/>
  <c r="A3564" i="16" l="1"/>
  <c r="S3564" i="16"/>
  <c r="A3565" i="16" l="1"/>
  <c r="S3565" i="16"/>
  <c r="S3566" i="16" l="1"/>
  <c r="A3566" i="16"/>
  <c r="A3567" i="16" l="1"/>
  <c r="S3567" i="16"/>
  <c r="S3568" i="16" l="1"/>
  <c r="A3568" i="16"/>
  <c r="A3569" i="16" l="1"/>
  <c r="S3569" i="16"/>
  <c r="S3570" i="16" l="1"/>
  <c r="A3570" i="16"/>
  <c r="S3571" i="16" l="1"/>
  <c r="A3571" i="16"/>
  <c r="S3572" i="16" l="1"/>
  <c r="A3572" i="16"/>
  <c r="S3573" i="16" l="1"/>
  <c r="A3573" i="16"/>
  <c r="A3574" i="16" l="1"/>
  <c r="S3574" i="16"/>
  <c r="S3575" i="16" l="1"/>
  <c r="A3575" i="16"/>
  <c r="S3576" i="16" l="1"/>
  <c r="A3576" i="16"/>
  <c r="S3577" i="16" l="1"/>
  <c r="A3577" i="16"/>
  <c r="A3578" i="16" l="1"/>
  <c r="S3578" i="16"/>
  <c r="S3579" i="16" l="1"/>
  <c r="A3579" i="16"/>
  <c r="S3580" i="16" l="1"/>
  <c r="A3580" i="16"/>
  <c r="S3581" i="16" l="1"/>
  <c r="A3581" i="16"/>
  <c r="S3582" i="16" l="1"/>
  <c r="A3582" i="16"/>
  <c r="S3583" i="16" l="1"/>
  <c r="A3583" i="16"/>
  <c r="A3584" i="16" l="1"/>
  <c r="S3584" i="16"/>
  <c r="S3585" i="16" l="1"/>
  <c r="A3585" i="16"/>
  <c r="S3586" i="16" l="1"/>
  <c r="A3586" i="16"/>
  <c r="S3587" i="16" l="1"/>
  <c r="A3587" i="16"/>
  <c r="S3588" i="16" l="1"/>
  <c r="A3588" i="16"/>
  <c r="A3589" i="16" l="1"/>
  <c r="S3589" i="16"/>
  <c r="S3590" i="16" l="1"/>
  <c r="A3590" i="16"/>
  <c r="S3591" i="16" l="1"/>
  <c r="A3591" i="16"/>
  <c r="S3592" i="16" l="1"/>
  <c r="A3592" i="16"/>
  <c r="S3593" i="16" l="1"/>
  <c r="A3593" i="16"/>
  <c r="S3594" i="16" l="1"/>
  <c r="A3594" i="16"/>
  <c r="A3595" i="16" l="1"/>
  <c r="S3595" i="16"/>
  <c r="S3596" i="16" l="1"/>
  <c r="A3596" i="16"/>
  <c r="A3597" i="16" l="1"/>
  <c r="S3597" i="16"/>
  <c r="S3598" i="16" l="1"/>
  <c r="A3598" i="16"/>
  <c r="S3599" i="16" l="1"/>
  <c r="A3599" i="16"/>
  <c r="S3600" i="16" l="1"/>
  <c r="A3600" i="16"/>
  <c r="S3601" i="16" l="1"/>
  <c r="A3601" i="16"/>
  <c r="S3602" i="16" l="1"/>
  <c r="A3602" i="16"/>
  <c r="A3603" i="16" l="1"/>
  <c r="S3603" i="16"/>
  <c r="S3604" i="16" l="1"/>
  <c r="A3604" i="16"/>
  <c r="A3605" i="16" l="1"/>
  <c r="S3605" i="16"/>
  <c r="S3606" i="16" l="1"/>
  <c r="A3606" i="16"/>
  <c r="A3607" i="16" l="1"/>
  <c r="S3607" i="16"/>
  <c r="S3608" i="16" l="1"/>
  <c r="A3608" i="16"/>
  <c r="A3609" i="16" l="1"/>
  <c r="S3609" i="16"/>
  <c r="S3610" i="16" l="1"/>
  <c r="A3610" i="16"/>
  <c r="S3611" i="16" l="1"/>
  <c r="A3611" i="16"/>
  <c r="S3612" i="16" l="1"/>
  <c r="A3612" i="16"/>
  <c r="S3613" i="16" l="1"/>
  <c r="A3613" i="16"/>
  <c r="S3614" i="16" l="1"/>
  <c r="A3614" i="16"/>
  <c r="S3615" i="16" l="1"/>
  <c r="A3615" i="16"/>
  <c r="S3616" i="16" l="1"/>
  <c r="A3616" i="16"/>
  <c r="S3617" i="16" l="1"/>
  <c r="A3617" i="16"/>
  <c r="S3618" i="16" l="1"/>
  <c r="A3618" i="16"/>
  <c r="S3619" i="16" l="1"/>
  <c r="A3619" i="16"/>
  <c r="S3620" i="16" l="1"/>
  <c r="A3620" i="16"/>
  <c r="A3621" i="16" l="1"/>
  <c r="S3621" i="16"/>
  <c r="S3622" i="16" l="1"/>
  <c r="A3622" i="16"/>
  <c r="S3623" i="16" l="1"/>
  <c r="A3623" i="16"/>
  <c r="S3624" i="16" l="1"/>
  <c r="A3624" i="16"/>
  <c r="S3625" i="16" l="1"/>
  <c r="A3625" i="16"/>
  <c r="S3626" i="16" l="1"/>
  <c r="A3626" i="16"/>
  <c r="A3627" i="16" l="1"/>
  <c r="S3627" i="16"/>
  <c r="S3628" i="16" l="1"/>
  <c r="A3628" i="16"/>
  <c r="S3629" i="16" l="1"/>
  <c r="A3629" i="16"/>
  <c r="S3630" i="16" l="1"/>
  <c r="A3630" i="16"/>
  <c r="A3631" i="16" l="1"/>
  <c r="S3631" i="16"/>
  <c r="S3632" i="16" l="1"/>
  <c r="A3632" i="16"/>
  <c r="S3633" i="16" l="1"/>
  <c r="A3633" i="16"/>
  <c r="S3634" i="16" l="1"/>
  <c r="A3634" i="16"/>
  <c r="S3635" i="16" l="1"/>
  <c r="A3635" i="16"/>
  <c r="S3636" i="16" l="1"/>
  <c r="A3636" i="16"/>
  <c r="S3637" i="16" l="1"/>
  <c r="A3637" i="16"/>
  <c r="S3638" i="16" l="1"/>
  <c r="A3638" i="16"/>
  <c r="S3639" i="16" l="1"/>
  <c r="A3639" i="16"/>
  <c r="A3640" i="16" l="1"/>
  <c r="S3640" i="16"/>
  <c r="S3641" i="16" l="1"/>
  <c r="A3641" i="16"/>
  <c r="S3642" i="16" l="1"/>
  <c r="A3642" i="16"/>
  <c r="A3643" i="16" l="1"/>
  <c r="S3643" i="16"/>
  <c r="S3644" i="16" l="1"/>
  <c r="A3644" i="16"/>
  <c r="A3645" i="16" l="1"/>
  <c r="S3645" i="16"/>
  <c r="S3646" i="16" l="1"/>
  <c r="A3646" i="16"/>
  <c r="S3647" i="16" l="1"/>
  <c r="A3647" i="16"/>
  <c r="S3648" i="16" l="1"/>
  <c r="A3648" i="16"/>
  <c r="S3649" i="16" l="1"/>
  <c r="A3649" i="16"/>
  <c r="S3650" i="16" l="1"/>
  <c r="A3650" i="16"/>
  <c r="A3651" i="16" l="1"/>
  <c r="S3651" i="16"/>
  <c r="S3652" i="16" l="1"/>
  <c r="A3652" i="16"/>
  <c r="A3653" i="16" l="1"/>
  <c r="S3653" i="16"/>
  <c r="S3654" i="16" l="1"/>
  <c r="A3654" i="16"/>
  <c r="S3655" i="16" l="1"/>
  <c r="A3655" i="16"/>
  <c r="S3656" i="16" l="1"/>
  <c r="A3656" i="16"/>
  <c r="S3657" i="16" l="1"/>
  <c r="A3657" i="16"/>
  <c r="S3658" i="16" l="1"/>
  <c r="A3658" i="16"/>
  <c r="S3659" i="16" l="1"/>
  <c r="A3659" i="16"/>
  <c r="S3660" i="16" l="1"/>
  <c r="A3660" i="16"/>
  <c r="S3661" i="16" l="1"/>
  <c r="A3661" i="16"/>
  <c r="S3662" i="16" l="1"/>
  <c r="A3662" i="16"/>
  <c r="S3663" i="16" l="1"/>
  <c r="A3663" i="16"/>
  <c r="S3664" i="16" l="1"/>
  <c r="A3664" i="16"/>
  <c r="A3665" i="16" l="1"/>
  <c r="S3665" i="16"/>
  <c r="S3666" i="16" l="1"/>
  <c r="A3666" i="16"/>
  <c r="S3667" i="16" l="1"/>
  <c r="A3667" i="16"/>
  <c r="S3668" i="16" l="1"/>
  <c r="A3668" i="16"/>
  <c r="S3669" i="16" l="1"/>
  <c r="A3669" i="16"/>
  <c r="S3670" i="16" l="1"/>
  <c r="A3670" i="16"/>
  <c r="S3671" i="16" l="1"/>
  <c r="A3671" i="16"/>
  <c r="S3672" i="16" l="1"/>
  <c r="A3672" i="16"/>
  <c r="S3673" i="16" l="1"/>
  <c r="A3673" i="16"/>
  <c r="S3674" i="16" l="1"/>
  <c r="A3674" i="16"/>
  <c r="S3675" i="16" l="1"/>
  <c r="A3675" i="16"/>
  <c r="S3676" i="16" l="1"/>
  <c r="A3676" i="16"/>
  <c r="S3677" i="16" l="1"/>
  <c r="A3677" i="16"/>
  <c r="S3678" i="16" l="1"/>
  <c r="A3678" i="16"/>
  <c r="S3679" i="16" l="1"/>
  <c r="A3679" i="16"/>
  <c r="S3680" i="16" l="1"/>
  <c r="A3680" i="16"/>
  <c r="S3681" i="16" l="1"/>
  <c r="A3681" i="16"/>
  <c r="S3682" i="16" l="1"/>
  <c r="A3682" i="16"/>
  <c r="S3683" i="16" l="1"/>
  <c r="A3683" i="16"/>
  <c r="S3684" i="16" l="1"/>
  <c r="A3684" i="16"/>
  <c r="S3685" i="16" l="1"/>
  <c r="A3685" i="16"/>
  <c r="S3686" i="16" l="1"/>
  <c r="A3686" i="16"/>
  <c r="S3687" i="16" l="1"/>
  <c r="A3687" i="16"/>
  <c r="A3688" i="16" l="1"/>
  <c r="S3688" i="16"/>
  <c r="S3689" i="16" l="1"/>
  <c r="A3689" i="16"/>
  <c r="S3690" i="16" l="1"/>
  <c r="A3690" i="16"/>
  <c r="S3691" i="16" l="1"/>
  <c r="A3691" i="16"/>
  <c r="S3692" i="16" l="1"/>
  <c r="A3692" i="16"/>
  <c r="S3693" i="16" l="1"/>
  <c r="A3693" i="16"/>
  <c r="A3694" i="16" l="1"/>
  <c r="S3694" i="16"/>
  <c r="S3695" i="16" l="1"/>
  <c r="A3695" i="16"/>
  <c r="S3696" i="16" l="1"/>
  <c r="A3696" i="16"/>
  <c r="S3697" i="16" l="1"/>
  <c r="A3697" i="16"/>
  <c r="S3698" i="16" l="1"/>
  <c r="A3698" i="16"/>
  <c r="S3699" i="16" l="1"/>
  <c r="A3699" i="16"/>
  <c r="S3700" i="16" l="1"/>
  <c r="A3700" i="16"/>
  <c r="S3701" i="16" l="1"/>
  <c r="A3701" i="16"/>
  <c r="S3702" i="16" l="1"/>
  <c r="A3702" i="16"/>
  <c r="S3703" i="16" l="1"/>
  <c r="A3703" i="16"/>
  <c r="S3704" i="16" l="1"/>
  <c r="A3704" i="16"/>
  <c r="S3705" i="16" l="1"/>
  <c r="A3705" i="16"/>
  <c r="S3706" i="16" l="1"/>
  <c r="A3706" i="16"/>
  <c r="A3707" i="16" l="1"/>
  <c r="S3707" i="16"/>
  <c r="A3708" i="16" l="1"/>
  <c r="S3708" i="16"/>
  <c r="S3709" i="16" l="1"/>
  <c r="A3709" i="16"/>
  <c r="A3710" i="16" l="1"/>
  <c r="S3710" i="16"/>
  <c r="S3711" i="16" l="1"/>
  <c r="A3711" i="16"/>
  <c r="S3712" i="16" l="1"/>
  <c r="A3712" i="16"/>
  <c r="A3713" i="16" l="1"/>
  <c r="S3713" i="16"/>
  <c r="S3714" i="16" l="1"/>
  <c r="A3714" i="16"/>
  <c r="S3715" i="16" l="1"/>
  <c r="A3715" i="16"/>
  <c r="S3716" i="16" l="1"/>
  <c r="A3716" i="16"/>
  <c r="A3717" i="16" l="1"/>
  <c r="S3717" i="16"/>
  <c r="S3718" i="16" l="1"/>
  <c r="A3718" i="16"/>
  <c r="S3719" i="16" l="1"/>
  <c r="A3719" i="16"/>
  <c r="S3720" i="16" l="1"/>
  <c r="A3720" i="16"/>
  <c r="S3721" i="16" l="1"/>
  <c r="A3721" i="16"/>
  <c r="S3722" i="16" l="1"/>
  <c r="A3722" i="16"/>
  <c r="S3723" i="16" l="1"/>
  <c r="A3723" i="16"/>
  <c r="A3724" i="16" l="1"/>
  <c r="S3724" i="16"/>
  <c r="S3725" i="16" l="1"/>
  <c r="A3725" i="16"/>
  <c r="S3726" i="16" l="1"/>
  <c r="A3726" i="16"/>
  <c r="S3727" i="16" l="1"/>
  <c r="A3727" i="16"/>
  <c r="S3728" i="16" l="1"/>
  <c r="A3728" i="16"/>
  <c r="S3729" i="16" l="1"/>
  <c r="A3729" i="16"/>
  <c r="S3730" i="16" l="1"/>
  <c r="A3730" i="16"/>
  <c r="A3731" i="16" l="1"/>
  <c r="S3731" i="16"/>
  <c r="S3732" i="16" l="1"/>
  <c r="A3732" i="16"/>
  <c r="S3733" i="16" l="1"/>
  <c r="A3733" i="16"/>
  <c r="A3734" i="16" l="1"/>
  <c r="S3734" i="16"/>
  <c r="S3735" i="16" l="1"/>
  <c r="A3735" i="16"/>
  <c r="S3736" i="16" l="1"/>
  <c r="A3736" i="16"/>
  <c r="S3737" i="16" l="1"/>
  <c r="A3737" i="16"/>
  <c r="S3738" i="16" l="1"/>
  <c r="A3738" i="16"/>
  <c r="A3739" i="16" l="1"/>
  <c r="S3739" i="16"/>
  <c r="A3740" i="16" l="1"/>
  <c r="S3740" i="16"/>
  <c r="A3741" i="16" l="1"/>
  <c r="S3741" i="16"/>
  <c r="A3742" i="16" l="1"/>
  <c r="S3742" i="16"/>
  <c r="A3743" i="16" l="1"/>
  <c r="S3743" i="16"/>
  <c r="S3744" i="16" l="1"/>
  <c r="A3744" i="16"/>
  <c r="S3745" i="16" l="1"/>
  <c r="A3745" i="16"/>
  <c r="S3746" i="16" l="1"/>
  <c r="A3746" i="16"/>
  <c r="S3747" i="16" l="1"/>
  <c r="A3747" i="16"/>
  <c r="S3748" i="16" l="1"/>
  <c r="A3748" i="16"/>
  <c r="S3749" i="16" l="1"/>
  <c r="A3749" i="16"/>
  <c r="A3750" i="16" l="1"/>
  <c r="S3750" i="16"/>
  <c r="S3751" i="16" l="1"/>
  <c r="A3751" i="16"/>
  <c r="S3752" i="16" l="1"/>
  <c r="A3752" i="16"/>
  <c r="S3753" i="16" l="1"/>
  <c r="A3753" i="16"/>
  <c r="S3754" i="16" l="1"/>
  <c r="A3754" i="16"/>
  <c r="S3755" i="16" l="1"/>
  <c r="A3755" i="16"/>
  <c r="S3756" i="16" l="1"/>
  <c r="A3756" i="16"/>
  <c r="A3757" i="16" l="1"/>
  <c r="S3757" i="16"/>
  <c r="S3758" i="16" l="1"/>
  <c r="A3758" i="16"/>
  <c r="S3759" i="16" l="1"/>
  <c r="A3759" i="16"/>
  <c r="S3760" i="16" l="1"/>
  <c r="A3760" i="16"/>
  <c r="S3761" i="16" l="1"/>
  <c r="A3761" i="16"/>
  <c r="S3762" i="16" l="1"/>
  <c r="A3762" i="16"/>
  <c r="S3763" i="16" l="1"/>
  <c r="A3763" i="16"/>
  <c r="S3764" i="16" l="1"/>
  <c r="A3764" i="16"/>
  <c r="S3765" i="16" l="1"/>
  <c r="A3765" i="16"/>
  <c r="S3766" i="16" l="1"/>
  <c r="A3766" i="16"/>
  <c r="A3767" i="16" l="1"/>
  <c r="S3767" i="16"/>
  <c r="S3768" i="16" l="1"/>
  <c r="A3768" i="16"/>
  <c r="S3769" i="16" l="1"/>
  <c r="A3769" i="16"/>
  <c r="S3770" i="16" l="1"/>
  <c r="A3770" i="16"/>
  <c r="S3771" i="16" l="1"/>
  <c r="A3771" i="16"/>
  <c r="A3772" i="16" l="1"/>
  <c r="S3772" i="16"/>
  <c r="A3773" i="16" l="1"/>
  <c r="S3773" i="16"/>
  <c r="S3774" i="16" l="1"/>
  <c r="A3774" i="16"/>
  <c r="S3775" i="16" l="1"/>
  <c r="A3775" i="16"/>
  <c r="A3776" i="16" l="1"/>
  <c r="S3776" i="16"/>
  <c r="S3777" i="16" l="1"/>
  <c r="A3777" i="16"/>
  <c r="S3778" i="16" l="1"/>
  <c r="A3778" i="16"/>
  <c r="S3779" i="16" l="1"/>
  <c r="A3779" i="16"/>
  <c r="S3780" i="16" l="1"/>
  <c r="A3780" i="16"/>
  <c r="A3781" i="16" l="1"/>
  <c r="S3781" i="16"/>
  <c r="S3782" i="16" l="1"/>
  <c r="A3782" i="16"/>
  <c r="S3783" i="16" l="1"/>
  <c r="A3783" i="16"/>
  <c r="S3784" i="16" l="1"/>
  <c r="A3784" i="16"/>
  <c r="S3785" i="16" l="1"/>
  <c r="A3785" i="16"/>
  <c r="S3786" i="16" l="1"/>
  <c r="A3786" i="16"/>
  <c r="A3787" i="16" l="1"/>
  <c r="S3787" i="16"/>
  <c r="A3788" i="16" l="1"/>
  <c r="S3788" i="16"/>
  <c r="A3789" i="16" l="1"/>
  <c r="S3789" i="16"/>
  <c r="S3790" i="16" l="1"/>
  <c r="A3790" i="16"/>
  <c r="S3791" i="16" l="1"/>
  <c r="A3791" i="16"/>
  <c r="S3792" i="16" l="1"/>
  <c r="A3792" i="16"/>
  <c r="S3793" i="16" l="1"/>
  <c r="A3793" i="16"/>
  <c r="A3794" i="16" l="1"/>
  <c r="S3794" i="16"/>
  <c r="A3795" i="16" l="1"/>
  <c r="S3795" i="16"/>
  <c r="S3796" i="16" l="1"/>
  <c r="A3796" i="16"/>
  <c r="S3797" i="16" l="1"/>
  <c r="A3797" i="16"/>
  <c r="A3798" i="16" l="1"/>
  <c r="S3798" i="16"/>
  <c r="S3799" i="16" l="1"/>
  <c r="A3799" i="16"/>
  <c r="S3800" i="16" l="1"/>
  <c r="A3800" i="16"/>
  <c r="S3801" i="16" l="1"/>
  <c r="A3801" i="16"/>
  <c r="S3802" i="16" l="1"/>
  <c r="A3802" i="16"/>
  <c r="S3803" i="16" l="1"/>
  <c r="A3803" i="16"/>
  <c r="S3804" i="16" l="1"/>
  <c r="A3804" i="16"/>
  <c r="S3805" i="16" l="1"/>
  <c r="A3805" i="16"/>
  <c r="A3806" i="16" l="1"/>
  <c r="S3806" i="16"/>
  <c r="S3807" i="16" l="1"/>
  <c r="A3807" i="16"/>
  <c r="S3808" i="16" l="1"/>
  <c r="A3808" i="16"/>
  <c r="S3809" i="16" l="1"/>
  <c r="A3809" i="16"/>
  <c r="S3810" i="16" l="1"/>
  <c r="A3810" i="16"/>
  <c r="A3811" i="16" l="1"/>
  <c r="S3811" i="16"/>
  <c r="S3812" i="16" l="1"/>
  <c r="A3812" i="16"/>
  <c r="S3813" i="16" l="1"/>
  <c r="A3813" i="16"/>
  <c r="S3814" i="16" l="1"/>
  <c r="A3814" i="16"/>
  <c r="S3815" i="16" l="1"/>
  <c r="A3815" i="16"/>
  <c r="S3816" i="16" l="1"/>
  <c r="A3816" i="16"/>
  <c r="S3817" i="16" l="1"/>
  <c r="A3817" i="16"/>
  <c r="A3818" i="16" l="1"/>
  <c r="S3818" i="16"/>
  <c r="S3819" i="16" l="1"/>
  <c r="A3819" i="16"/>
  <c r="A3820" i="16" l="1"/>
  <c r="S3820" i="16"/>
  <c r="S3821" i="16" l="1"/>
  <c r="A3821" i="16"/>
  <c r="A3822" i="16" l="1"/>
  <c r="S3822" i="16"/>
  <c r="S3823" i="16" l="1"/>
  <c r="A3823" i="16"/>
  <c r="A3824" i="16" l="1"/>
  <c r="S3824" i="16"/>
  <c r="S3825" i="16" l="1"/>
  <c r="A3825" i="16"/>
  <c r="S3826" i="16" l="1"/>
  <c r="A3826" i="16"/>
  <c r="S3827" i="16" l="1"/>
  <c r="A3827" i="16"/>
  <c r="S3828" i="16" l="1"/>
  <c r="A3828" i="16"/>
  <c r="A3829" i="16" l="1"/>
  <c r="S3829" i="16"/>
  <c r="S3830" i="16" l="1"/>
  <c r="A3830" i="16"/>
  <c r="A3831" i="16" l="1"/>
  <c r="S3831" i="16"/>
  <c r="S3832" i="16" l="1"/>
  <c r="A3832" i="16"/>
  <c r="S3833" i="16" l="1"/>
  <c r="A3833" i="16"/>
  <c r="A3834" i="16" l="1"/>
  <c r="S3834" i="16"/>
  <c r="A3835" i="16" l="1"/>
  <c r="S3835" i="16"/>
  <c r="S3836" i="16" l="1"/>
  <c r="A3836" i="16"/>
  <c r="S3837" i="16" l="1"/>
  <c r="A3837" i="16"/>
  <c r="S3838" i="16" l="1"/>
  <c r="A3838" i="16"/>
  <c r="E61" i="3"/>
  <c r="S3839" i="16" l="1"/>
  <c r="A3839" i="16"/>
  <c r="C296" i="14"/>
  <c r="C297" i="14"/>
  <c r="C298" i="14"/>
  <c r="C299" i="14"/>
  <c r="C300" i="14"/>
  <c r="C301" i="14"/>
  <c r="C302" i="14"/>
  <c r="C303" i="14"/>
  <c r="C304" i="14"/>
  <c r="C305" i="14"/>
  <c r="C306" i="14"/>
  <c r="C275" i="14"/>
  <c r="C276" i="14"/>
  <c r="C277" i="14"/>
  <c r="C278" i="14"/>
  <c r="C279" i="14"/>
  <c r="C280" i="14"/>
  <c r="C281" i="14"/>
  <c r="C282" i="14"/>
  <c r="C283" i="14"/>
  <c r="C284" i="14"/>
  <c r="C285" i="14"/>
  <c r="C286" i="14"/>
  <c r="C287" i="14"/>
  <c r="C288" i="14"/>
  <c r="C289" i="14"/>
  <c r="C290" i="14"/>
  <c r="C291" i="14"/>
  <c r="C292" i="14"/>
  <c r="C293" i="14"/>
  <c r="C294" i="14"/>
  <c r="C295" i="14"/>
  <c r="C274" i="14"/>
  <c r="C267" i="14"/>
  <c r="C268" i="14"/>
  <c r="C269" i="14"/>
  <c r="C270" i="14"/>
  <c r="C271" i="14"/>
  <c r="C272" i="14"/>
  <c r="C273" i="14"/>
  <c r="C255" i="14"/>
  <c r="C256" i="14"/>
  <c r="C257" i="14"/>
  <c r="C258" i="14"/>
  <c r="C259" i="14"/>
  <c r="C260" i="14"/>
  <c r="C261" i="14"/>
  <c r="C262" i="14"/>
  <c r="C263" i="14"/>
  <c r="C264" i="14"/>
  <c r="C265" i="14"/>
  <c r="C266" i="14"/>
  <c r="C242" i="14"/>
  <c r="C243" i="14"/>
  <c r="C244" i="14"/>
  <c r="C245" i="14"/>
  <c r="C246" i="14"/>
  <c r="C247" i="14"/>
  <c r="C248" i="14"/>
  <c r="C249" i="14"/>
  <c r="C250" i="14"/>
  <c r="C251" i="14"/>
  <c r="C252" i="14"/>
  <c r="C253" i="14"/>
  <c r="C254" i="14"/>
  <c r="C241" i="14"/>
  <c r="C239" i="14"/>
  <c r="C240" i="14"/>
  <c r="C234" i="14"/>
  <c r="C235" i="14"/>
  <c r="C236" i="14"/>
  <c r="C237" i="14"/>
  <c r="C23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08" i="14"/>
  <c r="C207"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175" i="14"/>
  <c r="C172" i="14"/>
  <c r="C173" i="14"/>
  <c r="C174"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42" i="14"/>
  <c r="C130" i="14"/>
  <c r="C131" i="14"/>
  <c r="C132" i="14"/>
  <c r="C133" i="14"/>
  <c r="C134" i="14"/>
  <c r="C135" i="14"/>
  <c r="C136" i="14"/>
  <c r="C137" i="14"/>
  <c r="C138" i="14"/>
  <c r="C139" i="14"/>
  <c r="C140" i="14"/>
  <c r="C141" i="14"/>
  <c r="C110" i="14"/>
  <c r="C111" i="14"/>
  <c r="C112" i="14"/>
  <c r="C113" i="14"/>
  <c r="C114" i="14"/>
  <c r="C115" i="14"/>
  <c r="C116" i="14"/>
  <c r="C117" i="14"/>
  <c r="C118" i="14"/>
  <c r="C119" i="14"/>
  <c r="C120" i="14"/>
  <c r="C121" i="14"/>
  <c r="C122" i="14"/>
  <c r="C123" i="14"/>
  <c r="C124" i="14"/>
  <c r="C125" i="14"/>
  <c r="C126" i="14"/>
  <c r="C127" i="14"/>
  <c r="C128" i="14"/>
  <c r="C129" i="14"/>
  <c r="C109" i="14"/>
  <c r="C108" i="14"/>
  <c r="C105" i="14"/>
  <c r="C106" i="14"/>
  <c r="C107" i="14"/>
  <c r="C101" i="14"/>
  <c r="C102" i="14"/>
  <c r="C103" i="14"/>
  <c r="C104" i="14"/>
  <c r="C77" i="14"/>
  <c r="C78" i="14"/>
  <c r="C79" i="14"/>
  <c r="C80" i="14"/>
  <c r="C81" i="14"/>
  <c r="C82" i="14"/>
  <c r="C83" i="14"/>
  <c r="C84" i="14"/>
  <c r="C85" i="14"/>
  <c r="C86" i="14"/>
  <c r="C87" i="14"/>
  <c r="C88" i="14"/>
  <c r="C89" i="14"/>
  <c r="C90" i="14"/>
  <c r="C91" i="14"/>
  <c r="C92" i="14"/>
  <c r="C93" i="14"/>
  <c r="C94" i="14"/>
  <c r="C95" i="14"/>
  <c r="C96" i="14"/>
  <c r="C97" i="14"/>
  <c r="C98" i="14"/>
  <c r="C99" i="14"/>
  <c r="C100" i="14"/>
  <c r="C76"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43" i="14"/>
  <c r="A3840" i="16" l="1"/>
  <c r="S3840" i="16"/>
  <c r="B54" i="13"/>
  <c r="B53" i="13"/>
  <c r="B52" i="13"/>
  <c r="B51" i="13"/>
  <c r="D48" i="13"/>
  <c r="J47" i="13" s="1"/>
  <c r="B47" i="13"/>
  <c r="B43" i="13"/>
  <c r="B42" i="13"/>
  <c r="B41" i="13"/>
  <c r="B40" i="13"/>
  <c r="D37" i="13"/>
  <c r="J36" i="13" s="1"/>
  <c r="B36" i="13"/>
  <c r="B32" i="13"/>
  <c r="B31" i="13"/>
  <c r="B30" i="13"/>
  <c r="B29" i="13"/>
  <c r="D26" i="13"/>
  <c r="H25" i="13"/>
  <c r="G25" i="13"/>
  <c r="B25" i="13"/>
  <c r="B21" i="13"/>
  <c r="B20" i="13"/>
  <c r="B19" i="13"/>
  <c r="B18" i="13"/>
  <c r="E21" i="13"/>
  <c r="M13" i="13"/>
  <c r="M12" i="13"/>
  <c r="D20" i="13"/>
  <c r="G20" i="13" s="1"/>
  <c r="E20" i="13"/>
  <c r="M10" i="13"/>
  <c r="M9" i="13"/>
  <c r="M8" i="13"/>
  <c r="M4" i="13"/>
  <c r="D3" i="13"/>
  <c r="S3841" i="16" l="1"/>
  <c r="A3841" i="16"/>
  <c r="F36" i="13"/>
  <c r="H20" i="13"/>
  <c r="D18" i="13"/>
  <c r="G18" i="13" s="1"/>
  <c r="C15" i="13"/>
  <c r="F47" i="13"/>
  <c r="D50" i="6"/>
  <c r="D38" i="6"/>
  <c r="D26" i="6"/>
  <c r="S3842" i="16" l="1"/>
  <c r="A3842" i="16"/>
  <c r="D19" i="13"/>
  <c r="G19" i="13" s="1"/>
  <c r="E19" i="13"/>
  <c r="H19" i="13" s="1"/>
  <c r="B160" i="3"/>
  <c r="B159" i="3"/>
  <c r="F81" i="3"/>
  <c r="F80" i="3"/>
  <c r="M9" i="6"/>
  <c r="M7" i="6"/>
  <c r="S3843" i="16" l="1"/>
  <c r="A3843" i="16"/>
  <c r="AE7" i="8"/>
  <c r="AE2" i="8"/>
  <c r="AE6" i="8"/>
  <c r="AE4" i="8"/>
  <c r="AE3" i="8"/>
  <c r="AE5" i="8"/>
  <c r="D137" i="3"/>
  <c r="S3844" i="16" l="1"/>
  <c r="A3844" i="16"/>
  <c r="E37" i="3"/>
  <c r="A42" i="16" l="1"/>
  <c r="S3845" i="16"/>
  <c r="A3845" i="16"/>
  <c r="C13" i="3"/>
  <c r="F25" i="3"/>
  <c r="C28" i="16" s="1"/>
  <c r="F47" i="3"/>
  <c r="C20" i="16" s="1"/>
  <c r="F38" i="3"/>
  <c r="C24" i="16" s="1"/>
  <c r="M3844" i="16" s="1"/>
  <c r="C2" i="6"/>
  <c r="O6" i="8" l="1"/>
  <c r="O3" i="8"/>
  <c r="O5" i="8"/>
  <c r="O4" i="8"/>
  <c r="L47" i="16"/>
  <c r="L44" i="16"/>
  <c r="L46" i="16"/>
  <c r="L45"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99" i="16"/>
  <c r="L100" i="16"/>
  <c r="L101" i="16"/>
  <c r="L102" i="16"/>
  <c r="L103" i="16"/>
  <c r="L104" i="16"/>
  <c r="L105" i="16"/>
  <c r="L106" i="16"/>
  <c r="L107" i="16"/>
  <c r="L108" i="16"/>
  <c r="L109" i="16"/>
  <c r="L110" i="16"/>
  <c r="L111" i="16"/>
  <c r="L112" i="16"/>
  <c r="L113" i="16"/>
  <c r="L114" i="16"/>
  <c r="L115" i="16"/>
  <c r="L116" i="16"/>
  <c r="L117" i="16"/>
  <c r="L118"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47" i="16"/>
  <c r="L148" i="16"/>
  <c r="L149" i="16"/>
  <c r="L150" i="16"/>
  <c r="L151" i="16"/>
  <c r="L152" i="16"/>
  <c r="L153" i="16"/>
  <c r="L154" i="16"/>
  <c r="L155" i="16"/>
  <c r="L156" i="16"/>
  <c r="L157" i="16"/>
  <c r="L158" i="16"/>
  <c r="L159" i="16"/>
  <c r="L160" i="16"/>
  <c r="L161" i="16"/>
  <c r="L162" i="16"/>
  <c r="L163" i="16"/>
  <c r="L164" i="16"/>
  <c r="L165" i="16"/>
  <c r="L166" i="16"/>
  <c r="L167" i="16"/>
  <c r="L168" i="16"/>
  <c r="L169" i="16"/>
  <c r="L170" i="16"/>
  <c r="L171" i="16"/>
  <c r="L172" i="16"/>
  <c r="L173" i="16"/>
  <c r="L174" i="16"/>
  <c r="L175" i="16"/>
  <c r="L176"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0" i="16"/>
  <c r="L251"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3" i="16"/>
  <c r="L284" i="16"/>
  <c r="L285" i="16"/>
  <c r="L286" i="16"/>
  <c r="L287" i="16"/>
  <c r="L288" i="16"/>
  <c r="L289" i="16"/>
  <c r="L290" i="16"/>
  <c r="L291" i="16"/>
  <c r="L292" i="16"/>
  <c r="L293" i="16"/>
  <c r="L294" i="16"/>
  <c r="L295" i="16"/>
  <c r="L296" i="16"/>
  <c r="L297" i="16"/>
  <c r="L298" i="16"/>
  <c r="L299" i="16"/>
  <c r="L300" i="16"/>
  <c r="L301" i="16"/>
  <c r="L302" i="16"/>
  <c r="L303" i="16"/>
  <c r="L304" i="16"/>
  <c r="L305" i="16"/>
  <c r="L306" i="16"/>
  <c r="L307" i="16"/>
  <c r="L308" i="16"/>
  <c r="L309" i="16"/>
  <c r="L310" i="16"/>
  <c r="L311" i="16"/>
  <c r="L312" i="16"/>
  <c r="L313" i="16"/>
  <c r="L314" i="16"/>
  <c r="L315" i="16"/>
  <c r="L316" i="16"/>
  <c r="L317"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8" i="16"/>
  <c r="L349" i="16"/>
  <c r="L350" i="16"/>
  <c r="L351" i="16"/>
  <c r="L352" i="16"/>
  <c r="L353" i="16"/>
  <c r="L354" i="16"/>
  <c r="L355" i="16"/>
  <c r="L356" i="16"/>
  <c r="L357" i="16"/>
  <c r="L358" i="16"/>
  <c r="L359" i="16"/>
  <c r="L360" i="16"/>
  <c r="L361" i="16"/>
  <c r="L362" i="16"/>
  <c r="L363" i="16"/>
  <c r="L364" i="16"/>
  <c r="L365" i="16"/>
  <c r="L366" i="16"/>
  <c r="L367" i="16"/>
  <c r="L368" i="16"/>
  <c r="L369" i="16"/>
  <c r="L370" i="16"/>
  <c r="L371" i="16"/>
  <c r="L372" i="16"/>
  <c r="L373" i="16"/>
  <c r="L374" i="16"/>
  <c r="L375" i="16"/>
  <c r="L376" i="16"/>
  <c r="L377" i="16"/>
  <c r="L378" i="16"/>
  <c r="L379" i="16"/>
  <c r="L380" i="16"/>
  <c r="L381" i="16"/>
  <c r="L382" i="16"/>
  <c r="L383" i="16"/>
  <c r="L384" i="16"/>
  <c r="L385" i="16"/>
  <c r="L386" i="16"/>
  <c r="L387" i="16"/>
  <c r="L388" i="16"/>
  <c r="L389" i="16"/>
  <c r="L390" i="16"/>
  <c r="L391" i="16"/>
  <c r="L392" i="16"/>
  <c r="L393" i="16"/>
  <c r="L394" i="16"/>
  <c r="L395" i="16"/>
  <c r="L396" i="16"/>
  <c r="L397" i="16"/>
  <c r="L398" i="16"/>
  <c r="L399" i="16"/>
  <c r="L400" i="16"/>
  <c r="L401" i="16"/>
  <c r="L402" i="16"/>
  <c r="L403" i="16"/>
  <c r="L404" i="16"/>
  <c r="L405" i="16"/>
  <c r="L406" i="16"/>
  <c r="L407" i="16"/>
  <c r="L408" i="16"/>
  <c r="L409" i="16"/>
  <c r="L410" i="16"/>
  <c r="L411" i="16"/>
  <c r="L412" i="16"/>
  <c r="L413" i="16"/>
  <c r="L414" i="16"/>
  <c r="L415" i="16"/>
  <c r="L416" i="16"/>
  <c r="L417" i="16"/>
  <c r="L418" i="16"/>
  <c r="L419" i="16"/>
  <c r="L420" i="16"/>
  <c r="L421" i="16"/>
  <c r="L422" i="16"/>
  <c r="L423" i="16"/>
  <c r="L424" i="16"/>
  <c r="L425" i="16"/>
  <c r="L426" i="16"/>
  <c r="L427" i="16"/>
  <c r="L428" i="16"/>
  <c r="L429" i="16"/>
  <c r="L430" i="16"/>
  <c r="L431" i="16"/>
  <c r="L432" i="16"/>
  <c r="L433" i="16"/>
  <c r="L434" i="16"/>
  <c r="L435" i="16"/>
  <c r="L436" i="16"/>
  <c r="L437" i="16"/>
  <c r="L438" i="16"/>
  <c r="L439" i="16"/>
  <c r="L440" i="16"/>
  <c r="L441" i="16"/>
  <c r="L442" i="16"/>
  <c r="L443" i="16"/>
  <c r="L444" i="16"/>
  <c r="L445" i="16"/>
  <c r="L446" i="16"/>
  <c r="L447" i="16"/>
  <c r="L448" i="16"/>
  <c r="L449" i="16"/>
  <c r="L450" i="16"/>
  <c r="L451" i="16"/>
  <c r="L452" i="16"/>
  <c r="L453" i="16"/>
  <c r="L454" i="16"/>
  <c r="L455" i="16"/>
  <c r="L456" i="16"/>
  <c r="L457" i="16"/>
  <c r="L458" i="16"/>
  <c r="L459" i="16"/>
  <c r="L460" i="16"/>
  <c r="L461" i="16"/>
  <c r="L462" i="16"/>
  <c r="L463" i="16"/>
  <c r="L464" i="16"/>
  <c r="L465" i="16"/>
  <c r="L466" i="16"/>
  <c r="L467" i="16"/>
  <c r="L468" i="16"/>
  <c r="L469" i="16"/>
  <c r="L470" i="16"/>
  <c r="L471" i="16"/>
  <c r="L472" i="16"/>
  <c r="L473" i="16"/>
  <c r="L474" i="16"/>
  <c r="L475" i="16"/>
  <c r="L476" i="16"/>
  <c r="L477" i="16"/>
  <c r="L478" i="16"/>
  <c r="L479" i="16"/>
  <c r="L480" i="16"/>
  <c r="L481" i="16"/>
  <c r="L482" i="16"/>
  <c r="L483" i="16"/>
  <c r="L484" i="16"/>
  <c r="L485" i="16"/>
  <c r="L486" i="16"/>
  <c r="L487" i="16"/>
  <c r="L488" i="16"/>
  <c r="L489" i="16"/>
  <c r="L490" i="16"/>
  <c r="L491" i="16"/>
  <c r="L492" i="16"/>
  <c r="L493" i="16"/>
  <c r="L494" i="16"/>
  <c r="L495" i="16"/>
  <c r="L496" i="16"/>
  <c r="L497" i="16"/>
  <c r="L498" i="16"/>
  <c r="L499" i="16"/>
  <c r="L500" i="16"/>
  <c r="L501" i="16"/>
  <c r="L502" i="16"/>
  <c r="L503" i="16"/>
  <c r="L504" i="16"/>
  <c r="L505" i="16"/>
  <c r="L506" i="16"/>
  <c r="L507" i="16"/>
  <c r="L508" i="16"/>
  <c r="L509" i="16"/>
  <c r="L510" i="16"/>
  <c r="L511" i="16"/>
  <c r="L512" i="16"/>
  <c r="L513" i="16"/>
  <c r="L514" i="16"/>
  <c r="L515" i="16"/>
  <c r="L516" i="16"/>
  <c r="L517" i="16"/>
  <c r="L518" i="16"/>
  <c r="L519" i="16"/>
  <c r="L520" i="16"/>
  <c r="L521" i="16"/>
  <c r="L522" i="16"/>
  <c r="L523" i="16"/>
  <c r="L524" i="16"/>
  <c r="L525" i="16"/>
  <c r="L526" i="16"/>
  <c r="L527" i="16"/>
  <c r="L528" i="16"/>
  <c r="L529" i="16"/>
  <c r="L530" i="16"/>
  <c r="L531" i="16"/>
  <c r="L532" i="16"/>
  <c r="L533" i="16"/>
  <c r="L534" i="16"/>
  <c r="L535" i="16"/>
  <c r="L536" i="16"/>
  <c r="L537" i="16"/>
  <c r="L538" i="16"/>
  <c r="L539" i="16"/>
  <c r="L540" i="16"/>
  <c r="L541" i="16"/>
  <c r="L542" i="16"/>
  <c r="L543" i="16"/>
  <c r="L544" i="16"/>
  <c r="L545" i="16"/>
  <c r="L546" i="16"/>
  <c r="L547" i="16"/>
  <c r="L548" i="16"/>
  <c r="L549" i="16"/>
  <c r="L550" i="16"/>
  <c r="L551" i="16"/>
  <c r="L552" i="16"/>
  <c r="L553" i="16"/>
  <c r="L554" i="16"/>
  <c r="L555" i="16"/>
  <c r="L556" i="16"/>
  <c r="L557" i="16"/>
  <c r="L558" i="16"/>
  <c r="L559" i="16"/>
  <c r="L560" i="16"/>
  <c r="L561" i="16"/>
  <c r="L562" i="16"/>
  <c r="L563" i="16"/>
  <c r="L564" i="16"/>
  <c r="L565" i="16"/>
  <c r="L566" i="16"/>
  <c r="L567" i="16"/>
  <c r="L568" i="16"/>
  <c r="L569" i="16"/>
  <c r="L570" i="16"/>
  <c r="L571" i="16"/>
  <c r="L572" i="16"/>
  <c r="L573" i="16"/>
  <c r="L574" i="16"/>
  <c r="L575" i="16"/>
  <c r="L576" i="16"/>
  <c r="L577" i="16"/>
  <c r="L578" i="16"/>
  <c r="L579" i="16"/>
  <c r="L580" i="16"/>
  <c r="L581" i="16"/>
  <c r="L582" i="16"/>
  <c r="L583" i="16"/>
  <c r="L584" i="16"/>
  <c r="L585" i="16"/>
  <c r="L586" i="16"/>
  <c r="L587" i="16"/>
  <c r="L588" i="16"/>
  <c r="L589" i="16"/>
  <c r="L590" i="16"/>
  <c r="L591" i="16"/>
  <c r="L592" i="16"/>
  <c r="L593" i="16"/>
  <c r="L594" i="16"/>
  <c r="L595" i="16"/>
  <c r="L596" i="16"/>
  <c r="L597" i="16"/>
  <c r="L598" i="16"/>
  <c r="L599" i="16"/>
  <c r="L600" i="16"/>
  <c r="L601" i="16"/>
  <c r="L602" i="16"/>
  <c r="L603" i="16"/>
  <c r="L604" i="16"/>
  <c r="L605" i="16"/>
  <c r="L606" i="16"/>
  <c r="L607" i="16"/>
  <c r="L608" i="16"/>
  <c r="L609" i="16"/>
  <c r="L610" i="16"/>
  <c r="L611" i="16"/>
  <c r="L612" i="16"/>
  <c r="L613" i="16"/>
  <c r="L614" i="16"/>
  <c r="L615" i="16"/>
  <c r="L616" i="16"/>
  <c r="L617" i="16"/>
  <c r="L618" i="16"/>
  <c r="L619" i="16"/>
  <c r="L620" i="16"/>
  <c r="L621" i="16"/>
  <c r="L622" i="16"/>
  <c r="L623" i="16"/>
  <c r="L624" i="16"/>
  <c r="L625" i="16"/>
  <c r="L626" i="16"/>
  <c r="L627" i="16"/>
  <c r="L628" i="16"/>
  <c r="L629" i="16"/>
  <c r="L630" i="16"/>
  <c r="L631" i="16"/>
  <c r="L632" i="16"/>
  <c r="L633" i="16"/>
  <c r="L634" i="16"/>
  <c r="L635" i="16"/>
  <c r="L636" i="16"/>
  <c r="L637" i="16"/>
  <c r="L638" i="16"/>
  <c r="L639" i="16"/>
  <c r="L640" i="16"/>
  <c r="L641" i="16"/>
  <c r="L642" i="16"/>
  <c r="L643" i="16"/>
  <c r="L644" i="16"/>
  <c r="L645" i="16"/>
  <c r="L646" i="16"/>
  <c r="L647" i="16"/>
  <c r="L648" i="16"/>
  <c r="L649" i="16"/>
  <c r="L650" i="16"/>
  <c r="L651" i="16"/>
  <c r="L652" i="16"/>
  <c r="L653" i="16"/>
  <c r="L654" i="16"/>
  <c r="L655" i="16"/>
  <c r="L656" i="16"/>
  <c r="L657" i="16"/>
  <c r="L658" i="16"/>
  <c r="L659" i="16"/>
  <c r="L660" i="16"/>
  <c r="L661" i="16"/>
  <c r="L662" i="16"/>
  <c r="L663" i="16"/>
  <c r="L664" i="16"/>
  <c r="L665" i="16"/>
  <c r="L666" i="16"/>
  <c r="L667" i="16"/>
  <c r="L668" i="16"/>
  <c r="L669" i="16"/>
  <c r="L670" i="16"/>
  <c r="L671" i="16"/>
  <c r="L672" i="16"/>
  <c r="L673" i="16"/>
  <c r="L674" i="16"/>
  <c r="L675" i="16"/>
  <c r="L676" i="16"/>
  <c r="L677" i="16"/>
  <c r="L678" i="16"/>
  <c r="L679" i="16"/>
  <c r="L680" i="16"/>
  <c r="L681" i="16"/>
  <c r="L682" i="16"/>
  <c r="L683" i="16"/>
  <c r="L684" i="16"/>
  <c r="L685" i="16"/>
  <c r="L686" i="16"/>
  <c r="L687" i="16"/>
  <c r="L688" i="16"/>
  <c r="L689" i="16"/>
  <c r="L690" i="16"/>
  <c r="L691" i="16"/>
  <c r="L692" i="16"/>
  <c r="L693" i="16"/>
  <c r="L694" i="16"/>
  <c r="L695" i="16"/>
  <c r="L696" i="16"/>
  <c r="L697" i="16"/>
  <c r="L698" i="16"/>
  <c r="L699" i="16"/>
  <c r="L700" i="16"/>
  <c r="L701" i="16"/>
  <c r="L702" i="16"/>
  <c r="L703" i="16"/>
  <c r="L704" i="16"/>
  <c r="L705" i="16"/>
  <c r="L706" i="16"/>
  <c r="L707" i="16"/>
  <c r="L708" i="16"/>
  <c r="L709" i="16"/>
  <c r="L710" i="16"/>
  <c r="L711" i="16"/>
  <c r="L712" i="16"/>
  <c r="L713" i="16"/>
  <c r="L714" i="16"/>
  <c r="L715" i="16"/>
  <c r="L716" i="16"/>
  <c r="L717" i="16"/>
  <c r="L718" i="16"/>
  <c r="L719" i="16"/>
  <c r="L720" i="16"/>
  <c r="L721" i="16"/>
  <c r="L722" i="16"/>
  <c r="L723" i="16"/>
  <c r="L724" i="16"/>
  <c r="L725" i="16"/>
  <c r="L726" i="16"/>
  <c r="L727" i="16"/>
  <c r="L728" i="16"/>
  <c r="L729" i="16"/>
  <c r="L730" i="16"/>
  <c r="L731" i="16"/>
  <c r="L732" i="16"/>
  <c r="L733" i="16"/>
  <c r="L734" i="16"/>
  <c r="L735" i="16"/>
  <c r="L736" i="16"/>
  <c r="L737" i="16"/>
  <c r="L738" i="16"/>
  <c r="L739" i="16"/>
  <c r="L740" i="16"/>
  <c r="L741" i="16"/>
  <c r="L742" i="16"/>
  <c r="L743" i="16"/>
  <c r="L744" i="16"/>
  <c r="L745" i="16"/>
  <c r="L746" i="16"/>
  <c r="L747" i="16"/>
  <c r="L748" i="16"/>
  <c r="L749" i="16"/>
  <c r="L750" i="16"/>
  <c r="L751" i="16"/>
  <c r="L752" i="16"/>
  <c r="L753" i="16"/>
  <c r="L754" i="16"/>
  <c r="L755" i="16"/>
  <c r="L756" i="16"/>
  <c r="L757" i="16"/>
  <c r="L758" i="16"/>
  <c r="L759" i="16"/>
  <c r="L760" i="16"/>
  <c r="L761" i="16"/>
  <c r="L762" i="16"/>
  <c r="L763" i="16"/>
  <c r="L764" i="16"/>
  <c r="L765" i="16"/>
  <c r="L766" i="16"/>
  <c r="L767" i="16"/>
  <c r="L768" i="16"/>
  <c r="L769" i="16"/>
  <c r="L770" i="16"/>
  <c r="L771" i="16"/>
  <c r="L772" i="16"/>
  <c r="L773" i="16"/>
  <c r="L774" i="16"/>
  <c r="L775" i="16"/>
  <c r="L776" i="16"/>
  <c r="L777" i="16"/>
  <c r="L778" i="16"/>
  <c r="L779" i="16"/>
  <c r="L780" i="16"/>
  <c r="L781" i="16"/>
  <c r="L782" i="16"/>
  <c r="L783" i="16"/>
  <c r="L784" i="16"/>
  <c r="L785" i="16"/>
  <c r="L786" i="16"/>
  <c r="L787" i="16"/>
  <c r="L788" i="16"/>
  <c r="L789" i="16"/>
  <c r="L790" i="16"/>
  <c r="L791" i="16"/>
  <c r="L792" i="16"/>
  <c r="L793" i="16"/>
  <c r="L794" i="16"/>
  <c r="L795" i="16"/>
  <c r="L796" i="16"/>
  <c r="L797" i="16"/>
  <c r="L798" i="16"/>
  <c r="L799" i="16"/>
  <c r="L800" i="16"/>
  <c r="L801" i="16"/>
  <c r="L802" i="16"/>
  <c r="L803" i="16"/>
  <c r="L804" i="16"/>
  <c r="L805" i="16"/>
  <c r="L806" i="16"/>
  <c r="L807" i="16"/>
  <c r="L808" i="16"/>
  <c r="L809" i="16"/>
  <c r="L810" i="16"/>
  <c r="L811" i="16"/>
  <c r="L812" i="16"/>
  <c r="L813" i="16"/>
  <c r="L814" i="16"/>
  <c r="L815" i="16"/>
  <c r="L816" i="16"/>
  <c r="L817" i="16"/>
  <c r="L818" i="16"/>
  <c r="L819" i="16"/>
  <c r="L820" i="16"/>
  <c r="L821" i="16"/>
  <c r="L822" i="16"/>
  <c r="L823" i="16"/>
  <c r="L824" i="16"/>
  <c r="L825" i="16"/>
  <c r="L826" i="16"/>
  <c r="L827" i="16"/>
  <c r="L828" i="16"/>
  <c r="L829" i="16"/>
  <c r="L830" i="16"/>
  <c r="L831" i="16"/>
  <c r="L832" i="16"/>
  <c r="L833" i="16"/>
  <c r="L834" i="16"/>
  <c r="L835" i="16"/>
  <c r="L836" i="16"/>
  <c r="L837" i="16"/>
  <c r="L838" i="16"/>
  <c r="L839" i="16"/>
  <c r="L840" i="16"/>
  <c r="L841" i="16"/>
  <c r="L842" i="16"/>
  <c r="L843" i="16"/>
  <c r="L844" i="16"/>
  <c r="L845" i="16"/>
  <c r="L846" i="16"/>
  <c r="L847" i="16"/>
  <c r="L848" i="16"/>
  <c r="L849" i="16"/>
  <c r="L850" i="16"/>
  <c r="L851" i="16"/>
  <c r="L852" i="16"/>
  <c r="L853" i="16"/>
  <c r="L854" i="16"/>
  <c r="L855" i="16"/>
  <c r="L856" i="16"/>
  <c r="L857" i="16"/>
  <c r="L858" i="16"/>
  <c r="L859" i="16"/>
  <c r="L860" i="16"/>
  <c r="L861" i="16"/>
  <c r="L862" i="16"/>
  <c r="L863" i="16"/>
  <c r="L864" i="16"/>
  <c r="L865" i="16"/>
  <c r="L866" i="16"/>
  <c r="L867" i="16"/>
  <c r="L868" i="16"/>
  <c r="L869" i="16"/>
  <c r="L870" i="16"/>
  <c r="L871" i="16"/>
  <c r="L872" i="16"/>
  <c r="L873" i="16"/>
  <c r="L874" i="16"/>
  <c r="L875" i="16"/>
  <c r="L876" i="16"/>
  <c r="L877" i="16"/>
  <c r="L878" i="16"/>
  <c r="L879" i="16"/>
  <c r="L880" i="16"/>
  <c r="L881" i="16"/>
  <c r="L882" i="16"/>
  <c r="L883" i="16"/>
  <c r="L884" i="16"/>
  <c r="L885" i="16"/>
  <c r="L886" i="16"/>
  <c r="L887" i="16"/>
  <c r="L888" i="16"/>
  <c r="L889" i="16"/>
  <c r="L890" i="16"/>
  <c r="L891" i="16"/>
  <c r="L892" i="16"/>
  <c r="L893" i="16"/>
  <c r="L894" i="16"/>
  <c r="L895" i="16"/>
  <c r="L896" i="16"/>
  <c r="L897" i="16"/>
  <c r="L898" i="16"/>
  <c r="L899" i="16"/>
  <c r="L900" i="16"/>
  <c r="L901" i="16"/>
  <c r="L902" i="16"/>
  <c r="L903" i="16"/>
  <c r="L904" i="16"/>
  <c r="L905" i="16"/>
  <c r="L906" i="16"/>
  <c r="L907" i="16"/>
  <c r="L908" i="16"/>
  <c r="L909" i="16"/>
  <c r="L910" i="16"/>
  <c r="L911" i="16"/>
  <c r="L912" i="16"/>
  <c r="L913" i="16"/>
  <c r="L914" i="16"/>
  <c r="L915" i="16"/>
  <c r="L916" i="16"/>
  <c r="L917" i="16"/>
  <c r="L918" i="16"/>
  <c r="L919" i="16"/>
  <c r="L920" i="16"/>
  <c r="L921" i="16"/>
  <c r="L922" i="16"/>
  <c r="L923" i="16"/>
  <c r="L924" i="16"/>
  <c r="L925" i="16"/>
  <c r="L926" i="16"/>
  <c r="L927" i="16"/>
  <c r="L928" i="16"/>
  <c r="L929" i="16"/>
  <c r="L930" i="16"/>
  <c r="L931" i="16"/>
  <c r="L932" i="16"/>
  <c r="L933" i="16"/>
  <c r="L934" i="16"/>
  <c r="L935" i="16"/>
  <c r="L936" i="16"/>
  <c r="L937" i="16"/>
  <c r="L938" i="16"/>
  <c r="L939" i="16"/>
  <c r="L940" i="16"/>
  <c r="L941" i="16"/>
  <c r="L942" i="16"/>
  <c r="L943" i="16"/>
  <c r="L944" i="16"/>
  <c r="L945" i="16"/>
  <c r="L946" i="16"/>
  <c r="L947" i="16"/>
  <c r="L948" i="16"/>
  <c r="L949" i="16"/>
  <c r="L950" i="16"/>
  <c r="L951" i="16"/>
  <c r="L952" i="16"/>
  <c r="L953" i="16"/>
  <c r="L954" i="16"/>
  <c r="L955" i="16"/>
  <c r="L956" i="16"/>
  <c r="L957" i="16"/>
  <c r="L958" i="16"/>
  <c r="L959" i="16"/>
  <c r="L960" i="16"/>
  <c r="L961" i="16"/>
  <c r="L962" i="16"/>
  <c r="L963" i="16"/>
  <c r="L964" i="16"/>
  <c r="L965" i="16"/>
  <c r="L966" i="16"/>
  <c r="L967" i="16"/>
  <c r="L968" i="16"/>
  <c r="L969" i="16"/>
  <c r="L970" i="16"/>
  <c r="L971" i="16"/>
  <c r="L972" i="16"/>
  <c r="L973" i="16"/>
  <c r="L974" i="16"/>
  <c r="L975" i="16"/>
  <c r="L976" i="16"/>
  <c r="L977" i="16"/>
  <c r="L978" i="16"/>
  <c r="L979" i="16"/>
  <c r="L980" i="16"/>
  <c r="L981" i="16"/>
  <c r="L982" i="16"/>
  <c r="L983" i="16"/>
  <c r="L984" i="16"/>
  <c r="L985" i="16"/>
  <c r="L986" i="16"/>
  <c r="L987" i="16"/>
  <c r="L988" i="16"/>
  <c r="L989" i="16"/>
  <c r="L990" i="16"/>
  <c r="L991" i="16"/>
  <c r="L992" i="16"/>
  <c r="L993" i="16"/>
  <c r="L994" i="16"/>
  <c r="L995" i="16"/>
  <c r="L996" i="16"/>
  <c r="L997" i="16"/>
  <c r="L998" i="16"/>
  <c r="L999" i="16"/>
  <c r="L1000" i="16"/>
  <c r="L1001" i="16"/>
  <c r="L1002" i="16"/>
  <c r="L1003" i="16"/>
  <c r="L1004" i="16"/>
  <c r="L1005" i="16"/>
  <c r="L1006" i="16"/>
  <c r="L1007" i="16"/>
  <c r="L1008" i="16"/>
  <c r="L1009" i="16"/>
  <c r="L1010" i="16"/>
  <c r="L1011" i="16"/>
  <c r="L1012" i="16"/>
  <c r="L1013" i="16"/>
  <c r="L1014" i="16"/>
  <c r="L1015" i="16"/>
  <c r="L1016" i="16"/>
  <c r="L1017" i="16"/>
  <c r="L1018" i="16"/>
  <c r="L1019" i="16"/>
  <c r="L1020" i="16"/>
  <c r="L1021" i="16"/>
  <c r="L1022" i="16"/>
  <c r="L1023" i="16"/>
  <c r="L1024" i="16"/>
  <c r="L1025" i="16"/>
  <c r="L1026" i="16"/>
  <c r="L1027" i="16"/>
  <c r="L1028" i="16"/>
  <c r="L1029" i="16"/>
  <c r="L1030" i="16"/>
  <c r="L1031" i="16"/>
  <c r="L1032" i="16"/>
  <c r="L1033" i="16"/>
  <c r="L1034" i="16"/>
  <c r="L1035" i="16"/>
  <c r="L1036" i="16"/>
  <c r="L1037" i="16"/>
  <c r="L1038" i="16"/>
  <c r="L1039" i="16"/>
  <c r="L1040" i="16"/>
  <c r="L1041" i="16"/>
  <c r="L1042" i="16"/>
  <c r="L1043" i="16"/>
  <c r="L1044" i="16"/>
  <c r="L1045" i="16"/>
  <c r="L1046" i="16"/>
  <c r="L1047" i="16"/>
  <c r="L1048" i="16"/>
  <c r="L1049" i="16"/>
  <c r="L1050" i="16"/>
  <c r="L1051" i="16"/>
  <c r="L1052" i="16"/>
  <c r="L1053" i="16"/>
  <c r="L1054" i="16"/>
  <c r="L1055" i="16"/>
  <c r="L1056" i="16"/>
  <c r="L1057" i="16"/>
  <c r="L1058" i="16"/>
  <c r="L1059" i="16"/>
  <c r="L1060" i="16"/>
  <c r="L1061" i="16"/>
  <c r="L1062" i="16"/>
  <c r="L1063" i="16"/>
  <c r="L1064" i="16"/>
  <c r="L1065" i="16"/>
  <c r="L1066" i="16"/>
  <c r="L1067" i="16"/>
  <c r="L1068" i="16"/>
  <c r="L1069" i="16"/>
  <c r="L1070" i="16"/>
  <c r="L1071" i="16"/>
  <c r="L1072" i="16"/>
  <c r="L1073" i="16"/>
  <c r="L1074" i="16"/>
  <c r="L1075" i="16"/>
  <c r="L1076" i="16"/>
  <c r="L1077" i="16"/>
  <c r="L1078" i="16"/>
  <c r="L1079" i="16"/>
  <c r="L1080" i="16"/>
  <c r="L1081" i="16"/>
  <c r="L1082" i="16"/>
  <c r="L1083" i="16"/>
  <c r="L1084" i="16"/>
  <c r="L1085" i="16"/>
  <c r="L1086" i="16"/>
  <c r="L1087" i="16"/>
  <c r="L1088" i="16"/>
  <c r="L1089" i="16"/>
  <c r="L1090" i="16"/>
  <c r="L1091" i="16"/>
  <c r="L1092" i="16"/>
  <c r="L1093" i="16"/>
  <c r="L1094" i="16"/>
  <c r="L1095" i="16"/>
  <c r="L1096" i="16"/>
  <c r="L1097" i="16"/>
  <c r="L1098" i="16"/>
  <c r="L1099" i="16"/>
  <c r="L1100" i="16"/>
  <c r="L1101" i="16"/>
  <c r="L1102" i="16"/>
  <c r="L1103" i="16"/>
  <c r="L1104" i="16"/>
  <c r="L1105" i="16"/>
  <c r="L1106" i="16"/>
  <c r="L1107" i="16"/>
  <c r="L1108" i="16"/>
  <c r="L1109" i="16"/>
  <c r="L1110" i="16"/>
  <c r="L1111" i="16"/>
  <c r="L1112" i="16"/>
  <c r="L1113" i="16"/>
  <c r="L1114" i="16"/>
  <c r="L1115" i="16"/>
  <c r="L1116" i="16"/>
  <c r="L1117" i="16"/>
  <c r="L1118" i="16"/>
  <c r="L1119" i="16"/>
  <c r="L1120" i="16"/>
  <c r="L1121" i="16"/>
  <c r="L1122" i="16"/>
  <c r="L1123" i="16"/>
  <c r="L1124" i="16"/>
  <c r="L1125" i="16"/>
  <c r="L1126" i="16"/>
  <c r="L1127" i="16"/>
  <c r="L1128" i="16"/>
  <c r="L1129" i="16"/>
  <c r="L1130" i="16"/>
  <c r="L1131" i="16"/>
  <c r="L1132" i="16"/>
  <c r="L1133" i="16"/>
  <c r="L1134" i="16"/>
  <c r="L1135" i="16"/>
  <c r="L1136" i="16"/>
  <c r="L1137" i="16"/>
  <c r="L1138" i="16"/>
  <c r="L1139" i="16"/>
  <c r="L1140" i="16"/>
  <c r="L1141" i="16"/>
  <c r="L1142" i="16"/>
  <c r="L1143" i="16"/>
  <c r="L1144" i="16"/>
  <c r="L1145" i="16"/>
  <c r="L1146" i="16"/>
  <c r="L1147" i="16"/>
  <c r="L1148" i="16"/>
  <c r="L1149" i="16"/>
  <c r="L1150" i="16"/>
  <c r="L1151" i="16"/>
  <c r="L1152" i="16"/>
  <c r="L1153" i="16"/>
  <c r="L1154" i="16"/>
  <c r="L1155" i="16"/>
  <c r="L1156" i="16"/>
  <c r="L1157" i="16"/>
  <c r="L1158" i="16"/>
  <c r="L1159" i="16"/>
  <c r="L1160" i="16"/>
  <c r="L1161" i="16"/>
  <c r="L1162" i="16"/>
  <c r="L1163" i="16"/>
  <c r="L1164" i="16"/>
  <c r="L1165" i="16"/>
  <c r="L1166" i="16"/>
  <c r="L1167" i="16"/>
  <c r="L1168" i="16"/>
  <c r="L1169" i="16"/>
  <c r="L1170" i="16"/>
  <c r="L1171" i="16"/>
  <c r="L1172" i="16"/>
  <c r="L1173" i="16"/>
  <c r="L1174" i="16"/>
  <c r="L1175" i="16"/>
  <c r="L1176" i="16"/>
  <c r="L1177" i="16"/>
  <c r="L1178" i="16"/>
  <c r="L1179" i="16"/>
  <c r="L1180" i="16"/>
  <c r="L1181" i="16"/>
  <c r="L1182" i="16"/>
  <c r="L1183" i="16"/>
  <c r="L1184" i="16"/>
  <c r="L1185" i="16"/>
  <c r="L1186" i="16"/>
  <c r="L1187" i="16"/>
  <c r="L1188" i="16"/>
  <c r="L1189" i="16"/>
  <c r="L1190" i="16"/>
  <c r="L1191" i="16"/>
  <c r="L1192" i="16"/>
  <c r="L1193" i="16"/>
  <c r="L1194" i="16"/>
  <c r="L1195" i="16"/>
  <c r="L1196" i="16"/>
  <c r="L1197" i="16"/>
  <c r="L1198" i="16"/>
  <c r="L1199" i="16"/>
  <c r="L1200" i="16"/>
  <c r="L1201" i="16"/>
  <c r="L1202" i="16"/>
  <c r="L1203" i="16"/>
  <c r="L1204" i="16"/>
  <c r="L1205" i="16"/>
  <c r="L1206" i="16"/>
  <c r="L1207" i="16"/>
  <c r="L1208" i="16"/>
  <c r="L1209" i="16"/>
  <c r="L1210" i="16"/>
  <c r="L1211" i="16"/>
  <c r="L1212" i="16"/>
  <c r="L1213" i="16"/>
  <c r="L1214" i="16"/>
  <c r="L1215" i="16"/>
  <c r="L1216" i="16"/>
  <c r="L1217" i="16"/>
  <c r="L1218" i="16"/>
  <c r="L1219" i="16"/>
  <c r="L1220" i="16"/>
  <c r="L1221" i="16"/>
  <c r="L1222" i="16"/>
  <c r="L1223" i="16"/>
  <c r="L1224" i="16"/>
  <c r="L1225" i="16"/>
  <c r="L1226" i="16"/>
  <c r="L1227" i="16"/>
  <c r="L1228" i="16"/>
  <c r="L1229" i="16"/>
  <c r="L1230" i="16"/>
  <c r="L1231" i="16"/>
  <c r="L1232" i="16"/>
  <c r="L1233" i="16"/>
  <c r="L1234" i="16"/>
  <c r="L1235" i="16"/>
  <c r="L1236" i="16"/>
  <c r="L1237" i="16"/>
  <c r="L1238" i="16"/>
  <c r="L1239" i="16"/>
  <c r="L1240" i="16"/>
  <c r="L1241" i="16"/>
  <c r="L1242" i="16"/>
  <c r="L1243" i="16"/>
  <c r="L1244" i="16"/>
  <c r="L1245" i="16"/>
  <c r="L1246" i="16"/>
  <c r="L1247" i="16"/>
  <c r="L1248" i="16"/>
  <c r="L1249" i="16"/>
  <c r="L1250" i="16"/>
  <c r="L1251" i="16"/>
  <c r="L1252" i="16"/>
  <c r="L1253" i="16"/>
  <c r="L1254" i="16"/>
  <c r="L1255" i="16"/>
  <c r="L1256" i="16"/>
  <c r="L1257" i="16"/>
  <c r="L1258" i="16"/>
  <c r="L1259" i="16"/>
  <c r="L1260" i="16"/>
  <c r="L1261" i="16"/>
  <c r="L1262" i="16"/>
  <c r="L1263" i="16"/>
  <c r="L1264" i="16"/>
  <c r="L1265" i="16"/>
  <c r="L1266" i="16"/>
  <c r="L1267" i="16"/>
  <c r="L1268" i="16"/>
  <c r="L1269" i="16"/>
  <c r="L1270" i="16"/>
  <c r="L1271" i="16"/>
  <c r="L1272" i="16"/>
  <c r="L1273" i="16"/>
  <c r="L1274" i="16"/>
  <c r="L1275" i="16"/>
  <c r="L1276" i="16"/>
  <c r="L1277" i="16"/>
  <c r="L1278" i="16"/>
  <c r="L1279" i="16"/>
  <c r="L1280" i="16"/>
  <c r="L1281" i="16"/>
  <c r="L1282" i="16"/>
  <c r="L1283" i="16"/>
  <c r="L1284" i="16"/>
  <c r="L1285" i="16"/>
  <c r="L1286" i="16"/>
  <c r="L1287" i="16"/>
  <c r="L1288" i="16"/>
  <c r="L1289" i="16"/>
  <c r="L1290" i="16"/>
  <c r="L1291" i="16"/>
  <c r="L1292" i="16"/>
  <c r="L1293" i="16"/>
  <c r="L1294" i="16"/>
  <c r="L1295" i="16"/>
  <c r="L1296" i="16"/>
  <c r="L1297" i="16"/>
  <c r="L1298" i="16"/>
  <c r="L1299" i="16"/>
  <c r="L1300" i="16"/>
  <c r="L1301" i="16"/>
  <c r="L1302" i="16"/>
  <c r="L1303" i="16"/>
  <c r="L1304" i="16"/>
  <c r="L1305" i="16"/>
  <c r="L1306" i="16"/>
  <c r="L1307" i="16"/>
  <c r="L1308" i="16"/>
  <c r="L1309" i="16"/>
  <c r="L1310" i="16"/>
  <c r="L1311" i="16"/>
  <c r="L1312" i="16"/>
  <c r="L1313" i="16"/>
  <c r="L1314" i="16"/>
  <c r="L1315" i="16"/>
  <c r="L1316" i="16"/>
  <c r="L1317" i="16"/>
  <c r="L1318" i="16"/>
  <c r="L1319" i="16"/>
  <c r="L1320" i="16"/>
  <c r="L1321" i="16"/>
  <c r="L1322" i="16"/>
  <c r="L1323" i="16"/>
  <c r="L1324" i="16"/>
  <c r="L1325" i="16"/>
  <c r="L1326" i="16"/>
  <c r="L1327" i="16"/>
  <c r="L1328" i="16"/>
  <c r="L1329" i="16"/>
  <c r="L1330" i="16"/>
  <c r="L1331" i="16"/>
  <c r="L1332" i="16"/>
  <c r="L1333" i="16"/>
  <c r="L1334" i="16"/>
  <c r="L1335" i="16"/>
  <c r="L1336" i="16"/>
  <c r="L1337" i="16"/>
  <c r="L1338" i="16"/>
  <c r="L1339" i="16"/>
  <c r="L1340" i="16"/>
  <c r="L1341" i="16"/>
  <c r="L1342" i="16"/>
  <c r="L1343" i="16"/>
  <c r="L1344" i="16"/>
  <c r="L1345" i="16"/>
  <c r="L1346" i="16"/>
  <c r="L1347" i="16"/>
  <c r="L1348" i="16"/>
  <c r="L1349" i="16"/>
  <c r="L1350" i="16"/>
  <c r="L1351" i="16"/>
  <c r="L1352" i="16"/>
  <c r="L1353" i="16"/>
  <c r="L1354" i="16"/>
  <c r="L1355" i="16"/>
  <c r="L1356" i="16"/>
  <c r="L1357" i="16"/>
  <c r="L1358" i="16"/>
  <c r="L1359" i="16"/>
  <c r="L1360" i="16"/>
  <c r="L1361" i="16"/>
  <c r="L1362" i="16"/>
  <c r="L1363" i="16"/>
  <c r="L1364" i="16"/>
  <c r="L1365" i="16"/>
  <c r="L1366" i="16"/>
  <c r="L1367" i="16"/>
  <c r="L1368" i="16"/>
  <c r="L1369" i="16"/>
  <c r="L1370" i="16"/>
  <c r="L1371" i="16"/>
  <c r="L1372" i="16"/>
  <c r="L1373" i="16"/>
  <c r="L1374" i="16"/>
  <c r="L1375" i="16"/>
  <c r="L1376" i="16"/>
  <c r="L1377" i="16"/>
  <c r="L1378" i="16"/>
  <c r="L1379" i="16"/>
  <c r="L1380" i="16"/>
  <c r="L1381" i="16"/>
  <c r="L1382" i="16"/>
  <c r="L1383" i="16"/>
  <c r="L1384" i="16"/>
  <c r="L1385" i="16"/>
  <c r="L1386" i="16"/>
  <c r="L1387" i="16"/>
  <c r="L1388" i="16"/>
  <c r="L1389" i="16"/>
  <c r="L1390" i="16"/>
  <c r="L1391" i="16"/>
  <c r="L1392" i="16"/>
  <c r="L1393" i="16"/>
  <c r="L1394" i="16"/>
  <c r="L1395" i="16"/>
  <c r="L1396" i="16"/>
  <c r="L1397" i="16"/>
  <c r="L1398" i="16"/>
  <c r="L1399" i="16"/>
  <c r="L1400" i="16"/>
  <c r="L1401" i="16"/>
  <c r="L1402" i="16"/>
  <c r="L1403" i="16"/>
  <c r="L1404" i="16"/>
  <c r="L1405" i="16"/>
  <c r="L1406" i="16"/>
  <c r="L1407" i="16"/>
  <c r="L1408" i="16"/>
  <c r="L1409" i="16"/>
  <c r="L1410" i="16"/>
  <c r="L1411" i="16"/>
  <c r="L1412" i="16"/>
  <c r="L1413" i="16"/>
  <c r="L1414" i="16"/>
  <c r="L1415" i="16"/>
  <c r="L1416" i="16"/>
  <c r="L1417" i="16"/>
  <c r="L1418" i="16"/>
  <c r="L1419" i="16"/>
  <c r="L1420" i="16"/>
  <c r="L1421" i="16"/>
  <c r="L1422" i="16"/>
  <c r="L1423" i="16"/>
  <c r="L1424" i="16"/>
  <c r="L1425" i="16"/>
  <c r="L1426" i="16"/>
  <c r="L1427" i="16"/>
  <c r="L1428" i="16"/>
  <c r="L1429" i="16"/>
  <c r="L1430" i="16"/>
  <c r="L1431" i="16"/>
  <c r="L1432" i="16"/>
  <c r="L1433" i="16"/>
  <c r="L1434" i="16"/>
  <c r="L1435" i="16"/>
  <c r="L1436" i="16"/>
  <c r="L1437" i="16"/>
  <c r="L1438" i="16"/>
  <c r="L1439" i="16"/>
  <c r="L1440" i="16"/>
  <c r="L1441" i="16"/>
  <c r="L1442" i="16"/>
  <c r="L1443" i="16"/>
  <c r="L1444" i="16"/>
  <c r="L1445" i="16"/>
  <c r="L1446" i="16"/>
  <c r="L1447" i="16"/>
  <c r="L1448" i="16"/>
  <c r="L1449" i="16"/>
  <c r="L1450" i="16"/>
  <c r="L1451" i="16"/>
  <c r="L1452" i="16"/>
  <c r="L1453" i="16"/>
  <c r="L1454" i="16"/>
  <c r="L1455" i="16"/>
  <c r="L1456" i="16"/>
  <c r="L1457" i="16"/>
  <c r="L1458" i="16"/>
  <c r="L1459" i="16"/>
  <c r="L1460" i="16"/>
  <c r="L1461" i="16"/>
  <c r="L1462" i="16"/>
  <c r="L1463" i="16"/>
  <c r="L1464" i="16"/>
  <c r="L1465" i="16"/>
  <c r="L1466" i="16"/>
  <c r="L1467" i="16"/>
  <c r="L1468" i="16"/>
  <c r="L1469" i="16"/>
  <c r="L1470" i="16"/>
  <c r="L1471" i="16"/>
  <c r="L1472" i="16"/>
  <c r="L1473" i="16"/>
  <c r="L1474" i="16"/>
  <c r="L1475" i="16"/>
  <c r="L1476" i="16"/>
  <c r="L1477" i="16"/>
  <c r="L1478" i="16"/>
  <c r="L1479" i="16"/>
  <c r="L1480" i="16"/>
  <c r="L1481" i="16"/>
  <c r="L1482" i="16"/>
  <c r="L1483" i="16"/>
  <c r="L1484" i="16"/>
  <c r="L1485" i="16"/>
  <c r="L1486" i="16"/>
  <c r="L1487" i="16"/>
  <c r="L1488" i="16"/>
  <c r="L1489" i="16"/>
  <c r="L1490" i="16"/>
  <c r="L1491" i="16"/>
  <c r="L1492" i="16"/>
  <c r="L1493" i="16"/>
  <c r="L1494" i="16"/>
  <c r="L1495" i="16"/>
  <c r="L1496" i="16"/>
  <c r="L1497" i="16"/>
  <c r="L1498" i="16"/>
  <c r="L1499" i="16"/>
  <c r="L1500" i="16"/>
  <c r="L1501" i="16"/>
  <c r="L1502" i="16"/>
  <c r="L1503" i="16"/>
  <c r="L1504" i="16"/>
  <c r="L1505" i="16"/>
  <c r="L1506" i="16"/>
  <c r="L1507" i="16"/>
  <c r="L1508" i="16"/>
  <c r="L1509" i="16"/>
  <c r="L1510" i="16"/>
  <c r="L1511" i="16"/>
  <c r="L1512" i="16"/>
  <c r="L1513" i="16"/>
  <c r="L1514" i="16"/>
  <c r="L1515" i="16"/>
  <c r="L1516" i="16"/>
  <c r="L1517" i="16"/>
  <c r="L1518" i="16"/>
  <c r="L1519" i="16"/>
  <c r="L1520" i="16"/>
  <c r="L1521" i="16"/>
  <c r="L1522" i="16"/>
  <c r="L1523" i="16"/>
  <c r="L1524" i="16"/>
  <c r="L1525" i="16"/>
  <c r="L1526" i="16"/>
  <c r="L1527" i="16"/>
  <c r="L1528" i="16"/>
  <c r="L1529" i="16"/>
  <c r="L1530" i="16"/>
  <c r="L1531" i="16"/>
  <c r="L1532" i="16"/>
  <c r="L1533" i="16"/>
  <c r="L1534" i="16"/>
  <c r="L1535" i="16"/>
  <c r="L1536" i="16"/>
  <c r="L1537" i="16"/>
  <c r="L1538" i="16"/>
  <c r="L1539" i="16"/>
  <c r="L1540" i="16"/>
  <c r="L1541" i="16"/>
  <c r="L1542" i="16"/>
  <c r="L1543" i="16"/>
  <c r="L1544" i="16"/>
  <c r="L1545" i="16"/>
  <c r="L1546" i="16"/>
  <c r="L1547" i="16"/>
  <c r="L1548" i="16"/>
  <c r="L1549" i="16"/>
  <c r="L1550" i="16"/>
  <c r="L1551" i="16"/>
  <c r="L1552" i="16"/>
  <c r="L1553" i="16"/>
  <c r="L1554" i="16"/>
  <c r="L1555" i="16"/>
  <c r="L1556" i="16"/>
  <c r="L1557" i="16"/>
  <c r="L1558" i="16"/>
  <c r="L1559" i="16"/>
  <c r="L1560" i="16"/>
  <c r="L1561" i="16"/>
  <c r="L1562" i="16"/>
  <c r="L1563" i="16"/>
  <c r="L1564" i="16"/>
  <c r="L1565" i="16"/>
  <c r="L1566" i="16"/>
  <c r="L1567" i="16"/>
  <c r="L1568" i="16"/>
  <c r="L1569" i="16"/>
  <c r="L1570" i="16"/>
  <c r="L1571" i="16"/>
  <c r="L1572" i="16"/>
  <c r="L1573" i="16"/>
  <c r="L1574" i="16"/>
  <c r="L1575" i="16"/>
  <c r="L1576" i="16"/>
  <c r="L1577" i="16"/>
  <c r="L1578" i="16"/>
  <c r="L1579" i="16"/>
  <c r="L1580" i="16"/>
  <c r="L1581" i="16"/>
  <c r="L1582" i="16"/>
  <c r="L1583" i="16"/>
  <c r="L1584" i="16"/>
  <c r="L1585" i="16"/>
  <c r="L1586" i="16"/>
  <c r="L1587" i="16"/>
  <c r="L1588" i="16"/>
  <c r="L1589" i="16"/>
  <c r="L1590" i="16"/>
  <c r="L1591" i="16"/>
  <c r="L1592" i="16"/>
  <c r="L1593" i="16"/>
  <c r="L1594" i="16"/>
  <c r="L1595" i="16"/>
  <c r="L1596" i="16"/>
  <c r="L1597" i="16"/>
  <c r="L1598" i="16"/>
  <c r="L1599" i="16"/>
  <c r="L1600" i="16"/>
  <c r="L1601" i="16"/>
  <c r="L1602" i="16"/>
  <c r="L1603" i="16"/>
  <c r="L1604" i="16"/>
  <c r="L1605" i="16"/>
  <c r="L1606" i="16"/>
  <c r="L1607" i="16"/>
  <c r="L1608" i="16"/>
  <c r="L1609" i="16"/>
  <c r="L1610" i="16"/>
  <c r="L1611" i="16"/>
  <c r="L1612" i="16"/>
  <c r="L1613" i="16"/>
  <c r="L1614" i="16"/>
  <c r="L1615" i="16"/>
  <c r="L1616" i="16"/>
  <c r="L1617" i="16"/>
  <c r="L1618" i="16"/>
  <c r="L1619" i="16"/>
  <c r="L1620" i="16"/>
  <c r="L1621" i="16"/>
  <c r="L1622" i="16"/>
  <c r="L1623" i="16"/>
  <c r="L1624" i="16"/>
  <c r="L1625" i="16"/>
  <c r="L1626" i="16"/>
  <c r="L1627" i="16"/>
  <c r="L1628" i="16"/>
  <c r="L1629" i="16"/>
  <c r="L1630" i="16"/>
  <c r="L1631" i="16"/>
  <c r="L1632" i="16"/>
  <c r="L1633" i="16"/>
  <c r="L1634" i="16"/>
  <c r="L1635" i="16"/>
  <c r="L1636" i="16"/>
  <c r="L1637" i="16"/>
  <c r="L1638" i="16"/>
  <c r="L1639" i="16"/>
  <c r="L1640" i="16"/>
  <c r="L1641" i="16"/>
  <c r="L1642" i="16"/>
  <c r="L1643" i="16"/>
  <c r="L1644" i="16"/>
  <c r="L1645" i="16"/>
  <c r="L1646" i="16"/>
  <c r="L1647" i="16"/>
  <c r="L1648" i="16"/>
  <c r="L1649" i="16"/>
  <c r="L1650" i="16"/>
  <c r="L1651" i="16"/>
  <c r="L1652" i="16"/>
  <c r="L1653" i="16"/>
  <c r="L1654" i="16"/>
  <c r="L1655" i="16"/>
  <c r="L1656" i="16"/>
  <c r="L1657" i="16"/>
  <c r="L1658" i="16"/>
  <c r="L1659" i="16"/>
  <c r="L1660" i="16"/>
  <c r="L1661" i="16"/>
  <c r="L1662" i="16"/>
  <c r="L1663" i="16"/>
  <c r="L1664" i="16"/>
  <c r="L1665" i="16"/>
  <c r="L1666" i="16"/>
  <c r="L1667" i="16"/>
  <c r="L1668" i="16"/>
  <c r="L1669" i="16"/>
  <c r="L1670" i="16"/>
  <c r="L1671" i="16"/>
  <c r="L1672" i="16"/>
  <c r="L1673" i="16"/>
  <c r="L1674" i="16"/>
  <c r="L1675" i="16"/>
  <c r="L1676" i="16"/>
  <c r="L1677" i="16"/>
  <c r="L1678" i="16"/>
  <c r="L1679" i="16"/>
  <c r="L1680" i="16"/>
  <c r="L1681" i="16"/>
  <c r="L1682" i="16"/>
  <c r="L1683" i="16"/>
  <c r="L1684" i="16"/>
  <c r="L1685" i="16"/>
  <c r="L1686" i="16"/>
  <c r="L1687" i="16"/>
  <c r="L1688" i="16"/>
  <c r="L1689" i="16"/>
  <c r="L1690" i="16"/>
  <c r="L1691" i="16"/>
  <c r="L1692" i="16"/>
  <c r="L1693" i="16"/>
  <c r="L1694" i="16"/>
  <c r="L1695" i="16"/>
  <c r="L1696" i="16"/>
  <c r="L1697" i="16"/>
  <c r="L1698" i="16"/>
  <c r="L1699" i="16"/>
  <c r="L1700" i="16"/>
  <c r="L1701" i="16"/>
  <c r="L1702" i="16"/>
  <c r="L1703" i="16"/>
  <c r="L1704" i="16"/>
  <c r="L1705" i="16"/>
  <c r="L1706" i="16"/>
  <c r="L1707" i="16"/>
  <c r="L1708" i="16"/>
  <c r="L1709" i="16"/>
  <c r="L1710" i="16"/>
  <c r="L1711" i="16"/>
  <c r="L1712" i="16"/>
  <c r="L1713" i="16"/>
  <c r="L1714" i="16"/>
  <c r="L1715" i="16"/>
  <c r="L1716" i="16"/>
  <c r="L1717" i="16"/>
  <c r="L1718" i="16"/>
  <c r="L1719" i="16"/>
  <c r="L1720" i="16"/>
  <c r="L1721" i="16"/>
  <c r="L1722" i="16"/>
  <c r="L1723" i="16"/>
  <c r="L1724" i="16"/>
  <c r="L1725" i="16"/>
  <c r="L1726" i="16"/>
  <c r="L1727" i="16"/>
  <c r="L1728" i="16"/>
  <c r="L1729" i="16"/>
  <c r="L1730" i="16"/>
  <c r="L1731" i="16"/>
  <c r="L1732" i="16"/>
  <c r="L1733" i="16"/>
  <c r="L1734" i="16"/>
  <c r="L1735" i="16"/>
  <c r="L1736" i="16"/>
  <c r="L1737" i="16"/>
  <c r="L1738" i="16"/>
  <c r="L1739" i="16"/>
  <c r="L1740" i="16"/>
  <c r="L1741" i="16"/>
  <c r="L1742" i="16"/>
  <c r="L1743" i="16"/>
  <c r="L1744" i="16"/>
  <c r="L1745" i="16"/>
  <c r="L1746" i="16"/>
  <c r="L1747" i="16"/>
  <c r="L1748" i="16"/>
  <c r="L1749" i="16"/>
  <c r="L1750" i="16"/>
  <c r="L1751" i="16"/>
  <c r="L1752" i="16"/>
  <c r="L1753" i="16"/>
  <c r="L1754" i="16"/>
  <c r="L1755" i="16"/>
  <c r="L1756" i="16"/>
  <c r="L1757" i="16"/>
  <c r="L1758" i="16"/>
  <c r="L1759" i="16"/>
  <c r="L1760" i="16"/>
  <c r="L1761" i="16"/>
  <c r="L1762" i="16"/>
  <c r="L1763" i="16"/>
  <c r="L1764" i="16"/>
  <c r="L1765" i="16"/>
  <c r="L1766" i="16"/>
  <c r="L1767" i="16"/>
  <c r="L1768" i="16"/>
  <c r="L1769" i="16"/>
  <c r="L1770" i="16"/>
  <c r="L1771" i="16"/>
  <c r="L1772" i="16"/>
  <c r="L1773" i="16"/>
  <c r="L1774" i="16"/>
  <c r="L1775" i="16"/>
  <c r="L1776" i="16"/>
  <c r="L1777" i="16"/>
  <c r="L1778" i="16"/>
  <c r="L1779" i="16"/>
  <c r="L1780" i="16"/>
  <c r="L1781" i="16"/>
  <c r="L1782" i="16"/>
  <c r="L1783" i="16"/>
  <c r="L1784" i="16"/>
  <c r="L1785" i="16"/>
  <c r="L1786" i="16"/>
  <c r="L1787" i="16"/>
  <c r="L1788" i="16"/>
  <c r="L1789" i="16"/>
  <c r="L1790" i="16"/>
  <c r="L1791" i="16"/>
  <c r="L1792" i="16"/>
  <c r="L1793" i="16"/>
  <c r="L1794" i="16"/>
  <c r="L1795" i="16"/>
  <c r="L1796" i="16"/>
  <c r="L1797" i="16"/>
  <c r="L1798" i="16"/>
  <c r="L1799" i="16"/>
  <c r="L1800" i="16"/>
  <c r="L1801" i="16"/>
  <c r="L1802" i="16"/>
  <c r="L1803" i="16"/>
  <c r="L1804" i="16"/>
  <c r="L1805" i="16"/>
  <c r="L1806" i="16"/>
  <c r="L1807" i="16"/>
  <c r="L1808" i="16"/>
  <c r="L1809" i="16"/>
  <c r="L1810" i="16"/>
  <c r="L1811" i="16"/>
  <c r="L1812" i="16"/>
  <c r="L1813" i="16"/>
  <c r="L1814" i="16"/>
  <c r="L1815" i="16"/>
  <c r="L1816" i="16"/>
  <c r="L1817" i="16"/>
  <c r="L1818" i="16"/>
  <c r="L1819" i="16"/>
  <c r="L1820" i="16"/>
  <c r="L1821" i="16"/>
  <c r="L1822" i="16"/>
  <c r="L1823" i="16"/>
  <c r="L1824" i="16"/>
  <c r="L1825" i="16"/>
  <c r="L1826" i="16"/>
  <c r="L1827" i="16"/>
  <c r="L1828" i="16"/>
  <c r="L1829" i="16"/>
  <c r="L1830" i="16"/>
  <c r="L1831" i="16"/>
  <c r="L1832" i="16"/>
  <c r="L1833" i="16"/>
  <c r="L1834" i="16"/>
  <c r="L1835" i="16"/>
  <c r="L1836" i="16"/>
  <c r="L1837" i="16"/>
  <c r="L1838" i="16"/>
  <c r="L1839" i="16"/>
  <c r="L1840" i="16"/>
  <c r="L1841" i="16"/>
  <c r="L1842" i="16"/>
  <c r="L1843" i="16"/>
  <c r="L1844" i="16"/>
  <c r="L1845" i="16"/>
  <c r="L1846" i="16"/>
  <c r="L1847" i="16"/>
  <c r="L1848" i="16"/>
  <c r="L1849" i="16"/>
  <c r="L1850" i="16"/>
  <c r="L1851" i="16"/>
  <c r="L1852" i="16"/>
  <c r="L1853" i="16"/>
  <c r="L1854" i="16"/>
  <c r="L1855" i="16"/>
  <c r="L1856" i="16"/>
  <c r="L1857" i="16"/>
  <c r="L1858" i="16"/>
  <c r="L1859" i="16"/>
  <c r="L1860" i="16"/>
  <c r="L1861" i="16"/>
  <c r="L1862" i="16"/>
  <c r="L1863" i="16"/>
  <c r="L1864" i="16"/>
  <c r="L1865" i="16"/>
  <c r="L1866" i="16"/>
  <c r="L1867" i="16"/>
  <c r="L1868" i="16"/>
  <c r="L1869" i="16"/>
  <c r="L1870" i="16"/>
  <c r="L1871" i="16"/>
  <c r="L1872" i="16"/>
  <c r="L1873" i="16"/>
  <c r="L1874" i="16"/>
  <c r="L1875" i="16"/>
  <c r="L1876" i="16"/>
  <c r="L1877" i="16"/>
  <c r="L1878" i="16"/>
  <c r="L1879" i="16"/>
  <c r="L1880" i="16"/>
  <c r="L1881" i="16"/>
  <c r="L1882" i="16"/>
  <c r="L1883" i="16"/>
  <c r="L1884" i="16"/>
  <c r="L1885" i="16"/>
  <c r="L1886" i="16"/>
  <c r="L1887" i="16"/>
  <c r="L1888" i="16"/>
  <c r="L1889" i="16"/>
  <c r="L1890" i="16"/>
  <c r="L1891" i="16"/>
  <c r="L1892" i="16"/>
  <c r="L1893" i="16"/>
  <c r="L1894" i="16"/>
  <c r="L1895" i="16"/>
  <c r="L1896" i="16"/>
  <c r="L1897" i="16"/>
  <c r="L1898" i="16"/>
  <c r="L1899" i="16"/>
  <c r="L1900" i="16"/>
  <c r="L1901" i="16"/>
  <c r="L1902" i="16"/>
  <c r="L1903" i="16"/>
  <c r="L1904" i="16"/>
  <c r="L1905" i="16"/>
  <c r="L1906" i="16"/>
  <c r="L1907" i="16"/>
  <c r="L1908" i="16"/>
  <c r="L1909" i="16"/>
  <c r="L1910" i="16"/>
  <c r="L1911" i="16"/>
  <c r="L1912" i="16"/>
  <c r="L1913" i="16"/>
  <c r="L1914" i="16"/>
  <c r="L1915" i="16"/>
  <c r="L1916" i="16"/>
  <c r="L1917" i="16"/>
  <c r="L1918" i="16"/>
  <c r="L1919" i="16"/>
  <c r="L1920" i="16"/>
  <c r="L1921" i="16"/>
  <c r="L1922" i="16"/>
  <c r="L1923" i="16"/>
  <c r="L1924" i="16"/>
  <c r="L1925" i="16"/>
  <c r="L1926" i="16"/>
  <c r="L1927" i="16"/>
  <c r="L1928" i="16"/>
  <c r="L1929" i="16"/>
  <c r="L1930" i="16"/>
  <c r="L1931" i="16"/>
  <c r="L1932" i="16"/>
  <c r="L1933" i="16"/>
  <c r="L1934" i="16"/>
  <c r="L1935" i="16"/>
  <c r="L1936" i="16"/>
  <c r="L1937" i="16"/>
  <c r="L1938" i="16"/>
  <c r="L1939" i="16"/>
  <c r="L1940" i="16"/>
  <c r="L1941" i="16"/>
  <c r="L1942" i="16"/>
  <c r="L1943" i="16"/>
  <c r="L1944" i="16"/>
  <c r="L1945" i="16"/>
  <c r="L1946" i="16"/>
  <c r="L1947" i="16"/>
  <c r="L1948" i="16"/>
  <c r="L1949" i="16"/>
  <c r="L1950" i="16"/>
  <c r="L1951" i="16"/>
  <c r="L1952" i="16"/>
  <c r="L1953" i="16"/>
  <c r="L1954" i="16"/>
  <c r="L1955" i="16"/>
  <c r="L1956" i="16"/>
  <c r="L1957" i="16"/>
  <c r="L1958" i="16"/>
  <c r="L1959" i="16"/>
  <c r="L1960" i="16"/>
  <c r="L1961" i="16"/>
  <c r="L1962" i="16"/>
  <c r="L1963" i="16"/>
  <c r="L1964" i="16"/>
  <c r="L1965" i="16"/>
  <c r="L1966" i="16"/>
  <c r="L1967" i="16"/>
  <c r="L1968" i="16"/>
  <c r="L1969" i="16"/>
  <c r="L1970" i="16"/>
  <c r="L1971" i="16"/>
  <c r="L1972" i="16"/>
  <c r="L1973" i="16"/>
  <c r="L1974" i="16"/>
  <c r="L1975" i="16"/>
  <c r="L1976" i="16"/>
  <c r="L1977" i="16"/>
  <c r="L1978" i="16"/>
  <c r="L1979" i="16"/>
  <c r="L1980" i="16"/>
  <c r="L1981" i="16"/>
  <c r="L1982" i="16"/>
  <c r="L1983" i="16"/>
  <c r="L1984" i="16"/>
  <c r="L1985" i="16"/>
  <c r="L1986" i="16"/>
  <c r="L1987" i="16"/>
  <c r="L1988" i="16"/>
  <c r="L1989" i="16"/>
  <c r="L1990" i="16"/>
  <c r="L1991" i="16"/>
  <c r="L1992" i="16"/>
  <c r="L1993" i="16"/>
  <c r="L1994" i="16"/>
  <c r="L1995" i="16"/>
  <c r="L1996" i="16"/>
  <c r="L1997" i="16"/>
  <c r="L1998" i="16"/>
  <c r="L1999" i="16"/>
  <c r="L2000" i="16"/>
  <c r="L2001" i="16"/>
  <c r="L2002" i="16"/>
  <c r="L2003" i="16"/>
  <c r="L2004" i="16"/>
  <c r="L2005" i="16"/>
  <c r="L2006" i="16"/>
  <c r="L2007" i="16"/>
  <c r="L2008" i="16"/>
  <c r="L2009" i="16"/>
  <c r="L2010" i="16"/>
  <c r="L2011" i="16"/>
  <c r="L2012" i="16"/>
  <c r="L2013" i="16"/>
  <c r="L2014" i="16"/>
  <c r="L2015" i="16"/>
  <c r="L2016" i="16"/>
  <c r="L2017" i="16"/>
  <c r="L2018" i="16"/>
  <c r="L2019" i="16"/>
  <c r="L2020" i="16"/>
  <c r="L2021" i="16"/>
  <c r="L2022" i="16"/>
  <c r="L2023" i="16"/>
  <c r="L2024" i="16"/>
  <c r="L2025" i="16"/>
  <c r="L2026" i="16"/>
  <c r="L2027" i="16"/>
  <c r="L2028" i="16"/>
  <c r="L2029" i="16"/>
  <c r="L2030" i="16"/>
  <c r="L2031" i="16"/>
  <c r="L2032" i="16"/>
  <c r="L2033" i="16"/>
  <c r="L2034" i="16"/>
  <c r="L2035" i="16"/>
  <c r="L2036" i="16"/>
  <c r="L2037" i="16"/>
  <c r="L2038" i="16"/>
  <c r="L2039" i="16"/>
  <c r="L2040" i="16"/>
  <c r="L2041" i="16"/>
  <c r="L2042" i="16"/>
  <c r="L2043" i="16"/>
  <c r="L2044" i="16"/>
  <c r="L2045" i="16"/>
  <c r="L2046" i="16"/>
  <c r="L2047" i="16"/>
  <c r="L2048" i="16"/>
  <c r="L2049" i="16"/>
  <c r="L2050" i="16"/>
  <c r="L2051" i="16"/>
  <c r="L2052" i="16"/>
  <c r="L2053" i="16"/>
  <c r="L2054" i="16"/>
  <c r="L2055" i="16"/>
  <c r="L2056" i="16"/>
  <c r="L2057" i="16"/>
  <c r="L2058" i="16"/>
  <c r="L2059" i="16"/>
  <c r="L2060" i="16"/>
  <c r="L2061" i="16"/>
  <c r="L2062" i="16"/>
  <c r="L2063" i="16"/>
  <c r="L2064" i="16"/>
  <c r="L2065" i="16"/>
  <c r="L2066" i="16"/>
  <c r="L2067" i="16"/>
  <c r="L2068" i="16"/>
  <c r="L2069" i="16"/>
  <c r="L2070" i="16"/>
  <c r="L2071" i="16"/>
  <c r="L2072" i="16"/>
  <c r="L2073" i="16"/>
  <c r="L2074" i="16"/>
  <c r="L2075" i="16"/>
  <c r="L2076" i="16"/>
  <c r="L2077" i="16"/>
  <c r="L2078" i="16"/>
  <c r="L2079" i="16"/>
  <c r="L2080" i="16"/>
  <c r="L2081" i="16"/>
  <c r="L2082" i="16"/>
  <c r="L2083" i="16"/>
  <c r="L2084" i="16"/>
  <c r="L2085" i="16"/>
  <c r="L2086" i="16"/>
  <c r="L2087" i="16"/>
  <c r="L2088" i="16"/>
  <c r="L2089" i="16"/>
  <c r="L2090" i="16"/>
  <c r="L2091" i="16"/>
  <c r="L2092" i="16"/>
  <c r="L2093" i="16"/>
  <c r="L2094" i="16"/>
  <c r="L2095" i="16"/>
  <c r="L2096" i="16"/>
  <c r="L2097" i="16"/>
  <c r="L2098" i="16"/>
  <c r="L2099" i="16"/>
  <c r="L2100" i="16"/>
  <c r="L2101" i="16"/>
  <c r="L2102" i="16"/>
  <c r="L2103" i="16"/>
  <c r="L2104" i="16"/>
  <c r="L2105" i="16"/>
  <c r="L2106" i="16"/>
  <c r="L2107" i="16"/>
  <c r="L2108" i="16"/>
  <c r="L2109" i="16"/>
  <c r="L2110" i="16"/>
  <c r="L2111" i="16"/>
  <c r="L2112" i="16"/>
  <c r="L2113" i="16"/>
  <c r="L2114" i="16"/>
  <c r="L2115" i="16"/>
  <c r="L2116" i="16"/>
  <c r="L2117" i="16"/>
  <c r="L2118" i="16"/>
  <c r="L2119" i="16"/>
  <c r="L2120" i="16"/>
  <c r="L2121" i="16"/>
  <c r="L2122" i="16"/>
  <c r="L2123" i="16"/>
  <c r="L2124" i="16"/>
  <c r="L2125" i="16"/>
  <c r="L2126" i="16"/>
  <c r="L2127" i="16"/>
  <c r="L2128" i="16"/>
  <c r="L2129" i="16"/>
  <c r="L2130" i="16"/>
  <c r="L2131" i="16"/>
  <c r="L2132" i="16"/>
  <c r="L2133" i="16"/>
  <c r="L2134" i="16"/>
  <c r="L2135" i="16"/>
  <c r="L2136" i="16"/>
  <c r="L2137" i="16"/>
  <c r="L2138" i="16"/>
  <c r="L2139" i="16"/>
  <c r="L2140" i="16"/>
  <c r="L2141" i="16"/>
  <c r="L2142" i="16"/>
  <c r="L2143" i="16"/>
  <c r="L2144" i="16"/>
  <c r="L2145" i="16"/>
  <c r="L2146" i="16"/>
  <c r="L2147" i="16"/>
  <c r="L2148" i="16"/>
  <c r="L2149" i="16"/>
  <c r="L2150" i="16"/>
  <c r="L2151" i="16"/>
  <c r="L2152" i="16"/>
  <c r="L2153" i="16"/>
  <c r="L2154" i="16"/>
  <c r="L2155" i="16"/>
  <c r="L2156" i="16"/>
  <c r="L2157" i="16"/>
  <c r="L2158" i="16"/>
  <c r="L2159" i="16"/>
  <c r="L2160" i="16"/>
  <c r="L2161" i="16"/>
  <c r="L2162" i="16"/>
  <c r="L2163" i="16"/>
  <c r="L2164" i="16"/>
  <c r="L2165" i="16"/>
  <c r="L2166" i="16"/>
  <c r="L2167" i="16"/>
  <c r="L2168" i="16"/>
  <c r="L2169" i="16"/>
  <c r="L2170" i="16"/>
  <c r="L2171" i="16"/>
  <c r="L2172" i="16"/>
  <c r="L2173" i="16"/>
  <c r="L2174" i="16"/>
  <c r="L2175" i="16"/>
  <c r="L2176" i="16"/>
  <c r="L2177" i="16"/>
  <c r="L2178" i="16"/>
  <c r="L2179" i="16"/>
  <c r="L2180" i="16"/>
  <c r="L2181" i="16"/>
  <c r="L2182" i="16"/>
  <c r="L2183" i="16"/>
  <c r="L2184" i="16"/>
  <c r="L2185" i="16"/>
  <c r="L2186" i="16"/>
  <c r="L2187" i="16"/>
  <c r="L2188" i="16"/>
  <c r="L2189" i="16"/>
  <c r="L2190" i="16"/>
  <c r="L2191" i="16"/>
  <c r="L2192" i="16"/>
  <c r="L2193" i="16"/>
  <c r="L2194" i="16"/>
  <c r="L2195" i="16"/>
  <c r="L2196" i="16"/>
  <c r="L2197" i="16"/>
  <c r="L2198" i="16"/>
  <c r="L2199" i="16"/>
  <c r="L2200" i="16"/>
  <c r="L2201" i="16"/>
  <c r="L2202" i="16"/>
  <c r="L2203" i="16"/>
  <c r="L2204" i="16"/>
  <c r="L2205" i="16"/>
  <c r="L2206" i="16"/>
  <c r="L2207" i="16"/>
  <c r="L2208" i="16"/>
  <c r="L2209" i="16"/>
  <c r="L2210" i="16"/>
  <c r="L2211" i="16"/>
  <c r="L2212" i="16"/>
  <c r="L2213" i="16"/>
  <c r="L2214" i="16"/>
  <c r="L2215" i="16"/>
  <c r="L2216" i="16"/>
  <c r="L2217" i="16"/>
  <c r="L2218" i="16"/>
  <c r="L2219" i="16"/>
  <c r="L2220" i="16"/>
  <c r="L2221" i="16"/>
  <c r="L2222" i="16"/>
  <c r="L2223" i="16"/>
  <c r="L2224" i="16"/>
  <c r="L2225" i="16"/>
  <c r="L2226" i="16"/>
  <c r="L2227" i="16"/>
  <c r="L2228" i="16"/>
  <c r="L2229" i="16"/>
  <c r="L2230" i="16"/>
  <c r="L2231" i="16"/>
  <c r="L2232" i="16"/>
  <c r="L2233" i="16"/>
  <c r="L2234" i="16"/>
  <c r="L2235" i="16"/>
  <c r="L2236" i="16"/>
  <c r="L2237" i="16"/>
  <c r="L2238" i="16"/>
  <c r="L2239" i="16"/>
  <c r="L2240" i="16"/>
  <c r="L2241" i="16"/>
  <c r="L2242" i="16"/>
  <c r="L2243" i="16"/>
  <c r="L2244" i="16"/>
  <c r="L2245" i="16"/>
  <c r="L2246" i="16"/>
  <c r="L2247" i="16"/>
  <c r="L2248" i="16"/>
  <c r="L2249" i="16"/>
  <c r="L2250" i="16"/>
  <c r="L2251" i="16"/>
  <c r="L2252" i="16"/>
  <c r="L2253" i="16"/>
  <c r="L2254" i="16"/>
  <c r="L2255" i="16"/>
  <c r="L2256" i="16"/>
  <c r="L2257" i="16"/>
  <c r="L2258" i="16"/>
  <c r="L2259" i="16"/>
  <c r="L2260" i="16"/>
  <c r="L2261" i="16"/>
  <c r="L2262" i="16"/>
  <c r="L2263" i="16"/>
  <c r="L2264" i="16"/>
  <c r="L2265" i="16"/>
  <c r="L2266" i="16"/>
  <c r="L2267" i="16"/>
  <c r="L2268" i="16"/>
  <c r="L2269" i="16"/>
  <c r="L2270" i="16"/>
  <c r="L2271" i="16"/>
  <c r="L2272" i="16"/>
  <c r="L2273" i="16"/>
  <c r="L2274" i="16"/>
  <c r="L2275" i="16"/>
  <c r="L2276" i="16"/>
  <c r="L2277" i="16"/>
  <c r="L2278" i="16"/>
  <c r="L2279" i="16"/>
  <c r="L2280" i="16"/>
  <c r="L2281" i="16"/>
  <c r="L2282" i="16"/>
  <c r="L2283" i="16"/>
  <c r="L2284" i="16"/>
  <c r="L2285" i="16"/>
  <c r="L2286" i="16"/>
  <c r="L2287" i="16"/>
  <c r="L2288" i="16"/>
  <c r="L2289" i="16"/>
  <c r="L2290" i="16"/>
  <c r="L2291" i="16"/>
  <c r="L2292" i="16"/>
  <c r="L2293" i="16"/>
  <c r="L2294" i="16"/>
  <c r="L2295" i="16"/>
  <c r="L2296" i="16"/>
  <c r="L2297" i="16"/>
  <c r="L2298" i="16"/>
  <c r="L2299" i="16"/>
  <c r="L2300" i="16"/>
  <c r="L2301" i="16"/>
  <c r="L2302" i="16"/>
  <c r="L2303" i="16"/>
  <c r="L2304" i="16"/>
  <c r="L2305" i="16"/>
  <c r="L2306" i="16"/>
  <c r="L2307" i="16"/>
  <c r="L2308" i="16"/>
  <c r="L2309" i="16"/>
  <c r="L2310" i="16"/>
  <c r="L2311" i="16"/>
  <c r="L2312" i="16"/>
  <c r="L2313" i="16"/>
  <c r="L2314" i="16"/>
  <c r="L2315" i="16"/>
  <c r="L2316" i="16"/>
  <c r="L2317" i="16"/>
  <c r="L2318" i="16"/>
  <c r="L2319" i="16"/>
  <c r="L2320" i="16"/>
  <c r="L2321" i="16"/>
  <c r="L2322" i="16"/>
  <c r="L2323" i="16"/>
  <c r="L2324" i="16"/>
  <c r="L2325" i="16"/>
  <c r="L2326" i="16"/>
  <c r="L2327" i="16"/>
  <c r="L2328" i="16"/>
  <c r="L2329" i="16"/>
  <c r="L2330" i="16"/>
  <c r="L2331" i="16"/>
  <c r="L2332" i="16"/>
  <c r="L2333" i="16"/>
  <c r="L2334" i="16"/>
  <c r="L2335" i="16"/>
  <c r="L2336" i="16"/>
  <c r="L2337" i="16"/>
  <c r="L2338" i="16"/>
  <c r="L2339" i="16"/>
  <c r="L2340" i="16"/>
  <c r="L2341" i="16"/>
  <c r="L2342" i="16"/>
  <c r="L2343" i="16"/>
  <c r="L2344" i="16"/>
  <c r="L2345" i="16"/>
  <c r="L2346" i="16"/>
  <c r="L2347" i="16"/>
  <c r="L2348" i="16"/>
  <c r="L2349" i="16"/>
  <c r="L2350" i="16"/>
  <c r="L2351" i="16"/>
  <c r="L2352" i="16"/>
  <c r="L2353" i="16"/>
  <c r="L2354" i="16"/>
  <c r="L2355" i="16"/>
  <c r="L2356" i="16"/>
  <c r="L2357" i="16"/>
  <c r="L2358" i="16"/>
  <c r="L2359" i="16"/>
  <c r="L2360" i="16"/>
  <c r="L2361" i="16"/>
  <c r="L2362" i="16"/>
  <c r="L2363" i="16"/>
  <c r="L2364" i="16"/>
  <c r="L2365" i="16"/>
  <c r="L2366" i="16"/>
  <c r="L2367" i="16"/>
  <c r="L2368" i="16"/>
  <c r="L2369" i="16"/>
  <c r="L2370" i="16"/>
  <c r="L2371" i="16"/>
  <c r="L2372" i="16"/>
  <c r="L2373" i="16"/>
  <c r="L2374" i="16"/>
  <c r="L2375" i="16"/>
  <c r="L2376" i="16"/>
  <c r="L2377" i="16"/>
  <c r="L2378" i="16"/>
  <c r="L2379" i="16"/>
  <c r="L2380" i="16"/>
  <c r="L2381" i="16"/>
  <c r="L2382" i="16"/>
  <c r="L2383" i="16"/>
  <c r="L2384" i="16"/>
  <c r="L2385" i="16"/>
  <c r="L2386" i="16"/>
  <c r="L2387" i="16"/>
  <c r="L2388" i="16"/>
  <c r="L2389" i="16"/>
  <c r="L2390" i="16"/>
  <c r="L2391" i="16"/>
  <c r="L2392" i="16"/>
  <c r="L2393" i="16"/>
  <c r="L2394" i="16"/>
  <c r="L2395" i="16"/>
  <c r="L2396" i="16"/>
  <c r="L2397" i="16"/>
  <c r="L2398" i="16"/>
  <c r="L2399" i="16"/>
  <c r="L2400" i="16"/>
  <c r="L2401" i="16"/>
  <c r="L2402" i="16"/>
  <c r="L2403" i="16"/>
  <c r="L2404" i="16"/>
  <c r="L2405" i="16"/>
  <c r="L2406" i="16"/>
  <c r="L2407" i="16"/>
  <c r="L2408" i="16"/>
  <c r="L2409" i="16"/>
  <c r="L2410" i="16"/>
  <c r="L2411" i="16"/>
  <c r="L2412" i="16"/>
  <c r="L2413" i="16"/>
  <c r="L2414" i="16"/>
  <c r="L2415" i="16"/>
  <c r="L2416" i="16"/>
  <c r="L2417" i="16"/>
  <c r="L2418" i="16"/>
  <c r="L2419" i="16"/>
  <c r="L2420" i="16"/>
  <c r="L2421" i="16"/>
  <c r="L2422" i="16"/>
  <c r="L2423" i="16"/>
  <c r="L2424" i="16"/>
  <c r="L2425" i="16"/>
  <c r="L2426" i="16"/>
  <c r="L2427" i="16"/>
  <c r="L2428" i="16"/>
  <c r="L2429" i="16"/>
  <c r="L2430" i="16"/>
  <c r="L2431" i="16"/>
  <c r="L2432" i="16"/>
  <c r="L2433" i="16"/>
  <c r="L2434" i="16"/>
  <c r="L2435" i="16"/>
  <c r="L2436" i="16"/>
  <c r="L2437" i="16"/>
  <c r="L2438" i="16"/>
  <c r="L2439" i="16"/>
  <c r="L2440" i="16"/>
  <c r="L2441" i="16"/>
  <c r="L2442" i="16"/>
  <c r="L2443" i="16"/>
  <c r="L2444" i="16"/>
  <c r="L2445" i="16"/>
  <c r="L2446" i="16"/>
  <c r="L2447" i="16"/>
  <c r="L2448" i="16"/>
  <c r="L2449" i="16"/>
  <c r="L2450" i="16"/>
  <c r="L2451" i="16"/>
  <c r="L2452" i="16"/>
  <c r="L2453" i="16"/>
  <c r="L2454" i="16"/>
  <c r="L2455" i="16"/>
  <c r="L2456" i="16"/>
  <c r="L2457" i="16"/>
  <c r="L2458" i="16"/>
  <c r="L2459" i="16"/>
  <c r="L2460" i="16"/>
  <c r="L2461" i="16"/>
  <c r="L2462" i="16"/>
  <c r="L2463" i="16"/>
  <c r="L2464" i="16"/>
  <c r="L2465" i="16"/>
  <c r="L2466" i="16"/>
  <c r="L2467" i="16"/>
  <c r="L2468" i="16"/>
  <c r="L2469" i="16"/>
  <c r="L2470" i="16"/>
  <c r="L2471" i="16"/>
  <c r="L2472" i="16"/>
  <c r="L2473" i="16"/>
  <c r="L2474" i="16"/>
  <c r="L2475" i="16"/>
  <c r="L2476" i="16"/>
  <c r="L2477" i="16"/>
  <c r="L2478" i="16"/>
  <c r="L2479" i="16"/>
  <c r="L2480" i="16"/>
  <c r="L2481" i="16"/>
  <c r="L2482" i="16"/>
  <c r="L2483" i="16"/>
  <c r="L2484" i="16"/>
  <c r="L2485" i="16"/>
  <c r="L2486" i="16"/>
  <c r="L2487" i="16"/>
  <c r="L2488" i="16"/>
  <c r="L2489" i="16"/>
  <c r="L2490" i="16"/>
  <c r="L2491" i="16"/>
  <c r="L2492" i="16"/>
  <c r="L2493" i="16"/>
  <c r="L2494" i="16"/>
  <c r="L2495" i="16"/>
  <c r="L2496" i="16"/>
  <c r="L2497" i="16"/>
  <c r="L2498" i="16"/>
  <c r="L2499" i="16"/>
  <c r="L2500" i="16"/>
  <c r="L2501" i="16"/>
  <c r="L2502" i="16"/>
  <c r="L2503" i="16"/>
  <c r="L2504" i="16"/>
  <c r="L2505" i="16"/>
  <c r="L2506" i="16"/>
  <c r="L2507" i="16"/>
  <c r="L2508" i="16"/>
  <c r="L2509" i="16"/>
  <c r="L2510" i="16"/>
  <c r="L2511" i="16"/>
  <c r="L2512" i="16"/>
  <c r="L2513" i="16"/>
  <c r="L2514" i="16"/>
  <c r="L2515" i="16"/>
  <c r="L2516" i="16"/>
  <c r="L2517" i="16"/>
  <c r="L2518" i="16"/>
  <c r="L2519" i="16"/>
  <c r="L2520" i="16"/>
  <c r="L2521" i="16"/>
  <c r="L2522" i="16"/>
  <c r="L2523" i="16"/>
  <c r="L2524" i="16"/>
  <c r="L2525" i="16"/>
  <c r="L2526" i="16"/>
  <c r="L2527" i="16"/>
  <c r="L2528" i="16"/>
  <c r="L2529" i="16"/>
  <c r="L2530" i="16"/>
  <c r="L2531" i="16"/>
  <c r="L2532" i="16"/>
  <c r="L2533" i="16"/>
  <c r="L2534" i="16"/>
  <c r="L2535" i="16"/>
  <c r="L2536" i="16"/>
  <c r="L2537" i="16"/>
  <c r="L2538" i="16"/>
  <c r="L2539" i="16"/>
  <c r="L2540" i="16"/>
  <c r="L2541" i="16"/>
  <c r="L2542" i="16"/>
  <c r="L2543" i="16"/>
  <c r="L2544" i="16"/>
  <c r="L2545" i="16"/>
  <c r="L2546" i="16"/>
  <c r="L2547" i="16"/>
  <c r="L2548" i="16"/>
  <c r="L2549" i="16"/>
  <c r="L2550" i="16"/>
  <c r="L2551" i="16"/>
  <c r="L2552" i="16"/>
  <c r="L2553" i="16"/>
  <c r="L2554" i="16"/>
  <c r="L2555" i="16"/>
  <c r="L2556" i="16"/>
  <c r="L2557" i="16"/>
  <c r="L2558" i="16"/>
  <c r="L2559" i="16"/>
  <c r="L2560" i="16"/>
  <c r="L2561" i="16"/>
  <c r="L2562" i="16"/>
  <c r="L2563" i="16"/>
  <c r="L2564" i="16"/>
  <c r="L2565" i="16"/>
  <c r="L2566" i="16"/>
  <c r="L2567" i="16"/>
  <c r="L2568" i="16"/>
  <c r="L2569" i="16"/>
  <c r="L2570" i="16"/>
  <c r="L2571" i="16"/>
  <c r="L2572" i="16"/>
  <c r="L2573" i="16"/>
  <c r="L2574" i="16"/>
  <c r="L2575" i="16"/>
  <c r="L2576" i="16"/>
  <c r="L2577" i="16"/>
  <c r="L2578" i="16"/>
  <c r="L2579" i="16"/>
  <c r="L2580" i="16"/>
  <c r="L2581" i="16"/>
  <c r="L2582" i="16"/>
  <c r="L2583" i="16"/>
  <c r="L2584" i="16"/>
  <c r="L2585" i="16"/>
  <c r="L2586" i="16"/>
  <c r="L2587" i="16"/>
  <c r="L2588" i="16"/>
  <c r="L2589" i="16"/>
  <c r="L2590" i="16"/>
  <c r="L2591" i="16"/>
  <c r="L2592" i="16"/>
  <c r="L2593" i="16"/>
  <c r="L2594" i="16"/>
  <c r="L2595" i="16"/>
  <c r="L2596" i="16"/>
  <c r="L2597" i="16"/>
  <c r="L2598" i="16"/>
  <c r="L2599" i="16"/>
  <c r="L2600" i="16"/>
  <c r="L2601" i="16"/>
  <c r="L2602" i="16"/>
  <c r="L2603" i="16"/>
  <c r="L2604" i="16"/>
  <c r="L2605" i="16"/>
  <c r="L2606" i="16"/>
  <c r="L2607" i="16"/>
  <c r="L2608" i="16"/>
  <c r="L2609" i="16"/>
  <c r="L2610" i="16"/>
  <c r="L2611" i="16"/>
  <c r="L2612" i="16"/>
  <c r="L2613" i="16"/>
  <c r="L2614" i="16"/>
  <c r="L2615" i="16"/>
  <c r="L2616" i="16"/>
  <c r="L2617" i="16"/>
  <c r="L2618" i="16"/>
  <c r="L2619" i="16"/>
  <c r="L2620" i="16"/>
  <c r="L2621" i="16"/>
  <c r="L2622" i="16"/>
  <c r="L2623" i="16"/>
  <c r="L2624" i="16"/>
  <c r="L2625" i="16"/>
  <c r="L2626" i="16"/>
  <c r="L2627" i="16"/>
  <c r="L2628" i="16"/>
  <c r="L2629" i="16"/>
  <c r="L2630" i="16"/>
  <c r="L2631" i="16"/>
  <c r="L2632" i="16"/>
  <c r="L2633" i="16"/>
  <c r="L2634" i="16"/>
  <c r="L2635" i="16"/>
  <c r="L2636" i="16"/>
  <c r="L2637" i="16"/>
  <c r="L2638" i="16"/>
  <c r="L2639" i="16"/>
  <c r="L2640" i="16"/>
  <c r="L2641" i="16"/>
  <c r="L2642" i="16"/>
  <c r="L2643" i="16"/>
  <c r="L2644" i="16"/>
  <c r="L2645" i="16"/>
  <c r="L2646" i="16"/>
  <c r="L2647" i="16"/>
  <c r="L2648" i="16"/>
  <c r="L2649" i="16"/>
  <c r="L2650" i="16"/>
  <c r="L2651" i="16"/>
  <c r="L2652" i="16"/>
  <c r="L2653" i="16"/>
  <c r="L2654" i="16"/>
  <c r="L2655" i="16"/>
  <c r="L2656" i="16"/>
  <c r="L2657" i="16"/>
  <c r="L2658" i="16"/>
  <c r="L2659" i="16"/>
  <c r="L2660" i="16"/>
  <c r="L2661" i="16"/>
  <c r="L2662" i="16"/>
  <c r="L2663" i="16"/>
  <c r="L2664" i="16"/>
  <c r="L2665" i="16"/>
  <c r="L2666" i="16"/>
  <c r="L2667" i="16"/>
  <c r="L2668" i="16"/>
  <c r="L2669" i="16"/>
  <c r="L2670" i="16"/>
  <c r="L2671" i="16"/>
  <c r="L2672" i="16"/>
  <c r="L2673" i="16"/>
  <c r="L2674" i="16"/>
  <c r="L2675" i="16"/>
  <c r="L2676" i="16"/>
  <c r="L2677" i="16"/>
  <c r="L2678" i="16"/>
  <c r="L2679" i="16"/>
  <c r="L2680" i="16"/>
  <c r="L2681" i="16"/>
  <c r="L2682" i="16"/>
  <c r="L2683" i="16"/>
  <c r="L2684" i="16"/>
  <c r="L2685" i="16"/>
  <c r="L2686" i="16"/>
  <c r="L2687" i="16"/>
  <c r="L2688" i="16"/>
  <c r="L2689" i="16"/>
  <c r="L2690" i="16"/>
  <c r="L2691" i="16"/>
  <c r="L2692" i="16"/>
  <c r="L2693" i="16"/>
  <c r="L2694" i="16"/>
  <c r="L2695" i="16"/>
  <c r="L2696" i="16"/>
  <c r="L2697" i="16"/>
  <c r="L2698" i="16"/>
  <c r="L2699" i="16"/>
  <c r="L2700" i="16"/>
  <c r="L2701" i="16"/>
  <c r="L2702" i="16"/>
  <c r="L2703" i="16"/>
  <c r="L2704" i="16"/>
  <c r="L2705" i="16"/>
  <c r="L2706" i="16"/>
  <c r="L2707" i="16"/>
  <c r="L2708" i="16"/>
  <c r="L2709" i="16"/>
  <c r="L2710" i="16"/>
  <c r="L2711" i="16"/>
  <c r="L2712" i="16"/>
  <c r="L2713" i="16"/>
  <c r="L2714" i="16"/>
  <c r="L2715" i="16"/>
  <c r="L2716" i="16"/>
  <c r="L2717" i="16"/>
  <c r="L2718" i="16"/>
  <c r="L2719" i="16"/>
  <c r="L2720" i="16"/>
  <c r="L2721" i="16"/>
  <c r="L2722" i="16"/>
  <c r="L2723" i="16"/>
  <c r="L2724" i="16"/>
  <c r="L2725" i="16"/>
  <c r="L2726" i="16"/>
  <c r="L2727" i="16"/>
  <c r="L2728" i="16"/>
  <c r="L2729" i="16"/>
  <c r="L2730" i="16"/>
  <c r="L2731" i="16"/>
  <c r="L2732" i="16"/>
  <c r="L2733" i="16"/>
  <c r="L2734" i="16"/>
  <c r="L2735" i="16"/>
  <c r="L2736" i="16"/>
  <c r="L2737" i="16"/>
  <c r="L2738" i="16"/>
  <c r="L2739" i="16"/>
  <c r="L2740" i="16"/>
  <c r="L2741" i="16"/>
  <c r="L2742" i="16"/>
  <c r="L2743" i="16"/>
  <c r="L2744" i="16"/>
  <c r="L2745" i="16"/>
  <c r="L2746" i="16"/>
  <c r="L2747" i="16"/>
  <c r="L2748" i="16"/>
  <c r="L2749" i="16"/>
  <c r="L2750" i="16"/>
  <c r="L2751" i="16"/>
  <c r="L2752" i="16"/>
  <c r="L2753" i="16"/>
  <c r="L2754" i="16"/>
  <c r="L2755" i="16"/>
  <c r="L2756" i="16"/>
  <c r="L2757" i="16"/>
  <c r="L2758" i="16"/>
  <c r="L2759" i="16"/>
  <c r="L2760" i="16"/>
  <c r="L2761" i="16"/>
  <c r="L2762" i="16"/>
  <c r="L2763" i="16"/>
  <c r="L2764" i="16"/>
  <c r="L2765" i="16"/>
  <c r="L2766" i="16"/>
  <c r="L2767" i="16"/>
  <c r="L2768" i="16"/>
  <c r="L2769" i="16"/>
  <c r="L2770" i="16"/>
  <c r="L2771" i="16"/>
  <c r="L2772" i="16"/>
  <c r="L2773" i="16"/>
  <c r="L2774" i="16"/>
  <c r="L2775" i="16"/>
  <c r="L2776" i="16"/>
  <c r="L2777" i="16"/>
  <c r="L2778" i="16"/>
  <c r="L2779" i="16"/>
  <c r="L2780" i="16"/>
  <c r="L2781" i="16"/>
  <c r="L2782" i="16"/>
  <c r="L2783" i="16"/>
  <c r="L2784" i="16"/>
  <c r="L2785" i="16"/>
  <c r="L2786" i="16"/>
  <c r="L2787" i="16"/>
  <c r="L2788" i="16"/>
  <c r="L2789" i="16"/>
  <c r="L2790" i="16"/>
  <c r="L2791" i="16"/>
  <c r="L2792" i="16"/>
  <c r="L2793" i="16"/>
  <c r="L2794" i="16"/>
  <c r="L2795" i="16"/>
  <c r="L2796" i="16"/>
  <c r="L2797" i="16"/>
  <c r="L2798" i="16"/>
  <c r="L2799" i="16"/>
  <c r="L2800" i="16"/>
  <c r="L2801" i="16"/>
  <c r="L2802" i="16"/>
  <c r="L2803" i="16"/>
  <c r="L2804" i="16"/>
  <c r="L2805" i="16"/>
  <c r="L2806" i="16"/>
  <c r="L2807" i="16"/>
  <c r="L2808" i="16"/>
  <c r="L2809" i="16"/>
  <c r="L2810" i="16"/>
  <c r="L2811" i="16"/>
  <c r="L2812" i="16"/>
  <c r="L2813" i="16"/>
  <c r="L2814" i="16"/>
  <c r="L2815" i="16"/>
  <c r="L2816" i="16"/>
  <c r="L2817" i="16"/>
  <c r="L2818" i="16"/>
  <c r="L2819" i="16"/>
  <c r="L2820" i="16"/>
  <c r="L2821" i="16"/>
  <c r="L2822" i="16"/>
  <c r="L2823" i="16"/>
  <c r="L2824" i="16"/>
  <c r="L2825" i="16"/>
  <c r="L2826" i="16"/>
  <c r="L2827" i="16"/>
  <c r="L2828" i="16"/>
  <c r="L2829" i="16"/>
  <c r="L2830" i="16"/>
  <c r="L2831" i="16"/>
  <c r="L2832" i="16"/>
  <c r="L2833" i="16"/>
  <c r="L2834" i="16"/>
  <c r="L2835" i="16"/>
  <c r="L2836" i="16"/>
  <c r="L2837" i="16"/>
  <c r="L2838" i="16"/>
  <c r="L2839" i="16"/>
  <c r="L2840" i="16"/>
  <c r="L2841" i="16"/>
  <c r="L2842" i="16"/>
  <c r="L2843" i="16"/>
  <c r="L2844" i="16"/>
  <c r="L2845" i="16"/>
  <c r="L2846" i="16"/>
  <c r="L2847" i="16"/>
  <c r="L2848" i="16"/>
  <c r="L2849" i="16"/>
  <c r="L2850" i="16"/>
  <c r="L2851" i="16"/>
  <c r="L2852" i="16"/>
  <c r="L2853" i="16"/>
  <c r="L2854" i="16"/>
  <c r="L2855" i="16"/>
  <c r="L2856" i="16"/>
  <c r="L2857" i="16"/>
  <c r="L2858" i="16"/>
  <c r="L2859" i="16"/>
  <c r="L2860" i="16"/>
  <c r="L2861" i="16"/>
  <c r="L2862" i="16"/>
  <c r="L2863" i="16"/>
  <c r="L2864" i="16"/>
  <c r="L2865" i="16"/>
  <c r="L2866" i="16"/>
  <c r="L2867" i="16"/>
  <c r="L2868" i="16"/>
  <c r="L2869" i="16"/>
  <c r="L2870" i="16"/>
  <c r="L2871" i="16"/>
  <c r="L2872" i="16"/>
  <c r="L2873" i="16"/>
  <c r="L2874" i="16"/>
  <c r="L2875" i="16"/>
  <c r="L2876" i="16"/>
  <c r="L2877" i="16"/>
  <c r="L2878" i="16"/>
  <c r="L2879" i="16"/>
  <c r="L2880" i="16"/>
  <c r="L2881" i="16"/>
  <c r="L2882" i="16"/>
  <c r="L2883" i="16"/>
  <c r="L2884" i="16"/>
  <c r="L2885" i="16"/>
  <c r="L2886" i="16"/>
  <c r="L2887" i="16"/>
  <c r="L2888" i="16"/>
  <c r="L2889" i="16"/>
  <c r="L2890" i="16"/>
  <c r="L2891" i="16"/>
  <c r="L2892" i="16"/>
  <c r="L2893" i="16"/>
  <c r="L2894" i="16"/>
  <c r="L2895" i="16"/>
  <c r="L2896" i="16"/>
  <c r="L2897" i="16"/>
  <c r="L2898" i="16"/>
  <c r="L2899" i="16"/>
  <c r="L2900" i="16"/>
  <c r="L2901" i="16"/>
  <c r="L2902" i="16"/>
  <c r="L2903" i="16"/>
  <c r="L2904" i="16"/>
  <c r="L2905" i="16"/>
  <c r="L2906" i="16"/>
  <c r="L2907" i="16"/>
  <c r="L2908" i="16"/>
  <c r="L2909" i="16"/>
  <c r="L2910" i="16"/>
  <c r="L2911" i="16"/>
  <c r="L2912" i="16"/>
  <c r="L2913" i="16"/>
  <c r="L2914" i="16"/>
  <c r="L2915" i="16"/>
  <c r="L2916" i="16"/>
  <c r="L2917" i="16"/>
  <c r="L2918" i="16"/>
  <c r="L2919" i="16"/>
  <c r="L2920" i="16"/>
  <c r="L2921" i="16"/>
  <c r="L2922" i="16"/>
  <c r="L2923" i="16"/>
  <c r="L2924" i="16"/>
  <c r="L2925" i="16"/>
  <c r="L2926" i="16"/>
  <c r="L2927" i="16"/>
  <c r="L2928" i="16"/>
  <c r="L2929" i="16"/>
  <c r="L2930" i="16"/>
  <c r="L2931" i="16"/>
  <c r="L2932" i="16"/>
  <c r="L2933" i="16"/>
  <c r="L2934" i="16"/>
  <c r="L2935" i="16"/>
  <c r="L2936" i="16"/>
  <c r="L2937" i="16"/>
  <c r="L2938" i="16"/>
  <c r="L2939" i="16"/>
  <c r="L2940" i="16"/>
  <c r="L2941" i="16"/>
  <c r="L2942" i="16"/>
  <c r="L2943" i="16"/>
  <c r="L2944" i="16"/>
  <c r="L2945" i="16"/>
  <c r="L2946" i="16"/>
  <c r="L2947" i="16"/>
  <c r="L2948" i="16"/>
  <c r="L2949" i="16"/>
  <c r="L2950" i="16"/>
  <c r="L2951" i="16"/>
  <c r="L2952" i="16"/>
  <c r="L2953" i="16"/>
  <c r="L2954" i="16"/>
  <c r="L2955" i="16"/>
  <c r="L2956" i="16"/>
  <c r="L2957" i="16"/>
  <c r="L2958" i="16"/>
  <c r="L2959" i="16"/>
  <c r="L2960" i="16"/>
  <c r="L2961" i="16"/>
  <c r="L2962" i="16"/>
  <c r="L2963" i="16"/>
  <c r="L2964" i="16"/>
  <c r="L2965" i="16"/>
  <c r="L2966" i="16"/>
  <c r="L2967" i="16"/>
  <c r="L2968" i="16"/>
  <c r="L2969" i="16"/>
  <c r="L2970" i="16"/>
  <c r="L2971" i="16"/>
  <c r="L2972" i="16"/>
  <c r="L2973" i="16"/>
  <c r="L2974" i="16"/>
  <c r="L2975" i="16"/>
  <c r="L2976" i="16"/>
  <c r="L2977" i="16"/>
  <c r="L2978" i="16"/>
  <c r="L2979" i="16"/>
  <c r="L2980" i="16"/>
  <c r="L2981" i="16"/>
  <c r="L2982" i="16"/>
  <c r="L2983" i="16"/>
  <c r="L2984" i="16"/>
  <c r="L2985" i="16"/>
  <c r="L2986" i="16"/>
  <c r="L2987" i="16"/>
  <c r="L2988" i="16"/>
  <c r="L2989" i="16"/>
  <c r="L2990" i="16"/>
  <c r="L2991" i="16"/>
  <c r="L2992" i="16"/>
  <c r="L2993" i="16"/>
  <c r="L2994" i="16"/>
  <c r="L2995" i="16"/>
  <c r="L2996" i="16"/>
  <c r="L2997" i="16"/>
  <c r="L2998" i="16"/>
  <c r="L2999" i="16"/>
  <c r="L3000" i="16"/>
  <c r="L3001" i="16"/>
  <c r="L3002" i="16"/>
  <c r="L3003" i="16"/>
  <c r="L3004" i="16"/>
  <c r="L3005" i="16"/>
  <c r="L3006" i="16"/>
  <c r="L3007" i="16"/>
  <c r="L3008" i="16"/>
  <c r="L3009" i="16"/>
  <c r="L3010" i="16"/>
  <c r="L3011" i="16"/>
  <c r="L3012" i="16"/>
  <c r="L3013" i="16"/>
  <c r="L3014" i="16"/>
  <c r="L3015" i="16"/>
  <c r="L3016" i="16"/>
  <c r="L3017" i="16"/>
  <c r="L3018" i="16"/>
  <c r="L3019" i="16"/>
  <c r="L3020" i="16"/>
  <c r="L3021" i="16"/>
  <c r="L3022" i="16"/>
  <c r="L3023" i="16"/>
  <c r="L3024" i="16"/>
  <c r="L3025" i="16"/>
  <c r="L3026" i="16"/>
  <c r="L3027" i="16"/>
  <c r="L3028" i="16"/>
  <c r="L3029" i="16"/>
  <c r="L3030" i="16"/>
  <c r="L3031" i="16"/>
  <c r="L3032" i="16"/>
  <c r="L3033" i="16"/>
  <c r="L3034" i="16"/>
  <c r="L3035" i="16"/>
  <c r="L3036" i="16"/>
  <c r="L3037" i="16"/>
  <c r="L3038" i="16"/>
  <c r="L3039" i="16"/>
  <c r="L3040" i="16"/>
  <c r="L3041" i="16"/>
  <c r="L3042" i="16"/>
  <c r="L3043" i="16"/>
  <c r="L3044" i="16"/>
  <c r="L3045" i="16"/>
  <c r="L3046" i="16"/>
  <c r="L3047" i="16"/>
  <c r="L3048" i="16"/>
  <c r="L3049" i="16"/>
  <c r="L3050" i="16"/>
  <c r="L3051" i="16"/>
  <c r="L3052" i="16"/>
  <c r="L3053" i="16"/>
  <c r="L3054" i="16"/>
  <c r="L3055" i="16"/>
  <c r="L3056" i="16"/>
  <c r="L3057" i="16"/>
  <c r="L3058" i="16"/>
  <c r="L3059" i="16"/>
  <c r="L3060" i="16"/>
  <c r="L3061" i="16"/>
  <c r="L3062" i="16"/>
  <c r="L3063" i="16"/>
  <c r="L3064" i="16"/>
  <c r="L3065" i="16"/>
  <c r="L3066" i="16"/>
  <c r="L3067" i="16"/>
  <c r="L3068" i="16"/>
  <c r="L3069" i="16"/>
  <c r="L3070" i="16"/>
  <c r="L3071" i="16"/>
  <c r="L3072" i="16"/>
  <c r="L3073" i="16"/>
  <c r="L3074" i="16"/>
  <c r="L3075" i="16"/>
  <c r="L3076" i="16"/>
  <c r="L3077" i="16"/>
  <c r="L3078" i="16"/>
  <c r="L3079" i="16"/>
  <c r="L3080" i="16"/>
  <c r="L3081" i="16"/>
  <c r="L3082" i="16"/>
  <c r="L3083" i="16"/>
  <c r="L3084" i="16"/>
  <c r="L3085" i="16"/>
  <c r="L3086" i="16"/>
  <c r="L3087" i="16"/>
  <c r="L3088" i="16"/>
  <c r="L3089" i="16"/>
  <c r="L3090" i="16"/>
  <c r="L3091" i="16"/>
  <c r="L3092" i="16"/>
  <c r="L3093" i="16"/>
  <c r="L3094" i="16"/>
  <c r="L3095" i="16"/>
  <c r="L3096" i="16"/>
  <c r="L3097" i="16"/>
  <c r="L3098" i="16"/>
  <c r="L3099" i="16"/>
  <c r="L3100" i="16"/>
  <c r="L3101" i="16"/>
  <c r="L3102" i="16"/>
  <c r="L3103" i="16"/>
  <c r="L3104" i="16"/>
  <c r="L3105" i="16"/>
  <c r="L3106" i="16"/>
  <c r="L3107" i="16"/>
  <c r="L3108" i="16"/>
  <c r="L3109" i="16"/>
  <c r="L3110" i="16"/>
  <c r="L3111" i="16"/>
  <c r="L3112" i="16"/>
  <c r="L3113" i="16"/>
  <c r="L3114" i="16"/>
  <c r="L3115" i="16"/>
  <c r="L3116" i="16"/>
  <c r="L3117" i="16"/>
  <c r="L3118" i="16"/>
  <c r="L3119" i="16"/>
  <c r="L3120" i="16"/>
  <c r="L3121" i="16"/>
  <c r="L3122" i="16"/>
  <c r="L3123" i="16"/>
  <c r="L3124" i="16"/>
  <c r="L3125" i="16"/>
  <c r="L3126" i="16"/>
  <c r="L3127" i="16"/>
  <c r="L3128" i="16"/>
  <c r="L3129" i="16"/>
  <c r="L3130" i="16"/>
  <c r="L3131" i="16"/>
  <c r="L3132" i="16"/>
  <c r="L3133" i="16"/>
  <c r="L3134" i="16"/>
  <c r="L3135" i="16"/>
  <c r="L3136" i="16"/>
  <c r="L3137" i="16"/>
  <c r="L3138" i="16"/>
  <c r="L3139" i="16"/>
  <c r="L3140" i="16"/>
  <c r="L3141" i="16"/>
  <c r="L3142" i="16"/>
  <c r="L3143" i="16"/>
  <c r="L3144" i="16"/>
  <c r="L3145" i="16"/>
  <c r="L3146" i="16"/>
  <c r="L3147" i="16"/>
  <c r="L3148" i="16"/>
  <c r="L3149" i="16"/>
  <c r="L3150" i="16"/>
  <c r="L3151" i="16"/>
  <c r="L3152" i="16"/>
  <c r="L3153" i="16"/>
  <c r="L3154" i="16"/>
  <c r="L3155" i="16"/>
  <c r="L3156" i="16"/>
  <c r="L3157" i="16"/>
  <c r="L3158" i="16"/>
  <c r="L3159" i="16"/>
  <c r="L3160" i="16"/>
  <c r="L3161" i="16"/>
  <c r="L3162" i="16"/>
  <c r="L3163" i="16"/>
  <c r="L3164" i="16"/>
  <c r="L3165" i="16"/>
  <c r="L3166" i="16"/>
  <c r="L3167" i="16"/>
  <c r="L3168" i="16"/>
  <c r="L3169" i="16"/>
  <c r="L3170" i="16"/>
  <c r="L3171" i="16"/>
  <c r="L3172" i="16"/>
  <c r="L3173" i="16"/>
  <c r="L3174" i="16"/>
  <c r="L3175" i="16"/>
  <c r="L3176" i="16"/>
  <c r="L3177" i="16"/>
  <c r="L3178" i="16"/>
  <c r="L3179" i="16"/>
  <c r="L3180" i="16"/>
  <c r="L3181" i="16"/>
  <c r="L3182" i="16"/>
  <c r="L3183" i="16"/>
  <c r="L3184" i="16"/>
  <c r="L3185" i="16"/>
  <c r="L3186" i="16"/>
  <c r="L3187" i="16"/>
  <c r="L3188" i="16"/>
  <c r="L3189" i="16"/>
  <c r="L3190" i="16"/>
  <c r="L3191" i="16"/>
  <c r="L3192" i="16"/>
  <c r="L3193" i="16"/>
  <c r="L3194" i="16"/>
  <c r="L3195" i="16"/>
  <c r="L3196" i="16"/>
  <c r="L3197" i="16"/>
  <c r="L3198" i="16"/>
  <c r="L3199" i="16"/>
  <c r="L3200" i="16"/>
  <c r="L3201" i="16"/>
  <c r="L3202" i="16"/>
  <c r="L3203" i="16"/>
  <c r="L3204" i="16"/>
  <c r="L3205" i="16"/>
  <c r="L3206" i="16"/>
  <c r="L3207" i="16"/>
  <c r="L3208" i="16"/>
  <c r="L3209" i="16"/>
  <c r="L3210" i="16"/>
  <c r="L3211" i="16"/>
  <c r="L3212" i="16"/>
  <c r="L3213" i="16"/>
  <c r="L3214" i="16"/>
  <c r="L3215" i="16"/>
  <c r="L3216" i="16"/>
  <c r="L3217" i="16"/>
  <c r="L3218" i="16"/>
  <c r="L3219" i="16"/>
  <c r="L3220" i="16"/>
  <c r="L3221" i="16"/>
  <c r="L3222" i="16"/>
  <c r="L3223" i="16"/>
  <c r="L3224" i="16"/>
  <c r="L3225" i="16"/>
  <c r="L3226" i="16"/>
  <c r="L3227" i="16"/>
  <c r="L3228" i="16"/>
  <c r="L3229" i="16"/>
  <c r="L3230" i="16"/>
  <c r="L3231" i="16"/>
  <c r="L3232" i="16"/>
  <c r="L3233" i="16"/>
  <c r="L3234" i="16"/>
  <c r="L3235" i="16"/>
  <c r="L3236" i="16"/>
  <c r="L3237" i="16"/>
  <c r="L3238" i="16"/>
  <c r="L3239" i="16"/>
  <c r="L3240" i="16"/>
  <c r="L3241" i="16"/>
  <c r="L3242" i="16"/>
  <c r="L3243" i="16"/>
  <c r="L3244" i="16"/>
  <c r="L3245" i="16"/>
  <c r="L3246" i="16"/>
  <c r="L3247" i="16"/>
  <c r="L3248" i="16"/>
  <c r="L3249" i="16"/>
  <c r="L3250" i="16"/>
  <c r="L3251" i="16"/>
  <c r="L3252" i="16"/>
  <c r="L3253" i="16"/>
  <c r="L3254" i="16"/>
  <c r="L3255" i="16"/>
  <c r="L3256" i="16"/>
  <c r="L3257" i="16"/>
  <c r="L3258" i="16"/>
  <c r="L3259" i="16"/>
  <c r="L3260" i="16"/>
  <c r="L3261" i="16"/>
  <c r="L3262" i="16"/>
  <c r="L3263" i="16"/>
  <c r="L3264" i="16"/>
  <c r="L3265" i="16"/>
  <c r="L3266" i="16"/>
  <c r="L3267" i="16"/>
  <c r="L3268" i="16"/>
  <c r="L3269" i="16"/>
  <c r="L3270" i="16"/>
  <c r="L3271" i="16"/>
  <c r="L3272" i="16"/>
  <c r="L3273" i="16"/>
  <c r="L3274" i="16"/>
  <c r="L3275" i="16"/>
  <c r="L3276" i="16"/>
  <c r="L3277" i="16"/>
  <c r="L3278" i="16"/>
  <c r="L3279" i="16"/>
  <c r="L3280" i="16"/>
  <c r="L3281" i="16"/>
  <c r="L3282" i="16"/>
  <c r="L3283" i="16"/>
  <c r="L3284" i="16"/>
  <c r="L3285" i="16"/>
  <c r="L3286" i="16"/>
  <c r="L3287" i="16"/>
  <c r="L3288" i="16"/>
  <c r="L3289" i="16"/>
  <c r="L3290" i="16"/>
  <c r="L3291" i="16"/>
  <c r="L3292" i="16"/>
  <c r="L3293" i="16"/>
  <c r="L3294" i="16"/>
  <c r="L3295" i="16"/>
  <c r="L3296" i="16"/>
  <c r="L3297" i="16"/>
  <c r="L3298" i="16"/>
  <c r="L3299" i="16"/>
  <c r="L3300" i="16"/>
  <c r="L3301" i="16"/>
  <c r="L3302" i="16"/>
  <c r="L3303" i="16"/>
  <c r="L3304" i="16"/>
  <c r="L3305" i="16"/>
  <c r="L3306" i="16"/>
  <c r="L3307" i="16"/>
  <c r="L3308" i="16"/>
  <c r="L3309" i="16"/>
  <c r="L3310" i="16"/>
  <c r="L3311" i="16"/>
  <c r="L3312" i="16"/>
  <c r="L3313" i="16"/>
  <c r="L3314" i="16"/>
  <c r="L3315" i="16"/>
  <c r="L3316" i="16"/>
  <c r="L3317" i="16"/>
  <c r="L3318" i="16"/>
  <c r="L3319" i="16"/>
  <c r="L3320" i="16"/>
  <c r="L3321" i="16"/>
  <c r="L3322" i="16"/>
  <c r="L3323" i="16"/>
  <c r="L3324" i="16"/>
  <c r="L3325" i="16"/>
  <c r="L3326" i="16"/>
  <c r="L3327" i="16"/>
  <c r="L3328" i="16"/>
  <c r="L3329" i="16"/>
  <c r="L3330" i="16"/>
  <c r="L3331" i="16"/>
  <c r="L3332" i="16"/>
  <c r="L3333" i="16"/>
  <c r="L3334" i="16"/>
  <c r="L3335" i="16"/>
  <c r="L3336" i="16"/>
  <c r="L3337" i="16"/>
  <c r="L3338" i="16"/>
  <c r="L3339" i="16"/>
  <c r="L3340" i="16"/>
  <c r="L3341" i="16"/>
  <c r="L3342" i="16"/>
  <c r="L3343" i="16"/>
  <c r="L3344" i="16"/>
  <c r="L3345" i="16"/>
  <c r="L3346" i="16"/>
  <c r="L3347" i="16"/>
  <c r="L3348" i="16"/>
  <c r="L3349" i="16"/>
  <c r="L3350" i="16"/>
  <c r="L3351" i="16"/>
  <c r="L3352" i="16"/>
  <c r="L3353" i="16"/>
  <c r="L3354" i="16"/>
  <c r="L3355" i="16"/>
  <c r="L3356" i="16"/>
  <c r="L3357" i="16"/>
  <c r="L3358" i="16"/>
  <c r="L3359" i="16"/>
  <c r="L3360" i="16"/>
  <c r="L3361" i="16"/>
  <c r="L3362" i="16"/>
  <c r="L3363" i="16"/>
  <c r="L3364" i="16"/>
  <c r="L3365" i="16"/>
  <c r="L3366" i="16"/>
  <c r="L3367" i="16"/>
  <c r="L3368" i="16"/>
  <c r="L3369" i="16"/>
  <c r="L3370" i="16"/>
  <c r="L3371" i="16"/>
  <c r="L3372" i="16"/>
  <c r="L3373" i="16"/>
  <c r="L3374" i="16"/>
  <c r="L3375" i="16"/>
  <c r="L3376" i="16"/>
  <c r="L3377" i="16"/>
  <c r="L3378" i="16"/>
  <c r="L3379" i="16"/>
  <c r="L3380" i="16"/>
  <c r="L3381" i="16"/>
  <c r="L3382" i="16"/>
  <c r="L3383" i="16"/>
  <c r="L3384" i="16"/>
  <c r="L3385" i="16"/>
  <c r="L3386" i="16"/>
  <c r="L3387" i="16"/>
  <c r="L3388" i="16"/>
  <c r="L3389" i="16"/>
  <c r="L3390" i="16"/>
  <c r="L3391" i="16"/>
  <c r="L3392" i="16"/>
  <c r="L3393" i="16"/>
  <c r="L3394" i="16"/>
  <c r="L3395" i="16"/>
  <c r="L3396" i="16"/>
  <c r="L3397" i="16"/>
  <c r="L3398" i="16"/>
  <c r="L3399" i="16"/>
  <c r="L3400" i="16"/>
  <c r="L3401" i="16"/>
  <c r="L3402" i="16"/>
  <c r="L3403" i="16"/>
  <c r="L3404" i="16"/>
  <c r="L3405" i="16"/>
  <c r="L3406" i="16"/>
  <c r="L3407" i="16"/>
  <c r="L3408" i="16"/>
  <c r="L3409" i="16"/>
  <c r="L3410" i="16"/>
  <c r="L3411" i="16"/>
  <c r="L3412" i="16"/>
  <c r="L3413" i="16"/>
  <c r="L3414" i="16"/>
  <c r="L3415" i="16"/>
  <c r="L3416" i="16"/>
  <c r="L3417" i="16"/>
  <c r="L3418" i="16"/>
  <c r="L3419" i="16"/>
  <c r="L3420" i="16"/>
  <c r="L3421" i="16"/>
  <c r="L3422" i="16"/>
  <c r="L3423" i="16"/>
  <c r="L3424" i="16"/>
  <c r="L3425" i="16"/>
  <c r="L3426" i="16"/>
  <c r="L3427" i="16"/>
  <c r="L3428" i="16"/>
  <c r="L3429" i="16"/>
  <c r="L3430" i="16"/>
  <c r="L3431" i="16"/>
  <c r="L3432" i="16"/>
  <c r="L3433" i="16"/>
  <c r="L3434" i="16"/>
  <c r="L3435" i="16"/>
  <c r="L3436" i="16"/>
  <c r="L3437" i="16"/>
  <c r="L3438" i="16"/>
  <c r="L3439" i="16"/>
  <c r="L3440" i="16"/>
  <c r="L3441" i="16"/>
  <c r="L3442" i="16"/>
  <c r="L3443" i="16"/>
  <c r="L3444" i="16"/>
  <c r="L3445" i="16"/>
  <c r="L3446" i="16"/>
  <c r="L3447" i="16"/>
  <c r="L3448" i="16"/>
  <c r="L3449" i="16"/>
  <c r="L3450" i="16"/>
  <c r="L3451" i="16"/>
  <c r="L3452" i="16"/>
  <c r="L3453" i="16"/>
  <c r="L3454" i="16"/>
  <c r="L3455" i="16"/>
  <c r="L3456" i="16"/>
  <c r="L3457" i="16"/>
  <c r="L3458" i="16"/>
  <c r="L3459" i="16"/>
  <c r="L3460" i="16"/>
  <c r="L3461" i="16"/>
  <c r="L3462" i="16"/>
  <c r="L3463" i="16"/>
  <c r="L3464" i="16"/>
  <c r="L3465" i="16"/>
  <c r="L3466" i="16"/>
  <c r="L3467" i="16"/>
  <c r="L3468" i="16"/>
  <c r="L3469" i="16"/>
  <c r="L3470" i="16"/>
  <c r="L3471" i="16"/>
  <c r="L3472" i="16"/>
  <c r="L3473" i="16"/>
  <c r="L3474" i="16"/>
  <c r="L3475" i="16"/>
  <c r="L3476" i="16"/>
  <c r="L3477" i="16"/>
  <c r="L3478" i="16"/>
  <c r="L3479" i="16"/>
  <c r="L3480" i="16"/>
  <c r="L3481" i="16"/>
  <c r="L3482" i="16"/>
  <c r="L3483" i="16"/>
  <c r="L3484" i="16"/>
  <c r="L3485" i="16"/>
  <c r="L3486" i="16"/>
  <c r="L3487" i="16"/>
  <c r="L3488" i="16"/>
  <c r="L3489" i="16"/>
  <c r="L3490" i="16"/>
  <c r="L3491" i="16"/>
  <c r="L3492" i="16"/>
  <c r="L3493" i="16"/>
  <c r="L3494" i="16"/>
  <c r="L3495" i="16"/>
  <c r="L3496" i="16"/>
  <c r="L3497" i="16"/>
  <c r="L3498" i="16"/>
  <c r="L3499" i="16"/>
  <c r="L3500" i="16"/>
  <c r="L3501" i="16"/>
  <c r="L3502" i="16"/>
  <c r="L3503" i="16"/>
  <c r="L3504" i="16"/>
  <c r="L3505" i="16"/>
  <c r="L3506" i="16"/>
  <c r="L3507" i="16"/>
  <c r="L3508" i="16"/>
  <c r="L3509" i="16"/>
  <c r="L3510" i="16"/>
  <c r="L3511" i="16"/>
  <c r="L3512" i="16"/>
  <c r="L3513" i="16"/>
  <c r="L3514" i="16"/>
  <c r="L3515" i="16"/>
  <c r="L3516" i="16"/>
  <c r="L3517" i="16"/>
  <c r="L3518" i="16"/>
  <c r="L3519" i="16"/>
  <c r="L3520" i="16"/>
  <c r="L3521" i="16"/>
  <c r="L3522" i="16"/>
  <c r="L3523" i="16"/>
  <c r="L3524" i="16"/>
  <c r="L3525" i="16"/>
  <c r="L3526" i="16"/>
  <c r="L3527" i="16"/>
  <c r="L3528" i="16"/>
  <c r="L3529" i="16"/>
  <c r="L3530" i="16"/>
  <c r="L3531" i="16"/>
  <c r="L3532" i="16"/>
  <c r="L3533" i="16"/>
  <c r="L3534" i="16"/>
  <c r="L3535" i="16"/>
  <c r="L3536" i="16"/>
  <c r="L3537" i="16"/>
  <c r="L3538" i="16"/>
  <c r="L3539" i="16"/>
  <c r="L3540" i="16"/>
  <c r="L3541" i="16"/>
  <c r="L3542" i="16"/>
  <c r="L3543" i="16"/>
  <c r="L3544" i="16"/>
  <c r="L3545" i="16"/>
  <c r="L3546" i="16"/>
  <c r="L3547" i="16"/>
  <c r="L3548" i="16"/>
  <c r="L3549" i="16"/>
  <c r="L3550" i="16"/>
  <c r="L3551" i="16"/>
  <c r="L3552" i="16"/>
  <c r="L3553" i="16"/>
  <c r="L3554" i="16"/>
  <c r="L3555" i="16"/>
  <c r="L3556" i="16"/>
  <c r="L3557" i="16"/>
  <c r="L3558" i="16"/>
  <c r="L3559" i="16"/>
  <c r="L3560" i="16"/>
  <c r="L3561" i="16"/>
  <c r="L3562" i="16"/>
  <c r="L3563" i="16"/>
  <c r="L3564" i="16"/>
  <c r="L3565" i="16"/>
  <c r="L3566" i="16"/>
  <c r="L3567" i="16"/>
  <c r="L3568" i="16"/>
  <c r="L3569" i="16"/>
  <c r="L3570" i="16"/>
  <c r="L3571" i="16"/>
  <c r="L3572" i="16"/>
  <c r="L3573" i="16"/>
  <c r="L3574" i="16"/>
  <c r="L3575" i="16"/>
  <c r="L3576" i="16"/>
  <c r="L3577" i="16"/>
  <c r="L3578" i="16"/>
  <c r="L3579" i="16"/>
  <c r="L3580" i="16"/>
  <c r="L3581" i="16"/>
  <c r="L3582" i="16"/>
  <c r="L3583" i="16"/>
  <c r="L3584" i="16"/>
  <c r="L3585" i="16"/>
  <c r="L3586" i="16"/>
  <c r="L3587" i="16"/>
  <c r="L3588" i="16"/>
  <c r="L3589" i="16"/>
  <c r="L3590" i="16"/>
  <c r="L3591" i="16"/>
  <c r="L3592" i="16"/>
  <c r="L3593" i="16"/>
  <c r="L3594" i="16"/>
  <c r="L3595" i="16"/>
  <c r="L3596" i="16"/>
  <c r="L3597" i="16"/>
  <c r="L3598" i="16"/>
  <c r="L3599" i="16"/>
  <c r="L3600" i="16"/>
  <c r="L3601" i="16"/>
  <c r="L3602" i="16"/>
  <c r="L3603" i="16"/>
  <c r="L3604" i="16"/>
  <c r="L3605" i="16"/>
  <c r="L3606" i="16"/>
  <c r="L3607" i="16"/>
  <c r="L3608" i="16"/>
  <c r="L3609" i="16"/>
  <c r="L3610" i="16"/>
  <c r="L3611" i="16"/>
  <c r="L3612" i="16"/>
  <c r="L3613" i="16"/>
  <c r="L3614" i="16"/>
  <c r="L3615" i="16"/>
  <c r="L3616" i="16"/>
  <c r="L3617" i="16"/>
  <c r="L3618" i="16"/>
  <c r="L3619" i="16"/>
  <c r="L3620" i="16"/>
  <c r="L3621" i="16"/>
  <c r="L3622" i="16"/>
  <c r="L3623" i="16"/>
  <c r="L3624" i="16"/>
  <c r="L3625" i="16"/>
  <c r="L3626" i="16"/>
  <c r="L3627" i="16"/>
  <c r="L3628" i="16"/>
  <c r="L3629" i="16"/>
  <c r="L3630" i="16"/>
  <c r="L3631" i="16"/>
  <c r="L3632" i="16"/>
  <c r="L3633" i="16"/>
  <c r="L3634" i="16"/>
  <c r="L3635" i="16"/>
  <c r="L3636" i="16"/>
  <c r="L3637" i="16"/>
  <c r="L3638" i="16"/>
  <c r="L3639" i="16"/>
  <c r="L3640" i="16"/>
  <c r="L3641" i="16"/>
  <c r="L3642" i="16"/>
  <c r="L3643" i="16"/>
  <c r="L3644" i="16"/>
  <c r="L3645" i="16"/>
  <c r="L3646" i="16"/>
  <c r="L3647" i="16"/>
  <c r="L3648" i="16"/>
  <c r="L3649" i="16"/>
  <c r="L3650" i="16"/>
  <c r="L3651" i="16"/>
  <c r="L3652" i="16"/>
  <c r="L3653" i="16"/>
  <c r="L3654" i="16"/>
  <c r="L3655" i="16"/>
  <c r="L3656" i="16"/>
  <c r="L3657" i="16"/>
  <c r="L3658" i="16"/>
  <c r="L3659" i="16"/>
  <c r="L3660" i="16"/>
  <c r="L3661" i="16"/>
  <c r="L3662" i="16"/>
  <c r="L3663" i="16"/>
  <c r="L3664" i="16"/>
  <c r="L3665" i="16"/>
  <c r="L3666" i="16"/>
  <c r="L3667" i="16"/>
  <c r="L3668" i="16"/>
  <c r="L3669" i="16"/>
  <c r="L3670" i="16"/>
  <c r="L3671" i="16"/>
  <c r="L3672" i="16"/>
  <c r="L3673" i="16"/>
  <c r="L3674" i="16"/>
  <c r="L3675" i="16"/>
  <c r="L3676" i="16"/>
  <c r="L3677" i="16"/>
  <c r="L3678" i="16"/>
  <c r="L3679" i="16"/>
  <c r="L3680" i="16"/>
  <c r="L3681" i="16"/>
  <c r="L3682" i="16"/>
  <c r="L3683" i="16"/>
  <c r="L3684" i="16"/>
  <c r="L3685" i="16"/>
  <c r="L3686" i="16"/>
  <c r="L3687" i="16"/>
  <c r="L3688" i="16"/>
  <c r="L3689" i="16"/>
  <c r="L3690" i="16"/>
  <c r="L3691" i="16"/>
  <c r="L3692" i="16"/>
  <c r="L3693" i="16"/>
  <c r="L3694" i="16"/>
  <c r="L3695" i="16"/>
  <c r="L3696" i="16"/>
  <c r="L3697" i="16"/>
  <c r="L3698" i="16"/>
  <c r="L3699" i="16"/>
  <c r="L3700" i="16"/>
  <c r="L3701" i="16"/>
  <c r="L3702" i="16"/>
  <c r="L3703" i="16"/>
  <c r="L3704" i="16"/>
  <c r="L3705" i="16"/>
  <c r="L3706" i="16"/>
  <c r="L3707" i="16"/>
  <c r="L3708" i="16"/>
  <c r="L3709" i="16"/>
  <c r="L3710" i="16"/>
  <c r="L3711" i="16"/>
  <c r="L3712" i="16"/>
  <c r="L3713" i="16"/>
  <c r="L3714" i="16"/>
  <c r="L3715" i="16"/>
  <c r="L3716" i="16"/>
  <c r="L3717" i="16"/>
  <c r="L3718" i="16"/>
  <c r="L3719" i="16"/>
  <c r="L3720" i="16"/>
  <c r="L3721" i="16"/>
  <c r="L3722" i="16"/>
  <c r="L3723" i="16"/>
  <c r="L3724" i="16"/>
  <c r="L3725" i="16"/>
  <c r="L3726" i="16"/>
  <c r="L3727" i="16"/>
  <c r="L3728" i="16"/>
  <c r="L3729" i="16"/>
  <c r="L3730" i="16"/>
  <c r="L3731" i="16"/>
  <c r="L3732" i="16"/>
  <c r="L3733" i="16"/>
  <c r="L3734" i="16"/>
  <c r="L3735" i="16"/>
  <c r="L3736" i="16"/>
  <c r="L3737" i="16"/>
  <c r="L3738" i="16"/>
  <c r="L3739" i="16"/>
  <c r="L3740" i="16"/>
  <c r="L3741" i="16"/>
  <c r="L3742" i="16"/>
  <c r="L3743" i="16"/>
  <c r="L3744" i="16"/>
  <c r="L3745" i="16"/>
  <c r="L3746" i="16"/>
  <c r="L3747" i="16"/>
  <c r="L3748" i="16"/>
  <c r="L3749" i="16"/>
  <c r="L3750" i="16"/>
  <c r="L3751" i="16"/>
  <c r="L3752" i="16"/>
  <c r="L3753" i="16"/>
  <c r="L3754" i="16"/>
  <c r="L3755" i="16"/>
  <c r="L3756" i="16"/>
  <c r="L3757" i="16"/>
  <c r="L3758" i="16"/>
  <c r="L3759" i="16"/>
  <c r="L3760" i="16"/>
  <c r="L3761" i="16"/>
  <c r="L3762" i="16"/>
  <c r="L3763" i="16"/>
  <c r="L3764" i="16"/>
  <c r="L3765" i="16"/>
  <c r="L3766" i="16"/>
  <c r="L3767" i="16"/>
  <c r="L3768" i="16"/>
  <c r="L3769" i="16"/>
  <c r="L3770" i="16"/>
  <c r="L3771" i="16"/>
  <c r="L3772" i="16"/>
  <c r="L3773" i="16"/>
  <c r="L3774" i="16"/>
  <c r="L3775" i="16"/>
  <c r="L3776" i="16"/>
  <c r="L3777" i="16"/>
  <c r="L3778" i="16"/>
  <c r="L3779" i="16"/>
  <c r="L3780" i="16"/>
  <c r="L3781" i="16"/>
  <c r="L3782" i="16"/>
  <c r="L3783" i="16"/>
  <c r="L3784" i="16"/>
  <c r="L3785" i="16"/>
  <c r="L3786" i="16"/>
  <c r="L3787" i="16"/>
  <c r="L3788" i="16"/>
  <c r="L3789" i="16"/>
  <c r="L3790" i="16"/>
  <c r="L3791" i="16"/>
  <c r="L3792" i="16"/>
  <c r="L3793" i="16"/>
  <c r="L3794" i="16"/>
  <c r="L3795" i="16"/>
  <c r="L3796" i="16"/>
  <c r="L3797" i="16"/>
  <c r="L3798" i="16"/>
  <c r="L3799" i="16"/>
  <c r="L3800" i="16"/>
  <c r="L3801" i="16"/>
  <c r="L3802" i="16"/>
  <c r="L3803" i="16"/>
  <c r="L3804" i="16"/>
  <c r="L3805" i="16"/>
  <c r="L3806" i="16"/>
  <c r="L3807" i="16"/>
  <c r="L3808" i="16"/>
  <c r="L3809" i="16"/>
  <c r="L3810" i="16"/>
  <c r="L3811" i="16"/>
  <c r="L3812" i="16"/>
  <c r="L3813" i="16"/>
  <c r="L3814" i="16"/>
  <c r="L3815" i="16"/>
  <c r="L3816" i="16"/>
  <c r="L3817" i="16"/>
  <c r="L3818" i="16"/>
  <c r="L3819" i="16"/>
  <c r="L3820" i="16"/>
  <c r="L3821" i="16"/>
  <c r="L3822" i="16"/>
  <c r="L3823" i="16"/>
  <c r="L3824" i="16"/>
  <c r="L3825" i="16"/>
  <c r="L3826" i="16"/>
  <c r="L3827" i="16"/>
  <c r="L3828" i="16"/>
  <c r="L3829" i="16"/>
  <c r="L3830" i="16"/>
  <c r="L3831" i="16"/>
  <c r="L3832" i="16"/>
  <c r="L3833" i="16"/>
  <c r="L3834" i="16"/>
  <c r="L3835" i="16"/>
  <c r="L3836" i="16"/>
  <c r="L3837" i="16"/>
  <c r="L3838" i="16"/>
  <c r="L3839" i="16"/>
  <c r="L3840" i="16"/>
  <c r="L3841" i="16"/>
  <c r="L3842" i="16"/>
  <c r="L3843" i="16"/>
  <c r="L3844" i="16"/>
  <c r="M44" i="16"/>
  <c r="M46" i="16"/>
  <c r="M45" i="16"/>
  <c r="M47" i="16"/>
  <c r="M48" i="16"/>
  <c r="K48" i="16" s="1"/>
  <c r="H48" i="16" s="1"/>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K3844" i="16"/>
  <c r="H3844" i="16" s="1"/>
  <c r="L3845" i="16"/>
  <c r="M3845" i="16"/>
  <c r="M4" i="6"/>
  <c r="M11" i="6"/>
  <c r="M12" i="6"/>
  <c r="M8" i="6"/>
  <c r="AJ32" i="8"/>
  <c r="AJ31" i="8"/>
  <c r="AJ30" i="8"/>
  <c r="AJ29" i="8"/>
  <c r="AJ28" i="8"/>
  <c r="AJ27" i="8"/>
  <c r="Z27" i="8"/>
  <c r="AJ26" i="8"/>
  <c r="AJ25" i="8"/>
  <c r="AJ24" i="8"/>
  <c r="AJ23" i="8"/>
  <c r="AJ22" i="8"/>
  <c r="AJ21" i="8"/>
  <c r="AJ20" i="8"/>
  <c r="AJ19" i="8"/>
  <c r="AJ18" i="8"/>
  <c r="AJ17" i="8"/>
  <c r="AJ16" i="8"/>
  <c r="AJ15" i="8"/>
  <c r="AJ14" i="8"/>
  <c r="AJ13" i="8"/>
  <c r="AJ12" i="8"/>
  <c r="AJ11" i="8"/>
  <c r="AB11" i="8"/>
  <c r="AJ10" i="8"/>
  <c r="AB10" i="8"/>
  <c r="K10" i="8"/>
  <c r="AJ9" i="8"/>
  <c r="AB9" i="8"/>
  <c r="K9" i="8"/>
  <c r="I9" i="8"/>
  <c r="AO11" i="8" s="1"/>
  <c r="AJ8" i="8"/>
  <c r="AB8" i="8"/>
  <c r="K8" i="8"/>
  <c r="I8" i="8"/>
  <c r="I12" i="8" s="1"/>
  <c r="AO14" i="8" s="1"/>
  <c r="AO7" i="8"/>
  <c r="AJ7" i="8"/>
  <c r="AB7" i="8"/>
  <c r="K7" i="8"/>
  <c r="I7" i="8"/>
  <c r="AO9" i="8" s="1"/>
  <c r="AO6" i="8"/>
  <c r="AJ6" i="8"/>
  <c r="AB6" i="8"/>
  <c r="K6" i="8"/>
  <c r="I6" i="8"/>
  <c r="I10" i="8" s="1"/>
  <c r="I14" i="8" s="1"/>
  <c r="AO16" i="8" s="1"/>
  <c r="AO5" i="8"/>
  <c r="AN5" i="8"/>
  <c r="AN6" i="8" s="1"/>
  <c r="AN7" i="8" s="1"/>
  <c r="AN8" i="8" s="1"/>
  <c r="AN9" i="8" s="1"/>
  <c r="AN10" i="8" s="1"/>
  <c r="AN11" i="8" s="1"/>
  <c r="AN12" i="8" s="1"/>
  <c r="AN13" i="8" s="1"/>
  <c r="AN14" i="8" s="1"/>
  <c r="AN15" i="8" s="1"/>
  <c r="AN16" i="8" s="1"/>
  <c r="AN17" i="8" s="1"/>
  <c r="AN18" i="8" s="1"/>
  <c r="AN19" i="8" s="1"/>
  <c r="AJ5" i="8"/>
  <c r="AC5" i="8"/>
  <c r="AC6" i="8" s="1"/>
  <c r="AC7" i="8" s="1"/>
  <c r="AC8" i="8" s="1"/>
  <c r="AC9" i="8" s="1"/>
  <c r="AC10" i="8" s="1"/>
  <c r="AC11" i="8" s="1"/>
  <c r="AB5" i="8"/>
  <c r="T5" i="8"/>
  <c r="T6" i="8" s="1"/>
  <c r="T7" i="8" s="1"/>
  <c r="T8" i="8" s="1"/>
  <c r="T9" i="8" s="1"/>
  <c r="T10" i="8" s="1"/>
  <c r="T11" i="8" s="1"/>
  <c r="T12" i="8" s="1"/>
  <c r="T13" i="8" s="1"/>
  <c r="T14" i="8" s="1"/>
  <c r="K5" i="8"/>
  <c r="G5" i="8"/>
  <c r="G6" i="8" s="1"/>
  <c r="AO4" i="8"/>
  <c r="AK4" i="8"/>
  <c r="AK5" i="8" s="1"/>
  <c r="AK6" i="8" s="1"/>
  <c r="AK7" i="8" s="1"/>
  <c r="AK8" i="8" s="1"/>
  <c r="AK9" i="8" s="1"/>
  <c r="AK10" i="8" s="1"/>
  <c r="AK11" i="8" s="1"/>
  <c r="AK12" i="8" s="1"/>
  <c r="AK13" i="8" s="1"/>
  <c r="AK14" i="8" s="1"/>
  <c r="AK15" i="8" s="1"/>
  <c r="AK16" i="8" s="1"/>
  <c r="AK17" i="8" s="1"/>
  <c r="AK18" i="8" s="1"/>
  <c r="AK19" i="8" s="1"/>
  <c r="AK20" i="8" s="1"/>
  <c r="AK21" i="8" s="1"/>
  <c r="AK22" i="8" s="1"/>
  <c r="AK23" i="8" s="1"/>
  <c r="AK24" i="8" s="1"/>
  <c r="AK25" i="8" s="1"/>
  <c r="AK26" i="8" s="1"/>
  <c r="AK27" i="8" s="1"/>
  <c r="AK28" i="8" s="1"/>
  <c r="AK29" i="8" s="1"/>
  <c r="AK30" i="8" s="1"/>
  <c r="AK31" i="8" s="1"/>
  <c r="AK32" i="8" s="1"/>
  <c r="AJ4" i="8"/>
  <c r="AB4" i="8"/>
  <c r="K4" i="8"/>
  <c r="H4" i="8"/>
  <c r="H5" i="8" s="1"/>
  <c r="H6" i="8" s="1"/>
  <c r="H7" i="8" s="1"/>
  <c r="H8" i="8" s="1"/>
  <c r="H9" i="8" s="1"/>
  <c r="H10" i="8" s="1"/>
  <c r="H11" i="8" s="1"/>
  <c r="H12" i="8" s="1"/>
  <c r="H13" i="8" s="1"/>
  <c r="H14" i="8" s="1"/>
  <c r="H15" i="8" s="1"/>
  <c r="H16" i="8" s="1"/>
  <c r="H17" i="8" s="1"/>
  <c r="H18" i="8" s="1"/>
  <c r="H19" i="8" s="1"/>
  <c r="H20" i="8" s="1"/>
  <c r="H21" i="8" s="1"/>
  <c r="H22" i="8" s="1"/>
  <c r="H23" i="8" s="1"/>
  <c r="H24" i="8" s="1"/>
  <c r="H25" i="8" s="1"/>
  <c r="H26" i="8" s="1"/>
  <c r="H27" i="8" s="1"/>
  <c r="H28" i="8" s="1"/>
  <c r="H29" i="8" s="1"/>
  <c r="H30" i="8" s="1"/>
  <c r="H31" i="8" s="1"/>
  <c r="H32" i="8" s="1"/>
  <c r="H33" i="8" s="1"/>
  <c r="H34" i="8" s="1"/>
  <c r="H35" i="8" s="1"/>
  <c r="AJ3" i="8"/>
  <c r="AB3" i="8"/>
  <c r="AA3" i="8"/>
  <c r="AA4" i="8" s="1"/>
  <c r="Y3" i="8"/>
  <c r="R3" i="8"/>
  <c r="R4" i="8" s="1"/>
  <c r="R5" i="8" s="1"/>
  <c r="P3" i="8"/>
  <c r="P4" i="8" s="1"/>
  <c r="P5" i="8" s="1"/>
  <c r="P6" i="8" s="1"/>
  <c r="N3" i="8"/>
  <c r="N4" i="8" s="1"/>
  <c r="N5" i="8" s="1"/>
  <c r="L3" i="8"/>
  <c r="L4" i="8" s="1"/>
  <c r="L5" i="8" s="1"/>
  <c r="L6" i="8" s="1"/>
  <c r="L7" i="8" s="1"/>
  <c r="L8" i="8" s="1"/>
  <c r="L9" i="8" s="1"/>
  <c r="L10" i="8" s="1"/>
  <c r="K3" i="8"/>
  <c r="J3" i="8"/>
  <c r="J4" i="8" s="1"/>
  <c r="J5" i="8" s="1"/>
  <c r="J6" i="8" s="1"/>
  <c r="J7" i="8" s="1"/>
  <c r="J8" i="8" s="1"/>
  <c r="J9" i="8" s="1"/>
  <c r="J10" i="8" s="1"/>
  <c r="J11" i="8" s="1"/>
  <c r="J12" i="8" s="1"/>
  <c r="J13" i="8" s="1"/>
  <c r="J14" i="8" s="1"/>
  <c r="J15" i="8" s="1"/>
  <c r="J16" i="8" s="1"/>
  <c r="J17" i="8" s="1"/>
  <c r="F3" i="8"/>
  <c r="F4" i="8" s="1"/>
  <c r="F5" i="8" s="1"/>
  <c r="F6" i="8" s="1"/>
  <c r="F7" i="8" s="1"/>
  <c r="F8" i="8" s="1"/>
  <c r="F9" i="8" s="1"/>
  <c r="F10" i="8" s="1"/>
  <c r="F11" i="8" s="1"/>
  <c r="F12" i="8" s="1"/>
  <c r="F13" i="8" s="1"/>
  <c r="F14" i="8" s="1"/>
  <c r="F15" i="8" s="1"/>
  <c r="F16" i="8" s="1"/>
  <c r="F17" i="8" s="1"/>
  <c r="F18" i="8" s="1"/>
  <c r="F19" i="8" s="1"/>
  <c r="F20" i="8" s="1"/>
  <c r="F21" i="8" s="1"/>
  <c r="F22" i="8" s="1"/>
  <c r="F23" i="8" s="1"/>
  <c r="F24" i="8" s="1"/>
  <c r="F25" i="8" s="1"/>
  <c r="F26" i="8" s="1"/>
  <c r="F27" i="8" s="1"/>
  <c r="F28" i="8" s="1"/>
  <c r="F29" i="8" s="1"/>
  <c r="F30" i="8" s="1"/>
  <c r="F31" i="8" s="1"/>
  <c r="F32" i="8" s="1"/>
  <c r="F33" i="8" s="1"/>
  <c r="AL2" i="8"/>
  <c r="AM20" i="7"/>
  <c r="AM19" i="7"/>
  <c r="AM18" i="7"/>
  <c r="AM17" i="7"/>
  <c r="AM16" i="7"/>
  <c r="AM15" i="7"/>
  <c r="AM14" i="7"/>
  <c r="AM13" i="7"/>
  <c r="D13" i="7"/>
  <c r="E13" i="7" s="1"/>
  <c r="F13" i="7" s="1"/>
  <c r="G13" i="7" s="1"/>
  <c r="H13" i="7" s="1"/>
  <c r="I13" i="7" s="1"/>
  <c r="J13" i="7" s="1"/>
  <c r="K13" i="7" s="1"/>
  <c r="L13" i="7" s="1"/>
  <c r="M13" i="7" s="1"/>
  <c r="N13" i="7" s="1"/>
  <c r="O13" i="7" s="1"/>
  <c r="P13" i="7" s="1"/>
  <c r="Q13" i="7" s="1"/>
  <c r="R13" i="7" s="1"/>
  <c r="AM12" i="7"/>
  <c r="AM11" i="7"/>
  <c r="AM10" i="7"/>
  <c r="AM9" i="7"/>
  <c r="AM8" i="7"/>
  <c r="AM7" i="7"/>
  <c r="AM6" i="7"/>
  <c r="AJ6" i="7"/>
  <c r="AQ5" i="7"/>
  <c r="AM5" i="7"/>
  <c r="AL5" i="7"/>
  <c r="AK5" i="7"/>
  <c r="AQ4" i="7"/>
  <c r="E3" i="9" s="1"/>
  <c r="AQ3" i="7"/>
  <c r="B57" i="6"/>
  <c r="B56" i="6"/>
  <c r="B55" i="6"/>
  <c r="B54" i="6"/>
  <c r="J49" i="6"/>
  <c r="B49" i="6"/>
  <c r="B45" i="6"/>
  <c r="B44" i="6"/>
  <c r="B43" i="6"/>
  <c r="B42" i="6"/>
  <c r="J37" i="6"/>
  <c r="B37" i="6"/>
  <c r="B33" i="6"/>
  <c r="B32" i="6"/>
  <c r="B31" i="6"/>
  <c r="B30" i="6"/>
  <c r="H25" i="6"/>
  <c r="G25" i="6"/>
  <c r="B25" i="6"/>
  <c r="B21" i="6"/>
  <c r="B20" i="6"/>
  <c r="B19" i="6"/>
  <c r="B18" i="6"/>
  <c r="C14" i="6"/>
  <c r="D12" i="6"/>
  <c r="J10" i="6"/>
  <c r="F10" i="6"/>
  <c r="E20" i="6" s="1"/>
  <c r="H5" i="6"/>
  <c r="E18" i="13" l="1"/>
  <c r="H18" i="13" s="1"/>
  <c r="F79" i="3"/>
  <c r="AL6" i="7"/>
  <c r="K3829" i="16"/>
  <c r="H3829" i="16" s="1"/>
  <c r="K3733" i="16"/>
  <c r="H3733" i="16" s="1"/>
  <c r="K3421" i="16"/>
  <c r="H3421" i="16" s="1"/>
  <c r="K3409" i="16"/>
  <c r="H3409" i="16" s="1"/>
  <c r="K3397" i="16"/>
  <c r="H3397" i="16" s="1"/>
  <c r="K3385" i="16"/>
  <c r="H3385" i="16" s="1"/>
  <c r="K3373" i="16"/>
  <c r="H3373" i="16" s="1"/>
  <c r="K3841" i="16"/>
  <c r="H3841" i="16" s="1"/>
  <c r="K3805" i="16"/>
  <c r="H3805" i="16" s="1"/>
  <c r="K3781" i="16"/>
  <c r="H3781" i="16" s="1"/>
  <c r="K3757" i="16"/>
  <c r="H3757" i="16" s="1"/>
  <c r="K3721" i="16"/>
  <c r="H3721" i="16" s="1"/>
  <c r="K3697" i="16"/>
  <c r="H3697" i="16" s="1"/>
  <c r="K3673" i="16"/>
  <c r="H3673" i="16" s="1"/>
  <c r="K3649" i="16"/>
  <c r="H3649" i="16" s="1"/>
  <c r="K3625" i="16"/>
  <c r="H3625" i="16" s="1"/>
  <c r="K3601" i="16"/>
  <c r="H3601" i="16" s="1"/>
  <c r="K3577" i="16"/>
  <c r="H3577" i="16" s="1"/>
  <c r="K3553" i="16"/>
  <c r="H3553" i="16" s="1"/>
  <c r="K3529" i="16"/>
  <c r="H3529" i="16" s="1"/>
  <c r="K3505" i="16"/>
  <c r="H3505" i="16" s="1"/>
  <c r="K3493" i="16"/>
  <c r="H3493" i="16" s="1"/>
  <c r="K3457" i="16"/>
  <c r="H3457" i="16" s="1"/>
  <c r="K3433" i="16"/>
  <c r="H3433" i="16" s="1"/>
  <c r="K3817" i="16"/>
  <c r="H3817" i="16" s="1"/>
  <c r="K3793" i="16"/>
  <c r="H3793" i="16" s="1"/>
  <c r="K3769" i="16"/>
  <c r="H3769" i="16" s="1"/>
  <c r="K3745" i="16"/>
  <c r="H3745" i="16" s="1"/>
  <c r="K3709" i="16"/>
  <c r="H3709" i="16" s="1"/>
  <c r="K3685" i="16"/>
  <c r="H3685" i="16" s="1"/>
  <c r="K3661" i="16"/>
  <c r="H3661" i="16" s="1"/>
  <c r="K3637" i="16"/>
  <c r="H3637" i="16" s="1"/>
  <c r="K3613" i="16"/>
  <c r="H3613" i="16" s="1"/>
  <c r="K3589" i="16"/>
  <c r="H3589" i="16" s="1"/>
  <c r="K3565" i="16"/>
  <c r="H3565" i="16" s="1"/>
  <c r="K3541" i="16"/>
  <c r="H3541" i="16" s="1"/>
  <c r="K3517" i="16"/>
  <c r="H3517" i="16" s="1"/>
  <c r="K3481" i="16"/>
  <c r="H3481" i="16" s="1"/>
  <c r="K3469" i="16"/>
  <c r="H3469" i="16" s="1"/>
  <c r="K3445" i="16"/>
  <c r="H3445" i="16" s="1"/>
  <c r="K3834" i="16"/>
  <c r="H3834" i="16" s="1"/>
  <c r="K3822" i="16"/>
  <c r="H3822" i="16" s="1"/>
  <c r="K3810" i="16"/>
  <c r="H3810" i="16" s="1"/>
  <c r="K3798" i="16"/>
  <c r="H3798" i="16" s="1"/>
  <c r="K3786" i="16"/>
  <c r="H3786" i="16" s="1"/>
  <c r="K3774" i="16"/>
  <c r="H3774" i="16" s="1"/>
  <c r="K3762" i="16"/>
  <c r="H3762" i="16" s="1"/>
  <c r="K3750" i="16"/>
  <c r="H3750" i="16" s="1"/>
  <c r="K3738" i="16"/>
  <c r="H3738" i="16" s="1"/>
  <c r="K3726" i="16"/>
  <c r="H3726" i="16" s="1"/>
  <c r="K3714" i="16"/>
  <c r="H3714" i="16" s="1"/>
  <c r="K3702" i="16"/>
  <c r="H3702" i="16" s="1"/>
  <c r="K3690" i="16"/>
  <c r="H3690" i="16" s="1"/>
  <c r="K3678" i="16"/>
  <c r="H3678" i="16" s="1"/>
  <c r="K3666" i="16"/>
  <c r="H3666" i="16" s="1"/>
  <c r="K3654" i="16"/>
  <c r="H3654" i="16" s="1"/>
  <c r="K3642" i="16"/>
  <c r="H3642" i="16" s="1"/>
  <c r="K3630" i="16"/>
  <c r="H3630" i="16" s="1"/>
  <c r="K3618" i="16"/>
  <c r="H3618" i="16" s="1"/>
  <c r="K3606" i="16"/>
  <c r="H3606" i="16" s="1"/>
  <c r="K3594" i="16"/>
  <c r="H3594" i="16" s="1"/>
  <c r="K3582" i="16"/>
  <c r="H3582" i="16" s="1"/>
  <c r="K3570" i="16"/>
  <c r="H3570" i="16" s="1"/>
  <c r="K3558" i="16"/>
  <c r="H3558" i="16" s="1"/>
  <c r="K3546" i="16"/>
  <c r="H3546" i="16" s="1"/>
  <c r="K3534" i="16"/>
  <c r="H3534" i="16" s="1"/>
  <c r="K3522" i="16"/>
  <c r="H3522" i="16" s="1"/>
  <c r="K3510" i="16"/>
  <c r="H3510" i="16" s="1"/>
  <c r="K3498" i="16"/>
  <c r="H3498" i="16" s="1"/>
  <c r="K3486" i="16"/>
  <c r="H3486" i="16" s="1"/>
  <c r="K3474" i="16"/>
  <c r="H3474" i="16" s="1"/>
  <c r="K3462" i="16"/>
  <c r="H3462" i="16" s="1"/>
  <c r="K3450" i="16"/>
  <c r="H3450" i="16" s="1"/>
  <c r="K3438" i="16"/>
  <c r="H3438" i="16" s="1"/>
  <c r="K3426" i="16"/>
  <c r="H3426" i="16" s="1"/>
  <c r="K3414" i="16"/>
  <c r="H3414" i="16" s="1"/>
  <c r="K3402" i="16"/>
  <c r="H3402" i="16" s="1"/>
  <c r="K3390" i="16"/>
  <c r="H3390" i="16" s="1"/>
  <c r="K3378" i="16"/>
  <c r="H3378" i="16" s="1"/>
  <c r="K3366" i="16"/>
  <c r="H3366" i="16" s="1"/>
  <c r="K3354" i="16"/>
  <c r="H3354" i="16" s="1"/>
  <c r="K3342" i="16"/>
  <c r="H3342" i="16" s="1"/>
  <c r="K3330" i="16"/>
  <c r="H3330" i="16" s="1"/>
  <c r="K3318" i="16"/>
  <c r="H3318" i="16" s="1"/>
  <c r="K3306" i="16"/>
  <c r="H3306" i="16" s="1"/>
  <c r="K3294" i="16"/>
  <c r="H3294" i="16" s="1"/>
  <c r="K3282" i="16"/>
  <c r="H3282" i="16" s="1"/>
  <c r="K3270" i="16"/>
  <c r="H3270" i="16" s="1"/>
  <c r="K3258" i="16"/>
  <c r="H3258" i="16" s="1"/>
  <c r="K3246" i="16"/>
  <c r="H3246" i="16" s="1"/>
  <c r="K3234" i="16"/>
  <c r="H3234" i="16" s="1"/>
  <c r="K3222" i="16"/>
  <c r="H3222" i="16" s="1"/>
  <c r="K3210" i="16"/>
  <c r="H3210" i="16" s="1"/>
  <c r="K3198" i="16"/>
  <c r="H3198" i="16" s="1"/>
  <c r="K3186" i="16"/>
  <c r="H3186" i="16" s="1"/>
  <c r="K3174" i="16"/>
  <c r="H3174" i="16" s="1"/>
  <c r="K3162" i="16"/>
  <c r="H3162" i="16" s="1"/>
  <c r="K3150" i="16"/>
  <c r="H3150" i="16" s="1"/>
  <c r="K3138" i="16"/>
  <c r="H3138" i="16" s="1"/>
  <c r="K3126" i="16"/>
  <c r="H3126" i="16" s="1"/>
  <c r="K3114" i="16"/>
  <c r="H3114" i="16" s="1"/>
  <c r="K3102" i="16"/>
  <c r="H3102" i="16" s="1"/>
  <c r="K3090" i="16"/>
  <c r="H3090" i="16" s="1"/>
  <c r="K3078" i="16"/>
  <c r="H3078" i="16" s="1"/>
  <c r="K3066" i="16"/>
  <c r="H3066" i="16" s="1"/>
  <c r="K3054" i="16"/>
  <c r="H3054" i="16" s="1"/>
  <c r="K3042" i="16"/>
  <c r="H3042" i="16" s="1"/>
  <c r="K3030" i="16"/>
  <c r="H3030" i="16" s="1"/>
  <c r="K3018" i="16"/>
  <c r="H3018" i="16" s="1"/>
  <c r="K3006" i="16"/>
  <c r="H3006" i="16" s="1"/>
  <c r="K2994" i="16"/>
  <c r="H2994" i="16" s="1"/>
  <c r="K2982" i="16"/>
  <c r="H2982" i="16" s="1"/>
  <c r="K2970" i="16"/>
  <c r="H2970" i="16" s="1"/>
  <c r="K2958" i="16"/>
  <c r="H2958" i="16" s="1"/>
  <c r="K2946" i="16"/>
  <c r="H2946" i="16" s="1"/>
  <c r="K2934" i="16"/>
  <c r="H2934" i="16" s="1"/>
  <c r="K2922" i="16"/>
  <c r="H2922" i="16" s="1"/>
  <c r="K2910" i="16"/>
  <c r="H2910" i="16" s="1"/>
  <c r="K2898" i="16"/>
  <c r="H2898" i="16" s="1"/>
  <c r="K2886" i="16"/>
  <c r="H2886" i="16" s="1"/>
  <c r="K2874" i="16"/>
  <c r="H2874" i="16" s="1"/>
  <c r="K2862" i="16"/>
  <c r="H2862" i="16" s="1"/>
  <c r="K3349" i="16"/>
  <c r="H3349" i="16" s="1"/>
  <c r="K3313" i="16"/>
  <c r="H3313" i="16" s="1"/>
  <c r="K3277" i="16"/>
  <c r="H3277" i="16" s="1"/>
  <c r="K3241" i="16"/>
  <c r="H3241" i="16" s="1"/>
  <c r="K3205" i="16"/>
  <c r="H3205" i="16" s="1"/>
  <c r="K3169" i="16"/>
  <c r="H3169" i="16" s="1"/>
  <c r="K3133" i="16"/>
  <c r="H3133" i="16" s="1"/>
  <c r="K3097" i="16"/>
  <c r="H3097" i="16" s="1"/>
  <c r="K3061" i="16"/>
  <c r="H3061" i="16" s="1"/>
  <c r="K3025" i="16"/>
  <c r="H3025" i="16" s="1"/>
  <c r="K2989" i="16"/>
  <c r="H2989" i="16" s="1"/>
  <c r="K2953" i="16"/>
  <c r="H2953" i="16" s="1"/>
  <c r="K2905" i="16"/>
  <c r="H2905" i="16" s="1"/>
  <c r="K2869" i="16"/>
  <c r="H2869" i="16" s="1"/>
  <c r="K2833" i="16"/>
  <c r="H2833" i="16" s="1"/>
  <c r="K2797" i="16"/>
  <c r="H2797" i="16" s="1"/>
  <c r="K2761" i="16"/>
  <c r="H2761" i="16" s="1"/>
  <c r="K2725" i="16"/>
  <c r="H2725" i="16" s="1"/>
  <c r="K2677" i="16"/>
  <c r="H2677" i="16" s="1"/>
  <c r="K2641" i="16"/>
  <c r="H2641" i="16" s="1"/>
  <c r="K2605" i="16"/>
  <c r="H2605" i="16" s="1"/>
  <c r="K2569" i="16"/>
  <c r="H2569" i="16" s="1"/>
  <c r="K2533" i="16"/>
  <c r="H2533" i="16" s="1"/>
  <c r="K2485" i="16"/>
  <c r="H2485" i="16" s="1"/>
  <c r="K2449" i="16"/>
  <c r="H2449" i="16" s="1"/>
  <c r="K2413" i="16"/>
  <c r="H2413" i="16" s="1"/>
  <c r="K2377" i="16"/>
  <c r="H2377" i="16" s="1"/>
  <c r="K2341" i="16"/>
  <c r="H2341" i="16" s="1"/>
  <c r="K2305" i="16"/>
  <c r="H2305" i="16" s="1"/>
  <c r="K2269" i="16"/>
  <c r="H2269" i="16" s="1"/>
  <c r="K2233" i="16"/>
  <c r="H2233" i="16" s="1"/>
  <c r="K2197" i="16"/>
  <c r="H2197" i="16" s="1"/>
  <c r="K2161" i="16"/>
  <c r="H2161" i="16" s="1"/>
  <c r="K2125" i="16"/>
  <c r="H2125" i="16" s="1"/>
  <c r="K2089" i="16"/>
  <c r="H2089" i="16" s="1"/>
  <c r="K2041" i="16"/>
  <c r="H2041" i="16" s="1"/>
  <c r="K2005" i="16"/>
  <c r="H2005" i="16" s="1"/>
  <c r="K1957" i="16"/>
  <c r="H1957" i="16" s="1"/>
  <c r="K1921" i="16"/>
  <c r="H1921" i="16" s="1"/>
  <c r="K1885" i="16"/>
  <c r="H1885" i="16" s="1"/>
  <c r="K1849" i="16"/>
  <c r="H1849" i="16" s="1"/>
  <c r="K1825" i="16"/>
  <c r="H1825" i="16" s="1"/>
  <c r="K1789" i="16"/>
  <c r="H1789" i="16" s="1"/>
  <c r="K1753" i="16"/>
  <c r="H1753" i="16" s="1"/>
  <c r="K1717" i="16"/>
  <c r="H1717" i="16" s="1"/>
  <c r="K1681" i="16"/>
  <c r="H1681" i="16" s="1"/>
  <c r="K1657" i="16"/>
  <c r="H1657" i="16" s="1"/>
  <c r="K1621" i="16"/>
  <c r="H1621" i="16" s="1"/>
  <c r="K1597" i="16"/>
  <c r="H1597" i="16" s="1"/>
  <c r="K1573" i="16"/>
  <c r="H1573" i="16" s="1"/>
  <c r="K1561" i="16"/>
  <c r="H1561" i="16" s="1"/>
  <c r="K1549" i="16"/>
  <c r="H1549" i="16" s="1"/>
  <c r="K1537" i="16"/>
  <c r="H1537" i="16" s="1"/>
  <c r="K1525" i="16"/>
  <c r="H1525" i="16" s="1"/>
  <c r="K1513" i="16"/>
  <c r="H1513" i="16" s="1"/>
  <c r="K1501" i="16"/>
  <c r="H1501" i="16" s="1"/>
  <c r="K1477" i="16"/>
  <c r="H1477" i="16" s="1"/>
  <c r="K1465" i="16"/>
  <c r="H1465" i="16" s="1"/>
  <c r="K1453" i="16"/>
  <c r="H1453" i="16" s="1"/>
  <c r="K1441" i="16"/>
  <c r="H1441" i="16" s="1"/>
  <c r="K1429" i="16"/>
  <c r="H1429" i="16" s="1"/>
  <c r="K1405" i="16"/>
  <c r="H1405" i="16" s="1"/>
  <c r="K1393" i="16"/>
  <c r="H1393" i="16" s="1"/>
  <c r="K1381" i="16"/>
  <c r="H1381" i="16" s="1"/>
  <c r="K1369" i="16"/>
  <c r="H1369" i="16" s="1"/>
  <c r="K1357" i="16"/>
  <c r="H1357" i="16" s="1"/>
  <c r="K1345" i="16"/>
  <c r="H1345" i="16" s="1"/>
  <c r="K1333" i="16"/>
  <c r="H1333" i="16" s="1"/>
  <c r="K1321" i="16"/>
  <c r="H1321" i="16" s="1"/>
  <c r="K1309" i="16"/>
  <c r="H1309" i="16" s="1"/>
  <c r="K1297" i="16"/>
  <c r="H1297" i="16" s="1"/>
  <c r="K1285" i="16"/>
  <c r="H1285" i="16" s="1"/>
  <c r="K1273" i="16"/>
  <c r="H1273" i="16" s="1"/>
  <c r="K1261" i="16"/>
  <c r="H1261" i="16" s="1"/>
  <c r="K1249" i="16"/>
  <c r="H1249" i="16" s="1"/>
  <c r="K1237" i="16"/>
  <c r="H1237" i="16" s="1"/>
  <c r="K1225" i="16"/>
  <c r="H1225" i="16" s="1"/>
  <c r="K1213" i="16"/>
  <c r="H1213" i="16" s="1"/>
  <c r="K1201" i="16"/>
  <c r="H1201" i="16" s="1"/>
  <c r="K1189" i="16"/>
  <c r="H1189" i="16" s="1"/>
  <c r="K1177" i="16"/>
  <c r="H1177" i="16" s="1"/>
  <c r="K1165" i="16"/>
  <c r="H1165" i="16" s="1"/>
  <c r="K1153" i="16"/>
  <c r="H1153" i="16" s="1"/>
  <c r="K1141" i="16"/>
  <c r="H1141" i="16" s="1"/>
  <c r="K1129" i="16"/>
  <c r="H1129" i="16" s="1"/>
  <c r="K3361" i="16"/>
  <c r="H3361" i="16" s="1"/>
  <c r="K3325" i="16"/>
  <c r="H3325" i="16" s="1"/>
  <c r="K3289" i="16"/>
  <c r="H3289" i="16" s="1"/>
  <c r="K3253" i="16"/>
  <c r="H3253" i="16" s="1"/>
  <c r="K3217" i="16"/>
  <c r="H3217" i="16" s="1"/>
  <c r="K3181" i="16"/>
  <c r="H3181" i="16" s="1"/>
  <c r="K3145" i="16"/>
  <c r="H3145" i="16" s="1"/>
  <c r="K3109" i="16"/>
  <c r="H3109" i="16" s="1"/>
  <c r="K3073" i="16"/>
  <c r="H3073" i="16" s="1"/>
  <c r="K3049" i="16"/>
  <c r="H3049" i="16" s="1"/>
  <c r="K3013" i="16"/>
  <c r="H3013" i="16" s="1"/>
  <c r="K2977" i="16"/>
  <c r="H2977" i="16" s="1"/>
  <c r="K2941" i="16"/>
  <c r="H2941" i="16" s="1"/>
  <c r="K2917" i="16"/>
  <c r="H2917" i="16" s="1"/>
  <c r="K2881" i="16"/>
  <c r="H2881" i="16" s="1"/>
  <c r="K2845" i="16"/>
  <c r="H2845" i="16" s="1"/>
  <c r="K2809" i="16"/>
  <c r="H2809" i="16" s="1"/>
  <c r="K2773" i="16"/>
  <c r="H2773" i="16" s="1"/>
  <c r="K2737" i="16"/>
  <c r="H2737" i="16" s="1"/>
  <c r="K2701" i="16"/>
  <c r="H2701" i="16" s="1"/>
  <c r="K2665" i="16"/>
  <c r="H2665" i="16" s="1"/>
  <c r="K2629" i="16"/>
  <c r="H2629" i="16" s="1"/>
  <c r="K2593" i="16"/>
  <c r="H2593" i="16" s="1"/>
  <c r="K2557" i="16"/>
  <c r="H2557" i="16" s="1"/>
  <c r="K2521" i="16"/>
  <c r="H2521" i="16" s="1"/>
  <c r="K2497" i="16"/>
  <c r="H2497" i="16" s="1"/>
  <c r="K2461" i="16"/>
  <c r="H2461" i="16" s="1"/>
  <c r="K2425" i="16"/>
  <c r="H2425" i="16" s="1"/>
  <c r="K2389" i="16"/>
  <c r="H2389" i="16" s="1"/>
  <c r="K2353" i="16"/>
  <c r="H2353" i="16" s="1"/>
  <c r="K2317" i="16"/>
  <c r="H2317" i="16" s="1"/>
  <c r="K2281" i="16"/>
  <c r="H2281" i="16" s="1"/>
  <c r="K2245" i="16"/>
  <c r="H2245" i="16" s="1"/>
  <c r="K2209" i="16"/>
  <c r="H2209" i="16" s="1"/>
  <c r="K2173" i="16"/>
  <c r="H2173" i="16" s="1"/>
  <c r="K2137" i="16"/>
  <c r="H2137" i="16" s="1"/>
  <c r="K2101" i="16"/>
  <c r="H2101" i="16" s="1"/>
  <c r="K2065" i="16"/>
  <c r="H2065" i="16" s="1"/>
  <c r="K2029" i="16"/>
  <c r="H2029" i="16" s="1"/>
  <c r="K1993" i="16"/>
  <c r="H1993" i="16" s="1"/>
  <c r="K1969" i="16"/>
  <c r="H1969" i="16" s="1"/>
  <c r="K1945" i="16"/>
  <c r="H1945" i="16" s="1"/>
  <c r="K1909" i="16"/>
  <c r="H1909" i="16" s="1"/>
  <c r="K1873" i="16"/>
  <c r="H1873" i="16" s="1"/>
  <c r="K1837" i="16"/>
  <c r="H1837" i="16" s="1"/>
  <c r="K1801" i="16"/>
  <c r="H1801" i="16" s="1"/>
  <c r="K1765" i="16"/>
  <c r="H1765" i="16" s="1"/>
  <c r="K1729" i="16"/>
  <c r="H1729" i="16" s="1"/>
  <c r="K1705" i="16"/>
  <c r="H1705" i="16" s="1"/>
  <c r="K1669" i="16"/>
  <c r="H1669" i="16" s="1"/>
  <c r="K1645" i="16"/>
  <c r="H1645" i="16" s="1"/>
  <c r="K1633" i="16"/>
  <c r="H1633" i="16" s="1"/>
  <c r="K1609" i="16"/>
  <c r="H1609" i="16" s="1"/>
  <c r="K1585" i="16"/>
  <c r="H1585" i="16" s="1"/>
  <c r="K1417" i="16"/>
  <c r="H1417" i="16" s="1"/>
  <c r="K3337" i="16"/>
  <c r="H3337" i="16" s="1"/>
  <c r="K3301" i="16"/>
  <c r="H3301" i="16" s="1"/>
  <c r="K3265" i="16"/>
  <c r="H3265" i="16" s="1"/>
  <c r="K3229" i="16"/>
  <c r="H3229" i="16" s="1"/>
  <c r="K3193" i="16"/>
  <c r="H3193" i="16" s="1"/>
  <c r="K3157" i="16"/>
  <c r="H3157" i="16" s="1"/>
  <c r="K3121" i="16"/>
  <c r="H3121" i="16" s="1"/>
  <c r="K3085" i="16"/>
  <c r="H3085" i="16" s="1"/>
  <c r="K3037" i="16"/>
  <c r="H3037" i="16" s="1"/>
  <c r="K3001" i="16"/>
  <c r="H3001" i="16" s="1"/>
  <c r="K2965" i="16"/>
  <c r="H2965" i="16" s="1"/>
  <c r="K2929" i="16"/>
  <c r="H2929" i="16" s="1"/>
  <c r="K2893" i="16"/>
  <c r="H2893" i="16" s="1"/>
  <c r="K2857" i="16"/>
  <c r="H2857" i="16" s="1"/>
  <c r="K2821" i="16"/>
  <c r="H2821" i="16" s="1"/>
  <c r="K2785" i="16"/>
  <c r="H2785" i="16" s="1"/>
  <c r="K2749" i="16"/>
  <c r="H2749" i="16" s="1"/>
  <c r="K2713" i="16"/>
  <c r="H2713" i="16" s="1"/>
  <c r="K2689" i="16"/>
  <c r="H2689" i="16" s="1"/>
  <c r="K2653" i="16"/>
  <c r="H2653" i="16" s="1"/>
  <c r="K2617" i="16"/>
  <c r="H2617" i="16" s="1"/>
  <c r="K2581" i="16"/>
  <c r="H2581" i="16" s="1"/>
  <c r="K2545" i="16"/>
  <c r="H2545" i="16" s="1"/>
  <c r="K2509" i="16"/>
  <c r="H2509" i="16" s="1"/>
  <c r="K2473" i="16"/>
  <c r="H2473" i="16" s="1"/>
  <c r="K2437" i="16"/>
  <c r="H2437" i="16" s="1"/>
  <c r="K2401" i="16"/>
  <c r="H2401" i="16" s="1"/>
  <c r="K2365" i="16"/>
  <c r="H2365" i="16" s="1"/>
  <c r="K2329" i="16"/>
  <c r="H2329" i="16" s="1"/>
  <c r="K2293" i="16"/>
  <c r="H2293" i="16" s="1"/>
  <c r="K2257" i="16"/>
  <c r="H2257" i="16" s="1"/>
  <c r="K2221" i="16"/>
  <c r="H2221" i="16" s="1"/>
  <c r="K2185" i="16"/>
  <c r="H2185" i="16" s="1"/>
  <c r="K2149" i="16"/>
  <c r="H2149" i="16" s="1"/>
  <c r="K2113" i="16"/>
  <c r="H2113" i="16" s="1"/>
  <c r="K2077" i="16"/>
  <c r="H2077" i="16" s="1"/>
  <c r="K2053" i="16"/>
  <c r="H2053" i="16" s="1"/>
  <c r="K2017" i="16"/>
  <c r="H2017" i="16" s="1"/>
  <c r="K1981" i="16"/>
  <c r="H1981" i="16" s="1"/>
  <c r="K1933" i="16"/>
  <c r="H1933" i="16" s="1"/>
  <c r="K1897" i="16"/>
  <c r="H1897" i="16" s="1"/>
  <c r="K1861" i="16"/>
  <c r="H1861" i="16" s="1"/>
  <c r="K1813" i="16"/>
  <c r="H1813" i="16" s="1"/>
  <c r="K1777" i="16"/>
  <c r="H1777" i="16" s="1"/>
  <c r="K1741" i="16"/>
  <c r="H1741" i="16" s="1"/>
  <c r="K1693" i="16"/>
  <c r="H1693" i="16" s="1"/>
  <c r="K1489" i="16"/>
  <c r="H1489" i="16" s="1"/>
  <c r="K3835" i="16"/>
  <c r="H3835" i="16" s="1"/>
  <c r="K3823" i="16"/>
  <c r="H3823" i="16" s="1"/>
  <c r="K3811" i="16"/>
  <c r="H3811" i="16" s="1"/>
  <c r="K3799" i="16"/>
  <c r="H3799" i="16" s="1"/>
  <c r="K3787" i="16"/>
  <c r="H3787" i="16" s="1"/>
  <c r="K3775" i="16"/>
  <c r="H3775" i="16" s="1"/>
  <c r="K3763" i="16"/>
  <c r="H3763" i="16" s="1"/>
  <c r="K3751" i="16"/>
  <c r="H3751" i="16" s="1"/>
  <c r="K3739" i="16"/>
  <c r="H3739" i="16" s="1"/>
  <c r="K3727" i="16"/>
  <c r="H3727" i="16" s="1"/>
  <c r="K3715" i="16"/>
  <c r="H3715" i="16" s="1"/>
  <c r="K3840" i="16"/>
  <c r="H3840" i="16" s="1"/>
  <c r="K3828" i="16"/>
  <c r="H3828" i="16" s="1"/>
  <c r="K3816" i="16"/>
  <c r="H3816" i="16" s="1"/>
  <c r="K3804" i="16"/>
  <c r="H3804" i="16" s="1"/>
  <c r="K3792" i="16"/>
  <c r="H3792" i="16" s="1"/>
  <c r="K3780" i="16"/>
  <c r="H3780" i="16" s="1"/>
  <c r="K3768" i="16"/>
  <c r="H3768" i="16" s="1"/>
  <c r="K3756" i="16"/>
  <c r="H3756" i="16" s="1"/>
  <c r="K3744" i="16"/>
  <c r="H3744" i="16" s="1"/>
  <c r="K3732" i="16"/>
  <c r="H3732" i="16" s="1"/>
  <c r="K3720" i="16"/>
  <c r="H3720" i="16" s="1"/>
  <c r="K3708" i="16"/>
  <c r="H3708" i="16" s="1"/>
  <c r="K3696" i="16"/>
  <c r="H3696" i="16" s="1"/>
  <c r="K3684" i="16"/>
  <c r="H3684" i="16" s="1"/>
  <c r="K3672" i="16"/>
  <c r="H3672" i="16" s="1"/>
  <c r="K3660" i="16"/>
  <c r="H3660" i="16" s="1"/>
  <c r="K3648" i="16"/>
  <c r="H3648" i="16" s="1"/>
  <c r="K3636" i="16"/>
  <c r="H3636" i="16" s="1"/>
  <c r="K3624" i="16"/>
  <c r="H3624" i="16" s="1"/>
  <c r="K3612" i="16"/>
  <c r="H3612" i="16" s="1"/>
  <c r="K3600" i="16"/>
  <c r="H3600" i="16" s="1"/>
  <c r="K3588" i="16"/>
  <c r="H3588" i="16" s="1"/>
  <c r="K3576" i="16"/>
  <c r="H3576" i="16" s="1"/>
  <c r="K3564" i="16"/>
  <c r="H3564" i="16" s="1"/>
  <c r="K3552" i="16"/>
  <c r="H3552" i="16" s="1"/>
  <c r="K3540" i="16"/>
  <c r="H3540" i="16" s="1"/>
  <c r="K3528" i="16"/>
  <c r="H3528" i="16" s="1"/>
  <c r="K3516" i="16"/>
  <c r="H3516" i="16" s="1"/>
  <c r="K3504" i="16"/>
  <c r="H3504" i="16" s="1"/>
  <c r="K3492" i="16"/>
  <c r="H3492" i="16" s="1"/>
  <c r="K3480" i="16"/>
  <c r="H3480" i="16" s="1"/>
  <c r="K3468" i="16"/>
  <c r="H3468" i="16" s="1"/>
  <c r="K3703" i="16"/>
  <c r="H3703" i="16" s="1"/>
  <c r="K3691" i="16"/>
  <c r="H3691" i="16" s="1"/>
  <c r="K3679" i="16"/>
  <c r="H3679" i="16" s="1"/>
  <c r="K3667" i="16"/>
  <c r="H3667" i="16" s="1"/>
  <c r="K3655" i="16"/>
  <c r="H3655" i="16" s="1"/>
  <c r="K3643" i="16"/>
  <c r="H3643" i="16" s="1"/>
  <c r="K3631" i="16"/>
  <c r="H3631" i="16" s="1"/>
  <c r="K3619" i="16"/>
  <c r="H3619" i="16" s="1"/>
  <c r="K3607" i="16"/>
  <c r="H3607" i="16" s="1"/>
  <c r="K3595" i="16"/>
  <c r="H3595" i="16" s="1"/>
  <c r="K3583" i="16"/>
  <c r="H3583" i="16" s="1"/>
  <c r="K3571" i="16"/>
  <c r="H3571" i="16" s="1"/>
  <c r="K3559" i="16"/>
  <c r="H3559" i="16" s="1"/>
  <c r="K3547" i="16"/>
  <c r="H3547" i="16" s="1"/>
  <c r="K3535" i="16"/>
  <c r="H3535" i="16" s="1"/>
  <c r="K3523" i="16"/>
  <c r="H3523" i="16" s="1"/>
  <c r="K3511" i="16"/>
  <c r="H3511" i="16" s="1"/>
  <c r="K3499" i="16"/>
  <c r="H3499" i="16" s="1"/>
  <c r="K3487" i="16"/>
  <c r="H3487" i="16" s="1"/>
  <c r="K3475" i="16"/>
  <c r="H3475" i="16" s="1"/>
  <c r="K3463" i="16"/>
  <c r="H3463" i="16" s="1"/>
  <c r="K3451" i="16"/>
  <c r="H3451" i="16" s="1"/>
  <c r="K3439" i="16"/>
  <c r="H3439" i="16" s="1"/>
  <c r="K3427" i="16"/>
  <c r="H3427" i="16" s="1"/>
  <c r="K3415" i="16"/>
  <c r="H3415" i="16" s="1"/>
  <c r="K3403" i="16"/>
  <c r="H3403" i="16" s="1"/>
  <c r="K3391" i="16"/>
  <c r="H3391" i="16" s="1"/>
  <c r="K3379" i="16"/>
  <c r="H3379" i="16" s="1"/>
  <c r="K3367" i="16"/>
  <c r="H3367" i="16" s="1"/>
  <c r="K3355" i="16"/>
  <c r="H3355" i="16" s="1"/>
  <c r="K3343" i="16"/>
  <c r="H3343" i="16" s="1"/>
  <c r="K3331" i="16"/>
  <c r="H3331" i="16" s="1"/>
  <c r="K3319" i="16"/>
  <c r="H3319" i="16" s="1"/>
  <c r="K3307" i="16"/>
  <c r="H3307" i="16" s="1"/>
  <c r="K3295" i="16"/>
  <c r="H3295" i="16" s="1"/>
  <c r="K3283" i="16"/>
  <c r="H3283" i="16" s="1"/>
  <c r="K3271" i="16"/>
  <c r="H3271" i="16" s="1"/>
  <c r="K3259" i="16"/>
  <c r="H3259" i="16" s="1"/>
  <c r="K3247" i="16"/>
  <c r="H3247" i="16" s="1"/>
  <c r="K3235" i="16"/>
  <c r="H3235" i="16" s="1"/>
  <c r="K3223" i="16"/>
  <c r="H3223" i="16" s="1"/>
  <c r="K3211" i="16"/>
  <c r="H3211" i="16" s="1"/>
  <c r="K3199" i="16"/>
  <c r="H3199" i="16" s="1"/>
  <c r="K3187" i="16"/>
  <c r="H3187" i="16" s="1"/>
  <c r="K3175" i="16"/>
  <c r="H3175" i="16" s="1"/>
  <c r="K3163" i="16"/>
  <c r="H3163" i="16" s="1"/>
  <c r="K3151" i="16"/>
  <c r="H3151" i="16" s="1"/>
  <c r="K3139" i="16"/>
  <c r="H3139" i="16" s="1"/>
  <c r="K3127" i="16"/>
  <c r="H3127" i="16" s="1"/>
  <c r="K3115" i="16"/>
  <c r="H3115" i="16" s="1"/>
  <c r="K3103" i="16"/>
  <c r="H3103" i="16" s="1"/>
  <c r="K3091" i="16"/>
  <c r="H3091" i="16" s="1"/>
  <c r="K3079" i="16"/>
  <c r="H3079" i="16" s="1"/>
  <c r="K3067" i="16"/>
  <c r="H3067" i="16" s="1"/>
  <c r="K3055" i="16"/>
  <c r="H3055" i="16" s="1"/>
  <c r="K3043" i="16"/>
  <c r="H3043" i="16" s="1"/>
  <c r="K3031" i="16"/>
  <c r="H3031" i="16" s="1"/>
  <c r="K3019" i="16"/>
  <c r="H3019" i="16" s="1"/>
  <c r="K3007" i="16"/>
  <c r="H3007" i="16" s="1"/>
  <c r="K2995" i="16"/>
  <c r="H2995" i="16" s="1"/>
  <c r="K2983" i="16"/>
  <c r="H2983" i="16" s="1"/>
  <c r="K2971" i="16"/>
  <c r="H2971" i="16" s="1"/>
  <c r="K2959" i="16"/>
  <c r="H2959" i="16" s="1"/>
  <c r="K2947" i="16"/>
  <c r="H2947" i="16" s="1"/>
  <c r="K2935" i="16"/>
  <c r="H2935" i="16" s="1"/>
  <c r="K2923" i="16"/>
  <c r="H2923" i="16" s="1"/>
  <c r="K2911" i="16"/>
  <c r="H2911" i="16" s="1"/>
  <c r="K2899" i="16"/>
  <c r="H2899" i="16" s="1"/>
  <c r="K2887" i="16"/>
  <c r="H2887" i="16" s="1"/>
  <c r="K2875" i="16"/>
  <c r="H2875" i="16" s="1"/>
  <c r="K2863" i="16"/>
  <c r="H2863" i="16" s="1"/>
  <c r="K2851" i="16"/>
  <c r="H2851" i="16" s="1"/>
  <c r="K2839" i="16"/>
  <c r="H2839" i="16" s="1"/>
  <c r="K2827" i="16"/>
  <c r="H2827" i="16" s="1"/>
  <c r="K2815" i="16"/>
  <c r="H2815" i="16" s="1"/>
  <c r="K2803" i="16"/>
  <c r="H2803" i="16" s="1"/>
  <c r="K2791" i="16"/>
  <c r="H2791" i="16" s="1"/>
  <c r="K2779" i="16"/>
  <c r="H2779" i="16" s="1"/>
  <c r="K2767" i="16"/>
  <c r="H2767" i="16" s="1"/>
  <c r="K2755" i="16"/>
  <c r="H2755" i="16" s="1"/>
  <c r="K2743" i="16"/>
  <c r="H2743" i="16" s="1"/>
  <c r="K2731" i="16"/>
  <c r="H2731" i="16" s="1"/>
  <c r="K2719" i="16"/>
  <c r="H2719" i="16" s="1"/>
  <c r="K2707" i="16"/>
  <c r="H2707" i="16" s="1"/>
  <c r="K2695" i="16"/>
  <c r="H2695" i="16" s="1"/>
  <c r="K2850" i="16"/>
  <c r="H2850" i="16" s="1"/>
  <c r="K3842" i="16"/>
  <c r="H3842" i="16" s="1"/>
  <c r="K3830" i="16"/>
  <c r="H3830" i="16" s="1"/>
  <c r="K3818" i="16"/>
  <c r="H3818" i="16" s="1"/>
  <c r="K3806" i="16"/>
  <c r="H3806" i="16" s="1"/>
  <c r="K3794" i="16"/>
  <c r="H3794" i="16" s="1"/>
  <c r="K3782" i="16"/>
  <c r="H3782" i="16" s="1"/>
  <c r="K3770" i="16"/>
  <c r="H3770" i="16" s="1"/>
  <c r="K3758" i="16"/>
  <c r="H3758" i="16" s="1"/>
  <c r="K3746" i="16"/>
  <c r="H3746" i="16" s="1"/>
  <c r="K3734" i="16"/>
  <c r="H3734" i="16" s="1"/>
  <c r="K3722" i="16"/>
  <c r="H3722" i="16" s="1"/>
  <c r="K3710" i="16"/>
  <c r="H3710" i="16" s="1"/>
  <c r="K1117" i="16"/>
  <c r="H1117" i="16" s="1"/>
  <c r="K1105" i="16"/>
  <c r="H1105" i="16" s="1"/>
  <c r="K1093" i="16"/>
  <c r="H1093" i="16" s="1"/>
  <c r="K1081" i="16"/>
  <c r="H1081" i="16" s="1"/>
  <c r="K1069" i="16"/>
  <c r="H1069" i="16" s="1"/>
  <c r="K1057" i="16"/>
  <c r="H1057" i="16" s="1"/>
  <c r="K1045" i="16"/>
  <c r="H1045" i="16" s="1"/>
  <c r="K1033" i="16"/>
  <c r="H1033" i="16" s="1"/>
  <c r="K3456" i="16"/>
  <c r="H3456" i="16" s="1"/>
  <c r="K3444" i="16"/>
  <c r="H3444" i="16" s="1"/>
  <c r="K3432" i="16"/>
  <c r="H3432" i="16" s="1"/>
  <c r="K3420" i="16"/>
  <c r="H3420" i="16" s="1"/>
  <c r="K3408" i="16"/>
  <c r="H3408" i="16" s="1"/>
  <c r="K3396" i="16"/>
  <c r="H3396" i="16" s="1"/>
  <c r="K3384" i="16"/>
  <c r="H3384" i="16" s="1"/>
  <c r="K3372" i="16"/>
  <c r="H3372" i="16" s="1"/>
  <c r="K3360" i="16"/>
  <c r="H3360" i="16" s="1"/>
  <c r="K3348" i="16"/>
  <c r="H3348" i="16" s="1"/>
  <c r="K3336" i="16"/>
  <c r="H3336" i="16" s="1"/>
  <c r="K3324" i="16"/>
  <c r="H3324" i="16" s="1"/>
  <c r="K3312" i="16"/>
  <c r="H3312" i="16" s="1"/>
  <c r="K3300" i="16"/>
  <c r="H3300" i="16" s="1"/>
  <c r="K3288" i="16"/>
  <c r="H3288" i="16" s="1"/>
  <c r="K3276" i="16"/>
  <c r="H3276" i="16" s="1"/>
  <c r="K3264" i="16"/>
  <c r="H3264" i="16" s="1"/>
  <c r="K3252" i="16"/>
  <c r="H3252" i="16" s="1"/>
  <c r="K3240" i="16"/>
  <c r="H3240" i="16" s="1"/>
  <c r="K3228" i="16"/>
  <c r="H3228" i="16" s="1"/>
  <c r="K3216" i="16"/>
  <c r="H3216" i="16" s="1"/>
  <c r="K3204" i="16"/>
  <c r="H3204" i="16" s="1"/>
  <c r="K3192" i="16"/>
  <c r="H3192" i="16" s="1"/>
  <c r="K3180" i="16"/>
  <c r="H3180" i="16" s="1"/>
  <c r="K3168" i="16"/>
  <c r="H3168" i="16" s="1"/>
  <c r="K3156" i="16"/>
  <c r="H3156" i="16" s="1"/>
  <c r="K3144" i="16"/>
  <c r="H3144" i="16" s="1"/>
  <c r="K3132" i="16"/>
  <c r="H3132" i="16" s="1"/>
  <c r="K3120" i="16"/>
  <c r="H3120" i="16" s="1"/>
  <c r="K3108" i="16"/>
  <c r="H3108" i="16" s="1"/>
  <c r="K3096" i="16"/>
  <c r="H3096" i="16" s="1"/>
  <c r="K3084" i="16"/>
  <c r="H3084" i="16" s="1"/>
  <c r="K3072" i="16"/>
  <c r="H3072" i="16" s="1"/>
  <c r="K3060" i="16"/>
  <c r="H3060" i="16" s="1"/>
  <c r="K3048" i="16"/>
  <c r="H3048" i="16" s="1"/>
  <c r="K3036" i="16"/>
  <c r="H3036" i="16" s="1"/>
  <c r="K3024" i="16"/>
  <c r="H3024" i="16" s="1"/>
  <c r="K3012" i="16"/>
  <c r="H3012" i="16" s="1"/>
  <c r="K3000" i="16"/>
  <c r="H3000" i="16" s="1"/>
  <c r="K2988" i="16"/>
  <c r="H2988" i="16" s="1"/>
  <c r="K2976" i="16"/>
  <c r="H2976" i="16" s="1"/>
  <c r="K2964" i="16"/>
  <c r="H2964" i="16" s="1"/>
  <c r="K2952" i="16"/>
  <c r="H2952" i="16" s="1"/>
  <c r="K2940" i="16"/>
  <c r="H2940" i="16" s="1"/>
  <c r="K2928" i="16"/>
  <c r="H2928" i="16" s="1"/>
  <c r="K2916" i="16"/>
  <c r="H2916" i="16" s="1"/>
  <c r="K2904" i="16"/>
  <c r="H2904" i="16" s="1"/>
  <c r="K2892" i="16"/>
  <c r="H2892" i="16" s="1"/>
  <c r="K2880" i="16"/>
  <c r="H2880" i="16" s="1"/>
  <c r="K2868" i="16"/>
  <c r="H2868" i="16" s="1"/>
  <c r="K2856" i="16"/>
  <c r="H2856" i="16" s="1"/>
  <c r="K2844" i="16"/>
  <c r="H2844" i="16" s="1"/>
  <c r="K2832" i="16"/>
  <c r="H2832" i="16" s="1"/>
  <c r="K2820" i="16"/>
  <c r="H2820" i="16" s="1"/>
  <c r="K2808" i="16"/>
  <c r="H2808" i="16" s="1"/>
  <c r="K2796" i="16"/>
  <c r="H2796" i="16" s="1"/>
  <c r="K2784" i="16"/>
  <c r="H2784" i="16" s="1"/>
  <c r="K2772" i="16"/>
  <c r="H2772" i="16" s="1"/>
  <c r="K2760" i="16"/>
  <c r="H2760" i="16" s="1"/>
  <c r="K2748" i="16"/>
  <c r="H2748" i="16" s="1"/>
  <c r="K2736" i="16"/>
  <c r="H2736" i="16" s="1"/>
  <c r="K2724" i="16"/>
  <c r="H2724" i="16" s="1"/>
  <c r="K2712" i="16"/>
  <c r="H2712" i="16" s="1"/>
  <c r="K2700" i="16"/>
  <c r="H2700" i="16" s="1"/>
  <c r="K2688" i="16"/>
  <c r="H2688" i="16" s="1"/>
  <c r="K2676" i="16"/>
  <c r="H2676" i="16" s="1"/>
  <c r="K2664" i="16"/>
  <c r="H2664" i="16" s="1"/>
  <c r="K2652" i="16"/>
  <c r="H2652" i="16" s="1"/>
  <c r="K2640" i="16"/>
  <c r="H2640" i="16" s="1"/>
  <c r="K2628" i="16"/>
  <c r="H2628" i="16" s="1"/>
  <c r="K2616" i="16"/>
  <c r="H2616" i="16" s="1"/>
  <c r="K2604" i="16"/>
  <c r="H2604" i="16" s="1"/>
  <c r="K2592" i="16"/>
  <c r="H2592" i="16" s="1"/>
  <c r="K2580" i="16"/>
  <c r="H2580" i="16" s="1"/>
  <c r="K2568" i="16"/>
  <c r="H2568" i="16" s="1"/>
  <c r="K2556" i="16"/>
  <c r="H2556" i="16" s="1"/>
  <c r="K2544" i="16"/>
  <c r="H2544" i="16" s="1"/>
  <c r="K2532" i="16"/>
  <c r="H2532" i="16" s="1"/>
  <c r="K2520" i="16"/>
  <c r="H2520" i="16" s="1"/>
  <c r="K2508" i="16"/>
  <c r="H2508" i="16" s="1"/>
  <c r="K2496" i="16"/>
  <c r="H2496" i="16" s="1"/>
  <c r="K2484" i="16"/>
  <c r="H2484" i="16" s="1"/>
  <c r="K2472" i="16"/>
  <c r="H2472" i="16" s="1"/>
  <c r="K2460" i="16"/>
  <c r="H2460" i="16" s="1"/>
  <c r="K2683" i="16"/>
  <c r="H2683" i="16" s="1"/>
  <c r="K2671" i="16"/>
  <c r="H2671" i="16" s="1"/>
  <c r="K2659" i="16"/>
  <c r="H2659" i="16" s="1"/>
  <c r="K2647" i="16"/>
  <c r="H2647" i="16" s="1"/>
  <c r="K2635" i="16"/>
  <c r="H2635" i="16" s="1"/>
  <c r="K2623" i="16"/>
  <c r="H2623" i="16" s="1"/>
  <c r="K2611" i="16"/>
  <c r="H2611" i="16" s="1"/>
  <c r="K2599" i="16"/>
  <c r="H2599" i="16" s="1"/>
  <c r="K2587" i="16"/>
  <c r="H2587" i="16" s="1"/>
  <c r="K2575" i="16"/>
  <c r="H2575" i="16" s="1"/>
  <c r="K2563" i="16"/>
  <c r="H2563" i="16" s="1"/>
  <c r="K2551" i="16"/>
  <c r="H2551" i="16" s="1"/>
  <c r="K2539" i="16"/>
  <c r="H2539" i="16" s="1"/>
  <c r="K2527" i="16"/>
  <c r="H2527" i="16" s="1"/>
  <c r="K2515" i="16"/>
  <c r="H2515" i="16" s="1"/>
  <c r="K2503" i="16"/>
  <c r="H2503" i="16" s="1"/>
  <c r="K2491" i="16"/>
  <c r="H2491" i="16" s="1"/>
  <c r="K2479" i="16"/>
  <c r="H2479" i="16" s="1"/>
  <c r="K2467" i="16"/>
  <c r="H2467" i="16" s="1"/>
  <c r="K2455" i="16"/>
  <c r="H2455" i="16" s="1"/>
  <c r="K2443" i="16"/>
  <c r="H2443" i="16" s="1"/>
  <c r="K2431" i="16"/>
  <c r="H2431" i="16" s="1"/>
  <c r="K2419" i="16"/>
  <c r="H2419" i="16" s="1"/>
  <c r="K2407" i="16"/>
  <c r="H2407" i="16" s="1"/>
  <c r="K2395" i="16"/>
  <c r="H2395" i="16" s="1"/>
  <c r="K2383" i="16"/>
  <c r="H2383" i="16" s="1"/>
  <c r="K2371" i="16"/>
  <c r="H2371" i="16" s="1"/>
  <c r="K2359" i="16"/>
  <c r="H2359" i="16" s="1"/>
  <c r="K2347" i="16"/>
  <c r="H2347" i="16" s="1"/>
  <c r="K2335" i="16"/>
  <c r="H2335" i="16" s="1"/>
  <c r="K2323" i="16"/>
  <c r="H2323" i="16" s="1"/>
  <c r="K2311" i="16"/>
  <c r="H2311" i="16" s="1"/>
  <c r="K2299" i="16"/>
  <c r="H2299" i="16" s="1"/>
  <c r="K2287" i="16"/>
  <c r="H2287" i="16" s="1"/>
  <c r="K2275" i="16"/>
  <c r="H2275" i="16" s="1"/>
  <c r="K2263" i="16"/>
  <c r="H2263" i="16" s="1"/>
  <c r="K2251" i="16"/>
  <c r="H2251" i="16" s="1"/>
  <c r="K2239" i="16"/>
  <c r="H2239" i="16" s="1"/>
  <c r="K2227" i="16"/>
  <c r="H2227" i="16" s="1"/>
  <c r="K2215" i="16"/>
  <c r="H2215" i="16" s="1"/>
  <c r="K2203" i="16"/>
  <c r="H2203" i="16" s="1"/>
  <c r="K2191" i="16"/>
  <c r="H2191" i="16" s="1"/>
  <c r="K2179" i="16"/>
  <c r="H2179" i="16" s="1"/>
  <c r="K2167" i="16"/>
  <c r="H2167" i="16" s="1"/>
  <c r="K2155" i="16"/>
  <c r="H2155" i="16" s="1"/>
  <c r="K2143" i="16"/>
  <c r="H2143" i="16" s="1"/>
  <c r="K2131" i="16"/>
  <c r="H2131" i="16" s="1"/>
  <c r="K2119" i="16"/>
  <c r="H2119" i="16" s="1"/>
  <c r="K2107" i="16"/>
  <c r="H2107" i="16" s="1"/>
  <c r="K2095" i="16"/>
  <c r="H2095" i="16" s="1"/>
  <c r="K2083" i="16"/>
  <c r="H2083" i="16" s="1"/>
  <c r="K2071" i="16"/>
  <c r="H2071" i="16" s="1"/>
  <c r="K2059" i="16"/>
  <c r="H2059" i="16" s="1"/>
  <c r="K2047" i="16"/>
  <c r="H2047" i="16" s="1"/>
  <c r="K2035" i="16"/>
  <c r="H2035" i="16" s="1"/>
  <c r="K2023" i="16"/>
  <c r="H2023" i="16" s="1"/>
  <c r="K2011" i="16"/>
  <c r="H2011" i="16" s="1"/>
  <c r="K1999" i="16"/>
  <c r="H1999" i="16" s="1"/>
  <c r="K1987" i="16"/>
  <c r="H1987" i="16" s="1"/>
  <c r="K1975" i="16"/>
  <c r="H1975" i="16" s="1"/>
  <c r="K1963" i="16"/>
  <c r="H1963" i="16" s="1"/>
  <c r="K1951" i="16"/>
  <c r="H1951" i="16" s="1"/>
  <c r="K1939" i="16"/>
  <c r="H1939" i="16" s="1"/>
  <c r="K1927" i="16"/>
  <c r="H1927" i="16" s="1"/>
  <c r="K1915" i="16"/>
  <c r="H1915" i="16" s="1"/>
  <c r="K1903" i="16"/>
  <c r="H1903" i="16" s="1"/>
  <c r="K1891" i="16"/>
  <c r="H1891" i="16" s="1"/>
  <c r="K1879" i="16"/>
  <c r="H1879" i="16" s="1"/>
  <c r="K1867" i="16"/>
  <c r="H1867" i="16" s="1"/>
  <c r="K1855" i="16"/>
  <c r="H1855" i="16" s="1"/>
  <c r="K1843" i="16"/>
  <c r="H1843" i="16" s="1"/>
  <c r="K1831" i="16"/>
  <c r="H1831" i="16" s="1"/>
  <c r="K1819" i="16"/>
  <c r="H1819" i="16" s="1"/>
  <c r="K1807" i="16"/>
  <c r="H1807" i="16" s="1"/>
  <c r="K1795" i="16"/>
  <c r="H1795" i="16" s="1"/>
  <c r="K1783" i="16"/>
  <c r="H1783" i="16" s="1"/>
  <c r="K1771" i="16"/>
  <c r="H1771" i="16" s="1"/>
  <c r="K1759" i="16"/>
  <c r="H1759" i="16" s="1"/>
  <c r="K1747" i="16"/>
  <c r="H1747" i="16" s="1"/>
  <c r="K1735" i="16"/>
  <c r="H1735" i="16" s="1"/>
  <c r="K1723" i="16"/>
  <c r="H1723" i="16" s="1"/>
  <c r="K1711" i="16"/>
  <c r="H1711" i="16" s="1"/>
  <c r="K1699" i="16"/>
  <c r="H1699" i="16" s="1"/>
  <c r="K3833" i="16"/>
  <c r="H3833" i="16" s="1"/>
  <c r="K3821" i="16"/>
  <c r="H3821" i="16" s="1"/>
  <c r="K3809" i="16"/>
  <c r="H3809" i="16" s="1"/>
  <c r="K3797" i="16"/>
  <c r="H3797" i="16" s="1"/>
  <c r="K3785" i="16"/>
  <c r="H3785" i="16" s="1"/>
  <c r="K3773" i="16"/>
  <c r="H3773" i="16" s="1"/>
  <c r="K3761" i="16"/>
  <c r="H3761" i="16" s="1"/>
  <c r="K3749" i="16"/>
  <c r="H3749" i="16" s="1"/>
  <c r="K3737" i="16"/>
  <c r="H3737" i="16" s="1"/>
  <c r="K3725" i="16"/>
  <c r="H3725" i="16" s="1"/>
  <c r="K3713" i="16"/>
  <c r="H3713" i="16" s="1"/>
  <c r="K3701" i="16"/>
  <c r="H3701" i="16" s="1"/>
  <c r="K3689" i="16"/>
  <c r="H3689" i="16" s="1"/>
  <c r="K3677" i="16"/>
  <c r="H3677" i="16" s="1"/>
  <c r="K3665" i="16"/>
  <c r="H3665" i="16" s="1"/>
  <c r="K3653" i="16"/>
  <c r="H3653" i="16" s="1"/>
  <c r="K3641" i="16"/>
  <c r="H3641" i="16" s="1"/>
  <c r="K3629" i="16"/>
  <c r="H3629" i="16" s="1"/>
  <c r="K3617" i="16"/>
  <c r="H3617" i="16" s="1"/>
  <c r="K3605" i="16"/>
  <c r="H3605" i="16" s="1"/>
  <c r="K3593" i="16"/>
  <c r="H3593" i="16" s="1"/>
  <c r="K3581" i="16"/>
  <c r="H3581" i="16" s="1"/>
  <c r="K3569" i="16"/>
  <c r="H3569" i="16" s="1"/>
  <c r="K3557" i="16"/>
  <c r="H3557" i="16" s="1"/>
  <c r="K3545" i="16"/>
  <c r="H3545" i="16" s="1"/>
  <c r="K3533" i="16"/>
  <c r="H3533" i="16" s="1"/>
  <c r="K3521" i="16"/>
  <c r="H3521" i="16" s="1"/>
  <c r="K3509" i="16"/>
  <c r="H3509" i="16" s="1"/>
  <c r="K3497" i="16"/>
  <c r="H3497" i="16" s="1"/>
  <c r="K3485" i="16"/>
  <c r="H3485" i="16" s="1"/>
  <c r="K3473" i="16"/>
  <c r="H3473" i="16" s="1"/>
  <c r="K3461" i="16"/>
  <c r="H3461" i="16" s="1"/>
  <c r="K3449" i="16"/>
  <c r="H3449" i="16" s="1"/>
  <c r="K3437" i="16"/>
  <c r="H3437" i="16" s="1"/>
  <c r="K3425" i="16"/>
  <c r="H3425" i="16" s="1"/>
  <c r="K3413" i="16"/>
  <c r="H3413" i="16" s="1"/>
  <c r="K3401" i="16"/>
  <c r="H3401" i="16" s="1"/>
  <c r="K3389" i="16"/>
  <c r="H3389" i="16" s="1"/>
  <c r="K3377" i="16"/>
  <c r="H3377" i="16" s="1"/>
  <c r="K3365" i="16"/>
  <c r="H3365" i="16" s="1"/>
  <c r="K3353" i="16"/>
  <c r="H3353" i="16" s="1"/>
  <c r="K3341" i="16"/>
  <c r="H3341" i="16" s="1"/>
  <c r="K3329" i="16"/>
  <c r="H3329" i="16" s="1"/>
  <c r="K3317" i="16"/>
  <c r="H3317" i="16" s="1"/>
  <c r="K3305" i="16"/>
  <c r="H3305" i="16" s="1"/>
  <c r="K3293" i="16"/>
  <c r="H3293" i="16" s="1"/>
  <c r="K3281" i="16"/>
  <c r="H3281" i="16" s="1"/>
  <c r="K3269" i="16"/>
  <c r="H3269" i="16" s="1"/>
  <c r="K3257" i="16"/>
  <c r="H3257" i="16" s="1"/>
  <c r="K3245" i="16"/>
  <c r="H3245" i="16" s="1"/>
  <c r="K3233" i="16"/>
  <c r="H3233" i="16" s="1"/>
  <c r="K3221" i="16"/>
  <c r="H3221" i="16" s="1"/>
  <c r="K3209" i="16"/>
  <c r="H3209" i="16" s="1"/>
  <c r="K3197" i="16"/>
  <c r="H3197" i="16" s="1"/>
  <c r="K3185" i="16"/>
  <c r="H3185" i="16" s="1"/>
  <c r="K3173" i="16"/>
  <c r="H3173" i="16" s="1"/>
  <c r="K3161" i="16"/>
  <c r="H3161" i="16" s="1"/>
  <c r="K3149" i="16"/>
  <c r="H3149" i="16" s="1"/>
  <c r="K3137" i="16"/>
  <c r="H3137" i="16" s="1"/>
  <c r="K3125" i="16"/>
  <c r="H3125" i="16" s="1"/>
  <c r="K3113" i="16"/>
  <c r="H3113" i="16" s="1"/>
  <c r="K3101" i="16"/>
  <c r="H3101" i="16" s="1"/>
  <c r="K3089" i="16"/>
  <c r="H3089" i="16" s="1"/>
  <c r="K3077" i="16"/>
  <c r="H3077" i="16" s="1"/>
  <c r="K3065" i="16"/>
  <c r="H3065" i="16" s="1"/>
  <c r="K3053" i="16"/>
  <c r="H3053" i="16" s="1"/>
  <c r="K3041" i="16"/>
  <c r="H3041" i="16" s="1"/>
  <c r="K3029" i="16"/>
  <c r="H3029" i="16" s="1"/>
  <c r="K3017" i="16"/>
  <c r="H3017" i="16" s="1"/>
  <c r="K3005" i="16"/>
  <c r="H3005" i="16" s="1"/>
  <c r="K2993" i="16"/>
  <c r="H2993" i="16" s="1"/>
  <c r="K2981" i="16"/>
  <c r="H2981" i="16" s="1"/>
  <c r="K2969" i="16"/>
  <c r="H2969" i="16" s="1"/>
  <c r="K2957" i="16"/>
  <c r="H2957" i="16" s="1"/>
  <c r="K2945" i="16"/>
  <c r="H2945" i="16" s="1"/>
  <c r="K2933" i="16"/>
  <c r="H2933" i="16" s="1"/>
  <c r="K2921" i="16"/>
  <c r="H2921" i="16" s="1"/>
  <c r="K2909" i="16"/>
  <c r="H2909" i="16" s="1"/>
  <c r="K2897" i="16"/>
  <c r="H2897" i="16" s="1"/>
  <c r="K2885" i="16"/>
  <c r="H2885" i="16" s="1"/>
  <c r="K2873" i="16"/>
  <c r="H2873" i="16" s="1"/>
  <c r="K2861" i="16"/>
  <c r="H2861" i="16" s="1"/>
  <c r="K3832" i="16"/>
  <c r="H3832" i="16" s="1"/>
  <c r="K3820" i="16"/>
  <c r="H3820" i="16" s="1"/>
  <c r="K3808" i="16"/>
  <c r="H3808" i="16" s="1"/>
  <c r="K3796" i="16"/>
  <c r="H3796" i="16" s="1"/>
  <c r="K3784" i="16"/>
  <c r="H3784" i="16" s="1"/>
  <c r="K3772" i="16"/>
  <c r="H3772" i="16" s="1"/>
  <c r="K3760" i="16"/>
  <c r="H3760" i="16" s="1"/>
  <c r="K3748" i="16"/>
  <c r="H3748" i="16" s="1"/>
  <c r="K3736" i="16"/>
  <c r="H3736" i="16" s="1"/>
  <c r="K3724" i="16"/>
  <c r="H3724" i="16" s="1"/>
  <c r="K3712" i="16"/>
  <c r="H3712" i="16" s="1"/>
  <c r="K3700" i="16"/>
  <c r="H3700" i="16" s="1"/>
  <c r="K3688" i="16"/>
  <c r="H3688" i="16" s="1"/>
  <c r="K3676" i="16"/>
  <c r="H3676" i="16" s="1"/>
  <c r="K3664" i="16"/>
  <c r="H3664" i="16" s="1"/>
  <c r="K3652" i="16"/>
  <c r="H3652" i="16" s="1"/>
  <c r="K3640" i="16"/>
  <c r="H3640" i="16" s="1"/>
  <c r="K3628" i="16"/>
  <c r="H3628" i="16" s="1"/>
  <c r="K3616" i="16"/>
  <c r="H3616" i="16" s="1"/>
  <c r="K3604" i="16"/>
  <c r="H3604" i="16" s="1"/>
  <c r="K3592" i="16"/>
  <c r="H3592" i="16" s="1"/>
  <c r="K3580" i="16"/>
  <c r="H3580" i="16" s="1"/>
  <c r="K3568" i="16"/>
  <c r="H3568" i="16" s="1"/>
  <c r="K3556" i="16"/>
  <c r="H3556" i="16" s="1"/>
  <c r="K3544" i="16"/>
  <c r="H3544" i="16" s="1"/>
  <c r="K3532" i="16"/>
  <c r="H3532" i="16" s="1"/>
  <c r="K3520" i="16"/>
  <c r="H3520" i="16" s="1"/>
  <c r="K3508" i="16"/>
  <c r="H3508" i="16" s="1"/>
  <c r="K3496" i="16"/>
  <c r="H3496" i="16" s="1"/>
  <c r="K3484" i="16"/>
  <c r="H3484" i="16" s="1"/>
  <c r="K3472" i="16"/>
  <c r="H3472" i="16" s="1"/>
  <c r="K3460" i="16"/>
  <c r="H3460" i="16" s="1"/>
  <c r="K3448" i="16"/>
  <c r="H3448" i="16" s="1"/>
  <c r="K3436" i="16"/>
  <c r="H3436" i="16" s="1"/>
  <c r="K3424" i="16"/>
  <c r="H3424" i="16" s="1"/>
  <c r="K3412" i="16"/>
  <c r="H3412" i="16" s="1"/>
  <c r="K3400" i="16"/>
  <c r="H3400" i="16" s="1"/>
  <c r="K3388" i="16"/>
  <c r="H3388" i="16" s="1"/>
  <c r="K3376" i="16"/>
  <c r="H3376" i="16" s="1"/>
  <c r="K3364" i="16"/>
  <c r="H3364" i="16" s="1"/>
  <c r="K3352" i="16"/>
  <c r="H3352" i="16" s="1"/>
  <c r="K3340" i="16"/>
  <c r="H3340" i="16" s="1"/>
  <c r="K3328" i="16"/>
  <c r="H3328" i="16" s="1"/>
  <c r="K3316" i="16"/>
  <c r="H3316" i="16" s="1"/>
  <c r="K3304" i="16"/>
  <c r="H3304" i="16" s="1"/>
  <c r="K3292" i="16"/>
  <c r="H3292" i="16" s="1"/>
  <c r="K3280" i="16"/>
  <c r="H3280" i="16" s="1"/>
  <c r="K3268" i="16"/>
  <c r="H3268" i="16" s="1"/>
  <c r="K3256" i="16"/>
  <c r="H3256" i="16" s="1"/>
  <c r="K3244" i="16"/>
  <c r="H3244" i="16" s="1"/>
  <c r="K3232" i="16"/>
  <c r="H3232" i="16" s="1"/>
  <c r="K3220" i="16"/>
  <c r="H3220" i="16" s="1"/>
  <c r="K3208" i="16"/>
  <c r="H3208" i="16" s="1"/>
  <c r="K3196" i="16"/>
  <c r="H3196" i="16" s="1"/>
  <c r="K3184" i="16"/>
  <c r="H3184" i="16" s="1"/>
  <c r="K3172" i="16"/>
  <c r="H3172" i="16" s="1"/>
  <c r="K3160" i="16"/>
  <c r="H3160" i="16" s="1"/>
  <c r="K3148" i="16"/>
  <c r="H3148" i="16" s="1"/>
  <c r="K3136" i="16"/>
  <c r="H3136" i="16" s="1"/>
  <c r="K3124" i="16"/>
  <c r="H3124" i="16" s="1"/>
  <c r="K3112" i="16"/>
  <c r="H3112" i="16" s="1"/>
  <c r="K3100" i="16"/>
  <c r="H3100" i="16" s="1"/>
  <c r="K3088" i="16"/>
  <c r="H3088" i="16" s="1"/>
  <c r="K3076" i="16"/>
  <c r="H3076" i="16" s="1"/>
  <c r="K3064" i="16"/>
  <c r="H3064" i="16" s="1"/>
  <c r="K3052" i="16"/>
  <c r="H3052" i="16" s="1"/>
  <c r="K3040" i="16"/>
  <c r="H3040" i="16" s="1"/>
  <c r="K3028" i="16"/>
  <c r="H3028" i="16" s="1"/>
  <c r="K3016" i="16"/>
  <c r="H3016" i="16" s="1"/>
  <c r="K3004" i="16"/>
  <c r="H3004" i="16" s="1"/>
  <c r="K2992" i="16"/>
  <c r="H2992" i="16" s="1"/>
  <c r="K2980" i="16"/>
  <c r="H2980" i="16" s="1"/>
  <c r="K3843" i="16"/>
  <c r="H3843" i="16" s="1"/>
  <c r="K3831" i="16"/>
  <c r="H3831" i="16" s="1"/>
  <c r="K3819" i="16"/>
  <c r="H3819" i="16" s="1"/>
  <c r="K3807" i="16"/>
  <c r="H3807" i="16" s="1"/>
  <c r="K3795" i="16"/>
  <c r="H3795" i="16" s="1"/>
  <c r="K3783" i="16"/>
  <c r="H3783" i="16" s="1"/>
  <c r="K3771" i="16"/>
  <c r="H3771" i="16" s="1"/>
  <c r="K3759" i="16"/>
  <c r="H3759" i="16" s="1"/>
  <c r="K3747" i="16"/>
  <c r="H3747" i="16" s="1"/>
  <c r="K3735" i="16"/>
  <c r="H3735" i="16" s="1"/>
  <c r="K3723" i="16"/>
  <c r="H3723" i="16" s="1"/>
  <c r="K3711" i="16"/>
  <c r="H3711" i="16" s="1"/>
  <c r="K3699" i="16"/>
  <c r="H3699" i="16" s="1"/>
  <c r="K3687" i="16"/>
  <c r="H3687" i="16" s="1"/>
  <c r="K3675" i="16"/>
  <c r="H3675" i="16" s="1"/>
  <c r="K3663" i="16"/>
  <c r="H3663" i="16" s="1"/>
  <c r="K3651" i="16"/>
  <c r="H3651" i="16" s="1"/>
  <c r="K3639" i="16"/>
  <c r="H3639" i="16" s="1"/>
  <c r="K3627" i="16"/>
  <c r="H3627" i="16" s="1"/>
  <c r="K3615" i="16"/>
  <c r="H3615" i="16" s="1"/>
  <c r="K3603" i="16"/>
  <c r="H3603" i="16" s="1"/>
  <c r="K3591" i="16"/>
  <c r="H3591" i="16" s="1"/>
  <c r="K3579" i="16"/>
  <c r="H3579" i="16" s="1"/>
  <c r="K3567" i="16"/>
  <c r="H3567" i="16" s="1"/>
  <c r="K3555" i="16"/>
  <c r="H3555" i="16" s="1"/>
  <c r="K3543" i="16"/>
  <c r="H3543" i="16" s="1"/>
  <c r="K3531" i="16"/>
  <c r="H3531" i="16" s="1"/>
  <c r="K3519" i="16"/>
  <c r="H3519" i="16" s="1"/>
  <c r="K3507" i="16"/>
  <c r="H3507" i="16" s="1"/>
  <c r="K3495" i="16"/>
  <c r="H3495" i="16" s="1"/>
  <c r="K3483" i="16"/>
  <c r="H3483" i="16" s="1"/>
  <c r="K3471" i="16"/>
  <c r="H3471" i="16" s="1"/>
  <c r="K3459" i="16"/>
  <c r="H3459" i="16" s="1"/>
  <c r="K3447" i="16"/>
  <c r="H3447" i="16" s="1"/>
  <c r="K3435" i="16"/>
  <c r="H3435" i="16" s="1"/>
  <c r="K3423" i="16"/>
  <c r="H3423" i="16" s="1"/>
  <c r="K3411" i="16"/>
  <c r="H3411" i="16" s="1"/>
  <c r="K3399" i="16"/>
  <c r="H3399" i="16" s="1"/>
  <c r="K3387" i="16"/>
  <c r="H3387" i="16" s="1"/>
  <c r="K3375" i="16"/>
  <c r="H3375" i="16" s="1"/>
  <c r="K3363" i="16"/>
  <c r="H3363" i="16" s="1"/>
  <c r="K3351" i="16"/>
  <c r="H3351" i="16" s="1"/>
  <c r="K3339" i="16"/>
  <c r="H3339" i="16" s="1"/>
  <c r="K3327" i="16"/>
  <c r="H3327" i="16" s="1"/>
  <c r="K3315" i="16"/>
  <c r="H3315" i="16" s="1"/>
  <c r="K3303" i="16"/>
  <c r="H3303" i="16" s="1"/>
  <c r="K3291" i="16"/>
  <c r="H3291" i="16" s="1"/>
  <c r="K3279" i="16"/>
  <c r="H3279" i="16" s="1"/>
  <c r="K3267" i="16"/>
  <c r="H3267" i="16" s="1"/>
  <c r="K3255" i="16"/>
  <c r="H3255" i="16" s="1"/>
  <c r="K3243" i="16"/>
  <c r="H3243" i="16" s="1"/>
  <c r="K3231" i="16"/>
  <c r="H3231" i="16" s="1"/>
  <c r="K3219" i="16"/>
  <c r="H3219" i="16" s="1"/>
  <c r="K3207" i="16"/>
  <c r="H3207" i="16" s="1"/>
  <c r="K3195" i="16"/>
  <c r="H3195" i="16" s="1"/>
  <c r="K3183" i="16"/>
  <c r="H3183" i="16" s="1"/>
  <c r="K3171" i="16"/>
  <c r="H3171" i="16" s="1"/>
  <c r="K3159" i="16"/>
  <c r="H3159" i="16" s="1"/>
  <c r="K3147" i="16"/>
  <c r="H3147" i="16" s="1"/>
  <c r="K3135" i="16"/>
  <c r="H3135" i="16" s="1"/>
  <c r="K3123" i="16"/>
  <c r="H3123" i="16" s="1"/>
  <c r="K3111" i="16"/>
  <c r="H3111" i="16" s="1"/>
  <c r="K3099" i="16"/>
  <c r="H3099" i="16" s="1"/>
  <c r="K3087" i="16"/>
  <c r="H3087" i="16" s="1"/>
  <c r="K3075" i="16"/>
  <c r="H3075" i="16" s="1"/>
  <c r="K3063" i="16"/>
  <c r="H3063" i="16" s="1"/>
  <c r="K3051" i="16"/>
  <c r="H3051" i="16" s="1"/>
  <c r="K3039" i="16"/>
  <c r="H3039" i="16" s="1"/>
  <c r="K3027" i="16"/>
  <c r="H3027" i="16" s="1"/>
  <c r="K3015" i="16"/>
  <c r="H3015" i="16" s="1"/>
  <c r="K3003" i="16"/>
  <c r="H3003" i="16" s="1"/>
  <c r="K2991" i="16"/>
  <c r="H2991" i="16" s="1"/>
  <c r="K2979" i="16"/>
  <c r="H2979" i="16" s="1"/>
  <c r="K2967" i="16"/>
  <c r="H2967" i="16" s="1"/>
  <c r="K2955" i="16"/>
  <c r="H2955" i="16" s="1"/>
  <c r="K2943" i="16"/>
  <c r="H2943" i="16" s="1"/>
  <c r="K3698" i="16"/>
  <c r="H3698" i="16" s="1"/>
  <c r="K3686" i="16"/>
  <c r="H3686" i="16" s="1"/>
  <c r="K3674" i="16"/>
  <c r="H3674" i="16" s="1"/>
  <c r="K3662" i="16"/>
  <c r="H3662" i="16" s="1"/>
  <c r="K3650" i="16"/>
  <c r="H3650" i="16" s="1"/>
  <c r="K3638" i="16"/>
  <c r="H3638" i="16" s="1"/>
  <c r="K3626" i="16"/>
  <c r="H3626" i="16" s="1"/>
  <c r="K3614" i="16"/>
  <c r="H3614" i="16" s="1"/>
  <c r="K3602" i="16"/>
  <c r="H3602" i="16" s="1"/>
  <c r="K3590" i="16"/>
  <c r="H3590" i="16" s="1"/>
  <c r="K3578" i="16"/>
  <c r="H3578" i="16" s="1"/>
  <c r="K3566" i="16"/>
  <c r="H3566" i="16" s="1"/>
  <c r="K3554" i="16"/>
  <c r="H3554" i="16" s="1"/>
  <c r="K3542" i="16"/>
  <c r="H3542" i="16" s="1"/>
  <c r="K3530" i="16"/>
  <c r="H3530" i="16" s="1"/>
  <c r="K3518" i="16"/>
  <c r="H3518" i="16" s="1"/>
  <c r="K3506" i="16"/>
  <c r="H3506" i="16" s="1"/>
  <c r="K3494" i="16"/>
  <c r="H3494" i="16" s="1"/>
  <c r="K3482" i="16"/>
  <c r="H3482" i="16" s="1"/>
  <c r="K3470" i="16"/>
  <c r="H3470" i="16" s="1"/>
  <c r="K3458" i="16"/>
  <c r="H3458" i="16" s="1"/>
  <c r="K3446" i="16"/>
  <c r="H3446" i="16" s="1"/>
  <c r="K3434" i="16"/>
  <c r="H3434" i="16" s="1"/>
  <c r="K3422" i="16"/>
  <c r="H3422" i="16" s="1"/>
  <c r="K3410" i="16"/>
  <c r="H3410" i="16" s="1"/>
  <c r="K3398" i="16"/>
  <c r="H3398" i="16" s="1"/>
  <c r="K3386" i="16"/>
  <c r="H3386" i="16" s="1"/>
  <c r="K3374" i="16"/>
  <c r="H3374" i="16" s="1"/>
  <c r="K3362" i="16"/>
  <c r="H3362" i="16" s="1"/>
  <c r="K3350" i="16"/>
  <c r="H3350" i="16" s="1"/>
  <c r="K3338" i="16"/>
  <c r="H3338" i="16" s="1"/>
  <c r="K3326" i="16"/>
  <c r="H3326" i="16" s="1"/>
  <c r="K3314" i="16"/>
  <c r="H3314" i="16" s="1"/>
  <c r="K3302" i="16"/>
  <c r="H3302" i="16" s="1"/>
  <c r="K3290" i="16"/>
  <c r="H3290" i="16" s="1"/>
  <c r="K3278" i="16"/>
  <c r="H3278" i="16" s="1"/>
  <c r="K3266" i="16"/>
  <c r="H3266" i="16" s="1"/>
  <c r="K3254" i="16"/>
  <c r="H3254" i="16" s="1"/>
  <c r="K3242" i="16"/>
  <c r="H3242" i="16" s="1"/>
  <c r="K3230" i="16"/>
  <c r="H3230" i="16" s="1"/>
  <c r="K3218" i="16"/>
  <c r="H3218" i="16" s="1"/>
  <c r="K3206" i="16"/>
  <c r="H3206" i="16" s="1"/>
  <c r="K3194" i="16"/>
  <c r="H3194" i="16" s="1"/>
  <c r="K3182" i="16"/>
  <c r="H3182" i="16" s="1"/>
  <c r="K3170" i="16"/>
  <c r="H3170" i="16" s="1"/>
  <c r="K3158" i="16"/>
  <c r="H3158" i="16" s="1"/>
  <c r="K3146" i="16"/>
  <c r="H3146" i="16" s="1"/>
  <c r="K3134" i="16"/>
  <c r="H3134" i="16" s="1"/>
  <c r="K3122" i="16"/>
  <c r="H3122" i="16" s="1"/>
  <c r="K3110" i="16"/>
  <c r="H3110" i="16" s="1"/>
  <c r="K3098" i="16"/>
  <c r="H3098" i="16" s="1"/>
  <c r="K3086" i="16"/>
  <c r="H3086" i="16" s="1"/>
  <c r="K3074" i="16"/>
  <c r="H3074" i="16" s="1"/>
  <c r="K3062" i="16"/>
  <c r="H3062" i="16" s="1"/>
  <c r="K3050" i="16"/>
  <c r="H3050" i="16" s="1"/>
  <c r="K3038" i="16"/>
  <c r="H3038" i="16" s="1"/>
  <c r="K3026" i="16"/>
  <c r="H3026" i="16" s="1"/>
  <c r="K3014" i="16"/>
  <c r="H3014" i="16" s="1"/>
  <c r="K3002" i="16"/>
  <c r="H3002" i="16" s="1"/>
  <c r="K2990" i="16"/>
  <c r="H2990" i="16" s="1"/>
  <c r="K2978" i="16"/>
  <c r="H2978" i="16" s="1"/>
  <c r="K2966" i="16"/>
  <c r="H2966" i="16" s="1"/>
  <c r="K2954" i="16"/>
  <c r="H2954" i="16" s="1"/>
  <c r="K2942" i="16"/>
  <c r="H2942" i="16" s="1"/>
  <c r="K2930" i="16"/>
  <c r="H2930" i="16" s="1"/>
  <c r="K2918" i="16"/>
  <c r="H2918" i="16" s="1"/>
  <c r="K2906" i="16"/>
  <c r="H2906" i="16" s="1"/>
  <c r="K2894" i="16"/>
  <c r="H2894" i="16" s="1"/>
  <c r="K2882" i="16"/>
  <c r="H2882" i="16" s="1"/>
  <c r="K2870" i="16"/>
  <c r="H2870" i="16" s="1"/>
  <c r="K2858" i="16"/>
  <c r="H2858" i="16" s="1"/>
  <c r="K2846" i="16"/>
  <c r="H2846" i="16" s="1"/>
  <c r="K2834" i="16"/>
  <c r="H2834" i="16" s="1"/>
  <c r="K2822" i="16"/>
  <c r="H2822" i="16" s="1"/>
  <c r="K2810" i="16"/>
  <c r="H2810" i="16" s="1"/>
  <c r="K2798" i="16"/>
  <c r="H2798" i="16" s="1"/>
  <c r="K2786" i="16"/>
  <c r="H2786" i="16" s="1"/>
  <c r="K2774" i="16"/>
  <c r="H2774" i="16" s="1"/>
  <c r="K2762" i="16"/>
  <c r="H2762" i="16" s="1"/>
  <c r="K2750" i="16"/>
  <c r="H2750" i="16" s="1"/>
  <c r="K2738" i="16"/>
  <c r="H2738" i="16" s="1"/>
  <c r="K2726" i="16"/>
  <c r="H2726" i="16" s="1"/>
  <c r="K1021" i="16"/>
  <c r="H1021" i="16" s="1"/>
  <c r="K1009" i="16"/>
  <c r="H1009" i="16" s="1"/>
  <c r="K997" i="16"/>
  <c r="H997" i="16" s="1"/>
  <c r="K985" i="16"/>
  <c r="H985" i="16" s="1"/>
  <c r="K973" i="16"/>
  <c r="H973" i="16" s="1"/>
  <c r="K961" i="16"/>
  <c r="H961" i="16" s="1"/>
  <c r="K949" i="16"/>
  <c r="H949" i="16" s="1"/>
  <c r="K937" i="16"/>
  <c r="H937" i="16" s="1"/>
  <c r="K925" i="16"/>
  <c r="H925" i="16" s="1"/>
  <c r="K913" i="16"/>
  <c r="H913" i="16" s="1"/>
  <c r="K901" i="16"/>
  <c r="H901" i="16" s="1"/>
  <c r="K889" i="16"/>
  <c r="H889" i="16" s="1"/>
  <c r="K877" i="16"/>
  <c r="H877" i="16" s="1"/>
  <c r="K865" i="16"/>
  <c r="H865" i="16" s="1"/>
  <c r="K853" i="16"/>
  <c r="H853" i="16" s="1"/>
  <c r="K841" i="16"/>
  <c r="H841" i="16" s="1"/>
  <c r="K829" i="16"/>
  <c r="H829" i="16" s="1"/>
  <c r="K817" i="16"/>
  <c r="H817" i="16" s="1"/>
  <c r="K805" i="16"/>
  <c r="H805" i="16" s="1"/>
  <c r="K793" i="16"/>
  <c r="H793" i="16" s="1"/>
  <c r="K781" i="16"/>
  <c r="H781" i="16" s="1"/>
  <c r="K769" i="16"/>
  <c r="H769" i="16" s="1"/>
  <c r="K757" i="16"/>
  <c r="H757" i="16" s="1"/>
  <c r="K745" i="16"/>
  <c r="H745" i="16" s="1"/>
  <c r="K733" i="16"/>
  <c r="H733" i="16" s="1"/>
  <c r="K2448" i="16"/>
  <c r="H2448" i="16" s="1"/>
  <c r="K2436" i="16"/>
  <c r="H2436" i="16" s="1"/>
  <c r="K2424" i="16"/>
  <c r="H2424" i="16" s="1"/>
  <c r="K2412" i="16"/>
  <c r="H2412" i="16" s="1"/>
  <c r="K2400" i="16"/>
  <c r="H2400" i="16" s="1"/>
  <c r="K2388" i="16"/>
  <c r="H2388" i="16" s="1"/>
  <c r="K2376" i="16"/>
  <c r="H2376" i="16" s="1"/>
  <c r="K2364" i="16"/>
  <c r="H2364" i="16" s="1"/>
  <c r="K2352" i="16"/>
  <c r="H2352" i="16" s="1"/>
  <c r="K2340" i="16"/>
  <c r="H2340" i="16" s="1"/>
  <c r="K2328" i="16"/>
  <c r="H2328" i="16" s="1"/>
  <c r="K2316" i="16"/>
  <c r="H2316" i="16" s="1"/>
  <c r="K2304" i="16"/>
  <c r="H2304" i="16" s="1"/>
  <c r="K2292" i="16"/>
  <c r="H2292" i="16" s="1"/>
  <c r="K2280" i="16"/>
  <c r="H2280" i="16" s="1"/>
  <c r="K2268" i="16"/>
  <c r="H2268" i="16" s="1"/>
  <c r="K2256" i="16"/>
  <c r="H2256" i="16" s="1"/>
  <c r="K2244" i="16"/>
  <c r="H2244" i="16" s="1"/>
  <c r="K2232" i="16"/>
  <c r="H2232" i="16" s="1"/>
  <c r="K2220" i="16"/>
  <c r="H2220" i="16" s="1"/>
  <c r="K2208" i="16"/>
  <c r="H2208" i="16" s="1"/>
  <c r="K2196" i="16"/>
  <c r="H2196" i="16" s="1"/>
  <c r="K2184" i="16"/>
  <c r="H2184" i="16" s="1"/>
  <c r="K2172" i="16"/>
  <c r="H2172" i="16" s="1"/>
  <c r="K2160" i="16"/>
  <c r="H2160" i="16" s="1"/>
  <c r="K2148" i="16"/>
  <c r="H2148" i="16" s="1"/>
  <c r="K2136" i="16"/>
  <c r="H2136" i="16" s="1"/>
  <c r="K2124" i="16"/>
  <c r="H2124" i="16" s="1"/>
  <c r="K2112" i="16"/>
  <c r="H2112" i="16" s="1"/>
  <c r="K2100" i="16"/>
  <c r="H2100" i="16" s="1"/>
  <c r="K2088" i="16"/>
  <c r="H2088" i="16" s="1"/>
  <c r="K2076" i="16"/>
  <c r="H2076" i="16" s="1"/>
  <c r="K2064" i="16"/>
  <c r="H2064" i="16" s="1"/>
  <c r="K2052" i="16"/>
  <c r="H2052" i="16" s="1"/>
  <c r="K2040" i="16"/>
  <c r="H2040" i="16" s="1"/>
  <c r="K2028" i="16"/>
  <c r="H2028" i="16" s="1"/>
  <c r="K2016" i="16"/>
  <c r="H2016" i="16" s="1"/>
  <c r="K2004" i="16"/>
  <c r="H2004" i="16" s="1"/>
  <c r="K1992" i="16"/>
  <c r="H1992" i="16" s="1"/>
  <c r="K1980" i="16"/>
  <c r="H1980" i="16" s="1"/>
  <c r="K1968" i="16"/>
  <c r="H1968" i="16" s="1"/>
  <c r="K1956" i="16"/>
  <c r="H1956" i="16" s="1"/>
  <c r="K1944" i="16"/>
  <c r="H1944" i="16" s="1"/>
  <c r="K1932" i="16"/>
  <c r="H1932" i="16" s="1"/>
  <c r="K1920" i="16"/>
  <c r="H1920" i="16" s="1"/>
  <c r="K1908" i="16"/>
  <c r="H1908" i="16" s="1"/>
  <c r="K1896" i="16"/>
  <c r="H1896" i="16" s="1"/>
  <c r="K1884" i="16"/>
  <c r="H1884" i="16" s="1"/>
  <c r="K1872" i="16"/>
  <c r="H1872" i="16" s="1"/>
  <c r="K1860" i="16"/>
  <c r="H1860" i="16" s="1"/>
  <c r="K1848" i="16"/>
  <c r="H1848" i="16" s="1"/>
  <c r="K1836" i="16"/>
  <c r="H1836" i="16" s="1"/>
  <c r="K1824" i="16"/>
  <c r="H1824" i="16" s="1"/>
  <c r="K1812" i="16"/>
  <c r="H1812" i="16" s="1"/>
  <c r="K1800" i="16"/>
  <c r="H1800" i="16" s="1"/>
  <c r="K1788" i="16"/>
  <c r="H1788" i="16" s="1"/>
  <c r="K1776" i="16"/>
  <c r="H1776" i="16" s="1"/>
  <c r="K1764" i="16"/>
  <c r="H1764" i="16" s="1"/>
  <c r="K1752" i="16"/>
  <c r="H1752" i="16" s="1"/>
  <c r="K1740" i="16"/>
  <c r="H1740" i="16" s="1"/>
  <c r="K1728" i="16"/>
  <c r="H1728" i="16" s="1"/>
  <c r="K1716" i="16"/>
  <c r="H1716" i="16" s="1"/>
  <c r="K1704" i="16"/>
  <c r="H1704" i="16" s="1"/>
  <c r="K1692" i="16"/>
  <c r="H1692" i="16" s="1"/>
  <c r="K1680" i="16"/>
  <c r="H1680" i="16" s="1"/>
  <c r="K1668" i="16"/>
  <c r="H1668" i="16" s="1"/>
  <c r="K1656" i="16"/>
  <c r="H1656" i="16" s="1"/>
  <c r="K1644" i="16"/>
  <c r="H1644" i="16" s="1"/>
  <c r="K1632" i="16"/>
  <c r="H1632" i="16" s="1"/>
  <c r="K1620" i="16"/>
  <c r="H1620" i="16" s="1"/>
  <c r="K1608" i="16"/>
  <c r="H1608" i="16" s="1"/>
  <c r="K1596" i="16"/>
  <c r="H1596" i="16" s="1"/>
  <c r="K1584" i="16"/>
  <c r="H1584" i="16" s="1"/>
  <c r="K1572" i="16"/>
  <c r="H1572" i="16" s="1"/>
  <c r="K1560" i="16"/>
  <c r="H1560" i="16" s="1"/>
  <c r="K1548" i="16"/>
  <c r="H1548" i="16" s="1"/>
  <c r="K1536" i="16"/>
  <c r="H1536" i="16" s="1"/>
  <c r="K1524" i="16"/>
  <c r="H1524" i="16" s="1"/>
  <c r="K1512" i="16"/>
  <c r="H1512" i="16" s="1"/>
  <c r="K1500" i="16"/>
  <c r="H1500" i="16" s="1"/>
  <c r="K1488" i="16"/>
  <c r="H1488" i="16" s="1"/>
  <c r="K1476" i="16"/>
  <c r="H1476" i="16" s="1"/>
  <c r="K1464" i="16"/>
  <c r="H1464" i="16" s="1"/>
  <c r="K1452" i="16"/>
  <c r="H1452" i="16" s="1"/>
  <c r="K1440" i="16"/>
  <c r="H1440" i="16" s="1"/>
  <c r="K3839" i="16"/>
  <c r="H3839" i="16" s="1"/>
  <c r="K3827" i="16"/>
  <c r="H3827" i="16" s="1"/>
  <c r="K3815" i="16"/>
  <c r="H3815" i="16" s="1"/>
  <c r="K3803" i="16"/>
  <c r="H3803" i="16" s="1"/>
  <c r="K3791" i="16"/>
  <c r="H3791" i="16" s="1"/>
  <c r="K3779" i="16"/>
  <c r="H3779" i="16" s="1"/>
  <c r="K3767" i="16"/>
  <c r="H3767" i="16" s="1"/>
  <c r="K3755" i="16"/>
  <c r="H3755" i="16" s="1"/>
  <c r="K3743" i="16"/>
  <c r="H3743" i="16" s="1"/>
  <c r="K3731" i="16"/>
  <c r="H3731" i="16" s="1"/>
  <c r="K3719" i="16"/>
  <c r="H3719" i="16" s="1"/>
  <c r="K3707" i="16"/>
  <c r="H3707" i="16" s="1"/>
  <c r="K3695" i="16"/>
  <c r="H3695" i="16" s="1"/>
  <c r="K3683" i="16"/>
  <c r="H3683" i="16" s="1"/>
  <c r="K3671" i="16"/>
  <c r="H3671" i="16" s="1"/>
  <c r="K3659" i="16"/>
  <c r="H3659" i="16" s="1"/>
  <c r="K3647" i="16"/>
  <c r="H3647" i="16" s="1"/>
  <c r="K3635" i="16"/>
  <c r="H3635" i="16" s="1"/>
  <c r="K3623" i="16"/>
  <c r="H3623" i="16" s="1"/>
  <c r="K3611" i="16"/>
  <c r="H3611" i="16" s="1"/>
  <c r="K3599" i="16"/>
  <c r="H3599" i="16" s="1"/>
  <c r="K3587" i="16"/>
  <c r="H3587" i="16" s="1"/>
  <c r="K3575" i="16"/>
  <c r="H3575" i="16" s="1"/>
  <c r="K3563" i="16"/>
  <c r="H3563" i="16" s="1"/>
  <c r="K3551" i="16"/>
  <c r="H3551" i="16" s="1"/>
  <c r="K3539" i="16"/>
  <c r="H3539" i="16" s="1"/>
  <c r="K3527" i="16"/>
  <c r="H3527" i="16" s="1"/>
  <c r="K3515" i="16"/>
  <c r="H3515" i="16" s="1"/>
  <c r="K3503" i="16"/>
  <c r="H3503" i="16" s="1"/>
  <c r="K3491" i="16"/>
  <c r="H3491" i="16" s="1"/>
  <c r="K3479" i="16"/>
  <c r="H3479" i="16" s="1"/>
  <c r="K3467" i="16"/>
  <c r="H3467" i="16" s="1"/>
  <c r="K3455" i="16"/>
  <c r="H3455" i="16" s="1"/>
  <c r="K3443" i="16"/>
  <c r="H3443" i="16" s="1"/>
  <c r="K3431" i="16"/>
  <c r="H3431" i="16" s="1"/>
  <c r="K3419" i="16"/>
  <c r="H3419" i="16" s="1"/>
  <c r="K3407" i="16"/>
  <c r="H3407" i="16" s="1"/>
  <c r="K3395" i="16"/>
  <c r="H3395" i="16" s="1"/>
  <c r="K3383" i="16"/>
  <c r="H3383" i="16" s="1"/>
  <c r="K3371" i="16"/>
  <c r="H3371" i="16" s="1"/>
  <c r="K3359" i="16"/>
  <c r="H3359" i="16" s="1"/>
  <c r="K3347" i="16"/>
  <c r="H3347" i="16" s="1"/>
  <c r="K3335" i="16"/>
  <c r="H3335" i="16" s="1"/>
  <c r="K3323" i="16"/>
  <c r="H3323" i="16" s="1"/>
  <c r="K3311" i="16"/>
  <c r="H3311" i="16" s="1"/>
  <c r="K3299" i="16"/>
  <c r="H3299" i="16" s="1"/>
  <c r="K3287" i="16"/>
  <c r="H3287" i="16" s="1"/>
  <c r="K3275" i="16"/>
  <c r="H3275" i="16" s="1"/>
  <c r="K3263" i="16"/>
  <c r="H3263" i="16" s="1"/>
  <c r="K3251" i="16"/>
  <c r="H3251" i="16" s="1"/>
  <c r="K3239" i="16"/>
  <c r="H3239" i="16" s="1"/>
  <c r="K3227" i="16"/>
  <c r="H3227" i="16" s="1"/>
  <c r="K3215" i="16"/>
  <c r="H3215" i="16" s="1"/>
  <c r="K3203" i="16"/>
  <c r="H3203" i="16" s="1"/>
  <c r="K3191" i="16"/>
  <c r="H3191" i="16" s="1"/>
  <c r="K3179" i="16"/>
  <c r="H3179" i="16" s="1"/>
  <c r="K3167" i="16"/>
  <c r="H3167" i="16" s="1"/>
  <c r="K3155" i="16"/>
  <c r="H3155" i="16" s="1"/>
  <c r="K3143" i="16"/>
  <c r="H3143" i="16" s="1"/>
  <c r="K3131" i="16"/>
  <c r="H3131" i="16" s="1"/>
  <c r="K3119" i="16"/>
  <c r="H3119" i="16" s="1"/>
  <c r="K3107" i="16"/>
  <c r="H3107" i="16" s="1"/>
  <c r="K3095" i="16"/>
  <c r="H3095" i="16" s="1"/>
  <c r="K3083" i="16"/>
  <c r="H3083" i="16" s="1"/>
  <c r="K3071" i="16"/>
  <c r="H3071" i="16" s="1"/>
  <c r="K3059" i="16"/>
  <c r="H3059" i="16" s="1"/>
  <c r="K3047" i="16"/>
  <c r="H3047" i="16" s="1"/>
  <c r="K3035" i="16"/>
  <c r="H3035" i="16" s="1"/>
  <c r="K3023" i="16"/>
  <c r="H3023" i="16" s="1"/>
  <c r="K3011" i="16"/>
  <c r="H3011" i="16" s="1"/>
  <c r="K2999" i="16"/>
  <c r="H2999" i="16" s="1"/>
  <c r="K3838" i="16"/>
  <c r="H3838" i="16" s="1"/>
  <c r="K3826" i="16"/>
  <c r="H3826" i="16" s="1"/>
  <c r="K3814" i="16"/>
  <c r="H3814" i="16" s="1"/>
  <c r="K3802" i="16"/>
  <c r="H3802" i="16" s="1"/>
  <c r="K3790" i="16"/>
  <c r="H3790" i="16" s="1"/>
  <c r="K3778" i="16"/>
  <c r="H3778" i="16" s="1"/>
  <c r="K3766" i="16"/>
  <c r="H3766" i="16" s="1"/>
  <c r="K3754" i="16"/>
  <c r="H3754" i="16" s="1"/>
  <c r="K3742" i="16"/>
  <c r="H3742" i="16" s="1"/>
  <c r="K3730" i="16"/>
  <c r="H3730" i="16" s="1"/>
  <c r="K3718" i="16"/>
  <c r="H3718" i="16" s="1"/>
  <c r="K3706" i="16"/>
  <c r="H3706" i="16" s="1"/>
  <c r="K3694" i="16"/>
  <c r="H3694" i="16" s="1"/>
  <c r="K3682" i="16"/>
  <c r="H3682" i="16" s="1"/>
  <c r="K3670" i="16"/>
  <c r="H3670" i="16" s="1"/>
  <c r="K3658" i="16"/>
  <c r="H3658" i="16" s="1"/>
  <c r="K3646" i="16"/>
  <c r="H3646" i="16" s="1"/>
  <c r="K3634" i="16"/>
  <c r="H3634" i="16" s="1"/>
  <c r="K3622" i="16"/>
  <c r="H3622" i="16" s="1"/>
  <c r="K3610" i="16"/>
  <c r="H3610" i="16" s="1"/>
  <c r="K3598" i="16"/>
  <c r="H3598" i="16" s="1"/>
  <c r="K3586" i="16"/>
  <c r="H3586" i="16" s="1"/>
  <c r="K3574" i="16"/>
  <c r="H3574" i="16" s="1"/>
  <c r="K3562" i="16"/>
  <c r="H3562" i="16" s="1"/>
  <c r="K3550" i="16"/>
  <c r="H3550" i="16" s="1"/>
  <c r="K3538" i="16"/>
  <c r="H3538" i="16" s="1"/>
  <c r="K3526" i="16"/>
  <c r="H3526" i="16" s="1"/>
  <c r="K3514" i="16"/>
  <c r="H3514" i="16" s="1"/>
  <c r="K3502" i="16"/>
  <c r="H3502" i="16" s="1"/>
  <c r="K3490" i="16"/>
  <c r="H3490" i="16" s="1"/>
  <c r="K3478" i="16"/>
  <c r="H3478" i="16" s="1"/>
  <c r="K3466" i="16"/>
  <c r="H3466" i="16" s="1"/>
  <c r="K3454" i="16"/>
  <c r="H3454" i="16" s="1"/>
  <c r="K3442" i="16"/>
  <c r="H3442" i="16" s="1"/>
  <c r="K3430" i="16"/>
  <c r="H3430" i="16" s="1"/>
  <c r="K3418" i="16"/>
  <c r="H3418" i="16" s="1"/>
  <c r="K3406" i="16"/>
  <c r="H3406" i="16" s="1"/>
  <c r="K3394" i="16"/>
  <c r="H3394" i="16" s="1"/>
  <c r="K3382" i="16"/>
  <c r="H3382" i="16" s="1"/>
  <c r="K3370" i="16"/>
  <c r="H3370" i="16" s="1"/>
  <c r="K3358" i="16"/>
  <c r="H3358" i="16" s="1"/>
  <c r="K3346" i="16"/>
  <c r="H3346" i="16" s="1"/>
  <c r="K3334" i="16"/>
  <c r="H3334" i="16" s="1"/>
  <c r="K3322" i="16"/>
  <c r="H3322" i="16" s="1"/>
  <c r="K3310" i="16"/>
  <c r="H3310" i="16" s="1"/>
  <c r="K3298" i="16"/>
  <c r="H3298" i="16" s="1"/>
  <c r="K3286" i="16"/>
  <c r="H3286" i="16" s="1"/>
  <c r="K3274" i="16"/>
  <c r="H3274" i="16" s="1"/>
  <c r="K3262" i="16"/>
  <c r="H3262" i="16" s="1"/>
  <c r="K3250" i="16"/>
  <c r="H3250" i="16" s="1"/>
  <c r="K3238" i="16"/>
  <c r="H3238" i="16" s="1"/>
  <c r="K3226" i="16"/>
  <c r="H3226" i="16" s="1"/>
  <c r="K3214" i="16"/>
  <c r="H3214" i="16" s="1"/>
  <c r="K3202" i="16"/>
  <c r="H3202" i="16" s="1"/>
  <c r="K3190" i="16"/>
  <c r="H3190" i="16" s="1"/>
  <c r="K3178" i="16"/>
  <c r="H3178" i="16" s="1"/>
  <c r="K3166" i="16"/>
  <c r="H3166" i="16" s="1"/>
  <c r="K3154" i="16"/>
  <c r="H3154" i="16" s="1"/>
  <c r="K3142" i="16"/>
  <c r="H3142" i="16" s="1"/>
  <c r="K3130" i="16"/>
  <c r="H3130" i="16" s="1"/>
  <c r="K3118" i="16"/>
  <c r="H3118" i="16" s="1"/>
  <c r="K3106" i="16"/>
  <c r="H3106" i="16" s="1"/>
  <c r="K3094" i="16"/>
  <c r="H3094" i="16" s="1"/>
  <c r="K3082" i="16"/>
  <c r="H3082" i="16" s="1"/>
  <c r="K3070" i="16"/>
  <c r="H3070" i="16" s="1"/>
  <c r="K3058" i="16"/>
  <c r="H3058" i="16" s="1"/>
  <c r="K3046" i="16"/>
  <c r="H3046" i="16" s="1"/>
  <c r="K3034" i="16"/>
  <c r="H3034" i="16" s="1"/>
  <c r="K3022" i="16"/>
  <c r="H3022" i="16" s="1"/>
  <c r="K3010" i="16"/>
  <c r="H3010" i="16" s="1"/>
  <c r="K2998" i="16"/>
  <c r="H2998" i="16" s="1"/>
  <c r="K2986" i="16"/>
  <c r="H2986" i="16" s="1"/>
  <c r="K2974" i="16"/>
  <c r="H2974" i="16" s="1"/>
  <c r="K2962" i="16"/>
  <c r="H2962" i="16" s="1"/>
  <c r="K2950" i="16"/>
  <c r="H2950" i="16" s="1"/>
  <c r="K3837" i="16"/>
  <c r="H3837" i="16" s="1"/>
  <c r="K3825" i="16"/>
  <c r="H3825" i="16" s="1"/>
  <c r="K3813" i="16"/>
  <c r="H3813" i="16" s="1"/>
  <c r="K3801" i="16"/>
  <c r="H3801" i="16" s="1"/>
  <c r="K3789" i="16"/>
  <c r="H3789" i="16" s="1"/>
  <c r="K3777" i="16"/>
  <c r="H3777" i="16" s="1"/>
  <c r="K3765" i="16"/>
  <c r="H3765" i="16" s="1"/>
  <c r="K3753" i="16"/>
  <c r="H3753" i="16" s="1"/>
  <c r="K3741" i="16"/>
  <c r="H3741" i="16" s="1"/>
  <c r="K3729" i="16"/>
  <c r="H3729" i="16" s="1"/>
  <c r="K3717" i="16"/>
  <c r="H3717" i="16" s="1"/>
  <c r="K3705" i="16"/>
  <c r="H3705" i="16" s="1"/>
  <c r="K3693" i="16"/>
  <c r="H3693" i="16" s="1"/>
  <c r="K3681" i="16"/>
  <c r="H3681" i="16" s="1"/>
  <c r="K3669" i="16"/>
  <c r="H3669" i="16" s="1"/>
  <c r="K3657" i="16"/>
  <c r="H3657" i="16" s="1"/>
  <c r="K3645" i="16"/>
  <c r="H3645" i="16" s="1"/>
  <c r="K3633" i="16"/>
  <c r="H3633" i="16" s="1"/>
  <c r="K3621" i="16"/>
  <c r="H3621" i="16" s="1"/>
  <c r="K3609" i="16"/>
  <c r="H3609" i="16" s="1"/>
  <c r="K3597" i="16"/>
  <c r="H3597" i="16" s="1"/>
  <c r="K3585" i="16"/>
  <c r="H3585" i="16" s="1"/>
  <c r="K3573" i="16"/>
  <c r="H3573" i="16" s="1"/>
  <c r="K3561" i="16"/>
  <c r="H3561" i="16" s="1"/>
  <c r="K3549" i="16"/>
  <c r="H3549" i="16" s="1"/>
  <c r="K3537" i="16"/>
  <c r="H3537" i="16" s="1"/>
  <c r="K3525" i="16"/>
  <c r="H3525" i="16" s="1"/>
  <c r="K3513" i="16"/>
  <c r="H3513" i="16" s="1"/>
  <c r="K3501" i="16"/>
  <c r="H3501" i="16" s="1"/>
  <c r="K3489" i="16"/>
  <c r="H3489" i="16" s="1"/>
  <c r="K3477" i="16"/>
  <c r="H3477" i="16" s="1"/>
  <c r="K3465" i="16"/>
  <c r="H3465" i="16" s="1"/>
  <c r="K3453" i="16"/>
  <c r="H3453" i="16" s="1"/>
  <c r="K3441" i="16"/>
  <c r="H3441" i="16" s="1"/>
  <c r="K3429" i="16"/>
  <c r="H3429" i="16" s="1"/>
  <c r="K3417" i="16"/>
  <c r="H3417" i="16" s="1"/>
  <c r="K3405" i="16"/>
  <c r="H3405" i="16" s="1"/>
  <c r="K3393" i="16"/>
  <c r="H3393" i="16" s="1"/>
  <c r="K3381" i="16"/>
  <c r="H3381" i="16" s="1"/>
  <c r="K3369" i="16"/>
  <c r="H3369" i="16" s="1"/>
  <c r="K3357" i="16"/>
  <c r="H3357" i="16" s="1"/>
  <c r="K3345" i="16"/>
  <c r="H3345" i="16" s="1"/>
  <c r="K3333" i="16"/>
  <c r="H3333" i="16" s="1"/>
  <c r="K3321" i="16"/>
  <c r="H3321" i="16" s="1"/>
  <c r="K3309" i="16"/>
  <c r="H3309" i="16" s="1"/>
  <c r="K3297" i="16"/>
  <c r="H3297" i="16" s="1"/>
  <c r="K3285" i="16"/>
  <c r="H3285" i="16" s="1"/>
  <c r="K3273" i="16"/>
  <c r="H3273" i="16" s="1"/>
  <c r="K3261" i="16"/>
  <c r="H3261" i="16" s="1"/>
  <c r="K3249" i="16"/>
  <c r="H3249" i="16" s="1"/>
  <c r="K3237" i="16"/>
  <c r="H3237" i="16" s="1"/>
  <c r="K3225" i="16"/>
  <c r="H3225" i="16" s="1"/>
  <c r="K3213" i="16"/>
  <c r="H3213" i="16" s="1"/>
  <c r="K3201" i="16"/>
  <c r="H3201" i="16" s="1"/>
  <c r="K3189" i="16"/>
  <c r="H3189" i="16" s="1"/>
  <c r="K3177" i="16"/>
  <c r="H3177" i="16" s="1"/>
  <c r="K3165" i="16"/>
  <c r="H3165" i="16" s="1"/>
  <c r="K3153" i="16"/>
  <c r="H3153" i="16" s="1"/>
  <c r="K3141" i="16"/>
  <c r="H3141" i="16" s="1"/>
  <c r="K3129" i="16"/>
  <c r="H3129" i="16" s="1"/>
  <c r="K3117" i="16"/>
  <c r="H3117" i="16" s="1"/>
  <c r="K3105" i="16"/>
  <c r="H3105" i="16" s="1"/>
  <c r="K3093" i="16"/>
  <c r="H3093" i="16" s="1"/>
  <c r="K3081" i="16"/>
  <c r="H3081" i="16" s="1"/>
  <c r="K3069" i="16"/>
  <c r="H3069" i="16" s="1"/>
  <c r="K3057" i="16"/>
  <c r="H3057" i="16" s="1"/>
  <c r="K3836" i="16"/>
  <c r="H3836" i="16" s="1"/>
  <c r="K3824" i="16"/>
  <c r="H3824" i="16" s="1"/>
  <c r="K3812" i="16"/>
  <c r="H3812" i="16" s="1"/>
  <c r="K3800" i="16"/>
  <c r="H3800" i="16" s="1"/>
  <c r="K3788" i="16"/>
  <c r="H3788" i="16" s="1"/>
  <c r="K3776" i="16"/>
  <c r="H3776" i="16" s="1"/>
  <c r="K3764" i="16"/>
  <c r="H3764" i="16" s="1"/>
  <c r="K3752" i="16"/>
  <c r="H3752" i="16" s="1"/>
  <c r="K3740" i="16"/>
  <c r="H3740" i="16" s="1"/>
  <c r="K3728" i="16"/>
  <c r="H3728" i="16" s="1"/>
  <c r="K3716" i="16"/>
  <c r="H3716" i="16" s="1"/>
  <c r="K3704" i="16"/>
  <c r="H3704" i="16" s="1"/>
  <c r="K3692" i="16"/>
  <c r="H3692" i="16" s="1"/>
  <c r="K3680" i="16"/>
  <c r="H3680" i="16" s="1"/>
  <c r="K3668" i="16"/>
  <c r="H3668" i="16" s="1"/>
  <c r="K3656" i="16"/>
  <c r="H3656" i="16" s="1"/>
  <c r="K3644" i="16"/>
  <c r="H3644" i="16" s="1"/>
  <c r="K3632" i="16"/>
  <c r="H3632" i="16" s="1"/>
  <c r="K3620" i="16"/>
  <c r="H3620" i="16" s="1"/>
  <c r="K3608" i="16"/>
  <c r="H3608" i="16" s="1"/>
  <c r="K3596" i="16"/>
  <c r="H3596" i="16" s="1"/>
  <c r="K3584" i="16"/>
  <c r="H3584" i="16" s="1"/>
  <c r="K3572" i="16"/>
  <c r="H3572" i="16" s="1"/>
  <c r="K3560" i="16"/>
  <c r="H3560" i="16" s="1"/>
  <c r="K3548" i="16"/>
  <c r="H3548" i="16" s="1"/>
  <c r="K3536" i="16"/>
  <c r="H3536" i="16" s="1"/>
  <c r="K3524" i="16"/>
  <c r="H3524" i="16" s="1"/>
  <c r="K3512" i="16"/>
  <c r="H3512" i="16" s="1"/>
  <c r="K3500" i="16"/>
  <c r="H3500" i="16" s="1"/>
  <c r="K3488" i="16"/>
  <c r="H3488" i="16" s="1"/>
  <c r="K3476" i="16"/>
  <c r="H3476" i="16" s="1"/>
  <c r="K3464" i="16"/>
  <c r="H3464" i="16" s="1"/>
  <c r="K3452" i="16"/>
  <c r="H3452" i="16" s="1"/>
  <c r="K3440" i="16"/>
  <c r="H3440" i="16" s="1"/>
  <c r="K3428" i="16"/>
  <c r="H3428" i="16" s="1"/>
  <c r="K3416" i="16"/>
  <c r="H3416" i="16" s="1"/>
  <c r="K3404" i="16"/>
  <c r="H3404" i="16" s="1"/>
  <c r="K3392" i="16"/>
  <c r="H3392" i="16" s="1"/>
  <c r="K3380" i="16"/>
  <c r="H3380" i="16" s="1"/>
  <c r="K3368" i="16"/>
  <c r="H3368" i="16" s="1"/>
  <c r="K3356" i="16"/>
  <c r="H3356" i="16" s="1"/>
  <c r="K3344" i="16"/>
  <c r="H3344" i="16" s="1"/>
  <c r="K3332" i="16"/>
  <c r="H3332" i="16" s="1"/>
  <c r="K3320" i="16"/>
  <c r="H3320" i="16" s="1"/>
  <c r="K3308" i="16"/>
  <c r="H3308" i="16" s="1"/>
  <c r="K3296" i="16"/>
  <c r="H3296" i="16" s="1"/>
  <c r="K3284" i="16"/>
  <c r="H3284" i="16" s="1"/>
  <c r="K3272" i="16"/>
  <c r="H3272" i="16" s="1"/>
  <c r="K3260" i="16"/>
  <c r="H3260" i="16" s="1"/>
  <c r="K3248" i="16"/>
  <c r="H3248" i="16" s="1"/>
  <c r="K3236" i="16"/>
  <c r="H3236" i="16" s="1"/>
  <c r="K3224" i="16"/>
  <c r="H3224" i="16" s="1"/>
  <c r="K3212" i="16"/>
  <c r="H3212" i="16" s="1"/>
  <c r="K3200" i="16"/>
  <c r="H3200" i="16" s="1"/>
  <c r="K3188" i="16"/>
  <c r="H3188" i="16" s="1"/>
  <c r="K3176" i="16"/>
  <c r="H3176" i="16" s="1"/>
  <c r="K3164" i="16"/>
  <c r="H3164" i="16" s="1"/>
  <c r="K3152" i="16"/>
  <c r="H3152" i="16" s="1"/>
  <c r="K3140" i="16"/>
  <c r="H3140" i="16" s="1"/>
  <c r="K3128" i="16"/>
  <c r="H3128" i="16" s="1"/>
  <c r="K3116" i="16"/>
  <c r="H3116" i="16" s="1"/>
  <c r="K3104" i="16"/>
  <c r="H3104" i="16" s="1"/>
  <c r="K3092" i="16"/>
  <c r="H3092" i="16" s="1"/>
  <c r="K3080" i="16"/>
  <c r="H3080" i="16" s="1"/>
  <c r="K3068" i="16"/>
  <c r="H3068" i="16" s="1"/>
  <c r="K3056" i="16"/>
  <c r="H3056" i="16" s="1"/>
  <c r="K1687" i="16"/>
  <c r="H1687" i="16" s="1"/>
  <c r="K2838" i="16"/>
  <c r="H2838" i="16" s="1"/>
  <c r="K2826" i="16"/>
  <c r="H2826" i="16" s="1"/>
  <c r="K2814" i="16"/>
  <c r="H2814" i="16" s="1"/>
  <c r="K2802" i="16"/>
  <c r="H2802" i="16" s="1"/>
  <c r="K2790" i="16"/>
  <c r="H2790" i="16" s="1"/>
  <c r="K2778" i="16"/>
  <c r="H2778" i="16" s="1"/>
  <c r="K2766" i="16"/>
  <c r="H2766" i="16" s="1"/>
  <c r="K2754" i="16"/>
  <c r="H2754" i="16" s="1"/>
  <c r="K2742" i="16"/>
  <c r="H2742" i="16" s="1"/>
  <c r="K2730" i="16"/>
  <c r="H2730" i="16" s="1"/>
  <c r="K2718" i="16"/>
  <c r="H2718" i="16" s="1"/>
  <c r="K2706" i="16"/>
  <c r="H2706" i="16" s="1"/>
  <c r="K2694" i="16"/>
  <c r="H2694" i="16" s="1"/>
  <c r="K2682" i="16"/>
  <c r="H2682" i="16" s="1"/>
  <c r="K2670" i="16"/>
  <c r="H2670" i="16" s="1"/>
  <c r="K2658" i="16"/>
  <c r="H2658" i="16" s="1"/>
  <c r="K2646" i="16"/>
  <c r="H2646" i="16" s="1"/>
  <c r="K2634" i="16"/>
  <c r="H2634" i="16" s="1"/>
  <c r="K2622" i="16"/>
  <c r="H2622" i="16" s="1"/>
  <c r="K2610" i="16"/>
  <c r="H2610" i="16" s="1"/>
  <c r="K2598" i="16"/>
  <c r="H2598" i="16" s="1"/>
  <c r="K2586" i="16"/>
  <c r="H2586" i="16" s="1"/>
  <c r="K2574" i="16"/>
  <c r="H2574" i="16" s="1"/>
  <c r="K2562" i="16"/>
  <c r="H2562" i="16" s="1"/>
  <c r="K2550" i="16"/>
  <c r="H2550" i="16" s="1"/>
  <c r="K2538" i="16"/>
  <c r="H2538" i="16" s="1"/>
  <c r="K2526" i="16"/>
  <c r="H2526" i="16" s="1"/>
  <c r="K2514" i="16"/>
  <c r="H2514" i="16" s="1"/>
  <c r="K2502" i="16"/>
  <c r="H2502" i="16" s="1"/>
  <c r="K2490" i="16"/>
  <c r="H2490" i="16" s="1"/>
  <c r="K2478" i="16"/>
  <c r="H2478" i="16" s="1"/>
  <c r="K2466" i="16"/>
  <c r="H2466" i="16" s="1"/>
  <c r="K2454" i="16"/>
  <c r="H2454" i="16" s="1"/>
  <c r="K2442" i="16"/>
  <c r="H2442" i="16" s="1"/>
  <c r="K2430" i="16"/>
  <c r="H2430" i="16" s="1"/>
  <c r="K2418" i="16"/>
  <c r="H2418" i="16" s="1"/>
  <c r="K2406" i="16"/>
  <c r="H2406" i="16" s="1"/>
  <c r="K2394" i="16"/>
  <c r="H2394" i="16" s="1"/>
  <c r="K2382" i="16"/>
  <c r="H2382" i="16" s="1"/>
  <c r="K2370" i="16"/>
  <c r="H2370" i="16" s="1"/>
  <c r="K2358" i="16"/>
  <c r="H2358" i="16" s="1"/>
  <c r="K2346" i="16"/>
  <c r="H2346" i="16" s="1"/>
  <c r="K2334" i="16"/>
  <c r="H2334" i="16" s="1"/>
  <c r="K2322" i="16"/>
  <c r="H2322" i="16" s="1"/>
  <c r="K2310" i="16"/>
  <c r="H2310" i="16" s="1"/>
  <c r="K2298" i="16"/>
  <c r="H2298" i="16" s="1"/>
  <c r="K2286" i="16"/>
  <c r="H2286" i="16" s="1"/>
  <c r="K2274" i="16"/>
  <c r="H2274" i="16" s="1"/>
  <c r="K2262" i="16"/>
  <c r="H2262" i="16" s="1"/>
  <c r="K2250" i="16"/>
  <c r="H2250" i="16" s="1"/>
  <c r="K2238" i="16"/>
  <c r="H2238" i="16" s="1"/>
  <c r="K2226" i="16"/>
  <c r="H2226" i="16" s="1"/>
  <c r="K2214" i="16"/>
  <c r="H2214" i="16" s="1"/>
  <c r="K2202" i="16"/>
  <c r="H2202" i="16" s="1"/>
  <c r="K2190" i="16"/>
  <c r="H2190" i="16" s="1"/>
  <c r="K2178" i="16"/>
  <c r="H2178" i="16" s="1"/>
  <c r="K2166" i="16"/>
  <c r="H2166" i="16" s="1"/>
  <c r="K2154" i="16"/>
  <c r="H2154" i="16" s="1"/>
  <c r="K2142" i="16"/>
  <c r="H2142" i="16" s="1"/>
  <c r="K2130" i="16"/>
  <c r="H2130" i="16" s="1"/>
  <c r="K2118" i="16"/>
  <c r="H2118" i="16" s="1"/>
  <c r="K2106" i="16"/>
  <c r="H2106" i="16" s="1"/>
  <c r="K2094" i="16"/>
  <c r="H2094" i="16" s="1"/>
  <c r="K2082" i="16"/>
  <c r="H2082" i="16" s="1"/>
  <c r="K2070" i="16"/>
  <c r="H2070" i="16" s="1"/>
  <c r="K2058" i="16"/>
  <c r="H2058" i="16" s="1"/>
  <c r="K2046" i="16"/>
  <c r="H2046" i="16" s="1"/>
  <c r="K2849" i="16"/>
  <c r="H2849" i="16" s="1"/>
  <c r="K2837" i="16"/>
  <c r="H2837" i="16" s="1"/>
  <c r="K2825" i="16"/>
  <c r="H2825" i="16" s="1"/>
  <c r="K2813" i="16"/>
  <c r="H2813" i="16" s="1"/>
  <c r="K2801" i="16"/>
  <c r="H2801" i="16" s="1"/>
  <c r="K2789" i="16"/>
  <c r="H2789" i="16" s="1"/>
  <c r="K2777" i="16"/>
  <c r="H2777" i="16" s="1"/>
  <c r="K2765" i="16"/>
  <c r="H2765" i="16" s="1"/>
  <c r="K2753" i="16"/>
  <c r="H2753" i="16" s="1"/>
  <c r="K2741" i="16"/>
  <c r="H2741" i="16" s="1"/>
  <c r="K2729" i="16"/>
  <c r="H2729" i="16" s="1"/>
  <c r="K2717" i="16"/>
  <c r="H2717" i="16" s="1"/>
  <c r="K2705" i="16"/>
  <c r="H2705" i="16" s="1"/>
  <c r="K2693" i="16"/>
  <c r="H2693" i="16" s="1"/>
  <c r="K2681" i="16"/>
  <c r="H2681" i="16" s="1"/>
  <c r="K2669" i="16"/>
  <c r="H2669" i="16" s="1"/>
  <c r="K2657" i="16"/>
  <c r="H2657" i="16" s="1"/>
  <c r="K2645" i="16"/>
  <c r="H2645" i="16" s="1"/>
  <c r="K2633" i="16"/>
  <c r="H2633" i="16" s="1"/>
  <c r="K2621" i="16"/>
  <c r="H2621" i="16" s="1"/>
  <c r="K2609" i="16"/>
  <c r="H2609" i="16" s="1"/>
  <c r="K2597" i="16"/>
  <c r="H2597" i="16" s="1"/>
  <c r="K2585" i="16"/>
  <c r="H2585" i="16" s="1"/>
  <c r="K2573" i="16"/>
  <c r="H2573" i="16" s="1"/>
  <c r="K2561" i="16"/>
  <c r="H2561" i="16" s="1"/>
  <c r="K2549" i="16"/>
  <c r="H2549" i="16" s="1"/>
  <c r="K2537" i="16"/>
  <c r="H2537" i="16" s="1"/>
  <c r="K2525" i="16"/>
  <c r="H2525" i="16" s="1"/>
  <c r="K2513" i="16"/>
  <c r="H2513" i="16" s="1"/>
  <c r="K2501" i="16"/>
  <c r="H2501" i="16" s="1"/>
  <c r="K2489" i="16"/>
  <c r="H2489" i="16" s="1"/>
  <c r="K2477" i="16"/>
  <c r="H2477" i="16" s="1"/>
  <c r="K2465" i="16"/>
  <c r="H2465" i="16" s="1"/>
  <c r="K2453" i="16"/>
  <c r="H2453" i="16" s="1"/>
  <c r="K2441" i="16"/>
  <c r="H2441" i="16" s="1"/>
  <c r="K2429" i="16"/>
  <c r="H2429" i="16" s="1"/>
  <c r="K2417" i="16"/>
  <c r="H2417" i="16" s="1"/>
  <c r="K2405" i="16"/>
  <c r="H2405" i="16" s="1"/>
  <c r="K2393" i="16"/>
  <c r="H2393" i="16" s="1"/>
  <c r="K2381" i="16"/>
  <c r="H2381" i="16" s="1"/>
  <c r="K2369" i="16"/>
  <c r="H2369" i="16" s="1"/>
  <c r="K2357" i="16"/>
  <c r="H2357" i="16" s="1"/>
  <c r="K2345" i="16"/>
  <c r="H2345" i="16" s="1"/>
  <c r="K2333" i="16"/>
  <c r="H2333" i="16" s="1"/>
  <c r="K2321" i="16"/>
  <c r="H2321" i="16" s="1"/>
  <c r="K2309" i="16"/>
  <c r="H2309" i="16" s="1"/>
  <c r="K2297" i="16"/>
  <c r="H2297" i="16" s="1"/>
  <c r="K2285" i="16"/>
  <c r="H2285" i="16" s="1"/>
  <c r="K2273" i="16"/>
  <c r="H2273" i="16" s="1"/>
  <c r="K2261" i="16"/>
  <c r="H2261" i="16" s="1"/>
  <c r="K2249" i="16"/>
  <c r="H2249" i="16" s="1"/>
  <c r="K2237" i="16"/>
  <c r="H2237" i="16" s="1"/>
  <c r="K2225" i="16"/>
  <c r="H2225" i="16" s="1"/>
  <c r="K2213" i="16"/>
  <c r="H2213" i="16" s="1"/>
  <c r="K2201" i="16"/>
  <c r="H2201" i="16" s="1"/>
  <c r="K2189" i="16"/>
  <c r="H2189" i="16" s="1"/>
  <c r="K2177" i="16"/>
  <c r="H2177" i="16" s="1"/>
  <c r="K2165" i="16"/>
  <c r="H2165" i="16" s="1"/>
  <c r="K2153" i="16"/>
  <c r="H2153" i="16" s="1"/>
  <c r="K2141" i="16"/>
  <c r="H2141" i="16" s="1"/>
  <c r="K2129" i="16"/>
  <c r="H2129" i="16" s="1"/>
  <c r="K2117" i="16"/>
  <c r="H2117" i="16" s="1"/>
  <c r="K2105" i="16"/>
  <c r="H2105" i="16" s="1"/>
  <c r="K2093" i="16"/>
  <c r="H2093" i="16" s="1"/>
  <c r="K2081" i="16"/>
  <c r="H2081" i="16" s="1"/>
  <c r="K2069" i="16"/>
  <c r="H2069" i="16" s="1"/>
  <c r="K2057" i="16"/>
  <c r="H2057" i="16" s="1"/>
  <c r="K2045" i="16"/>
  <c r="H2045" i="16" s="1"/>
  <c r="K2033" i="16"/>
  <c r="H2033" i="16" s="1"/>
  <c r="K2021" i="16"/>
  <c r="H2021" i="16" s="1"/>
  <c r="K2009" i="16"/>
  <c r="H2009" i="16" s="1"/>
  <c r="K1997" i="16"/>
  <c r="H1997" i="16" s="1"/>
  <c r="K1985" i="16"/>
  <c r="H1985" i="16" s="1"/>
  <c r="K1973" i="16"/>
  <c r="H1973" i="16" s="1"/>
  <c r="K1961" i="16"/>
  <c r="H1961" i="16" s="1"/>
  <c r="K1949" i="16"/>
  <c r="H1949" i="16" s="1"/>
  <c r="K1937" i="16"/>
  <c r="H1937" i="16" s="1"/>
  <c r="K1925" i="16"/>
  <c r="H1925" i="16" s="1"/>
  <c r="K2968" i="16"/>
  <c r="H2968" i="16" s="1"/>
  <c r="K2956" i="16"/>
  <c r="H2956" i="16" s="1"/>
  <c r="K2944" i="16"/>
  <c r="H2944" i="16" s="1"/>
  <c r="K2932" i="16"/>
  <c r="H2932" i="16" s="1"/>
  <c r="K2920" i="16"/>
  <c r="H2920" i="16" s="1"/>
  <c r="K2908" i="16"/>
  <c r="H2908" i="16" s="1"/>
  <c r="K2896" i="16"/>
  <c r="H2896" i="16" s="1"/>
  <c r="K2884" i="16"/>
  <c r="H2884" i="16" s="1"/>
  <c r="K2872" i="16"/>
  <c r="H2872" i="16" s="1"/>
  <c r="K2860" i="16"/>
  <c r="H2860" i="16" s="1"/>
  <c r="K2848" i="16"/>
  <c r="H2848" i="16" s="1"/>
  <c r="K2836" i="16"/>
  <c r="H2836" i="16" s="1"/>
  <c r="K2824" i="16"/>
  <c r="H2824" i="16" s="1"/>
  <c r="K2812" i="16"/>
  <c r="H2812" i="16" s="1"/>
  <c r="K2800" i="16"/>
  <c r="H2800" i="16" s="1"/>
  <c r="K2788" i="16"/>
  <c r="H2788" i="16" s="1"/>
  <c r="K2776" i="16"/>
  <c r="H2776" i="16" s="1"/>
  <c r="K2764" i="16"/>
  <c r="H2764" i="16" s="1"/>
  <c r="K2752" i="16"/>
  <c r="H2752" i="16" s="1"/>
  <c r="K2740" i="16"/>
  <c r="H2740" i="16" s="1"/>
  <c r="K2728" i="16"/>
  <c r="H2728" i="16" s="1"/>
  <c r="K2716" i="16"/>
  <c r="H2716" i="16" s="1"/>
  <c r="K2704" i="16"/>
  <c r="H2704" i="16" s="1"/>
  <c r="K2692" i="16"/>
  <c r="H2692" i="16" s="1"/>
  <c r="K2680" i="16"/>
  <c r="H2680" i="16" s="1"/>
  <c r="K2668" i="16"/>
  <c r="H2668" i="16" s="1"/>
  <c r="K2656" i="16"/>
  <c r="H2656" i="16" s="1"/>
  <c r="K2644" i="16"/>
  <c r="H2644" i="16" s="1"/>
  <c r="K2632" i="16"/>
  <c r="H2632" i="16" s="1"/>
  <c r="K2620" i="16"/>
  <c r="H2620" i="16" s="1"/>
  <c r="K2608" i="16"/>
  <c r="H2608" i="16" s="1"/>
  <c r="K2596" i="16"/>
  <c r="H2596" i="16" s="1"/>
  <c r="K2584" i="16"/>
  <c r="H2584" i="16" s="1"/>
  <c r="K2572" i="16"/>
  <c r="H2572" i="16" s="1"/>
  <c r="K2560" i="16"/>
  <c r="H2560" i="16" s="1"/>
  <c r="K2548" i="16"/>
  <c r="H2548" i="16" s="1"/>
  <c r="K2536" i="16"/>
  <c r="H2536" i="16" s="1"/>
  <c r="K2524" i="16"/>
  <c r="H2524" i="16" s="1"/>
  <c r="K2512" i="16"/>
  <c r="H2512" i="16" s="1"/>
  <c r="K2500" i="16"/>
  <c r="H2500" i="16" s="1"/>
  <c r="K2488" i="16"/>
  <c r="H2488" i="16" s="1"/>
  <c r="K2476" i="16"/>
  <c r="H2476" i="16" s="1"/>
  <c r="K2464" i="16"/>
  <c r="H2464" i="16" s="1"/>
  <c r="K2452" i="16"/>
  <c r="H2452" i="16" s="1"/>
  <c r="K2440" i="16"/>
  <c r="H2440" i="16" s="1"/>
  <c r="K2428" i="16"/>
  <c r="H2428" i="16" s="1"/>
  <c r="K2416" i="16"/>
  <c r="H2416" i="16" s="1"/>
  <c r="K2404" i="16"/>
  <c r="H2404" i="16" s="1"/>
  <c r="K2392" i="16"/>
  <c r="H2392" i="16" s="1"/>
  <c r="K2380" i="16"/>
  <c r="H2380" i="16" s="1"/>
  <c r="K2368" i="16"/>
  <c r="H2368" i="16" s="1"/>
  <c r="K2356" i="16"/>
  <c r="H2356" i="16" s="1"/>
  <c r="K2344" i="16"/>
  <c r="H2344" i="16" s="1"/>
  <c r="K2332" i="16"/>
  <c r="H2332" i="16" s="1"/>
  <c r="K2320" i="16"/>
  <c r="H2320" i="16" s="1"/>
  <c r="K2308" i="16"/>
  <c r="H2308" i="16" s="1"/>
  <c r="K2296" i="16"/>
  <c r="H2296" i="16" s="1"/>
  <c r="K2284" i="16"/>
  <c r="H2284" i="16" s="1"/>
  <c r="K2272" i="16"/>
  <c r="H2272" i="16" s="1"/>
  <c r="K2260" i="16"/>
  <c r="H2260" i="16" s="1"/>
  <c r="K2248" i="16"/>
  <c r="H2248" i="16" s="1"/>
  <c r="K2236" i="16"/>
  <c r="H2236" i="16" s="1"/>
  <c r="K2224" i="16"/>
  <c r="H2224" i="16" s="1"/>
  <c r="K2212" i="16"/>
  <c r="H2212" i="16" s="1"/>
  <c r="K2200" i="16"/>
  <c r="H2200" i="16" s="1"/>
  <c r="K2188" i="16"/>
  <c r="H2188" i="16" s="1"/>
  <c r="K2176" i="16"/>
  <c r="H2176" i="16" s="1"/>
  <c r="K2164" i="16"/>
  <c r="H2164" i="16" s="1"/>
  <c r="K2152" i="16"/>
  <c r="H2152" i="16" s="1"/>
  <c r="K2140" i="16"/>
  <c r="H2140" i="16" s="1"/>
  <c r="K2128" i="16"/>
  <c r="H2128" i="16" s="1"/>
  <c r="K2116" i="16"/>
  <c r="H2116" i="16" s="1"/>
  <c r="K2104" i="16"/>
  <c r="H2104" i="16" s="1"/>
  <c r="K2092" i="16"/>
  <c r="H2092" i="16" s="1"/>
  <c r="K2080" i="16"/>
  <c r="H2080" i="16" s="1"/>
  <c r="K2068" i="16"/>
  <c r="H2068" i="16" s="1"/>
  <c r="K2056" i="16"/>
  <c r="H2056" i="16" s="1"/>
  <c r="K2044" i="16"/>
  <c r="H2044" i="16" s="1"/>
  <c r="K2032" i="16"/>
  <c r="H2032" i="16" s="1"/>
  <c r="K2020" i="16"/>
  <c r="H2020" i="16" s="1"/>
  <c r="K2008" i="16"/>
  <c r="H2008" i="16" s="1"/>
  <c r="K2931" i="16"/>
  <c r="H2931" i="16" s="1"/>
  <c r="K2919" i="16"/>
  <c r="H2919" i="16" s="1"/>
  <c r="K2907" i="16"/>
  <c r="H2907" i="16" s="1"/>
  <c r="K2895" i="16"/>
  <c r="H2895" i="16" s="1"/>
  <c r="K2883" i="16"/>
  <c r="H2883" i="16" s="1"/>
  <c r="K2871" i="16"/>
  <c r="H2871" i="16" s="1"/>
  <c r="K2859" i="16"/>
  <c r="H2859" i="16" s="1"/>
  <c r="K2847" i="16"/>
  <c r="H2847" i="16" s="1"/>
  <c r="K2835" i="16"/>
  <c r="H2835" i="16" s="1"/>
  <c r="K2823" i="16"/>
  <c r="H2823" i="16" s="1"/>
  <c r="K2811" i="16"/>
  <c r="H2811" i="16" s="1"/>
  <c r="K2799" i="16"/>
  <c r="H2799" i="16" s="1"/>
  <c r="K2787" i="16"/>
  <c r="H2787" i="16" s="1"/>
  <c r="K2775" i="16"/>
  <c r="H2775" i="16" s="1"/>
  <c r="K2763" i="16"/>
  <c r="H2763" i="16" s="1"/>
  <c r="K2751" i="16"/>
  <c r="H2751" i="16" s="1"/>
  <c r="K2739" i="16"/>
  <c r="H2739" i="16" s="1"/>
  <c r="K2727" i="16"/>
  <c r="H2727" i="16" s="1"/>
  <c r="K2715" i="16"/>
  <c r="H2715" i="16" s="1"/>
  <c r="K2703" i="16"/>
  <c r="H2703" i="16" s="1"/>
  <c r="K2691" i="16"/>
  <c r="H2691" i="16" s="1"/>
  <c r="K2679" i="16"/>
  <c r="H2679" i="16" s="1"/>
  <c r="K2667" i="16"/>
  <c r="H2667" i="16" s="1"/>
  <c r="K2655" i="16"/>
  <c r="H2655" i="16" s="1"/>
  <c r="K2643" i="16"/>
  <c r="H2643" i="16" s="1"/>
  <c r="K2631" i="16"/>
  <c r="H2631" i="16" s="1"/>
  <c r="K2619" i="16"/>
  <c r="H2619" i="16" s="1"/>
  <c r="K2607" i="16"/>
  <c r="H2607" i="16" s="1"/>
  <c r="K2595" i="16"/>
  <c r="H2595" i="16" s="1"/>
  <c r="K2583" i="16"/>
  <c r="H2583" i="16" s="1"/>
  <c r="K2571" i="16"/>
  <c r="H2571" i="16" s="1"/>
  <c r="K2559" i="16"/>
  <c r="H2559" i="16" s="1"/>
  <c r="K2547" i="16"/>
  <c r="H2547" i="16" s="1"/>
  <c r="K2535" i="16"/>
  <c r="H2535" i="16" s="1"/>
  <c r="K2523" i="16"/>
  <c r="H2523" i="16" s="1"/>
  <c r="K2511" i="16"/>
  <c r="H2511" i="16" s="1"/>
  <c r="K2499" i="16"/>
  <c r="H2499" i="16" s="1"/>
  <c r="K2487" i="16"/>
  <c r="H2487" i="16" s="1"/>
  <c r="K2475" i="16"/>
  <c r="H2475" i="16" s="1"/>
  <c r="K2463" i="16"/>
  <c r="H2463" i="16" s="1"/>
  <c r="K2451" i="16"/>
  <c r="H2451" i="16" s="1"/>
  <c r="K2439" i="16"/>
  <c r="H2439" i="16" s="1"/>
  <c r="K2427" i="16"/>
  <c r="H2427" i="16" s="1"/>
  <c r="K2415" i="16"/>
  <c r="H2415" i="16" s="1"/>
  <c r="K2403" i="16"/>
  <c r="H2403" i="16" s="1"/>
  <c r="K2391" i="16"/>
  <c r="H2391" i="16" s="1"/>
  <c r="K2379" i="16"/>
  <c r="H2379" i="16" s="1"/>
  <c r="K2367" i="16"/>
  <c r="H2367" i="16" s="1"/>
  <c r="K2355" i="16"/>
  <c r="H2355" i="16" s="1"/>
  <c r="K2343" i="16"/>
  <c r="H2343" i="16" s="1"/>
  <c r="K2331" i="16"/>
  <c r="H2331" i="16" s="1"/>
  <c r="K2319" i="16"/>
  <c r="H2319" i="16" s="1"/>
  <c r="K2307" i="16"/>
  <c r="H2307" i="16" s="1"/>
  <c r="K2295" i="16"/>
  <c r="H2295" i="16" s="1"/>
  <c r="K2283" i="16"/>
  <c r="H2283" i="16" s="1"/>
  <c r="K2271" i="16"/>
  <c r="H2271" i="16" s="1"/>
  <c r="K2259" i="16"/>
  <c r="H2259" i="16" s="1"/>
  <c r="K2247" i="16"/>
  <c r="H2247" i="16" s="1"/>
  <c r="K2235" i="16"/>
  <c r="H2235" i="16" s="1"/>
  <c r="K2223" i="16"/>
  <c r="H2223" i="16" s="1"/>
  <c r="K2211" i="16"/>
  <c r="H2211" i="16" s="1"/>
  <c r="K2199" i="16"/>
  <c r="H2199" i="16" s="1"/>
  <c r="K2187" i="16"/>
  <c r="H2187" i="16" s="1"/>
  <c r="K2175" i="16"/>
  <c r="H2175" i="16" s="1"/>
  <c r="K2163" i="16"/>
  <c r="H2163" i="16" s="1"/>
  <c r="K2151" i="16"/>
  <c r="H2151" i="16" s="1"/>
  <c r="K2139" i="16"/>
  <c r="H2139" i="16" s="1"/>
  <c r="K2127" i="16"/>
  <c r="H2127" i="16" s="1"/>
  <c r="K2115" i="16"/>
  <c r="H2115" i="16" s="1"/>
  <c r="K2103" i="16"/>
  <c r="H2103" i="16" s="1"/>
  <c r="K2091" i="16"/>
  <c r="H2091" i="16" s="1"/>
  <c r="K2079" i="16"/>
  <c r="H2079" i="16" s="1"/>
  <c r="K2067" i="16"/>
  <c r="H2067" i="16" s="1"/>
  <c r="K2055" i="16"/>
  <c r="H2055" i="16" s="1"/>
  <c r="K2043" i="16"/>
  <c r="H2043" i="16" s="1"/>
  <c r="K2031" i="16"/>
  <c r="H2031" i="16" s="1"/>
  <c r="K2019" i="16"/>
  <c r="H2019" i="16" s="1"/>
  <c r="K2007" i="16"/>
  <c r="H2007" i="16" s="1"/>
  <c r="K2714" i="16"/>
  <c r="H2714" i="16" s="1"/>
  <c r="K2702" i="16"/>
  <c r="H2702" i="16" s="1"/>
  <c r="K2690" i="16"/>
  <c r="H2690" i="16" s="1"/>
  <c r="K2678" i="16"/>
  <c r="H2678" i="16" s="1"/>
  <c r="K2666" i="16"/>
  <c r="H2666" i="16" s="1"/>
  <c r="K2654" i="16"/>
  <c r="H2654" i="16" s="1"/>
  <c r="K2642" i="16"/>
  <c r="H2642" i="16" s="1"/>
  <c r="K2630" i="16"/>
  <c r="H2630" i="16" s="1"/>
  <c r="K2618" i="16"/>
  <c r="H2618" i="16" s="1"/>
  <c r="K2606" i="16"/>
  <c r="H2606" i="16" s="1"/>
  <c r="K2594" i="16"/>
  <c r="H2594" i="16" s="1"/>
  <c r="K2582" i="16"/>
  <c r="H2582" i="16" s="1"/>
  <c r="K2570" i="16"/>
  <c r="H2570" i="16" s="1"/>
  <c r="K2558" i="16"/>
  <c r="H2558" i="16" s="1"/>
  <c r="K2546" i="16"/>
  <c r="H2546" i="16" s="1"/>
  <c r="K2534" i="16"/>
  <c r="H2534" i="16" s="1"/>
  <c r="K2522" i="16"/>
  <c r="H2522" i="16" s="1"/>
  <c r="K2510" i="16"/>
  <c r="H2510" i="16" s="1"/>
  <c r="K2498" i="16"/>
  <c r="H2498" i="16" s="1"/>
  <c r="K2486" i="16"/>
  <c r="H2486" i="16" s="1"/>
  <c r="K2474" i="16"/>
  <c r="H2474" i="16" s="1"/>
  <c r="K2462" i="16"/>
  <c r="H2462" i="16" s="1"/>
  <c r="K2450" i="16"/>
  <c r="H2450" i="16" s="1"/>
  <c r="K2438" i="16"/>
  <c r="H2438" i="16" s="1"/>
  <c r="K2426" i="16"/>
  <c r="H2426" i="16" s="1"/>
  <c r="K2414" i="16"/>
  <c r="H2414" i="16" s="1"/>
  <c r="K2402" i="16"/>
  <c r="H2402" i="16" s="1"/>
  <c r="K2390" i="16"/>
  <c r="H2390" i="16" s="1"/>
  <c r="K2378" i="16"/>
  <c r="H2378" i="16" s="1"/>
  <c r="K2366" i="16"/>
  <c r="H2366" i="16" s="1"/>
  <c r="K2354" i="16"/>
  <c r="H2354" i="16" s="1"/>
  <c r="K2342" i="16"/>
  <c r="H2342" i="16" s="1"/>
  <c r="K2330" i="16"/>
  <c r="H2330" i="16" s="1"/>
  <c r="K2318" i="16"/>
  <c r="H2318" i="16" s="1"/>
  <c r="K2306" i="16"/>
  <c r="H2306" i="16" s="1"/>
  <c r="K2294" i="16"/>
  <c r="H2294" i="16" s="1"/>
  <c r="K2282" i="16"/>
  <c r="H2282" i="16" s="1"/>
  <c r="K2270" i="16"/>
  <c r="H2270" i="16" s="1"/>
  <c r="K2258" i="16"/>
  <c r="H2258" i="16" s="1"/>
  <c r="K2246" i="16"/>
  <c r="H2246" i="16" s="1"/>
  <c r="K2234" i="16"/>
  <c r="H2234" i="16" s="1"/>
  <c r="K2222" i="16"/>
  <c r="H2222" i="16" s="1"/>
  <c r="K2210" i="16"/>
  <c r="H2210" i="16" s="1"/>
  <c r="K2198" i="16"/>
  <c r="H2198" i="16" s="1"/>
  <c r="K2186" i="16"/>
  <c r="H2186" i="16" s="1"/>
  <c r="K2174" i="16"/>
  <c r="H2174" i="16" s="1"/>
  <c r="K2162" i="16"/>
  <c r="H2162" i="16" s="1"/>
  <c r="K2150" i="16"/>
  <c r="H2150" i="16" s="1"/>
  <c r="K2138" i="16"/>
  <c r="H2138" i="16" s="1"/>
  <c r="K2126" i="16"/>
  <c r="H2126" i="16" s="1"/>
  <c r="K2114" i="16"/>
  <c r="H2114" i="16" s="1"/>
  <c r="K2102" i="16"/>
  <c r="H2102" i="16" s="1"/>
  <c r="K2090" i="16"/>
  <c r="H2090" i="16" s="1"/>
  <c r="K2078" i="16"/>
  <c r="H2078" i="16" s="1"/>
  <c r="K2066" i="16"/>
  <c r="H2066" i="16" s="1"/>
  <c r="K2054" i="16"/>
  <c r="H2054" i="16" s="1"/>
  <c r="K2042" i="16"/>
  <c r="H2042" i="16" s="1"/>
  <c r="K2030" i="16"/>
  <c r="H2030" i="16" s="1"/>
  <c r="K2018" i="16"/>
  <c r="H2018" i="16" s="1"/>
  <c r="K2006" i="16"/>
  <c r="H2006" i="16" s="1"/>
  <c r="K1994" i="16"/>
  <c r="H1994" i="16" s="1"/>
  <c r="K1982" i="16"/>
  <c r="H1982" i="16" s="1"/>
  <c r="K1970" i="16"/>
  <c r="H1970" i="16" s="1"/>
  <c r="K1958" i="16"/>
  <c r="H1958" i="16" s="1"/>
  <c r="K1946" i="16"/>
  <c r="H1946" i="16" s="1"/>
  <c r="K1934" i="16"/>
  <c r="H1934" i="16" s="1"/>
  <c r="K1922" i="16"/>
  <c r="H1922" i="16" s="1"/>
  <c r="K1910" i="16"/>
  <c r="H1910" i="16" s="1"/>
  <c r="K1898" i="16"/>
  <c r="H1898" i="16" s="1"/>
  <c r="K1886" i="16"/>
  <c r="H1886" i="16" s="1"/>
  <c r="K1874" i="16"/>
  <c r="H1874" i="16" s="1"/>
  <c r="K1862" i="16"/>
  <c r="H1862" i="16" s="1"/>
  <c r="K1850" i="16"/>
  <c r="H1850" i="16" s="1"/>
  <c r="K1838" i="16"/>
  <c r="H1838" i="16" s="1"/>
  <c r="K1826" i="16"/>
  <c r="H1826" i="16" s="1"/>
  <c r="K1814" i="16"/>
  <c r="H1814" i="16" s="1"/>
  <c r="K1802" i="16"/>
  <c r="H1802" i="16" s="1"/>
  <c r="K1790" i="16"/>
  <c r="H1790" i="16" s="1"/>
  <c r="K1778" i="16"/>
  <c r="H1778" i="16" s="1"/>
  <c r="K1766" i="16"/>
  <c r="H1766" i="16" s="1"/>
  <c r="K1754" i="16"/>
  <c r="H1754" i="16" s="1"/>
  <c r="K1742" i="16"/>
  <c r="H1742" i="16" s="1"/>
  <c r="K1730" i="16"/>
  <c r="H1730" i="16" s="1"/>
  <c r="K721" i="16"/>
  <c r="H721" i="16" s="1"/>
  <c r="K709" i="16"/>
  <c r="H709" i="16" s="1"/>
  <c r="K697" i="16"/>
  <c r="H697" i="16" s="1"/>
  <c r="K685" i="16"/>
  <c r="H685" i="16" s="1"/>
  <c r="K673" i="16"/>
  <c r="H673" i="16" s="1"/>
  <c r="K661" i="16"/>
  <c r="H661" i="16" s="1"/>
  <c r="K649" i="16"/>
  <c r="H649" i="16" s="1"/>
  <c r="K1428" i="16"/>
  <c r="H1428" i="16" s="1"/>
  <c r="K1416" i="16"/>
  <c r="H1416" i="16" s="1"/>
  <c r="K1404" i="16"/>
  <c r="H1404" i="16" s="1"/>
  <c r="K1392" i="16"/>
  <c r="H1392" i="16" s="1"/>
  <c r="K1380" i="16"/>
  <c r="H1380" i="16" s="1"/>
  <c r="K1368" i="16"/>
  <c r="H1368" i="16" s="1"/>
  <c r="K1356" i="16"/>
  <c r="H1356" i="16" s="1"/>
  <c r="K1344" i="16"/>
  <c r="H1344" i="16" s="1"/>
  <c r="K1332" i="16"/>
  <c r="H1332" i="16" s="1"/>
  <c r="K1320" i="16"/>
  <c r="H1320" i="16" s="1"/>
  <c r="K1308" i="16"/>
  <c r="H1308" i="16" s="1"/>
  <c r="K1296" i="16"/>
  <c r="H1296" i="16" s="1"/>
  <c r="K1284" i="16"/>
  <c r="H1284" i="16" s="1"/>
  <c r="K1272" i="16"/>
  <c r="H1272" i="16" s="1"/>
  <c r="K1260" i="16"/>
  <c r="H1260" i="16" s="1"/>
  <c r="K1248" i="16"/>
  <c r="H1248" i="16" s="1"/>
  <c r="K1236" i="16"/>
  <c r="H1236" i="16" s="1"/>
  <c r="K1224" i="16"/>
  <c r="H1224" i="16" s="1"/>
  <c r="K1212" i="16"/>
  <c r="H1212" i="16" s="1"/>
  <c r="K1200" i="16"/>
  <c r="H1200" i="16" s="1"/>
  <c r="K1188" i="16"/>
  <c r="H1188" i="16" s="1"/>
  <c r="K1176" i="16"/>
  <c r="H1176" i="16" s="1"/>
  <c r="K1164" i="16"/>
  <c r="H1164" i="16" s="1"/>
  <c r="K1152" i="16"/>
  <c r="H1152" i="16" s="1"/>
  <c r="K1140" i="16"/>
  <c r="H1140" i="16" s="1"/>
  <c r="K1128" i="16"/>
  <c r="H1128" i="16" s="1"/>
  <c r="K1116" i="16"/>
  <c r="H1116" i="16" s="1"/>
  <c r="K1104" i="16"/>
  <c r="H1104" i="16" s="1"/>
  <c r="K1092" i="16"/>
  <c r="H1092" i="16" s="1"/>
  <c r="K1080" i="16"/>
  <c r="H1080" i="16" s="1"/>
  <c r="K1068" i="16"/>
  <c r="H1068" i="16" s="1"/>
  <c r="K1056" i="16"/>
  <c r="H1056" i="16" s="1"/>
  <c r="K1044" i="16"/>
  <c r="H1044" i="16" s="1"/>
  <c r="K1032" i="16"/>
  <c r="H1032" i="16" s="1"/>
  <c r="K1020" i="16"/>
  <c r="H1020" i="16" s="1"/>
  <c r="K1008" i="16"/>
  <c r="H1008" i="16" s="1"/>
  <c r="K996" i="16"/>
  <c r="H996" i="16" s="1"/>
  <c r="K984" i="16"/>
  <c r="H984" i="16" s="1"/>
  <c r="K972" i="16"/>
  <c r="H972" i="16" s="1"/>
  <c r="K960" i="16"/>
  <c r="H960" i="16" s="1"/>
  <c r="K948" i="16"/>
  <c r="H948" i="16" s="1"/>
  <c r="K936" i="16"/>
  <c r="H936" i="16" s="1"/>
  <c r="K924" i="16"/>
  <c r="H924" i="16" s="1"/>
  <c r="K912" i="16"/>
  <c r="H912" i="16" s="1"/>
  <c r="K900" i="16"/>
  <c r="H900" i="16" s="1"/>
  <c r="K888" i="16"/>
  <c r="H888" i="16" s="1"/>
  <c r="K876" i="16"/>
  <c r="H876" i="16" s="1"/>
  <c r="K864" i="16"/>
  <c r="H864" i="16" s="1"/>
  <c r="K852" i="16"/>
  <c r="H852" i="16" s="1"/>
  <c r="K840" i="16"/>
  <c r="H840" i="16" s="1"/>
  <c r="K828" i="16"/>
  <c r="H828" i="16" s="1"/>
  <c r="K816" i="16"/>
  <c r="H816" i="16" s="1"/>
  <c r="K804" i="16"/>
  <c r="H804" i="16" s="1"/>
  <c r="K792" i="16"/>
  <c r="H792" i="16" s="1"/>
  <c r="K780" i="16"/>
  <c r="H780" i="16" s="1"/>
  <c r="K768" i="16"/>
  <c r="H768" i="16" s="1"/>
  <c r="K756" i="16"/>
  <c r="H756" i="16" s="1"/>
  <c r="K744" i="16"/>
  <c r="H744" i="16" s="1"/>
  <c r="K732" i="16"/>
  <c r="H732" i="16" s="1"/>
  <c r="K720" i="16"/>
  <c r="H720" i="16" s="1"/>
  <c r="K708" i="16"/>
  <c r="H708" i="16" s="1"/>
  <c r="K696" i="16"/>
  <c r="H696" i="16" s="1"/>
  <c r="K684" i="16"/>
  <c r="H684" i="16" s="1"/>
  <c r="K672" i="16"/>
  <c r="H672" i="16" s="1"/>
  <c r="K660" i="16"/>
  <c r="H660" i="16" s="1"/>
  <c r="K648" i="16"/>
  <c r="H648" i="16" s="1"/>
  <c r="K636" i="16"/>
  <c r="H636" i="16" s="1"/>
  <c r="K624" i="16"/>
  <c r="H624" i="16" s="1"/>
  <c r="K612" i="16"/>
  <c r="H612" i="16" s="1"/>
  <c r="K600" i="16"/>
  <c r="H600" i="16" s="1"/>
  <c r="K588" i="16"/>
  <c r="H588" i="16" s="1"/>
  <c r="K576" i="16"/>
  <c r="H576" i="16" s="1"/>
  <c r="K564" i="16"/>
  <c r="H564" i="16" s="1"/>
  <c r="K552" i="16"/>
  <c r="H552" i="16" s="1"/>
  <c r="K540" i="16"/>
  <c r="H540" i="16" s="1"/>
  <c r="K2987" i="16"/>
  <c r="H2987" i="16" s="1"/>
  <c r="K2975" i="16"/>
  <c r="H2975" i="16" s="1"/>
  <c r="K2963" i="16"/>
  <c r="H2963" i="16" s="1"/>
  <c r="K2951" i="16"/>
  <c r="H2951" i="16" s="1"/>
  <c r="K2939" i="16"/>
  <c r="H2939" i="16" s="1"/>
  <c r="K2927" i="16"/>
  <c r="H2927" i="16" s="1"/>
  <c r="K2915" i="16"/>
  <c r="H2915" i="16" s="1"/>
  <c r="K2903" i="16"/>
  <c r="H2903" i="16" s="1"/>
  <c r="K2891" i="16"/>
  <c r="H2891" i="16" s="1"/>
  <c r="K2879" i="16"/>
  <c r="H2879" i="16" s="1"/>
  <c r="K2867" i="16"/>
  <c r="H2867" i="16" s="1"/>
  <c r="K2855" i="16"/>
  <c r="H2855" i="16" s="1"/>
  <c r="K2843" i="16"/>
  <c r="H2843" i="16" s="1"/>
  <c r="K2831" i="16"/>
  <c r="H2831" i="16" s="1"/>
  <c r="K2819" i="16"/>
  <c r="H2819" i="16" s="1"/>
  <c r="K2807" i="16"/>
  <c r="H2807" i="16" s="1"/>
  <c r="K2795" i="16"/>
  <c r="H2795" i="16" s="1"/>
  <c r="K2783" i="16"/>
  <c r="H2783" i="16" s="1"/>
  <c r="K2771" i="16"/>
  <c r="H2771" i="16" s="1"/>
  <c r="K2759" i="16"/>
  <c r="H2759" i="16" s="1"/>
  <c r="K2747" i="16"/>
  <c r="H2747" i="16" s="1"/>
  <c r="K2735" i="16"/>
  <c r="H2735" i="16" s="1"/>
  <c r="K2723" i="16"/>
  <c r="H2723" i="16" s="1"/>
  <c r="K2711" i="16"/>
  <c r="H2711" i="16" s="1"/>
  <c r="K2699" i="16"/>
  <c r="H2699" i="16" s="1"/>
  <c r="K2687" i="16"/>
  <c r="H2687" i="16" s="1"/>
  <c r="K2675" i="16"/>
  <c r="H2675" i="16" s="1"/>
  <c r="K2663" i="16"/>
  <c r="H2663" i="16" s="1"/>
  <c r="K2651" i="16"/>
  <c r="H2651" i="16" s="1"/>
  <c r="K2639" i="16"/>
  <c r="H2639" i="16" s="1"/>
  <c r="K2627" i="16"/>
  <c r="H2627" i="16" s="1"/>
  <c r="K2615" i="16"/>
  <c r="H2615" i="16" s="1"/>
  <c r="K2603" i="16"/>
  <c r="H2603" i="16" s="1"/>
  <c r="K2591" i="16"/>
  <c r="H2591" i="16" s="1"/>
  <c r="K2579" i="16"/>
  <c r="H2579" i="16" s="1"/>
  <c r="K2567" i="16"/>
  <c r="H2567" i="16" s="1"/>
  <c r="K2555" i="16"/>
  <c r="H2555" i="16" s="1"/>
  <c r="K2543" i="16"/>
  <c r="H2543" i="16" s="1"/>
  <c r="K2531" i="16"/>
  <c r="H2531" i="16" s="1"/>
  <c r="K2519" i="16"/>
  <c r="H2519" i="16" s="1"/>
  <c r="K2507" i="16"/>
  <c r="H2507" i="16" s="1"/>
  <c r="K2495" i="16"/>
  <c r="H2495" i="16" s="1"/>
  <c r="K2483" i="16"/>
  <c r="H2483" i="16" s="1"/>
  <c r="K2471" i="16"/>
  <c r="H2471" i="16" s="1"/>
  <c r="K2459" i="16"/>
  <c r="H2459" i="16" s="1"/>
  <c r="K2447" i="16"/>
  <c r="H2447" i="16" s="1"/>
  <c r="K2435" i="16"/>
  <c r="H2435" i="16" s="1"/>
  <c r="K2423" i="16"/>
  <c r="H2423" i="16" s="1"/>
  <c r="K2411" i="16"/>
  <c r="H2411" i="16" s="1"/>
  <c r="K2399" i="16"/>
  <c r="H2399" i="16" s="1"/>
  <c r="K2387" i="16"/>
  <c r="H2387" i="16" s="1"/>
  <c r="K2375" i="16"/>
  <c r="H2375" i="16" s="1"/>
  <c r="K2363" i="16"/>
  <c r="H2363" i="16" s="1"/>
  <c r="K2351" i="16"/>
  <c r="H2351" i="16" s="1"/>
  <c r="K2339" i="16"/>
  <c r="H2339" i="16" s="1"/>
  <c r="K2327" i="16"/>
  <c r="H2327" i="16" s="1"/>
  <c r="K2315" i="16"/>
  <c r="H2315" i="16" s="1"/>
  <c r="K2303" i="16"/>
  <c r="H2303" i="16" s="1"/>
  <c r="K2291" i="16"/>
  <c r="H2291" i="16" s="1"/>
  <c r="K2279" i="16"/>
  <c r="H2279" i="16" s="1"/>
  <c r="K2267" i="16"/>
  <c r="H2267" i="16" s="1"/>
  <c r="K2255" i="16"/>
  <c r="H2255" i="16" s="1"/>
  <c r="K2243" i="16"/>
  <c r="H2243" i="16" s="1"/>
  <c r="K2231" i="16"/>
  <c r="H2231" i="16" s="1"/>
  <c r="K2219" i="16"/>
  <c r="H2219" i="16" s="1"/>
  <c r="K2207" i="16"/>
  <c r="H2207" i="16" s="1"/>
  <c r="K2195" i="16"/>
  <c r="H2195" i="16" s="1"/>
  <c r="K2183" i="16"/>
  <c r="H2183" i="16" s="1"/>
  <c r="K2171" i="16"/>
  <c r="H2171" i="16" s="1"/>
  <c r="K2159" i="16"/>
  <c r="H2159" i="16" s="1"/>
  <c r="K2147" i="16"/>
  <c r="H2147" i="16" s="1"/>
  <c r="K2135" i="16"/>
  <c r="H2135" i="16" s="1"/>
  <c r="K2123" i="16"/>
  <c r="H2123" i="16" s="1"/>
  <c r="K2111" i="16"/>
  <c r="H2111" i="16" s="1"/>
  <c r="K2099" i="16"/>
  <c r="H2099" i="16" s="1"/>
  <c r="K2087" i="16"/>
  <c r="H2087" i="16" s="1"/>
  <c r="K2075" i="16"/>
  <c r="H2075" i="16" s="1"/>
  <c r="K2063" i="16"/>
  <c r="H2063" i="16" s="1"/>
  <c r="K2938" i="16"/>
  <c r="H2938" i="16" s="1"/>
  <c r="K2926" i="16"/>
  <c r="H2926" i="16" s="1"/>
  <c r="K2914" i="16"/>
  <c r="H2914" i="16" s="1"/>
  <c r="K2902" i="16"/>
  <c r="H2902" i="16" s="1"/>
  <c r="K2890" i="16"/>
  <c r="H2890" i="16" s="1"/>
  <c r="K2878" i="16"/>
  <c r="H2878" i="16" s="1"/>
  <c r="K2866" i="16"/>
  <c r="H2866" i="16" s="1"/>
  <c r="K2854" i="16"/>
  <c r="H2854" i="16" s="1"/>
  <c r="K2842" i="16"/>
  <c r="H2842" i="16" s="1"/>
  <c r="K2830" i="16"/>
  <c r="H2830" i="16" s="1"/>
  <c r="K2818" i="16"/>
  <c r="H2818" i="16" s="1"/>
  <c r="K2806" i="16"/>
  <c r="H2806" i="16" s="1"/>
  <c r="K2794" i="16"/>
  <c r="H2794" i="16" s="1"/>
  <c r="K2782" i="16"/>
  <c r="H2782" i="16" s="1"/>
  <c r="K2770" i="16"/>
  <c r="H2770" i="16" s="1"/>
  <c r="K2758" i="16"/>
  <c r="H2758" i="16" s="1"/>
  <c r="K2746" i="16"/>
  <c r="H2746" i="16" s="1"/>
  <c r="K2734" i="16"/>
  <c r="H2734" i="16" s="1"/>
  <c r="K2722" i="16"/>
  <c r="H2722" i="16" s="1"/>
  <c r="K2710" i="16"/>
  <c r="H2710" i="16" s="1"/>
  <c r="K2698" i="16"/>
  <c r="H2698" i="16" s="1"/>
  <c r="K2686" i="16"/>
  <c r="H2686" i="16" s="1"/>
  <c r="K2674" i="16"/>
  <c r="H2674" i="16" s="1"/>
  <c r="K2662" i="16"/>
  <c r="H2662" i="16" s="1"/>
  <c r="K2650" i="16"/>
  <c r="H2650" i="16" s="1"/>
  <c r="K2638" i="16"/>
  <c r="H2638" i="16" s="1"/>
  <c r="K2626" i="16"/>
  <c r="H2626" i="16" s="1"/>
  <c r="K2614" i="16"/>
  <c r="H2614" i="16" s="1"/>
  <c r="K2602" i="16"/>
  <c r="H2602" i="16" s="1"/>
  <c r="K2590" i="16"/>
  <c r="H2590" i="16" s="1"/>
  <c r="K2578" i="16"/>
  <c r="H2578" i="16" s="1"/>
  <c r="K2566" i="16"/>
  <c r="H2566" i="16" s="1"/>
  <c r="K2554" i="16"/>
  <c r="H2554" i="16" s="1"/>
  <c r="K2542" i="16"/>
  <c r="H2542" i="16" s="1"/>
  <c r="K2530" i="16"/>
  <c r="H2530" i="16" s="1"/>
  <c r="K2518" i="16"/>
  <c r="H2518" i="16" s="1"/>
  <c r="K2506" i="16"/>
  <c r="H2506" i="16" s="1"/>
  <c r="K2494" i="16"/>
  <c r="H2494" i="16" s="1"/>
  <c r="K2482" i="16"/>
  <c r="H2482" i="16" s="1"/>
  <c r="K2470" i="16"/>
  <c r="H2470" i="16" s="1"/>
  <c r="K2458" i="16"/>
  <c r="H2458" i="16" s="1"/>
  <c r="K2446" i="16"/>
  <c r="H2446" i="16" s="1"/>
  <c r="K2434" i="16"/>
  <c r="H2434" i="16" s="1"/>
  <c r="K2422" i="16"/>
  <c r="H2422" i="16" s="1"/>
  <c r="K2410" i="16"/>
  <c r="H2410" i="16" s="1"/>
  <c r="K2398" i="16"/>
  <c r="H2398" i="16" s="1"/>
  <c r="K2386" i="16"/>
  <c r="H2386" i="16" s="1"/>
  <c r="K2374" i="16"/>
  <c r="H2374" i="16" s="1"/>
  <c r="K2362" i="16"/>
  <c r="H2362" i="16" s="1"/>
  <c r="K2350" i="16"/>
  <c r="H2350" i="16" s="1"/>
  <c r="K2338" i="16"/>
  <c r="H2338" i="16" s="1"/>
  <c r="K2326" i="16"/>
  <c r="H2326" i="16" s="1"/>
  <c r="K2314" i="16"/>
  <c r="H2314" i="16" s="1"/>
  <c r="K2302" i="16"/>
  <c r="H2302" i="16" s="1"/>
  <c r="K2290" i="16"/>
  <c r="H2290" i="16" s="1"/>
  <c r="K2278" i="16"/>
  <c r="H2278" i="16" s="1"/>
  <c r="K2266" i="16"/>
  <c r="H2266" i="16" s="1"/>
  <c r="K2254" i="16"/>
  <c r="H2254" i="16" s="1"/>
  <c r="K2242" i="16"/>
  <c r="H2242" i="16" s="1"/>
  <c r="K2230" i="16"/>
  <c r="H2230" i="16" s="1"/>
  <c r="K2218" i="16"/>
  <c r="H2218" i="16" s="1"/>
  <c r="K2206" i="16"/>
  <c r="H2206" i="16" s="1"/>
  <c r="K2194" i="16"/>
  <c r="H2194" i="16" s="1"/>
  <c r="K2182" i="16"/>
  <c r="H2182" i="16" s="1"/>
  <c r="K2170" i="16"/>
  <c r="H2170" i="16" s="1"/>
  <c r="K2158" i="16"/>
  <c r="H2158" i="16" s="1"/>
  <c r="K2146" i="16"/>
  <c r="H2146" i="16" s="1"/>
  <c r="K2134" i="16"/>
  <c r="H2134" i="16" s="1"/>
  <c r="K2122" i="16"/>
  <c r="H2122" i="16" s="1"/>
  <c r="K2110" i="16"/>
  <c r="H2110" i="16" s="1"/>
  <c r="K2098" i="16"/>
  <c r="H2098" i="16" s="1"/>
  <c r="K2086" i="16"/>
  <c r="H2086" i="16" s="1"/>
  <c r="K2074" i="16"/>
  <c r="H2074" i="16" s="1"/>
  <c r="K2062" i="16"/>
  <c r="H2062" i="16" s="1"/>
  <c r="K2050" i="16"/>
  <c r="H2050" i="16" s="1"/>
  <c r="K2038" i="16"/>
  <c r="H2038" i="16" s="1"/>
  <c r="K2026" i="16"/>
  <c r="H2026" i="16" s="1"/>
  <c r="K2014" i="16"/>
  <c r="H2014" i="16" s="1"/>
  <c r="K2002" i="16"/>
  <c r="H2002" i="16" s="1"/>
  <c r="K1990" i="16"/>
  <c r="H1990" i="16" s="1"/>
  <c r="K1978" i="16"/>
  <c r="H1978" i="16" s="1"/>
  <c r="K1966" i="16"/>
  <c r="H1966" i="16" s="1"/>
  <c r="K1954" i="16"/>
  <c r="H1954" i="16" s="1"/>
  <c r="K1942" i="16"/>
  <c r="H1942" i="16" s="1"/>
  <c r="K1930" i="16"/>
  <c r="H1930" i="16" s="1"/>
  <c r="K3045" i="16"/>
  <c r="H3045" i="16" s="1"/>
  <c r="K3033" i="16"/>
  <c r="H3033" i="16" s="1"/>
  <c r="K3021" i="16"/>
  <c r="H3021" i="16" s="1"/>
  <c r="K3009" i="16"/>
  <c r="H3009" i="16" s="1"/>
  <c r="K2997" i="16"/>
  <c r="H2997" i="16" s="1"/>
  <c r="K2985" i="16"/>
  <c r="H2985" i="16" s="1"/>
  <c r="K2973" i="16"/>
  <c r="H2973" i="16" s="1"/>
  <c r="K2961" i="16"/>
  <c r="H2961" i="16" s="1"/>
  <c r="K2949" i="16"/>
  <c r="H2949" i="16" s="1"/>
  <c r="K2937" i="16"/>
  <c r="H2937" i="16" s="1"/>
  <c r="K2925" i="16"/>
  <c r="H2925" i="16" s="1"/>
  <c r="K2913" i="16"/>
  <c r="H2913" i="16" s="1"/>
  <c r="K2901" i="16"/>
  <c r="H2901" i="16" s="1"/>
  <c r="K2889" i="16"/>
  <c r="H2889" i="16" s="1"/>
  <c r="K2877" i="16"/>
  <c r="H2877" i="16" s="1"/>
  <c r="K2865" i="16"/>
  <c r="H2865" i="16" s="1"/>
  <c r="K2853" i="16"/>
  <c r="H2853" i="16" s="1"/>
  <c r="K2841" i="16"/>
  <c r="H2841" i="16" s="1"/>
  <c r="K2829" i="16"/>
  <c r="H2829" i="16" s="1"/>
  <c r="K2817" i="16"/>
  <c r="H2817" i="16" s="1"/>
  <c r="K2805" i="16"/>
  <c r="H2805" i="16" s="1"/>
  <c r="K2793" i="16"/>
  <c r="H2793" i="16" s="1"/>
  <c r="K2781" i="16"/>
  <c r="H2781" i="16" s="1"/>
  <c r="K2769" i="16"/>
  <c r="H2769" i="16" s="1"/>
  <c r="K2757" i="16"/>
  <c r="H2757" i="16" s="1"/>
  <c r="K2745" i="16"/>
  <c r="H2745" i="16" s="1"/>
  <c r="K2733" i="16"/>
  <c r="H2733" i="16" s="1"/>
  <c r="K2721" i="16"/>
  <c r="H2721" i="16" s="1"/>
  <c r="K2709" i="16"/>
  <c r="H2709" i="16" s="1"/>
  <c r="K2697" i="16"/>
  <c r="H2697" i="16" s="1"/>
  <c r="K2685" i="16"/>
  <c r="H2685" i="16" s="1"/>
  <c r="K2673" i="16"/>
  <c r="H2673" i="16" s="1"/>
  <c r="K2661" i="16"/>
  <c r="H2661" i="16" s="1"/>
  <c r="K2649" i="16"/>
  <c r="H2649" i="16" s="1"/>
  <c r="K2637" i="16"/>
  <c r="H2637" i="16" s="1"/>
  <c r="K2625" i="16"/>
  <c r="H2625" i="16" s="1"/>
  <c r="K2613" i="16"/>
  <c r="H2613" i="16" s="1"/>
  <c r="K2601" i="16"/>
  <c r="H2601" i="16" s="1"/>
  <c r="K2589" i="16"/>
  <c r="H2589" i="16" s="1"/>
  <c r="K2577" i="16"/>
  <c r="H2577" i="16" s="1"/>
  <c r="K2565" i="16"/>
  <c r="H2565" i="16" s="1"/>
  <c r="K2553" i="16"/>
  <c r="H2553" i="16" s="1"/>
  <c r="K2541" i="16"/>
  <c r="H2541" i="16" s="1"/>
  <c r="K2529" i="16"/>
  <c r="H2529" i="16" s="1"/>
  <c r="K2517" i="16"/>
  <c r="H2517" i="16" s="1"/>
  <c r="K2505" i="16"/>
  <c r="H2505" i="16" s="1"/>
  <c r="K2493" i="16"/>
  <c r="H2493" i="16" s="1"/>
  <c r="K2481" i="16"/>
  <c r="H2481" i="16" s="1"/>
  <c r="K2469" i="16"/>
  <c r="H2469" i="16" s="1"/>
  <c r="K2457" i="16"/>
  <c r="H2457" i="16" s="1"/>
  <c r="K2445" i="16"/>
  <c r="H2445" i="16" s="1"/>
  <c r="K2433" i="16"/>
  <c r="H2433" i="16" s="1"/>
  <c r="K2421" i="16"/>
  <c r="H2421" i="16" s="1"/>
  <c r="K2409" i="16"/>
  <c r="H2409" i="16" s="1"/>
  <c r="K2397" i="16"/>
  <c r="H2397" i="16" s="1"/>
  <c r="K2385" i="16"/>
  <c r="H2385" i="16" s="1"/>
  <c r="K2373" i="16"/>
  <c r="H2373" i="16" s="1"/>
  <c r="K2361" i="16"/>
  <c r="H2361" i="16" s="1"/>
  <c r="K2349" i="16"/>
  <c r="H2349" i="16" s="1"/>
  <c r="K2337" i="16"/>
  <c r="H2337" i="16" s="1"/>
  <c r="K2325" i="16"/>
  <c r="H2325" i="16" s="1"/>
  <c r="K2313" i="16"/>
  <c r="H2313" i="16" s="1"/>
  <c r="K2301" i="16"/>
  <c r="H2301" i="16" s="1"/>
  <c r="K2289" i="16"/>
  <c r="H2289" i="16" s="1"/>
  <c r="K2277" i="16"/>
  <c r="H2277" i="16" s="1"/>
  <c r="K2265" i="16"/>
  <c r="H2265" i="16" s="1"/>
  <c r="K2253" i="16"/>
  <c r="H2253" i="16" s="1"/>
  <c r="K2241" i="16"/>
  <c r="H2241" i="16" s="1"/>
  <c r="K2229" i="16"/>
  <c r="H2229" i="16" s="1"/>
  <c r="K2217" i="16"/>
  <c r="H2217" i="16" s="1"/>
  <c r="K2205" i="16"/>
  <c r="H2205" i="16" s="1"/>
  <c r="K2193" i="16"/>
  <c r="H2193" i="16" s="1"/>
  <c r="K2181" i="16"/>
  <c r="H2181" i="16" s="1"/>
  <c r="K2169" i="16"/>
  <c r="H2169" i="16" s="1"/>
  <c r="K2157" i="16"/>
  <c r="H2157" i="16" s="1"/>
  <c r="K2145" i="16"/>
  <c r="H2145" i="16" s="1"/>
  <c r="K2133" i="16"/>
  <c r="H2133" i="16" s="1"/>
  <c r="K2121" i="16"/>
  <c r="H2121" i="16" s="1"/>
  <c r="K2109" i="16"/>
  <c r="H2109" i="16" s="1"/>
  <c r="K2097" i="16"/>
  <c r="H2097" i="16" s="1"/>
  <c r="K2085" i="16"/>
  <c r="H2085" i="16" s="1"/>
  <c r="K2073" i="16"/>
  <c r="H2073" i="16" s="1"/>
  <c r="K2061" i="16"/>
  <c r="H2061" i="16" s="1"/>
  <c r="K3044" i="16"/>
  <c r="H3044" i="16" s="1"/>
  <c r="K3032" i="16"/>
  <c r="H3032" i="16" s="1"/>
  <c r="K3020" i="16"/>
  <c r="H3020" i="16" s="1"/>
  <c r="K3008" i="16"/>
  <c r="H3008" i="16" s="1"/>
  <c r="K2996" i="16"/>
  <c r="H2996" i="16" s="1"/>
  <c r="K2984" i="16"/>
  <c r="H2984" i="16" s="1"/>
  <c r="K2972" i="16"/>
  <c r="H2972" i="16" s="1"/>
  <c r="K2960" i="16"/>
  <c r="H2960" i="16" s="1"/>
  <c r="K2948" i="16"/>
  <c r="H2948" i="16" s="1"/>
  <c r="K2936" i="16"/>
  <c r="H2936" i="16" s="1"/>
  <c r="K2924" i="16"/>
  <c r="H2924" i="16" s="1"/>
  <c r="K2912" i="16"/>
  <c r="H2912" i="16" s="1"/>
  <c r="K2900" i="16"/>
  <c r="H2900" i="16" s="1"/>
  <c r="K2888" i="16"/>
  <c r="H2888" i="16" s="1"/>
  <c r="K2876" i="16"/>
  <c r="H2876" i="16" s="1"/>
  <c r="K2864" i="16"/>
  <c r="H2864" i="16" s="1"/>
  <c r="K2852" i="16"/>
  <c r="H2852" i="16" s="1"/>
  <c r="K2840" i="16"/>
  <c r="H2840" i="16" s="1"/>
  <c r="K2828" i="16"/>
  <c r="H2828" i="16" s="1"/>
  <c r="K2816" i="16"/>
  <c r="H2816" i="16" s="1"/>
  <c r="K2804" i="16"/>
  <c r="H2804" i="16" s="1"/>
  <c r="K2792" i="16"/>
  <c r="H2792" i="16" s="1"/>
  <c r="K2780" i="16"/>
  <c r="H2780" i="16" s="1"/>
  <c r="K2768" i="16"/>
  <c r="H2768" i="16" s="1"/>
  <c r="K2756" i="16"/>
  <c r="H2756" i="16" s="1"/>
  <c r="K2744" i="16"/>
  <c r="H2744" i="16" s="1"/>
  <c r="K2732" i="16"/>
  <c r="H2732" i="16" s="1"/>
  <c r="K2720" i="16"/>
  <c r="H2720" i="16" s="1"/>
  <c r="K2708" i="16"/>
  <c r="H2708" i="16" s="1"/>
  <c r="K2696" i="16"/>
  <c r="H2696" i="16" s="1"/>
  <c r="K2684" i="16"/>
  <c r="H2684" i="16" s="1"/>
  <c r="K2672" i="16"/>
  <c r="H2672" i="16" s="1"/>
  <c r="K2660" i="16"/>
  <c r="H2660" i="16" s="1"/>
  <c r="K2648" i="16"/>
  <c r="H2648" i="16" s="1"/>
  <c r="K2636" i="16"/>
  <c r="H2636" i="16" s="1"/>
  <c r="K2624" i="16"/>
  <c r="H2624" i="16" s="1"/>
  <c r="K2612" i="16"/>
  <c r="H2612" i="16" s="1"/>
  <c r="K2600" i="16"/>
  <c r="H2600" i="16" s="1"/>
  <c r="K2588" i="16"/>
  <c r="H2588" i="16" s="1"/>
  <c r="K2576" i="16"/>
  <c r="H2576" i="16" s="1"/>
  <c r="K2564" i="16"/>
  <c r="H2564" i="16" s="1"/>
  <c r="K2552" i="16"/>
  <c r="H2552" i="16" s="1"/>
  <c r="K2540" i="16"/>
  <c r="H2540" i="16" s="1"/>
  <c r="K2528" i="16"/>
  <c r="H2528" i="16" s="1"/>
  <c r="K2516" i="16"/>
  <c r="H2516" i="16" s="1"/>
  <c r="K2504" i="16"/>
  <c r="H2504" i="16" s="1"/>
  <c r="K2492" i="16"/>
  <c r="H2492" i="16" s="1"/>
  <c r="K2480" i="16"/>
  <c r="H2480" i="16" s="1"/>
  <c r="K2468" i="16"/>
  <c r="H2468" i="16" s="1"/>
  <c r="K2456" i="16"/>
  <c r="H2456" i="16" s="1"/>
  <c r="K2444" i="16"/>
  <c r="H2444" i="16" s="1"/>
  <c r="K2432" i="16"/>
  <c r="H2432" i="16" s="1"/>
  <c r="K2420" i="16"/>
  <c r="H2420" i="16" s="1"/>
  <c r="K2408" i="16"/>
  <c r="H2408" i="16" s="1"/>
  <c r="K2396" i="16"/>
  <c r="H2396" i="16" s="1"/>
  <c r="K2384" i="16"/>
  <c r="H2384" i="16" s="1"/>
  <c r="K2372" i="16"/>
  <c r="H2372" i="16" s="1"/>
  <c r="K2360" i="16"/>
  <c r="H2360" i="16" s="1"/>
  <c r="K2348" i="16"/>
  <c r="H2348" i="16" s="1"/>
  <c r="K2336" i="16"/>
  <c r="H2336" i="16" s="1"/>
  <c r="K2324" i="16"/>
  <c r="H2324" i="16" s="1"/>
  <c r="K2312" i="16"/>
  <c r="H2312" i="16" s="1"/>
  <c r="K2300" i="16"/>
  <c r="H2300" i="16" s="1"/>
  <c r="K2288" i="16"/>
  <c r="H2288" i="16" s="1"/>
  <c r="K2276" i="16"/>
  <c r="H2276" i="16" s="1"/>
  <c r="K2264" i="16"/>
  <c r="H2264" i="16" s="1"/>
  <c r="K2252" i="16"/>
  <c r="H2252" i="16" s="1"/>
  <c r="K2240" i="16"/>
  <c r="H2240" i="16" s="1"/>
  <c r="K2228" i="16"/>
  <c r="H2228" i="16" s="1"/>
  <c r="K2216" i="16"/>
  <c r="H2216" i="16" s="1"/>
  <c r="K2204" i="16"/>
  <c r="H2204" i="16" s="1"/>
  <c r="K2192" i="16"/>
  <c r="H2192" i="16" s="1"/>
  <c r="K2180" i="16"/>
  <c r="H2180" i="16" s="1"/>
  <c r="K2168" i="16"/>
  <c r="H2168" i="16" s="1"/>
  <c r="K2156" i="16"/>
  <c r="H2156" i="16" s="1"/>
  <c r="K2144" i="16"/>
  <c r="H2144" i="16" s="1"/>
  <c r="K2132" i="16"/>
  <c r="H2132" i="16" s="1"/>
  <c r="K2120" i="16"/>
  <c r="H2120" i="16" s="1"/>
  <c r="K2108" i="16"/>
  <c r="H2108" i="16" s="1"/>
  <c r="K2096" i="16"/>
  <c r="H2096" i="16" s="1"/>
  <c r="K2084" i="16"/>
  <c r="H2084" i="16" s="1"/>
  <c r="K2072" i="16"/>
  <c r="H2072" i="16" s="1"/>
  <c r="K1675" i="16"/>
  <c r="H1675" i="16" s="1"/>
  <c r="K1663" i="16"/>
  <c r="H1663" i="16" s="1"/>
  <c r="K1651" i="16"/>
  <c r="H1651" i="16" s="1"/>
  <c r="K1639" i="16"/>
  <c r="H1639" i="16" s="1"/>
  <c r="K1627" i="16"/>
  <c r="H1627" i="16" s="1"/>
  <c r="K1615" i="16"/>
  <c r="H1615" i="16" s="1"/>
  <c r="K1603" i="16"/>
  <c r="H1603" i="16" s="1"/>
  <c r="K1591" i="16"/>
  <c r="H1591" i="16" s="1"/>
  <c r="K1579" i="16"/>
  <c r="H1579" i="16" s="1"/>
  <c r="K1567" i="16"/>
  <c r="H1567" i="16" s="1"/>
  <c r="K1555" i="16"/>
  <c r="H1555" i="16" s="1"/>
  <c r="K1543" i="16"/>
  <c r="H1543" i="16" s="1"/>
  <c r="K1531" i="16"/>
  <c r="H1531" i="16" s="1"/>
  <c r="K1519" i="16"/>
  <c r="H1519" i="16" s="1"/>
  <c r="K1507" i="16"/>
  <c r="H1507" i="16" s="1"/>
  <c r="K1495" i="16"/>
  <c r="H1495" i="16" s="1"/>
  <c r="K1483" i="16"/>
  <c r="H1483" i="16" s="1"/>
  <c r="K1471" i="16"/>
  <c r="H1471" i="16" s="1"/>
  <c r="K1459" i="16"/>
  <c r="H1459" i="16" s="1"/>
  <c r="K1447" i="16"/>
  <c r="H1447" i="16" s="1"/>
  <c r="K1435" i="16"/>
  <c r="H1435" i="16" s="1"/>
  <c r="K1423" i="16"/>
  <c r="H1423" i="16" s="1"/>
  <c r="K1411" i="16"/>
  <c r="H1411" i="16" s="1"/>
  <c r="K1399" i="16"/>
  <c r="H1399" i="16" s="1"/>
  <c r="K1387" i="16"/>
  <c r="H1387" i="16" s="1"/>
  <c r="K1375" i="16"/>
  <c r="H1375" i="16" s="1"/>
  <c r="K1363" i="16"/>
  <c r="H1363" i="16" s="1"/>
  <c r="K1351" i="16"/>
  <c r="H1351" i="16" s="1"/>
  <c r="K1339" i="16"/>
  <c r="H1339" i="16" s="1"/>
  <c r="K1327" i="16"/>
  <c r="H1327" i="16" s="1"/>
  <c r="K1315" i="16"/>
  <c r="H1315" i="16" s="1"/>
  <c r="K1303" i="16"/>
  <c r="H1303" i="16" s="1"/>
  <c r="K1291" i="16"/>
  <c r="H1291" i="16" s="1"/>
  <c r="K1279" i="16"/>
  <c r="H1279" i="16" s="1"/>
  <c r="K1267" i="16"/>
  <c r="H1267" i="16" s="1"/>
  <c r="K1255" i="16"/>
  <c r="H1255" i="16" s="1"/>
  <c r="K1243" i="16"/>
  <c r="H1243" i="16" s="1"/>
  <c r="K1231" i="16"/>
  <c r="H1231" i="16" s="1"/>
  <c r="K1219" i="16"/>
  <c r="H1219" i="16" s="1"/>
  <c r="K1207" i="16"/>
  <c r="H1207" i="16" s="1"/>
  <c r="K1195" i="16"/>
  <c r="H1195" i="16" s="1"/>
  <c r="K1183" i="16"/>
  <c r="H1183" i="16" s="1"/>
  <c r="K1171" i="16"/>
  <c r="H1171" i="16" s="1"/>
  <c r="K1159" i="16"/>
  <c r="H1159" i="16" s="1"/>
  <c r="K1147" i="16"/>
  <c r="H1147" i="16" s="1"/>
  <c r="K1135" i="16"/>
  <c r="H1135" i="16" s="1"/>
  <c r="K1123" i="16"/>
  <c r="H1123" i="16" s="1"/>
  <c r="K1111" i="16"/>
  <c r="H1111" i="16" s="1"/>
  <c r="K1099" i="16"/>
  <c r="H1099" i="16" s="1"/>
  <c r="K1087" i="16"/>
  <c r="H1087" i="16" s="1"/>
  <c r="K1075" i="16"/>
  <c r="H1075" i="16" s="1"/>
  <c r="K2034" i="16"/>
  <c r="H2034" i="16" s="1"/>
  <c r="K2022" i="16"/>
  <c r="H2022" i="16" s="1"/>
  <c r="K2010" i="16"/>
  <c r="H2010" i="16" s="1"/>
  <c r="K1998" i="16"/>
  <c r="H1998" i="16" s="1"/>
  <c r="K1986" i="16"/>
  <c r="H1986" i="16" s="1"/>
  <c r="K1974" i="16"/>
  <c r="H1974" i="16" s="1"/>
  <c r="K1962" i="16"/>
  <c r="H1962" i="16" s="1"/>
  <c r="K1950" i="16"/>
  <c r="H1950" i="16" s="1"/>
  <c r="K1938" i="16"/>
  <c r="H1938" i="16" s="1"/>
  <c r="K1926" i="16"/>
  <c r="H1926" i="16" s="1"/>
  <c r="K1914" i="16"/>
  <c r="H1914" i="16" s="1"/>
  <c r="K1902" i="16"/>
  <c r="H1902" i="16" s="1"/>
  <c r="K1890" i="16"/>
  <c r="H1890" i="16" s="1"/>
  <c r="K1878" i="16"/>
  <c r="H1878" i="16" s="1"/>
  <c r="K1866" i="16"/>
  <c r="H1866" i="16" s="1"/>
  <c r="K1854" i="16"/>
  <c r="H1854" i="16" s="1"/>
  <c r="K1842" i="16"/>
  <c r="H1842" i="16" s="1"/>
  <c r="K1830" i="16"/>
  <c r="H1830" i="16" s="1"/>
  <c r="K1818" i="16"/>
  <c r="H1818" i="16" s="1"/>
  <c r="K1806" i="16"/>
  <c r="H1806" i="16" s="1"/>
  <c r="K1794" i="16"/>
  <c r="H1794" i="16" s="1"/>
  <c r="K1782" i="16"/>
  <c r="H1782" i="16" s="1"/>
  <c r="K1770" i="16"/>
  <c r="H1770" i="16" s="1"/>
  <c r="K1758" i="16"/>
  <c r="H1758" i="16" s="1"/>
  <c r="K1746" i="16"/>
  <c r="H1746" i="16" s="1"/>
  <c r="K1734" i="16"/>
  <c r="H1734" i="16" s="1"/>
  <c r="K1722" i="16"/>
  <c r="H1722" i="16" s="1"/>
  <c r="K1710" i="16"/>
  <c r="H1710" i="16" s="1"/>
  <c r="K1698" i="16"/>
  <c r="H1698" i="16" s="1"/>
  <c r="K1686" i="16"/>
  <c r="H1686" i="16" s="1"/>
  <c r="K1674" i="16"/>
  <c r="H1674" i="16" s="1"/>
  <c r="K1662" i="16"/>
  <c r="H1662" i="16" s="1"/>
  <c r="K1650" i="16"/>
  <c r="H1650" i="16" s="1"/>
  <c r="K1638" i="16"/>
  <c r="H1638" i="16" s="1"/>
  <c r="K1626" i="16"/>
  <c r="H1626" i="16" s="1"/>
  <c r="K1614" i="16"/>
  <c r="H1614" i="16" s="1"/>
  <c r="K1602" i="16"/>
  <c r="H1602" i="16" s="1"/>
  <c r="K1590" i="16"/>
  <c r="H1590" i="16" s="1"/>
  <c r="K1578" i="16"/>
  <c r="H1578" i="16" s="1"/>
  <c r="K1566" i="16"/>
  <c r="H1566" i="16" s="1"/>
  <c r="K1554" i="16"/>
  <c r="H1554" i="16" s="1"/>
  <c r="K1542" i="16"/>
  <c r="H1542" i="16" s="1"/>
  <c r="K1530" i="16"/>
  <c r="H1530" i="16" s="1"/>
  <c r="K1518" i="16"/>
  <c r="H1518" i="16" s="1"/>
  <c r="K1506" i="16"/>
  <c r="H1506" i="16" s="1"/>
  <c r="K1494" i="16"/>
  <c r="H1494" i="16" s="1"/>
  <c r="K1482" i="16"/>
  <c r="H1482" i="16" s="1"/>
  <c r="K1470" i="16"/>
  <c r="H1470" i="16" s="1"/>
  <c r="K1458" i="16"/>
  <c r="H1458" i="16" s="1"/>
  <c r="K1446" i="16"/>
  <c r="H1446" i="16" s="1"/>
  <c r="K1434" i="16"/>
  <c r="H1434" i="16" s="1"/>
  <c r="K1422" i="16"/>
  <c r="H1422" i="16" s="1"/>
  <c r="K1410" i="16"/>
  <c r="H1410" i="16" s="1"/>
  <c r="K1398" i="16"/>
  <c r="H1398" i="16" s="1"/>
  <c r="K1386" i="16"/>
  <c r="H1386" i="16" s="1"/>
  <c r="K1374" i="16"/>
  <c r="H1374" i="16" s="1"/>
  <c r="K1362" i="16"/>
  <c r="H1362" i="16" s="1"/>
  <c r="K1350" i="16"/>
  <c r="H1350" i="16" s="1"/>
  <c r="K1338" i="16"/>
  <c r="H1338" i="16" s="1"/>
  <c r="K1326" i="16"/>
  <c r="H1326" i="16" s="1"/>
  <c r="K1314" i="16"/>
  <c r="H1314" i="16" s="1"/>
  <c r="K1302" i="16"/>
  <c r="H1302" i="16" s="1"/>
  <c r="K1290" i="16"/>
  <c r="H1290" i="16" s="1"/>
  <c r="K1278" i="16"/>
  <c r="H1278" i="16" s="1"/>
  <c r="K1266" i="16"/>
  <c r="H1266" i="16" s="1"/>
  <c r="K1254" i="16"/>
  <c r="H1254" i="16" s="1"/>
  <c r="K1242" i="16"/>
  <c r="H1242" i="16" s="1"/>
  <c r="K1230" i="16"/>
  <c r="H1230" i="16" s="1"/>
  <c r="K1218" i="16"/>
  <c r="H1218" i="16" s="1"/>
  <c r="K1206" i="16"/>
  <c r="H1206" i="16" s="1"/>
  <c r="K1194" i="16"/>
  <c r="H1194" i="16" s="1"/>
  <c r="K1182" i="16"/>
  <c r="H1182" i="16" s="1"/>
  <c r="K1170" i="16"/>
  <c r="H1170" i="16" s="1"/>
  <c r="K1158" i="16"/>
  <c r="H1158" i="16" s="1"/>
  <c r="K1146" i="16"/>
  <c r="H1146" i="16" s="1"/>
  <c r="K1134" i="16"/>
  <c r="H1134" i="16" s="1"/>
  <c r="K1122" i="16"/>
  <c r="H1122" i="16" s="1"/>
  <c r="K1110" i="16"/>
  <c r="H1110" i="16" s="1"/>
  <c r="K1098" i="16"/>
  <c r="H1098" i="16" s="1"/>
  <c r="K1086" i="16"/>
  <c r="H1086" i="16" s="1"/>
  <c r="K1074" i="16"/>
  <c r="H1074" i="16" s="1"/>
  <c r="K1062" i="16"/>
  <c r="H1062" i="16" s="1"/>
  <c r="K1050" i="16"/>
  <c r="H1050" i="16" s="1"/>
  <c r="K1038" i="16"/>
  <c r="H1038" i="16" s="1"/>
  <c r="K1913" i="16"/>
  <c r="H1913" i="16" s="1"/>
  <c r="K1901" i="16"/>
  <c r="H1901" i="16" s="1"/>
  <c r="K1889" i="16"/>
  <c r="H1889" i="16" s="1"/>
  <c r="K1877" i="16"/>
  <c r="H1877" i="16" s="1"/>
  <c r="K1865" i="16"/>
  <c r="H1865" i="16" s="1"/>
  <c r="K1853" i="16"/>
  <c r="H1853" i="16" s="1"/>
  <c r="K1841" i="16"/>
  <c r="H1841" i="16" s="1"/>
  <c r="K1829" i="16"/>
  <c r="H1829" i="16" s="1"/>
  <c r="K1817" i="16"/>
  <c r="H1817" i="16" s="1"/>
  <c r="K1805" i="16"/>
  <c r="H1805" i="16" s="1"/>
  <c r="K1793" i="16"/>
  <c r="H1793" i="16" s="1"/>
  <c r="K1781" i="16"/>
  <c r="H1781" i="16" s="1"/>
  <c r="K1769" i="16"/>
  <c r="H1769" i="16" s="1"/>
  <c r="K1757" i="16"/>
  <c r="H1757" i="16" s="1"/>
  <c r="K1745" i="16"/>
  <c r="H1745" i="16" s="1"/>
  <c r="K1733" i="16"/>
  <c r="H1733" i="16" s="1"/>
  <c r="K1721" i="16"/>
  <c r="H1721" i="16" s="1"/>
  <c r="K1709" i="16"/>
  <c r="H1709" i="16" s="1"/>
  <c r="K1697" i="16"/>
  <c r="H1697" i="16" s="1"/>
  <c r="K1685" i="16"/>
  <c r="H1685" i="16" s="1"/>
  <c r="K1673" i="16"/>
  <c r="H1673" i="16" s="1"/>
  <c r="K1661" i="16"/>
  <c r="H1661" i="16" s="1"/>
  <c r="K1649" i="16"/>
  <c r="H1649" i="16" s="1"/>
  <c r="K1637" i="16"/>
  <c r="H1637" i="16" s="1"/>
  <c r="K1625" i="16"/>
  <c r="H1625" i="16" s="1"/>
  <c r="K1613" i="16"/>
  <c r="H1613" i="16" s="1"/>
  <c r="K1601" i="16"/>
  <c r="H1601" i="16" s="1"/>
  <c r="K1589" i="16"/>
  <c r="H1589" i="16" s="1"/>
  <c r="K1577" i="16"/>
  <c r="H1577" i="16" s="1"/>
  <c r="K1565" i="16"/>
  <c r="H1565" i="16" s="1"/>
  <c r="K1553" i="16"/>
  <c r="H1553" i="16" s="1"/>
  <c r="K1541" i="16"/>
  <c r="H1541" i="16" s="1"/>
  <c r="K1529" i="16"/>
  <c r="H1529" i="16" s="1"/>
  <c r="K1517" i="16"/>
  <c r="H1517" i="16" s="1"/>
  <c r="K1505" i="16"/>
  <c r="H1505" i="16" s="1"/>
  <c r="K1493" i="16"/>
  <c r="H1493" i="16" s="1"/>
  <c r="K1481" i="16"/>
  <c r="H1481" i="16" s="1"/>
  <c r="K1469" i="16"/>
  <c r="H1469" i="16" s="1"/>
  <c r="K1457" i="16"/>
  <c r="H1457" i="16" s="1"/>
  <c r="K1445" i="16"/>
  <c r="H1445" i="16" s="1"/>
  <c r="K1433" i="16"/>
  <c r="H1433" i="16" s="1"/>
  <c r="K1421" i="16"/>
  <c r="H1421" i="16" s="1"/>
  <c r="K1409" i="16"/>
  <c r="H1409" i="16" s="1"/>
  <c r="K1397" i="16"/>
  <c r="H1397" i="16" s="1"/>
  <c r="K1385" i="16"/>
  <c r="H1385" i="16" s="1"/>
  <c r="K1373" i="16"/>
  <c r="H1373" i="16" s="1"/>
  <c r="K1361" i="16"/>
  <c r="H1361" i="16" s="1"/>
  <c r="K1349" i="16"/>
  <c r="H1349" i="16" s="1"/>
  <c r="K1337" i="16"/>
  <c r="H1337" i="16" s="1"/>
  <c r="K1325" i="16"/>
  <c r="H1325" i="16" s="1"/>
  <c r="K1313" i="16"/>
  <c r="H1313" i="16" s="1"/>
  <c r="K1301" i="16"/>
  <c r="H1301" i="16" s="1"/>
  <c r="K1289" i="16"/>
  <c r="H1289" i="16" s="1"/>
  <c r="K1277" i="16"/>
  <c r="H1277" i="16" s="1"/>
  <c r="K1265" i="16"/>
  <c r="H1265" i="16" s="1"/>
  <c r="K1253" i="16"/>
  <c r="H1253" i="16" s="1"/>
  <c r="K1241" i="16"/>
  <c r="H1241" i="16" s="1"/>
  <c r="K1229" i="16"/>
  <c r="H1229" i="16" s="1"/>
  <c r="K1217" i="16"/>
  <c r="H1217" i="16" s="1"/>
  <c r="K1205" i="16"/>
  <c r="H1205" i="16" s="1"/>
  <c r="K1193" i="16"/>
  <c r="H1193" i="16" s="1"/>
  <c r="K1181" i="16"/>
  <c r="H1181" i="16" s="1"/>
  <c r="K1169" i="16"/>
  <c r="H1169" i="16" s="1"/>
  <c r="K1157" i="16"/>
  <c r="H1157" i="16" s="1"/>
  <c r="K1145" i="16"/>
  <c r="H1145" i="16" s="1"/>
  <c r="K1133" i="16"/>
  <c r="H1133" i="16" s="1"/>
  <c r="K1121" i="16"/>
  <c r="H1121" i="16" s="1"/>
  <c r="K1109" i="16"/>
  <c r="H1109" i="16" s="1"/>
  <c r="K1097" i="16"/>
  <c r="H1097" i="16" s="1"/>
  <c r="K1085" i="16"/>
  <c r="H1085" i="16" s="1"/>
  <c r="K1073" i="16"/>
  <c r="H1073" i="16" s="1"/>
  <c r="K1061" i="16"/>
  <c r="H1061" i="16" s="1"/>
  <c r="K1049" i="16"/>
  <c r="H1049" i="16" s="1"/>
  <c r="K1037" i="16"/>
  <c r="H1037" i="16" s="1"/>
  <c r="K1025" i="16"/>
  <c r="H1025" i="16" s="1"/>
  <c r="K1013" i="16"/>
  <c r="H1013" i="16" s="1"/>
  <c r="K1996" i="16"/>
  <c r="H1996" i="16" s="1"/>
  <c r="K1984" i="16"/>
  <c r="H1984" i="16" s="1"/>
  <c r="K1972" i="16"/>
  <c r="H1972" i="16" s="1"/>
  <c r="K1960" i="16"/>
  <c r="H1960" i="16" s="1"/>
  <c r="K1948" i="16"/>
  <c r="H1948" i="16" s="1"/>
  <c r="K1936" i="16"/>
  <c r="H1936" i="16" s="1"/>
  <c r="K1924" i="16"/>
  <c r="H1924" i="16" s="1"/>
  <c r="K1912" i="16"/>
  <c r="H1912" i="16" s="1"/>
  <c r="K1900" i="16"/>
  <c r="H1900" i="16" s="1"/>
  <c r="K1888" i="16"/>
  <c r="H1888" i="16" s="1"/>
  <c r="K1876" i="16"/>
  <c r="H1876" i="16" s="1"/>
  <c r="K1864" i="16"/>
  <c r="H1864" i="16" s="1"/>
  <c r="K1852" i="16"/>
  <c r="H1852" i="16" s="1"/>
  <c r="K1840" i="16"/>
  <c r="H1840" i="16" s="1"/>
  <c r="K1828" i="16"/>
  <c r="H1828" i="16" s="1"/>
  <c r="K1816" i="16"/>
  <c r="H1816" i="16" s="1"/>
  <c r="K1804" i="16"/>
  <c r="H1804" i="16" s="1"/>
  <c r="K1792" i="16"/>
  <c r="H1792" i="16" s="1"/>
  <c r="K1780" i="16"/>
  <c r="H1780" i="16" s="1"/>
  <c r="K1768" i="16"/>
  <c r="H1768" i="16" s="1"/>
  <c r="K1756" i="16"/>
  <c r="H1756" i="16" s="1"/>
  <c r="K1744" i="16"/>
  <c r="H1744" i="16" s="1"/>
  <c r="K1732" i="16"/>
  <c r="H1732" i="16" s="1"/>
  <c r="K1720" i="16"/>
  <c r="H1720" i="16" s="1"/>
  <c r="K1708" i="16"/>
  <c r="H1708" i="16" s="1"/>
  <c r="K1696" i="16"/>
  <c r="H1696" i="16" s="1"/>
  <c r="K1684" i="16"/>
  <c r="H1684" i="16" s="1"/>
  <c r="K1672" i="16"/>
  <c r="H1672" i="16" s="1"/>
  <c r="K1660" i="16"/>
  <c r="H1660" i="16" s="1"/>
  <c r="K1648" i="16"/>
  <c r="H1648" i="16" s="1"/>
  <c r="K1636" i="16"/>
  <c r="H1636" i="16" s="1"/>
  <c r="K1624" i="16"/>
  <c r="H1624" i="16" s="1"/>
  <c r="K1612" i="16"/>
  <c r="H1612" i="16" s="1"/>
  <c r="K1600" i="16"/>
  <c r="H1600" i="16" s="1"/>
  <c r="K1588" i="16"/>
  <c r="H1588" i="16" s="1"/>
  <c r="K1576" i="16"/>
  <c r="H1576" i="16" s="1"/>
  <c r="K1564" i="16"/>
  <c r="H1564" i="16" s="1"/>
  <c r="K1552" i="16"/>
  <c r="H1552" i="16" s="1"/>
  <c r="K1540" i="16"/>
  <c r="H1540" i="16" s="1"/>
  <c r="K1528" i="16"/>
  <c r="H1528" i="16" s="1"/>
  <c r="K1516" i="16"/>
  <c r="H1516" i="16" s="1"/>
  <c r="K1504" i="16"/>
  <c r="H1504" i="16" s="1"/>
  <c r="K1492" i="16"/>
  <c r="H1492" i="16" s="1"/>
  <c r="K1480" i="16"/>
  <c r="H1480" i="16" s="1"/>
  <c r="K1468" i="16"/>
  <c r="H1468" i="16" s="1"/>
  <c r="K1456" i="16"/>
  <c r="H1456" i="16" s="1"/>
  <c r="K1444" i="16"/>
  <c r="H1444" i="16" s="1"/>
  <c r="K1432" i="16"/>
  <c r="H1432" i="16" s="1"/>
  <c r="K1420" i="16"/>
  <c r="H1420" i="16" s="1"/>
  <c r="K1408" i="16"/>
  <c r="H1408" i="16" s="1"/>
  <c r="K1396" i="16"/>
  <c r="H1396" i="16" s="1"/>
  <c r="K1384" i="16"/>
  <c r="H1384" i="16" s="1"/>
  <c r="K1372" i="16"/>
  <c r="H1372" i="16" s="1"/>
  <c r="K1360" i="16"/>
  <c r="H1360" i="16" s="1"/>
  <c r="K1348" i="16"/>
  <c r="H1348" i="16" s="1"/>
  <c r="K1336" i="16"/>
  <c r="H1336" i="16" s="1"/>
  <c r="K1324" i="16"/>
  <c r="H1324" i="16" s="1"/>
  <c r="K1312" i="16"/>
  <c r="H1312" i="16" s="1"/>
  <c r="K1300" i="16"/>
  <c r="H1300" i="16" s="1"/>
  <c r="K1288" i="16"/>
  <c r="H1288" i="16" s="1"/>
  <c r="K1276" i="16"/>
  <c r="H1276" i="16" s="1"/>
  <c r="K1264" i="16"/>
  <c r="H1264" i="16" s="1"/>
  <c r="K1252" i="16"/>
  <c r="H1252" i="16" s="1"/>
  <c r="K1240" i="16"/>
  <c r="H1240" i="16" s="1"/>
  <c r="K1228" i="16"/>
  <c r="H1228" i="16" s="1"/>
  <c r="K1216" i="16"/>
  <c r="H1216" i="16" s="1"/>
  <c r="K1204" i="16"/>
  <c r="H1204" i="16" s="1"/>
  <c r="K1192" i="16"/>
  <c r="H1192" i="16" s="1"/>
  <c r="K1180" i="16"/>
  <c r="H1180" i="16" s="1"/>
  <c r="K1168" i="16"/>
  <c r="H1168" i="16" s="1"/>
  <c r="K1156" i="16"/>
  <c r="H1156" i="16" s="1"/>
  <c r="K1144" i="16"/>
  <c r="H1144" i="16" s="1"/>
  <c r="K1132" i="16"/>
  <c r="H1132" i="16" s="1"/>
  <c r="K1120" i="16"/>
  <c r="H1120" i="16" s="1"/>
  <c r="K1108" i="16"/>
  <c r="H1108" i="16" s="1"/>
  <c r="K1096" i="16"/>
  <c r="H1096" i="16" s="1"/>
  <c r="K1084" i="16"/>
  <c r="H1084" i="16" s="1"/>
  <c r="K1072" i="16"/>
  <c r="H1072" i="16" s="1"/>
  <c r="K1060" i="16"/>
  <c r="H1060" i="16" s="1"/>
  <c r="K1048" i="16"/>
  <c r="H1048" i="16" s="1"/>
  <c r="K1036" i="16"/>
  <c r="H1036" i="16" s="1"/>
  <c r="K1024" i="16"/>
  <c r="H1024" i="16" s="1"/>
  <c r="K1012" i="16"/>
  <c r="H1012" i="16" s="1"/>
  <c r="K1000" i="16"/>
  <c r="H1000" i="16" s="1"/>
  <c r="K1995" i="16"/>
  <c r="H1995" i="16" s="1"/>
  <c r="K1983" i="16"/>
  <c r="H1983" i="16" s="1"/>
  <c r="K1971" i="16"/>
  <c r="H1971" i="16" s="1"/>
  <c r="K1959" i="16"/>
  <c r="H1959" i="16" s="1"/>
  <c r="K1947" i="16"/>
  <c r="H1947" i="16" s="1"/>
  <c r="K1935" i="16"/>
  <c r="H1935" i="16" s="1"/>
  <c r="K1923" i="16"/>
  <c r="H1923" i="16" s="1"/>
  <c r="K1911" i="16"/>
  <c r="H1911" i="16" s="1"/>
  <c r="K1899" i="16"/>
  <c r="H1899" i="16" s="1"/>
  <c r="K1887" i="16"/>
  <c r="H1887" i="16" s="1"/>
  <c r="K1875" i="16"/>
  <c r="H1875" i="16" s="1"/>
  <c r="K1863" i="16"/>
  <c r="H1863" i="16" s="1"/>
  <c r="K1851" i="16"/>
  <c r="H1851" i="16" s="1"/>
  <c r="K1839" i="16"/>
  <c r="H1839" i="16" s="1"/>
  <c r="K1827" i="16"/>
  <c r="H1827" i="16" s="1"/>
  <c r="K1815" i="16"/>
  <c r="H1815" i="16" s="1"/>
  <c r="K1803" i="16"/>
  <c r="H1803" i="16" s="1"/>
  <c r="K1791" i="16"/>
  <c r="H1791" i="16" s="1"/>
  <c r="K1779" i="16"/>
  <c r="H1779" i="16" s="1"/>
  <c r="K1767" i="16"/>
  <c r="H1767" i="16" s="1"/>
  <c r="K1755" i="16"/>
  <c r="H1755" i="16" s="1"/>
  <c r="K1743" i="16"/>
  <c r="H1743" i="16" s="1"/>
  <c r="K1731" i="16"/>
  <c r="H1731" i="16" s="1"/>
  <c r="K1719" i="16"/>
  <c r="H1719" i="16" s="1"/>
  <c r="K1707" i="16"/>
  <c r="H1707" i="16" s="1"/>
  <c r="K1695" i="16"/>
  <c r="H1695" i="16" s="1"/>
  <c r="K1683" i="16"/>
  <c r="H1683" i="16" s="1"/>
  <c r="K1671" i="16"/>
  <c r="H1671" i="16" s="1"/>
  <c r="K1659" i="16"/>
  <c r="H1659" i="16" s="1"/>
  <c r="K1647" i="16"/>
  <c r="H1647" i="16" s="1"/>
  <c r="K1635" i="16"/>
  <c r="H1635" i="16" s="1"/>
  <c r="K1623" i="16"/>
  <c r="H1623" i="16" s="1"/>
  <c r="K1611" i="16"/>
  <c r="H1611" i="16" s="1"/>
  <c r="K1599" i="16"/>
  <c r="H1599" i="16" s="1"/>
  <c r="K1587" i="16"/>
  <c r="H1587" i="16" s="1"/>
  <c r="K1575" i="16"/>
  <c r="H1575" i="16" s="1"/>
  <c r="K1563" i="16"/>
  <c r="H1563" i="16" s="1"/>
  <c r="K1551" i="16"/>
  <c r="H1551" i="16" s="1"/>
  <c r="K1539" i="16"/>
  <c r="H1539" i="16" s="1"/>
  <c r="K1527" i="16"/>
  <c r="H1527" i="16" s="1"/>
  <c r="K1515" i="16"/>
  <c r="H1515" i="16" s="1"/>
  <c r="K1503" i="16"/>
  <c r="H1503" i="16" s="1"/>
  <c r="K1491" i="16"/>
  <c r="H1491" i="16" s="1"/>
  <c r="K1479" i="16"/>
  <c r="H1479" i="16" s="1"/>
  <c r="K1467" i="16"/>
  <c r="H1467" i="16" s="1"/>
  <c r="K1455" i="16"/>
  <c r="H1455" i="16" s="1"/>
  <c r="K1443" i="16"/>
  <c r="H1443" i="16" s="1"/>
  <c r="K1431" i="16"/>
  <c r="H1431" i="16" s="1"/>
  <c r="K1419" i="16"/>
  <c r="H1419" i="16" s="1"/>
  <c r="K1407" i="16"/>
  <c r="H1407" i="16" s="1"/>
  <c r="K1395" i="16"/>
  <c r="H1395" i="16" s="1"/>
  <c r="K1383" i="16"/>
  <c r="H1383" i="16" s="1"/>
  <c r="K1371" i="16"/>
  <c r="H1371" i="16" s="1"/>
  <c r="K1359" i="16"/>
  <c r="H1359" i="16" s="1"/>
  <c r="K1347" i="16"/>
  <c r="H1347" i="16" s="1"/>
  <c r="K1335" i="16"/>
  <c r="H1335" i="16" s="1"/>
  <c r="K1323" i="16"/>
  <c r="H1323" i="16" s="1"/>
  <c r="K1311" i="16"/>
  <c r="H1311" i="16" s="1"/>
  <c r="K1299" i="16"/>
  <c r="H1299" i="16" s="1"/>
  <c r="K1287" i="16"/>
  <c r="H1287" i="16" s="1"/>
  <c r="K1275" i="16"/>
  <c r="H1275" i="16" s="1"/>
  <c r="K1263" i="16"/>
  <c r="H1263" i="16" s="1"/>
  <c r="K1251" i="16"/>
  <c r="H1251" i="16" s="1"/>
  <c r="K1239" i="16"/>
  <c r="H1239" i="16" s="1"/>
  <c r="K1227" i="16"/>
  <c r="H1227" i="16" s="1"/>
  <c r="K1215" i="16"/>
  <c r="H1215" i="16" s="1"/>
  <c r="K1203" i="16"/>
  <c r="H1203" i="16" s="1"/>
  <c r="K1191" i="16"/>
  <c r="H1191" i="16" s="1"/>
  <c r="K1179" i="16"/>
  <c r="H1179" i="16" s="1"/>
  <c r="K1167" i="16"/>
  <c r="H1167" i="16" s="1"/>
  <c r="K1155" i="16"/>
  <c r="H1155" i="16" s="1"/>
  <c r="K1143" i="16"/>
  <c r="H1143" i="16" s="1"/>
  <c r="K1131" i="16"/>
  <c r="H1131" i="16" s="1"/>
  <c r="K1119" i="16"/>
  <c r="H1119" i="16" s="1"/>
  <c r="K1107" i="16"/>
  <c r="H1107" i="16" s="1"/>
  <c r="K1095" i="16"/>
  <c r="H1095" i="16" s="1"/>
  <c r="K1083" i="16"/>
  <c r="H1083" i="16" s="1"/>
  <c r="K1071" i="16"/>
  <c r="H1071" i="16" s="1"/>
  <c r="K1059" i="16"/>
  <c r="H1059" i="16" s="1"/>
  <c r="K1047" i="16"/>
  <c r="H1047" i="16" s="1"/>
  <c r="K1035" i="16"/>
  <c r="H1035" i="16" s="1"/>
  <c r="K1023" i="16"/>
  <c r="H1023" i="16" s="1"/>
  <c r="K1011" i="16"/>
  <c r="H1011" i="16" s="1"/>
  <c r="K999" i="16"/>
  <c r="H999" i="16" s="1"/>
  <c r="K1718" i="16"/>
  <c r="H1718" i="16" s="1"/>
  <c r="K1706" i="16"/>
  <c r="H1706" i="16" s="1"/>
  <c r="K1694" i="16"/>
  <c r="H1694" i="16" s="1"/>
  <c r="K1682" i="16"/>
  <c r="H1682" i="16" s="1"/>
  <c r="K1670" i="16"/>
  <c r="H1670" i="16" s="1"/>
  <c r="K1658" i="16"/>
  <c r="H1658" i="16" s="1"/>
  <c r="K1646" i="16"/>
  <c r="H1646" i="16" s="1"/>
  <c r="K1634" i="16"/>
  <c r="H1634" i="16" s="1"/>
  <c r="K1622" i="16"/>
  <c r="H1622" i="16" s="1"/>
  <c r="K1610" i="16"/>
  <c r="H1610" i="16" s="1"/>
  <c r="K1598" i="16"/>
  <c r="H1598" i="16" s="1"/>
  <c r="K1586" i="16"/>
  <c r="H1586" i="16" s="1"/>
  <c r="K1574" i="16"/>
  <c r="H1574" i="16" s="1"/>
  <c r="K1562" i="16"/>
  <c r="H1562" i="16" s="1"/>
  <c r="K1550" i="16"/>
  <c r="H1550" i="16" s="1"/>
  <c r="K1538" i="16"/>
  <c r="H1538" i="16" s="1"/>
  <c r="K1526" i="16"/>
  <c r="H1526" i="16" s="1"/>
  <c r="K1514" i="16"/>
  <c r="H1514" i="16" s="1"/>
  <c r="K1502" i="16"/>
  <c r="H1502" i="16" s="1"/>
  <c r="K1490" i="16"/>
  <c r="H1490" i="16" s="1"/>
  <c r="K1478" i="16"/>
  <c r="H1478" i="16" s="1"/>
  <c r="K1466" i="16"/>
  <c r="H1466" i="16" s="1"/>
  <c r="K1454" i="16"/>
  <c r="H1454" i="16" s="1"/>
  <c r="K1442" i="16"/>
  <c r="H1442" i="16" s="1"/>
  <c r="K1430" i="16"/>
  <c r="H1430" i="16" s="1"/>
  <c r="K1418" i="16"/>
  <c r="H1418" i="16" s="1"/>
  <c r="K1406" i="16"/>
  <c r="H1406" i="16" s="1"/>
  <c r="K1394" i="16"/>
  <c r="H1394" i="16" s="1"/>
  <c r="K1382" i="16"/>
  <c r="H1382" i="16" s="1"/>
  <c r="K1370" i="16"/>
  <c r="H1370" i="16" s="1"/>
  <c r="K1358" i="16"/>
  <c r="H1358" i="16" s="1"/>
  <c r="K1346" i="16"/>
  <c r="H1346" i="16" s="1"/>
  <c r="K1334" i="16"/>
  <c r="H1334" i="16" s="1"/>
  <c r="K1322" i="16"/>
  <c r="H1322" i="16" s="1"/>
  <c r="K1310" i="16"/>
  <c r="H1310" i="16" s="1"/>
  <c r="K1298" i="16"/>
  <c r="H1298" i="16" s="1"/>
  <c r="K1286" i="16"/>
  <c r="H1286" i="16" s="1"/>
  <c r="K1274" i="16"/>
  <c r="H1274" i="16" s="1"/>
  <c r="K1262" i="16"/>
  <c r="H1262" i="16" s="1"/>
  <c r="K1250" i="16"/>
  <c r="H1250" i="16" s="1"/>
  <c r="K1238" i="16"/>
  <c r="H1238" i="16" s="1"/>
  <c r="K1226" i="16"/>
  <c r="H1226" i="16" s="1"/>
  <c r="K1214" i="16"/>
  <c r="H1214" i="16" s="1"/>
  <c r="K1202" i="16"/>
  <c r="H1202" i="16" s="1"/>
  <c r="K1190" i="16"/>
  <c r="H1190" i="16" s="1"/>
  <c r="K1178" i="16"/>
  <c r="H1178" i="16" s="1"/>
  <c r="K1166" i="16"/>
  <c r="H1166" i="16" s="1"/>
  <c r="K1154" i="16"/>
  <c r="H1154" i="16" s="1"/>
  <c r="K1142" i="16"/>
  <c r="H1142" i="16" s="1"/>
  <c r="K1130" i="16"/>
  <c r="H1130" i="16" s="1"/>
  <c r="K1118" i="16"/>
  <c r="H1118" i="16" s="1"/>
  <c r="K1106" i="16"/>
  <c r="H1106" i="16" s="1"/>
  <c r="K1094" i="16"/>
  <c r="H1094" i="16" s="1"/>
  <c r="K1082" i="16"/>
  <c r="H1082" i="16" s="1"/>
  <c r="K1070" i="16"/>
  <c r="H1070" i="16" s="1"/>
  <c r="K1058" i="16"/>
  <c r="H1058" i="16" s="1"/>
  <c r="K637" i="16"/>
  <c r="H637" i="16" s="1"/>
  <c r="K625" i="16"/>
  <c r="H625" i="16" s="1"/>
  <c r="K613" i="16"/>
  <c r="H613" i="16" s="1"/>
  <c r="K601" i="16"/>
  <c r="H601" i="16" s="1"/>
  <c r="K589" i="16"/>
  <c r="H589" i="16" s="1"/>
  <c r="K577" i="16"/>
  <c r="H577" i="16" s="1"/>
  <c r="K565" i="16"/>
  <c r="H565" i="16" s="1"/>
  <c r="K553" i="16"/>
  <c r="H553" i="16" s="1"/>
  <c r="K541" i="16"/>
  <c r="H541" i="16" s="1"/>
  <c r="K529" i="16"/>
  <c r="H529" i="16" s="1"/>
  <c r="K517" i="16"/>
  <c r="H517" i="16" s="1"/>
  <c r="K505" i="16"/>
  <c r="H505" i="16" s="1"/>
  <c r="K493" i="16"/>
  <c r="H493" i="16" s="1"/>
  <c r="K481" i="16"/>
  <c r="H481" i="16" s="1"/>
  <c r="K469" i="16"/>
  <c r="H469" i="16" s="1"/>
  <c r="K457" i="16"/>
  <c r="H457" i="16" s="1"/>
  <c r="K445" i="16"/>
  <c r="H445" i="16" s="1"/>
  <c r="K433" i="16"/>
  <c r="H433" i="16" s="1"/>
  <c r="K421" i="16"/>
  <c r="H421" i="16" s="1"/>
  <c r="K409" i="16"/>
  <c r="H409" i="16" s="1"/>
  <c r="K528" i="16"/>
  <c r="H528" i="16" s="1"/>
  <c r="K516" i="16"/>
  <c r="H516" i="16" s="1"/>
  <c r="K504" i="16"/>
  <c r="H504" i="16" s="1"/>
  <c r="K492" i="16"/>
  <c r="H492" i="16" s="1"/>
  <c r="K480" i="16"/>
  <c r="H480" i="16" s="1"/>
  <c r="K468" i="16"/>
  <c r="H468" i="16" s="1"/>
  <c r="K456" i="16"/>
  <c r="H456" i="16" s="1"/>
  <c r="K444" i="16"/>
  <c r="H444" i="16" s="1"/>
  <c r="K432" i="16"/>
  <c r="H432" i="16" s="1"/>
  <c r="K420" i="16"/>
  <c r="H420" i="16" s="1"/>
  <c r="K408" i="16"/>
  <c r="H408" i="16" s="1"/>
  <c r="K396" i="16"/>
  <c r="H396" i="16" s="1"/>
  <c r="K384" i="16"/>
  <c r="H384" i="16" s="1"/>
  <c r="K372" i="16"/>
  <c r="H372" i="16" s="1"/>
  <c r="K360" i="16"/>
  <c r="H360" i="16" s="1"/>
  <c r="K348" i="16"/>
  <c r="H348" i="16" s="1"/>
  <c r="K2051" i="16"/>
  <c r="H2051" i="16" s="1"/>
  <c r="K2039" i="16"/>
  <c r="H2039" i="16" s="1"/>
  <c r="K2027" i="16"/>
  <c r="H2027" i="16" s="1"/>
  <c r="K2015" i="16"/>
  <c r="H2015" i="16" s="1"/>
  <c r="K2003" i="16"/>
  <c r="H2003" i="16" s="1"/>
  <c r="K1991" i="16"/>
  <c r="H1991" i="16" s="1"/>
  <c r="K1979" i="16"/>
  <c r="H1979" i="16" s="1"/>
  <c r="K1967" i="16"/>
  <c r="H1967" i="16" s="1"/>
  <c r="K1955" i="16"/>
  <c r="H1955" i="16" s="1"/>
  <c r="K1943" i="16"/>
  <c r="H1943" i="16" s="1"/>
  <c r="K1931" i="16"/>
  <c r="H1931" i="16" s="1"/>
  <c r="K1919" i="16"/>
  <c r="H1919" i="16" s="1"/>
  <c r="K1907" i="16"/>
  <c r="H1907" i="16" s="1"/>
  <c r="K1895" i="16"/>
  <c r="H1895" i="16" s="1"/>
  <c r="K1883" i="16"/>
  <c r="H1883" i="16" s="1"/>
  <c r="K1871" i="16"/>
  <c r="H1871" i="16" s="1"/>
  <c r="K1859" i="16"/>
  <c r="H1859" i="16" s="1"/>
  <c r="K1847" i="16"/>
  <c r="H1847" i="16" s="1"/>
  <c r="K1835" i="16"/>
  <c r="H1835" i="16" s="1"/>
  <c r="K1823" i="16"/>
  <c r="H1823" i="16" s="1"/>
  <c r="K1811" i="16"/>
  <c r="H1811" i="16" s="1"/>
  <c r="K1799" i="16"/>
  <c r="H1799" i="16" s="1"/>
  <c r="K1787" i="16"/>
  <c r="H1787" i="16" s="1"/>
  <c r="K1775" i="16"/>
  <c r="H1775" i="16" s="1"/>
  <c r="K1763" i="16"/>
  <c r="H1763" i="16" s="1"/>
  <c r="K1751" i="16"/>
  <c r="H1751" i="16" s="1"/>
  <c r="K1739" i="16"/>
  <c r="H1739" i="16" s="1"/>
  <c r="K1727" i="16"/>
  <c r="H1727" i="16" s="1"/>
  <c r="K1715" i="16"/>
  <c r="H1715" i="16" s="1"/>
  <c r="K1703" i="16"/>
  <c r="H1703" i="16" s="1"/>
  <c r="K1691" i="16"/>
  <c r="H1691" i="16" s="1"/>
  <c r="K1679" i="16"/>
  <c r="H1679" i="16" s="1"/>
  <c r="K1667" i="16"/>
  <c r="H1667" i="16" s="1"/>
  <c r="K1655" i="16"/>
  <c r="H1655" i="16" s="1"/>
  <c r="K1643" i="16"/>
  <c r="H1643" i="16" s="1"/>
  <c r="K1631" i="16"/>
  <c r="H1631" i="16" s="1"/>
  <c r="K1619" i="16"/>
  <c r="H1619" i="16" s="1"/>
  <c r="K1607" i="16"/>
  <c r="H1607" i="16" s="1"/>
  <c r="K1595" i="16"/>
  <c r="H1595" i="16" s="1"/>
  <c r="K1583" i="16"/>
  <c r="H1583" i="16" s="1"/>
  <c r="K1571" i="16"/>
  <c r="H1571" i="16" s="1"/>
  <c r="K1559" i="16"/>
  <c r="H1559" i="16" s="1"/>
  <c r="K1547" i="16"/>
  <c r="H1547" i="16" s="1"/>
  <c r="K1535" i="16"/>
  <c r="H1535" i="16" s="1"/>
  <c r="K1523" i="16"/>
  <c r="H1523" i="16" s="1"/>
  <c r="K1511" i="16"/>
  <c r="H1511" i="16" s="1"/>
  <c r="K1499" i="16"/>
  <c r="H1499" i="16" s="1"/>
  <c r="K1487" i="16"/>
  <c r="H1487" i="16" s="1"/>
  <c r="K1475" i="16"/>
  <c r="H1475" i="16" s="1"/>
  <c r="K1463" i="16"/>
  <c r="H1463" i="16" s="1"/>
  <c r="K1451" i="16"/>
  <c r="H1451" i="16" s="1"/>
  <c r="K1439" i="16"/>
  <c r="H1439" i="16" s="1"/>
  <c r="K1427" i="16"/>
  <c r="H1427" i="16" s="1"/>
  <c r="K1415" i="16"/>
  <c r="H1415" i="16" s="1"/>
  <c r="K1403" i="16"/>
  <c r="H1403" i="16" s="1"/>
  <c r="K1391" i="16"/>
  <c r="H1391" i="16" s="1"/>
  <c r="K1379" i="16"/>
  <c r="H1379" i="16" s="1"/>
  <c r="K1367" i="16"/>
  <c r="H1367" i="16" s="1"/>
  <c r="K1355" i="16"/>
  <c r="H1355" i="16" s="1"/>
  <c r="K1343" i="16"/>
  <c r="H1343" i="16" s="1"/>
  <c r="K1331" i="16"/>
  <c r="H1331" i="16" s="1"/>
  <c r="K1319" i="16"/>
  <c r="H1319" i="16" s="1"/>
  <c r="K1307" i="16"/>
  <c r="H1307" i="16" s="1"/>
  <c r="K1295" i="16"/>
  <c r="H1295" i="16" s="1"/>
  <c r="K1283" i="16"/>
  <c r="H1283" i="16" s="1"/>
  <c r="K1271" i="16"/>
  <c r="H1271" i="16" s="1"/>
  <c r="K1259" i="16"/>
  <c r="H1259" i="16" s="1"/>
  <c r="K1247" i="16"/>
  <c r="H1247" i="16" s="1"/>
  <c r="K1235" i="16"/>
  <c r="H1235" i="16" s="1"/>
  <c r="K1223" i="16"/>
  <c r="H1223" i="16" s="1"/>
  <c r="K1211" i="16"/>
  <c r="H1211" i="16" s="1"/>
  <c r="K1199" i="16"/>
  <c r="H1199" i="16" s="1"/>
  <c r="K1187" i="16"/>
  <c r="H1187" i="16" s="1"/>
  <c r="K1175" i="16"/>
  <c r="H1175" i="16" s="1"/>
  <c r="K1163" i="16"/>
  <c r="H1163" i="16" s="1"/>
  <c r="K1151" i="16"/>
  <c r="H1151" i="16" s="1"/>
  <c r="K1139" i="16"/>
  <c r="H1139" i="16" s="1"/>
  <c r="K1127" i="16"/>
  <c r="H1127" i="16" s="1"/>
  <c r="K1115" i="16"/>
  <c r="H1115" i="16" s="1"/>
  <c r="K1103" i="16"/>
  <c r="H1103" i="16" s="1"/>
  <c r="K1091" i="16"/>
  <c r="H1091" i="16" s="1"/>
  <c r="K1079" i="16"/>
  <c r="H1079" i="16" s="1"/>
  <c r="K1067" i="16"/>
  <c r="H1067" i="16" s="1"/>
  <c r="K1055" i="16"/>
  <c r="H1055" i="16" s="1"/>
  <c r="K1043" i="16"/>
  <c r="H1043" i="16" s="1"/>
  <c r="K1918" i="16"/>
  <c r="H1918" i="16" s="1"/>
  <c r="K1906" i="16"/>
  <c r="H1906" i="16" s="1"/>
  <c r="K1894" i="16"/>
  <c r="H1894" i="16" s="1"/>
  <c r="K1882" i="16"/>
  <c r="H1882" i="16" s="1"/>
  <c r="K1870" i="16"/>
  <c r="H1870" i="16" s="1"/>
  <c r="K1858" i="16"/>
  <c r="H1858" i="16" s="1"/>
  <c r="K1846" i="16"/>
  <c r="H1846" i="16" s="1"/>
  <c r="K1834" i="16"/>
  <c r="H1834" i="16" s="1"/>
  <c r="K1822" i="16"/>
  <c r="H1822" i="16" s="1"/>
  <c r="K1810" i="16"/>
  <c r="H1810" i="16" s="1"/>
  <c r="K1798" i="16"/>
  <c r="H1798" i="16" s="1"/>
  <c r="K1786" i="16"/>
  <c r="H1786" i="16" s="1"/>
  <c r="K1774" i="16"/>
  <c r="H1774" i="16" s="1"/>
  <c r="K1762" i="16"/>
  <c r="H1762" i="16" s="1"/>
  <c r="K1750" i="16"/>
  <c r="H1750" i="16" s="1"/>
  <c r="K1738" i="16"/>
  <c r="H1738" i="16" s="1"/>
  <c r="K1726" i="16"/>
  <c r="H1726" i="16" s="1"/>
  <c r="K1714" i="16"/>
  <c r="H1714" i="16" s="1"/>
  <c r="K1702" i="16"/>
  <c r="H1702" i="16" s="1"/>
  <c r="K1690" i="16"/>
  <c r="H1690" i="16" s="1"/>
  <c r="K1678" i="16"/>
  <c r="H1678" i="16" s="1"/>
  <c r="K1666" i="16"/>
  <c r="H1666" i="16" s="1"/>
  <c r="K1654" i="16"/>
  <c r="H1654" i="16" s="1"/>
  <c r="K1642" i="16"/>
  <c r="H1642" i="16" s="1"/>
  <c r="K1630" i="16"/>
  <c r="H1630" i="16" s="1"/>
  <c r="K1618" i="16"/>
  <c r="H1618" i="16" s="1"/>
  <c r="K1606" i="16"/>
  <c r="H1606" i="16" s="1"/>
  <c r="K1594" i="16"/>
  <c r="H1594" i="16" s="1"/>
  <c r="K1582" i="16"/>
  <c r="H1582" i="16" s="1"/>
  <c r="K1570" i="16"/>
  <c r="H1570" i="16" s="1"/>
  <c r="K1558" i="16"/>
  <c r="H1558" i="16" s="1"/>
  <c r="K1546" i="16"/>
  <c r="H1546" i="16" s="1"/>
  <c r="K1534" i="16"/>
  <c r="H1534" i="16" s="1"/>
  <c r="K1522" i="16"/>
  <c r="H1522" i="16" s="1"/>
  <c r="K1510" i="16"/>
  <c r="H1510" i="16" s="1"/>
  <c r="K1498" i="16"/>
  <c r="H1498" i="16" s="1"/>
  <c r="K1486" i="16"/>
  <c r="H1486" i="16" s="1"/>
  <c r="K1474" i="16"/>
  <c r="H1474" i="16" s="1"/>
  <c r="K1462" i="16"/>
  <c r="H1462" i="16" s="1"/>
  <c r="K1450" i="16"/>
  <c r="H1450" i="16" s="1"/>
  <c r="K1438" i="16"/>
  <c r="H1438" i="16" s="1"/>
  <c r="K1426" i="16"/>
  <c r="H1426" i="16" s="1"/>
  <c r="K1414" i="16"/>
  <c r="H1414" i="16" s="1"/>
  <c r="K1402" i="16"/>
  <c r="H1402" i="16" s="1"/>
  <c r="K1390" i="16"/>
  <c r="H1390" i="16" s="1"/>
  <c r="K1378" i="16"/>
  <c r="H1378" i="16" s="1"/>
  <c r="K1366" i="16"/>
  <c r="H1366" i="16" s="1"/>
  <c r="K1354" i="16"/>
  <c r="H1354" i="16" s="1"/>
  <c r="K1342" i="16"/>
  <c r="H1342" i="16" s="1"/>
  <c r="K1330" i="16"/>
  <c r="H1330" i="16" s="1"/>
  <c r="K1318" i="16"/>
  <c r="H1318" i="16" s="1"/>
  <c r="K1306" i="16"/>
  <c r="H1306" i="16" s="1"/>
  <c r="K1294" i="16"/>
  <c r="H1294" i="16" s="1"/>
  <c r="K1282" i="16"/>
  <c r="H1282" i="16" s="1"/>
  <c r="K1270" i="16"/>
  <c r="H1270" i="16" s="1"/>
  <c r="K1258" i="16"/>
  <c r="H1258" i="16" s="1"/>
  <c r="K1246" i="16"/>
  <c r="H1246" i="16" s="1"/>
  <c r="K1234" i="16"/>
  <c r="H1234" i="16" s="1"/>
  <c r="K1222" i="16"/>
  <c r="H1222" i="16" s="1"/>
  <c r="K1210" i="16"/>
  <c r="H1210" i="16" s="1"/>
  <c r="K1198" i="16"/>
  <c r="H1198" i="16" s="1"/>
  <c r="K1186" i="16"/>
  <c r="H1186" i="16" s="1"/>
  <c r="K1174" i="16"/>
  <c r="H1174" i="16" s="1"/>
  <c r="K1162" i="16"/>
  <c r="H1162" i="16" s="1"/>
  <c r="K1150" i="16"/>
  <c r="H1150" i="16" s="1"/>
  <c r="K1138" i="16"/>
  <c r="H1138" i="16" s="1"/>
  <c r="K1126" i="16"/>
  <c r="H1126" i="16" s="1"/>
  <c r="K1114" i="16"/>
  <c r="H1114" i="16" s="1"/>
  <c r="K1102" i="16"/>
  <c r="H1102" i="16" s="1"/>
  <c r="K1090" i="16"/>
  <c r="H1090" i="16" s="1"/>
  <c r="K1078" i="16"/>
  <c r="H1078" i="16" s="1"/>
  <c r="K1066" i="16"/>
  <c r="H1066" i="16" s="1"/>
  <c r="K1054" i="16"/>
  <c r="H1054" i="16" s="1"/>
  <c r="K1042" i="16"/>
  <c r="H1042" i="16" s="1"/>
  <c r="K1030" i="16"/>
  <c r="H1030" i="16" s="1"/>
  <c r="K2049" i="16"/>
  <c r="H2049" i="16" s="1"/>
  <c r="K2037" i="16"/>
  <c r="H2037" i="16" s="1"/>
  <c r="K2025" i="16"/>
  <c r="H2025" i="16" s="1"/>
  <c r="K2013" i="16"/>
  <c r="H2013" i="16" s="1"/>
  <c r="K2001" i="16"/>
  <c r="H2001" i="16" s="1"/>
  <c r="K1989" i="16"/>
  <c r="H1989" i="16" s="1"/>
  <c r="K1977" i="16"/>
  <c r="H1977" i="16" s="1"/>
  <c r="K1965" i="16"/>
  <c r="H1965" i="16" s="1"/>
  <c r="K1953" i="16"/>
  <c r="H1953" i="16" s="1"/>
  <c r="K1941" i="16"/>
  <c r="H1941" i="16" s="1"/>
  <c r="K1929" i="16"/>
  <c r="H1929" i="16" s="1"/>
  <c r="K1917" i="16"/>
  <c r="H1917" i="16" s="1"/>
  <c r="K1905" i="16"/>
  <c r="H1905" i="16" s="1"/>
  <c r="K1893" i="16"/>
  <c r="H1893" i="16" s="1"/>
  <c r="K1881" i="16"/>
  <c r="H1881" i="16" s="1"/>
  <c r="K1869" i="16"/>
  <c r="H1869" i="16" s="1"/>
  <c r="K1857" i="16"/>
  <c r="H1857" i="16" s="1"/>
  <c r="K1845" i="16"/>
  <c r="H1845" i="16" s="1"/>
  <c r="K1833" i="16"/>
  <c r="H1833" i="16" s="1"/>
  <c r="K1821" i="16"/>
  <c r="H1821" i="16" s="1"/>
  <c r="K1809" i="16"/>
  <c r="H1809" i="16" s="1"/>
  <c r="K1797" i="16"/>
  <c r="H1797" i="16" s="1"/>
  <c r="K1785" i="16"/>
  <c r="H1785" i="16" s="1"/>
  <c r="K1773" i="16"/>
  <c r="H1773" i="16" s="1"/>
  <c r="K1761" i="16"/>
  <c r="H1761" i="16" s="1"/>
  <c r="K1749" i="16"/>
  <c r="H1749" i="16" s="1"/>
  <c r="K1737" i="16"/>
  <c r="H1737" i="16" s="1"/>
  <c r="K1725" i="16"/>
  <c r="H1725" i="16" s="1"/>
  <c r="K1713" i="16"/>
  <c r="H1713" i="16" s="1"/>
  <c r="K1701" i="16"/>
  <c r="H1701" i="16" s="1"/>
  <c r="K1689" i="16"/>
  <c r="H1689" i="16" s="1"/>
  <c r="K1677" i="16"/>
  <c r="H1677" i="16" s="1"/>
  <c r="K1665" i="16"/>
  <c r="H1665" i="16" s="1"/>
  <c r="K1653" i="16"/>
  <c r="H1653" i="16" s="1"/>
  <c r="K1641" i="16"/>
  <c r="H1641" i="16" s="1"/>
  <c r="K1629" i="16"/>
  <c r="H1629" i="16" s="1"/>
  <c r="K1617" i="16"/>
  <c r="H1617" i="16" s="1"/>
  <c r="K1605" i="16"/>
  <c r="H1605" i="16" s="1"/>
  <c r="K1593" i="16"/>
  <c r="H1593" i="16" s="1"/>
  <c r="K1581" i="16"/>
  <c r="H1581" i="16" s="1"/>
  <c r="K1569" i="16"/>
  <c r="H1569" i="16" s="1"/>
  <c r="K1557" i="16"/>
  <c r="H1557" i="16" s="1"/>
  <c r="K1545" i="16"/>
  <c r="H1545" i="16" s="1"/>
  <c r="K1533" i="16"/>
  <c r="H1533" i="16" s="1"/>
  <c r="K1521" i="16"/>
  <c r="H1521" i="16" s="1"/>
  <c r="K1509" i="16"/>
  <c r="H1509" i="16" s="1"/>
  <c r="K1497" i="16"/>
  <c r="H1497" i="16" s="1"/>
  <c r="K1485" i="16"/>
  <c r="H1485" i="16" s="1"/>
  <c r="K1473" i="16"/>
  <c r="H1473" i="16" s="1"/>
  <c r="K1461" i="16"/>
  <c r="H1461" i="16" s="1"/>
  <c r="K1449" i="16"/>
  <c r="H1449" i="16" s="1"/>
  <c r="K1437" i="16"/>
  <c r="H1437" i="16" s="1"/>
  <c r="K1425" i="16"/>
  <c r="H1425" i="16" s="1"/>
  <c r="K1413" i="16"/>
  <c r="H1413" i="16" s="1"/>
  <c r="K1401" i="16"/>
  <c r="H1401" i="16" s="1"/>
  <c r="K1389" i="16"/>
  <c r="H1389" i="16" s="1"/>
  <c r="K1377" i="16"/>
  <c r="H1377" i="16" s="1"/>
  <c r="K1365" i="16"/>
  <c r="H1365" i="16" s="1"/>
  <c r="K1353" i="16"/>
  <c r="H1353" i="16" s="1"/>
  <c r="K1341" i="16"/>
  <c r="H1341" i="16" s="1"/>
  <c r="K1329" i="16"/>
  <c r="H1329" i="16" s="1"/>
  <c r="K1317" i="16"/>
  <c r="H1317" i="16" s="1"/>
  <c r="K1305" i="16"/>
  <c r="H1305" i="16" s="1"/>
  <c r="K1293" i="16"/>
  <c r="H1293" i="16" s="1"/>
  <c r="K1281" i="16"/>
  <c r="H1281" i="16" s="1"/>
  <c r="K1269" i="16"/>
  <c r="H1269" i="16" s="1"/>
  <c r="K1257" i="16"/>
  <c r="H1257" i="16" s="1"/>
  <c r="K1245" i="16"/>
  <c r="H1245" i="16" s="1"/>
  <c r="K1233" i="16"/>
  <c r="H1233" i="16" s="1"/>
  <c r="K1221" i="16"/>
  <c r="H1221" i="16" s="1"/>
  <c r="K1209" i="16"/>
  <c r="H1209" i="16" s="1"/>
  <c r="K1197" i="16"/>
  <c r="H1197" i="16" s="1"/>
  <c r="K1185" i="16"/>
  <c r="H1185" i="16" s="1"/>
  <c r="K1173" i="16"/>
  <c r="H1173" i="16" s="1"/>
  <c r="K1161" i="16"/>
  <c r="H1161" i="16" s="1"/>
  <c r="K1149" i="16"/>
  <c r="H1149" i="16" s="1"/>
  <c r="K1137" i="16"/>
  <c r="H1137" i="16" s="1"/>
  <c r="K1125" i="16"/>
  <c r="H1125" i="16" s="1"/>
  <c r="K1113" i="16"/>
  <c r="H1113" i="16" s="1"/>
  <c r="K1101" i="16"/>
  <c r="H1101" i="16" s="1"/>
  <c r="K1089" i="16"/>
  <c r="H1089" i="16" s="1"/>
  <c r="K1077" i="16"/>
  <c r="H1077" i="16" s="1"/>
  <c r="K1065" i="16"/>
  <c r="H1065" i="16" s="1"/>
  <c r="K2060" i="16"/>
  <c r="H2060" i="16" s="1"/>
  <c r="K2048" i="16"/>
  <c r="H2048" i="16" s="1"/>
  <c r="K2036" i="16"/>
  <c r="H2036" i="16" s="1"/>
  <c r="K2024" i="16"/>
  <c r="H2024" i="16" s="1"/>
  <c r="K2012" i="16"/>
  <c r="H2012" i="16" s="1"/>
  <c r="K2000" i="16"/>
  <c r="H2000" i="16" s="1"/>
  <c r="K1988" i="16"/>
  <c r="H1988" i="16" s="1"/>
  <c r="K1976" i="16"/>
  <c r="H1976" i="16" s="1"/>
  <c r="K1964" i="16"/>
  <c r="H1964" i="16" s="1"/>
  <c r="K1952" i="16"/>
  <c r="H1952" i="16" s="1"/>
  <c r="K1940" i="16"/>
  <c r="H1940" i="16" s="1"/>
  <c r="K1928" i="16"/>
  <c r="H1928" i="16" s="1"/>
  <c r="K1916" i="16"/>
  <c r="H1916" i="16" s="1"/>
  <c r="K1904" i="16"/>
  <c r="H1904" i="16" s="1"/>
  <c r="K1892" i="16"/>
  <c r="H1892" i="16" s="1"/>
  <c r="K1880" i="16"/>
  <c r="H1880" i="16" s="1"/>
  <c r="K1868" i="16"/>
  <c r="H1868" i="16" s="1"/>
  <c r="K1856" i="16"/>
  <c r="H1856" i="16" s="1"/>
  <c r="K1844" i="16"/>
  <c r="H1844" i="16" s="1"/>
  <c r="K1832" i="16"/>
  <c r="H1832" i="16" s="1"/>
  <c r="K1820" i="16"/>
  <c r="H1820" i="16" s="1"/>
  <c r="K1808" i="16"/>
  <c r="H1808" i="16" s="1"/>
  <c r="K1796" i="16"/>
  <c r="H1796" i="16" s="1"/>
  <c r="K1784" i="16"/>
  <c r="H1784" i="16" s="1"/>
  <c r="K1772" i="16"/>
  <c r="H1772" i="16" s="1"/>
  <c r="K1760" i="16"/>
  <c r="H1760" i="16" s="1"/>
  <c r="K1748" i="16"/>
  <c r="H1748" i="16" s="1"/>
  <c r="K1736" i="16"/>
  <c r="H1736" i="16" s="1"/>
  <c r="K1724" i="16"/>
  <c r="H1724" i="16" s="1"/>
  <c r="K1712" i="16"/>
  <c r="H1712" i="16" s="1"/>
  <c r="K1700" i="16"/>
  <c r="H1700" i="16" s="1"/>
  <c r="K1688" i="16"/>
  <c r="H1688" i="16" s="1"/>
  <c r="K1676" i="16"/>
  <c r="H1676" i="16" s="1"/>
  <c r="K1664" i="16"/>
  <c r="H1664" i="16" s="1"/>
  <c r="K1652" i="16"/>
  <c r="H1652" i="16" s="1"/>
  <c r="K1640" i="16"/>
  <c r="H1640" i="16" s="1"/>
  <c r="K1628" i="16"/>
  <c r="H1628" i="16" s="1"/>
  <c r="K1616" i="16"/>
  <c r="H1616" i="16" s="1"/>
  <c r="K1604" i="16"/>
  <c r="H1604" i="16" s="1"/>
  <c r="K1592" i="16"/>
  <c r="H1592" i="16" s="1"/>
  <c r="K1580" i="16"/>
  <c r="H1580" i="16" s="1"/>
  <c r="K1568" i="16"/>
  <c r="H1568" i="16" s="1"/>
  <c r="K1556" i="16"/>
  <c r="H1556" i="16" s="1"/>
  <c r="K1544" i="16"/>
  <c r="H1544" i="16" s="1"/>
  <c r="K1532" i="16"/>
  <c r="H1532" i="16" s="1"/>
  <c r="K1520" i="16"/>
  <c r="H1520" i="16" s="1"/>
  <c r="K1508" i="16"/>
  <c r="H1508" i="16" s="1"/>
  <c r="K1496" i="16"/>
  <c r="H1496" i="16" s="1"/>
  <c r="K1484" i="16"/>
  <c r="H1484" i="16" s="1"/>
  <c r="K1472" i="16"/>
  <c r="H1472" i="16" s="1"/>
  <c r="K1460" i="16"/>
  <c r="H1460" i="16" s="1"/>
  <c r="K1448" i="16"/>
  <c r="H1448" i="16" s="1"/>
  <c r="K1436" i="16"/>
  <c r="H1436" i="16" s="1"/>
  <c r="K1424" i="16"/>
  <c r="H1424" i="16" s="1"/>
  <c r="K1412" i="16"/>
  <c r="H1412" i="16" s="1"/>
  <c r="K1400" i="16"/>
  <c r="H1400" i="16" s="1"/>
  <c r="K1388" i="16"/>
  <c r="H1388" i="16" s="1"/>
  <c r="K1376" i="16"/>
  <c r="H1376" i="16" s="1"/>
  <c r="K1364" i="16"/>
  <c r="H1364" i="16" s="1"/>
  <c r="K1352" i="16"/>
  <c r="H1352" i="16" s="1"/>
  <c r="K1340" i="16"/>
  <c r="H1340" i="16" s="1"/>
  <c r="K1328" i="16"/>
  <c r="H1328" i="16" s="1"/>
  <c r="K1316" i="16"/>
  <c r="H1316" i="16" s="1"/>
  <c r="K1304" i="16"/>
  <c r="H1304" i="16" s="1"/>
  <c r="K1292" i="16"/>
  <c r="H1292" i="16" s="1"/>
  <c r="K1280" i="16"/>
  <c r="H1280" i="16" s="1"/>
  <c r="K1268" i="16"/>
  <c r="H1268" i="16" s="1"/>
  <c r="K1256" i="16"/>
  <c r="H1256" i="16" s="1"/>
  <c r="K1244" i="16"/>
  <c r="H1244" i="16" s="1"/>
  <c r="K1232" i="16"/>
  <c r="H1232" i="16" s="1"/>
  <c r="K1220" i="16"/>
  <c r="H1220" i="16" s="1"/>
  <c r="K1208" i="16"/>
  <c r="H1208" i="16" s="1"/>
  <c r="K1196" i="16"/>
  <c r="H1196" i="16" s="1"/>
  <c r="K1184" i="16"/>
  <c r="H1184" i="16" s="1"/>
  <c r="K1172" i="16"/>
  <c r="H1172" i="16" s="1"/>
  <c r="K1160" i="16"/>
  <c r="H1160" i="16" s="1"/>
  <c r="K1148" i="16"/>
  <c r="H1148" i="16" s="1"/>
  <c r="K1136" i="16"/>
  <c r="H1136" i="16" s="1"/>
  <c r="K1124" i="16"/>
  <c r="H1124" i="16" s="1"/>
  <c r="K1112" i="16"/>
  <c r="H1112" i="16" s="1"/>
  <c r="K1100" i="16"/>
  <c r="H1100" i="16" s="1"/>
  <c r="K1088" i="16"/>
  <c r="H1088" i="16" s="1"/>
  <c r="K1076" i="16"/>
  <c r="H1076" i="16" s="1"/>
  <c r="K1064" i="16"/>
  <c r="H1064" i="16" s="1"/>
  <c r="K1063" i="16"/>
  <c r="H1063" i="16" s="1"/>
  <c r="K1051" i="16"/>
  <c r="H1051" i="16" s="1"/>
  <c r="K1039" i="16"/>
  <c r="H1039" i="16" s="1"/>
  <c r="K1027" i="16"/>
  <c r="H1027" i="16" s="1"/>
  <c r="K1015" i="16"/>
  <c r="H1015" i="16" s="1"/>
  <c r="K1003" i="16"/>
  <c r="H1003" i="16" s="1"/>
  <c r="K991" i="16"/>
  <c r="H991" i="16" s="1"/>
  <c r="K979" i="16"/>
  <c r="H979" i="16" s="1"/>
  <c r="K967" i="16"/>
  <c r="H967" i="16" s="1"/>
  <c r="K955" i="16"/>
  <c r="H955" i="16" s="1"/>
  <c r="K943" i="16"/>
  <c r="H943" i="16" s="1"/>
  <c r="K931" i="16"/>
  <c r="H931" i="16" s="1"/>
  <c r="K919" i="16"/>
  <c r="H919" i="16" s="1"/>
  <c r="K907" i="16"/>
  <c r="H907" i="16" s="1"/>
  <c r="K895" i="16"/>
  <c r="H895" i="16" s="1"/>
  <c r="K883" i="16"/>
  <c r="H883" i="16" s="1"/>
  <c r="K871" i="16"/>
  <c r="H871" i="16" s="1"/>
  <c r="K859" i="16"/>
  <c r="H859" i="16" s="1"/>
  <c r="K847" i="16"/>
  <c r="H847" i="16" s="1"/>
  <c r="K835" i="16"/>
  <c r="H835" i="16" s="1"/>
  <c r="K823" i="16"/>
  <c r="H823" i="16" s="1"/>
  <c r="K811" i="16"/>
  <c r="H811" i="16" s="1"/>
  <c r="K799" i="16"/>
  <c r="H799" i="16" s="1"/>
  <c r="K787" i="16"/>
  <c r="H787" i="16" s="1"/>
  <c r="K775" i="16"/>
  <c r="H775" i="16" s="1"/>
  <c r="K763" i="16"/>
  <c r="H763" i="16" s="1"/>
  <c r="K751" i="16"/>
  <c r="H751" i="16" s="1"/>
  <c r="K739" i="16"/>
  <c r="H739" i="16" s="1"/>
  <c r="K727" i="16"/>
  <c r="H727" i="16" s="1"/>
  <c r="K715" i="16"/>
  <c r="H715" i="16" s="1"/>
  <c r="K703" i="16"/>
  <c r="H703" i="16" s="1"/>
  <c r="K691" i="16"/>
  <c r="H691" i="16" s="1"/>
  <c r="K679" i="16"/>
  <c r="H679" i="16" s="1"/>
  <c r="K667" i="16"/>
  <c r="H667" i="16" s="1"/>
  <c r="K655" i="16"/>
  <c r="H655" i="16" s="1"/>
  <c r="K643" i="16"/>
  <c r="H643" i="16" s="1"/>
  <c r="K631" i="16"/>
  <c r="H631" i="16" s="1"/>
  <c r="K619" i="16"/>
  <c r="H619" i="16" s="1"/>
  <c r="K607" i="16"/>
  <c r="H607" i="16" s="1"/>
  <c r="K595" i="16"/>
  <c r="H595" i="16" s="1"/>
  <c r="K583" i="16"/>
  <c r="H583" i="16" s="1"/>
  <c r="K571" i="16"/>
  <c r="H571" i="16" s="1"/>
  <c r="K559" i="16"/>
  <c r="H559" i="16" s="1"/>
  <c r="K547" i="16"/>
  <c r="H547" i="16" s="1"/>
  <c r="K535" i="16"/>
  <c r="H535" i="16" s="1"/>
  <c r="K523" i="16"/>
  <c r="H523" i="16" s="1"/>
  <c r="K511" i="16"/>
  <c r="H511" i="16" s="1"/>
  <c r="K499" i="16"/>
  <c r="H499" i="16" s="1"/>
  <c r="K487" i="16"/>
  <c r="H487" i="16" s="1"/>
  <c r="K475" i="16"/>
  <c r="H475" i="16" s="1"/>
  <c r="K463" i="16"/>
  <c r="H463" i="16" s="1"/>
  <c r="K451" i="16"/>
  <c r="H451" i="16" s="1"/>
  <c r="K439" i="16"/>
  <c r="H439" i="16" s="1"/>
  <c r="K427" i="16"/>
  <c r="H427" i="16" s="1"/>
  <c r="K415" i="16"/>
  <c r="H415" i="16" s="1"/>
  <c r="K403" i="16"/>
  <c r="H403" i="16" s="1"/>
  <c r="K391" i="16"/>
  <c r="H391" i="16" s="1"/>
  <c r="K379" i="16"/>
  <c r="H379" i="16" s="1"/>
  <c r="K367" i="16"/>
  <c r="H367" i="16" s="1"/>
  <c r="K355" i="16"/>
  <c r="H355" i="16" s="1"/>
  <c r="K343" i="16"/>
  <c r="H343" i="16" s="1"/>
  <c r="K331" i="16"/>
  <c r="H331" i="16" s="1"/>
  <c r="K319" i="16"/>
  <c r="H319" i="16" s="1"/>
  <c r="K307" i="16"/>
  <c r="H307" i="16" s="1"/>
  <c r="K295" i="16"/>
  <c r="H295" i="16" s="1"/>
  <c r="K283" i="16"/>
  <c r="H283" i="16" s="1"/>
  <c r="K271" i="16"/>
  <c r="H271" i="16" s="1"/>
  <c r="K259" i="16"/>
  <c r="H259" i="16" s="1"/>
  <c r="K247" i="16"/>
  <c r="H247" i="16" s="1"/>
  <c r="K235" i="16"/>
  <c r="H235" i="16" s="1"/>
  <c r="K223" i="16"/>
  <c r="H223" i="16" s="1"/>
  <c r="K211" i="16"/>
  <c r="H211" i="16" s="1"/>
  <c r="K199" i="16"/>
  <c r="H199" i="16" s="1"/>
  <c r="K187" i="16"/>
  <c r="H187" i="16" s="1"/>
  <c r="K175" i="16"/>
  <c r="H175" i="16" s="1"/>
  <c r="K163" i="16"/>
  <c r="H163" i="16" s="1"/>
  <c r="K151" i="16"/>
  <c r="H151" i="16" s="1"/>
  <c r="K139" i="16"/>
  <c r="H139" i="16" s="1"/>
  <c r="K127" i="16"/>
  <c r="H127" i="16" s="1"/>
  <c r="K115" i="16"/>
  <c r="H115" i="16" s="1"/>
  <c r="K103" i="16"/>
  <c r="H103" i="16" s="1"/>
  <c r="K91" i="16"/>
  <c r="H91" i="16" s="1"/>
  <c r="K79" i="16"/>
  <c r="H79" i="16" s="1"/>
  <c r="K67" i="16"/>
  <c r="H67" i="16" s="1"/>
  <c r="K55" i="16"/>
  <c r="H55" i="16" s="1"/>
  <c r="K1026" i="16"/>
  <c r="H1026" i="16" s="1"/>
  <c r="K1014" i="16"/>
  <c r="H1014" i="16" s="1"/>
  <c r="K1002" i="16"/>
  <c r="H1002" i="16" s="1"/>
  <c r="K990" i="16"/>
  <c r="H990" i="16" s="1"/>
  <c r="K978" i="16"/>
  <c r="H978" i="16" s="1"/>
  <c r="K966" i="16"/>
  <c r="H966" i="16" s="1"/>
  <c r="K954" i="16"/>
  <c r="H954" i="16" s="1"/>
  <c r="K942" i="16"/>
  <c r="H942" i="16" s="1"/>
  <c r="K930" i="16"/>
  <c r="H930" i="16" s="1"/>
  <c r="K918" i="16"/>
  <c r="H918" i="16" s="1"/>
  <c r="K906" i="16"/>
  <c r="H906" i="16" s="1"/>
  <c r="K894" i="16"/>
  <c r="H894" i="16" s="1"/>
  <c r="K882" i="16"/>
  <c r="H882" i="16" s="1"/>
  <c r="K870" i="16"/>
  <c r="H870" i="16" s="1"/>
  <c r="K858" i="16"/>
  <c r="H858" i="16" s="1"/>
  <c r="K846" i="16"/>
  <c r="H846" i="16" s="1"/>
  <c r="K834" i="16"/>
  <c r="H834" i="16" s="1"/>
  <c r="K822" i="16"/>
  <c r="H822" i="16" s="1"/>
  <c r="K810" i="16"/>
  <c r="H810" i="16" s="1"/>
  <c r="K798" i="16"/>
  <c r="H798" i="16" s="1"/>
  <c r="K786" i="16"/>
  <c r="H786" i="16" s="1"/>
  <c r="K774" i="16"/>
  <c r="H774" i="16" s="1"/>
  <c r="K762" i="16"/>
  <c r="H762" i="16" s="1"/>
  <c r="K750" i="16"/>
  <c r="H750" i="16" s="1"/>
  <c r="K738" i="16"/>
  <c r="H738" i="16" s="1"/>
  <c r="K726" i="16"/>
  <c r="H726" i="16" s="1"/>
  <c r="K714" i="16"/>
  <c r="H714" i="16" s="1"/>
  <c r="K702" i="16"/>
  <c r="H702" i="16" s="1"/>
  <c r="K690" i="16"/>
  <c r="H690" i="16" s="1"/>
  <c r="K678" i="16"/>
  <c r="H678" i="16" s="1"/>
  <c r="K666" i="16"/>
  <c r="H666" i="16" s="1"/>
  <c r="K654" i="16"/>
  <c r="H654" i="16" s="1"/>
  <c r="K642" i="16"/>
  <c r="H642" i="16" s="1"/>
  <c r="K630" i="16"/>
  <c r="H630" i="16" s="1"/>
  <c r="K618" i="16"/>
  <c r="H618" i="16" s="1"/>
  <c r="K606" i="16"/>
  <c r="H606" i="16" s="1"/>
  <c r="K594" i="16"/>
  <c r="H594" i="16" s="1"/>
  <c r="K582" i="16"/>
  <c r="H582" i="16" s="1"/>
  <c r="K570" i="16"/>
  <c r="H570" i="16" s="1"/>
  <c r="K558" i="16"/>
  <c r="H558" i="16" s="1"/>
  <c r="K546" i="16"/>
  <c r="H546" i="16" s="1"/>
  <c r="K534" i="16"/>
  <c r="H534" i="16" s="1"/>
  <c r="K522" i="16"/>
  <c r="H522" i="16" s="1"/>
  <c r="K510" i="16"/>
  <c r="H510" i="16" s="1"/>
  <c r="K498" i="16"/>
  <c r="H498" i="16" s="1"/>
  <c r="K486" i="16"/>
  <c r="H486" i="16" s="1"/>
  <c r="K474" i="16"/>
  <c r="H474" i="16" s="1"/>
  <c r="K462" i="16"/>
  <c r="H462" i="16" s="1"/>
  <c r="K450" i="16"/>
  <c r="H450" i="16" s="1"/>
  <c r="K438" i="16"/>
  <c r="H438" i="16" s="1"/>
  <c r="K426" i="16"/>
  <c r="H426" i="16" s="1"/>
  <c r="K414" i="16"/>
  <c r="H414" i="16" s="1"/>
  <c r="K402" i="16"/>
  <c r="H402" i="16" s="1"/>
  <c r="K390" i="16"/>
  <c r="H390" i="16" s="1"/>
  <c r="K378" i="16"/>
  <c r="H378" i="16" s="1"/>
  <c r="K366" i="16"/>
  <c r="H366" i="16" s="1"/>
  <c r="K354" i="16"/>
  <c r="H354" i="16" s="1"/>
  <c r="K342" i="16"/>
  <c r="H342" i="16" s="1"/>
  <c r="K330" i="16"/>
  <c r="H330" i="16" s="1"/>
  <c r="K318" i="16"/>
  <c r="H318" i="16" s="1"/>
  <c r="K306" i="16"/>
  <c r="H306" i="16" s="1"/>
  <c r="K294" i="16"/>
  <c r="H294" i="16" s="1"/>
  <c r="K282" i="16"/>
  <c r="H282" i="16" s="1"/>
  <c r="K270" i="16"/>
  <c r="H270" i="16" s="1"/>
  <c r="K258" i="16"/>
  <c r="H258" i="16" s="1"/>
  <c r="K246" i="16"/>
  <c r="H246" i="16" s="1"/>
  <c r="K234" i="16"/>
  <c r="H234" i="16" s="1"/>
  <c r="K222" i="16"/>
  <c r="H222" i="16" s="1"/>
  <c r="K210" i="16"/>
  <c r="H210" i="16" s="1"/>
  <c r="K198" i="16"/>
  <c r="H198" i="16" s="1"/>
  <c r="K186" i="16"/>
  <c r="H186" i="16" s="1"/>
  <c r="K174" i="16"/>
  <c r="H174" i="16" s="1"/>
  <c r="K162" i="16"/>
  <c r="H162" i="16" s="1"/>
  <c r="K150" i="16"/>
  <c r="H150" i="16" s="1"/>
  <c r="K138" i="16"/>
  <c r="H138" i="16" s="1"/>
  <c r="K126" i="16"/>
  <c r="H126" i="16" s="1"/>
  <c r="K114" i="16"/>
  <c r="H114" i="16" s="1"/>
  <c r="K102" i="16"/>
  <c r="H102" i="16" s="1"/>
  <c r="K90" i="16"/>
  <c r="H90" i="16" s="1"/>
  <c r="K78" i="16"/>
  <c r="H78" i="16" s="1"/>
  <c r="K66" i="16"/>
  <c r="H66" i="16" s="1"/>
  <c r="K54" i="16"/>
  <c r="H54" i="16" s="1"/>
  <c r="K1001" i="16"/>
  <c r="H1001" i="16" s="1"/>
  <c r="K989" i="16"/>
  <c r="H989" i="16" s="1"/>
  <c r="K977" i="16"/>
  <c r="H977" i="16" s="1"/>
  <c r="K965" i="16"/>
  <c r="H965" i="16" s="1"/>
  <c r="K953" i="16"/>
  <c r="H953" i="16" s="1"/>
  <c r="K941" i="16"/>
  <c r="H941" i="16" s="1"/>
  <c r="K929" i="16"/>
  <c r="H929" i="16" s="1"/>
  <c r="K917" i="16"/>
  <c r="H917" i="16" s="1"/>
  <c r="K905" i="16"/>
  <c r="H905" i="16" s="1"/>
  <c r="K893" i="16"/>
  <c r="H893" i="16" s="1"/>
  <c r="K881" i="16"/>
  <c r="H881" i="16" s="1"/>
  <c r="K869" i="16"/>
  <c r="H869" i="16" s="1"/>
  <c r="K857" i="16"/>
  <c r="H857" i="16" s="1"/>
  <c r="K845" i="16"/>
  <c r="H845" i="16" s="1"/>
  <c r="K833" i="16"/>
  <c r="H833" i="16" s="1"/>
  <c r="K821" i="16"/>
  <c r="H821" i="16" s="1"/>
  <c r="K809" i="16"/>
  <c r="H809" i="16" s="1"/>
  <c r="K797" i="16"/>
  <c r="H797" i="16" s="1"/>
  <c r="K785" i="16"/>
  <c r="H785" i="16" s="1"/>
  <c r="K773" i="16"/>
  <c r="H773" i="16" s="1"/>
  <c r="K761" i="16"/>
  <c r="H761" i="16" s="1"/>
  <c r="K749" i="16"/>
  <c r="H749" i="16" s="1"/>
  <c r="K737" i="16"/>
  <c r="H737" i="16" s="1"/>
  <c r="K725" i="16"/>
  <c r="H725" i="16" s="1"/>
  <c r="K713" i="16"/>
  <c r="H713" i="16" s="1"/>
  <c r="K701" i="16"/>
  <c r="H701" i="16" s="1"/>
  <c r="K689" i="16"/>
  <c r="H689" i="16" s="1"/>
  <c r="K677" i="16"/>
  <c r="H677" i="16" s="1"/>
  <c r="K665" i="16"/>
  <c r="H665" i="16" s="1"/>
  <c r="K653" i="16"/>
  <c r="H653" i="16" s="1"/>
  <c r="K641" i="16"/>
  <c r="H641" i="16" s="1"/>
  <c r="K629" i="16"/>
  <c r="H629" i="16" s="1"/>
  <c r="K617" i="16"/>
  <c r="H617" i="16" s="1"/>
  <c r="K605" i="16"/>
  <c r="H605" i="16" s="1"/>
  <c r="K593" i="16"/>
  <c r="H593" i="16" s="1"/>
  <c r="K581" i="16"/>
  <c r="H581" i="16" s="1"/>
  <c r="K569" i="16"/>
  <c r="H569" i="16" s="1"/>
  <c r="K557" i="16"/>
  <c r="H557" i="16" s="1"/>
  <c r="K545" i="16"/>
  <c r="H545" i="16" s="1"/>
  <c r="K533" i="16"/>
  <c r="H533" i="16" s="1"/>
  <c r="K521" i="16"/>
  <c r="H521" i="16" s="1"/>
  <c r="K509" i="16"/>
  <c r="H509" i="16" s="1"/>
  <c r="K497" i="16"/>
  <c r="H497" i="16" s="1"/>
  <c r="K485" i="16"/>
  <c r="H485" i="16" s="1"/>
  <c r="K473" i="16"/>
  <c r="H473" i="16" s="1"/>
  <c r="K461" i="16"/>
  <c r="H461" i="16" s="1"/>
  <c r="K449" i="16"/>
  <c r="H449" i="16" s="1"/>
  <c r="K437" i="16"/>
  <c r="H437" i="16" s="1"/>
  <c r="K425" i="16"/>
  <c r="H425" i="16" s="1"/>
  <c r="K413" i="16"/>
  <c r="H413" i="16" s="1"/>
  <c r="K401" i="16"/>
  <c r="H401" i="16" s="1"/>
  <c r="K389" i="16"/>
  <c r="H389" i="16" s="1"/>
  <c r="K377" i="16"/>
  <c r="H377" i="16" s="1"/>
  <c r="K365" i="16"/>
  <c r="H365" i="16" s="1"/>
  <c r="K353" i="16"/>
  <c r="H353" i="16" s="1"/>
  <c r="K341" i="16"/>
  <c r="H341" i="16" s="1"/>
  <c r="K329" i="16"/>
  <c r="H329" i="16" s="1"/>
  <c r="K317" i="16"/>
  <c r="H317" i="16" s="1"/>
  <c r="K305" i="16"/>
  <c r="H305" i="16" s="1"/>
  <c r="K293" i="16"/>
  <c r="H293" i="16" s="1"/>
  <c r="K281" i="16"/>
  <c r="H281" i="16" s="1"/>
  <c r="K269" i="16"/>
  <c r="H269" i="16" s="1"/>
  <c r="K257" i="16"/>
  <c r="H257" i="16" s="1"/>
  <c r="K245" i="16"/>
  <c r="H245" i="16" s="1"/>
  <c r="K233" i="16"/>
  <c r="H233" i="16" s="1"/>
  <c r="K221" i="16"/>
  <c r="H221" i="16" s="1"/>
  <c r="K209" i="16"/>
  <c r="H209" i="16" s="1"/>
  <c r="K197" i="16"/>
  <c r="H197" i="16" s="1"/>
  <c r="K185" i="16"/>
  <c r="H185" i="16" s="1"/>
  <c r="K173" i="16"/>
  <c r="H173" i="16" s="1"/>
  <c r="K161" i="16"/>
  <c r="H161" i="16" s="1"/>
  <c r="K149" i="16"/>
  <c r="H149" i="16" s="1"/>
  <c r="K137" i="16"/>
  <c r="H137" i="16" s="1"/>
  <c r="K125" i="16"/>
  <c r="H125" i="16" s="1"/>
  <c r="K113" i="16"/>
  <c r="H113" i="16" s="1"/>
  <c r="K101" i="16"/>
  <c r="H101" i="16" s="1"/>
  <c r="K89" i="16"/>
  <c r="H89" i="16" s="1"/>
  <c r="K77" i="16"/>
  <c r="H77" i="16" s="1"/>
  <c r="K65" i="16"/>
  <c r="H65" i="16" s="1"/>
  <c r="K53" i="16"/>
  <c r="H53" i="16" s="1"/>
  <c r="K988" i="16"/>
  <c r="H988" i="16" s="1"/>
  <c r="K976" i="16"/>
  <c r="H976" i="16" s="1"/>
  <c r="K964" i="16"/>
  <c r="H964" i="16" s="1"/>
  <c r="K952" i="16"/>
  <c r="H952" i="16" s="1"/>
  <c r="K940" i="16"/>
  <c r="H940" i="16" s="1"/>
  <c r="K928" i="16"/>
  <c r="H928" i="16" s="1"/>
  <c r="K916" i="16"/>
  <c r="H916" i="16" s="1"/>
  <c r="K904" i="16"/>
  <c r="H904" i="16" s="1"/>
  <c r="K892" i="16"/>
  <c r="H892" i="16" s="1"/>
  <c r="K880" i="16"/>
  <c r="H880" i="16" s="1"/>
  <c r="K868" i="16"/>
  <c r="H868" i="16" s="1"/>
  <c r="K856" i="16"/>
  <c r="H856" i="16" s="1"/>
  <c r="K844" i="16"/>
  <c r="H844" i="16" s="1"/>
  <c r="K832" i="16"/>
  <c r="H832" i="16" s="1"/>
  <c r="K820" i="16"/>
  <c r="H820" i="16" s="1"/>
  <c r="K808" i="16"/>
  <c r="H808" i="16" s="1"/>
  <c r="K796" i="16"/>
  <c r="H796" i="16" s="1"/>
  <c r="K784" i="16"/>
  <c r="H784" i="16" s="1"/>
  <c r="K772" i="16"/>
  <c r="H772" i="16" s="1"/>
  <c r="K760" i="16"/>
  <c r="H760" i="16" s="1"/>
  <c r="K748" i="16"/>
  <c r="H748" i="16" s="1"/>
  <c r="K736" i="16"/>
  <c r="H736" i="16" s="1"/>
  <c r="K724" i="16"/>
  <c r="H724" i="16" s="1"/>
  <c r="K712" i="16"/>
  <c r="H712" i="16" s="1"/>
  <c r="K700" i="16"/>
  <c r="H700" i="16" s="1"/>
  <c r="K688" i="16"/>
  <c r="H688" i="16" s="1"/>
  <c r="K676" i="16"/>
  <c r="H676" i="16" s="1"/>
  <c r="K664" i="16"/>
  <c r="H664" i="16" s="1"/>
  <c r="K652" i="16"/>
  <c r="H652" i="16" s="1"/>
  <c r="K640" i="16"/>
  <c r="H640" i="16" s="1"/>
  <c r="K628" i="16"/>
  <c r="H628" i="16" s="1"/>
  <c r="K616" i="16"/>
  <c r="H616" i="16" s="1"/>
  <c r="K604" i="16"/>
  <c r="H604" i="16" s="1"/>
  <c r="K592" i="16"/>
  <c r="H592" i="16" s="1"/>
  <c r="K580" i="16"/>
  <c r="H580" i="16" s="1"/>
  <c r="K568" i="16"/>
  <c r="H568" i="16" s="1"/>
  <c r="K556" i="16"/>
  <c r="H556" i="16" s="1"/>
  <c r="K544" i="16"/>
  <c r="H544" i="16" s="1"/>
  <c r="K532" i="16"/>
  <c r="H532" i="16" s="1"/>
  <c r="K520" i="16"/>
  <c r="H520" i="16" s="1"/>
  <c r="K508" i="16"/>
  <c r="H508" i="16" s="1"/>
  <c r="K496" i="16"/>
  <c r="H496" i="16" s="1"/>
  <c r="K484" i="16"/>
  <c r="H484" i="16" s="1"/>
  <c r="K472" i="16"/>
  <c r="H472" i="16" s="1"/>
  <c r="K460" i="16"/>
  <c r="H460" i="16" s="1"/>
  <c r="K448" i="16"/>
  <c r="H448" i="16" s="1"/>
  <c r="K436" i="16"/>
  <c r="H436" i="16" s="1"/>
  <c r="K424" i="16"/>
  <c r="H424" i="16" s="1"/>
  <c r="K412" i="16"/>
  <c r="H412" i="16" s="1"/>
  <c r="K400" i="16"/>
  <c r="H400" i="16" s="1"/>
  <c r="K388" i="16"/>
  <c r="H388" i="16" s="1"/>
  <c r="K376" i="16"/>
  <c r="H376" i="16" s="1"/>
  <c r="K364" i="16"/>
  <c r="H364" i="16" s="1"/>
  <c r="K352" i="16"/>
  <c r="H352" i="16" s="1"/>
  <c r="K340" i="16"/>
  <c r="H340" i="16" s="1"/>
  <c r="K328" i="16"/>
  <c r="H328" i="16" s="1"/>
  <c r="K316" i="16"/>
  <c r="H316" i="16" s="1"/>
  <c r="K304" i="16"/>
  <c r="H304" i="16" s="1"/>
  <c r="K292" i="16"/>
  <c r="H292" i="16" s="1"/>
  <c r="K280" i="16"/>
  <c r="H280" i="16" s="1"/>
  <c r="K268" i="16"/>
  <c r="H268" i="16" s="1"/>
  <c r="K256" i="16"/>
  <c r="H256" i="16" s="1"/>
  <c r="K244" i="16"/>
  <c r="H244" i="16" s="1"/>
  <c r="K232" i="16"/>
  <c r="H232" i="16" s="1"/>
  <c r="K220" i="16"/>
  <c r="H220" i="16" s="1"/>
  <c r="K208" i="16"/>
  <c r="H208" i="16" s="1"/>
  <c r="K196" i="16"/>
  <c r="H196" i="16" s="1"/>
  <c r="K184" i="16"/>
  <c r="H184" i="16" s="1"/>
  <c r="K172" i="16"/>
  <c r="H172" i="16" s="1"/>
  <c r="K160" i="16"/>
  <c r="H160" i="16" s="1"/>
  <c r="K148" i="16"/>
  <c r="H148" i="16" s="1"/>
  <c r="K136" i="16"/>
  <c r="H136" i="16" s="1"/>
  <c r="K124" i="16"/>
  <c r="H124" i="16" s="1"/>
  <c r="K112" i="16"/>
  <c r="H112" i="16" s="1"/>
  <c r="K100" i="16"/>
  <c r="H100" i="16" s="1"/>
  <c r="K88" i="16"/>
  <c r="H88" i="16" s="1"/>
  <c r="K76" i="16"/>
  <c r="H76" i="16" s="1"/>
  <c r="K64" i="16"/>
  <c r="H64" i="16" s="1"/>
  <c r="K52" i="16"/>
  <c r="H52" i="16" s="1"/>
  <c r="K987" i="16"/>
  <c r="H987" i="16" s="1"/>
  <c r="K975" i="16"/>
  <c r="H975" i="16" s="1"/>
  <c r="K963" i="16"/>
  <c r="H963" i="16" s="1"/>
  <c r="K951" i="16"/>
  <c r="H951" i="16" s="1"/>
  <c r="K939" i="16"/>
  <c r="H939" i="16" s="1"/>
  <c r="K927" i="16"/>
  <c r="H927" i="16" s="1"/>
  <c r="K915" i="16"/>
  <c r="H915" i="16" s="1"/>
  <c r="K903" i="16"/>
  <c r="H903" i="16" s="1"/>
  <c r="K891" i="16"/>
  <c r="H891" i="16" s="1"/>
  <c r="K879" i="16"/>
  <c r="H879" i="16" s="1"/>
  <c r="K867" i="16"/>
  <c r="H867" i="16" s="1"/>
  <c r="K855" i="16"/>
  <c r="H855" i="16" s="1"/>
  <c r="K843" i="16"/>
  <c r="H843" i="16" s="1"/>
  <c r="K831" i="16"/>
  <c r="H831" i="16" s="1"/>
  <c r="K819" i="16"/>
  <c r="H819" i="16" s="1"/>
  <c r="K807" i="16"/>
  <c r="H807" i="16" s="1"/>
  <c r="K795" i="16"/>
  <c r="H795" i="16" s="1"/>
  <c r="K783" i="16"/>
  <c r="H783" i="16" s="1"/>
  <c r="K771" i="16"/>
  <c r="H771" i="16" s="1"/>
  <c r="K759" i="16"/>
  <c r="H759" i="16" s="1"/>
  <c r="K747" i="16"/>
  <c r="H747" i="16" s="1"/>
  <c r="K735" i="16"/>
  <c r="H735" i="16" s="1"/>
  <c r="K723" i="16"/>
  <c r="H723" i="16" s="1"/>
  <c r="K711" i="16"/>
  <c r="H711" i="16" s="1"/>
  <c r="K699" i="16"/>
  <c r="H699" i="16" s="1"/>
  <c r="K687" i="16"/>
  <c r="H687" i="16" s="1"/>
  <c r="K675" i="16"/>
  <c r="H675" i="16" s="1"/>
  <c r="K663" i="16"/>
  <c r="H663" i="16" s="1"/>
  <c r="K651" i="16"/>
  <c r="H651" i="16" s="1"/>
  <c r="K639" i="16"/>
  <c r="H639" i="16" s="1"/>
  <c r="K627" i="16"/>
  <c r="H627" i="16" s="1"/>
  <c r="K615" i="16"/>
  <c r="H615" i="16" s="1"/>
  <c r="K603" i="16"/>
  <c r="H603" i="16" s="1"/>
  <c r="K591" i="16"/>
  <c r="H591" i="16" s="1"/>
  <c r="K579" i="16"/>
  <c r="H579" i="16" s="1"/>
  <c r="K567" i="16"/>
  <c r="H567" i="16" s="1"/>
  <c r="K555" i="16"/>
  <c r="H555" i="16" s="1"/>
  <c r="K543" i="16"/>
  <c r="H543" i="16" s="1"/>
  <c r="K531" i="16"/>
  <c r="H531" i="16" s="1"/>
  <c r="K519" i="16"/>
  <c r="H519" i="16" s="1"/>
  <c r="K507" i="16"/>
  <c r="H507" i="16" s="1"/>
  <c r="K495" i="16"/>
  <c r="H495" i="16" s="1"/>
  <c r="K483" i="16"/>
  <c r="H483" i="16" s="1"/>
  <c r="K471" i="16"/>
  <c r="H471" i="16" s="1"/>
  <c r="K459" i="16"/>
  <c r="H459" i="16" s="1"/>
  <c r="K447" i="16"/>
  <c r="H447" i="16" s="1"/>
  <c r="K435" i="16"/>
  <c r="H435" i="16" s="1"/>
  <c r="K423" i="16"/>
  <c r="H423" i="16" s="1"/>
  <c r="K411" i="16"/>
  <c r="H411" i="16" s="1"/>
  <c r="K399" i="16"/>
  <c r="H399" i="16" s="1"/>
  <c r="K387" i="16"/>
  <c r="H387" i="16" s="1"/>
  <c r="K375" i="16"/>
  <c r="H375" i="16" s="1"/>
  <c r="K363" i="16"/>
  <c r="H363" i="16" s="1"/>
  <c r="K351" i="16"/>
  <c r="H351" i="16" s="1"/>
  <c r="K339" i="16"/>
  <c r="H339" i="16" s="1"/>
  <c r="K327" i="16"/>
  <c r="H327" i="16" s="1"/>
  <c r="K315" i="16"/>
  <c r="H315" i="16" s="1"/>
  <c r="K303" i="16"/>
  <c r="H303" i="16" s="1"/>
  <c r="K291" i="16"/>
  <c r="H291" i="16" s="1"/>
  <c r="K279" i="16"/>
  <c r="H279" i="16" s="1"/>
  <c r="K267" i="16"/>
  <c r="H267" i="16" s="1"/>
  <c r="K255" i="16"/>
  <c r="H255" i="16" s="1"/>
  <c r="K243" i="16"/>
  <c r="H243" i="16" s="1"/>
  <c r="K231" i="16"/>
  <c r="H231" i="16" s="1"/>
  <c r="K219" i="16"/>
  <c r="H219" i="16" s="1"/>
  <c r="K207" i="16"/>
  <c r="H207" i="16" s="1"/>
  <c r="K195" i="16"/>
  <c r="H195" i="16" s="1"/>
  <c r="K183" i="16"/>
  <c r="H183" i="16" s="1"/>
  <c r="K171" i="16"/>
  <c r="H171" i="16" s="1"/>
  <c r="K159" i="16"/>
  <c r="H159" i="16" s="1"/>
  <c r="K147" i="16"/>
  <c r="H147" i="16" s="1"/>
  <c r="K135" i="16"/>
  <c r="H135" i="16" s="1"/>
  <c r="K123" i="16"/>
  <c r="H123" i="16" s="1"/>
  <c r="K111" i="16"/>
  <c r="H111" i="16" s="1"/>
  <c r="K99" i="16"/>
  <c r="H99" i="16" s="1"/>
  <c r="K87" i="16"/>
  <c r="H87" i="16" s="1"/>
  <c r="K75" i="16"/>
  <c r="H75" i="16" s="1"/>
  <c r="K63" i="16"/>
  <c r="H63" i="16" s="1"/>
  <c r="K51" i="16"/>
  <c r="H51" i="16" s="1"/>
  <c r="K1046" i="16"/>
  <c r="H1046" i="16" s="1"/>
  <c r="K1034" i="16"/>
  <c r="H1034" i="16" s="1"/>
  <c r="K1022" i="16"/>
  <c r="H1022" i="16" s="1"/>
  <c r="K1010" i="16"/>
  <c r="H1010" i="16" s="1"/>
  <c r="K998" i="16"/>
  <c r="H998" i="16" s="1"/>
  <c r="K986" i="16"/>
  <c r="H986" i="16" s="1"/>
  <c r="K974" i="16"/>
  <c r="H974" i="16" s="1"/>
  <c r="K962" i="16"/>
  <c r="H962" i="16" s="1"/>
  <c r="K950" i="16"/>
  <c r="H950" i="16" s="1"/>
  <c r="K938" i="16"/>
  <c r="H938" i="16" s="1"/>
  <c r="K926" i="16"/>
  <c r="H926" i="16" s="1"/>
  <c r="K914" i="16"/>
  <c r="H914" i="16" s="1"/>
  <c r="K902" i="16"/>
  <c r="H902" i="16" s="1"/>
  <c r="K890" i="16"/>
  <c r="H890" i="16" s="1"/>
  <c r="K878" i="16"/>
  <c r="H878" i="16" s="1"/>
  <c r="K866" i="16"/>
  <c r="H866" i="16" s="1"/>
  <c r="K854" i="16"/>
  <c r="H854" i="16" s="1"/>
  <c r="K842" i="16"/>
  <c r="H842" i="16" s="1"/>
  <c r="K830" i="16"/>
  <c r="H830" i="16" s="1"/>
  <c r="K818" i="16"/>
  <c r="H818" i="16" s="1"/>
  <c r="K806" i="16"/>
  <c r="H806" i="16" s="1"/>
  <c r="K794" i="16"/>
  <c r="H794" i="16" s="1"/>
  <c r="K782" i="16"/>
  <c r="H782" i="16" s="1"/>
  <c r="K770" i="16"/>
  <c r="H770" i="16" s="1"/>
  <c r="K758" i="16"/>
  <c r="H758" i="16" s="1"/>
  <c r="K746" i="16"/>
  <c r="H746" i="16" s="1"/>
  <c r="K734" i="16"/>
  <c r="H734" i="16" s="1"/>
  <c r="K722" i="16"/>
  <c r="H722" i="16" s="1"/>
  <c r="K710" i="16"/>
  <c r="H710" i="16" s="1"/>
  <c r="K698" i="16"/>
  <c r="H698" i="16" s="1"/>
  <c r="K686" i="16"/>
  <c r="H686" i="16" s="1"/>
  <c r="K674" i="16"/>
  <c r="H674" i="16" s="1"/>
  <c r="K662" i="16"/>
  <c r="H662" i="16" s="1"/>
  <c r="K650" i="16"/>
  <c r="H650" i="16" s="1"/>
  <c r="K638" i="16"/>
  <c r="H638" i="16" s="1"/>
  <c r="K626" i="16"/>
  <c r="H626" i="16" s="1"/>
  <c r="K614" i="16"/>
  <c r="H614" i="16" s="1"/>
  <c r="K602" i="16"/>
  <c r="H602" i="16" s="1"/>
  <c r="K590" i="16"/>
  <c r="H590" i="16" s="1"/>
  <c r="K578" i="16"/>
  <c r="H578" i="16" s="1"/>
  <c r="K566" i="16"/>
  <c r="H566" i="16" s="1"/>
  <c r="K554" i="16"/>
  <c r="H554" i="16" s="1"/>
  <c r="K542" i="16"/>
  <c r="H542" i="16" s="1"/>
  <c r="K530" i="16"/>
  <c r="H530" i="16" s="1"/>
  <c r="K518" i="16"/>
  <c r="H518" i="16" s="1"/>
  <c r="K506" i="16"/>
  <c r="H506" i="16" s="1"/>
  <c r="K494" i="16"/>
  <c r="H494" i="16" s="1"/>
  <c r="K482" i="16"/>
  <c r="H482" i="16" s="1"/>
  <c r="K470" i="16"/>
  <c r="H470" i="16" s="1"/>
  <c r="K458" i="16"/>
  <c r="H458" i="16" s="1"/>
  <c r="K446" i="16"/>
  <c r="H446" i="16" s="1"/>
  <c r="K434" i="16"/>
  <c r="H434" i="16" s="1"/>
  <c r="K422" i="16"/>
  <c r="H422" i="16" s="1"/>
  <c r="K410" i="16"/>
  <c r="H410" i="16" s="1"/>
  <c r="K398" i="16"/>
  <c r="H398" i="16" s="1"/>
  <c r="K386" i="16"/>
  <c r="H386" i="16" s="1"/>
  <c r="K374" i="16"/>
  <c r="H374" i="16" s="1"/>
  <c r="K362" i="16"/>
  <c r="H362" i="16" s="1"/>
  <c r="K350" i="16"/>
  <c r="H350" i="16" s="1"/>
  <c r="K338" i="16"/>
  <c r="H338" i="16" s="1"/>
  <c r="K326" i="16"/>
  <c r="H326" i="16" s="1"/>
  <c r="K314" i="16"/>
  <c r="H314" i="16" s="1"/>
  <c r="K302" i="16"/>
  <c r="H302" i="16" s="1"/>
  <c r="K290" i="16"/>
  <c r="H290" i="16" s="1"/>
  <c r="K278" i="16"/>
  <c r="H278" i="16" s="1"/>
  <c r="K266" i="16"/>
  <c r="H266" i="16" s="1"/>
  <c r="K254" i="16"/>
  <c r="H254" i="16" s="1"/>
  <c r="K242" i="16"/>
  <c r="H242" i="16" s="1"/>
  <c r="K230" i="16"/>
  <c r="H230" i="16" s="1"/>
  <c r="K218" i="16"/>
  <c r="H218" i="16" s="1"/>
  <c r="K206" i="16"/>
  <c r="H206" i="16" s="1"/>
  <c r="K194" i="16"/>
  <c r="H194" i="16" s="1"/>
  <c r="K182" i="16"/>
  <c r="H182" i="16" s="1"/>
  <c r="K170" i="16"/>
  <c r="H170" i="16" s="1"/>
  <c r="K158" i="16"/>
  <c r="H158" i="16" s="1"/>
  <c r="K146" i="16"/>
  <c r="H146" i="16" s="1"/>
  <c r="K134" i="16"/>
  <c r="H134" i="16" s="1"/>
  <c r="K122" i="16"/>
  <c r="H122" i="16" s="1"/>
  <c r="K110" i="16"/>
  <c r="H110" i="16" s="1"/>
  <c r="K98" i="16"/>
  <c r="H98" i="16" s="1"/>
  <c r="K86" i="16"/>
  <c r="H86" i="16" s="1"/>
  <c r="K74" i="16"/>
  <c r="H74" i="16" s="1"/>
  <c r="K62" i="16"/>
  <c r="H62" i="16" s="1"/>
  <c r="K50" i="16"/>
  <c r="H50" i="16" s="1"/>
  <c r="K397" i="16"/>
  <c r="H397" i="16" s="1"/>
  <c r="K385" i="16"/>
  <c r="H385" i="16" s="1"/>
  <c r="K373" i="16"/>
  <c r="H373" i="16" s="1"/>
  <c r="K361" i="16"/>
  <c r="H361" i="16" s="1"/>
  <c r="K349" i="16"/>
  <c r="H349" i="16" s="1"/>
  <c r="K337" i="16"/>
  <c r="H337" i="16" s="1"/>
  <c r="K325" i="16"/>
  <c r="H325" i="16" s="1"/>
  <c r="K313" i="16"/>
  <c r="H313" i="16" s="1"/>
  <c r="K301" i="16"/>
  <c r="H301" i="16" s="1"/>
  <c r="K289" i="16"/>
  <c r="H289" i="16" s="1"/>
  <c r="K277" i="16"/>
  <c r="H277" i="16" s="1"/>
  <c r="K265" i="16"/>
  <c r="H265" i="16" s="1"/>
  <c r="K253" i="16"/>
  <c r="H253" i="16" s="1"/>
  <c r="K241" i="16"/>
  <c r="H241" i="16" s="1"/>
  <c r="K229" i="16"/>
  <c r="H229" i="16" s="1"/>
  <c r="K217" i="16"/>
  <c r="H217" i="16" s="1"/>
  <c r="K205" i="16"/>
  <c r="H205" i="16" s="1"/>
  <c r="K193" i="16"/>
  <c r="H193" i="16" s="1"/>
  <c r="K181" i="16"/>
  <c r="H181" i="16" s="1"/>
  <c r="K169" i="16"/>
  <c r="H169" i="16" s="1"/>
  <c r="K157" i="16"/>
  <c r="H157" i="16" s="1"/>
  <c r="K145" i="16"/>
  <c r="H145" i="16" s="1"/>
  <c r="K133" i="16"/>
  <c r="H133" i="16" s="1"/>
  <c r="K121" i="16"/>
  <c r="H121" i="16" s="1"/>
  <c r="K109" i="16"/>
  <c r="H109" i="16" s="1"/>
  <c r="K97" i="16"/>
  <c r="H97" i="16" s="1"/>
  <c r="K85" i="16"/>
  <c r="H85" i="16" s="1"/>
  <c r="K73" i="16"/>
  <c r="H73" i="16" s="1"/>
  <c r="K61" i="16"/>
  <c r="H61" i="16" s="1"/>
  <c r="K49" i="16"/>
  <c r="H49" i="16" s="1"/>
  <c r="K336" i="16"/>
  <c r="H336" i="16" s="1"/>
  <c r="K324" i="16"/>
  <c r="H324" i="16" s="1"/>
  <c r="K312" i="16"/>
  <c r="H312" i="16" s="1"/>
  <c r="K300" i="16"/>
  <c r="H300" i="16" s="1"/>
  <c r="K288" i="16"/>
  <c r="H288" i="16" s="1"/>
  <c r="K276" i="16"/>
  <c r="H276" i="16" s="1"/>
  <c r="K264" i="16"/>
  <c r="H264" i="16" s="1"/>
  <c r="K252" i="16"/>
  <c r="H252" i="16" s="1"/>
  <c r="K240" i="16"/>
  <c r="H240" i="16" s="1"/>
  <c r="K228" i="16"/>
  <c r="H228" i="16" s="1"/>
  <c r="K216" i="16"/>
  <c r="H216" i="16" s="1"/>
  <c r="K204" i="16"/>
  <c r="H204" i="16" s="1"/>
  <c r="K192" i="16"/>
  <c r="H192" i="16" s="1"/>
  <c r="K180" i="16"/>
  <c r="H180" i="16" s="1"/>
  <c r="K168" i="16"/>
  <c r="H168" i="16" s="1"/>
  <c r="K156" i="16"/>
  <c r="H156" i="16" s="1"/>
  <c r="K144" i="16"/>
  <c r="H144" i="16" s="1"/>
  <c r="K132" i="16"/>
  <c r="H132" i="16" s="1"/>
  <c r="K120" i="16"/>
  <c r="H120" i="16" s="1"/>
  <c r="K108" i="16"/>
  <c r="H108" i="16" s="1"/>
  <c r="K96" i="16"/>
  <c r="H96" i="16" s="1"/>
  <c r="K84" i="16"/>
  <c r="H84" i="16" s="1"/>
  <c r="K72" i="16"/>
  <c r="H72" i="16" s="1"/>
  <c r="K60" i="16"/>
  <c r="H60" i="16" s="1"/>
  <c r="K1031" i="16"/>
  <c r="H1031" i="16" s="1"/>
  <c r="K1019" i="16"/>
  <c r="H1019" i="16" s="1"/>
  <c r="K1007" i="16"/>
  <c r="H1007" i="16" s="1"/>
  <c r="K995" i="16"/>
  <c r="H995" i="16" s="1"/>
  <c r="K983" i="16"/>
  <c r="H983" i="16" s="1"/>
  <c r="K971" i="16"/>
  <c r="H971" i="16" s="1"/>
  <c r="K959" i="16"/>
  <c r="H959" i="16" s="1"/>
  <c r="K947" i="16"/>
  <c r="H947" i="16" s="1"/>
  <c r="K935" i="16"/>
  <c r="H935" i="16" s="1"/>
  <c r="K923" i="16"/>
  <c r="H923" i="16" s="1"/>
  <c r="K911" i="16"/>
  <c r="H911" i="16" s="1"/>
  <c r="K899" i="16"/>
  <c r="H899" i="16" s="1"/>
  <c r="K887" i="16"/>
  <c r="H887" i="16" s="1"/>
  <c r="K875" i="16"/>
  <c r="H875" i="16" s="1"/>
  <c r="K863" i="16"/>
  <c r="H863" i="16" s="1"/>
  <c r="K851" i="16"/>
  <c r="H851" i="16" s="1"/>
  <c r="K839" i="16"/>
  <c r="H839" i="16" s="1"/>
  <c r="K827" i="16"/>
  <c r="H827" i="16" s="1"/>
  <c r="K815" i="16"/>
  <c r="H815" i="16" s="1"/>
  <c r="K803" i="16"/>
  <c r="H803" i="16" s="1"/>
  <c r="K791" i="16"/>
  <c r="H791" i="16" s="1"/>
  <c r="K779" i="16"/>
  <c r="H779" i="16" s="1"/>
  <c r="K767" i="16"/>
  <c r="H767" i="16" s="1"/>
  <c r="K755" i="16"/>
  <c r="H755" i="16" s="1"/>
  <c r="K743" i="16"/>
  <c r="H743" i="16" s="1"/>
  <c r="K731" i="16"/>
  <c r="H731" i="16" s="1"/>
  <c r="K719" i="16"/>
  <c r="H719" i="16" s="1"/>
  <c r="K707" i="16"/>
  <c r="H707" i="16" s="1"/>
  <c r="K695" i="16"/>
  <c r="H695" i="16" s="1"/>
  <c r="K683" i="16"/>
  <c r="H683" i="16" s="1"/>
  <c r="K671" i="16"/>
  <c r="H671" i="16" s="1"/>
  <c r="K659" i="16"/>
  <c r="H659" i="16" s="1"/>
  <c r="K647" i="16"/>
  <c r="H647" i="16" s="1"/>
  <c r="K635" i="16"/>
  <c r="H635" i="16" s="1"/>
  <c r="K623" i="16"/>
  <c r="H623" i="16" s="1"/>
  <c r="K611" i="16"/>
  <c r="H611" i="16" s="1"/>
  <c r="K599" i="16"/>
  <c r="H599" i="16" s="1"/>
  <c r="K587" i="16"/>
  <c r="H587" i="16" s="1"/>
  <c r="K575" i="16"/>
  <c r="H575" i="16" s="1"/>
  <c r="K563" i="16"/>
  <c r="H563" i="16" s="1"/>
  <c r="K551" i="16"/>
  <c r="H551" i="16" s="1"/>
  <c r="K539" i="16"/>
  <c r="H539" i="16" s="1"/>
  <c r="K527" i="16"/>
  <c r="H527" i="16" s="1"/>
  <c r="K515" i="16"/>
  <c r="H515" i="16" s="1"/>
  <c r="K503" i="16"/>
  <c r="H503" i="16" s="1"/>
  <c r="K491" i="16"/>
  <c r="H491" i="16" s="1"/>
  <c r="K479" i="16"/>
  <c r="H479" i="16" s="1"/>
  <c r="K467" i="16"/>
  <c r="H467" i="16" s="1"/>
  <c r="K455" i="16"/>
  <c r="H455" i="16" s="1"/>
  <c r="K443" i="16"/>
  <c r="H443" i="16" s="1"/>
  <c r="K431" i="16"/>
  <c r="H431" i="16" s="1"/>
  <c r="K419" i="16"/>
  <c r="H419" i="16" s="1"/>
  <c r="K407" i="16"/>
  <c r="H407" i="16" s="1"/>
  <c r="K395" i="16"/>
  <c r="H395" i="16" s="1"/>
  <c r="K383" i="16"/>
  <c r="H383" i="16" s="1"/>
  <c r="K371" i="16"/>
  <c r="H371" i="16" s="1"/>
  <c r="K359" i="16"/>
  <c r="H359" i="16" s="1"/>
  <c r="K347" i="16"/>
  <c r="H347" i="16" s="1"/>
  <c r="K335" i="16"/>
  <c r="H335" i="16" s="1"/>
  <c r="K323" i="16"/>
  <c r="H323" i="16" s="1"/>
  <c r="K311" i="16"/>
  <c r="H311" i="16" s="1"/>
  <c r="K299" i="16"/>
  <c r="H299" i="16" s="1"/>
  <c r="K287" i="16"/>
  <c r="H287" i="16" s="1"/>
  <c r="K275" i="16"/>
  <c r="H275" i="16" s="1"/>
  <c r="K263" i="16"/>
  <c r="H263" i="16" s="1"/>
  <c r="K251" i="16"/>
  <c r="H251" i="16" s="1"/>
  <c r="K239" i="16"/>
  <c r="H239" i="16" s="1"/>
  <c r="K227" i="16"/>
  <c r="H227" i="16" s="1"/>
  <c r="K215" i="16"/>
  <c r="H215" i="16" s="1"/>
  <c r="K203" i="16"/>
  <c r="H203" i="16" s="1"/>
  <c r="K191" i="16"/>
  <c r="H191" i="16" s="1"/>
  <c r="K179" i="16"/>
  <c r="H179" i="16" s="1"/>
  <c r="K167" i="16"/>
  <c r="H167" i="16" s="1"/>
  <c r="K155" i="16"/>
  <c r="H155" i="16" s="1"/>
  <c r="K143" i="16"/>
  <c r="H143" i="16" s="1"/>
  <c r="K131" i="16"/>
  <c r="H131" i="16" s="1"/>
  <c r="K119" i="16"/>
  <c r="H119" i="16" s="1"/>
  <c r="K107" i="16"/>
  <c r="H107" i="16" s="1"/>
  <c r="K95" i="16"/>
  <c r="H95" i="16" s="1"/>
  <c r="K83" i="16"/>
  <c r="H83" i="16" s="1"/>
  <c r="K71" i="16"/>
  <c r="H71" i="16" s="1"/>
  <c r="K59" i="16"/>
  <c r="H59" i="16" s="1"/>
  <c r="K45" i="16"/>
  <c r="H45" i="16" s="1"/>
  <c r="K1018" i="16"/>
  <c r="H1018" i="16" s="1"/>
  <c r="K1006" i="16"/>
  <c r="H1006" i="16" s="1"/>
  <c r="K994" i="16"/>
  <c r="H994" i="16" s="1"/>
  <c r="K982" i="16"/>
  <c r="H982" i="16" s="1"/>
  <c r="K970" i="16"/>
  <c r="H970" i="16" s="1"/>
  <c r="K958" i="16"/>
  <c r="H958" i="16" s="1"/>
  <c r="K946" i="16"/>
  <c r="H946" i="16" s="1"/>
  <c r="K934" i="16"/>
  <c r="H934" i="16" s="1"/>
  <c r="K922" i="16"/>
  <c r="H922" i="16" s="1"/>
  <c r="K910" i="16"/>
  <c r="H910" i="16" s="1"/>
  <c r="K898" i="16"/>
  <c r="H898" i="16" s="1"/>
  <c r="K886" i="16"/>
  <c r="H886" i="16" s="1"/>
  <c r="K874" i="16"/>
  <c r="H874" i="16" s="1"/>
  <c r="K862" i="16"/>
  <c r="H862" i="16" s="1"/>
  <c r="K850" i="16"/>
  <c r="H850" i="16" s="1"/>
  <c r="K838" i="16"/>
  <c r="H838" i="16" s="1"/>
  <c r="K826" i="16"/>
  <c r="H826" i="16" s="1"/>
  <c r="K814" i="16"/>
  <c r="H814" i="16" s="1"/>
  <c r="K802" i="16"/>
  <c r="H802" i="16" s="1"/>
  <c r="K790" i="16"/>
  <c r="H790" i="16" s="1"/>
  <c r="K778" i="16"/>
  <c r="H778" i="16" s="1"/>
  <c r="K766" i="16"/>
  <c r="H766" i="16" s="1"/>
  <c r="K754" i="16"/>
  <c r="H754" i="16" s="1"/>
  <c r="K742" i="16"/>
  <c r="H742" i="16" s="1"/>
  <c r="K730" i="16"/>
  <c r="H730" i="16" s="1"/>
  <c r="K718" i="16"/>
  <c r="H718" i="16" s="1"/>
  <c r="K706" i="16"/>
  <c r="H706" i="16" s="1"/>
  <c r="K694" i="16"/>
  <c r="H694" i="16" s="1"/>
  <c r="K682" i="16"/>
  <c r="H682" i="16" s="1"/>
  <c r="K670" i="16"/>
  <c r="H670" i="16" s="1"/>
  <c r="K658" i="16"/>
  <c r="H658" i="16" s="1"/>
  <c r="K646" i="16"/>
  <c r="H646" i="16" s="1"/>
  <c r="K634" i="16"/>
  <c r="H634" i="16" s="1"/>
  <c r="K622" i="16"/>
  <c r="H622" i="16" s="1"/>
  <c r="K610" i="16"/>
  <c r="H610" i="16" s="1"/>
  <c r="K598" i="16"/>
  <c r="H598" i="16" s="1"/>
  <c r="K586" i="16"/>
  <c r="H586" i="16" s="1"/>
  <c r="K574" i="16"/>
  <c r="H574" i="16" s="1"/>
  <c r="K562" i="16"/>
  <c r="H562" i="16" s="1"/>
  <c r="K550" i="16"/>
  <c r="H550" i="16" s="1"/>
  <c r="K538" i="16"/>
  <c r="H538" i="16" s="1"/>
  <c r="K526" i="16"/>
  <c r="H526" i="16" s="1"/>
  <c r="K514" i="16"/>
  <c r="H514" i="16" s="1"/>
  <c r="K502" i="16"/>
  <c r="H502" i="16" s="1"/>
  <c r="K490" i="16"/>
  <c r="H490" i="16" s="1"/>
  <c r="K478" i="16"/>
  <c r="H478" i="16" s="1"/>
  <c r="K466" i="16"/>
  <c r="H466" i="16" s="1"/>
  <c r="K454" i="16"/>
  <c r="H454" i="16" s="1"/>
  <c r="K442" i="16"/>
  <c r="H442" i="16" s="1"/>
  <c r="K430" i="16"/>
  <c r="H430" i="16" s="1"/>
  <c r="K418" i="16"/>
  <c r="H418" i="16" s="1"/>
  <c r="K406" i="16"/>
  <c r="H406" i="16" s="1"/>
  <c r="K394" i="16"/>
  <c r="H394" i="16" s="1"/>
  <c r="K382" i="16"/>
  <c r="H382" i="16" s="1"/>
  <c r="K370" i="16"/>
  <c r="H370" i="16" s="1"/>
  <c r="K358" i="16"/>
  <c r="H358" i="16" s="1"/>
  <c r="K346" i="16"/>
  <c r="H346" i="16" s="1"/>
  <c r="K334" i="16"/>
  <c r="H334" i="16" s="1"/>
  <c r="K322" i="16"/>
  <c r="H322" i="16" s="1"/>
  <c r="K310" i="16"/>
  <c r="H310" i="16" s="1"/>
  <c r="K298" i="16"/>
  <c r="H298" i="16" s="1"/>
  <c r="K286" i="16"/>
  <c r="H286" i="16" s="1"/>
  <c r="K274" i="16"/>
  <c r="H274" i="16" s="1"/>
  <c r="K262" i="16"/>
  <c r="H262" i="16" s="1"/>
  <c r="K250" i="16"/>
  <c r="H250" i="16" s="1"/>
  <c r="K238" i="16"/>
  <c r="H238" i="16" s="1"/>
  <c r="K226" i="16"/>
  <c r="H226" i="16" s="1"/>
  <c r="K214" i="16"/>
  <c r="H214" i="16" s="1"/>
  <c r="K202" i="16"/>
  <c r="H202" i="16" s="1"/>
  <c r="K190" i="16"/>
  <c r="H190" i="16" s="1"/>
  <c r="K178" i="16"/>
  <c r="H178" i="16" s="1"/>
  <c r="K166" i="16"/>
  <c r="H166" i="16" s="1"/>
  <c r="K154" i="16"/>
  <c r="H154" i="16" s="1"/>
  <c r="K142" i="16"/>
  <c r="H142" i="16" s="1"/>
  <c r="K130" i="16"/>
  <c r="H130" i="16" s="1"/>
  <c r="K118" i="16"/>
  <c r="H118" i="16" s="1"/>
  <c r="K106" i="16"/>
  <c r="H106" i="16" s="1"/>
  <c r="K94" i="16"/>
  <c r="H94" i="16" s="1"/>
  <c r="K82" i="16"/>
  <c r="H82" i="16" s="1"/>
  <c r="K70" i="16"/>
  <c r="H70" i="16" s="1"/>
  <c r="K58" i="16"/>
  <c r="H58" i="16" s="1"/>
  <c r="K46" i="16"/>
  <c r="H46" i="16" s="1"/>
  <c r="K1053" i="16"/>
  <c r="H1053" i="16" s="1"/>
  <c r="K1041" i="16"/>
  <c r="H1041" i="16" s="1"/>
  <c r="K1029" i="16"/>
  <c r="H1029" i="16" s="1"/>
  <c r="K1017" i="16"/>
  <c r="H1017" i="16" s="1"/>
  <c r="K1005" i="16"/>
  <c r="H1005" i="16" s="1"/>
  <c r="K993" i="16"/>
  <c r="H993" i="16" s="1"/>
  <c r="K981" i="16"/>
  <c r="H981" i="16" s="1"/>
  <c r="K969" i="16"/>
  <c r="H969" i="16" s="1"/>
  <c r="K957" i="16"/>
  <c r="H957" i="16" s="1"/>
  <c r="K945" i="16"/>
  <c r="H945" i="16" s="1"/>
  <c r="K933" i="16"/>
  <c r="H933" i="16" s="1"/>
  <c r="K921" i="16"/>
  <c r="H921" i="16" s="1"/>
  <c r="K909" i="16"/>
  <c r="H909" i="16" s="1"/>
  <c r="K897" i="16"/>
  <c r="H897" i="16" s="1"/>
  <c r="K885" i="16"/>
  <c r="H885" i="16" s="1"/>
  <c r="K873" i="16"/>
  <c r="H873" i="16" s="1"/>
  <c r="K861" i="16"/>
  <c r="H861" i="16" s="1"/>
  <c r="K849" i="16"/>
  <c r="H849" i="16" s="1"/>
  <c r="K837" i="16"/>
  <c r="H837" i="16" s="1"/>
  <c r="K825" i="16"/>
  <c r="H825" i="16" s="1"/>
  <c r="K813" i="16"/>
  <c r="H813" i="16" s="1"/>
  <c r="K801" i="16"/>
  <c r="H801" i="16" s="1"/>
  <c r="K789" i="16"/>
  <c r="H789" i="16" s="1"/>
  <c r="K777" i="16"/>
  <c r="H777" i="16" s="1"/>
  <c r="K765" i="16"/>
  <c r="H765" i="16" s="1"/>
  <c r="K753" i="16"/>
  <c r="H753" i="16" s="1"/>
  <c r="K741" i="16"/>
  <c r="H741" i="16" s="1"/>
  <c r="K729" i="16"/>
  <c r="H729" i="16" s="1"/>
  <c r="K717" i="16"/>
  <c r="H717" i="16" s="1"/>
  <c r="K705" i="16"/>
  <c r="H705" i="16" s="1"/>
  <c r="K693" i="16"/>
  <c r="H693" i="16" s="1"/>
  <c r="K681" i="16"/>
  <c r="H681" i="16" s="1"/>
  <c r="K669" i="16"/>
  <c r="H669" i="16" s="1"/>
  <c r="K657" i="16"/>
  <c r="H657" i="16" s="1"/>
  <c r="K645" i="16"/>
  <c r="H645" i="16" s="1"/>
  <c r="K633" i="16"/>
  <c r="H633" i="16" s="1"/>
  <c r="K621" i="16"/>
  <c r="H621" i="16" s="1"/>
  <c r="K609" i="16"/>
  <c r="H609" i="16" s="1"/>
  <c r="K597" i="16"/>
  <c r="H597" i="16" s="1"/>
  <c r="K585" i="16"/>
  <c r="H585" i="16" s="1"/>
  <c r="K573" i="16"/>
  <c r="H573" i="16" s="1"/>
  <c r="K561" i="16"/>
  <c r="H561" i="16" s="1"/>
  <c r="K549" i="16"/>
  <c r="H549" i="16" s="1"/>
  <c r="K537" i="16"/>
  <c r="H537" i="16" s="1"/>
  <c r="K525" i="16"/>
  <c r="H525" i="16" s="1"/>
  <c r="K513" i="16"/>
  <c r="H513" i="16" s="1"/>
  <c r="K501" i="16"/>
  <c r="H501" i="16" s="1"/>
  <c r="K489" i="16"/>
  <c r="H489" i="16" s="1"/>
  <c r="K477" i="16"/>
  <c r="H477" i="16" s="1"/>
  <c r="K465" i="16"/>
  <c r="H465" i="16" s="1"/>
  <c r="K453" i="16"/>
  <c r="H453" i="16" s="1"/>
  <c r="K441" i="16"/>
  <c r="H441" i="16" s="1"/>
  <c r="K429" i="16"/>
  <c r="H429" i="16" s="1"/>
  <c r="K417" i="16"/>
  <c r="H417" i="16" s="1"/>
  <c r="K405" i="16"/>
  <c r="H405" i="16" s="1"/>
  <c r="K393" i="16"/>
  <c r="H393" i="16" s="1"/>
  <c r="K381" i="16"/>
  <c r="H381" i="16" s="1"/>
  <c r="K369" i="16"/>
  <c r="H369" i="16" s="1"/>
  <c r="K357" i="16"/>
  <c r="H357" i="16" s="1"/>
  <c r="K345" i="16"/>
  <c r="H345" i="16" s="1"/>
  <c r="K333" i="16"/>
  <c r="H333" i="16" s="1"/>
  <c r="K321" i="16"/>
  <c r="H321" i="16" s="1"/>
  <c r="K309" i="16"/>
  <c r="H309" i="16" s="1"/>
  <c r="K297" i="16"/>
  <c r="H297" i="16" s="1"/>
  <c r="K285" i="16"/>
  <c r="H285" i="16" s="1"/>
  <c r="K273" i="16"/>
  <c r="H273" i="16" s="1"/>
  <c r="K261" i="16"/>
  <c r="H261" i="16" s="1"/>
  <c r="K249" i="16"/>
  <c r="H249" i="16" s="1"/>
  <c r="K237" i="16"/>
  <c r="H237" i="16" s="1"/>
  <c r="K225" i="16"/>
  <c r="H225" i="16" s="1"/>
  <c r="K213" i="16"/>
  <c r="H213" i="16" s="1"/>
  <c r="K201" i="16"/>
  <c r="H201" i="16" s="1"/>
  <c r="K189" i="16"/>
  <c r="H189" i="16" s="1"/>
  <c r="K177" i="16"/>
  <c r="H177" i="16" s="1"/>
  <c r="K165" i="16"/>
  <c r="H165" i="16" s="1"/>
  <c r="K153" i="16"/>
  <c r="H153" i="16" s="1"/>
  <c r="K141" i="16"/>
  <c r="H141" i="16" s="1"/>
  <c r="K129" i="16"/>
  <c r="H129" i="16" s="1"/>
  <c r="K117" i="16"/>
  <c r="H117" i="16" s="1"/>
  <c r="K105" i="16"/>
  <c r="H105" i="16" s="1"/>
  <c r="K93" i="16"/>
  <c r="H93" i="16" s="1"/>
  <c r="K81" i="16"/>
  <c r="H81" i="16" s="1"/>
  <c r="K69" i="16"/>
  <c r="H69" i="16" s="1"/>
  <c r="K57" i="16"/>
  <c r="H57" i="16" s="1"/>
  <c r="K44" i="16"/>
  <c r="K1052" i="16"/>
  <c r="H1052" i="16" s="1"/>
  <c r="K1040" i="16"/>
  <c r="H1040" i="16" s="1"/>
  <c r="K1028" i="16"/>
  <c r="H1028" i="16" s="1"/>
  <c r="K1016" i="16"/>
  <c r="H1016" i="16" s="1"/>
  <c r="K1004" i="16"/>
  <c r="H1004" i="16" s="1"/>
  <c r="K992" i="16"/>
  <c r="H992" i="16" s="1"/>
  <c r="K980" i="16"/>
  <c r="H980" i="16" s="1"/>
  <c r="K968" i="16"/>
  <c r="H968" i="16" s="1"/>
  <c r="K956" i="16"/>
  <c r="H956" i="16" s="1"/>
  <c r="K944" i="16"/>
  <c r="H944" i="16" s="1"/>
  <c r="K932" i="16"/>
  <c r="H932" i="16" s="1"/>
  <c r="K920" i="16"/>
  <c r="H920" i="16" s="1"/>
  <c r="K908" i="16"/>
  <c r="H908" i="16" s="1"/>
  <c r="K896" i="16"/>
  <c r="H896" i="16" s="1"/>
  <c r="K884" i="16"/>
  <c r="H884" i="16" s="1"/>
  <c r="K872" i="16"/>
  <c r="H872" i="16" s="1"/>
  <c r="K860" i="16"/>
  <c r="H860" i="16" s="1"/>
  <c r="K848" i="16"/>
  <c r="H848" i="16" s="1"/>
  <c r="K836" i="16"/>
  <c r="H836" i="16" s="1"/>
  <c r="K824" i="16"/>
  <c r="H824" i="16" s="1"/>
  <c r="K812" i="16"/>
  <c r="H812" i="16" s="1"/>
  <c r="K800" i="16"/>
  <c r="H800" i="16" s="1"/>
  <c r="K788" i="16"/>
  <c r="H788" i="16" s="1"/>
  <c r="K776" i="16"/>
  <c r="H776" i="16" s="1"/>
  <c r="K764" i="16"/>
  <c r="H764" i="16" s="1"/>
  <c r="K752" i="16"/>
  <c r="H752" i="16" s="1"/>
  <c r="K740" i="16"/>
  <c r="H740" i="16" s="1"/>
  <c r="K728" i="16"/>
  <c r="H728" i="16" s="1"/>
  <c r="K716" i="16"/>
  <c r="H716" i="16" s="1"/>
  <c r="K704" i="16"/>
  <c r="H704" i="16" s="1"/>
  <c r="K692" i="16"/>
  <c r="H692" i="16" s="1"/>
  <c r="K680" i="16"/>
  <c r="H680" i="16" s="1"/>
  <c r="K668" i="16"/>
  <c r="H668" i="16" s="1"/>
  <c r="K656" i="16"/>
  <c r="H656" i="16" s="1"/>
  <c r="K644" i="16"/>
  <c r="H644" i="16" s="1"/>
  <c r="K632" i="16"/>
  <c r="H632" i="16" s="1"/>
  <c r="K620" i="16"/>
  <c r="H620" i="16" s="1"/>
  <c r="K608" i="16"/>
  <c r="H608" i="16" s="1"/>
  <c r="K596" i="16"/>
  <c r="H596" i="16" s="1"/>
  <c r="K584" i="16"/>
  <c r="H584" i="16" s="1"/>
  <c r="K572" i="16"/>
  <c r="H572" i="16" s="1"/>
  <c r="K560" i="16"/>
  <c r="H560" i="16" s="1"/>
  <c r="K548" i="16"/>
  <c r="H548" i="16" s="1"/>
  <c r="K536" i="16"/>
  <c r="H536" i="16" s="1"/>
  <c r="K524" i="16"/>
  <c r="H524" i="16" s="1"/>
  <c r="K512" i="16"/>
  <c r="H512" i="16" s="1"/>
  <c r="K500" i="16"/>
  <c r="H500" i="16" s="1"/>
  <c r="K488" i="16"/>
  <c r="H488" i="16" s="1"/>
  <c r="K476" i="16"/>
  <c r="H476" i="16" s="1"/>
  <c r="K464" i="16"/>
  <c r="H464" i="16" s="1"/>
  <c r="K452" i="16"/>
  <c r="H452" i="16" s="1"/>
  <c r="K440" i="16"/>
  <c r="H440" i="16" s="1"/>
  <c r="K428" i="16"/>
  <c r="H428" i="16" s="1"/>
  <c r="K416" i="16"/>
  <c r="H416" i="16" s="1"/>
  <c r="K404" i="16"/>
  <c r="H404" i="16" s="1"/>
  <c r="K392" i="16"/>
  <c r="H392" i="16" s="1"/>
  <c r="K380" i="16"/>
  <c r="H380" i="16" s="1"/>
  <c r="K368" i="16"/>
  <c r="H368" i="16" s="1"/>
  <c r="K356" i="16"/>
  <c r="H356" i="16" s="1"/>
  <c r="K344" i="16"/>
  <c r="H344" i="16" s="1"/>
  <c r="K332" i="16"/>
  <c r="H332" i="16" s="1"/>
  <c r="K320" i="16"/>
  <c r="H320" i="16" s="1"/>
  <c r="K308" i="16"/>
  <c r="H308" i="16" s="1"/>
  <c r="K296" i="16"/>
  <c r="H296" i="16" s="1"/>
  <c r="K284" i="16"/>
  <c r="H284" i="16" s="1"/>
  <c r="K272" i="16"/>
  <c r="H272" i="16" s="1"/>
  <c r="K260" i="16"/>
  <c r="H260" i="16" s="1"/>
  <c r="K248" i="16"/>
  <c r="H248" i="16" s="1"/>
  <c r="K236" i="16"/>
  <c r="H236" i="16" s="1"/>
  <c r="K224" i="16"/>
  <c r="H224" i="16" s="1"/>
  <c r="K212" i="16"/>
  <c r="H212" i="16" s="1"/>
  <c r="K200" i="16"/>
  <c r="H200" i="16" s="1"/>
  <c r="K188" i="16"/>
  <c r="H188" i="16" s="1"/>
  <c r="K176" i="16"/>
  <c r="H176" i="16" s="1"/>
  <c r="K164" i="16"/>
  <c r="H164" i="16" s="1"/>
  <c r="K152" i="16"/>
  <c r="H152" i="16" s="1"/>
  <c r="K140" i="16"/>
  <c r="H140" i="16" s="1"/>
  <c r="K128" i="16"/>
  <c r="H128" i="16" s="1"/>
  <c r="K116" i="16"/>
  <c r="H116" i="16" s="1"/>
  <c r="K104" i="16"/>
  <c r="H104" i="16" s="1"/>
  <c r="K92" i="16"/>
  <c r="H92" i="16" s="1"/>
  <c r="K80" i="16"/>
  <c r="H80" i="16" s="1"/>
  <c r="K68" i="16"/>
  <c r="H68" i="16" s="1"/>
  <c r="K56" i="16"/>
  <c r="H56" i="16" s="1"/>
  <c r="K47" i="16"/>
  <c r="H47" i="16" s="1"/>
  <c r="K3845" i="16"/>
  <c r="H3845" i="16" s="1"/>
  <c r="F3" i="9"/>
  <c r="E10" i="9" s="1"/>
  <c r="H26" i="6"/>
  <c r="H26" i="13"/>
  <c r="G26" i="13"/>
  <c r="H14" i="6"/>
  <c r="D21" i="13"/>
  <c r="R6" i="8"/>
  <c r="F9" i="6" s="1"/>
  <c r="G7" i="8"/>
  <c r="G8" i="8" s="1"/>
  <c r="G9" i="8" s="1"/>
  <c r="G10" i="8" s="1"/>
  <c r="G11" i="8" s="1"/>
  <c r="G12" i="8" s="1"/>
  <c r="G13" i="8" s="1"/>
  <c r="G14" i="8" s="1"/>
  <c r="G15" i="8" s="1"/>
  <c r="G16" i="8" s="1"/>
  <c r="G17" i="8" s="1"/>
  <c r="G18" i="8" s="1"/>
  <c r="G19" i="8" s="1"/>
  <c r="G20" i="8" s="1"/>
  <c r="G21" i="8" s="1"/>
  <c r="G22" i="8" s="1"/>
  <c r="G23" i="8" s="1"/>
  <c r="G24" i="8" s="1"/>
  <c r="G25" i="8" s="1"/>
  <c r="G26" i="8" s="1"/>
  <c r="G27" i="8" s="1"/>
  <c r="G28" i="8" s="1"/>
  <c r="G29" i="8" s="1"/>
  <c r="G30" i="8" s="1"/>
  <c r="G31" i="8" s="1"/>
  <c r="G32" i="8" s="1"/>
  <c r="G33" i="8" s="1"/>
  <c r="G34" i="8" s="1"/>
  <c r="G35" i="8" s="1"/>
  <c r="F37" i="6"/>
  <c r="N6" i="8"/>
  <c r="N7" i="8" s="1"/>
  <c r="N8" i="8" s="1"/>
  <c r="N9" i="8" s="1"/>
  <c r="N10" i="8" s="1"/>
  <c r="F7" i="6"/>
  <c r="Z3" i="8"/>
  <c r="AO8" i="8"/>
  <c r="F6" i="6"/>
  <c r="J5" i="6"/>
  <c r="G14" i="6"/>
  <c r="F14" i="6"/>
  <c r="G26" i="6"/>
  <c r="H8" i="6"/>
  <c r="G8" i="6"/>
  <c r="F50" i="6"/>
  <c r="Z4" i="8"/>
  <c r="AA5" i="8"/>
  <c r="E5" i="9"/>
  <c r="AO5" i="7" s="1"/>
  <c r="E11" i="9"/>
  <c r="AQ6" i="7"/>
  <c r="E6" i="9" s="1"/>
  <c r="AJ7" i="7"/>
  <c r="Y4" i="8"/>
  <c r="X3" i="8"/>
  <c r="AK6" i="7"/>
  <c r="I13" i="8"/>
  <c r="I16" i="8"/>
  <c r="AO18" i="8" s="1"/>
  <c r="I11" i="8"/>
  <c r="AO12" i="8"/>
  <c r="AO10" i="8"/>
  <c r="F95" i="3" l="1"/>
  <c r="F92" i="3"/>
  <c r="F94" i="3"/>
  <c r="F98" i="3"/>
  <c r="F108" i="3"/>
  <c r="F103" i="3"/>
  <c r="F93" i="3"/>
  <c r="F104" i="3"/>
  <c r="F91" i="3"/>
  <c r="F105" i="3"/>
  <c r="F5" i="6"/>
  <c r="D18" i="6" s="1"/>
  <c r="G18" i="6" s="1"/>
  <c r="H38" i="16"/>
  <c r="H44" i="16"/>
  <c r="F25" i="6"/>
  <c r="F26" i="13"/>
  <c r="J25" i="13"/>
  <c r="F25" i="13"/>
  <c r="F37" i="13"/>
  <c r="E55" i="6"/>
  <c r="F48" i="13"/>
  <c r="G21" i="13"/>
  <c r="H21" i="13"/>
  <c r="J13" i="6"/>
  <c r="F49" i="6"/>
  <c r="D55" i="6" s="1"/>
  <c r="J7" i="6"/>
  <c r="E19" i="6" s="1"/>
  <c r="F38" i="6"/>
  <c r="E43" i="6" s="1"/>
  <c r="F26" i="6"/>
  <c r="F8" i="6"/>
  <c r="J25" i="6"/>
  <c r="AP6" i="7"/>
  <c r="AP5" i="7"/>
  <c r="Y5" i="8"/>
  <c r="X4" i="8"/>
  <c r="AO6" i="7"/>
  <c r="I17" i="8"/>
  <c r="AO19" i="8" s="1"/>
  <c r="AO15" i="8"/>
  <c r="AO7" i="7"/>
  <c r="AK7" i="7"/>
  <c r="AJ8" i="7"/>
  <c r="AQ7" i="7"/>
  <c r="AL7" i="7"/>
  <c r="AP7" i="7"/>
  <c r="AA6" i="8"/>
  <c r="Z5" i="8"/>
  <c r="AO13" i="8"/>
  <c r="I15" i="8"/>
  <c r="AO17" i="8" s="1"/>
  <c r="F96" i="3" l="1"/>
  <c r="F101" i="3"/>
  <c r="C33" i="16"/>
  <c r="B162" i="3"/>
  <c r="C9" i="16"/>
  <c r="B157" i="3"/>
  <c r="F109" i="3"/>
  <c r="E138" i="3"/>
  <c r="F107" i="3"/>
  <c r="F111" i="3"/>
  <c r="E122" i="3"/>
  <c r="F99" i="3"/>
  <c r="F97" i="3"/>
  <c r="F100" i="3" s="1"/>
  <c r="E18" i="6"/>
  <c r="H18" i="6" s="1"/>
  <c r="E52" i="13"/>
  <c r="H52" i="13" s="1"/>
  <c r="D52" i="13"/>
  <c r="G52" i="13" s="1"/>
  <c r="D43" i="6"/>
  <c r="G43" i="6" s="1"/>
  <c r="E41" i="13"/>
  <c r="H41" i="13" s="1"/>
  <c r="D41" i="13"/>
  <c r="G41" i="13" s="1"/>
  <c r="E30" i="13"/>
  <c r="H30" i="13" s="1"/>
  <c r="D30" i="13"/>
  <c r="G30" i="13" s="1"/>
  <c r="F3" i="15"/>
  <c r="F7" i="15" s="1"/>
  <c r="E31" i="6"/>
  <c r="D31" i="6"/>
  <c r="G31" i="6" s="1"/>
  <c r="G55" i="6"/>
  <c r="H55" i="6"/>
  <c r="D19" i="6"/>
  <c r="H43" i="6"/>
  <c r="Y6" i="8"/>
  <c r="X5" i="8"/>
  <c r="AA7" i="8"/>
  <c r="Z6" i="8"/>
  <c r="AO8" i="7"/>
  <c r="F5" i="9" s="1"/>
  <c r="AK8" i="7"/>
  <c r="AJ9" i="7"/>
  <c r="AQ8" i="7"/>
  <c r="AP8" i="7"/>
  <c r="AL8" i="7"/>
  <c r="F6" i="9"/>
  <c r="G19" i="6" l="1"/>
  <c r="J3" i="15" s="1"/>
  <c r="J7" i="15" s="1"/>
  <c r="C34" i="16"/>
  <c r="B164" i="3"/>
  <c r="C12" i="16"/>
  <c r="B158" i="3"/>
  <c r="C8" i="16"/>
  <c r="B156" i="3"/>
  <c r="F110" i="3"/>
  <c r="B163" i="3"/>
  <c r="C32" i="16"/>
  <c r="B161" i="3"/>
  <c r="C16" i="16"/>
  <c r="G46" i="16"/>
  <c r="G44" i="16"/>
  <c r="G45"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C39" i="16"/>
  <c r="F2" i="15"/>
  <c r="F6" i="15" s="1"/>
  <c r="F9" i="10" s="1"/>
  <c r="H19" i="6"/>
  <c r="J2" i="15" s="1"/>
  <c r="J6" i="15" s="1"/>
  <c r="H31" i="6"/>
  <c r="Y7" i="8"/>
  <c r="X6" i="8"/>
  <c r="AO9" i="7"/>
  <c r="AK9" i="7"/>
  <c r="AJ10" i="7"/>
  <c r="AQ9" i="7"/>
  <c r="AP9" i="7"/>
  <c r="AL9" i="7"/>
  <c r="AA8" i="8"/>
  <c r="Z7" i="8"/>
  <c r="F10" i="10" l="1"/>
  <c r="C36" i="16"/>
  <c r="C37" i="16"/>
  <c r="C11" i="16"/>
  <c r="C14" i="16"/>
  <c r="AA9" i="8"/>
  <c r="Z8" i="8"/>
  <c r="AJ11" i="7"/>
  <c r="AO10" i="7"/>
  <c r="AK10" i="7"/>
  <c r="AQ10" i="7"/>
  <c r="AP10" i="7"/>
  <c r="AL10" i="7"/>
  <c r="Y8" i="8"/>
  <c r="X7" i="8"/>
  <c r="C38" i="16" l="1"/>
  <c r="C15" i="16"/>
  <c r="F50" i="16" s="1"/>
  <c r="F47" i="16"/>
  <c r="F44" i="16"/>
  <c r="F48" i="16"/>
  <c r="F46" i="16"/>
  <c r="F45" i="16"/>
  <c r="F49" i="16"/>
  <c r="F55" i="16"/>
  <c r="F56" i="16"/>
  <c r="F57" i="16"/>
  <c r="F58" i="16"/>
  <c r="F60"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F625" i="16"/>
  <c r="F626" i="16"/>
  <c r="F627" i="16"/>
  <c r="F628" i="16"/>
  <c r="F629" i="16"/>
  <c r="F630" i="16"/>
  <c r="F631" i="16"/>
  <c r="F632" i="16"/>
  <c r="F633" i="16"/>
  <c r="F634" i="16"/>
  <c r="F635" i="16"/>
  <c r="F636" i="16"/>
  <c r="F637" i="16"/>
  <c r="F638" i="16"/>
  <c r="F639" i="16"/>
  <c r="F640" i="16"/>
  <c r="F641" i="16"/>
  <c r="F642" i="16"/>
  <c r="F643" i="16"/>
  <c r="F644" i="16"/>
  <c r="F645" i="16"/>
  <c r="F646" i="16"/>
  <c r="F647" i="16"/>
  <c r="F648" i="16"/>
  <c r="F649" i="16"/>
  <c r="F650" i="16"/>
  <c r="F651" i="16"/>
  <c r="F652" i="16"/>
  <c r="F653" i="16"/>
  <c r="F654" i="16"/>
  <c r="F655" i="16"/>
  <c r="F656" i="16"/>
  <c r="F657" i="16"/>
  <c r="F658" i="16"/>
  <c r="F659" i="16"/>
  <c r="F660" i="16"/>
  <c r="F661" i="16"/>
  <c r="F662" i="16"/>
  <c r="F663" i="16"/>
  <c r="F664" i="16"/>
  <c r="F665" i="16"/>
  <c r="F666" i="16"/>
  <c r="F667" i="16"/>
  <c r="F668" i="16"/>
  <c r="F669" i="16"/>
  <c r="F670" i="16"/>
  <c r="F671" i="16"/>
  <c r="F672" i="16"/>
  <c r="F673" i="16"/>
  <c r="F674" i="16"/>
  <c r="F675" i="16"/>
  <c r="F676" i="16"/>
  <c r="F677" i="16"/>
  <c r="F678" i="16"/>
  <c r="F679" i="16"/>
  <c r="F680" i="16"/>
  <c r="F681" i="16"/>
  <c r="F682" i="16"/>
  <c r="F683" i="16"/>
  <c r="F684" i="16"/>
  <c r="F685" i="16"/>
  <c r="F686" i="16"/>
  <c r="F687" i="16"/>
  <c r="F688" i="16"/>
  <c r="F689" i="16"/>
  <c r="F690" i="16"/>
  <c r="F691" i="16"/>
  <c r="F692" i="16"/>
  <c r="F693" i="16"/>
  <c r="F694" i="16"/>
  <c r="F695" i="16"/>
  <c r="F696" i="16"/>
  <c r="F697" i="16"/>
  <c r="F698" i="16"/>
  <c r="F699" i="16"/>
  <c r="F700" i="16"/>
  <c r="F701" i="16"/>
  <c r="F702" i="16"/>
  <c r="F703" i="16"/>
  <c r="F704" i="16"/>
  <c r="F705" i="16"/>
  <c r="F706" i="16"/>
  <c r="F707" i="16"/>
  <c r="F708" i="16"/>
  <c r="F709" i="16"/>
  <c r="F710" i="16"/>
  <c r="F711" i="16"/>
  <c r="F712" i="16"/>
  <c r="F713" i="16"/>
  <c r="F714" i="16"/>
  <c r="F715" i="16"/>
  <c r="F716" i="16"/>
  <c r="F717" i="16"/>
  <c r="F718" i="16"/>
  <c r="F719" i="16"/>
  <c r="F720" i="16"/>
  <c r="F721" i="16"/>
  <c r="F722" i="16"/>
  <c r="F723" i="16"/>
  <c r="F724" i="16"/>
  <c r="F725" i="16"/>
  <c r="F726" i="16"/>
  <c r="F727" i="16"/>
  <c r="F728" i="16"/>
  <c r="F729" i="16"/>
  <c r="F730" i="16"/>
  <c r="F731" i="16"/>
  <c r="F732" i="16"/>
  <c r="F733" i="16"/>
  <c r="F734" i="16"/>
  <c r="F735" i="16"/>
  <c r="F736" i="16"/>
  <c r="F737" i="16"/>
  <c r="F738" i="16"/>
  <c r="F739" i="16"/>
  <c r="F740" i="16"/>
  <c r="F741" i="16"/>
  <c r="F742" i="16"/>
  <c r="F743" i="16"/>
  <c r="F744" i="16"/>
  <c r="F745" i="16"/>
  <c r="F746" i="16"/>
  <c r="F747" i="16"/>
  <c r="F748" i="16"/>
  <c r="F749" i="16"/>
  <c r="F750" i="16"/>
  <c r="F751" i="16"/>
  <c r="F752" i="16"/>
  <c r="F753" i="16"/>
  <c r="F754" i="16"/>
  <c r="F755" i="16"/>
  <c r="F756" i="16"/>
  <c r="F757" i="16"/>
  <c r="F758" i="16"/>
  <c r="F759" i="16"/>
  <c r="F760" i="16"/>
  <c r="F761" i="16"/>
  <c r="F762" i="16"/>
  <c r="F763" i="16"/>
  <c r="F764" i="16"/>
  <c r="F765" i="16"/>
  <c r="F766" i="16"/>
  <c r="F767" i="16"/>
  <c r="F768" i="16"/>
  <c r="F769" i="16"/>
  <c r="F770" i="16"/>
  <c r="F771" i="16"/>
  <c r="F772" i="16"/>
  <c r="F773" i="16"/>
  <c r="F774" i="16"/>
  <c r="F775" i="16"/>
  <c r="F776" i="16"/>
  <c r="F777" i="16"/>
  <c r="F778" i="16"/>
  <c r="F779" i="16"/>
  <c r="F780" i="16"/>
  <c r="F781" i="16"/>
  <c r="F782" i="16"/>
  <c r="F783" i="16"/>
  <c r="F784" i="16"/>
  <c r="F785" i="16"/>
  <c r="F786" i="16"/>
  <c r="F787" i="16"/>
  <c r="F788" i="16"/>
  <c r="F789" i="16"/>
  <c r="F790" i="16"/>
  <c r="F791" i="16"/>
  <c r="F792" i="16"/>
  <c r="F793" i="16"/>
  <c r="F794" i="16"/>
  <c r="F795" i="16"/>
  <c r="F796" i="16"/>
  <c r="F797" i="16"/>
  <c r="F798" i="16"/>
  <c r="F799" i="16"/>
  <c r="F800" i="16"/>
  <c r="F801" i="16"/>
  <c r="F802" i="16"/>
  <c r="F803" i="16"/>
  <c r="F804" i="16"/>
  <c r="F805" i="16"/>
  <c r="F806" i="16"/>
  <c r="F807" i="16"/>
  <c r="F808" i="16"/>
  <c r="F809" i="16"/>
  <c r="F810" i="16"/>
  <c r="F811" i="16"/>
  <c r="F812" i="16"/>
  <c r="F813" i="16"/>
  <c r="F814" i="16"/>
  <c r="F815" i="16"/>
  <c r="F816" i="16"/>
  <c r="F817" i="16"/>
  <c r="F818" i="16"/>
  <c r="F819" i="16"/>
  <c r="F820" i="16"/>
  <c r="F821" i="16"/>
  <c r="F822" i="16"/>
  <c r="F823" i="16"/>
  <c r="F824" i="16"/>
  <c r="F825" i="16"/>
  <c r="F826" i="16"/>
  <c r="F827" i="16"/>
  <c r="F828" i="16"/>
  <c r="F829" i="16"/>
  <c r="F830" i="16"/>
  <c r="F831" i="16"/>
  <c r="F832" i="16"/>
  <c r="F833" i="16"/>
  <c r="F834" i="16"/>
  <c r="F835" i="16"/>
  <c r="F836" i="16"/>
  <c r="F837" i="16"/>
  <c r="F838" i="16"/>
  <c r="F839" i="16"/>
  <c r="F840" i="16"/>
  <c r="F841" i="16"/>
  <c r="F842" i="16"/>
  <c r="F843" i="16"/>
  <c r="F844" i="16"/>
  <c r="F845" i="16"/>
  <c r="F846" i="16"/>
  <c r="F847" i="16"/>
  <c r="F848" i="16"/>
  <c r="F849" i="16"/>
  <c r="F850" i="16"/>
  <c r="F851" i="16"/>
  <c r="F852" i="16"/>
  <c r="F853" i="16"/>
  <c r="F854" i="16"/>
  <c r="F855" i="16"/>
  <c r="F856" i="16"/>
  <c r="F857" i="16"/>
  <c r="F858" i="16"/>
  <c r="F859" i="16"/>
  <c r="F860" i="16"/>
  <c r="F861" i="16"/>
  <c r="F862" i="16"/>
  <c r="F863" i="16"/>
  <c r="F864" i="16"/>
  <c r="F865" i="16"/>
  <c r="F866" i="16"/>
  <c r="F867" i="16"/>
  <c r="F868" i="16"/>
  <c r="F869" i="16"/>
  <c r="F870" i="16"/>
  <c r="F871" i="16"/>
  <c r="F872" i="16"/>
  <c r="F873" i="16"/>
  <c r="F874" i="16"/>
  <c r="F875" i="16"/>
  <c r="F876" i="16"/>
  <c r="F877" i="16"/>
  <c r="F878" i="16"/>
  <c r="F879" i="16"/>
  <c r="F880" i="16"/>
  <c r="F881" i="16"/>
  <c r="F882" i="16"/>
  <c r="F883" i="16"/>
  <c r="F884" i="16"/>
  <c r="F885" i="16"/>
  <c r="F886" i="16"/>
  <c r="F887" i="16"/>
  <c r="F888" i="16"/>
  <c r="F889" i="16"/>
  <c r="F890" i="16"/>
  <c r="F891" i="16"/>
  <c r="F892" i="16"/>
  <c r="F893" i="16"/>
  <c r="F894" i="16"/>
  <c r="F895" i="16"/>
  <c r="F896" i="16"/>
  <c r="F897" i="16"/>
  <c r="F898" i="16"/>
  <c r="F899" i="16"/>
  <c r="F900" i="16"/>
  <c r="F901" i="16"/>
  <c r="F902" i="16"/>
  <c r="F903" i="16"/>
  <c r="F904" i="16"/>
  <c r="F905" i="16"/>
  <c r="F906" i="16"/>
  <c r="F907" i="16"/>
  <c r="F908" i="16"/>
  <c r="F909" i="16"/>
  <c r="F910" i="16"/>
  <c r="F911" i="16"/>
  <c r="F912" i="16"/>
  <c r="F913" i="16"/>
  <c r="F914" i="16"/>
  <c r="F915" i="16"/>
  <c r="F916" i="16"/>
  <c r="F917" i="16"/>
  <c r="F918" i="16"/>
  <c r="F919" i="16"/>
  <c r="F920" i="16"/>
  <c r="F921" i="16"/>
  <c r="F922" i="16"/>
  <c r="F923" i="16"/>
  <c r="F924" i="16"/>
  <c r="F925" i="16"/>
  <c r="F926" i="16"/>
  <c r="F927" i="16"/>
  <c r="F928" i="16"/>
  <c r="F929" i="16"/>
  <c r="F930" i="16"/>
  <c r="F931" i="16"/>
  <c r="F932" i="16"/>
  <c r="F933" i="16"/>
  <c r="F934" i="16"/>
  <c r="F935" i="16"/>
  <c r="F936" i="16"/>
  <c r="F937" i="16"/>
  <c r="F938" i="16"/>
  <c r="F939" i="16"/>
  <c r="F940" i="16"/>
  <c r="F941" i="16"/>
  <c r="F942" i="16"/>
  <c r="F943" i="16"/>
  <c r="F944" i="16"/>
  <c r="F945" i="16"/>
  <c r="F946" i="16"/>
  <c r="F947" i="16"/>
  <c r="F948" i="16"/>
  <c r="F949" i="16"/>
  <c r="F950" i="16"/>
  <c r="F951" i="16"/>
  <c r="F952" i="16"/>
  <c r="F953" i="16"/>
  <c r="F954" i="16"/>
  <c r="F955" i="16"/>
  <c r="F956" i="16"/>
  <c r="F957" i="16"/>
  <c r="F958" i="16"/>
  <c r="F959" i="16"/>
  <c r="F960" i="16"/>
  <c r="F961" i="16"/>
  <c r="F962" i="16"/>
  <c r="F963" i="16"/>
  <c r="F964" i="16"/>
  <c r="F965" i="16"/>
  <c r="F966" i="16"/>
  <c r="F967" i="16"/>
  <c r="F968" i="16"/>
  <c r="F969" i="16"/>
  <c r="F970" i="16"/>
  <c r="F971" i="16"/>
  <c r="F972" i="16"/>
  <c r="F973" i="16"/>
  <c r="F974" i="16"/>
  <c r="F975" i="16"/>
  <c r="F976" i="16"/>
  <c r="F977" i="16"/>
  <c r="F978" i="16"/>
  <c r="F979" i="16"/>
  <c r="F980" i="16"/>
  <c r="F981" i="16"/>
  <c r="F982" i="16"/>
  <c r="F983" i="16"/>
  <c r="F984" i="16"/>
  <c r="F985" i="16"/>
  <c r="F986" i="16"/>
  <c r="F987" i="16"/>
  <c r="F988" i="16"/>
  <c r="F989" i="16"/>
  <c r="F990" i="16"/>
  <c r="F991" i="16"/>
  <c r="F992" i="16"/>
  <c r="F993" i="16"/>
  <c r="F994" i="16"/>
  <c r="F995" i="16"/>
  <c r="F996" i="16"/>
  <c r="F997" i="16"/>
  <c r="F998" i="16"/>
  <c r="F999" i="16"/>
  <c r="F1000" i="16"/>
  <c r="F1001" i="16"/>
  <c r="F1002" i="16"/>
  <c r="F1003" i="16"/>
  <c r="F1004" i="16"/>
  <c r="F1005" i="16"/>
  <c r="F1006" i="16"/>
  <c r="F1007" i="16"/>
  <c r="F1008" i="16"/>
  <c r="F1009" i="16"/>
  <c r="F1010" i="16"/>
  <c r="F1011" i="16"/>
  <c r="F1012" i="16"/>
  <c r="F1013" i="16"/>
  <c r="F1014" i="16"/>
  <c r="F1015" i="16"/>
  <c r="F1016" i="16"/>
  <c r="F1017" i="16"/>
  <c r="F1018" i="16"/>
  <c r="F1019" i="16"/>
  <c r="F1020" i="16"/>
  <c r="F1021" i="16"/>
  <c r="F1022" i="16"/>
  <c r="F1023" i="16"/>
  <c r="F1024" i="16"/>
  <c r="F1025" i="16"/>
  <c r="F1026" i="16"/>
  <c r="F1027" i="16"/>
  <c r="F1028" i="16"/>
  <c r="F1029" i="16"/>
  <c r="F1030" i="16"/>
  <c r="F1031" i="16"/>
  <c r="F1032" i="16"/>
  <c r="F1033" i="16"/>
  <c r="F1034" i="16"/>
  <c r="F1035" i="16"/>
  <c r="F1036" i="16"/>
  <c r="F1037" i="16"/>
  <c r="F1038" i="16"/>
  <c r="F1039" i="16"/>
  <c r="F1040" i="16"/>
  <c r="F1041" i="16"/>
  <c r="F1042" i="16"/>
  <c r="F1043" i="16"/>
  <c r="F1044" i="16"/>
  <c r="F1045" i="16"/>
  <c r="F1046" i="16"/>
  <c r="F1047" i="16"/>
  <c r="F1048" i="16"/>
  <c r="F1049" i="16"/>
  <c r="F1050" i="16"/>
  <c r="F1051" i="16"/>
  <c r="F1052" i="16"/>
  <c r="F1053" i="16"/>
  <c r="F1054" i="16"/>
  <c r="F1055" i="16"/>
  <c r="F1056" i="16"/>
  <c r="F1057" i="16"/>
  <c r="F1058" i="16"/>
  <c r="F1059" i="16"/>
  <c r="F1060" i="16"/>
  <c r="F1061" i="16"/>
  <c r="F1062" i="16"/>
  <c r="F1063" i="16"/>
  <c r="F1064" i="16"/>
  <c r="F1065" i="16"/>
  <c r="F1066" i="16"/>
  <c r="F1067" i="16"/>
  <c r="F1068" i="16"/>
  <c r="F1069" i="16"/>
  <c r="F1070" i="16"/>
  <c r="F1071" i="16"/>
  <c r="F1072" i="16"/>
  <c r="F1073" i="16"/>
  <c r="F1074" i="16"/>
  <c r="F1075" i="16"/>
  <c r="F1076" i="16"/>
  <c r="F1077" i="16"/>
  <c r="F1078" i="16"/>
  <c r="F1079" i="16"/>
  <c r="F1080" i="16"/>
  <c r="F1081" i="16"/>
  <c r="F1082" i="16"/>
  <c r="F1083" i="16"/>
  <c r="F1084" i="16"/>
  <c r="F1085" i="16"/>
  <c r="F1086" i="16"/>
  <c r="F1087" i="16"/>
  <c r="F1088" i="16"/>
  <c r="F1089" i="16"/>
  <c r="F1090" i="16"/>
  <c r="F1091" i="16"/>
  <c r="F1092" i="16"/>
  <c r="F1093" i="16"/>
  <c r="F1094" i="16"/>
  <c r="F1095" i="16"/>
  <c r="F1096" i="16"/>
  <c r="F1097" i="16"/>
  <c r="F1098" i="16"/>
  <c r="F1099" i="16"/>
  <c r="F1100" i="16"/>
  <c r="F1101" i="16"/>
  <c r="F1102" i="16"/>
  <c r="F1103" i="16"/>
  <c r="F1104" i="16"/>
  <c r="F1105" i="16"/>
  <c r="F1106" i="16"/>
  <c r="F1107" i="16"/>
  <c r="F1108" i="16"/>
  <c r="F1109" i="16"/>
  <c r="F1110" i="16"/>
  <c r="F1111" i="16"/>
  <c r="F1112" i="16"/>
  <c r="F1113" i="16"/>
  <c r="F1114" i="16"/>
  <c r="F1115" i="16"/>
  <c r="F1116" i="16"/>
  <c r="F1117" i="16"/>
  <c r="F1118" i="16"/>
  <c r="F1119" i="16"/>
  <c r="F1120" i="16"/>
  <c r="F1121" i="16"/>
  <c r="F1122" i="16"/>
  <c r="F1123" i="16"/>
  <c r="F1124" i="16"/>
  <c r="F1125" i="16"/>
  <c r="F1126" i="16"/>
  <c r="F1127" i="16"/>
  <c r="F1128" i="16"/>
  <c r="F1129" i="16"/>
  <c r="F1130" i="16"/>
  <c r="F1131" i="16"/>
  <c r="F1132" i="16"/>
  <c r="F1133" i="16"/>
  <c r="F1134" i="16"/>
  <c r="F1135" i="16"/>
  <c r="F1136" i="16"/>
  <c r="F1137" i="16"/>
  <c r="F1138" i="16"/>
  <c r="F1139" i="16"/>
  <c r="F1140" i="16"/>
  <c r="F1141" i="16"/>
  <c r="F1142" i="16"/>
  <c r="F1143" i="16"/>
  <c r="F1144" i="16"/>
  <c r="F1145" i="16"/>
  <c r="F1146" i="16"/>
  <c r="F1147" i="16"/>
  <c r="F1148" i="16"/>
  <c r="F1149" i="16"/>
  <c r="F1150" i="16"/>
  <c r="F1151" i="16"/>
  <c r="F1152" i="16"/>
  <c r="F1153" i="16"/>
  <c r="F1154" i="16"/>
  <c r="F1155" i="16"/>
  <c r="F1156" i="16"/>
  <c r="F1157" i="16"/>
  <c r="F1158" i="16"/>
  <c r="F1159" i="16"/>
  <c r="F1160" i="16"/>
  <c r="F1161" i="16"/>
  <c r="F1162" i="16"/>
  <c r="F1163" i="16"/>
  <c r="F1164" i="16"/>
  <c r="F1165" i="16"/>
  <c r="F1166" i="16"/>
  <c r="F1167" i="16"/>
  <c r="F1168" i="16"/>
  <c r="F1169" i="16"/>
  <c r="F1170" i="16"/>
  <c r="F1171" i="16"/>
  <c r="F1172" i="16"/>
  <c r="F1173" i="16"/>
  <c r="F1174" i="16"/>
  <c r="F1175" i="16"/>
  <c r="F1176" i="16"/>
  <c r="F1177" i="16"/>
  <c r="F1178" i="16"/>
  <c r="F1179" i="16"/>
  <c r="F1180" i="16"/>
  <c r="F1181" i="16"/>
  <c r="F1182" i="16"/>
  <c r="F1183" i="16"/>
  <c r="F1184" i="16"/>
  <c r="F1185" i="16"/>
  <c r="F1186" i="16"/>
  <c r="F1187" i="16"/>
  <c r="F1188" i="16"/>
  <c r="F1189" i="16"/>
  <c r="F1190" i="16"/>
  <c r="F1191" i="16"/>
  <c r="F1192" i="16"/>
  <c r="F1193" i="16"/>
  <c r="F1194" i="16"/>
  <c r="F1195" i="16"/>
  <c r="F1196" i="16"/>
  <c r="F1197" i="16"/>
  <c r="F1198" i="16"/>
  <c r="F1199" i="16"/>
  <c r="F1200" i="16"/>
  <c r="F1201" i="16"/>
  <c r="F1202" i="16"/>
  <c r="F1203" i="16"/>
  <c r="F1204" i="16"/>
  <c r="F1205" i="16"/>
  <c r="F1206" i="16"/>
  <c r="F1207" i="16"/>
  <c r="F1208" i="16"/>
  <c r="F1209" i="16"/>
  <c r="F1210" i="16"/>
  <c r="F1211" i="16"/>
  <c r="F1212" i="16"/>
  <c r="F1213" i="16"/>
  <c r="F1214" i="16"/>
  <c r="F1215" i="16"/>
  <c r="F1216" i="16"/>
  <c r="F1217" i="16"/>
  <c r="F1218" i="16"/>
  <c r="F1219" i="16"/>
  <c r="F1220" i="16"/>
  <c r="F1221" i="16"/>
  <c r="F1222" i="16"/>
  <c r="F1223" i="16"/>
  <c r="F1224" i="16"/>
  <c r="F1225" i="16"/>
  <c r="F1226" i="16"/>
  <c r="F1227" i="16"/>
  <c r="F1228" i="16"/>
  <c r="F1229" i="16"/>
  <c r="F1230" i="16"/>
  <c r="F1231" i="16"/>
  <c r="F1232" i="16"/>
  <c r="F1233" i="16"/>
  <c r="F1234" i="16"/>
  <c r="F1235" i="16"/>
  <c r="F1236" i="16"/>
  <c r="F1237" i="16"/>
  <c r="F1238" i="16"/>
  <c r="F1239" i="16"/>
  <c r="F1240" i="16"/>
  <c r="F1241" i="16"/>
  <c r="F1242" i="16"/>
  <c r="F1243" i="16"/>
  <c r="F1244" i="16"/>
  <c r="F1245" i="16"/>
  <c r="F1246" i="16"/>
  <c r="F1247" i="16"/>
  <c r="F1248" i="16"/>
  <c r="F1249" i="16"/>
  <c r="F1250" i="16"/>
  <c r="F1251" i="16"/>
  <c r="F1252" i="16"/>
  <c r="F1253" i="16"/>
  <c r="F1254" i="16"/>
  <c r="F1255" i="16"/>
  <c r="F1256" i="16"/>
  <c r="F1257" i="16"/>
  <c r="F1258" i="16"/>
  <c r="F1259" i="16"/>
  <c r="F1260" i="16"/>
  <c r="F1261" i="16"/>
  <c r="F1262" i="16"/>
  <c r="F1263" i="16"/>
  <c r="F1264" i="16"/>
  <c r="F1265" i="16"/>
  <c r="F1266" i="16"/>
  <c r="F1267" i="16"/>
  <c r="F1268" i="16"/>
  <c r="F1269" i="16"/>
  <c r="F1270" i="16"/>
  <c r="F1271" i="16"/>
  <c r="F1272" i="16"/>
  <c r="F1273" i="16"/>
  <c r="F1274" i="16"/>
  <c r="F1275" i="16"/>
  <c r="F1276" i="16"/>
  <c r="F1277" i="16"/>
  <c r="F1278" i="16"/>
  <c r="F1279" i="16"/>
  <c r="F1280" i="16"/>
  <c r="F1281" i="16"/>
  <c r="F1282" i="16"/>
  <c r="F1283" i="16"/>
  <c r="F1284" i="16"/>
  <c r="F1285" i="16"/>
  <c r="F1286" i="16"/>
  <c r="F1287" i="16"/>
  <c r="F1288" i="16"/>
  <c r="F1289" i="16"/>
  <c r="F1290" i="16"/>
  <c r="F1291" i="16"/>
  <c r="F1292" i="16"/>
  <c r="F1293" i="16"/>
  <c r="F1294" i="16"/>
  <c r="F1295" i="16"/>
  <c r="F1296" i="16"/>
  <c r="F1297" i="16"/>
  <c r="F1298" i="16"/>
  <c r="F1299" i="16"/>
  <c r="F1300" i="16"/>
  <c r="F1301" i="16"/>
  <c r="F1302" i="16"/>
  <c r="F1303" i="16"/>
  <c r="F1304" i="16"/>
  <c r="F1305" i="16"/>
  <c r="F1306" i="16"/>
  <c r="F1307" i="16"/>
  <c r="F1308" i="16"/>
  <c r="F1309" i="16"/>
  <c r="F1310" i="16"/>
  <c r="F1311" i="16"/>
  <c r="F1312" i="16"/>
  <c r="F1313" i="16"/>
  <c r="F1314" i="16"/>
  <c r="F1315" i="16"/>
  <c r="F1316" i="16"/>
  <c r="F1317" i="16"/>
  <c r="F1318" i="16"/>
  <c r="F1319" i="16"/>
  <c r="F1320" i="16"/>
  <c r="F1321" i="16"/>
  <c r="F1322" i="16"/>
  <c r="F1323" i="16"/>
  <c r="F1324" i="16"/>
  <c r="F1325" i="16"/>
  <c r="F1326" i="16"/>
  <c r="F1327" i="16"/>
  <c r="F1328" i="16"/>
  <c r="F1329" i="16"/>
  <c r="F1330" i="16"/>
  <c r="F1331" i="16"/>
  <c r="F1332" i="16"/>
  <c r="F1333" i="16"/>
  <c r="F1334" i="16"/>
  <c r="F1335" i="16"/>
  <c r="F1336" i="16"/>
  <c r="F1337" i="16"/>
  <c r="F1338" i="16"/>
  <c r="F1339" i="16"/>
  <c r="F1340" i="16"/>
  <c r="F1341" i="16"/>
  <c r="F1342" i="16"/>
  <c r="F1343" i="16"/>
  <c r="F1344" i="16"/>
  <c r="F1345" i="16"/>
  <c r="F1346" i="16"/>
  <c r="F1347" i="16"/>
  <c r="F1348" i="16"/>
  <c r="F1349" i="16"/>
  <c r="F1350" i="16"/>
  <c r="F1351" i="16"/>
  <c r="F1352" i="16"/>
  <c r="F1353" i="16"/>
  <c r="F1354" i="16"/>
  <c r="F1355" i="16"/>
  <c r="F1356" i="16"/>
  <c r="F1357" i="16"/>
  <c r="F1358" i="16"/>
  <c r="F1359" i="16"/>
  <c r="F1360" i="16"/>
  <c r="F1361" i="16"/>
  <c r="F1362" i="16"/>
  <c r="F1363" i="16"/>
  <c r="F1364" i="16"/>
  <c r="F1365" i="16"/>
  <c r="F1366" i="16"/>
  <c r="F1367" i="16"/>
  <c r="F1368" i="16"/>
  <c r="F1369" i="16"/>
  <c r="F1370" i="16"/>
  <c r="F1371" i="16"/>
  <c r="F1372" i="16"/>
  <c r="F1373" i="16"/>
  <c r="F1374" i="16"/>
  <c r="F1375" i="16"/>
  <c r="F1376" i="16"/>
  <c r="F1377" i="16"/>
  <c r="F1378" i="16"/>
  <c r="F1379" i="16"/>
  <c r="F1380" i="16"/>
  <c r="F1381" i="16"/>
  <c r="F1382" i="16"/>
  <c r="F1383" i="16"/>
  <c r="F1384" i="16"/>
  <c r="F1385" i="16"/>
  <c r="F1386" i="16"/>
  <c r="F1387" i="16"/>
  <c r="F1388" i="16"/>
  <c r="F1389" i="16"/>
  <c r="F1390" i="16"/>
  <c r="F1391" i="16"/>
  <c r="F1392" i="16"/>
  <c r="F1393" i="16"/>
  <c r="F1394" i="16"/>
  <c r="F1395" i="16"/>
  <c r="F1396" i="16"/>
  <c r="F1397" i="16"/>
  <c r="F1398" i="16"/>
  <c r="F1399" i="16"/>
  <c r="F1400" i="16"/>
  <c r="F1401" i="16"/>
  <c r="F1402" i="16"/>
  <c r="F1403" i="16"/>
  <c r="F1404" i="16"/>
  <c r="F1405" i="16"/>
  <c r="F1406" i="16"/>
  <c r="F1407" i="16"/>
  <c r="F1408" i="16"/>
  <c r="F1409" i="16"/>
  <c r="F1410" i="16"/>
  <c r="F1411" i="16"/>
  <c r="F1412" i="16"/>
  <c r="F1413" i="16"/>
  <c r="F1414" i="16"/>
  <c r="F1415" i="16"/>
  <c r="F1416" i="16"/>
  <c r="F1417" i="16"/>
  <c r="F1418" i="16"/>
  <c r="F1419" i="16"/>
  <c r="F1420" i="16"/>
  <c r="F1421" i="16"/>
  <c r="F1422" i="16"/>
  <c r="F1423" i="16"/>
  <c r="F1424" i="16"/>
  <c r="F1425" i="16"/>
  <c r="F1426" i="16"/>
  <c r="F1427" i="16"/>
  <c r="F1428" i="16"/>
  <c r="F1429" i="16"/>
  <c r="F1430" i="16"/>
  <c r="F1431" i="16"/>
  <c r="F1432" i="16"/>
  <c r="F1433" i="16"/>
  <c r="F1434" i="16"/>
  <c r="F1435" i="16"/>
  <c r="F1436" i="16"/>
  <c r="F1437" i="16"/>
  <c r="F1438" i="16"/>
  <c r="F1439" i="16"/>
  <c r="F1440" i="16"/>
  <c r="F1441" i="16"/>
  <c r="F1442" i="16"/>
  <c r="F1443" i="16"/>
  <c r="F1444" i="16"/>
  <c r="F1445" i="16"/>
  <c r="F1446" i="16"/>
  <c r="F1447" i="16"/>
  <c r="F1448" i="16"/>
  <c r="F1449" i="16"/>
  <c r="F1450" i="16"/>
  <c r="F1451" i="16"/>
  <c r="F1452" i="16"/>
  <c r="F1453" i="16"/>
  <c r="F1454" i="16"/>
  <c r="F1455" i="16"/>
  <c r="F1456" i="16"/>
  <c r="F1457" i="16"/>
  <c r="F1458" i="16"/>
  <c r="F1459" i="16"/>
  <c r="F1460" i="16"/>
  <c r="F1461" i="16"/>
  <c r="F1462" i="16"/>
  <c r="F1463" i="16"/>
  <c r="F1464" i="16"/>
  <c r="F1465" i="16"/>
  <c r="F1466" i="16"/>
  <c r="F1467" i="16"/>
  <c r="F1468" i="16"/>
  <c r="F1469" i="16"/>
  <c r="F1470" i="16"/>
  <c r="F1471" i="16"/>
  <c r="F1472" i="16"/>
  <c r="F1473" i="16"/>
  <c r="F1474" i="16"/>
  <c r="F1475" i="16"/>
  <c r="F1476" i="16"/>
  <c r="F1477" i="16"/>
  <c r="F1478" i="16"/>
  <c r="F1479" i="16"/>
  <c r="F1480" i="16"/>
  <c r="F1481" i="16"/>
  <c r="F1482" i="16"/>
  <c r="F1483" i="16"/>
  <c r="F1484" i="16"/>
  <c r="F1485" i="16"/>
  <c r="F1486" i="16"/>
  <c r="F1487" i="16"/>
  <c r="F1488" i="16"/>
  <c r="F1489" i="16"/>
  <c r="F1490" i="16"/>
  <c r="F1491" i="16"/>
  <c r="F1492" i="16"/>
  <c r="F1493" i="16"/>
  <c r="F1494" i="16"/>
  <c r="F1495" i="16"/>
  <c r="F1496" i="16"/>
  <c r="F1497" i="16"/>
  <c r="F1498" i="16"/>
  <c r="F1499" i="16"/>
  <c r="F1500" i="16"/>
  <c r="F1501" i="16"/>
  <c r="F1502" i="16"/>
  <c r="F1503" i="16"/>
  <c r="F1504" i="16"/>
  <c r="F1505" i="16"/>
  <c r="F1506" i="16"/>
  <c r="F1507" i="16"/>
  <c r="F1508" i="16"/>
  <c r="F1509" i="16"/>
  <c r="F1510" i="16"/>
  <c r="F1511" i="16"/>
  <c r="F1512" i="16"/>
  <c r="F1513" i="16"/>
  <c r="F1514" i="16"/>
  <c r="F1515" i="16"/>
  <c r="F1516" i="16"/>
  <c r="F1517" i="16"/>
  <c r="F1518" i="16"/>
  <c r="F1519" i="16"/>
  <c r="F1520" i="16"/>
  <c r="F1521" i="16"/>
  <c r="F1522" i="16"/>
  <c r="F1523" i="16"/>
  <c r="F1524" i="16"/>
  <c r="F1525" i="16"/>
  <c r="F1526" i="16"/>
  <c r="F1527" i="16"/>
  <c r="F1528" i="16"/>
  <c r="F1529" i="16"/>
  <c r="F1530" i="16"/>
  <c r="F1531" i="16"/>
  <c r="F1532" i="16"/>
  <c r="F1533" i="16"/>
  <c r="F1534" i="16"/>
  <c r="F1535" i="16"/>
  <c r="F1536" i="16"/>
  <c r="F1537" i="16"/>
  <c r="F1538" i="16"/>
  <c r="F1539" i="16"/>
  <c r="F1540" i="16"/>
  <c r="F1541" i="16"/>
  <c r="F1542" i="16"/>
  <c r="F1543" i="16"/>
  <c r="F1544" i="16"/>
  <c r="F1545" i="16"/>
  <c r="F1546" i="16"/>
  <c r="F1547" i="16"/>
  <c r="F1548" i="16"/>
  <c r="F1549" i="16"/>
  <c r="F1550" i="16"/>
  <c r="F1551" i="16"/>
  <c r="F1552" i="16"/>
  <c r="F1553" i="16"/>
  <c r="F1554" i="16"/>
  <c r="F1555" i="16"/>
  <c r="F1556" i="16"/>
  <c r="F1557" i="16"/>
  <c r="F1558" i="16"/>
  <c r="F1559" i="16"/>
  <c r="F1560" i="16"/>
  <c r="F1561" i="16"/>
  <c r="F1562" i="16"/>
  <c r="F1563" i="16"/>
  <c r="F1564" i="16"/>
  <c r="F1565" i="16"/>
  <c r="F1566" i="16"/>
  <c r="F1567" i="16"/>
  <c r="F1568" i="16"/>
  <c r="F1569" i="16"/>
  <c r="F1570" i="16"/>
  <c r="F1571" i="16"/>
  <c r="F1572" i="16"/>
  <c r="F1573" i="16"/>
  <c r="F1574" i="16"/>
  <c r="F1575" i="16"/>
  <c r="F1576" i="16"/>
  <c r="F1577" i="16"/>
  <c r="F1578" i="16"/>
  <c r="F1579" i="16"/>
  <c r="F1580" i="16"/>
  <c r="F1581" i="16"/>
  <c r="F1582" i="16"/>
  <c r="F1583" i="16"/>
  <c r="F1584" i="16"/>
  <c r="F1585" i="16"/>
  <c r="F1586" i="16"/>
  <c r="F1587" i="16"/>
  <c r="F1588" i="16"/>
  <c r="F1589" i="16"/>
  <c r="F1590" i="16"/>
  <c r="F1591" i="16"/>
  <c r="F1592" i="16"/>
  <c r="F1593" i="16"/>
  <c r="F1594" i="16"/>
  <c r="F1595" i="16"/>
  <c r="F1596" i="16"/>
  <c r="F1597" i="16"/>
  <c r="F1598" i="16"/>
  <c r="F1599" i="16"/>
  <c r="F1600" i="16"/>
  <c r="F1601" i="16"/>
  <c r="F1602" i="16"/>
  <c r="F1603" i="16"/>
  <c r="F1604" i="16"/>
  <c r="F1605" i="16"/>
  <c r="F1606" i="16"/>
  <c r="F1607" i="16"/>
  <c r="F1608" i="16"/>
  <c r="F1609" i="16"/>
  <c r="F1610" i="16"/>
  <c r="F1611" i="16"/>
  <c r="F1612" i="16"/>
  <c r="F1613" i="16"/>
  <c r="F1614" i="16"/>
  <c r="F1615" i="16"/>
  <c r="F1616" i="16"/>
  <c r="F1617" i="16"/>
  <c r="F1618" i="16"/>
  <c r="F1619" i="16"/>
  <c r="F1620" i="16"/>
  <c r="F1621" i="16"/>
  <c r="F1622" i="16"/>
  <c r="F1623" i="16"/>
  <c r="F1624" i="16"/>
  <c r="F1625" i="16"/>
  <c r="F1626" i="16"/>
  <c r="F1627" i="16"/>
  <c r="F1628" i="16"/>
  <c r="F1629" i="16"/>
  <c r="F1630" i="16"/>
  <c r="F1631" i="16"/>
  <c r="F1632" i="16"/>
  <c r="F1633" i="16"/>
  <c r="F1634" i="16"/>
  <c r="F1635" i="16"/>
  <c r="F1636" i="16"/>
  <c r="F1637" i="16"/>
  <c r="F1638" i="16"/>
  <c r="F1639" i="16"/>
  <c r="F1640" i="16"/>
  <c r="F1641" i="16"/>
  <c r="F1642" i="16"/>
  <c r="F1643" i="16"/>
  <c r="F1644" i="16"/>
  <c r="F1645" i="16"/>
  <c r="F1646" i="16"/>
  <c r="F1647" i="16"/>
  <c r="F1648" i="16"/>
  <c r="F1649" i="16"/>
  <c r="F1650" i="16"/>
  <c r="F1651" i="16"/>
  <c r="F1652" i="16"/>
  <c r="F1653" i="16"/>
  <c r="F1654" i="16"/>
  <c r="F1655" i="16"/>
  <c r="F1656" i="16"/>
  <c r="F1657" i="16"/>
  <c r="F1658" i="16"/>
  <c r="F1659" i="16"/>
  <c r="F1660" i="16"/>
  <c r="F1661" i="16"/>
  <c r="F1662" i="16"/>
  <c r="F1663" i="16"/>
  <c r="F1664" i="16"/>
  <c r="F1665" i="16"/>
  <c r="F1666" i="16"/>
  <c r="F1667" i="16"/>
  <c r="F1668" i="16"/>
  <c r="F1669" i="16"/>
  <c r="F1670" i="16"/>
  <c r="F1671" i="16"/>
  <c r="F1672" i="16"/>
  <c r="F1673" i="16"/>
  <c r="F1674" i="16"/>
  <c r="F1675" i="16"/>
  <c r="F1676" i="16"/>
  <c r="F1677" i="16"/>
  <c r="F1678" i="16"/>
  <c r="F1679" i="16"/>
  <c r="F1680" i="16"/>
  <c r="F1681" i="16"/>
  <c r="F1682" i="16"/>
  <c r="F1683" i="16"/>
  <c r="F1684" i="16"/>
  <c r="F1685" i="16"/>
  <c r="F1686" i="16"/>
  <c r="F1687" i="16"/>
  <c r="F1688" i="16"/>
  <c r="F1689" i="16"/>
  <c r="F1690" i="16"/>
  <c r="F1691" i="16"/>
  <c r="F1692" i="16"/>
  <c r="F1693" i="16"/>
  <c r="F1694" i="16"/>
  <c r="F1695" i="16"/>
  <c r="F1696" i="16"/>
  <c r="F1697" i="16"/>
  <c r="F1698" i="16"/>
  <c r="F1699" i="16"/>
  <c r="F1700" i="16"/>
  <c r="F1701" i="16"/>
  <c r="F1702" i="16"/>
  <c r="F1703" i="16"/>
  <c r="F1704" i="16"/>
  <c r="F1705" i="16"/>
  <c r="F1706" i="16"/>
  <c r="F1707" i="16"/>
  <c r="F1708" i="16"/>
  <c r="F1709" i="16"/>
  <c r="F1710" i="16"/>
  <c r="F1711" i="16"/>
  <c r="F1712" i="16"/>
  <c r="F1713" i="16"/>
  <c r="F1714" i="16"/>
  <c r="F1715" i="16"/>
  <c r="F1716" i="16"/>
  <c r="F1717" i="16"/>
  <c r="F1718" i="16"/>
  <c r="F1719" i="16"/>
  <c r="F1720" i="16"/>
  <c r="F1721" i="16"/>
  <c r="F1722" i="16"/>
  <c r="F1723" i="16"/>
  <c r="F1724" i="16"/>
  <c r="F1725" i="16"/>
  <c r="F1726" i="16"/>
  <c r="F1727" i="16"/>
  <c r="F1728" i="16"/>
  <c r="F1729" i="16"/>
  <c r="F1730" i="16"/>
  <c r="F1731" i="16"/>
  <c r="F1732" i="16"/>
  <c r="F1733" i="16"/>
  <c r="F1734" i="16"/>
  <c r="F1735" i="16"/>
  <c r="F1736" i="16"/>
  <c r="F1737" i="16"/>
  <c r="F1738" i="16"/>
  <c r="F1739" i="16"/>
  <c r="F1740" i="16"/>
  <c r="F1741" i="16"/>
  <c r="F1742" i="16"/>
  <c r="F1743" i="16"/>
  <c r="F1744" i="16"/>
  <c r="F1745" i="16"/>
  <c r="F1746" i="16"/>
  <c r="F1747" i="16"/>
  <c r="F1748" i="16"/>
  <c r="F1749" i="16"/>
  <c r="F1750" i="16"/>
  <c r="F1751" i="16"/>
  <c r="F1752" i="16"/>
  <c r="F1753" i="16"/>
  <c r="F1754" i="16"/>
  <c r="F1755" i="16"/>
  <c r="F1756" i="16"/>
  <c r="F1757" i="16"/>
  <c r="F1758" i="16"/>
  <c r="F1759" i="16"/>
  <c r="F1760" i="16"/>
  <c r="F1761" i="16"/>
  <c r="F1762" i="16"/>
  <c r="F1763" i="16"/>
  <c r="F1764" i="16"/>
  <c r="F1765" i="16"/>
  <c r="F1766" i="16"/>
  <c r="F1767" i="16"/>
  <c r="F1768" i="16"/>
  <c r="F1769" i="16"/>
  <c r="F1770" i="16"/>
  <c r="F1771" i="16"/>
  <c r="F1772" i="16"/>
  <c r="F1773" i="16"/>
  <c r="F1774" i="16"/>
  <c r="F1775" i="16"/>
  <c r="F1776" i="16"/>
  <c r="F1777" i="16"/>
  <c r="F1778" i="16"/>
  <c r="F1779" i="16"/>
  <c r="F1780" i="16"/>
  <c r="F1781" i="16"/>
  <c r="F1782" i="16"/>
  <c r="F1783" i="16"/>
  <c r="F1784" i="16"/>
  <c r="F1785" i="16"/>
  <c r="F1786" i="16"/>
  <c r="F1787" i="16"/>
  <c r="F1788" i="16"/>
  <c r="F1789" i="16"/>
  <c r="F1790" i="16"/>
  <c r="F1791" i="16"/>
  <c r="F1792" i="16"/>
  <c r="F1793" i="16"/>
  <c r="F1794" i="16"/>
  <c r="F1795" i="16"/>
  <c r="F1796" i="16"/>
  <c r="F1797" i="16"/>
  <c r="F1798" i="16"/>
  <c r="F1799" i="16"/>
  <c r="F1800" i="16"/>
  <c r="F1801" i="16"/>
  <c r="F1802" i="16"/>
  <c r="F1803" i="16"/>
  <c r="F1804" i="16"/>
  <c r="F1805" i="16"/>
  <c r="F1806" i="16"/>
  <c r="F1807" i="16"/>
  <c r="F1808" i="16"/>
  <c r="F1809" i="16"/>
  <c r="F1810" i="16"/>
  <c r="F1811" i="16"/>
  <c r="F1812" i="16"/>
  <c r="F1813" i="16"/>
  <c r="F1814" i="16"/>
  <c r="F1815" i="16"/>
  <c r="F1816" i="16"/>
  <c r="F1817" i="16"/>
  <c r="F1818" i="16"/>
  <c r="F1819" i="16"/>
  <c r="F1820" i="16"/>
  <c r="F1821" i="16"/>
  <c r="F1822" i="16"/>
  <c r="F1823" i="16"/>
  <c r="F1824" i="16"/>
  <c r="F1825" i="16"/>
  <c r="F1826" i="16"/>
  <c r="F1827" i="16"/>
  <c r="F1828" i="16"/>
  <c r="F1829" i="16"/>
  <c r="F1830" i="16"/>
  <c r="F1831" i="16"/>
  <c r="F1832" i="16"/>
  <c r="F1833" i="16"/>
  <c r="F1834" i="16"/>
  <c r="F1835" i="16"/>
  <c r="F1836" i="16"/>
  <c r="F1837" i="16"/>
  <c r="F1838" i="16"/>
  <c r="F1839" i="16"/>
  <c r="F1840" i="16"/>
  <c r="F1841" i="16"/>
  <c r="F1842" i="16"/>
  <c r="F1843" i="16"/>
  <c r="F1844" i="16"/>
  <c r="F1845" i="16"/>
  <c r="F1846" i="16"/>
  <c r="F1847" i="16"/>
  <c r="F1848" i="16"/>
  <c r="F1849" i="16"/>
  <c r="F1850" i="16"/>
  <c r="F1851" i="16"/>
  <c r="F1852" i="16"/>
  <c r="F1853" i="16"/>
  <c r="F1854" i="16"/>
  <c r="F1855" i="16"/>
  <c r="F1856" i="16"/>
  <c r="F1857" i="16"/>
  <c r="F1858" i="16"/>
  <c r="F1859" i="16"/>
  <c r="F1860" i="16"/>
  <c r="F1861" i="16"/>
  <c r="F1862" i="16"/>
  <c r="F1863" i="16"/>
  <c r="F1864" i="16"/>
  <c r="F1865" i="16"/>
  <c r="F1866" i="16"/>
  <c r="F1867" i="16"/>
  <c r="F1868" i="16"/>
  <c r="F1869" i="16"/>
  <c r="F1870" i="16"/>
  <c r="F1871" i="16"/>
  <c r="F1872" i="16"/>
  <c r="F1873" i="16"/>
  <c r="F1874" i="16"/>
  <c r="F1875" i="16"/>
  <c r="F1876" i="16"/>
  <c r="F1877" i="16"/>
  <c r="F1878" i="16"/>
  <c r="F1879" i="16"/>
  <c r="F1880" i="16"/>
  <c r="F1881" i="16"/>
  <c r="F1882" i="16"/>
  <c r="F1883" i="16"/>
  <c r="F1884" i="16"/>
  <c r="F1885" i="16"/>
  <c r="F1886" i="16"/>
  <c r="F1887" i="16"/>
  <c r="F1888" i="16"/>
  <c r="F1889" i="16"/>
  <c r="F1890" i="16"/>
  <c r="F1891" i="16"/>
  <c r="F1892" i="16"/>
  <c r="F1893" i="16"/>
  <c r="F1894" i="16"/>
  <c r="F1895" i="16"/>
  <c r="F1896" i="16"/>
  <c r="F1897" i="16"/>
  <c r="F1898" i="16"/>
  <c r="F1899" i="16"/>
  <c r="F1900" i="16"/>
  <c r="F1901" i="16"/>
  <c r="F1902" i="16"/>
  <c r="F1903" i="16"/>
  <c r="F1904" i="16"/>
  <c r="F1905" i="16"/>
  <c r="F1906" i="16"/>
  <c r="F1907" i="16"/>
  <c r="F1908" i="16"/>
  <c r="F1909" i="16"/>
  <c r="F1910" i="16"/>
  <c r="F1911" i="16"/>
  <c r="F1912" i="16"/>
  <c r="F1913" i="16"/>
  <c r="F1914" i="16"/>
  <c r="F1915" i="16"/>
  <c r="F1916" i="16"/>
  <c r="F1917" i="16"/>
  <c r="F1918" i="16"/>
  <c r="F1919" i="16"/>
  <c r="F1920" i="16"/>
  <c r="F1921" i="16"/>
  <c r="F1922" i="16"/>
  <c r="F1923" i="16"/>
  <c r="F1924" i="16"/>
  <c r="F1925" i="16"/>
  <c r="F1926" i="16"/>
  <c r="F1927" i="16"/>
  <c r="F1928" i="16"/>
  <c r="F1929" i="16"/>
  <c r="F1930" i="16"/>
  <c r="F1931" i="16"/>
  <c r="F1932" i="16"/>
  <c r="F1933" i="16"/>
  <c r="F1934" i="16"/>
  <c r="F1935" i="16"/>
  <c r="F1936" i="16"/>
  <c r="F1937" i="16"/>
  <c r="F1938" i="16"/>
  <c r="F1939" i="16"/>
  <c r="F1940" i="16"/>
  <c r="F1941" i="16"/>
  <c r="F1942" i="16"/>
  <c r="F1943" i="16"/>
  <c r="F1944" i="16"/>
  <c r="F1945" i="16"/>
  <c r="F1946" i="16"/>
  <c r="F1947" i="16"/>
  <c r="F1948" i="16"/>
  <c r="F1949" i="16"/>
  <c r="F1950" i="16"/>
  <c r="F1951" i="16"/>
  <c r="F1952" i="16"/>
  <c r="F1953" i="16"/>
  <c r="F1954" i="16"/>
  <c r="F1955" i="16"/>
  <c r="F1956" i="16"/>
  <c r="F1957" i="16"/>
  <c r="F1958" i="16"/>
  <c r="F1959" i="16"/>
  <c r="F1960" i="16"/>
  <c r="F1961" i="16"/>
  <c r="F1962" i="16"/>
  <c r="F1963" i="16"/>
  <c r="F1964" i="16"/>
  <c r="F1965" i="16"/>
  <c r="F1966" i="16"/>
  <c r="F1967" i="16"/>
  <c r="F1968" i="16"/>
  <c r="F1969" i="16"/>
  <c r="F1970" i="16"/>
  <c r="F1971" i="16"/>
  <c r="F1972" i="16"/>
  <c r="F1973" i="16"/>
  <c r="F1974" i="16"/>
  <c r="F1975" i="16"/>
  <c r="F1976" i="16"/>
  <c r="F1977" i="16"/>
  <c r="F1978" i="16"/>
  <c r="F1979" i="16"/>
  <c r="F1980" i="16"/>
  <c r="F1981" i="16"/>
  <c r="F1982" i="16"/>
  <c r="F1983" i="16"/>
  <c r="F1984" i="16"/>
  <c r="F1985" i="16"/>
  <c r="F1986" i="16"/>
  <c r="F1987" i="16"/>
  <c r="F1988" i="16"/>
  <c r="F1989" i="16"/>
  <c r="F1990" i="16"/>
  <c r="F1991" i="16"/>
  <c r="F1992" i="16"/>
  <c r="F1993" i="16"/>
  <c r="F1994" i="16"/>
  <c r="F1995" i="16"/>
  <c r="F1996" i="16"/>
  <c r="F1997" i="16"/>
  <c r="F1998" i="16"/>
  <c r="F1999" i="16"/>
  <c r="F2000" i="16"/>
  <c r="F2001" i="16"/>
  <c r="F2002" i="16"/>
  <c r="F2003" i="16"/>
  <c r="F2004" i="16"/>
  <c r="F2005" i="16"/>
  <c r="F2006" i="16"/>
  <c r="F2007" i="16"/>
  <c r="F2008" i="16"/>
  <c r="F2009" i="16"/>
  <c r="F2010" i="16"/>
  <c r="F2011" i="16"/>
  <c r="F2012" i="16"/>
  <c r="F2013" i="16"/>
  <c r="F2014" i="16"/>
  <c r="F2015" i="16"/>
  <c r="F2016" i="16"/>
  <c r="F2017" i="16"/>
  <c r="F2018" i="16"/>
  <c r="F2019" i="16"/>
  <c r="F2020" i="16"/>
  <c r="F2021" i="16"/>
  <c r="F2022" i="16"/>
  <c r="F2023" i="16"/>
  <c r="F2024" i="16"/>
  <c r="F2025" i="16"/>
  <c r="F2026" i="16"/>
  <c r="F2027" i="16"/>
  <c r="F2028" i="16"/>
  <c r="F2029" i="16"/>
  <c r="F2030" i="16"/>
  <c r="F2031" i="16"/>
  <c r="F2032" i="16"/>
  <c r="F2033" i="16"/>
  <c r="F2034" i="16"/>
  <c r="F2035" i="16"/>
  <c r="F2036" i="16"/>
  <c r="F2037" i="16"/>
  <c r="F2038" i="16"/>
  <c r="F2039" i="16"/>
  <c r="F2040" i="16"/>
  <c r="F2041" i="16"/>
  <c r="F2042" i="16"/>
  <c r="F2043" i="16"/>
  <c r="F2044" i="16"/>
  <c r="F2045" i="16"/>
  <c r="F2046" i="16"/>
  <c r="F2047" i="16"/>
  <c r="F2048" i="16"/>
  <c r="F2049" i="16"/>
  <c r="F2050" i="16"/>
  <c r="F2051" i="16"/>
  <c r="F2052" i="16"/>
  <c r="F2053" i="16"/>
  <c r="F2054" i="16"/>
  <c r="F2055" i="16"/>
  <c r="F2056" i="16"/>
  <c r="F2057" i="16"/>
  <c r="F2058" i="16"/>
  <c r="F2059" i="16"/>
  <c r="F2060" i="16"/>
  <c r="F2061" i="16"/>
  <c r="F2062" i="16"/>
  <c r="F2063" i="16"/>
  <c r="F2064" i="16"/>
  <c r="F2065" i="16"/>
  <c r="F2066" i="16"/>
  <c r="F2067" i="16"/>
  <c r="F2068" i="16"/>
  <c r="F2069" i="16"/>
  <c r="F2070" i="16"/>
  <c r="F2071" i="16"/>
  <c r="F2072" i="16"/>
  <c r="F2073" i="16"/>
  <c r="F2074" i="16"/>
  <c r="F2075" i="16"/>
  <c r="F2076" i="16"/>
  <c r="F2077" i="16"/>
  <c r="F2078" i="16"/>
  <c r="F2079" i="16"/>
  <c r="F2080" i="16"/>
  <c r="F2081" i="16"/>
  <c r="F2082" i="16"/>
  <c r="F2083" i="16"/>
  <c r="F2084" i="16"/>
  <c r="F2085" i="16"/>
  <c r="F2086" i="16"/>
  <c r="F2087" i="16"/>
  <c r="F2088" i="16"/>
  <c r="F2089" i="16"/>
  <c r="F2090" i="16"/>
  <c r="F2091" i="16"/>
  <c r="F2092" i="16"/>
  <c r="F2093" i="16"/>
  <c r="F2094" i="16"/>
  <c r="F2095" i="16"/>
  <c r="F2096" i="16"/>
  <c r="F2097" i="16"/>
  <c r="F2098" i="16"/>
  <c r="F2099" i="16"/>
  <c r="F2100" i="16"/>
  <c r="F2101" i="16"/>
  <c r="F2102" i="16"/>
  <c r="F2103" i="16"/>
  <c r="F2104" i="16"/>
  <c r="F2105" i="16"/>
  <c r="F2106" i="16"/>
  <c r="F2107" i="16"/>
  <c r="F2108" i="16"/>
  <c r="F2109" i="16"/>
  <c r="F2110" i="16"/>
  <c r="F2111" i="16"/>
  <c r="F2112" i="16"/>
  <c r="F2113" i="16"/>
  <c r="F2114" i="16"/>
  <c r="F2115" i="16"/>
  <c r="F2116" i="16"/>
  <c r="F2117" i="16"/>
  <c r="F2118" i="16"/>
  <c r="F2119" i="16"/>
  <c r="F2120" i="16"/>
  <c r="F2121" i="16"/>
  <c r="F2122" i="16"/>
  <c r="F2123" i="16"/>
  <c r="F2124" i="16"/>
  <c r="F2125" i="16"/>
  <c r="F2126" i="16"/>
  <c r="F2127" i="16"/>
  <c r="F2128" i="16"/>
  <c r="F2129" i="16"/>
  <c r="F2130" i="16"/>
  <c r="F2131" i="16"/>
  <c r="F2132" i="16"/>
  <c r="F2133" i="16"/>
  <c r="F2134" i="16"/>
  <c r="F2135" i="16"/>
  <c r="F2136" i="16"/>
  <c r="F2137" i="16"/>
  <c r="F2138" i="16"/>
  <c r="F2139" i="16"/>
  <c r="F2140" i="16"/>
  <c r="F2141" i="16"/>
  <c r="F2142" i="16"/>
  <c r="F2143" i="16"/>
  <c r="F2144" i="16"/>
  <c r="F2145" i="16"/>
  <c r="F2146" i="16"/>
  <c r="F2147" i="16"/>
  <c r="F2148" i="16"/>
  <c r="F2149" i="16"/>
  <c r="F2150" i="16"/>
  <c r="F2151" i="16"/>
  <c r="F2152" i="16"/>
  <c r="F2153" i="16"/>
  <c r="F2154" i="16"/>
  <c r="F2155" i="16"/>
  <c r="F2156" i="16"/>
  <c r="F2157" i="16"/>
  <c r="F2158" i="16"/>
  <c r="F2159" i="16"/>
  <c r="F2160" i="16"/>
  <c r="F2161" i="16"/>
  <c r="F2162" i="16"/>
  <c r="F2163" i="16"/>
  <c r="F2164" i="16"/>
  <c r="F2165" i="16"/>
  <c r="F2166" i="16"/>
  <c r="F2167" i="16"/>
  <c r="F2168" i="16"/>
  <c r="F2169" i="16"/>
  <c r="F2170" i="16"/>
  <c r="F2171" i="16"/>
  <c r="F2172" i="16"/>
  <c r="F2173" i="16"/>
  <c r="F2174" i="16"/>
  <c r="F2175" i="16"/>
  <c r="F2176" i="16"/>
  <c r="F2177" i="16"/>
  <c r="F2178" i="16"/>
  <c r="F2179" i="16"/>
  <c r="F2180" i="16"/>
  <c r="F2181" i="16"/>
  <c r="F2182" i="16"/>
  <c r="F2183" i="16"/>
  <c r="F2184" i="16"/>
  <c r="F2185" i="16"/>
  <c r="F2186" i="16"/>
  <c r="F2187" i="16"/>
  <c r="F2188" i="16"/>
  <c r="F2189" i="16"/>
  <c r="F2190" i="16"/>
  <c r="F2191" i="16"/>
  <c r="F2192" i="16"/>
  <c r="F2193" i="16"/>
  <c r="F2194" i="16"/>
  <c r="F2195" i="16"/>
  <c r="F2196" i="16"/>
  <c r="F2197" i="16"/>
  <c r="F2198" i="16"/>
  <c r="F2199" i="16"/>
  <c r="F2200" i="16"/>
  <c r="F2201" i="16"/>
  <c r="F2202" i="16"/>
  <c r="F2203" i="16"/>
  <c r="F2204" i="16"/>
  <c r="F2205" i="16"/>
  <c r="F2206" i="16"/>
  <c r="F2207" i="16"/>
  <c r="F2208" i="16"/>
  <c r="F2209" i="16"/>
  <c r="F2210" i="16"/>
  <c r="F2211" i="16"/>
  <c r="F2212" i="16"/>
  <c r="F2213" i="16"/>
  <c r="F2214" i="16"/>
  <c r="F2215" i="16"/>
  <c r="F2216" i="16"/>
  <c r="F2217" i="16"/>
  <c r="F2218" i="16"/>
  <c r="F2219" i="16"/>
  <c r="F2220" i="16"/>
  <c r="F2221" i="16"/>
  <c r="F2222" i="16"/>
  <c r="F2223" i="16"/>
  <c r="F2224" i="16"/>
  <c r="F2225" i="16"/>
  <c r="F2226" i="16"/>
  <c r="F2227" i="16"/>
  <c r="F2228" i="16"/>
  <c r="F2229" i="16"/>
  <c r="F2230" i="16"/>
  <c r="F2231" i="16"/>
  <c r="F2232" i="16"/>
  <c r="F2233" i="16"/>
  <c r="F2234" i="16"/>
  <c r="F2235" i="16"/>
  <c r="F2236" i="16"/>
  <c r="F2237" i="16"/>
  <c r="F2238" i="16"/>
  <c r="F2239" i="16"/>
  <c r="F2240" i="16"/>
  <c r="F2241" i="16"/>
  <c r="F2242" i="16"/>
  <c r="F2243" i="16"/>
  <c r="F2244" i="16"/>
  <c r="F2245" i="16"/>
  <c r="F2246" i="16"/>
  <c r="F2247" i="16"/>
  <c r="F2248" i="16"/>
  <c r="F2249" i="16"/>
  <c r="F2250" i="16"/>
  <c r="F2251" i="16"/>
  <c r="F2252" i="16"/>
  <c r="F2253" i="16"/>
  <c r="F2254" i="16"/>
  <c r="F2255" i="16"/>
  <c r="F2256" i="16"/>
  <c r="F2257" i="16"/>
  <c r="F2258" i="16"/>
  <c r="F2259" i="16"/>
  <c r="F2260" i="16"/>
  <c r="F2261" i="16"/>
  <c r="F2262" i="16"/>
  <c r="F2263" i="16"/>
  <c r="F2264" i="16"/>
  <c r="F2265" i="16"/>
  <c r="F2266" i="16"/>
  <c r="F2267" i="16"/>
  <c r="F2268" i="16"/>
  <c r="F2269" i="16"/>
  <c r="F2270" i="16"/>
  <c r="F2271" i="16"/>
  <c r="F2272" i="16"/>
  <c r="F2273" i="16"/>
  <c r="F2274" i="16"/>
  <c r="F2275" i="16"/>
  <c r="F2276" i="16"/>
  <c r="F2277" i="16"/>
  <c r="F2278" i="16"/>
  <c r="F2279" i="16"/>
  <c r="F2280" i="16"/>
  <c r="F2281" i="16"/>
  <c r="F2282" i="16"/>
  <c r="F2283" i="16"/>
  <c r="F2284" i="16"/>
  <c r="F2285" i="16"/>
  <c r="F2286" i="16"/>
  <c r="F2287" i="16"/>
  <c r="F2288" i="16"/>
  <c r="F2289" i="16"/>
  <c r="F2290" i="16"/>
  <c r="F2291" i="16"/>
  <c r="F2292" i="16"/>
  <c r="F2293" i="16"/>
  <c r="F2294" i="16"/>
  <c r="F2295" i="16"/>
  <c r="F2296" i="16"/>
  <c r="F2297" i="16"/>
  <c r="F2298" i="16"/>
  <c r="F2299" i="16"/>
  <c r="F2300" i="16"/>
  <c r="F2301" i="16"/>
  <c r="F2302" i="16"/>
  <c r="F2303" i="16"/>
  <c r="F2304" i="16"/>
  <c r="F2305" i="16"/>
  <c r="F2306" i="16"/>
  <c r="F2307" i="16"/>
  <c r="F2308" i="16"/>
  <c r="F2309" i="16"/>
  <c r="F2310" i="16"/>
  <c r="F2311" i="16"/>
  <c r="F2312" i="16"/>
  <c r="F2313" i="16"/>
  <c r="F2314" i="16"/>
  <c r="F2315" i="16"/>
  <c r="F2316" i="16"/>
  <c r="F2317" i="16"/>
  <c r="F2318" i="16"/>
  <c r="F2319" i="16"/>
  <c r="F2320" i="16"/>
  <c r="F2321" i="16"/>
  <c r="F2322" i="16"/>
  <c r="F2323" i="16"/>
  <c r="F2324" i="16"/>
  <c r="F2325" i="16"/>
  <c r="F2326" i="16"/>
  <c r="F2327" i="16"/>
  <c r="F2328" i="16"/>
  <c r="F2329" i="16"/>
  <c r="F2330" i="16"/>
  <c r="F2331" i="16"/>
  <c r="F2332" i="16"/>
  <c r="F2333" i="16"/>
  <c r="F2334" i="16"/>
  <c r="F2335" i="16"/>
  <c r="F2336" i="16"/>
  <c r="F2337" i="16"/>
  <c r="F2338" i="16"/>
  <c r="F2339" i="16"/>
  <c r="F2340" i="16"/>
  <c r="F2341" i="16"/>
  <c r="F2342" i="16"/>
  <c r="F2343" i="16"/>
  <c r="F2344" i="16"/>
  <c r="F2345" i="16"/>
  <c r="F2346" i="16"/>
  <c r="F2347" i="16"/>
  <c r="F2348" i="16"/>
  <c r="F2349" i="16"/>
  <c r="F2350" i="16"/>
  <c r="F2351" i="16"/>
  <c r="F2352" i="16"/>
  <c r="F2353" i="16"/>
  <c r="F2354" i="16"/>
  <c r="F2355" i="16"/>
  <c r="F2356" i="16"/>
  <c r="F2357" i="16"/>
  <c r="F2358" i="16"/>
  <c r="F2359" i="16"/>
  <c r="F2360" i="16"/>
  <c r="F2361" i="16"/>
  <c r="F2362" i="16"/>
  <c r="F2363" i="16"/>
  <c r="F2364" i="16"/>
  <c r="F2365" i="16"/>
  <c r="F2366" i="16"/>
  <c r="F2367" i="16"/>
  <c r="F2368" i="16"/>
  <c r="F2369" i="16"/>
  <c r="F2370" i="16"/>
  <c r="F2371" i="16"/>
  <c r="F2372" i="16"/>
  <c r="F2373" i="16"/>
  <c r="F2374" i="16"/>
  <c r="F2375" i="16"/>
  <c r="F2376" i="16"/>
  <c r="F2377" i="16"/>
  <c r="F2378" i="16"/>
  <c r="F2379" i="16"/>
  <c r="F2380" i="16"/>
  <c r="F2381" i="16"/>
  <c r="F2382" i="16"/>
  <c r="F2383" i="16"/>
  <c r="F2384" i="16"/>
  <c r="F2385" i="16"/>
  <c r="F2386" i="16"/>
  <c r="F2387" i="16"/>
  <c r="F2388" i="16"/>
  <c r="F2389" i="16"/>
  <c r="F2390" i="16"/>
  <c r="F2391" i="16"/>
  <c r="F2392" i="16"/>
  <c r="F2393" i="16"/>
  <c r="F2394" i="16"/>
  <c r="F2395" i="16"/>
  <c r="F2396" i="16"/>
  <c r="F2397" i="16"/>
  <c r="F2398" i="16"/>
  <c r="F2399" i="16"/>
  <c r="F2400" i="16"/>
  <c r="F2401" i="16"/>
  <c r="F2402" i="16"/>
  <c r="F2403" i="16"/>
  <c r="F2404" i="16"/>
  <c r="F2405" i="16"/>
  <c r="F2406" i="16"/>
  <c r="F2407" i="16"/>
  <c r="F2408" i="16"/>
  <c r="F2409" i="16"/>
  <c r="F2410" i="16"/>
  <c r="F2411" i="16"/>
  <c r="F2412" i="16"/>
  <c r="F2413" i="16"/>
  <c r="F2414" i="16"/>
  <c r="F2415" i="16"/>
  <c r="F2416" i="16"/>
  <c r="F2417" i="16"/>
  <c r="F2418" i="16"/>
  <c r="F2419" i="16"/>
  <c r="F2420" i="16"/>
  <c r="F2421" i="16"/>
  <c r="F2422" i="16"/>
  <c r="F2423" i="16"/>
  <c r="F2424" i="16"/>
  <c r="F2425" i="16"/>
  <c r="F2426" i="16"/>
  <c r="F2427" i="16"/>
  <c r="F2428" i="16"/>
  <c r="F2429" i="16"/>
  <c r="F2430" i="16"/>
  <c r="F2431" i="16"/>
  <c r="F2432" i="16"/>
  <c r="F2433" i="16"/>
  <c r="F2434" i="16"/>
  <c r="F2435" i="16"/>
  <c r="F2436" i="16"/>
  <c r="F2437" i="16"/>
  <c r="F2438" i="16"/>
  <c r="F2439" i="16"/>
  <c r="F2440" i="16"/>
  <c r="F2441" i="16"/>
  <c r="F2442" i="16"/>
  <c r="F2443" i="16"/>
  <c r="F2444" i="16"/>
  <c r="F2445" i="16"/>
  <c r="F2446" i="16"/>
  <c r="F2447" i="16"/>
  <c r="F2448" i="16"/>
  <c r="F2449" i="16"/>
  <c r="F2450" i="16"/>
  <c r="F2451" i="16"/>
  <c r="F2452" i="16"/>
  <c r="F2453" i="16"/>
  <c r="F2454" i="16"/>
  <c r="F2455" i="16"/>
  <c r="F2456" i="16"/>
  <c r="F2457" i="16"/>
  <c r="F2458" i="16"/>
  <c r="F2459" i="16"/>
  <c r="F2460" i="16"/>
  <c r="F2461" i="16"/>
  <c r="F2462" i="16"/>
  <c r="F2463" i="16"/>
  <c r="F2464" i="16"/>
  <c r="F2465" i="16"/>
  <c r="F2466" i="16"/>
  <c r="F2467" i="16"/>
  <c r="F2468" i="16"/>
  <c r="F2469" i="16"/>
  <c r="F2470" i="16"/>
  <c r="F2471" i="16"/>
  <c r="F2472" i="16"/>
  <c r="F2473" i="16"/>
  <c r="F2474" i="16"/>
  <c r="F2475" i="16"/>
  <c r="F2476" i="16"/>
  <c r="F2477" i="16"/>
  <c r="F2478" i="16"/>
  <c r="F2479" i="16"/>
  <c r="F2480" i="16"/>
  <c r="F2481" i="16"/>
  <c r="F2482" i="16"/>
  <c r="F2483" i="16"/>
  <c r="F2484" i="16"/>
  <c r="F2485" i="16"/>
  <c r="F2486" i="16"/>
  <c r="F2487" i="16"/>
  <c r="F2488" i="16"/>
  <c r="F2489" i="16"/>
  <c r="F2490" i="16"/>
  <c r="F2491" i="16"/>
  <c r="F2492" i="16"/>
  <c r="F2493" i="16"/>
  <c r="F2494" i="16"/>
  <c r="F2495" i="16"/>
  <c r="F2496" i="16"/>
  <c r="F2497" i="16"/>
  <c r="F2498" i="16"/>
  <c r="F2499" i="16"/>
  <c r="F2500" i="16"/>
  <c r="F2501" i="16"/>
  <c r="F2502" i="16"/>
  <c r="F2503" i="16"/>
  <c r="F2504" i="16"/>
  <c r="F2505" i="16"/>
  <c r="F2506" i="16"/>
  <c r="F2507" i="16"/>
  <c r="F2508" i="16"/>
  <c r="F2509" i="16"/>
  <c r="F2510" i="16"/>
  <c r="F2511" i="16"/>
  <c r="F2512" i="16"/>
  <c r="F2513" i="16"/>
  <c r="F2514" i="16"/>
  <c r="F2515" i="16"/>
  <c r="F2516" i="16"/>
  <c r="F2517" i="16"/>
  <c r="F2518" i="16"/>
  <c r="F2519" i="16"/>
  <c r="F2520" i="16"/>
  <c r="F2521" i="16"/>
  <c r="F2522" i="16"/>
  <c r="F2523" i="16"/>
  <c r="F2524" i="16"/>
  <c r="F2525" i="16"/>
  <c r="F2526" i="16"/>
  <c r="F2527" i="16"/>
  <c r="F2528" i="16"/>
  <c r="F2529" i="16"/>
  <c r="F2530" i="16"/>
  <c r="F2531" i="16"/>
  <c r="F2532" i="16"/>
  <c r="F2533" i="16"/>
  <c r="F2534" i="16"/>
  <c r="F2535" i="16"/>
  <c r="F2536" i="16"/>
  <c r="F2537" i="16"/>
  <c r="F2538" i="16"/>
  <c r="F2539" i="16"/>
  <c r="F2540" i="16"/>
  <c r="F2541" i="16"/>
  <c r="F2542" i="16"/>
  <c r="F2543" i="16"/>
  <c r="F2544" i="16"/>
  <c r="F2545" i="16"/>
  <c r="F2546" i="16"/>
  <c r="F2547" i="16"/>
  <c r="F2548" i="16"/>
  <c r="F2549" i="16"/>
  <c r="F2550" i="16"/>
  <c r="F2551" i="16"/>
  <c r="F2552" i="16"/>
  <c r="F2553" i="16"/>
  <c r="F2554" i="16"/>
  <c r="F2555" i="16"/>
  <c r="F2556" i="16"/>
  <c r="F2557" i="16"/>
  <c r="F2558" i="16"/>
  <c r="F2559" i="16"/>
  <c r="F2560" i="16"/>
  <c r="F2561" i="16"/>
  <c r="F2562" i="16"/>
  <c r="F2563" i="16"/>
  <c r="F2564" i="16"/>
  <c r="F2565" i="16"/>
  <c r="F2566" i="16"/>
  <c r="F2567" i="16"/>
  <c r="F2568" i="16"/>
  <c r="F2569" i="16"/>
  <c r="F2570" i="16"/>
  <c r="F2571" i="16"/>
  <c r="F2572" i="16"/>
  <c r="F2573" i="16"/>
  <c r="F2574" i="16"/>
  <c r="F2575" i="16"/>
  <c r="F2576" i="16"/>
  <c r="F2577" i="16"/>
  <c r="F2578" i="16"/>
  <c r="F2579" i="16"/>
  <c r="F2580" i="16"/>
  <c r="F2581" i="16"/>
  <c r="F2582" i="16"/>
  <c r="F2583" i="16"/>
  <c r="F2584" i="16"/>
  <c r="F2585" i="16"/>
  <c r="F2586" i="16"/>
  <c r="F2587" i="16"/>
  <c r="F2588" i="16"/>
  <c r="F2589" i="16"/>
  <c r="F2590" i="16"/>
  <c r="F2591" i="16"/>
  <c r="F2592" i="16"/>
  <c r="F2593" i="16"/>
  <c r="F2594" i="16"/>
  <c r="F2595" i="16"/>
  <c r="F2596" i="16"/>
  <c r="F2597" i="16"/>
  <c r="F2598" i="16"/>
  <c r="F2599" i="16"/>
  <c r="F2600" i="16"/>
  <c r="F2601" i="16"/>
  <c r="F2602" i="16"/>
  <c r="F2603" i="16"/>
  <c r="F2604" i="16"/>
  <c r="F2605" i="16"/>
  <c r="F2606" i="16"/>
  <c r="F2607" i="16"/>
  <c r="F2608" i="16"/>
  <c r="F2609" i="16"/>
  <c r="F2610" i="16"/>
  <c r="F2611" i="16"/>
  <c r="F2612" i="16"/>
  <c r="F2613" i="16"/>
  <c r="F2614" i="16"/>
  <c r="F2615" i="16"/>
  <c r="F2616" i="16"/>
  <c r="F2617" i="16"/>
  <c r="F2618" i="16"/>
  <c r="F2619" i="16"/>
  <c r="F2620" i="16"/>
  <c r="F2621" i="16"/>
  <c r="F2622" i="16"/>
  <c r="F2623" i="16"/>
  <c r="F2624" i="16"/>
  <c r="F2625" i="16"/>
  <c r="F2626" i="16"/>
  <c r="F2627" i="16"/>
  <c r="F2628" i="16"/>
  <c r="F2629" i="16"/>
  <c r="F2630" i="16"/>
  <c r="F2631" i="16"/>
  <c r="F2632" i="16"/>
  <c r="F2633" i="16"/>
  <c r="F2634" i="16"/>
  <c r="F2635" i="16"/>
  <c r="F2636" i="16"/>
  <c r="F2637" i="16"/>
  <c r="F2638" i="16"/>
  <c r="F2639" i="16"/>
  <c r="F2640" i="16"/>
  <c r="F2641" i="16"/>
  <c r="F2642" i="16"/>
  <c r="F2643" i="16"/>
  <c r="F2644" i="16"/>
  <c r="F2645" i="16"/>
  <c r="F2646" i="16"/>
  <c r="F2647" i="16"/>
  <c r="F2648" i="16"/>
  <c r="F2649" i="16"/>
  <c r="F2650" i="16"/>
  <c r="F2651" i="16"/>
  <c r="F2652" i="16"/>
  <c r="F2653" i="16"/>
  <c r="F2654" i="16"/>
  <c r="F2655" i="16"/>
  <c r="F2656" i="16"/>
  <c r="F2657" i="16"/>
  <c r="F2658" i="16"/>
  <c r="F2659" i="16"/>
  <c r="F2660" i="16"/>
  <c r="F2661" i="16"/>
  <c r="F2662" i="16"/>
  <c r="F2663" i="16"/>
  <c r="F2664" i="16"/>
  <c r="F2665" i="16"/>
  <c r="F2666" i="16"/>
  <c r="F2667" i="16"/>
  <c r="F2668" i="16"/>
  <c r="F2669" i="16"/>
  <c r="F2670" i="16"/>
  <c r="F2671" i="16"/>
  <c r="F2672" i="16"/>
  <c r="F2673" i="16"/>
  <c r="F2674" i="16"/>
  <c r="F2675" i="16"/>
  <c r="F2676" i="16"/>
  <c r="F2677" i="16"/>
  <c r="F2678" i="16"/>
  <c r="F2679" i="16"/>
  <c r="F2680" i="16"/>
  <c r="F2681" i="16"/>
  <c r="F2682" i="16"/>
  <c r="F2683" i="16"/>
  <c r="F2684" i="16"/>
  <c r="F2685" i="16"/>
  <c r="F2686" i="16"/>
  <c r="F2687" i="16"/>
  <c r="F2688" i="16"/>
  <c r="F2689" i="16"/>
  <c r="F2690" i="16"/>
  <c r="F2691" i="16"/>
  <c r="F2692" i="16"/>
  <c r="F2693" i="16"/>
  <c r="F2694" i="16"/>
  <c r="F2695" i="16"/>
  <c r="F2696" i="16"/>
  <c r="F2697" i="16"/>
  <c r="F2698" i="16"/>
  <c r="F2699" i="16"/>
  <c r="F2700" i="16"/>
  <c r="F2701" i="16"/>
  <c r="F2702" i="16"/>
  <c r="F2703" i="16"/>
  <c r="F2704" i="16"/>
  <c r="F2705" i="16"/>
  <c r="F2706" i="16"/>
  <c r="F2707" i="16"/>
  <c r="F2708" i="16"/>
  <c r="F2709" i="16"/>
  <c r="F2710" i="16"/>
  <c r="F2711" i="16"/>
  <c r="F2712" i="16"/>
  <c r="F2713" i="16"/>
  <c r="F2714" i="16"/>
  <c r="F2715" i="16"/>
  <c r="F2716" i="16"/>
  <c r="F2717" i="16"/>
  <c r="F2718" i="16"/>
  <c r="F2719" i="16"/>
  <c r="F2720" i="16"/>
  <c r="F2721" i="16"/>
  <c r="F2722" i="16"/>
  <c r="F2723" i="16"/>
  <c r="F2724" i="16"/>
  <c r="F2725" i="16"/>
  <c r="F2726" i="16"/>
  <c r="F2727" i="16"/>
  <c r="F2728" i="16"/>
  <c r="F2729" i="16"/>
  <c r="F2730" i="16"/>
  <c r="F2731" i="16"/>
  <c r="F2732" i="16"/>
  <c r="F2733" i="16"/>
  <c r="F2734" i="16"/>
  <c r="F2735" i="16"/>
  <c r="F2736" i="16"/>
  <c r="F2737" i="16"/>
  <c r="F2738" i="16"/>
  <c r="F2739" i="16"/>
  <c r="F2740" i="16"/>
  <c r="F2741" i="16"/>
  <c r="F2742" i="16"/>
  <c r="F2743" i="16"/>
  <c r="F2744" i="16"/>
  <c r="F2745" i="16"/>
  <c r="F2746" i="16"/>
  <c r="F2747" i="16"/>
  <c r="F2748" i="16"/>
  <c r="F2749" i="16"/>
  <c r="F2750" i="16"/>
  <c r="F2751" i="16"/>
  <c r="F2752" i="16"/>
  <c r="F2753" i="16"/>
  <c r="F2754" i="16"/>
  <c r="F2755" i="16"/>
  <c r="F2756" i="16"/>
  <c r="F2757" i="16"/>
  <c r="F2758" i="16"/>
  <c r="F2759" i="16"/>
  <c r="F2760" i="16"/>
  <c r="F2761" i="16"/>
  <c r="F2762" i="16"/>
  <c r="F2763" i="16"/>
  <c r="F2764" i="16"/>
  <c r="F2765" i="16"/>
  <c r="F2766" i="16"/>
  <c r="F2767" i="16"/>
  <c r="F2768" i="16"/>
  <c r="F2769" i="16"/>
  <c r="F2770" i="16"/>
  <c r="F2771" i="16"/>
  <c r="F2772" i="16"/>
  <c r="F2773" i="16"/>
  <c r="F2774" i="16"/>
  <c r="F2775" i="16"/>
  <c r="F2776" i="16"/>
  <c r="F2777" i="16"/>
  <c r="F2778" i="16"/>
  <c r="F2779" i="16"/>
  <c r="F2780" i="16"/>
  <c r="F2781" i="16"/>
  <c r="F2782" i="16"/>
  <c r="F2783" i="16"/>
  <c r="F2784" i="16"/>
  <c r="F2785" i="16"/>
  <c r="F2786" i="16"/>
  <c r="F2787" i="16"/>
  <c r="F2788" i="16"/>
  <c r="F2789" i="16"/>
  <c r="F2790" i="16"/>
  <c r="F2791" i="16"/>
  <c r="F2792" i="16"/>
  <c r="F2793" i="16"/>
  <c r="F2794" i="16"/>
  <c r="F2795" i="16"/>
  <c r="F2796" i="16"/>
  <c r="F2797" i="16"/>
  <c r="F2798" i="16"/>
  <c r="F2799" i="16"/>
  <c r="F2800" i="16"/>
  <c r="F2801" i="16"/>
  <c r="F2802" i="16"/>
  <c r="F2803" i="16"/>
  <c r="F2804" i="16"/>
  <c r="F2805" i="16"/>
  <c r="F2806" i="16"/>
  <c r="F2807" i="16"/>
  <c r="F2808" i="16"/>
  <c r="F2809" i="16"/>
  <c r="F2810" i="16"/>
  <c r="F2811" i="16"/>
  <c r="F2812" i="16"/>
  <c r="F2813" i="16"/>
  <c r="F2814" i="16"/>
  <c r="F2815" i="16"/>
  <c r="F2816" i="16"/>
  <c r="F2817" i="16"/>
  <c r="F2818" i="16"/>
  <c r="F2819" i="16"/>
  <c r="F2820" i="16"/>
  <c r="F2821" i="16"/>
  <c r="F2822" i="16"/>
  <c r="F2823" i="16"/>
  <c r="F2824" i="16"/>
  <c r="F2825" i="16"/>
  <c r="F2826" i="16"/>
  <c r="F2827" i="16"/>
  <c r="F2828" i="16"/>
  <c r="F2829" i="16"/>
  <c r="F2830" i="16"/>
  <c r="F2831" i="16"/>
  <c r="F2832" i="16"/>
  <c r="F2833" i="16"/>
  <c r="F2834" i="16"/>
  <c r="F2835" i="16"/>
  <c r="F2836" i="16"/>
  <c r="F2837" i="16"/>
  <c r="F2838" i="16"/>
  <c r="F2839" i="16"/>
  <c r="F2840" i="16"/>
  <c r="F2841" i="16"/>
  <c r="F2842" i="16"/>
  <c r="F2843" i="16"/>
  <c r="F2844" i="16"/>
  <c r="F2845" i="16"/>
  <c r="F2846" i="16"/>
  <c r="F2847" i="16"/>
  <c r="F2848" i="16"/>
  <c r="F2849" i="16"/>
  <c r="F2850" i="16"/>
  <c r="F2851" i="16"/>
  <c r="F2852" i="16"/>
  <c r="F2853" i="16"/>
  <c r="F2854" i="16"/>
  <c r="F2855" i="16"/>
  <c r="F2856" i="16"/>
  <c r="F2857" i="16"/>
  <c r="F2858" i="16"/>
  <c r="F2859" i="16"/>
  <c r="F2860" i="16"/>
  <c r="F2861" i="16"/>
  <c r="F2862" i="16"/>
  <c r="F2863" i="16"/>
  <c r="F2864" i="16"/>
  <c r="F2865" i="16"/>
  <c r="F2866" i="16"/>
  <c r="F2867" i="16"/>
  <c r="F2868" i="16"/>
  <c r="F2869" i="16"/>
  <c r="F2870" i="16"/>
  <c r="F2871" i="16"/>
  <c r="F2872" i="16"/>
  <c r="F2873" i="16"/>
  <c r="F2874" i="16"/>
  <c r="F2875" i="16"/>
  <c r="F2876" i="16"/>
  <c r="F2877" i="16"/>
  <c r="F2878" i="16"/>
  <c r="F2879" i="16"/>
  <c r="F2880" i="16"/>
  <c r="F2881" i="16"/>
  <c r="F2882" i="16"/>
  <c r="F2883" i="16"/>
  <c r="F2884" i="16"/>
  <c r="F2885" i="16"/>
  <c r="F2886" i="16"/>
  <c r="F2887" i="16"/>
  <c r="F2888" i="16"/>
  <c r="F2889" i="16"/>
  <c r="F2890" i="16"/>
  <c r="F2891" i="16"/>
  <c r="F2892" i="16"/>
  <c r="F2893" i="16"/>
  <c r="F2894" i="16"/>
  <c r="F2895" i="16"/>
  <c r="F2896" i="16"/>
  <c r="F2897" i="16"/>
  <c r="F2898" i="16"/>
  <c r="F2899" i="16"/>
  <c r="F2900" i="16"/>
  <c r="F2901" i="16"/>
  <c r="F2902" i="16"/>
  <c r="F2903" i="16"/>
  <c r="F2904" i="16"/>
  <c r="F2905" i="16"/>
  <c r="F2906" i="16"/>
  <c r="F2907" i="16"/>
  <c r="F2908" i="16"/>
  <c r="F2909" i="16"/>
  <c r="F2910" i="16"/>
  <c r="F2911" i="16"/>
  <c r="F2912" i="16"/>
  <c r="F2913" i="16"/>
  <c r="F2914" i="16"/>
  <c r="F2915" i="16"/>
  <c r="F2916" i="16"/>
  <c r="F2917" i="16"/>
  <c r="F2918" i="16"/>
  <c r="F2919" i="16"/>
  <c r="F2920" i="16"/>
  <c r="F2921" i="16"/>
  <c r="F2922" i="16"/>
  <c r="F2923" i="16"/>
  <c r="F2924" i="16"/>
  <c r="F2925" i="16"/>
  <c r="F2926" i="16"/>
  <c r="F2927" i="16"/>
  <c r="F2928" i="16"/>
  <c r="F2929" i="16"/>
  <c r="F2930" i="16"/>
  <c r="F2931" i="16"/>
  <c r="F2932" i="16"/>
  <c r="F2933" i="16"/>
  <c r="F2934" i="16"/>
  <c r="F2935" i="16"/>
  <c r="F2936" i="16"/>
  <c r="F2937" i="16"/>
  <c r="F2938" i="16"/>
  <c r="F2939" i="16"/>
  <c r="F2940" i="16"/>
  <c r="F2941" i="16"/>
  <c r="F2942" i="16"/>
  <c r="F2943" i="16"/>
  <c r="F2944" i="16"/>
  <c r="F2945" i="16"/>
  <c r="F2946" i="16"/>
  <c r="F2947" i="16"/>
  <c r="F2948" i="16"/>
  <c r="F2949" i="16"/>
  <c r="F2950" i="16"/>
  <c r="F2951" i="16"/>
  <c r="F2952" i="16"/>
  <c r="F2953" i="16"/>
  <c r="F2954" i="16"/>
  <c r="F2955" i="16"/>
  <c r="F2956" i="16"/>
  <c r="F2957" i="16"/>
  <c r="F2958" i="16"/>
  <c r="F2959" i="16"/>
  <c r="F2960" i="16"/>
  <c r="F2961" i="16"/>
  <c r="F2962" i="16"/>
  <c r="F2963" i="16"/>
  <c r="F2964" i="16"/>
  <c r="F2965" i="16"/>
  <c r="F2966" i="16"/>
  <c r="F2967" i="16"/>
  <c r="F2968" i="16"/>
  <c r="F2969" i="16"/>
  <c r="F2970" i="16"/>
  <c r="F2971" i="16"/>
  <c r="F2972" i="16"/>
  <c r="F2973" i="16"/>
  <c r="F2974" i="16"/>
  <c r="F2975" i="16"/>
  <c r="F2976" i="16"/>
  <c r="F2977" i="16"/>
  <c r="F2978" i="16"/>
  <c r="F2979" i="16"/>
  <c r="F2980" i="16"/>
  <c r="F2981" i="16"/>
  <c r="F2982" i="16"/>
  <c r="F2983" i="16"/>
  <c r="F2984" i="16"/>
  <c r="F2985" i="16"/>
  <c r="F2986" i="16"/>
  <c r="F2987" i="16"/>
  <c r="F2988" i="16"/>
  <c r="F2989" i="16"/>
  <c r="F2990" i="16"/>
  <c r="F2991" i="16"/>
  <c r="F2992" i="16"/>
  <c r="F2993" i="16"/>
  <c r="F2994" i="16"/>
  <c r="F2995" i="16"/>
  <c r="F2996" i="16"/>
  <c r="F2997" i="16"/>
  <c r="F2998" i="16"/>
  <c r="F2999" i="16"/>
  <c r="F3000" i="16"/>
  <c r="F3001" i="16"/>
  <c r="F3002" i="16"/>
  <c r="F3003" i="16"/>
  <c r="F3004" i="16"/>
  <c r="F3005" i="16"/>
  <c r="F3006" i="16"/>
  <c r="F3007" i="16"/>
  <c r="F3008" i="16"/>
  <c r="F3009" i="16"/>
  <c r="F3010" i="16"/>
  <c r="F3011" i="16"/>
  <c r="F3012" i="16"/>
  <c r="F3013" i="16"/>
  <c r="F3014" i="16"/>
  <c r="F3015" i="16"/>
  <c r="F3016" i="16"/>
  <c r="F3017" i="16"/>
  <c r="F3018" i="16"/>
  <c r="F3019" i="16"/>
  <c r="F3020" i="16"/>
  <c r="F3021" i="16"/>
  <c r="F3022" i="16"/>
  <c r="F3023" i="16"/>
  <c r="F3024" i="16"/>
  <c r="F3025" i="16"/>
  <c r="F3026" i="16"/>
  <c r="F3027" i="16"/>
  <c r="F3028" i="16"/>
  <c r="F3029" i="16"/>
  <c r="F3030" i="16"/>
  <c r="F3031" i="16"/>
  <c r="F3032" i="16"/>
  <c r="F3033" i="16"/>
  <c r="F3034" i="16"/>
  <c r="F3035" i="16"/>
  <c r="F3036" i="16"/>
  <c r="F3037" i="16"/>
  <c r="F3038" i="16"/>
  <c r="F3039" i="16"/>
  <c r="F3040" i="16"/>
  <c r="F3041" i="16"/>
  <c r="F3042" i="16"/>
  <c r="F3043" i="16"/>
  <c r="F3044" i="16"/>
  <c r="F3045" i="16"/>
  <c r="F3046" i="16"/>
  <c r="F3047" i="16"/>
  <c r="F3048" i="16"/>
  <c r="F3049" i="16"/>
  <c r="F3050" i="16"/>
  <c r="F3051" i="16"/>
  <c r="F3052" i="16"/>
  <c r="F3053" i="16"/>
  <c r="F3054" i="16"/>
  <c r="F3055" i="16"/>
  <c r="F3056" i="16"/>
  <c r="F3057" i="16"/>
  <c r="F3058" i="16"/>
  <c r="F3059" i="16"/>
  <c r="F3060" i="16"/>
  <c r="F3061" i="16"/>
  <c r="F3062" i="16"/>
  <c r="F3063" i="16"/>
  <c r="F3064" i="16"/>
  <c r="F3065" i="16"/>
  <c r="F3066" i="16"/>
  <c r="F3067" i="16"/>
  <c r="F3068" i="16"/>
  <c r="F3069" i="16"/>
  <c r="F3070" i="16"/>
  <c r="F3071" i="16"/>
  <c r="F3072" i="16"/>
  <c r="F3073" i="16"/>
  <c r="F3074" i="16"/>
  <c r="F3075" i="16"/>
  <c r="F3076" i="16"/>
  <c r="F3077" i="16"/>
  <c r="F3078" i="16"/>
  <c r="F3079" i="16"/>
  <c r="F3080" i="16"/>
  <c r="F3081" i="16"/>
  <c r="F3082" i="16"/>
  <c r="F3083" i="16"/>
  <c r="F3084" i="16"/>
  <c r="F3085" i="16"/>
  <c r="F3086" i="16"/>
  <c r="F3087" i="16"/>
  <c r="F3088" i="16"/>
  <c r="F3089" i="16"/>
  <c r="F3090" i="16"/>
  <c r="F3091" i="16"/>
  <c r="F3092" i="16"/>
  <c r="F3093" i="16"/>
  <c r="F3094" i="16"/>
  <c r="F3095" i="16"/>
  <c r="F3096" i="16"/>
  <c r="F3097" i="16"/>
  <c r="F3098" i="16"/>
  <c r="F3099" i="16"/>
  <c r="F3100" i="16"/>
  <c r="F3101" i="16"/>
  <c r="F3102" i="16"/>
  <c r="F3103" i="16"/>
  <c r="F3104" i="16"/>
  <c r="F3105" i="16"/>
  <c r="F3106" i="16"/>
  <c r="F3107" i="16"/>
  <c r="F3108" i="16"/>
  <c r="F3109" i="16"/>
  <c r="F3110" i="16"/>
  <c r="F3111" i="16"/>
  <c r="F3112" i="16"/>
  <c r="F3113" i="16"/>
  <c r="F3114" i="16"/>
  <c r="F3115" i="16"/>
  <c r="F3116" i="16"/>
  <c r="F3117" i="16"/>
  <c r="F3118" i="16"/>
  <c r="F3119" i="16"/>
  <c r="F3120" i="16"/>
  <c r="F3121" i="16"/>
  <c r="F3122" i="16"/>
  <c r="F3123" i="16"/>
  <c r="F3124" i="16"/>
  <c r="F3125" i="16"/>
  <c r="F3126" i="16"/>
  <c r="F3127" i="16"/>
  <c r="F3128" i="16"/>
  <c r="F3129" i="16"/>
  <c r="F3130" i="16"/>
  <c r="F3131" i="16"/>
  <c r="F3132" i="16"/>
  <c r="F3133" i="16"/>
  <c r="F3134" i="16"/>
  <c r="F3135" i="16"/>
  <c r="F3136" i="16"/>
  <c r="F3137" i="16"/>
  <c r="F3138" i="16"/>
  <c r="F3139" i="16"/>
  <c r="F3140" i="16"/>
  <c r="F3141" i="16"/>
  <c r="F3142" i="16"/>
  <c r="F3143" i="16"/>
  <c r="F3144" i="16"/>
  <c r="F3145" i="16"/>
  <c r="F3146" i="16"/>
  <c r="F3147" i="16"/>
  <c r="F3148" i="16"/>
  <c r="F3149" i="16"/>
  <c r="F3150" i="16"/>
  <c r="F3151" i="16"/>
  <c r="F3152" i="16"/>
  <c r="F3153" i="16"/>
  <c r="F3154" i="16"/>
  <c r="F3155" i="16"/>
  <c r="F3156" i="16"/>
  <c r="F3157" i="16"/>
  <c r="F3158" i="16"/>
  <c r="F3159" i="16"/>
  <c r="F3160" i="16"/>
  <c r="F3161" i="16"/>
  <c r="F3162" i="16"/>
  <c r="F3163" i="16"/>
  <c r="F3164" i="16"/>
  <c r="F3165" i="16"/>
  <c r="F3166" i="16"/>
  <c r="F3167" i="16"/>
  <c r="F3168" i="16"/>
  <c r="F3169" i="16"/>
  <c r="F3170" i="16"/>
  <c r="F3171" i="16"/>
  <c r="F3172" i="16"/>
  <c r="F3173" i="16"/>
  <c r="F3174" i="16"/>
  <c r="F3175" i="16"/>
  <c r="F3176" i="16"/>
  <c r="F3177" i="16"/>
  <c r="F3178" i="16"/>
  <c r="F3179" i="16"/>
  <c r="F3180" i="16"/>
  <c r="F3181" i="16"/>
  <c r="F3182" i="16"/>
  <c r="F3183" i="16"/>
  <c r="F3184" i="16"/>
  <c r="F3185" i="16"/>
  <c r="F3186" i="16"/>
  <c r="F3187" i="16"/>
  <c r="F3188" i="16"/>
  <c r="F3189" i="16"/>
  <c r="F3190" i="16"/>
  <c r="F3191" i="16"/>
  <c r="F3192" i="16"/>
  <c r="F3193" i="16"/>
  <c r="F3194" i="16"/>
  <c r="F3195" i="16"/>
  <c r="F3196" i="16"/>
  <c r="F3197" i="16"/>
  <c r="F3198" i="16"/>
  <c r="F3199" i="16"/>
  <c r="F3200" i="16"/>
  <c r="F3201" i="16"/>
  <c r="F3202" i="16"/>
  <c r="F3203" i="16"/>
  <c r="F3204" i="16"/>
  <c r="F3205" i="16"/>
  <c r="F3206" i="16"/>
  <c r="F3207" i="16"/>
  <c r="F3208" i="16"/>
  <c r="F3209" i="16"/>
  <c r="F3210" i="16"/>
  <c r="F3211" i="16"/>
  <c r="F3212" i="16"/>
  <c r="F3213" i="16"/>
  <c r="F3214" i="16"/>
  <c r="F3215" i="16"/>
  <c r="F3216" i="16"/>
  <c r="F3217" i="16"/>
  <c r="F3218" i="16"/>
  <c r="F3219" i="16"/>
  <c r="F3220" i="16"/>
  <c r="F3221" i="16"/>
  <c r="F3222" i="16"/>
  <c r="F3223" i="16"/>
  <c r="F3224" i="16"/>
  <c r="F3225" i="16"/>
  <c r="F3226" i="16"/>
  <c r="F3227" i="16"/>
  <c r="F3228" i="16"/>
  <c r="F3229" i="16"/>
  <c r="F3230" i="16"/>
  <c r="F3231" i="16"/>
  <c r="F3232" i="16"/>
  <c r="F3233" i="16"/>
  <c r="F3234" i="16"/>
  <c r="F3235" i="16"/>
  <c r="F3236" i="16"/>
  <c r="F3237" i="16"/>
  <c r="F3238" i="16"/>
  <c r="F3239" i="16"/>
  <c r="F3240" i="16"/>
  <c r="F3241" i="16"/>
  <c r="F3242" i="16"/>
  <c r="F3243" i="16"/>
  <c r="F3244" i="16"/>
  <c r="F3245" i="16"/>
  <c r="F3246" i="16"/>
  <c r="F3247" i="16"/>
  <c r="F3248" i="16"/>
  <c r="F3249" i="16"/>
  <c r="F3250" i="16"/>
  <c r="F3251" i="16"/>
  <c r="F3252" i="16"/>
  <c r="F3253" i="16"/>
  <c r="F3254" i="16"/>
  <c r="F3255" i="16"/>
  <c r="F3256" i="16"/>
  <c r="F3257" i="16"/>
  <c r="F3258" i="16"/>
  <c r="F3259" i="16"/>
  <c r="F3260" i="16"/>
  <c r="F3261" i="16"/>
  <c r="F3262" i="16"/>
  <c r="F3263" i="16"/>
  <c r="F3264" i="16"/>
  <c r="F3265" i="16"/>
  <c r="F3266" i="16"/>
  <c r="F3267" i="16"/>
  <c r="F3268" i="16"/>
  <c r="F3269" i="16"/>
  <c r="F3270" i="16"/>
  <c r="F3271" i="16"/>
  <c r="F3272" i="16"/>
  <c r="F3273" i="16"/>
  <c r="F3274" i="16"/>
  <c r="F3275" i="16"/>
  <c r="F3276" i="16"/>
  <c r="F3277" i="16"/>
  <c r="F3278" i="16"/>
  <c r="F3279" i="16"/>
  <c r="F3280" i="16"/>
  <c r="F3281" i="16"/>
  <c r="F3282" i="16"/>
  <c r="F3283" i="16"/>
  <c r="F3284" i="16"/>
  <c r="F3285" i="16"/>
  <c r="F3286" i="16"/>
  <c r="F3287" i="16"/>
  <c r="F3288" i="16"/>
  <c r="F3289" i="16"/>
  <c r="F3290" i="16"/>
  <c r="F3291" i="16"/>
  <c r="F3292" i="16"/>
  <c r="F3293" i="16"/>
  <c r="F3294" i="16"/>
  <c r="F3295" i="16"/>
  <c r="F3296" i="16"/>
  <c r="F3297" i="16"/>
  <c r="F3298" i="16"/>
  <c r="F3299" i="16"/>
  <c r="F3300" i="16"/>
  <c r="F3301" i="16"/>
  <c r="F3302" i="16"/>
  <c r="F3303" i="16"/>
  <c r="F3304" i="16"/>
  <c r="F3305" i="16"/>
  <c r="F3306" i="16"/>
  <c r="F3307" i="16"/>
  <c r="F3308" i="16"/>
  <c r="F3309" i="16"/>
  <c r="F3310" i="16"/>
  <c r="F3311" i="16"/>
  <c r="F3312" i="16"/>
  <c r="F3313" i="16"/>
  <c r="F3314" i="16"/>
  <c r="F3315" i="16"/>
  <c r="F3316" i="16"/>
  <c r="F3317" i="16"/>
  <c r="F3318" i="16"/>
  <c r="F3319" i="16"/>
  <c r="F3320" i="16"/>
  <c r="F3321" i="16"/>
  <c r="F3322" i="16"/>
  <c r="F3323" i="16"/>
  <c r="F3324" i="16"/>
  <c r="F3325" i="16"/>
  <c r="F3326" i="16"/>
  <c r="F3327" i="16"/>
  <c r="F3328" i="16"/>
  <c r="F3329" i="16"/>
  <c r="F3330" i="16"/>
  <c r="F3331" i="16"/>
  <c r="F3332" i="16"/>
  <c r="F3333" i="16"/>
  <c r="F3334" i="16"/>
  <c r="F3335" i="16"/>
  <c r="F3336" i="16"/>
  <c r="F3337" i="16"/>
  <c r="F3338" i="16"/>
  <c r="F3339" i="16"/>
  <c r="F3340" i="16"/>
  <c r="F3341" i="16"/>
  <c r="F3342" i="16"/>
  <c r="F3343" i="16"/>
  <c r="F3344" i="16"/>
  <c r="F3345" i="16"/>
  <c r="F3346" i="16"/>
  <c r="F3347" i="16"/>
  <c r="F3348" i="16"/>
  <c r="F3349" i="16"/>
  <c r="F3350" i="16"/>
  <c r="F3351" i="16"/>
  <c r="F3352" i="16"/>
  <c r="F3353" i="16"/>
  <c r="F3354" i="16"/>
  <c r="F3355" i="16"/>
  <c r="F3356" i="16"/>
  <c r="F3357" i="16"/>
  <c r="F3358" i="16"/>
  <c r="F3359" i="16"/>
  <c r="F3360" i="16"/>
  <c r="F3361" i="16"/>
  <c r="F3362" i="16"/>
  <c r="F3363" i="16"/>
  <c r="F3364" i="16"/>
  <c r="F3365" i="16"/>
  <c r="F3366" i="16"/>
  <c r="F3367" i="16"/>
  <c r="F3368" i="16"/>
  <c r="F3369" i="16"/>
  <c r="F3370" i="16"/>
  <c r="F3371" i="16"/>
  <c r="F3372" i="16"/>
  <c r="F3373" i="16"/>
  <c r="F3374" i="16"/>
  <c r="F3375" i="16"/>
  <c r="F3376" i="16"/>
  <c r="F3377" i="16"/>
  <c r="F3378" i="16"/>
  <c r="F3379" i="16"/>
  <c r="F3380" i="16"/>
  <c r="F3381" i="16"/>
  <c r="F3382" i="16"/>
  <c r="F3383" i="16"/>
  <c r="F3384" i="16"/>
  <c r="F3385" i="16"/>
  <c r="F3386" i="16"/>
  <c r="F3387" i="16"/>
  <c r="F3388" i="16"/>
  <c r="F3389" i="16"/>
  <c r="F3390" i="16"/>
  <c r="F3391" i="16"/>
  <c r="F3392" i="16"/>
  <c r="F3393" i="16"/>
  <c r="F3394" i="16"/>
  <c r="F3395" i="16"/>
  <c r="F3396" i="16"/>
  <c r="F3397" i="16"/>
  <c r="F3398" i="16"/>
  <c r="F3399" i="16"/>
  <c r="F3400" i="16"/>
  <c r="F3401" i="16"/>
  <c r="F3402" i="16"/>
  <c r="F3403" i="16"/>
  <c r="F3404" i="16"/>
  <c r="F3405" i="16"/>
  <c r="F3406" i="16"/>
  <c r="F3407" i="16"/>
  <c r="F3408" i="16"/>
  <c r="F3409" i="16"/>
  <c r="F3410" i="16"/>
  <c r="F3411" i="16"/>
  <c r="F3412" i="16"/>
  <c r="F3413" i="16"/>
  <c r="F3414" i="16"/>
  <c r="F3415" i="16"/>
  <c r="F3416" i="16"/>
  <c r="F3417" i="16"/>
  <c r="F3418" i="16"/>
  <c r="F3419" i="16"/>
  <c r="F3420" i="16"/>
  <c r="F3421" i="16"/>
  <c r="F3422" i="16"/>
  <c r="F3423" i="16"/>
  <c r="F3424" i="16"/>
  <c r="F3425" i="16"/>
  <c r="F3426" i="16"/>
  <c r="F3427" i="16"/>
  <c r="F3428" i="16"/>
  <c r="F3429" i="16"/>
  <c r="F3430" i="16"/>
  <c r="F3431" i="16"/>
  <c r="F3432" i="16"/>
  <c r="F3433" i="16"/>
  <c r="F3434" i="16"/>
  <c r="F3435" i="16"/>
  <c r="F3436" i="16"/>
  <c r="F3437" i="16"/>
  <c r="F3438" i="16"/>
  <c r="F3439" i="16"/>
  <c r="F3440" i="16"/>
  <c r="F3441" i="16"/>
  <c r="F3442" i="16"/>
  <c r="F3443" i="16"/>
  <c r="F3444" i="16"/>
  <c r="F3445" i="16"/>
  <c r="F3446" i="16"/>
  <c r="F3447" i="16"/>
  <c r="F3448" i="16"/>
  <c r="F3449" i="16"/>
  <c r="F3450" i="16"/>
  <c r="F3451" i="16"/>
  <c r="F3452" i="16"/>
  <c r="F3453" i="16"/>
  <c r="F3454" i="16"/>
  <c r="F3455" i="16"/>
  <c r="F3456" i="16"/>
  <c r="F3457" i="16"/>
  <c r="F3458" i="16"/>
  <c r="F3459" i="16"/>
  <c r="F3460" i="16"/>
  <c r="F3461" i="16"/>
  <c r="F3462" i="16"/>
  <c r="F3463" i="16"/>
  <c r="F3464" i="16"/>
  <c r="F3465" i="16"/>
  <c r="F3466" i="16"/>
  <c r="F3467" i="16"/>
  <c r="F3468" i="16"/>
  <c r="F3469" i="16"/>
  <c r="F3470" i="16"/>
  <c r="F3471" i="16"/>
  <c r="F3472" i="16"/>
  <c r="F3473" i="16"/>
  <c r="F3474" i="16"/>
  <c r="F3475" i="16"/>
  <c r="F3476" i="16"/>
  <c r="F3477" i="16"/>
  <c r="F3478" i="16"/>
  <c r="F3479" i="16"/>
  <c r="F3480" i="16"/>
  <c r="F3481" i="16"/>
  <c r="F3482" i="16"/>
  <c r="F3483" i="16"/>
  <c r="F3484" i="16"/>
  <c r="F3485" i="16"/>
  <c r="F3486" i="16"/>
  <c r="F3487" i="16"/>
  <c r="F3488" i="16"/>
  <c r="F3489" i="16"/>
  <c r="F3490" i="16"/>
  <c r="F3491" i="16"/>
  <c r="F3492" i="16"/>
  <c r="F3493" i="16"/>
  <c r="F3494" i="16"/>
  <c r="F3495" i="16"/>
  <c r="F3496" i="16"/>
  <c r="F3497" i="16"/>
  <c r="F3498" i="16"/>
  <c r="F3499" i="16"/>
  <c r="F3500" i="16"/>
  <c r="F3501" i="16"/>
  <c r="F3502" i="16"/>
  <c r="F3503" i="16"/>
  <c r="F3504" i="16"/>
  <c r="F3505" i="16"/>
  <c r="F3506" i="16"/>
  <c r="F3507" i="16"/>
  <c r="F3508" i="16"/>
  <c r="F3509" i="16"/>
  <c r="F3510" i="16"/>
  <c r="F3511" i="16"/>
  <c r="F3512" i="16"/>
  <c r="F3513" i="16"/>
  <c r="F3514" i="16"/>
  <c r="F3515" i="16"/>
  <c r="F3516" i="16"/>
  <c r="F3517" i="16"/>
  <c r="F3518" i="16"/>
  <c r="F3519" i="16"/>
  <c r="F3520" i="16"/>
  <c r="F3521" i="16"/>
  <c r="F3522" i="16"/>
  <c r="F3523" i="16"/>
  <c r="F3524" i="16"/>
  <c r="F3525" i="16"/>
  <c r="F3526" i="16"/>
  <c r="F3527" i="16"/>
  <c r="F3528" i="16"/>
  <c r="F3529" i="16"/>
  <c r="F3530" i="16"/>
  <c r="F3531" i="16"/>
  <c r="F3532" i="16"/>
  <c r="F3533" i="16"/>
  <c r="F3534" i="16"/>
  <c r="F3535" i="16"/>
  <c r="F3536" i="16"/>
  <c r="F3537" i="16"/>
  <c r="F3538" i="16"/>
  <c r="F3539" i="16"/>
  <c r="F3540" i="16"/>
  <c r="F3541" i="16"/>
  <c r="F3542" i="16"/>
  <c r="F3543" i="16"/>
  <c r="F3544" i="16"/>
  <c r="F3545" i="16"/>
  <c r="F3546" i="16"/>
  <c r="F3547" i="16"/>
  <c r="F3548" i="16"/>
  <c r="F3549" i="16"/>
  <c r="F3550" i="16"/>
  <c r="F3551" i="16"/>
  <c r="F3552" i="16"/>
  <c r="F3553" i="16"/>
  <c r="F3554" i="16"/>
  <c r="F3555" i="16"/>
  <c r="F3556" i="16"/>
  <c r="F3557" i="16"/>
  <c r="F3558" i="16"/>
  <c r="F3559" i="16"/>
  <c r="F3560" i="16"/>
  <c r="F3561" i="16"/>
  <c r="F3562" i="16"/>
  <c r="F3563" i="16"/>
  <c r="F3564" i="16"/>
  <c r="F3565" i="16"/>
  <c r="F3566" i="16"/>
  <c r="F3567" i="16"/>
  <c r="F3568" i="16"/>
  <c r="F3569" i="16"/>
  <c r="F3570" i="16"/>
  <c r="F3571" i="16"/>
  <c r="F3572" i="16"/>
  <c r="F3573" i="16"/>
  <c r="F3574" i="16"/>
  <c r="F3575" i="16"/>
  <c r="F3576" i="16"/>
  <c r="F3577" i="16"/>
  <c r="F3578" i="16"/>
  <c r="F3579" i="16"/>
  <c r="F3580" i="16"/>
  <c r="F3581" i="16"/>
  <c r="F3582" i="16"/>
  <c r="F3583" i="16"/>
  <c r="F3584" i="16"/>
  <c r="F3585" i="16"/>
  <c r="F3586" i="16"/>
  <c r="F3587" i="16"/>
  <c r="F3588" i="16"/>
  <c r="F3589" i="16"/>
  <c r="F3590" i="16"/>
  <c r="F3591" i="16"/>
  <c r="F3592" i="16"/>
  <c r="F3593" i="16"/>
  <c r="F3594" i="16"/>
  <c r="F3595" i="16"/>
  <c r="F3596" i="16"/>
  <c r="F3597" i="16"/>
  <c r="F3598" i="16"/>
  <c r="F3599" i="16"/>
  <c r="F3600" i="16"/>
  <c r="F3601" i="16"/>
  <c r="F3602" i="16"/>
  <c r="F3603" i="16"/>
  <c r="F3604" i="16"/>
  <c r="F3605" i="16"/>
  <c r="F3606" i="16"/>
  <c r="F3607" i="16"/>
  <c r="F3608" i="16"/>
  <c r="F3609" i="16"/>
  <c r="F3610" i="16"/>
  <c r="F3611" i="16"/>
  <c r="F3612" i="16"/>
  <c r="F3613" i="16"/>
  <c r="F3614" i="16"/>
  <c r="F3615" i="16"/>
  <c r="F3616" i="16"/>
  <c r="F3617" i="16"/>
  <c r="F3618" i="16"/>
  <c r="F3619" i="16"/>
  <c r="F3620" i="16"/>
  <c r="F3621" i="16"/>
  <c r="F3622" i="16"/>
  <c r="F3623" i="16"/>
  <c r="F3624" i="16"/>
  <c r="F3625" i="16"/>
  <c r="F3626" i="16"/>
  <c r="F3627" i="16"/>
  <c r="F3628" i="16"/>
  <c r="F3629" i="16"/>
  <c r="F3630" i="16"/>
  <c r="F3631" i="16"/>
  <c r="F3632" i="16"/>
  <c r="F3633" i="16"/>
  <c r="F3634" i="16"/>
  <c r="F3635" i="16"/>
  <c r="F3636" i="16"/>
  <c r="F3637" i="16"/>
  <c r="F3638" i="16"/>
  <c r="F3639" i="16"/>
  <c r="F3640" i="16"/>
  <c r="F3641" i="16"/>
  <c r="F3642" i="16"/>
  <c r="F3643" i="16"/>
  <c r="F3644" i="16"/>
  <c r="F3645" i="16"/>
  <c r="F3646" i="16"/>
  <c r="F3647" i="16"/>
  <c r="F3648" i="16"/>
  <c r="F3649" i="16"/>
  <c r="F3650" i="16"/>
  <c r="F3651" i="16"/>
  <c r="F3652" i="16"/>
  <c r="F3653" i="16"/>
  <c r="F3654" i="16"/>
  <c r="F3655" i="16"/>
  <c r="F3656" i="16"/>
  <c r="F3657" i="16"/>
  <c r="F3658" i="16"/>
  <c r="F3659" i="16"/>
  <c r="F3660" i="16"/>
  <c r="F3661" i="16"/>
  <c r="F3662" i="16"/>
  <c r="F3663" i="16"/>
  <c r="F3664" i="16"/>
  <c r="F3665" i="16"/>
  <c r="F3666" i="16"/>
  <c r="F3667" i="16"/>
  <c r="F3668" i="16"/>
  <c r="F3669" i="16"/>
  <c r="F3670" i="16"/>
  <c r="F3671" i="16"/>
  <c r="F3672" i="16"/>
  <c r="F3673" i="16"/>
  <c r="F3674" i="16"/>
  <c r="F3675" i="16"/>
  <c r="F3676" i="16"/>
  <c r="F3677" i="16"/>
  <c r="F3678" i="16"/>
  <c r="F3679" i="16"/>
  <c r="F3680" i="16"/>
  <c r="F3681" i="16"/>
  <c r="F3682" i="16"/>
  <c r="F3683" i="16"/>
  <c r="F3684" i="16"/>
  <c r="F3685" i="16"/>
  <c r="F3686" i="16"/>
  <c r="F3687" i="16"/>
  <c r="F3688" i="16"/>
  <c r="F3689" i="16"/>
  <c r="F3690" i="16"/>
  <c r="F3691" i="16"/>
  <c r="F3692" i="16"/>
  <c r="F3693" i="16"/>
  <c r="F3694" i="16"/>
  <c r="F3695" i="16"/>
  <c r="F3696" i="16"/>
  <c r="F3697" i="16"/>
  <c r="F3698" i="16"/>
  <c r="F3699" i="16"/>
  <c r="F3700" i="16"/>
  <c r="F3701" i="16"/>
  <c r="F3702" i="16"/>
  <c r="F3703" i="16"/>
  <c r="F3704" i="16"/>
  <c r="F3705" i="16"/>
  <c r="F3706" i="16"/>
  <c r="F3707" i="16"/>
  <c r="F3708" i="16"/>
  <c r="F3709" i="16"/>
  <c r="F3710" i="16"/>
  <c r="F3711" i="16"/>
  <c r="F3712" i="16"/>
  <c r="F3713" i="16"/>
  <c r="F3714" i="16"/>
  <c r="F3715" i="16"/>
  <c r="F3716" i="16"/>
  <c r="F3717" i="16"/>
  <c r="F3718" i="16"/>
  <c r="F3719" i="16"/>
  <c r="F3720" i="16"/>
  <c r="F3721" i="16"/>
  <c r="F3722" i="16"/>
  <c r="F3723" i="16"/>
  <c r="F3724" i="16"/>
  <c r="F3725" i="16"/>
  <c r="F3726" i="16"/>
  <c r="F3727" i="16"/>
  <c r="F3728" i="16"/>
  <c r="F3729" i="16"/>
  <c r="F3730" i="16"/>
  <c r="F3731" i="16"/>
  <c r="F3732" i="16"/>
  <c r="F3733" i="16"/>
  <c r="F3734" i="16"/>
  <c r="F3735" i="16"/>
  <c r="F3736" i="16"/>
  <c r="F3737" i="16"/>
  <c r="F3738" i="16"/>
  <c r="F3739" i="16"/>
  <c r="F3740" i="16"/>
  <c r="F3741" i="16"/>
  <c r="F3742" i="16"/>
  <c r="F3743" i="16"/>
  <c r="F3744" i="16"/>
  <c r="F3745" i="16"/>
  <c r="F3746" i="16"/>
  <c r="F3747" i="16"/>
  <c r="F3748" i="16"/>
  <c r="F3749" i="16"/>
  <c r="F3750" i="16"/>
  <c r="F3751" i="16"/>
  <c r="F3752" i="16"/>
  <c r="F3753" i="16"/>
  <c r="F3754" i="16"/>
  <c r="F3755" i="16"/>
  <c r="F3756" i="16"/>
  <c r="F3757" i="16"/>
  <c r="F3758" i="16"/>
  <c r="F3759" i="16"/>
  <c r="F3760" i="16"/>
  <c r="F3761" i="16"/>
  <c r="F3762" i="16"/>
  <c r="F3763" i="16"/>
  <c r="F3764" i="16"/>
  <c r="F3765" i="16"/>
  <c r="F3766" i="16"/>
  <c r="F3767" i="16"/>
  <c r="F3768" i="16"/>
  <c r="F3769" i="16"/>
  <c r="F3770" i="16"/>
  <c r="F3771" i="16"/>
  <c r="F3772" i="16"/>
  <c r="F3773" i="16"/>
  <c r="F3774" i="16"/>
  <c r="F3775" i="16"/>
  <c r="F3776" i="16"/>
  <c r="F3777" i="16"/>
  <c r="F3778" i="16"/>
  <c r="F3779" i="16"/>
  <c r="F3780" i="16"/>
  <c r="F3781" i="16"/>
  <c r="F3782" i="16"/>
  <c r="F3783" i="16"/>
  <c r="F3784" i="16"/>
  <c r="F3785" i="16"/>
  <c r="F3786" i="16"/>
  <c r="F3787" i="16"/>
  <c r="F3788" i="16"/>
  <c r="F3789" i="16"/>
  <c r="F3790" i="16"/>
  <c r="F3791" i="16"/>
  <c r="F3792" i="16"/>
  <c r="F3793" i="16"/>
  <c r="F3794" i="16"/>
  <c r="F3795" i="16"/>
  <c r="F3796" i="16"/>
  <c r="F3797" i="16"/>
  <c r="F3798" i="16"/>
  <c r="F3799" i="16"/>
  <c r="F3800" i="16"/>
  <c r="F3801" i="16"/>
  <c r="F3802" i="16"/>
  <c r="F3803" i="16"/>
  <c r="F3804" i="16"/>
  <c r="F3805" i="16"/>
  <c r="F3806" i="16"/>
  <c r="F3807" i="16"/>
  <c r="F3808" i="16"/>
  <c r="F3809" i="16"/>
  <c r="F3810" i="16"/>
  <c r="F3811" i="16"/>
  <c r="F3812" i="16"/>
  <c r="F3813" i="16"/>
  <c r="F3814" i="16"/>
  <c r="F3815" i="16"/>
  <c r="F3816" i="16"/>
  <c r="F3817" i="16"/>
  <c r="F3818" i="16"/>
  <c r="F3819" i="16"/>
  <c r="F3820" i="16"/>
  <c r="F3821" i="16"/>
  <c r="F3822" i="16"/>
  <c r="F3823" i="16"/>
  <c r="F3824" i="16"/>
  <c r="F3825" i="16"/>
  <c r="F3826" i="16"/>
  <c r="F3827" i="16"/>
  <c r="F3828" i="16"/>
  <c r="F3829" i="16"/>
  <c r="F3830" i="16"/>
  <c r="F3831" i="16"/>
  <c r="F3832" i="16"/>
  <c r="F3833" i="16"/>
  <c r="F3834" i="16"/>
  <c r="F3835" i="16"/>
  <c r="F3836" i="16"/>
  <c r="F3837" i="16"/>
  <c r="F3838" i="16"/>
  <c r="F3839" i="16"/>
  <c r="F3840" i="16"/>
  <c r="F3841" i="16"/>
  <c r="F3842" i="16"/>
  <c r="F3843" i="16"/>
  <c r="F3844" i="16"/>
  <c r="F3845" i="16"/>
  <c r="D46" i="16"/>
  <c r="D47" i="16"/>
  <c r="D48" i="16"/>
  <c r="D44" i="16"/>
  <c r="D45"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D657" i="16"/>
  <c r="D658" i="16"/>
  <c r="D659" i="16"/>
  <c r="D660" i="16"/>
  <c r="D661" i="16"/>
  <c r="D662" i="16"/>
  <c r="D663" i="16"/>
  <c r="D664" i="16"/>
  <c r="D665" i="16"/>
  <c r="D666" i="16"/>
  <c r="D667" i="16"/>
  <c r="D668" i="16"/>
  <c r="D669" i="16"/>
  <c r="D670" i="16"/>
  <c r="D671" i="16"/>
  <c r="D672" i="16"/>
  <c r="D673" i="16"/>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4"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1" i="16"/>
  <c r="D762" i="16"/>
  <c r="D763" i="16"/>
  <c r="D764" i="16"/>
  <c r="D765" i="16"/>
  <c r="D766" i="16"/>
  <c r="D767" i="16"/>
  <c r="D768" i="16"/>
  <c r="D769" i="16"/>
  <c r="D770" i="16"/>
  <c r="D771" i="16"/>
  <c r="D772" i="16"/>
  <c r="D773" i="16"/>
  <c r="D774" i="16"/>
  <c r="D775" i="16"/>
  <c r="D776" i="16"/>
  <c r="D777" i="16"/>
  <c r="D778" i="16"/>
  <c r="D779" i="16"/>
  <c r="D780" i="16"/>
  <c r="D781" i="16"/>
  <c r="D782" i="16"/>
  <c r="D783" i="16"/>
  <c r="D784" i="16"/>
  <c r="D785" i="16"/>
  <c r="D786" i="16"/>
  <c r="D787" i="16"/>
  <c r="D788" i="16"/>
  <c r="D789" i="16"/>
  <c r="D790" i="16"/>
  <c r="D791" i="16"/>
  <c r="D792" i="16"/>
  <c r="D793" i="16"/>
  <c r="D794" i="16"/>
  <c r="D795" i="16"/>
  <c r="D796" i="16"/>
  <c r="D797" i="16"/>
  <c r="D798" i="16"/>
  <c r="D799" i="16"/>
  <c r="D800" i="16"/>
  <c r="D801" i="16"/>
  <c r="D802" i="16"/>
  <c r="D803" i="16"/>
  <c r="D804" i="16"/>
  <c r="D805" i="16"/>
  <c r="D806" i="16"/>
  <c r="D807" i="16"/>
  <c r="D808" i="16"/>
  <c r="D809" i="16"/>
  <c r="D810" i="16"/>
  <c r="D811" i="16"/>
  <c r="D812" i="16"/>
  <c r="D813" i="16"/>
  <c r="D814" i="16"/>
  <c r="D815" i="16"/>
  <c r="D816" i="16"/>
  <c r="D817" i="16"/>
  <c r="D818" i="16"/>
  <c r="D819" i="16"/>
  <c r="D820" i="16"/>
  <c r="D821" i="16"/>
  <c r="D822" i="16"/>
  <c r="D823" i="16"/>
  <c r="D824" i="16"/>
  <c r="D825" i="16"/>
  <c r="D826" i="16"/>
  <c r="D827" i="16"/>
  <c r="D828" i="16"/>
  <c r="D829" i="16"/>
  <c r="D830" i="16"/>
  <c r="D831" i="16"/>
  <c r="D832" i="16"/>
  <c r="D833" i="16"/>
  <c r="D834" i="16"/>
  <c r="D835" i="16"/>
  <c r="D836" i="16"/>
  <c r="D837" i="16"/>
  <c r="D838" i="16"/>
  <c r="D839" i="16"/>
  <c r="D840" i="16"/>
  <c r="D841" i="16"/>
  <c r="D842" i="16"/>
  <c r="D843" i="16"/>
  <c r="D844" i="16"/>
  <c r="D845" i="16"/>
  <c r="D846" i="16"/>
  <c r="D847" i="16"/>
  <c r="D848" i="16"/>
  <c r="D849" i="16"/>
  <c r="D850" i="16"/>
  <c r="D851" i="16"/>
  <c r="D852" i="16"/>
  <c r="D853" i="16"/>
  <c r="D854" i="16"/>
  <c r="D855" i="16"/>
  <c r="D856" i="16"/>
  <c r="D857" i="16"/>
  <c r="D858" i="16"/>
  <c r="D859" i="16"/>
  <c r="D860" i="16"/>
  <c r="D861" i="16"/>
  <c r="D862" i="16"/>
  <c r="D863" i="16"/>
  <c r="D864" i="16"/>
  <c r="D865" i="16"/>
  <c r="D866" i="16"/>
  <c r="D867" i="16"/>
  <c r="D868" i="16"/>
  <c r="D869" i="16"/>
  <c r="D870" i="16"/>
  <c r="D871" i="16"/>
  <c r="D872" i="16"/>
  <c r="D873" i="16"/>
  <c r="D874" i="16"/>
  <c r="D875" i="16"/>
  <c r="D876" i="16"/>
  <c r="D877" i="16"/>
  <c r="D878" i="16"/>
  <c r="D879" i="16"/>
  <c r="D880" i="16"/>
  <c r="D881" i="16"/>
  <c r="D882" i="16"/>
  <c r="D883" i="16"/>
  <c r="D884" i="16"/>
  <c r="D885" i="16"/>
  <c r="D886" i="16"/>
  <c r="D887" i="16"/>
  <c r="D888" i="16"/>
  <c r="D889" i="16"/>
  <c r="D890" i="16"/>
  <c r="D891" i="16"/>
  <c r="D892" i="16"/>
  <c r="D893" i="16"/>
  <c r="D894" i="16"/>
  <c r="D895" i="16"/>
  <c r="D896" i="16"/>
  <c r="D897" i="16"/>
  <c r="D898" i="16"/>
  <c r="D899" i="16"/>
  <c r="D900" i="16"/>
  <c r="D901" i="16"/>
  <c r="D902" i="16"/>
  <c r="D903" i="16"/>
  <c r="D904" i="16"/>
  <c r="D905" i="16"/>
  <c r="D906" i="16"/>
  <c r="D907" i="16"/>
  <c r="D908" i="16"/>
  <c r="D909" i="16"/>
  <c r="D910" i="16"/>
  <c r="D911" i="16"/>
  <c r="D912" i="16"/>
  <c r="D913" i="16"/>
  <c r="D914" i="16"/>
  <c r="D915" i="16"/>
  <c r="D916" i="16"/>
  <c r="D917" i="16"/>
  <c r="D918" i="16"/>
  <c r="D919" i="16"/>
  <c r="D920" i="16"/>
  <c r="D921" i="16"/>
  <c r="D922" i="16"/>
  <c r="D923" i="16"/>
  <c r="D924" i="16"/>
  <c r="D925" i="16"/>
  <c r="D926" i="16"/>
  <c r="D927" i="16"/>
  <c r="D928" i="16"/>
  <c r="D929" i="16"/>
  <c r="D930" i="16"/>
  <c r="D931" i="16"/>
  <c r="D932" i="16"/>
  <c r="D933" i="16"/>
  <c r="D934" i="16"/>
  <c r="D935" i="16"/>
  <c r="D936" i="16"/>
  <c r="D937" i="16"/>
  <c r="D938" i="16"/>
  <c r="D939" i="16"/>
  <c r="D940" i="16"/>
  <c r="D941" i="16"/>
  <c r="D942" i="16"/>
  <c r="D943" i="16"/>
  <c r="D944" i="16"/>
  <c r="D945" i="16"/>
  <c r="D946" i="16"/>
  <c r="D947" i="16"/>
  <c r="D948" i="16"/>
  <c r="D949" i="16"/>
  <c r="D950" i="16"/>
  <c r="D951" i="16"/>
  <c r="D952" i="16"/>
  <c r="D953" i="16"/>
  <c r="D954" i="16"/>
  <c r="D955" i="16"/>
  <c r="D956" i="16"/>
  <c r="D957" i="16"/>
  <c r="D958" i="16"/>
  <c r="D959" i="16"/>
  <c r="D960" i="16"/>
  <c r="D961" i="16"/>
  <c r="D962" i="16"/>
  <c r="D963" i="16"/>
  <c r="D964" i="16"/>
  <c r="D965" i="16"/>
  <c r="D966" i="16"/>
  <c r="D967" i="16"/>
  <c r="D968" i="16"/>
  <c r="D969" i="16"/>
  <c r="D970" i="16"/>
  <c r="D971" i="16"/>
  <c r="D972" i="16"/>
  <c r="D973" i="16"/>
  <c r="D974" i="16"/>
  <c r="D975" i="16"/>
  <c r="D976" i="16"/>
  <c r="D977" i="16"/>
  <c r="D978" i="16"/>
  <c r="D979" i="16"/>
  <c r="D980" i="16"/>
  <c r="D981" i="16"/>
  <c r="D982" i="16"/>
  <c r="D983" i="16"/>
  <c r="D984" i="16"/>
  <c r="D985" i="16"/>
  <c r="D986" i="16"/>
  <c r="D987" i="16"/>
  <c r="D988" i="16"/>
  <c r="D989" i="16"/>
  <c r="D990" i="16"/>
  <c r="D991" i="16"/>
  <c r="D992" i="16"/>
  <c r="D993" i="16"/>
  <c r="D994" i="16"/>
  <c r="D995" i="16"/>
  <c r="D996" i="16"/>
  <c r="D997" i="16"/>
  <c r="D998" i="16"/>
  <c r="D999" i="16"/>
  <c r="D1000" i="16"/>
  <c r="D1001" i="16"/>
  <c r="D1002" i="16"/>
  <c r="D1003" i="16"/>
  <c r="D1004" i="16"/>
  <c r="D1005" i="16"/>
  <c r="D1006" i="16"/>
  <c r="D1007" i="16"/>
  <c r="D1008" i="16"/>
  <c r="D1009" i="16"/>
  <c r="D1010" i="16"/>
  <c r="D1011" i="16"/>
  <c r="D1012" i="16"/>
  <c r="D1013" i="16"/>
  <c r="D1014" i="16"/>
  <c r="D1015" i="16"/>
  <c r="D1016" i="16"/>
  <c r="D1017" i="16"/>
  <c r="D1018" i="16"/>
  <c r="D1019" i="16"/>
  <c r="D1020" i="16"/>
  <c r="D1021" i="16"/>
  <c r="D1022" i="16"/>
  <c r="D1023" i="16"/>
  <c r="D1024" i="16"/>
  <c r="D1025" i="16"/>
  <c r="D1026" i="16"/>
  <c r="D1027" i="16"/>
  <c r="D1028" i="16"/>
  <c r="D1029" i="16"/>
  <c r="D1030" i="16"/>
  <c r="D1031" i="16"/>
  <c r="D1032" i="16"/>
  <c r="D1033" i="16"/>
  <c r="D1034" i="16"/>
  <c r="D1035" i="16"/>
  <c r="D1036" i="16"/>
  <c r="D1037" i="16"/>
  <c r="D1038" i="16"/>
  <c r="D1039" i="16"/>
  <c r="D1040" i="16"/>
  <c r="D1041" i="16"/>
  <c r="D1042" i="16"/>
  <c r="D1043" i="16"/>
  <c r="D1044" i="16"/>
  <c r="D1045" i="16"/>
  <c r="D1046" i="16"/>
  <c r="D1047" i="16"/>
  <c r="D1048" i="16"/>
  <c r="D1049" i="16"/>
  <c r="D1050" i="16"/>
  <c r="D1051" i="16"/>
  <c r="D1052" i="16"/>
  <c r="D1053" i="16"/>
  <c r="D1054" i="16"/>
  <c r="D1055" i="16"/>
  <c r="D1056" i="16"/>
  <c r="D1057" i="16"/>
  <c r="D1058" i="16"/>
  <c r="D1059" i="16"/>
  <c r="D1060" i="16"/>
  <c r="D1061" i="16"/>
  <c r="D1062" i="16"/>
  <c r="D1063" i="16"/>
  <c r="D1064" i="16"/>
  <c r="D1065" i="16"/>
  <c r="D1066" i="16"/>
  <c r="D1067" i="16"/>
  <c r="D1068" i="16"/>
  <c r="D1069" i="16"/>
  <c r="D1070" i="16"/>
  <c r="D1071" i="16"/>
  <c r="D1072" i="16"/>
  <c r="D1073" i="16"/>
  <c r="D1074" i="16"/>
  <c r="D1075" i="16"/>
  <c r="D1076" i="16"/>
  <c r="D1077" i="16"/>
  <c r="D1078" i="16"/>
  <c r="D1079" i="16"/>
  <c r="D1080" i="16"/>
  <c r="D1081" i="16"/>
  <c r="D1082" i="16"/>
  <c r="D1083" i="16"/>
  <c r="D1084" i="16"/>
  <c r="D1085" i="16"/>
  <c r="D1086" i="16"/>
  <c r="D1087" i="16"/>
  <c r="D1088" i="16"/>
  <c r="D1089" i="16"/>
  <c r="D1090" i="16"/>
  <c r="D1091" i="16"/>
  <c r="D1092" i="16"/>
  <c r="D1093" i="16"/>
  <c r="D1094" i="16"/>
  <c r="D1095" i="16"/>
  <c r="D1096" i="16"/>
  <c r="D1097" i="16"/>
  <c r="D1098" i="16"/>
  <c r="D1099" i="16"/>
  <c r="D1100" i="16"/>
  <c r="D1101" i="16"/>
  <c r="D1102" i="16"/>
  <c r="D1103" i="16"/>
  <c r="D1104" i="16"/>
  <c r="D1105" i="16"/>
  <c r="D1106" i="16"/>
  <c r="D1107" i="16"/>
  <c r="D1108" i="16"/>
  <c r="D1109" i="16"/>
  <c r="D1110" i="16"/>
  <c r="D1111" i="16"/>
  <c r="D1112" i="16"/>
  <c r="D1113" i="16"/>
  <c r="D1114" i="16"/>
  <c r="D1115" i="16"/>
  <c r="D1116" i="16"/>
  <c r="D1117" i="16"/>
  <c r="D1118" i="16"/>
  <c r="D1119" i="16"/>
  <c r="D1120" i="16"/>
  <c r="D1121" i="16"/>
  <c r="D1122" i="16"/>
  <c r="D1123" i="16"/>
  <c r="D1124" i="16"/>
  <c r="D1125" i="16"/>
  <c r="D1126" i="16"/>
  <c r="D1127" i="16"/>
  <c r="D1128" i="16"/>
  <c r="D1129" i="16"/>
  <c r="D1130" i="16"/>
  <c r="D1131" i="16"/>
  <c r="D1132" i="16"/>
  <c r="D1133" i="16"/>
  <c r="D1134" i="16"/>
  <c r="D1135" i="16"/>
  <c r="D1136" i="16"/>
  <c r="D1137" i="16"/>
  <c r="D1138" i="16"/>
  <c r="D1139" i="16"/>
  <c r="D1140" i="16"/>
  <c r="D1141" i="16"/>
  <c r="D1142" i="16"/>
  <c r="D1143" i="16"/>
  <c r="D1144" i="16"/>
  <c r="D1145" i="16"/>
  <c r="D1146" i="16"/>
  <c r="D1147" i="16"/>
  <c r="D1148" i="16"/>
  <c r="D1149" i="16"/>
  <c r="D1150" i="16"/>
  <c r="D1151" i="16"/>
  <c r="D1152" i="16"/>
  <c r="D1153" i="16"/>
  <c r="D1154" i="16"/>
  <c r="D1155" i="16"/>
  <c r="D1156" i="16"/>
  <c r="D1157" i="16"/>
  <c r="D1158" i="16"/>
  <c r="D1159" i="16"/>
  <c r="D1160" i="16"/>
  <c r="D1161" i="16"/>
  <c r="D1162" i="16"/>
  <c r="D1163" i="16"/>
  <c r="D1164" i="16"/>
  <c r="D1165" i="16"/>
  <c r="D1166" i="16"/>
  <c r="D1167" i="16"/>
  <c r="D1168" i="16"/>
  <c r="D1169" i="16"/>
  <c r="D1170" i="16"/>
  <c r="D1171" i="16"/>
  <c r="D1172" i="16"/>
  <c r="D1173" i="16"/>
  <c r="D1174" i="16"/>
  <c r="D1175" i="16"/>
  <c r="D1176" i="16"/>
  <c r="D1177" i="16"/>
  <c r="D1178" i="16"/>
  <c r="D1179" i="16"/>
  <c r="D1180" i="16"/>
  <c r="D1181" i="16"/>
  <c r="D1182" i="16"/>
  <c r="D1183" i="16"/>
  <c r="D1184" i="16"/>
  <c r="D1185" i="16"/>
  <c r="D1186" i="16"/>
  <c r="D1187" i="16"/>
  <c r="D1188" i="16"/>
  <c r="D1189" i="16"/>
  <c r="D1190" i="16"/>
  <c r="D1191" i="16"/>
  <c r="D1192" i="16"/>
  <c r="D1193" i="16"/>
  <c r="D1194" i="16"/>
  <c r="D1195" i="16"/>
  <c r="D1196" i="16"/>
  <c r="D1197" i="16"/>
  <c r="D1198" i="16"/>
  <c r="D1199" i="16"/>
  <c r="D1200" i="16"/>
  <c r="D1201" i="16"/>
  <c r="D1202" i="16"/>
  <c r="D1203" i="16"/>
  <c r="D1204" i="16"/>
  <c r="D1205" i="16"/>
  <c r="D1206" i="16"/>
  <c r="D1207" i="16"/>
  <c r="D1208" i="16"/>
  <c r="D1209" i="16"/>
  <c r="D1210" i="16"/>
  <c r="D1211" i="16"/>
  <c r="D1212" i="16"/>
  <c r="D1213" i="16"/>
  <c r="D1214" i="16"/>
  <c r="D1215" i="16"/>
  <c r="D1216" i="16"/>
  <c r="D1217" i="16"/>
  <c r="D1218" i="16"/>
  <c r="D1219" i="16"/>
  <c r="D1220" i="16"/>
  <c r="D1221" i="16"/>
  <c r="D1222" i="16"/>
  <c r="D1223" i="16"/>
  <c r="D1224" i="16"/>
  <c r="D1225" i="16"/>
  <c r="D1226" i="16"/>
  <c r="D1227" i="16"/>
  <c r="D1228" i="16"/>
  <c r="D1229" i="16"/>
  <c r="D1230" i="16"/>
  <c r="D1231" i="16"/>
  <c r="D1232" i="16"/>
  <c r="D1233" i="16"/>
  <c r="D1234" i="16"/>
  <c r="D1235" i="16"/>
  <c r="D1236" i="16"/>
  <c r="D1237" i="16"/>
  <c r="D1238" i="16"/>
  <c r="D1239" i="16"/>
  <c r="D1240" i="16"/>
  <c r="D1241" i="16"/>
  <c r="D1242" i="16"/>
  <c r="D1243" i="16"/>
  <c r="D1244" i="16"/>
  <c r="D1245" i="16"/>
  <c r="D1246" i="16"/>
  <c r="D1247" i="16"/>
  <c r="D1248" i="16"/>
  <c r="D1249" i="16"/>
  <c r="D1250" i="16"/>
  <c r="D1251" i="16"/>
  <c r="D1252" i="16"/>
  <c r="D1253" i="16"/>
  <c r="D1254" i="16"/>
  <c r="D1255" i="16"/>
  <c r="D1256" i="16"/>
  <c r="D1257" i="16"/>
  <c r="D1258" i="16"/>
  <c r="D1259" i="16"/>
  <c r="D1260" i="16"/>
  <c r="D1261" i="16"/>
  <c r="D1262" i="16"/>
  <c r="D1263" i="16"/>
  <c r="D1264" i="16"/>
  <c r="D1265" i="16"/>
  <c r="D1266" i="16"/>
  <c r="D1267" i="16"/>
  <c r="D1268" i="16"/>
  <c r="D1269" i="16"/>
  <c r="D1270" i="16"/>
  <c r="D1271" i="16"/>
  <c r="D1272" i="16"/>
  <c r="D1273" i="16"/>
  <c r="D1274" i="16"/>
  <c r="D1275" i="16"/>
  <c r="D1276" i="16"/>
  <c r="D1277" i="16"/>
  <c r="D1278" i="16"/>
  <c r="D1279" i="16"/>
  <c r="D1280" i="16"/>
  <c r="D1281" i="16"/>
  <c r="D1282" i="16"/>
  <c r="D1283" i="16"/>
  <c r="D1284" i="16"/>
  <c r="D1285" i="16"/>
  <c r="D1286" i="16"/>
  <c r="D1287" i="16"/>
  <c r="D1288" i="16"/>
  <c r="D1289" i="16"/>
  <c r="D1290" i="16"/>
  <c r="D1291" i="16"/>
  <c r="D1292" i="16"/>
  <c r="D1293" i="16"/>
  <c r="D1294" i="16"/>
  <c r="D1295" i="16"/>
  <c r="D1296" i="16"/>
  <c r="D1297" i="16"/>
  <c r="D1298" i="16"/>
  <c r="D1299" i="16"/>
  <c r="D1300" i="16"/>
  <c r="D1301" i="16"/>
  <c r="D1302" i="16"/>
  <c r="D1303" i="16"/>
  <c r="D1304" i="16"/>
  <c r="D1305" i="16"/>
  <c r="D1306" i="16"/>
  <c r="D1307" i="16"/>
  <c r="D1308" i="16"/>
  <c r="D1309" i="16"/>
  <c r="D1310" i="16"/>
  <c r="D1311" i="16"/>
  <c r="D1312" i="16"/>
  <c r="D1313" i="16"/>
  <c r="D1314" i="16"/>
  <c r="D1315" i="16"/>
  <c r="D1316" i="16"/>
  <c r="D1317" i="16"/>
  <c r="D1318" i="16"/>
  <c r="D1319" i="16"/>
  <c r="D1320" i="16"/>
  <c r="D1321" i="16"/>
  <c r="D1322" i="16"/>
  <c r="D1323" i="16"/>
  <c r="D1324" i="16"/>
  <c r="D1325" i="16"/>
  <c r="D1326" i="16"/>
  <c r="D1327" i="16"/>
  <c r="D1328" i="16"/>
  <c r="D1329" i="16"/>
  <c r="D1330" i="16"/>
  <c r="D1331" i="16"/>
  <c r="D1332" i="16"/>
  <c r="D1333" i="16"/>
  <c r="D1334" i="16"/>
  <c r="D1335" i="16"/>
  <c r="D1336" i="16"/>
  <c r="D1337" i="16"/>
  <c r="D1338" i="16"/>
  <c r="D1339" i="16"/>
  <c r="D1340" i="16"/>
  <c r="D1341" i="16"/>
  <c r="D1342" i="16"/>
  <c r="D1343" i="16"/>
  <c r="D1344" i="16"/>
  <c r="D1345" i="16"/>
  <c r="D1346" i="16"/>
  <c r="D1347" i="16"/>
  <c r="D1348" i="16"/>
  <c r="D1349" i="16"/>
  <c r="D1350" i="16"/>
  <c r="D1351" i="16"/>
  <c r="D1352" i="16"/>
  <c r="D1353" i="16"/>
  <c r="D1354" i="16"/>
  <c r="D1355" i="16"/>
  <c r="D1356" i="16"/>
  <c r="D1357" i="16"/>
  <c r="D1358" i="16"/>
  <c r="D1359" i="16"/>
  <c r="D1360" i="16"/>
  <c r="D1361" i="16"/>
  <c r="D1362" i="16"/>
  <c r="D1363" i="16"/>
  <c r="D1364" i="16"/>
  <c r="D1365" i="16"/>
  <c r="D1366" i="16"/>
  <c r="D1367" i="16"/>
  <c r="D1368" i="16"/>
  <c r="D1369" i="16"/>
  <c r="D1370" i="16"/>
  <c r="D1371" i="16"/>
  <c r="D1372" i="16"/>
  <c r="D1373" i="16"/>
  <c r="D1374" i="16"/>
  <c r="D1375" i="16"/>
  <c r="D1376" i="16"/>
  <c r="D1377" i="16"/>
  <c r="D1378" i="16"/>
  <c r="D1379" i="16"/>
  <c r="D1380" i="16"/>
  <c r="D1381" i="16"/>
  <c r="D1382" i="16"/>
  <c r="D1383" i="16"/>
  <c r="D1384" i="16"/>
  <c r="D1385" i="16"/>
  <c r="D1386" i="16"/>
  <c r="D1387" i="16"/>
  <c r="D1388" i="16"/>
  <c r="D1389" i="16"/>
  <c r="D1390" i="16"/>
  <c r="D1391" i="16"/>
  <c r="D1392" i="16"/>
  <c r="D1393" i="16"/>
  <c r="D1394" i="16"/>
  <c r="D1395" i="16"/>
  <c r="D1396" i="16"/>
  <c r="D1397" i="16"/>
  <c r="D1398" i="16"/>
  <c r="D1399" i="16"/>
  <c r="D1400" i="16"/>
  <c r="D1401" i="16"/>
  <c r="D1402" i="16"/>
  <c r="D1403" i="16"/>
  <c r="D1404" i="16"/>
  <c r="D1405" i="16"/>
  <c r="D1406" i="16"/>
  <c r="D1407" i="16"/>
  <c r="D1408" i="16"/>
  <c r="D1409" i="16"/>
  <c r="D1410" i="16"/>
  <c r="D1411" i="16"/>
  <c r="D1412" i="16"/>
  <c r="D1413" i="16"/>
  <c r="D1414" i="16"/>
  <c r="D1415" i="16"/>
  <c r="D1416" i="16"/>
  <c r="D1417" i="16"/>
  <c r="D1418" i="16"/>
  <c r="D1419" i="16"/>
  <c r="D1420" i="16"/>
  <c r="D1421" i="16"/>
  <c r="D1422" i="16"/>
  <c r="D1423" i="16"/>
  <c r="D1424" i="16"/>
  <c r="D1425" i="16"/>
  <c r="D1426" i="16"/>
  <c r="D1427" i="16"/>
  <c r="D1428" i="16"/>
  <c r="D1429" i="16"/>
  <c r="D1430" i="16"/>
  <c r="D1431" i="16"/>
  <c r="D1432" i="16"/>
  <c r="D1433" i="16"/>
  <c r="D1434" i="16"/>
  <c r="D1435" i="16"/>
  <c r="D1436" i="16"/>
  <c r="D1437" i="16"/>
  <c r="D1438" i="16"/>
  <c r="D1439" i="16"/>
  <c r="D1440" i="16"/>
  <c r="D1441" i="16"/>
  <c r="D1442" i="16"/>
  <c r="D1443" i="16"/>
  <c r="D1444" i="16"/>
  <c r="D1445" i="16"/>
  <c r="D1446" i="16"/>
  <c r="D1447" i="16"/>
  <c r="D1448" i="16"/>
  <c r="D1449" i="16"/>
  <c r="D1450" i="16"/>
  <c r="D1451" i="16"/>
  <c r="D1452" i="16"/>
  <c r="D1453" i="16"/>
  <c r="D1454" i="16"/>
  <c r="D1455" i="16"/>
  <c r="D1456" i="16"/>
  <c r="D1457" i="16"/>
  <c r="D1458" i="16"/>
  <c r="D1459" i="16"/>
  <c r="D1460" i="16"/>
  <c r="D1461" i="16"/>
  <c r="D1462" i="16"/>
  <c r="D1463" i="16"/>
  <c r="D1464" i="16"/>
  <c r="D1465" i="16"/>
  <c r="D1466" i="16"/>
  <c r="D1467" i="16"/>
  <c r="D1468" i="16"/>
  <c r="D1469" i="16"/>
  <c r="D1470" i="16"/>
  <c r="D1471" i="16"/>
  <c r="D1472" i="16"/>
  <c r="D1473" i="16"/>
  <c r="D1474" i="16"/>
  <c r="D1475" i="16"/>
  <c r="D1476" i="16"/>
  <c r="D1477" i="16"/>
  <c r="D1478" i="16"/>
  <c r="D1479" i="16"/>
  <c r="D1480" i="16"/>
  <c r="D1481" i="16"/>
  <c r="D1482" i="16"/>
  <c r="D1483" i="16"/>
  <c r="D1484" i="16"/>
  <c r="D1485" i="16"/>
  <c r="D1486" i="16"/>
  <c r="D1487" i="16"/>
  <c r="D1488" i="16"/>
  <c r="D1489" i="16"/>
  <c r="D1490" i="16"/>
  <c r="D1491" i="16"/>
  <c r="D1492" i="16"/>
  <c r="D1493" i="16"/>
  <c r="D1494" i="16"/>
  <c r="D1495" i="16"/>
  <c r="D1496" i="16"/>
  <c r="D1497" i="16"/>
  <c r="D1498" i="16"/>
  <c r="D1499" i="16"/>
  <c r="D1500" i="16"/>
  <c r="D1501" i="16"/>
  <c r="D1502" i="16"/>
  <c r="D1503" i="16"/>
  <c r="D1504" i="16"/>
  <c r="D1505" i="16"/>
  <c r="D1506" i="16"/>
  <c r="D1507" i="16"/>
  <c r="D1508" i="16"/>
  <c r="D1509" i="16"/>
  <c r="D1510" i="16"/>
  <c r="D1511" i="16"/>
  <c r="D1512" i="16"/>
  <c r="D1513" i="16"/>
  <c r="D1514" i="16"/>
  <c r="D1515" i="16"/>
  <c r="D1516" i="16"/>
  <c r="D1517" i="16"/>
  <c r="D1518" i="16"/>
  <c r="D1519" i="16"/>
  <c r="D1520" i="16"/>
  <c r="D1521" i="16"/>
  <c r="D1522" i="16"/>
  <c r="D1523" i="16"/>
  <c r="D1524" i="16"/>
  <c r="D1525" i="16"/>
  <c r="D1526" i="16"/>
  <c r="D1527" i="16"/>
  <c r="D1528" i="16"/>
  <c r="D1529" i="16"/>
  <c r="D1530" i="16"/>
  <c r="D1531" i="16"/>
  <c r="D1532" i="16"/>
  <c r="D1533" i="16"/>
  <c r="D1534" i="16"/>
  <c r="D1535" i="16"/>
  <c r="D1536" i="16"/>
  <c r="D1537" i="16"/>
  <c r="D1538" i="16"/>
  <c r="D1539" i="16"/>
  <c r="D1540" i="16"/>
  <c r="D1541" i="16"/>
  <c r="D1542" i="16"/>
  <c r="D1543" i="16"/>
  <c r="D1544" i="16"/>
  <c r="D1545" i="16"/>
  <c r="D1546" i="16"/>
  <c r="D1547" i="16"/>
  <c r="D1548" i="16"/>
  <c r="D1549" i="16"/>
  <c r="D1550" i="16"/>
  <c r="D1551" i="16"/>
  <c r="D1552" i="16"/>
  <c r="D1553" i="16"/>
  <c r="D1554" i="16"/>
  <c r="D1555" i="16"/>
  <c r="D1556" i="16"/>
  <c r="D1557" i="16"/>
  <c r="D1558" i="16"/>
  <c r="D1559" i="16"/>
  <c r="D1560" i="16"/>
  <c r="D1561" i="16"/>
  <c r="D1562" i="16"/>
  <c r="D1563" i="16"/>
  <c r="D1564" i="16"/>
  <c r="D1565" i="16"/>
  <c r="D1566" i="16"/>
  <c r="D1567" i="16"/>
  <c r="D1568" i="16"/>
  <c r="D1569" i="16"/>
  <c r="D1570" i="16"/>
  <c r="D1571" i="16"/>
  <c r="D1572" i="16"/>
  <c r="D1573" i="16"/>
  <c r="D1574" i="16"/>
  <c r="D1575" i="16"/>
  <c r="D1576" i="16"/>
  <c r="D1577" i="16"/>
  <c r="D1578" i="16"/>
  <c r="D1579" i="16"/>
  <c r="D1580" i="16"/>
  <c r="D1581" i="16"/>
  <c r="D1582" i="16"/>
  <c r="D1583" i="16"/>
  <c r="D1584" i="16"/>
  <c r="D1585" i="16"/>
  <c r="D1586" i="16"/>
  <c r="D1587" i="16"/>
  <c r="D1588" i="16"/>
  <c r="D1589" i="16"/>
  <c r="D1590" i="16"/>
  <c r="D1591" i="16"/>
  <c r="D1592" i="16"/>
  <c r="D1593" i="16"/>
  <c r="D1594" i="16"/>
  <c r="D1595" i="16"/>
  <c r="D1596" i="16"/>
  <c r="D1597" i="16"/>
  <c r="D1598" i="16"/>
  <c r="D1599" i="16"/>
  <c r="D1600" i="16"/>
  <c r="D1601" i="16"/>
  <c r="D1602" i="16"/>
  <c r="D1603" i="16"/>
  <c r="D1604" i="16"/>
  <c r="D1605" i="16"/>
  <c r="D1606" i="16"/>
  <c r="D1607" i="16"/>
  <c r="D1608" i="16"/>
  <c r="D1609" i="16"/>
  <c r="D1610" i="16"/>
  <c r="D1611" i="16"/>
  <c r="D1612" i="16"/>
  <c r="D1613" i="16"/>
  <c r="D1614" i="16"/>
  <c r="D1615" i="16"/>
  <c r="D1616" i="16"/>
  <c r="D1617" i="16"/>
  <c r="D1618" i="16"/>
  <c r="D1619" i="16"/>
  <c r="D1620" i="16"/>
  <c r="D1621" i="16"/>
  <c r="D1622" i="16"/>
  <c r="D1623" i="16"/>
  <c r="D1624" i="16"/>
  <c r="D1625" i="16"/>
  <c r="D1626" i="16"/>
  <c r="D1627" i="16"/>
  <c r="D1628" i="16"/>
  <c r="D1629" i="16"/>
  <c r="D1630" i="16"/>
  <c r="D1631" i="16"/>
  <c r="D1632" i="16"/>
  <c r="D1633" i="16"/>
  <c r="D1634" i="16"/>
  <c r="D1635" i="16"/>
  <c r="D1636" i="16"/>
  <c r="D1637" i="16"/>
  <c r="D1638" i="16"/>
  <c r="D1639" i="16"/>
  <c r="D1640" i="16"/>
  <c r="D1641" i="16"/>
  <c r="D1642" i="16"/>
  <c r="D1643" i="16"/>
  <c r="D1644" i="16"/>
  <c r="D1645" i="16"/>
  <c r="D1646" i="16"/>
  <c r="D1647" i="16"/>
  <c r="D1648" i="16"/>
  <c r="D1649" i="16"/>
  <c r="D1650" i="16"/>
  <c r="D1651" i="16"/>
  <c r="D1652" i="16"/>
  <c r="D1653" i="16"/>
  <c r="D1654" i="16"/>
  <c r="D1655" i="16"/>
  <c r="D1656" i="16"/>
  <c r="D1657" i="16"/>
  <c r="D1658" i="16"/>
  <c r="D1659" i="16"/>
  <c r="D1660" i="16"/>
  <c r="D1661" i="16"/>
  <c r="D1662" i="16"/>
  <c r="D1663" i="16"/>
  <c r="D1664" i="16"/>
  <c r="D1665" i="16"/>
  <c r="D1666" i="16"/>
  <c r="D1667" i="16"/>
  <c r="D1668" i="16"/>
  <c r="D1669" i="16"/>
  <c r="D1670" i="16"/>
  <c r="D1671" i="16"/>
  <c r="D1672" i="16"/>
  <c r="D1673" i="16"/>
  <c r="D1674" i="16"/>
  <c r="D1675" i="16"/>
  <c r="D1676" i="16"/>
  <c r="D1677" i="16"/>
  <c r="D1678" i="16"/>
  <c r="D1679" i="16"/>
  <c r="D1680" i="16"/>
  <c r="D1681" i="16"/>
  <c r="D1682" i="16"/>
  <c r="D1683" i="16"/>
  <c r="D1684" i="16"/>
  <c r="D1685" i="16"/>
  <c r="D1686" i="16"/>
  <c r="D1687" i="16"/>
  <c r="D1688" i="16"/>
  <c r="D1689" i="16"/>
  <c r="D1690" i="16"/>
  <c r="D1691" i="16"/>
  <c r="D1692" i="16"/>
  <c r="D1693" i="16"/>
  <c r="D1694" i="16"/>
  <c r="D1695" i="16"/>
  <c r="D1696" i="16"/>
  <c r="D1697" i="16"/>
  <c r="D1698" i="16"/>
  <c r="D1699" i="16"/>
  <c r="D1700" i="16"/>
  <c r="D1701" i="16"/>
  <c r="D1702" i="16"/>
  <c r="D1703" i="16"/>
  <c r="D1704" i="16"/>
  <c r="D1705" i="16"/>
  <c r="D1706" i="16"/>
  <c r="D1707" i="16"/>
  <c r="D1708" i="16"/>
  <c r="D1709" i="16"/>
  <c r="D1710" i="16"/>
  <c r="D1711" i="16"/>
  <c r="D1712" i="16"/>
  <c r="D1713" i="16"/>
  <c r="D1714" i="16"/>
  <c r="D1715" i="16"/>
  <c r="D1716" i="16"/>
  <c r="D1717" i="16"/>
  <c r="D1718" i="16"/>
  <c r="D1719" i="16"/>
  <c r="D1720" i="16"/>
  <c r="D1721" i="16"/>
  <c r="D1722" i="16"/>
  <c r="D1723" i="16"/>
  <c r="D1724" i="16"/>
  <c r="D1725" i="16"/>
  <c r="D1726" i="16"/>
  <c r="D1727" i="16"/>
  <c r="D1728" i="16"/>
  <c r="D1729" i="16"/>
  <c r="D1730" i="16"/>
  <c r="D1731" i="16"/>
  <c r="D1732" i="16"/>
  <c r="D1733" i="16"/>
  <c r="D1734" i="16"/>
  <c r="D1735" i="16"/>
  <c r="D1736" i="16"/>
  <c r="D1737" i="16"/>
  <c r="D1738" i="16"/>
  <c r="D1739" i="16"/>
  <c r="D1740" i="16"/>
  <c r="D1741" i="16"/>
  <c r="D1742" i="16"/>
  <c r="D1743" i="16"/>
  <c r="D1744" i="16"/>
  <c r="D1745" i="16"/>
  <c r="D1746" i="16"/>
  <c r="D1747" i="16"/>
  <c r="D1748" i="16"/>
  <c r="D1749" i="16"/>
  <c r="D1750" i="16"/>
  <c r="D1751" i="16"/>
  <c r="D1752" i="16"/>
  <c r="D1753" i="16"/>
  <c r="D1754" i="16"/>
  <c r="D1755" i="16"/>
  <c r="D1756" i="16"/>
  <c r="D1757" i="16"/>
  <c r="D1758" i="16"/>
  <c r="D1759" i="16"/>
  <c r="D1760" i="16"/>
  <c r="D1761" i="16"/>
  <c r="D1762" i="16"/>
  <c r="D1763" i="16"/>
  <c r="D1764" i="16"/>
  <c r="D1765" i="16"/>
  <c r="D1766" i="16"/>
  <c r="D1767" i="16"/>
  <c r="D1768" i="16"/>
  <c r="D1769" i="16"/>
  <c r="D1770" i="16"/>
  <c r="D1771" i="16"/>
  <c r="D1772" i="16"/>
  <c r="D1773" i="16"/>
  <c r="D1774" i="16"/>
  <c r="D1775" i="16"/>
  <c r="D1776" i="16"/>
  <c r="D1777" i="16"/>
  <c r="D1778" i="16"/>
  <c r="D1779" i="16"/>
  <c r="D1780" i="16"/>
  <c r="D1781" i="16"/>
  <c r="D1782" i="16"/>
  <c r="D1783" i="16"/>
  <c r="D1784" i="16"/>
  <c r="D1785" i="16"/>
  <c r="D1786" i="16"/>
  <c r="D1787" i="16"/>
  <c r="D1788" i="16"/>
  <c r="D1789" i="16"/>
  <c r="D1790" i="16"/>
  <c r="D1791" i="16"/>
  <c r="D1792" i="16"/>
  <c r="D1793" i="16"/>
  <c r="D1794" i="16"/>
  <c r="D1795" i="16"/>
  <c r="D1796" i="16"/>
  <c r="D1797" i="16"/>
  <c r="D1798" i="16"/>
  <c r="D1799" i="16"/>
  <c r="D1800" i="16"/>
  <c r="D1801" i="16"/>
  <c r="D1802" i="16"/>
  <c r="D1803" i="16"/>
  <c r="D1804" i="16"/>
  <c r="D1805" i="16"/>
  <c r="D1806" i="16"/>
  <c r="D1807" i="16"/>
  <c r="D1808" i="16"/>
  <c r="D1809" i="16"/>
  <c r="D1810" i="16"/>
  <c r="D1811" i="16"/>
  <c r="D1812" i="16"/>
  <c r="D1813" i="16"/>
  <c r="D1814" i="16"/>
  <c r="D1815" i="16"/>
  <c r="D1816" i="16"/>
  <c r="D1817" i="16"/>
  <c r="D1818" i="16"/>
  <c r="D1819" i="16"/>
  <c r="D1820" i="16"/>
  <c r="D1821" i="16"/>
  <c r="D1822" i="16"/>
  <c r="D1823" i="16"/>
  <c r="D1824" i="16"/>
  <c r="D1825" i="16"/>
  <c r="D1826" i="16"/>
  <c r="D1827" i="16"/>
  <c r="D1828" i="16"/>
  <c r="D1829" i="16"/>
  <c r="D1830" i="16"/>
  <c r="D1831" i="16"/>
  <c r="D1832" i="16"/>
  <c r="D1833" i="16"/>
  <c r="D1834" i="16"/>
  <c r="D1835" i="16"/>
  <c r="D1836" i="16"/>
  <c r="D1837" i="16"/>
  <c r="D1838" i="16"/>
  <c r="D1839" i="16"/>
  <c r="D1840" i="16"/>
  <c r="D1841" i="16"/>
  <c r="D1842" i="16"/>
  <c r="D1843" i="16"/>
  <c r="D1844" i="16"/>
  <c r="D1845" i="16"/>
  <c r="D1846" i="16"/>
  <c r="D1847" i="16"/>
  <c r="D1848" i="16"/>
  <c r="D1849" i="16"/>
  <c r="D1850" i="16"/>
  <c r="D1851" i="16"/>
  <c r="D1852" i="16"/>
  <c r="D1853" i="16"/>
  <c r="D1854" i="16"/>
  <c r="D1855" i="16"/>
  <c r="D1856" i="16"/>
  <c r="D1857" i="16"/>
  <c r="D1858" i="16"/>
  <c r="D1859" i="16"/>
  <c r="D1860" i="16"/>
  <c r="D1861" i="16"/>
  <c r="D1862" i="16"/>
  <c r="D1863" i="16"/>
  <c r="D1864" i="16"/>
  <c r="D1865" i="16"/>
  <c r="D1866" i="16"/>
  <c r="D1867" i="16"/>
  <c r="D1868" i="16"/>
  <c r="D1869" i="16"/>
  <c r="D1870" i="16"/>
  <c r="D1871" i="16"/>
  <c r="D1872" i="16"/>
  <c r="D1873" i="16"/>
  <c r="D1874" i="16"/>
  <c r="D1875" i="16"/>
  <c r="D1876" i="16"/>
  <c r="D1877" i="16"/>
  <c r="D1878" i="16"/>
  <c r="D1879" i="16"/>
  <c r="D1880" i="16"/>
  <c r="D1881" i="16"/>
  <c r="D1882" i="16"/>
  <c r="D1883" i="16"/>
  <c r="D1884" i="16"/>
  <c r="D1885" i="16"/>
  <c r="D1886" i="16"/>
  <c r="D1887" i="16"/>
  <c r="D1888" i="16"/>
  <c r="D1889" i="16"/>
  <c r="D1890" i="16"/>
  <c r="D1891" i="16"/>
  <c r="D1892" i="16"/>
  <c r="D1893" i="16"/>
  <c r="D1894" i="16"/>
  <c r="D1895" i="16"/>
  <c r="D1896" i="16"/>
  <c r="D1897" i="16"/>
  <c r="D1898" i="16"/>
  <c r="D1899" i="16"/>
  <c r="D1900" i="16"/>
  <c r="D1901" i="16"/>
  <c r="D1902" i="16"/>
  <c r="D1903" i="16"/>
  <c r="D1904" i="16"/>
  <c r="D1905" i="16"/>
  <c r="D1906" i="16"/>
  <c r="D1907" i="16"/>
  <c r="D1908" i="16"/>
  <c r="D1909" i="16"/>
  <c r="D1910" i="16"/>
  <c r="D1911" i="16"/>
  <c r="D1912" i="16"/>
  <c r="D1913" i="16"/>
  <c r="D1914" i="16"/>
  <c r="D1915" i="16"/>
  <c r="D1916" i="16"/>
  <c r="D1917" i="16"/>
  <c r="D1918" i="16"/>
  <c r="D1919" i="16"/>
  <c r="D1920" i="16"/>
  <c r="D1921" i="16"/>
  <c r="D1922" i="16"/>
  <c r="D1923" i="16"/>
  <c r="D1924" i="16"/>
  <c r="D1925" i="16"/>
  <c r="D1926" i="16"/>
  <c r="D1927" i="16"/>
  <c r="D1928" i="16"/>
  <c r="D1929" i="16"/>
  <c r="D1930" i="16"/>
  <c r="D1931" i="16"/>
  <c r="D1932" i="16"/>
  <c r="D1933" i="16"/>
  <c r="D1934" i="16"/>
  <c r="D1935" i="16"/>
  <c r="D1936" i="16"/>
  <c r="D1937" i="16"/>
  <c r="D1938" i="16"/>
  <c r="D1939" i="16"/>
  <c r="D1940" i="16"/>
  <c r="D1941" i="16"/>
  <c r="D1942" i="16"/>
  <c r="D1943" i="16"/>
  <c r="D1944" i="16"/>
  <c r="D1945" i="16"/>
  <c r="D1946" i="16"/>
  <c r="D1947" i="16"/>
  <c r="D1948" i="16"/>
  <c r="D1949" i="16"/>
  <c r="D1950" i="16"/>
  <c r="D1951" i="16"/>
  <c r="D1952" i="16"/>
  <c r="D1953" i="16"/>
  <c r="D1954" i="16"/>
  <c r="D1955" i="16"/>
  <c r="D1956" i="16"/>
  <c r="D1957" i="16"/>
  <c r="D1958" i="16"/>
  <c r="D1959" i="16"/>
  <c r="D1960" i="16"/>
  <c r="D1961" i="16"/>
  <c r="D1962" i="16"/>
  <c r="D1963" i="16"/>
  <c r="D1964" i="16"/>
  <c r="D1965" i="16"/>
  <c r="D1966" i="16"/>
  <c r="D1967" i="16"/>
  <c r="D1968" i="16"/>
  <c r="D1969" i="16"/>
  <c r="D1970" i="16"/>
  <c r="D1971" i="16"/>
  <c r="D1972" i="16"/>
  <c r="D1973" i="16"/>
  <c r="D1974" i="16"/>
  <c r="D1975" i="16"/>
  <c r="D1976" i="16"/>
  <c r="D1977" i="16"/>
  <c r="D1978" i="16"/>
  <c r="D1979" i="16"/>
  <c r="D1980" i="16"/>
  <c r="D1981" i="16"/>
  <c r="D1982" i="16"/>
  <c r="D1983" i="16"/>
  <c r="D1984" i="16"/>
  <c r="D1985" i="16"/>
  <c r="D1986" i="16"/>
  <c r="D1987" i="16"/>
  <c r="D1988" i="16"/>
  <c r="D1989" i="16"/>
  <c r="D1990" i="16"/>
  <c r="D1991" i="16"/>
  <c r="D1992" i="16"/>
  <c r="D1993" i="16"/>
  <c r="D1994" i="16"/>
  <c r="D1995" i="16"/>
  <c r="D1996" i="16"/>
  <c r="D1997" i="16"/>
  <c r="D1998" i="16"/>
  <c r="D1999" i="16"/>
  <c r="D2000" i="16"/>
  <c r="D2001" i="16"/>
  <c r="D2002" i="16"/>
  <c r="D2003" i="16"/>
  <c r="D2004" i="16"/>
  <c r="D2005" i="16"/>
  <c r="D2006" i="16"/>
  <c r="D2007" i="16"/>
  <c r="D2008" i="16"/>
  <c r="D2009" i="16"/>
  <c r="D2010" i="16"/>
  <c r="D2011" i="16"/>
  <c r="D2012" i="16"/>
  <c r="D2013" i="16"/>
  <c r="D2014" i="16"/>
  <c r="D2015" i="16"/>
  <c r="D2016" i="16"/>
  <c r="D2017" i="16"/>
  <c r="D2018" i="16"/>
  <c r="D2019" i="16"/>
  <c r="D2020" i="16"/>
  <c r="D2021" i="16"/>
  <c r="D2022" i="16"/>
  <c r="D2023" i="16"/>
  <c r="D2024" i="16"/>
  <c r="D2025" i="16"/>
  <c r="D2026" i="16"/>
  <c r="D2027" i="16"/>
  <c r="D2028" i="16"/>
  <c r="D2029" i="16"/>
  <c r="D2030" i="16"/>
  <c r="D2031" i="16"/>
  <c r="D2032" i="16"/>
  <c r="D2033" i="16"/>
  <c r="D2034" i="16"/>
  <c r="D2035" i="16"/>
  <c r="D2036" i="16"/>
  <c r="D2037" i="16"/>
  <c r="D2038" i="16"/>
  <c r="D2039" i="16"/>
  <c r="D2040" i="16"/>
  <c r="D2041" i="16"/>
  <c r="D2042" i="16"/>
  <c r="D2043" i="16"/>
  <c r="D2044" i="16"/>
  <c r="D2045" i="16"/>
  <c r="D2046" i="16"/>
  <c r="D2047" i="16"/>
  <c r="D2048" i="16"/>
  <c r="D2049" i="16"/>
  <c r="D2050" i="16"/>
  <c r="D2051" i="16"/>
  <c r="D2052" i="16"/>
  <c r="D2053" i="16"/>
  <c r="D2054" i="16"/>
  <c r="D2055" i="16"/>
  <c r="D2056" i="16"/>
  <c r="D2057" i="16"/>
  <c r="D2058" i="16"/>
  <c r="D2059" i="16"/>
  <c r="D2060" i="16"/>
  <c r="D2061" i="16"/>
  <c r="D2062" i="16"/>
  <c r="D2063" i="16"/>
  <c r="D2064" i="16"/>
  <c r="D2065" i="16"/>
  <c r="D2066" i="16"/>
  <c r="D2067" i="16"/>
  <c r="D2068" i="16"/>
  <c r="D2069" i="16"/>
  <c r="D2070" i="16"/>
  <c r="D2071" i="16"/>
  <c r="D2072" i="16"/>
  <c r="D2073" i="16"/>
  <c r="D2074" i="16"/>
  <c r="D2075" i="16"/>
  <c r="D2076" i="16"/>
  <c r="D2077" i="16"/>
  <c r="D2078" i="16"/>
  <c r="D2079" i="16"/>
  <c r="D2080" i="16"/>
  <c r="D2081" i="16"/>
  <c r="D2082" i="16"/>
  <c r="D2083" i="16"/>
  <c r="D2084" i="16"/>
  <c r="D2085" i="16"/>
  <c r="D2086" i="16"/>
  <c r="D2087" i="16"/>
  <c r="D2088" i="16"/>
  <c r="D2089" i="16"/>
  <c r="D2090" i="16"/>
  <c r="D2091" i="16"/>
  <c r="D2092" i="16"/>
  <c r="D2093" i="16"/>
  <c r="D2094" i="16"/>
  <c r="D2095" i="16"/>
  <c r="D2096" i="16"/>
  <c r="D2097" i="16"/>
  <c r="D2098" i="16"/>
  <c r="D2099" i="16"/>
  <c r="D2100" i="16"/>
  <c r="D2101" i="16"/>
  <c r="D2102" i="16"/>
  <c r="D2103" i="16"/>
  <c r="D2104" i="16"/>
  <c r="D2105" i="16"/>
  <c r="D2106" i="16"/>
  <c r="D2107" i="16"/>
  <c r="D2108" i="16"/>
  <c r="D2109" i="16"/>
  <c r="D2110" i="16"/>
  <c r="D2111" i="16"/>
  <c r="D2112" i="16"/>
  <c r="D2113" i="16"/>
  <c r="D2114" i="16"/>
  <c r="D2115" i="16"/>
  <c r="D2116" i="16"/>
  <c r="D2117" i="16"/>
  <c r="D2118" i="16"/>
  <c r="D2119" i="16"/>
  <c r="D2120" i="16"/>
  <c r="D2121" i="16"/>
  <c r="D2122" i="16"/>
  <c r="D2123" i="16"/>
  <c r="D2124" i="16"/>
  <c r="D2125" i="16"/>
  <c r="D2126" i="16"/>
  <c r="D2127" i="16"/>
  <c r="D2128" i="16"/>
  <c r="D2129" i="16"/>
  <c r="D2130" i="16"/>
  <c r="D2131" i="16"/>
  <c r="D2132" i="16"/>
  <c r="D2133" i="16"/>
  <c r="D2134" i="16"/>
  <c r="D2135" i="16"/>
  <c r="D2136" i="16"/>
  <c r="D2137" i="16"/>
  <c r="D2138" i="16"/>
  <c r="D2139" i="16"/>
  <c r="D2140" i="16"/>
  <c r="D2141" i="16"/>
  <c r="D2142" i="16"/>
  <c r="D2143" i="16"/>
  <c r="D2144" i="16"/>
  <c r="D2145" i="16"/>
  <c r="D2146" i="16"/>
  <c r="D2147" i="16"/>
  <c r="D2148" i="16"/>
  <c r="D2149" i="16"/>
  <c r="D2150" i="16"/>
  <c r="D2151" i="16"/>
  <c r="D2152" i="16"/>
  <c r="D2153" i="16"/>
  <c r="D2154" i="16"/>
  <c r="D2155" i="16"/>
  <c r="D2156" i="16"/>
  <c r="D2157" i="16"/>
  <c r="D2158" i="16"/>
  <c r="D2159" i="16"/>
  <c r="D2160" i="16"/>
  <c r="D2161" i="16"/>
  <c r="D2162" i="16"/>
  <c r="D2163" i="16"/>
  <c r="D2164" i="16"/>
  <c r="D2165" i="16"/>
  <c r="D2166" i="16"/>
  <c r="D2167" i="16"/>
  <c r="D2168" i="16"/>
  <c r="D2169" i="16"/>
  <c r="D2170" i="16"/>
  <c r="D2171" i="16"/>
  <c r="D2172" i="16"/>
  <c r="D2173" i="16"/>
  <c r="D2174" i="16"/>
  <c r="D2175" i="16"/>
  <c r="D2176" i="16"/>
  <c r="D2177" i="16"/>
  <c r="D2178" i="16"/>
  <c r="D2179" i="16"/>
  <c r="D2180" i="16"/>
  <c r="D2181" i="16"/>
  <c r="D2182" i="16"/>
  <c r="D2183" i="16"/>
  <c r="D2184" i="16"/>
  <c r="D2185" i="16"/>
  <c r="D2186" i="16"/>
  <c r="D2187" i="16"/>
  <c r="D2188" i="16"/>
  <c r="D2189" i="16"/>
  <c r="D2190" i="16"/>
  <c r="D2191" i="16"/>
  <c r="D2192" i="16"/>
  <c r="D2193" i="16"/>
  <c r="D2194" i="16"/>
  <c r="D2195" i="16"/>
  <c r="D2196" i="16"/>
  <c r="D2197" i="16"/>
  <c r="D2198" i="16"/>
  <c r="D2199" i="16"/>
  <c r="D2200" i="16"/>
  <c r="D2201" i="16"/>
  <c r="D2202" i="16"/>
  <c r="D2203" i="16"/>
  <c r="D2204" i="16"/>
  <c r="D2205" i="16"/>
  <c r="D2206" i="16"/>
  <c r="D2207" i="16"/>
  <c r="D2208" i="16"/>
  <c r="D2209" i="16"/>
  <c r="D2210" i="16"/>
  <c r="D2211" i="16"/>
  <c r="D2212" i="16"/>
  <c r="D2213" i="16"/>
  <c r="D2214" i="16"/>
  <c r="D2215" i="16"/>
  <c r="D2216" i="16"/>
  <c r="D2217" i="16"/>
  <c r="D2218" i="16"/>
  <c r="D2219" i="16"/>
  <c r="D2220" i="16"/>
  <c r="D2221" i="16"/>
  <c r="D2222" i="16"/>
  <c r="D2223" i="16"/>
  <c r="D2224" i="16"/>
  <c r="D2225" i="16"/>
  <c r="D2226" i="16"/>
  <c r="D2227" i="16"/>
  <c r="D2228" i="16"/>
  <c r="D2229" i="16"/>
  <c r="D2230" i="16"/>
  <c r="D2231" i="16"/>
  <c r="D2232" i="16"/>
  <c r="D2233" i="16"/>
  <c r="D2234" i="16"/>
  <c r="D2235" i="16"/>
  <c r="D2236" i="16"/>
  <c r="D2237" i="16"/>
  <c r="D2238" i="16"/>
  <c r="D2239" i="16"/>
  <c r="D2240" i="16"/>
  <c r="D2241" i="16"/>
  <c r="D2242" i="16"/>
  <c r="D2243" i="16"/>
  <c r="D2244" i="16"/>
  <c r="D2245" i="16"/>
  <c r="D2246" i="16"/>
  <c r="D2247" i="16"/>
  <c r="D2248" i="16"/>
  <c r="D2249" i="16"/>
  <c r="D2250" i="16"/>
  <c r="D2251" i="16"/>
  <c r="D2252" i="16"/>
  <c r="D2253" i="16"/>
  <c r="D2254" i="16"/>
  <c r="D2255" i="16"/>
  <c r="D2256" i="16"/>
  <c r="D2257" i="16"/>
  <c r="D2258" i="16"/>
  <c r="D2259" i="16"/>
  <c r="D2260" i="16"/>
  <c r="D2261" i="16"/>
  <c r="D2262" i="16"/>
  <c r="D2263" i="16"/>
  <c r="D2264" i="16"/>
  <c r="D2265" i="16"/>
  <c r="D2266" i="16"/>
  <c r="D2267" i="16"/>
  <c r="D2268" i="16"/>
  <c r="D2269" i="16"/>
  <c r="D2270" i="16"/>
  <c r="D2271" i="16"/>
  <c r="D2272" i="16"/>
  <c r="D2273" i="16"/>
  <c r="D2274" i="16"/>
  <c r="D2275" i="16"/>
  <c r="D2276" i="16"/>
  <c r="D2277" i="16"/>
  <c r="D2278" i="16"/>
  <c r="D2279" i="16"/>
  <c r="D2280" i="16"/>
  <c r="D2281" i="16"/>
  <c r="D2282" i="16"/>
  <c r="D2283" i="16"/>
  <c r="D2284" i="16"/>
  <c r="D2285" i="16"/>
  <c r="D2286" i="16"/>
  <c r="D2287" i="16"/>
  <c r="D2288" i="16"/>
  <c r="D2289" i="16"/>
  <c r="D2290" i="16"/>
  <c r="D2291" i="16"/>
  <c r="D2292" i="16"/>
  <c r="D2293" i="16"/>
  <c r="D2294" i="16"/>
  <c r="D2295" i="16"/>
  <c r="D2296" i="16"/>
  <c r="D2297" i="16"/>
  <c r="D2298" i="16"/>
  <c r="D2299" i="16"/>
  <c r="D2300" i="16"/>
  <c r="D2301" i="16"/>
  <c r="D2302" i="16"/>
  <c r="D2303" i="16"/>
  <c r="D2304" i="16"/>
  <c r="D2305" i="16"/>
  <c r="D2306" i="16"/>
  <c r="D2307" i="16"/>
  <c r="D2308" i="16"/>
  <c r="D2309" i="16"/>
  <c r="D2310" i="16"/>
  <c r="D2311" i="16"/>
  <c r="D2312" i="16"/>
  <c r="D2313" i="16"/>
  <c r="D2314" i="16"/>
  <c r="D2315" i="16"/>
  <c r="D2316" i="16"/>
  <c r="D2317" i="16"/>
  <c r="D2318" i="16"/>
  <c r="D2319" i="16"/>
  <c r="D2320" i="16"/>
  <c r="D2321" i="16"/>
  <c r="D2322" i="16"/>
  <c r="D2323" i="16"/>
  <c r="D2324" i="16"/>
  <c r="D2325" i="16"/>
  <c r="D2326" i="16"/>
  <c r="D2327" i="16"/>
  <c r="D2328" i="16"/>
  <c r="D2329" i="16"/>
  <c r="D2330" i="16"/>
  <c r="D2331" i="16"/>
  <c r="D2332" i="16"/>
  <c r="D2333" i="16"/>
  <c r="D2334" i="16"/>
  <c r="D2335" i="16"/>
  <c r="D2336" i="16"/>
  <c r="D2337" i="16"/>
  <c r="D2338" i="16"/>
  <c r="D2339" i="16"/>
  <c r="D2340" i="16"/>
  <c r="D2341" i="16"/>
  <c r="D2342" i="16"/>
  <c r="D2343" i="16"/>
  <c r="D2344" i="16"/>
  <c r="D2345" i="16"/>
  <c r="D2346" i="16"/>
  <c r="D2347" i="16"/>
  <c r="D2348" i="16"/>
  <c r="D2349" i="16"/>
  <c r="D2350" i="16"/>
  <c r="D2351" i="16"/>
  <c r="D2352" i="16"/>
  <c r="D2353" i="16"/>
  <c r="D2354" i="16"/>
  <c r="D2355" i="16"/>
  <c r="D2356" i="16"/>
  <c r="D2357" i="16"/>
  <c r="D2358" i="16"/>
  <c r="D2359" i="16"/>
  <c r="D2360" i="16"/>
  <c r="D2361" i="16"/>
  <c r="D2362" i="16"/>
  <c r="D2363" i="16"/>
  <c r="D2364" i="16"/>
  <c r="D2365" i="16"/>
  <c r="D2366" i="16"/>
  <c r="D2367" i="16"/>
  <c r="D2368" i="16"/>
  <c r="D2369" i="16"/>
  <c r="D2370" i="16"/>
  <c r="D2371" i="16"/>
  <c r="D2372" i="16"/>
  <c r="D2373" i="16"/>
  <c r="D2374" i="16"/>
  <c r="D2375" i="16"/>
  <c r="D2376" i="16"/>
  <c r="D2377" i="16"/>
  <c r="D2378" i="16"/>
  <c r="D2379" i="16"/>
  <c r="D2380" i="16"/>
  <c r="D2381" i="16"/>
  <c r="D2382" i="16"/>
  <c r="D2383" i="16"/>
  <c r="D2384" i="16"/>
  <c r="D2385" i="16"/>
  <c r="D2386" i="16"/>
  <c r="D2387" i="16"/>
  <c r="D2388" i="16"/>
  <c r="D2389" i="16"/>
  <c r="D2390" i="16"/>
  <c r="D2391" i="16"/>
  <c r="D2392" i="16"/>
  <c r="D2393" i="16"/>
  <c r="D2394" i="16"/>
  <c r="D2395" i="16"/>
  <c r="D2396" i="16"/>
  <c r="D2397" i="16"/>
  <c r="D2398" i="16"/>
  <c r="D2399" i="16"/>
  <c r="D2400" i="16"/>
  <c r="D2401" i="16"/>
  <c r="D2402" i="16"/>
  <c r="D2403" i="16"/>
  <c r="D2404" i="16"/>
  <c r="D2405" i="16"/>
  <c r="D2406" i="16"/>
  <c r="D2407" i="16"/>
  <c r="D2408" i="16"/>
  <c r="D2409" i="16"/>
  <c r="D2410" i="16"/>
  <c r="D2411" i="16"/>
  <c r="D2412" i="16"/>
  <c r="D2413" i="16"/>
  <c r="D2414" i="16"/>
  <c r="D2415" i="16"/>
  <c r="D2416" i="16"/>
  <c r="D2417" i="16"/>
  <c r="D2418" i="16"/>
  <c r="D2419" i="16"/>
  <c r="D2420" i="16"/>
  <c r="D2421" i="16"/>
  <c r="D2422" i="16"/>
  <c r="D2423" i="16"/>
  <c r="D2424" i="16"/>
  <c r="D2425" i="16"/>
  <c r="D2426" i="16"/>
  <c r="D2427" i="16"/>
  <c r="D2428" i="16"/>
  <c r="D2429" i="16"/>
  <c r="D2430" i="16"/>
  <c r="D2431" i="16"/>
  <c r="D2432" i="16"/>
  <c r="D2433" i="16"/>
  <c r="D2434" i="16"/>
  <c r="D2435" i="16"/>
  <c r="D2436" i="16"/>
  <c r="D2437" i="16"/>
  <c r="D2438" i="16"/>
  <c r="D2439" i="16"/>
  <c r="D2440" i="16"/>
  <c r="D2441" i="16"/>
  <c r="D2442" i="16"/>
  <c r="D2443" i="16"/>
  <c r="D2444" i="16"/>
  <c r="D2445" i="16"/>
  <c r="D2446" i="16"/>
  <c r="D2447" i="16"/>
  <c r="D2448" i="16"/>
  <c r="D2449" i="16"/>
  <c r="D2450" i="16"/>
  <c r="D2451" i="16"/>
  <c r="D2452" i="16"/>
  <c r="D2453" i="16"/>
  <c r="D2454" i="16"/>
  <c r="D2455" i="16"/>
  <c r="D2456" i="16"/>
  <c r="D2457" i="16"/>
  <c r="D2458" i="16"/>
  <c r="D2459" i="16"/>
  <c r="D2460" i="16"/>
  <c r="D2461" i="16"/>
  <c r="D2462" i="16"/>
  <c r="D2463" i="16"/>
  <c r="D2464" i="16"/>
  <c r="D2465" i="16"/>
  <c r="D2466" i="16"/>
  <c r="D2467" i="16"/>
  <c r="D2468" i="16"/>
  <c r="D2469" i="16"/>
  <c r="D2470" i="16"/>
  <c r="D2471" i="16"/>
  <c r="D2472" i="16"/>
  <c r="D2473" i="16"/>
  <c r="D2474" i="16"/>
  <c r="D2475" i="16"/>
  <c r="D2476" i="16"/>
  <c r="D2477" i="16"/>
  <c r="D2478" i="16"/>
  <c r="D2479" i="16"/>
  <c r="D2480" i="16"/>
  <c r="D2481" i="16"/>
  <c r="D2482" i="16"/>
  <c r="D2483" i="16"/>
  <c r="D2484" i="16"/>
  <c r="D2485" i="16"/>
  <c r="D2486" i="16"/>
  <c r="D2487" i="16"/>
  <c r="D2488" i="16"/>
  <c r="D2489" i="16"/>
  <c r="D2490" i="16"/>
  <c r="D2491" i="16"/>
  <c r="D2492" i="16"/>
  <c r="D2493" i="16"/>
  <c r="D2494" i="16"/>
  <c r="D2495" i="16"/>
  <c r="D2496" i="16"/>
  <c r="D2497" i="16"/>
  <c r="D2498" i="16"/>
  <c r="D2499" i="16"/>
  <c r="D2500" i="16"/>
  <c r="D2501" i="16"/>
  <c r="D2502" i="16"/>
  <c r="D2503" i="16"/>
  <c r="D2504" i="16"/>
  <c r="D2505" i="16"/>
  <c r="D2506" i="16"/>
  <c r="D2507" i="16"/>
  <c r="D2508" i="16"/>
  <c r="D2509" i="16"/>
  <c r="D2510" i="16"/>
  <c r="D2511" i="16"/>
  <c r="D2512" i="16"/>
  <c r="D2513" i="16"/>
  <c r="D2514" i="16"/>
  <c r="D2515" i="16"/>
  <c r="D2516" i="16"/>
  <c r="D2517" i="16"/>
  <c r="D2518" i="16"/>
  <c r="D2519" i="16"/>
  <c r="D2520" i="16"/>
  <c r="D2521" i="16"/>
  <c r="D2522" i="16"/>
  <c r="D2523" i="16"/>
  <c r="D2524" i="16"/>
  <c r="D2525" i="16"/>
  <c r="D2526" i="16"/>
  <c r="D2527" i="16"/>
  <c r="D2528" i="16"/>
  <c r="D2529" i="16"/>
  <c r="D2530" i="16"/>
  <c r="D2531" i="16"/>
  <c r="D2532" i="16"/>
  <c r="D2533" i="16"/>
  <c r="D2534" i="16"/>
  <c r="D2535" i="16"/>
  <c r="D2536" i="16"/>
  <c r="D2537" i="16"/>
  <c r="D2538" i="16"/>
  <c r="D2539" i="16"/>
  <c r="D2540" i="16"/>
  <c r="D2541" i="16"/>
  <c r="D2542" i="16"/>
  <c r="D2543" i="16"/>
  <c r="D2544" i="16"/>
  <c r="D2545" i="16"/>
  <c r="D2546" i="16"/>
  <c r="D2547" i="16"/>
  <c r="D2548" i="16"/>
  <c r="D2549" i="16"/>
  <c r="D2550" i="16"/>
  <c r="D2551" i="16"/>
  <c r="D2552" i="16"/>
  <c r="D2553" i="16"/>
  <c r="D2554" i="16"/>
  <c r="D2555" i="16"/>
  <c r="D2556" i="16"/>
  <c r="D2557" i="16"/>
  <c r="D2558" i="16"/>
  <c r="D2559" i="16"/>
  <c r="D2560" i="16"/>
  <c r="D2561" i="16"/>
  <c r="D2562" i="16"/>
  <c r="D2563" i="16"/>
  <c r="D2564" i="16"/>
  <c r="D2565" i="16"/>
  <c r="D2566" i="16"/>
  <c r="D2567" i="16"/>
  <c r="D2568" i="16"/>
  <c r="D2569" i="16"/>
  <c r="D2570" i="16"/>
  <c r="D2571" i="16"/>
  <c r="D2572" i="16"/>
  <c r="D2573" i="16"/>
  <c r="D2574" i="16"/>
  <c r="D2575" i="16"/>
  <c r="D2576" i="16"/>
  <c r="D2577" i="16"/>
  <c r="D2578" i="16"/>
  <c r="D2579" i="16"/>
  <c r="D2580" i="16"/>
  <c r="D2581" i="16"/>
  <c r="D2582" i="16"/>
  <c r="D2583" i="16"/>
  <c r="D2584" i="16"/>
  <c r="D2585" i="16"/>
  <c r="D2586" i="16"/>
  <c r="D2587" i="16"/>
  <c r="D2588" i="16"/>
  <c r="D2589" i="16"/>
  <c r="D2590" i="16"/>
  <c r="D2591" i="16"/>
  <c r="D2592" i="16"/>
  <c r="D2593" i="16"/>
  <c r="D2594" i="16"/>
  <c r="D2595" i="16"/>
  <c r="D2596" i="16"/>
  <c r="D2597" i="16"/>
  <c r="D2598" i="16"/>
  <c r="D2599" i="16"/>
  <c r="D2600" i="16"/>
  <c r="D2601" i="16"/>
  <c r="D2602" i="16"/>
  <c r="D2603" i="16"/>
  <c r="D2604" i="16"/>
  <c r="D2605" i="16"/>
  <c r="D2606" i="16"/>
  <c r="D2607" i="16"/>
  <c r="D2608" i="16"/>
  <c r="D2609" i="16"/>
  <c r="D2610" i="16"/>
  <c r="D2611" i="16"/>
  <c r="D2612" i="16"/>
  <c r="D2613" i="16"/>
  <c r="D2614" i="16"/>
  <c r="D2615" i="16"/>
  <c r="D2616" i="16"/>
  <c r="D2617" i="16"/>
  <c r="D2618" i="16"/>
  <c r="D2619" i="16"/>
  <c r="D2620" i="16"/>
  <c r="D2621" i="16"/>
  <c r="D2622" i="16"/>
  <c r="D2623" i="16"/>
  <c r="D2624" i="16"/>
  <c r="D2625" i="16"/>
  <c r="D2626" i="16"/>
  <c r="D2627" i="16"/>
  <c r="D2628" i="16"/>
  <c r="D2629" i="16"/>
  <c r="D2630" i="16"/>
  <c r="D2631" i="16"/>
  <c r="D2632" i="16"/>
  <c r="D2633" i="16"/>
  <c r="D2634" i="16"/>
  <c r="D2635" i="16"/>
  <c r="D2636" i="16"/>
  <c r="D2637" i="16"/>
  <c r="D2638" i="16"/>
  <c r="D2639" i="16"/>
  <c r="D2640" i="16"/>
  <c r="D2641" i="16"/>
  <c r="D2642" i="16"/>
  <c r="D2643" i="16"/>
  <c r="D2644" i="16"/>
  <c r="D2645" i="16"/>
  <c r="D2646" i="16"/>
  <c r="D2647" i="16"/>
  <c r="D2648" i="16"/>
  <c r="D2649" i="16"/>
  <c r="D2650" i="16"/>
  <c r="D2651" i="16"/>
  <c r="D2652" i="16"/>
  <c r="D2653" i="16"/>
  <c r="D2654" i="16"/>
  <c r="D2655" i="16"/>
  <c r="D2656" i="16"/>
  <c r="D2657" i="16"/>
  <c r="D2658" i="16"/>
  <c r="D2659" i="16"/>
  <c r="D2660" i="16"/>
  <c r="D2661" i="16"/>
  <c r="D2662" i="16"/>
  <c r="D2663" i="16"/>
  <c r="D2664" i="16"/>
  <c r="D2665" i="16"/>
  <c r="D2666" i="16"/>
  <c r="D2667" i="16"/>
  <c r="D2668" i="16"/>
  <c r="D2669" i="16"/>
  <c r="D2670" i="16"/>
  <c r="D2671" i="16"/>
  <c r="D2672" i="16"/>
  <c r="D2673" i="16"/>
  <c r="D2674" i="16"/>
  <c r="D2675" i="16"/>
  <c r="D2676" i="16"/>
  <c r="D2677" i="16"/>
  <c r="D2678" i="16"/>
  <c r="D2679" i="16"/>
  <c r="D2680" i="16"/>
  <c r="D2681" i="16"/>
  <c r="D2682" i="16"/>
  <c r="D2683" i="16"/>
  <c r="D2684" i="16"/>
  <c r="D2685" i="16"/>
  <c r="D2686" i="16"/>
  <c r="D2687" i="16"/>
  <c r="D2688" i="16"/>
  <c r="D2689" i="16"/>
  <c r="D2690" i="16"/>
  <c r="D2691" i="16"/>
  <c r="D2692" i="16"/>
  <c r="D2693" i="16"/>
  <c r="D2694" i="16"/>
  <c r="D2695" i="16"/>
  <c r="D2696" i="16"/>
  <c r="D2697" i="16"/>
  <c r="D2698" i="16"/>
  <c r="D2699" i="16"/>
  <c r="D2700" i="16"/>
  <c r="D2701" i="16"/>
  <c r="D2702" i="16"/>
  <c r="D2703" i="16"/>
  <c r="D2704" i="16"/>
  <c r="D2705" i="16"/>
  <c r="D2706" i="16"/>
  <c r="D2707" i="16"/>
  <c r="D2708" i="16"/>
  <c r="D2709" i="16"/>
  <c r="D2710" i="16"/>
  <c r="D2711" i="16"/>
  <c r="D2712" i="16"/>
  <c r="D2713" i="16"/>
  <c r="D2714" i="16"/>
  <c r="D2715" i="16"/>
  <c r="D2716" i="16"/>
  <c r="D2717" i="16"/>
  <c r="D2718" i="16"/>
  <c r="D2719" i="16"/>
  <c r="D2720" i="16"/>
  <c r="D2721" i="16"/>
  <c r="D2722" i="16"/>
  <c r="D2723" i="16"/>
  <c r="D2724" i="16"/>
  <c r="D2725" i="16"/>
  <c r="D2726" i="16"/>
  <c r="D2727" i="16"/>
  <c r="D2728" i="16"/>
  <c r="D2729" i="16"/>
  <c r="D2730" i="16"/>
  <c r="D2731" i="16"/>
  <c r="D2732" i="16"/>
  <c r="D2733" i="16"/>
  <c r="D2734" i="16"/>
  <c r="D2735" i="16"/>
  <c r="D2736" i="16"/>
  <c r="D2737" i="16"/>
  <c r="D2738" i="16"/>
  <c r="D2739" i="16"/>
  <c r="D2740" i="16"/>
  <c r="D2741" i="16"/>
  <c r="D2742" i="16"/>
  <c r="D2743" i="16"/>
  <c r="D2744" i="16"/>
  <c r="D2745" i="16"/>
  <c r="D2746" i="16"/>
  <c r="D2747" i="16"/>
  <c r="D2748" i="16"/>
  <c r="D2749" i="16"/>
  <c r="D2750" i="16"/>
  <c r="D2751" i="16"/>
  <c r="D2752" i="16"/>
  <c r="D2753" i="16"/>
  <c r="D2754" i="16"/>
  <c r="D2755" i="16"/>
  <c r="D2756" i="16"/>
  <c r="D2757" i="16"/>
  <c r="D2758" i="16"/>
  <c r="D2759" i="16"/>
  <c r="D2760" i="16"/>
  <c r="D2761" i="16"/>
  <c r="D2762" i="16"/>
  <c r="D2763" i="16"/>
  <c r="D2764" i="16"/>
  <c r="D2765" i="16"/>
  <c r="D2766" i="16"/>
  <c r="D2767" i="16"/>
  <c r="D2768" i="16"/>
  <c r="D2769" i="16"/>
  <c r="D2770" i="16"/>
  <c r="D2771" i="16"/>
  <c r="D2772" i="16"/>
  <c r="D2773" i="16"/>
  <c r="D2774" i="16"/>
  <c r="D2775" i="16"/>
  <c r="D2776" i="16"/>
  <c r="D2777" i="16"/>
  <c r="D2778" i="16"/>
  <c r="D2779" i="16"/>
  <c r="D2780" i="16"/>
  <c r="D2781" i="16"/>
  <c r="D2782" i="16"/>
  <c r="D2783" i="16"/>
  <c r="D2784" i="16"/>
  <c r="D2785" i="16"/>
  <c r="D2786" i="16"/>
  <c r="D2787" i="16"/>
  <c r="D2788" i="16"/>
  <c r="D2789" i="16"/>
  <c r="D2790" i="16"/>
  <c r="D2791" i="16"/>
  <c r="D2792" i="16"/>
  <c r="D2793" i="16"/>
  <c r="D2794" i="16"/>
  <c r="D2795" i="16"/>
  <c r="D2796" i="16"/>
  <c r="D2797" i="16"/>
  <c r="D2798" i="16"/>
  <c r="D2799" i="16"/>
  <c r="D2800" i="16"/>
  <c r="D2801" i="16"/>
  <c r="D2802" i="16"/>
  <c r="D2803" i="16"/>
  <c r="D2804" i="16"/>
  <c r="D2805" i="16"/>
  <c r="D2806" i="16"/>
  <c r="D2807" i="16"/>
  <c r="D2808" i="16"/>
  <c r="D2809" i="16"/>
  <c r="D2810" i="16"/>
  <c r="D2811" i="16"/>
  <c r="D2812" i="16"/>
  <c r="D2813" i="16"/>
  <c r="D2814" i="16"/>
  <c r="D2815" i="16"/>
  <c r="D2816" i="16"/>
  <c r="D2817" i="16"/>
  <c r="D2818" i="16"/>
  <c r="D2819" i="16"/>
  <c r="D2820" i="16"/>
  <c r="D2821" i="16"/>
  <c r="D2822" i="16"/>
  <c r="D2823" i="16"/>
  <c r="D2824" i="16"/>
  <c r="D2825" i="16"/>
  <c r="D2826" i="16"/>
  <c r="D2827" i="16"/>
  <c r="D2828" i="16"/>
  <c r="D2829" i="16"/>
  <c r="D2830" i="16"/>
  <c r="D2831" i="16"/>
  <c r="D2832" i="16"/>
  <c r="D2833" i="16"/>
  <c r="D2834" i="16"/>
  <c r="D2835" i="16"/>
  <c r="D2836" i="16"/>
  <c r="D2837" i="16"/>
  <c r="D2838" i="16"/>
  <c r="D2839" i="16"/>
  <c r="D2840" i="16"/>
  <c r="D2841" i="16"/>
  <c r="D2842" i="16"/>
  <c r="D2843" i="16"/>
  <c r="D2844" i="16"/>
  <c r="D2845" i="16"/>
  <c r="D2846" i="16"/>
  <c r="D2847" i="16"/>
  <c r="D2848" i="16"/>
  <c r="D2849" i="16"/>
  <c r="D2850" i="16"/>
  <c r="D2851" i="16"/>
  <c r="D2852" i="16"/>
  <c r="D2853" i="16"/>
  <c r="D2854" i="16"/>
  <c r="D2855" i="16"/>
  <c r="D2856" i="16"/>
  <c r="D2857" i="16"/>
  <c r="D2858" i="16"/>
  <c r="D2859" i="16"/>
  <c r="D2860" i="16"/>
  <c r="D2861" i="16"/>
  <c r="D2862" i="16"/>
  <c r="D2863" i="16"/>
  <c r="D2864" i="16"/>
  <c r="D2865" i="16"/>
  <c r="D2866" i="16"/>
  <c r="D2867" i="16"/>
  <c r="D2868" i="16"/>
  <c r="D2869" i="16"/>
  <c r="D2870" i="16"/>
  <c r="D2871" i="16"/>
  <c r="D2872" i="16"/>
  <c r="D2873" i="16"/>
  <c r="D2874" i="16"/>
  <c r="D2875" i="16"/>
  <c r="D2876" i="16"/>
  <c r="D2877" i="16"/>
  <c r="D2878" i="16"/>
  <c r="D2879" i="16"/>
  <c r="D2880" i="16"/>
  <c r="D2881" i="16"/>
  <c r="D2882" i="16"/>
  <c r="D2883" i="16"/>
  <c r="D2884" i="16"/>
  <c r="D2885" i="16"/>
  <c r="D2886" i="16"/>
  <c r="D2887" i="16"/>
  <c r="D2888" i="16"/>
  <c r="D2889" i="16"/>
  <c r="D2890" i="16"/>
  <c r="D2891" i="16"/>
  <c r="D2892" i="16"/>
  <c r="D2893" i="16"/>
  <c r="D2894" i="16"/>
  <c r="D2895" i="16"/>
  <c r="D2896" i="16"/>
  <c r="D2897" i="16"/>
  <c r="D2898" i="16"/>
  <c r="D2899" i="16"/>
  <c r="D2900" i="16"/>
  <c r="D2901" i="16"/>
  <c r="D2902" i="16"/>
  <c r="D2903" i="16"/>
  <c r="D2904" i="16"/>
  <c r="D2905" i="16"/>
  <c r="D2906" i="16"/>
  <c r="D2907" i="16"/>
  <c r="D2908" i="16"/>
  <c r="D2909" i="16"/>
  <c r="D2910" i="16"/>
  <c r="D2911" i="16"/>
  <c r="D2912" i="16"/>
  <c r="D2913" i="16"/>
  <c r="D2914" i="16"/>
  <c r="D2915" i="16"/>
  <c r="D2916" i="16"/>
  <c r="D2917" i="16"/>
  <c r="D2918" i="16"/>
  <c r="D2919" i="16"/>
  <c r="D2920" i="16"/>
  <c r="D2921" i="16"/>
  <c r="D2922" i="16"/>
  <c r="D2923" i="16"/>
  <c r="D2924" i="16"/>
  <c r="D2925" i="16"/>
  <c r="D2926" i="16"/>
  <c r="D2927" i="16"/>
  <c r="D2928" i="16"/>
  <c r="D2929" i="16"/>
  <c r="D2930" i="16"/>
  <c r="D2931" i="16"/>
  <c r="D2932" i="16"/>
  <c r="D2933" i="16"/>
  <c r="D2934" i="16"/>
  <c r="D2935" i="16"/>
  <c r="D2936" i="16"/>
  <c r="D2937" i="16"/>
  <c r="D2938" i="16"/>
  <c r="D2939" i="16"/>
  <c r="D2940" i="16"/>
  <c r="D2941" i="16"/>
  <c r="D2942" i="16"/>
  <c r="D2943" i="16"/>
  <c r="D2944" i="16"/>
  <c r="D2945" i="16"/>
  <c r="D2946" i="16"/>
  <c r="D2947" i="16"/>
  <c r="D2948" i="16"/>
  <c r="D2949" i="16"/>
  <c r="D2950" i="16"/>
  <c r="D2951" i="16"/>
  <c r="D2952" i="16"/>
  <c r="D2953" i="16"/>
  <c r="D2954" i="16"/>
  <c r="D2955" i="16"/>
  <c r="D2956" i="16"/>
  <c r="D2957" i="16"/>
  <c r="D2958" i="16"/>
  <c r="D2959" i="16"/>
  <c r="D2960" i="16"/>
  <c r="D2961" i="16"/>
  <c r="D2962" i="16"/>
  <c r="D2963" i="16"/>
  <c r="D2964" i="16"/>
  <c r="D2965" i="16"/>
  <c r="D2966" i="16"/>
  <c r="D2967" i="16"/>
  <c r="D2968" i="16"/>
  <c r="D2969" i="16"/>
  <c r="D2970" i="16"/>
  <c r="D2971" i="16"/>
  <c r="D2972" i="16"/>
  <c r="D2973" i="16"/>
  <c r="D2974" i="16"/>
  <c r="D2975" i="16"/>
  <c r="D2976" i="16"/>
  <c r="D2977" i="16"/>
  <c r="D2978" i="16"/>
  <c r="D2979" i="16"/>
  <c r="D2980" i="16"/>
  <c r="D2981" i="16"/>
  <c r="D2982" i="16"/>
  <c r="D2983" i="16"/>
  <c r="D2984" i="16"/>
  <c r="D2985" i="16"/>
  <c r="D2986" i="16"/>
  <c r="D2987" i="16"/>
  <c r="D2988" i="16"/>
  <c r="D2989" i="16"/>
  <c r="D2990" i="16"/>
  <c r="D2991" i="16"/>
  <c r="D2992" i="16"/>
  <c r="D2993" i="16"/>
  <c r="D2994" i="16"/>
  <c r="D2995" i="16"/>
  <c r="D2996" i="16"/>
  <c r="D2997" i="16"/>
  <c r="D2998" i="16"/>
  <c r="D2999" i="16"/>
  <c r="D3000" i="16"/>
  <c r="D3001" i="16"/>
  <c r="D3002" i="16"/>
  <c r="D3003" i="16"/>
  <c r="D3004" i="16"/>
  <c r="D3005" i="16"/>
  <c r="D3006" i="16"/>
  <c r="D3007" i="16"/>
  <c r="D3008" i="16"/>
  <c r="D3009" i="16"/>
  <c r="D3010" i="16"/>
  <c r="D3011" i="16"/>
  <c r="D3012" i="16"/>
  <c r="D3013" i="16"/>
  <c r="D3014" i="16"/>
  <c r="D3015" i="16"/>
  <c r="D3016" i="16"/>
  <c r="D3017" i="16"/>
  <c r="D3018" i="16"/>
  <c r="D3019" i="16"/>
  <c r="D3020" i="16"/>
  <c r="D3021" i="16"/>
  <c r="D3022" i="16"/>
  <c r="D3023" i="16"/>
  <c r="D3024" i="16"/>
  <c r="D3025" i="16"/>
  <c r="D3026" i="16"/>
  <c r="D3027" i="16"/>
  <c r="D3028" i="16"/>
  <c r="D3029" i="16"/>
  <c r="D3030" i="16"/>
  <c r="D3031" i="16"/>
  <c r="D3032" i="16"/>
  <c r="D3033" i="16"/>
  <c r="D3034" i="16"/>
  <c r="D3035" i="16"/>
  <c r="D3036" i="16"/>
  <c r="D3037" i="16"/>
  <c r="D3038" i="16"/>
  <c r="D3039" i="16"/>
  <c r="D3040" i="16"/>
  <c r="D3041" i="16"/>
  <c r="D3042" i="16"/>
  <c r="D3043" i="16"/>
  <c r="D3044" i="16"/>
  <c r="D3045" i="16"/>
  <c r="D3046" i="16"/>
  <c r="D3047" i="16"/>
  <c r="D3048" i="16"/>
  <c r="D3049" i="16"/>
  <c r="D3050" i="16"/>
  <c r="D3051" i="16"/>
  <c r="D3052" i="16"/>
  <c r="D3053" i="16"/>
  <c r="D3054" i="16"/>
  <c r="D3055" i="16"/>
  <c r="D3056" i="16"/>
  <c r="D3057" i="16"/>
  <c r="D3058" i="16"/>
  <c r="D3059" i="16"/>
  <c r="D3060" i="16"/>
  <c r="D3061" i="16"/>
  <c r="D3062" i="16"/>
  <c r="D3063" i="16"/>
  <c r="D3064" i="16"/>
  <c r="D3065" i="16"/>
  <c r="D3066" i="16"/>
  <c r="D3067" i="16"/>
  <c r="D3068" i="16"/>
  <c r="D3069" i="16"/>
  <c r="D3070" i="16"/>
  <c r="D3071" i="16"/>
  <c r="D3072" i="16"/>
  <c r="D3073" i="16"/>
  <c r="D3074" i="16"/>
  <c r="D3075" i="16"/>
  <c r="D3076" i="16"/>
  <c r="D3077" i="16"/>
  <c r="D3078" i="16"/>
  <c r="D3079" i="16"/>
  <c r="D3080" i="16"/>
  <c r="D3081" i="16"/>
  <c r="D3082" i="16"/>
  <c r="D3083" i="16"/>
  <c r="D3084" i="16"/>
  <c r="D3085" i="16"/>
  <c r="D3086" i="16"/>
  <c r="D3087" i="16"/>
  <c r="D3088" i="16"/>
  <c r="D3089" i="16"/>
  <c r="D3090" i="16"/>
  <c r="D3091" i="16"/>
  <c r="D3092" i="16"/>
  <c r="D3093" i="16"/>
  <c r="D3094" i="16"/>
  <c r="D3095" i="16"/>
  <c r="D3096" i="16"/>
  <c r="D3097" i="16"/>
  <c r="D3098" i="16"/>
  <c r="D3099" i="16"/>
  <c r="D3100" i="16"/>
  <c r="D3101" i="16"/>
  <c r="D3102" i="16"/>
  <c r="D3103" i="16"/>
  <c r="D3104" i="16"/>
  <c r="D3105" i="16"/>
  <c r="D3106" i="16"/>
  <c r="D3107" i="16"/>
  <c r="D3108" i="16"/>
  <c r="D3109" i="16"/>
  <c r="D3110" i="16"/>
  <c r="D3111" i="16"/>
  <c r="D3112" i="16"/>
  <c r="D3113" i="16"/>
  <c r="D3114" i="16"/>
  <c r="D3115" i="16"/>
  <c r="D3116" i="16"/>
  <c r="D3117" i="16"/>
  <c r="D3118" i="16"/>
  <c r="D3119" i="16"/>
  <c r="D3120" i="16"/>
  <c r="D3121" i="16"/>
  <c r="D3122" i="16"/>
  <c r="D3123" i="16"/>
  <c r="D3124" i="16"/>
  <c r="D3125" i="16"/>
  <c r="D3126" i="16"/>
  <c r="D3127" i="16"/>
  <c r="D3128" i="16"/>
  <c r="D3129" i="16"/>
  <c r="D3130" i="16"/>
  <c r="D3131" i="16"/>
  <c r="D3132" i="16"/>
  <c r="D3133" i="16"/>
  <c r="D3134" i="16"/>
  <c r="D3135" i="16"/>
  <c r="D3136" i="16"/>
  <c r="D3137" i="16"/>
  <c r="D3138" i="16"/>
  <c r="D3139" i="16"/>
  <c r="D3140" i="16"/>
  <c r="D3141" i="16"/>
  <c r="D3142" i="16"/>
  <c r="D3143" i="16"/>
  <c r="D3144" i="16"/>
  <c r="D3145" i="16"/>
  <c r="D3146" i="16"/>
  <c r="D3147" i="16"/>
  <c r="D3148" i="16"/>
  <c r="D3149" i="16"/>
  <c r="D3150" i="16"/>
  <c r="D3151" i="16"/>
  <c r="D3152" i="16"/>
  <c r="D3153" i="16"/>
  <c r="D3154" i="16"/>
  <c r="D3155" i="16"/>
  <c r="D3156" i="16"/>
  <c r="D3157" i="16"/>
  <c r="D3158" i="16"/>
  <c r="D3159" i="16"/>
  <c r="D3160" i="16"/>
  <c r="D3161" i="16"/>
  <c r="D3162" i="16"/>
  <c r="D3163" i="16"/>
  <c r="D3164" i="16"/>
  <c r="D3165" i="16"/>
  <c r="D3166" i="16"/>
  <c r="D3167" i="16"/>
  <c r="D3168" i="16"/>
  <c r="D3169" i="16"/>
  <c r="D3170" i="16"/>
  <c r="D3171" i="16"/>
  <c r="D3172" i="16"/>
  <c r="D3173" i="16"/>
  <c r="D3174" i="16"/>
  <c r="D3175" i="16"/>
  <c r="D3176" i="16"/>
  <c r="D3177" i="16"/>
  <c r="D3178" i="16"/>
  <c r="D3179" i="16"/>
  <c r="D3180" i="16"/>
  <c r="D3181" i="16"/>
  <c r="D3182" i="16"/>
  <c r="D3183" i="16"/>
  <c r="D3184" i="16"/>
  <c r="D3185" i="16"/>
  <c r="D3186" i="16"/>
  <c r="D3187" i="16"/>
  <c r="D3188" i="16"/>
  <c r="D3189" i="16"/>
  <c r="D3190" i="16"/>
  <c r="D3191" i="16"/>
  <c r="D3192" i="16"/>
  <c r="D3193" i="16"/>
  <c r="D3194" i="16"/>
  <c r="D3195" i="16"/>
  <c r="D3196" i="16"/>
  <c r="D3197" i="16"/>
  <c r="D3198" i="16"/>
  <c r="D3199" i="16"/>
  <c r="D3200" i="16"/>
  <c r="D3201" i="16"/>
  <c r="D3202" i="16"/>
  <c r="D3203" i="16"/>
  <c r="D3204" i="16"/>
  <c r="D3205" i="16"/>
  <c r="D3206" i="16"/>
  <c r="D3207" i="16"/>
  <c r="D3208" i="16"/>
  <c r="D3209" i="16"/>
  <c r="D3210" i="16"/>
  <c r="D3211" i="16"/>
  <c r="D3212" i="16"/>
  <c r="D3213" i="16"/>
  <c r="D3214" i="16"/>
  <c r="D3215" i="16"/>
  <c r="D3216" i="16"/>
  <c r="D3217" i="16"/>
  <c r="D3218" i="16"/>
  <c r="D3219" i="16"/>
  <c r="D3220" i="16"/>
  <c r="D3221" i="16"/>
  <c r="D3222" i="16"/>
  <c r="D3223" i="16"/>
  <c r="D3224" i="16"/>
  <c r="D3225" i="16"/>
  <c r="D3226" i="16"/>
  <c r="D3227" i="16"/>
  <c r="D3228" i="16"/>
  <c r="D3229" i="16"/>
  <c r="D3230" i="16"/>
  <c r="D3231" i="16"/>
  <c r="D3232" i="16"/>
  <c r="D3233" i="16"/>
  <c r="D3234" i="16"/>
  <c r="D3235" i="16"/>
  <c r="D3236" i="16"/>
  <c r="D3237" i="16"/>
  <c r="D3238" i="16"/>
  <c r="D3239" i="16"/>
  <c r="D3240" i="16"/>
  <c r="D3241" i="16"/>
  <c r="D3242" i="16"/>
  <c r="D3243" i="16"/>
  <c r="D3244" i="16"/>
  <c r="D3245" i="16"/>
  <c r="D3246" i="16"/>
  <c r="D3247" i="16"/>
  <c r="D3248" i="16"/>
  <c r="D3249" i="16"/>
  <c r="D3250" i="16"/>
  <c r="D3251" i="16"/>
  <c r="D3252" i="16"/>
  <c r="D3253" i="16"/>
  <c r="D3254" i="16"/>
  <c r="D3255" i="16"/>
  <c r="D3256" i="16"/>
  <c r="D3257" i="16"/>
  <c r="D3258" i="16"/>
  <c r="D3259" i="16"/>
  <c r="D3260" i="16"/>
  <c r="D3261" i="16"/>
  <c r="D3262" i="16"/>
  <c r="D3263" i="16"/>
  <c r="D3264" i="16"/>
  <c r="D3265" i="16"/>
  <c r="D3266" i="16"/>
  <c r="D3267" i="16"/>
  <c r="D3268" i="16"/>
  <c r="D3269" i="16"/>
  <c r="D3270" i="16"/>
  <c r="D3271" i="16"/>
  <c r="D3272" i="16"/>
  <c r="D3273" i="16"/>
  <c r="D3274" i="16"/>
  <c r="D3275" i="16"/>
  <c r="D3276" i="16"/>
  <c r="D3277" i="16"/>
  <c r="D3278" i="16"/>
  <c r="D3279" i="16"/>
  <c r="D3280" i="16"/>
  <c r="D3281" i="16"/>
  <c r="D3282" i="16"/>
  <c r="D3283" i="16"/>
  <c r="D3284" i="16"/>
  <c r="D3285" i="16"/>
  <c r="D3286" i="16"/>
  <c r="D3287" i="16"/>
  <c r="D3288" i="16"/>
  <c r="D3289" i="16"/>
  <c r="D3290" i="16"/>
  <c r="D3291" i="16"/>
  <c r="D3292" i="16"/>
  <c r="D3293" i="16"/>
  <c r="D3294" i="16"/>
  <c r="D3295" i="16"/>
  <c r="D3296" i="16"/>
  <c r="D3297" i="16"/>
  <c r="D3298" i="16"/>
  <c r="D3299" i="16"/>
  <c r="D3300" i="16"/>
  <c r="D3301" i="16"/>
  <c r="D3302" i="16"/>
  <c r="D3303" i="16"/>
  <c r="D3304" i="16"/>
  <c r="D3305" i="16"/>
  <c r="D3306" i="16"/>
  <c r="D3307" i="16"/>
  <c r="D3308" i="16"/>
  <c r="D3309" i="16"/>
  <c r="D3310" i="16"/>
  <c r="D3311" i="16"/>
  <c r="D3312" i="16"/>
  <c r="D3313" i="16"/>
  <c r="D3314" i="16"/>
  <c r="D3315" i="16"/>
  <c r="D3316" i="16"/>
  <c r="D3317" i="16"/>
  <c r="D3318" i="16"/>
  <c r="D3319" i="16"/>
  <c r="D3320" i="16"/>
  <c r="D3321" i="16"/>
  <c r="D3322" i="16"/>
  <c r="D3323" i="16"/>
  <c r="D3324" i="16"/>
  <c r="D3325" i="16"/>
  <c r="D3326" i="16"/>
  <c r="D3327" i="16"/>
  <c r="D3328" i="16"/>
  <c r="D3329" i="16"/>
  <c r="D3330" i="16"/>
  <c r="D3331" i="16"/>
  <c r="D3332" i="16"/>
  <c r="D3333" i="16"/>
  <c r="D3334" i="16"/>
  <c r="D3335" i="16"/>
  <c r="D3336" i="16"/>
  <c r="D3337" i="16"/>
  <c r="D3338" i="16"/>
  <c r="D3339" i="16"/>
  <c r="D3340" i="16"/>
  <c r="D3341" i="16"/>
  <c r="D3342" i="16"/>
  <c r="D3343" i="16"/>
  <c r="D3344" i="16"/>
  <c r="D3345" i="16"/>
  <c r="D3346" i="16"/>
  <c r="D3347" i="16"/>
  <c r="D3348" i="16"/>
  <c r="D3349" i="16"/>
  <c r="D3350" i="16"/>
  <c r="D3351" i="16"/>
  <c r="D3352" i="16"/>
  <c r="D3353" i="16"/>
  <c r="D3354" i="16"/>
  <c r="D3355" i="16"/>
  <c r="D3356" i="16"/>
  <c r="D3357" i="16"/>
  <c r="D3358" i="16"/>
  <c r="D3359" i="16"/>
  <c r="D3360" i="16"/>
  <c r="D3361" i="16"/>
  <c r="D3362" i="16"/>
  <c r="D3363" i="16"/>
  <c r="D3364" i="16"/>
  <c r="D3365" i="16"/>
  <c r="D3366" i="16"/>
  <c r="D3367" i="16"/>
  <c r="D3368" i="16"/>
  <c r="D3369" i="16"/>
  <c r="D3370" i="16"/>
  <c r="D3371" i="16"/>
  <c r="D3372" i="16"/>
  <c r="D3373" i="16"/>
  <c r="D3374" i="16"/>
  <c r="D3375" i="16"/>
  <c r="D3376" i="16"/>
  <c r="D3377" i="16"/>
  <c r="D3378" i="16"/>
  <c r="D3379" i="16"/>
  <c r="D3380" i="16"/>
  <c r="D3381" i="16"/>
  <c r="D3382" i="16"/>
  <c r="D3383" i="16"/>
  <c r="D3384" i="16"/>
  <c r="D3385" i="16"/>
  <c r="D3386" i="16"/>
  <c r="D3387" i="16"/>
  <c r="D3388" i="16"/>
  <c r="D3389" i="16"/>
  <c r="D3390" i="16"/>
  <c r="D3391" i="16"/>
  <c r="D3392" i="16"/>
  <c r="D3393" i="16"/>
  <c r="D3394" i="16"/>
  <c r="D3395" i="16"/>
  <c r="D3396" i="16"/>
  <c r="D3397" i="16"/>
  <c r="D3398" i="16"/>
  <c r="D3399" i="16"/>
  <c r="D3400" i="16"/>
  <c r="D3401" i="16"/>
  <c r="D3402" i="16"/>
  <c r="D3403" i="16"/>
  <c r="D3404" i="16"/>
  <c r="D3405" i="16"/>
  <c r="D3406" i="16"/>
  <c r="D3407" i="16"/>
  <c r="D3408" i="16"/>
  <c r="D3409" i="16"/>
  <c r="D3410" i="16"/>
  <c r="D3411" i="16"/>
  <c r="D3412" i="16"/>
  <c r="D3413" i="16"/>
  <c r="D3414" i="16"/>
  <c r="D3415" i="16"/>
  <c r="D3416" i="16"/>
  <c r="D3417" i="16"/>
  <c r="D3418" i="16"/>
  <c r="D3419" i="16"/>
  <c r="D3420" i="16"/>
  <c r="D3421" i="16"/>
  <c r="D3422" i="16"/>
  <c r="D3423" i="16"/>
  <c r="D3424" i="16"/>
  <c r="D3425" i="16"/>
  <c r="D3426" i="16"/>
  <c r="D3427" i="16"/>
  <c r="D3428" i="16"/>
  <c r="D3429" i="16"/>
  <c r="D3430" i="16"/>
  <c r="D3431" i="16"/>
  <c r="D3432" i="16"/>
  <c r="D3433" i="16"/>
  <c r="D3434" i="16"/>
  <c r="D3435" i="16"/>
  <c r="D3436" i="16"/>
  <c r="D3437" i="16"/>
  <c r="D3438" i="16"/>
  <c r="D3439" i="16"/>
  <c r="D3440" i="16"/>
  <c r="D3441" i="16"/>
  <c r="D3442" i="16"/>
  <c r="D3443" i="16"/>
  <c r="D3444" i="16"/>
  <c r="D3445" i="16"/>
  <c r="D3446" i="16"/>
  <c r="D3447" i="16"/>
  <c r="D3448" i="16"/>
  <c r="D3449" i="16"/>
  <c r="D3450" i="16"/>
  <c r="D3451" i="16"/>
  <c r="D3452" i="16"/>
  <c r="D3453" i="16"/>
  <c r="D3454" i="16"/>
  <c r="D3455" i="16"/>
  <c r="D3456" i="16"/>
  <c r="D3457" i="16"/>
  <c r="D3458" i="16"/>
  <c r="D3459" i="16"/>
  <c r="D3460" i="16"/>
  <c r="D3461" i="16"/>
  <c r="D3462" i="16"/>
  <c r="D3463" i="16"/>
  <c r="D3464" i="16"/>
  <c r="D3465" i="16"/>
  <c r="D3466" i="16"/>
  <c r="D3467" i="16"/>
  <c r="D3468" i="16"/>
  <c r="D3469" i="16"/>
  <c r="D3470" i="16"/>
  <c r="D3471" i="16"/>
  <c r="D3472" i="16"/>
  <c r="D3473" i="16"/>
  <c r="D3474" i="16"/>
  <c r="D3475" i="16"/>
  <c r="D3476" i="16"/>
  <c r="D3477" i="16"/>
  <c r="D3478" i="16"/>
  <c r="D3479" i="16"/>
  <c r="D3480" i="16"/>
  <c r="D3481" i="16"/>
  <c r="D3482" i="16"/>
  <c r="D3483" i="16"/>
  <c r="D3484" i="16"/>
  <c r="D3485" i="16"/>
  <c r="D3486" i="16"/>
  <c r="D3487" i="16"/>
  <c r="D3488" i="16"/>
  <c r="D3489" i="16"/>
  <c r="D3490" i="16"/>
  <c r="D3491" i="16"/>
  <c r="D3492" i="16"/>
  <c r="D3493" i="16"/>
  <c r="D3494" i="16"/>
  <c r="D3495" i="16"/>
  <c r="D3496" i="16"/>
  <c r="D3497" i="16"/>
  <c r="D3498" i="16"/>
  <c r="D3499" i="16"/>
  <c r="D3500" i="16"/>
  <c r="D3501" i="16"/>
  <c r="D3502" i="16"/>
  <c r="D3503" i="16"/>
  <c r="D3504" i="16"/>
  <c r="D3505" i="16"/>
  <c r="D3506" i="16"/>
  <c r="D3507" i="16"/>
  <c r="D3508" i="16"/>
  <c r="D3509" i="16"/>
  <c r="D3510" i="16"/>
  <c r="D3511" i="16"/>
  <c r="D3512" i="16"/>
  <c r="D3513" i="16"/>
  <c r="D3514" i="16"/>
  <c r="D3515" i="16"/>
  <c r="D3516" i="16"/>
  <c r="D3517" i="16"/>
  <c r="D3518" i="16"/>
  <c r="D3519" i="16"/>
  <c r="D3520" i="16"/>
  <c r="D3521" i="16"/>
  <c r="D3522" i="16"/>
  <c r="D3523" i="16"/>
  <c r="D3524" i="16"/>
  <c r="D3525" i="16"/>
  <c r="D3526" i="16"/>
  <c r="D3527" i="16"/>
  <c r="D3528" i="16"/>
  <c r="D3529" i="16"/>
  <c r="D3530" i="16"/>
  <c r="D3531" i="16"/>
  <c r="D3532" i="16"/>
  <c r="D3533" i="16"/>
  <c r="D3534" i="16"/>
  <c r="D3535" i="16"/>
  <c r="D3536" i="16"/>
  <c r="D3537" i="16"/>
  <c r="D3538" i="16"/>
  <c r="D3539" i="16"/>
  <c r="D3540" i="16"/>
  <c r="D3541" i="16"/>
  <c r="D3542" i="16"/>
  <c r="D3543" i="16"/>
  <c r="D3544" i="16"/>
  <c r="D3545" i="16"/>
  <c r="D3546" i="16"/>
  <c r="D3547" i="16"/>
  <c r="D3548" i="16"/>
  <c r="D3549" i="16"/>
  <c r="D3550" i="16"/>
  <c r="D3551" i="16"/>
  <c r="D3552" i="16"/>
  <c r="D3553" i="16"/>
  <c r="D3554" i="16"/>
  <c r="D3555" i="16"/>
  <c r="D3556" i="16"/>
  <c r="D3557" i="16"/>
  <c r="D3558" i="16"/>
  <c r="D3559" i="16"/>
  <c r="D3560" i="16"/>
  <c r="D3561" i="16"/>
  <c r="D3562" i="16"/>
  <c r="D3563" i="16"/>
  <c r="D3564" i="16"/>
  <c r="D3565" i="16"/>
  <c r="D3566" i="16"/>
  <c r="D3567" i="16"/>
  <c r="D3568" i="16"/>
  <c r="D3569" i="16"/>
  <c r="D3570" i="16"/>
  <c r="D3571" i="16"/>
  <c r="D3572" i="16"/>
  <c r="D3573" i="16"/>
  <c r="D3574" i="16"/>
  <c r="D3575" i="16"/>
  <c r="D3576" i="16"/>
  <c r="D3577" i="16"/>
  <c r="D3578" i="16"/>
  <c r="D3579" i="16"/>
  <c r="D3580" i="16"/>
  <c r="D3581" i="16"/>
  <c r="D3582" i="16"/>
  <c r="D3583" i="16"/>
  <c r="D3584" i="16"/>
  <c r="D3585" i="16"/>
  <c r="D3586" i="16"/>
  <c r="D3587" i="16"/>
  <c r="D3588" i="16"/>
  <c r="D3589" i="16"/>
  <c r="D3590" i="16"/>
  <c r="D3591" i="16"/>
  <c r="D3592" i="16"/>
  <c r="D3593" i="16"/>
  <c r="D3594" i="16"/>
  <c r="D3595" i="16"/>
  <c r="D3596" i="16"/>
  <c r="D3597" i="16"/>
  <c r="D3598" i="16"/>
  <c r="D3599" i="16"/>
  <c r="D3600" i="16"/>
  <c r="D3601" i="16"/>
  <c r="D3602" i="16"/>
  <c r="D3603" i="16"/>
  <c r="D3604" i="16"/>
  <c r="D3605" i="16"/>
  <c r="D3606" i="16"/>
  <c r="D3607" i="16"/>
  <c r="D3608" i="16"/>
  <c r="D3609" i="16"/>
  <c r="D3610" i="16"/>
  <c r="D3611" i="16"/>
  <c r="D3612" i="16"/>
  <c r="D3613" i="16"/>
  <c r="D3614" i="16"/>
  <c r="D3615" i="16"/>
  <c r="D3616" i="16"/>
  <c r="D3617" i="16"/>
  <c r="D3618" i="16"/>
  <c r="D3619" i="16"/>
  <c r="D3620" i="16"/>
  <c r="D3621" i="16"/>
  <c r="D3622" i="16"/>
  <c r="D3623" i="16"/>
  <c r="D3624" i="16"/>
  <c r="D3625" i="16"/>
  <c r="D3626" i="16"/>
  <c r="D3627" i="16"/>
  <c r="D3628" i="16"/>
  <c r="D3629" i="16"/>
  <c r="D3630" i="16"/>
  <c r="D3631" i="16"/>
  <c r="D3632" i="16"/>
  <c r="D3633" i="16"/>
  <c r="D3634" i="16"/>
  <c r="D3635" i="16"/>
  <c r="D3636" i="16"/>
  <c r="D3637" i="16"/>
  <c r="D3638" i="16"/>
  <c r="D3639" i="16"/>
  <c r="D3640" i="16"/>
  <c r="D3641" i="16"/>
  <c r="D3642" i="16"/>
  <c r="D3643" i="16"/>
  <c r="D3644" i="16"/>
  <c r="D3645" i="16"/>
  <c r="D3646" i="16"/>
  <c r="D3647" i="16"/>
  <c r="D3648" i="16"/>
  <c r="D3649" i="16"/>
  <c r="D3650" i="16"/>
  <c r="D3651" i="16"/>
  <c r="D3652" i="16"/>
  <c r="D3653" i="16"/>
  <c r="D3654" i="16"/>
  <c r="D3655" i="16"/>
  <c r="D3656" i="16"/>
  <c r="D3657" i="16"/>
  <c r="D3658" i="16"/>
  <c r="D3659" i="16"/>
  <c r="D3660" i="16"/>
  <c r="D3661" i="16"/>
  <c r="D3662" i="16"/>
  <c r="D3663" i="16"/>
  <c r="D3664" i="16"/>
  <c r="D3665" i="16"/>
  <c r="D3666" i="16"/>
  <c r="D3667" i="16"/>
  <c r="D3668" i="16"/>
  <c r="D3669" i="16"/>
  <c r="D3670" i="16"/>
  <c r="D3671" i="16"/>
  <c r="D3672" i="16"/>
  <c r="D3673" i="16"/>
  <c r="D3674" i="16"/>
  <c r="D3675" i="16"/>
  <c r="D3676" i="16"/>
  <c r="D3677" i="16"/>
  <c r="D3678" i="16"/>
  <c r="D3679" i="16"/>
  <c r="D3680" i="16"/>
  <c r="D3681" i="16"/>
  <c r="D3682" i="16"/>
  <c r="D3683" i="16"/>
  <c r="D3684" i="16"/>
  <c r="D3685" i="16"/>
  <c r="D3686" i="16"/>
  <c r="D3687" i="16"/>
  <c r="D3688" i="16"/>
  <c r="D3689" i="16"/>
  <c r="D3690" i="16"/>
  <c r="D3691" i="16"/>
  <c r="D3692" i="16"/>
  <c r="D3693" i="16"/>
  <c r="D3694" i="16"/>
  <c r="D3695" i="16"/>
  <c r="D3696" i="16"/>
  <c r="D3697" i="16"/>
  <c r="D3698" i="16"/>
  <c r="D3699" i="16"/>
  <c r="D3700" i="16"/>
  <c r="D3701" i="16"/>
  <c r="D3702" i="16"/>
  <c r="D3703" i="16"/>
  <c r="D3704" i="16"/>
  <c r="D3705" i="16"/>
  <c r="D3706" i="16"/>
  <c r="D3707" i="16"/>
  <c r="D3708" i="16"/>
  <c r="D3709" i="16"/>
  <c r="D3710" i="16"/>
  <c r="D3711" i="16"/>
  <c r="D3712" i="16"/>
  <c r="D3713" i="16"/>
  <c r="D3714" i="16"/>
  <c r="D3715" i="16"/>
  <c r="D3716" i="16"/>
  <c r="D3717" i="16"/>
  <c r="D3718" i="16"/>
  <c r="D3719" i="16"/>
  <c r="D3720" i="16"/>
  <c r="D3721" i="16"/>
  <c r="D3722" i="16"/>
  <c r="D3723" i="16"/>
  <c r="D3724" i="16"/>
  <c r="D3725" i="16"/>
  <c r="D3726" i="16"/>
  <c r="D3727" i="16"/>
  <c r="D3728" i="16"/>
  <c r="D3729" i="16"/>
  <c r="D3730" i="16"/>
  <c r="D3731" i="16"/>
  <c r="D3732" i="16"/>
  <c r="D3733" i="16"/>
  <c r="D3734" i="16"/>
  <c r="D3735" i="16"/>
  <c r="D3736" i="16"/>
  <c r="D3737" i="16"/>
  <c r="D3738" i="16"/>
  <c r="D3739" i="16"/>
  <c r="D3740" i="16"/>
  <c r="D3741" i="16"/>
  <c r="D3742" i="16"/>
  <c r="D3743" i="16"/>
  <c r="D3744" i="16"/>
  <c r="D3745" i="16"/>
  <c r="D3746" i="16"/>
  <c r="D3747" i="16"/>
  <c r="D3748" i="16"/>
  <c r="D3749" i="16"/>
  <c r="D3750" i="16"/>
  <c r="D3751" i="16"/>
  <c r="D3752" i="16"/>
  <c r="D3753" i="16"/>
  <c r="D3754" i="16"/>
  <c r="D3755" i="16"/>
  <c r="D3756" i="16"/>
  <c r="D3757" i="16"/>
  <c r="D3758" i="16"/>
  <c r="D3759" i="16"/>
  <c r="D3760" i="16"/>
  <c r="D3761" i="16"/>
  <c r="D3762" i="16"/>
  <c r="D3763" i="16"/>
  <c r="D3764" i="16"/>
  <c r="D3765" i="16"/>
  <c r="D3766" i="16"/>
  <c r="D3767" i="16"/>
  <c r="D3768" i="16"/>
  <c r="D3769" i="16"/>
  <c r="D3770" i="16"/>
  <c r="D3771" i="16"/>
  <c r="D3772" i="16"/>
  <c r="D3773" i="16"/>
  <c r="D3774" i="16"/>
  <c r="D3775" i="16"/>
  <c r="D3776" i="16"/>
  <c r="D3777" i="16"/>
  <c r="D3778" i="16"/>
  <c r="D3779" i="16"/>
  <c r="D3780" i="16"/>
  <c r="D3781" i="16"/>
  <c r="D3782" i="16"/>
  <c r="D3783" i="16"/>
  <c r="D3784" i="16"/>
  <c r="D3785" i="16"/>
  <c r="D3786" i="16"/>
  <c r="D3787" i="16"/>
  <c r="D3788" i="16"/>
  <c r="D3789" i="16"/>
  <c r="D3790" i="16"/>
  <c r="D3791" i="16"/>
  <c r="D3792" i="16"/>
  <c r="D3793" i="16"/>
  <c r="D3794" i="16"/>
  <c r="D3795" i="16"/>
  <c r="D3796" i="16"/>
  <c r="D3797" i="16"/>
  <c r="D3798" i="16"/>
  <c r="D3799" i="16"/>
  <c r="D3800" i="16"/>
  <c r="D3801" i="16"/>
  <c r="D3802" i="16"/>
  <c r="D3803" i="16"/>
  <c r="D3804" i="16"/>
  <c r="D3805" i="16"/>
  <c r="D3806" i="16"/>
  <c r="D3807" i="16"/>
  <c r="D3808" i="16"/>
  <c r="D3809" i="16"/>
  <c r="D3810" i="16"/>
  <c r="D3811" i="16"/>
  <c r="D3812" i="16"/>
  <c r="D3813" i="16"/>
  <c r="D3814" i="16"/>
  <c r="D3815" i="16"/>
  <c r="D3816" i="16"/>
  <c r="D3817" i="16"/>
  <c r="D3818" i="16"/>
  <c r="D3819" i="16"/>
  <c r="D3820" i="16"/>
  <c r="D3821" i="16"/>
  <c r="D3822" i="16"/>
  <c r="D3823" i="16"/>
  <c r="D3824" i="16"/>
  <c r="D3825" i="16"/>
  <c r="D3826" i="16"/>
  <c r="D3827" i="16"/>
  <c r="D3828" i="16"/>
  <c r="D3829" i="16"/>
  <c r="D3830" i="16"/>
  <c r="D3831" i="16"/>
  <c r="D3832" i="16"/>
  <c r="D3833" i="16"/>
  <c r="D3834" i="16"/>
  <c r="D3835" i="16"/>
  <c r="D3836" i="16"/>
  <c r="D3837" i="16"/>
  <c r="D3838" i="16"/>
  <c r="D3839" i="16"/>
  <c r="D3840" i="16"/>
  <c r="D3841" i="16"/>
  <c r="D3842" i="16"/>
  <c r="D3843" i="16"/>
  <c r="D3844" i="16"/>
  <c r="D3845" i="16"/>
  <c r="AJ12" i="7"/>
  <c r="AQ11" i="7"/>
  <c r="AL11" i="7"/>
  <c r="AP11" i="7"/>
  <c r="AK11" i="7"/>
  <c r="AO11" i="7"/>
  <c r="Y9" i="8"/>
  <c r="X8" i="8"/>
  <c r="AA10" i="8"/>
  <c r="Z9" i="8"/>
  <c r="F54" i="16" l="1"/>
  <c r="F53" i="16"/>
  <c r="F61" i="16"/>
  <c r="F52" i="16"/>
  <c r="F59" i="16"/>
  <c r="F51" i="16"/>
  <c r="Y10" i="8"/>
  <c r="X9" i="8"/>
  <c r="AA11" i="8"/>
  <c r="Z10" i="8"/>
  <c r="AJ13" i="7"/>
  <c r="AQ12" i="7"/>
  <c r="AO12" i="7"/>
  <c r="AL12" i="7"/>
  <c r="AP12" i="7"/>
  <c r="AK12" i="7"/>
  <c r="Z11" i="8" l="1"/>
  <c r="AA12" i="8"/>
  <c r="AJ14" i="7"/>
  <c r="AO13" i="7"/>
  <c r="AK13" i="7"/>
  <c r="AL13" i="7"/>
  <c r="AQ13" i="7"/>
  <c r="AP13" i="7"/>
  <c r="X10" i="8"/>
  <c r="Y11" i="8"/>
  <c r="Y12" i="8" l="1"/>
  <c r="X11" i="8"/>
  <c r="AJ15" i="7"/>
  <c r="AO14" i="7"/>
  <c r="AK14" i="7"/>
  <c r="AL14" i="7"/>
  <c r="AQ14" i="7"/>
  <c r="AP14" i="7"/>
  <c r="AA13" i="8"/>
  <c r="Z12" i="8"/>
  <c r="AJ16" i="7" l="1"/>
  <c r="AO15" i="7"/>
  <c r="AK15" i="7"/>
  <c r="AL15" i="7"/>
  <c r="AQ15" i="7"/>
  <c r="AP15" i="7"/>
  <c r="AA14" i="8"/>
  <c r="Z13" i="8"/>
  <c r="X12" i="8"/>
  <c r="Y13" i="8"/>
  <c r="Z14" i="8" l="1"/>
  <c r="AA15" i="8"/>
  <c r="Y14" i="8"/>
  <c r="X13" i="8"/>
  <c r="AJ17" i="7"/>
  <c r="AO16" i="7"/>
  <c r="AK16" i="7"/>
  <c r="AL16" i="7"/>
  <c r="AQ16" i="7"/>
  <c r="AP16" i="7"/>
  <c r="Y15" i="8" l="1"/>
  <c r="X14" i="8"/>
  <c r="AA16" i="8"/>
  <c r="Z15" i="8"/>
  <c r="AJ18" i="7"/>
  <c r="AO17" i="7"/>
  <c r="AK17" i="7"/>
  <c r="AL17" i="7"/>
  <c r="AQ17" i="7"/>
  <c r="AP17" i="7"/>
  <c r="AA17" i="8" l="1"/>
  <c r="Z16" i="8"/>
  <c r="AJ19" i="7"/>
  <c r="AO18" i="7"/>
  <c r="AK18" i="7"/>
  <c r="AL18" i="7"/>
  <c r="AQ18" i="7"/>
  <c r="AP18" i="7"/>
  <c r="X15" i="8"/>
  <c r="Y16" i="8"/>
  <c r="X16" i="8" l="1"/>
  <c r="Y17" i="8"/>
  <c r="AJ20" i="7"/>
  <c r="AO19" i="7"/>
  <c r="AK19" i="7"/>
  <c r="AL19" i="7"/>
  <c r="AQ19" i="7"/>
  <c r="AP19" i="7"/>
  <c r="AA18" i="8"/>
  <c r="Z17" i="8"/>
  <c r="AJ21" i="7" l="1"/>
  <c r="AO20" i="7"/>
  <c r="AK20" i="7"/>
  <c r="AL20" i="7"/>
  <c r="AQ20" i="7"/>
  <c r="E4" i="9" s="1"/>
  <c r="AN20" i="7" s="1"/>
  <c r="AP20" i="7"/>
  <c r="AA19" i="8"/>
  <c r="Z18" i="8"/>
  <c r="Y18" i="8"/>
  <c r="X17" i="8"/>
  <c r="Z19" i="8" l="1"/>
  <c r="AA20" i="8"/>
  <c r="X18" i="8"/>
  <c r="F11" i="6" s="1"/>
  <c r="D20" i="6" s="1"/>
  <c r="AN5" i="7"/>
  <c r="AN6" i="7"/>
  <c r="AN7" i="7"/>
  <c r="AN8" i="7"/>
  <c r="AN9" i="7"/>
  <c r="AN10" i="7"/>
  <c r="AN11" i="7"/>
  <c r="AN12" i="7"/>
  <c r="AN13" i="7"/>
  <c r="AN14" i="7"/>
  <c r="AN15" i="7"/>
  <c r="AN16" i="7"/>
  <c r="AN17" i="7"/>
  <c r="AN18" i="7"/>
  <c r="AN19" i="7"/>
  <c r="AK21" i="7"/>
  <c r="AJ22" i="7"/>
  <c r="AQ21" i="7"/>
  <c r="G20" i="6" l="1"/>
  <c r="H20" i="6"/>
  <c r="AA21" i="8"/>
  <c r="Z20" i="8"/>
  <c r="AK22" i="7"/>
  <c r="AQ22" i="7"/>
  <c r="AJ23" i="7"/>
  <c r="F4" i="9"/>
  <c r="B2" i="15" l="1"/>
  <c r="B6" i="15" s="1"/>
  <c r="B3" i="15"/>
  <c r="B7" i="15" s="1"/>
  <c r="AQ23" i="7"/>
  <c r="AK23" i="7"/>
  <c r="AJ24" i="7"/>
  <c r="AA22" i="8"/>
  <c r="Z21" i="8"/>
  <c r="F3" i="10" l="1"/>
  <c r="AA23" i="8"/>
  <c r="Z22" i="8"/>
  <c r="AJ25" i="7"/>
  <c r="AQ24" i="7"/>
  <c r="AK24" i="7"/>
  <c r="AJ26" i="7" l="1"/>
  <c r="AK25" i="7"/>
  <c r="AQ25" i="7"/>
  <c r="AA24" i="8"/>
  <c r="Z23" i="8"/>
  <c r="AA25" i="8" l="1"/>
  <c r="Z24" i="8"/>
  <c r="AK26" i="7"/>
  <c r="AQ26" i="7"/>
  <c r="AJ27" i="7"/>
  <c r="AJ28" i="7" l="1"/>
  <c r="AQ27" i="7"/>
  <c r="AK27" i="7"/>
  <c r="AA26" i="8"/>
  <c r="Z25" i="8"/>
  <c r="AA27" i="8" l="1"/>
  <c r="AA28" i="8" s="1"/>
  <c r="Z26" i="8"/>
  <c r="AJ29" i="7"/>
  <c r="AK28" i="7"/>
  <c r="AQ28" i="7"/>
  <c r="AK29" i="7" l="1"/>
  <c r="AQ29" i="7"/>
  <c r="AJ30" i="7"/>
  <c r="AA29" i="8"/>
  <c r="Z28" i="8"/>
  <c r="AA30" i="8" l="1"/>
  <c r="Z29" i="8"/>
  <c r="AQ30" i="7"/>
  <c r="AJ31" i="7"/>
  <c r="AK30" i="7"/>
  <c r="AJ32" i="7" l="1"/>
  <c r="AK31" i="7"/>
  <c r="AQ31" i="7"/>
  <c r="AA31" i="8"/>
  <c r="Z30" i="8"/>
  <c r="AA32" i="8" l="1"/>
  <c r="Z31" i="8"/>
  <c r="AJ33" i="7"/>
  <c r="AQ32" i="7"/>
  <c r="AK32" i="7"/>
  <c r="Z32" i="8" l="1"/>
  <c r="F13" i="6"/>
  <c r="AK33" i="7"/>
  <c r="AQ33" i="7"/>
  <c r="AJ34" i="7"/>
  <c r="E21" i="6" l="1"/>
  <c r="H21" i="6" s="1"/>
  <c r="N2" i="15" s="1"/>
  <c r="N6" i="15" s="1"/>
  <c r="D21" i="6"/>
  <c r="G21" i="6" s="1"/>
  <c r="N3" i="15" s="1"/>
  <c r="N7" i="15" s="1"/>
  <c r="AQ34" i="7"/>
  <c r="AJ35" i="7"/>
  <c r="AK34" i="7"/>
  <c r="F11" i="10" l="1"/>
  <c r="AJ36" i="7"/>
  <c r="AK35" i="7"/>
  <c r="AQ35" i="7"/>
  <c r="AQ36" i="7" l="1"/>
  <c r="AK36" i="7"/>
  <c r="F146" i="3" l="1"/>
  <c r="F130" i="3"/>
  <c r="F73" i="3"/>
  <c r="F70" i="3"/>
  <c r="C14" i="3"/>
  <c r="C15" i="3"/>
  <c r="F71" i="3" l="1"/>
  <c r="F27" i="3"/>
  <c r="D119" i="3"/>
  <c r="D118" i="3"/>
  <c r="D59" i="3"/>
  <c r="D35" i="3"/>
  <c r="D34" i="3"/>
  <c r="D19" i="3"/>
  <c r="D11" i="3"/>
  <c r="F63" i="3"/>
  <c r="I5" i="3"/>
  <c r="F8" i="3"/>
  <c r="J2" i="3"/>
  <c r="I2" i="3"/>
  <c r="D21" i="3" l="1"/>
  <c r="R3" i="15" s="1"/>
  <c r="R7" i="15" s="1"/>
  <c r="D22" i="3"/>
  <c r="D128" i="3"/>
  <c r="D125" i="3"/>
  <c r="M10" i="6"/>
  <c r="M11" i="13"/>
  <c r="D20" i="3"/>
  <c r="R2" i="15" s="1"/>
  <c r="R6" i="15" s="1"/>
  <c r="F62" i="3"/>
  <c r="D60" i="3"/>
  <c r="F28" i="10" s="1"/>
  <c r="F26" i="3"/>
  <c r="F30" i="3" s="1"/>
  <c r="C2" i="16"/>
  <c r="C30" i="16" s="1"/>
  <c r="C31" i="16" s="1"/>
  <c r="C4" i="2"/>
  <c r="C3" i="2"/>
  <c r="F32" i="10" l="1"/>
  <c r="I3815" i="16"/>
  <c r="E3815" i="16" s="1"/>
  <c r="C3815" i="16" s="1"/>
  <c r="I3175" i="16"/>
  <c r="E3175" i="16" s="1"/>
  <c r="C3175" i="16" s="1"/>
  <c r="I2610" i="16"/>
  <c r="E2610" i="16" s="1"/>
  <c r="C2610" i="16" s="1"/>
  <c r="I3178" i="16"/>
  <c r="E3178" i="16" s="1"/>
  <c r="C3178" i="16" s="1"/>
  <c r="I2423" i="16"/>
  <c r="E2423" i="16" s="1"/>
  <c r="C2423" i="16" s="1"/>
  <c r="I3347" i="16"/>
  <c r="E3347" i="16" s="1"/>
  <c r="C3347" i="16" s="1"/>
  <c r="I2640" i="16"/>
  <c r="E2640" i="16" s="1"/>
  <c r="C2640" i="16" s="1"/>
  <c r="I3274" i="16"/>
  <c r="E3274" i="16" s="1"/>
  <c r="C3274" i="16" s="1"/>
  <c r="I2579" i="16"/>
  <c r="E2579" i="16" s="1"/>
  <c r="C2579" i="16" s="1"/>
  <c r="I3298" i="16"/>
  <c r="E3298" i="16" s="1"/>
  <c r="C3298" i="16" s="1"/>
  <c r="I2591" i="16"/>
  <c r="E2591" i="16" s="1"/>
  <c r="C2591" i="16" s="1"/>
  <c r="I3263" i="16"/>
  <c r="E3263" i="16" s="1"/>
  <c r="C3263" i="16" s="1"/>
  <c r="I2555" i="16"/>
  <c r="E2555" i="16" s="1"/>
  <c r="C2555" i="16" s="1"/>
  <c r="I3827" i="16"/>
  <c r="E3827" i="16" s="1"/>
  <c r="C3827" i="16" s="1"/>
  <c r="I3790" i="16"/>
  <c r="E3790" i="16" s="1"/>
  <c r="C3790" i="16" s="1"/>
  <c r="I3749" i="16"/>
  <c r="E3749" i="16" s="1"/>
  <c r="C3749" i="16" s="1"/>
  <c r="I2875" i="16"/>
  <c r="E2875" i="16" s="1"/>
  <c r="C2875" i="16" s="1"/>
  <c r="I3707" i="16"/>
  <c r="E3707" i="16" s="1"/>
  <c r="C3707" i="16" s="1"/>
  <c r="I3150" i="16"/>
  <c r="E3150" i="16" s="1"/>
  <c r="C3150" i="16" s="1"/>
  <c r="I3600" i="16"/>
  <c r="E3600" i="16" s="1"/>
  <c r="C3600" i="16" s="1"/>
  <c r="I3067" i="16"/>
  <c r="E3067" i="16" s="1"/>
  <c r="C3067" i="16" s="1"/>
  <c r="I3612" i="16"/>
  <c r="E3612" i="16" s="1"/>
  <c r="C3612" i="16" s="1"/>
  <c r="I2430" i="16"/>
  <c r="E2430" i="16" s="1"/>
  <c r="C2430" i="16" s="1"/>
  <c r="I3747" i="16"/>
  <c r="E3747" i="16" s="1"/>
  <c r="C3747" i="16" s="1"/>
  <c r="I3792" i="16"/>
  <c r="E3792" i="16" s="1"/>
  <c r="C3792" i="16" s="1"/>
  <c r="I3648" i="16"/>
  <c r="E3648" i="16" s="1"/>
  <c r="C3648" i="16" s="1"/>
  <c r="I3504" i="16"/>
  <c r="E3504" i="16" s="1"/>
  <c r="C3504" i="16" s="1"/>
  <c r="I3360" i="16"/>
  <c r="E3360" i="16" s="1"/>
  <c r="C3360" i="16" s="1"/>
  <c r="I3215" i="16"/>
  <c r="E3215" i="16" s="1"/>
  <c r="C3215" i="16" s="1"/>
  <c r="I1991" i="16"/>
  <c r="E1991" i="16" s="1"/>
  <c r="C1991" i="16" s="1"/>
  <c r="I1295" i="16"/>
  <c r="E1295" i="16" s="1"/>
  <c r="C1295" i="16" s="1"/>
  <c r="I983" i="16"/>
  <c r="E983" i="16" s="1"/>
  <c r="C983" i="16" s="1"/>
  <c r="I839" i="16"/>
  <c r="E839" i="16" s="1"/>
  <c r="C839" i="16" s="1"/>
  <c r="I695" i="16"/>
  <c r="E695" i="16" s="1"/>
  <c r="C695" i="16" s="1"/>
  <c r="I540" i="16"/>
  <c r="E540" i="16" s="1"/>
  <c r="C540" i="16" s="1"/>
  <c r="I395" i="16"/>
  <c r="E395" i="16" s="1"/>
  <c r="C395" i="16" s="1"/>
  <c r="I2076" i="16"/>
  <c r="E2076" i="16" s="1"/>
  <c r="C2076" i="16" s="1"/>
  <c r="I1331" i="16"/>
  <c r="E1331" i="16" s="1"/>
  <c r="C1331" i="16" s="1"/>
  <c r="I3754" i="16"/>
  <c r="E3754" i="16" s="1"/>
  <c r="C3754" i="16" s="1"/>
  <c r="I3609" i="16"/>
  <c r="E3609" i="16" s="1"/>
  <c r="C3609" i="16" s="1"/>
  <c r="I3466" i="16"/>
  <c r="E3466" i="16" s="1"/>
  <c r="C3466" i="16" s="1"/>
  <c r="I3322" i="16"/>
  <c r="E3322" i="16" s="1"/>
  <c r="C3322" i="16" s="1"/>
  <c r="I3179" i="16"/>
  <c r="E3179" i="16" s="1"/>
  <c r="C3179" i="16" s="1"/>
  <c r="I2040" i="16"/>
  <c r="E2040" i="16" s="1"/>
  <c r="C2040" i="16" s="1"/>
  <c r="I1307" i="16"/>
  <c r="E1307" i="16" s="1"/>
  <c r="C1307" i="16" s="1"/>
  <c r="I3741" i="16"/>
  <c r="E3741" i="16" s="1"/>
  <c r="C3741" i="16" s="1"/>
  <c r="I3597" i="16"/>
  <c r="E3597" i="16" s="1"/>
  <c r="C3597" i="16" s="1"/>
  <c r="I3452" i="16"/>
  <c r="E3452" i="16" s="1"/>
  <c r="C3452" i="16" s="1"/>
  <c r="I3309" i="16"/>
  <c r="E3309" i="16" s="1"/>
  <c r="C3309" i="16" s="1"/>
  <c r="I3165" i="16"/>
  <c r="E3165" i="16" s="1"/>
  <c r="C3165" i="16" s="1"/>
  <c r="I1739" i="16"/>
  <c r="E1739" i="16" s="1"/>
  <c r="C1739" i="16" s="1"/>
  <c r="I3836" i="16"/>
  <c r="E3836" i="16" s="1"/>
  <c r="C3836" i="16" s="1"/>
  <c r="I3693" i="16"/>
  <c r="E3693" i="16" s="1"/>
  <c r="C3693" i="16" s="1"/>
  <c r="I3548" i="16"/>
  <c r="E3548" i="16" s="1"/>
  <c r="C3548" i="16" s="1"/>
  <c r="I3391" i="16"/>
  <c r="E3391" i="16" s="1"/>
  <c r="C3391" i="16" s="1"/>
  <c r="I3248" i="16"/>
  <c r="E3248" i="16" s="1"/>
  <c r="C3248" i="16" s="1"/>
  <c r="I3104" i="16"/>
  <c r="E3104" i="16" s="1"/>
  <c r="C3104" i="16" s="1"/>
  <c r="I1618" i="16"/>
  <c r="E1618" i="16" s="1"/>
  <c r="C1618" i="16" s="1"/>
  <c r="I3799" i="16"/>
  <c r="E3799" i="16" s="1"/>
  <c r="C3799" i="16" s="1"/>
  <c r="I3656" i="16"/>
  <c r="E3656" i="16" s="1"/>
  <c r="C3656" i="16" s="1"/>
  <c r="I3512" i="16"/>
  <c r="E3512" i="16" s="1"/>
  <c r="C3512" i="16" s="1"/>
  <c r="I3366" i="16"/>
  <c r="E3366" i="16" s="1"/>
  <c r="C3366" i="16" s="1"/>
  <c r="I3223" i="16"/>
  <c r="E3223" i="16" s="1"/>
  <c r="C3223" i="16" s="1"/>
  <c r="I2262" i="16"/>
  <c r="E2262" i="16" s="1"/>
  <c r="C2262" i="16" s="1"/>
  <c r="I1482" i="16"/>
  <c r="E1482" i="16" s="1"/>
  <c r="C1482" i="16" s="1"/>
  <c r="I1338" i="16"/>
  <c r="E1338" i="16" s="1"/>
  <c r="C1338" i="16" s="1"/>
  <c r="I1194" i="16"/>
  <c r="E1194" i="16" s="1"/>
  <c r="C1194" i="16" s="1"/>
  <c r="I1782" i="16"/>
  <c r="E1782" i="16" s="1"/>
  <c r="C1782" i="16" s="1"/>
  <c r="I3821" i="16"/>
  <c r="E3821" i="16" s="1"/>
  <c r="C3821" i="16" s="1"/>
  <c r="I3677" i="16"/>
  <c r="E3677" i="16" s="1"/>
  <c r="C3677" i="16" s="1"/>
  <c r="I3533" i="16"/>
  <c r="E3533" i="16" s="1"/>
  <c r="C3533" i="16" s="1"/>
  <c r="I3388" i="16"/>
  <c r="E3388" i="16" s="1"/>
  <c r="C3388" i="16" s="1"/>
  <c r="I3245" i="16"/>
  <c r="E3245" i="16" s="1"/>
  <c r="C3245" i="16" s="1"/>
  <c r="I3101" i="16"/>
  <c r="E3101" i="16" s="1"/>
  <c r="C3101" i="16" s="1"/>
  <c r="I3256" i="16"/>
  <c r="E3256" i="16" s="1"/>
  <c r="C3256" i="16" s="1"/>
  <c r="I3112" i="16"/>
  <c r="E3112" i="16" s="1"/>
  <c r="C3112" i="16" s="1"/>
  <c r="I1865" i="16"/>
  <c r="E1865" i="16" s="1"/>
  <c r="C1865" i="16" s="1"/>
  <c r="I3389" i="16"/>
  <c r="E3389" i="16" s="1"/>
  <c r="C3389" i="16" s="1"/>
  <c r="I3699" i="16"/>
  <c r="E3699" i="16" s="1"/>
  <c r="C3699" i="16" s="1"/>
  <c r="I3544" i="16"/>
  <c r="E3544" i="16" s="1"/>
  <c r="C3544" i="16" s="1"/>
  <c r="I3399" i="16"/>
  <c r="E3399" i="16" s="1"/>
  <c r="C3399" i="16" s="1"/>
  <c r="I3255" i="16"/>
  <c r="E3255" i="16" s="1"/>
  <c r="C3255" i="16" s="1"/>
  <c r="I3111" i="16"/>
  <c r="E3111" i="16" s="1"/>
  <c r="C3111" i="16" s="1"/>
  <c r="I1973" i="16"/>
  <c r="E1973" i="16" s="1"/>
  <c r="C1973" i="16" s="1"/>
  <c r="I3412" i="16"/>
  <c r="E3412" i="16" s="1"/>
  <c r="C3412" i="16" s="1"/>
  <c r="I3722" i="16"/>
  <c r="E3722" i="16" s="1"/>
  <c r="C3722" i="16" s="1"/>
  <c r="I3578" i="16"/>
  <c r="E3578" i="16" s="1"/>
  <c r="C3578" i="16" s="1"/>
  <c r="I3434" i="16"/>
  <c r="E3434" i="16" s="1"/>
  <c r="C3434" i="16" s="1"/>
  <c r="I3290" i="16"/>
  <c r="E3290" i="16" s="1"/>
  <c r="C3290" i="16" s="1"/>
  <c r="I3146" i="16"/>
  <c r="E3146" i="16" s="1"/>
  <c r="C3146" i="16" s="1"/>
  <c r="I1877" i="16"/>
  <c r="E1877" i="16" s="1"/>
  <c r="C1877" i="16" s="1"/>
  <c r="I3376" i="16"/>
  <c r="E3376" i="16" s="1"/>
  <c r="C3376" i="16" s="1"/>
  <c r="I3720" i="16"/>
  <c r="E3720" i="16" s="1"/>
  <c r="C3720" i="16" s="1"/>
  <c r="I3577" i="16"/>
  <c r="E3577" i="16" s="1"/>
  <c r="C3577" i="16" s="1"/>
  <c r="I3433" i="16"/>
  <c r="E3433" i="16" s="1"/>
  <c r="C3433" i="16" s="1"/>
  <c r="I3289" i="16"/>
  <c r="E3289" i="16" s="1"/>
  <c r="C3289" i="16" s="1"/>
  <c r="I3145" i="16"/>
  <c r="E3145" i="16" s="1"/>
  <c r="C3145" i="16" s="1"/>
  <c r="I3011" i="16"/>
  <c r="E3011" i="16" s="1"/>
  <c r="C3011" i="16" s="1"/>
  <c r="I2868" i="16"/>
  <c r="E2868" i="16" s="1"/>
  <c r="C2868" i="16" s="1"/>
  <c r="I2724" i="16"/>
  <c r="E2724" i="16" s="1"/>
  <c r="C2724" i="16" s="1"/>
  <c r="I2568" i="16"/>
  <c r="E2568" i="16" s="1"/>
  <c r="C2568" i="16" s="1"/>
  <c r="I2424" i="16"/>
  <c r="E2424" i="16" s="1"/>
  <c r="C2424" i="16" s="1"/>
  <c r="I2280" i="16"/>
  <c r="E2280" i="16" s="1"/>
  <c r="C2280" i="16" s="1"/>
  <c r="I2135" i="16"/>
  <c r="E2135" i="16" s="1"/>
  <c r="C2135" i="16" s="1"/>
  <c r="I1993" i="16"/>
  <c r="E1993" i="16" s="1"/>
  <c r="C1993" i="16" s="1"/>
  <c r="I1848" i="16"/>
  <c r="E1848" i="16" s="1"/>
  <c r="C1848" i="16" s="1"/>
  <c r="I1704" i="16"/>
  <c r="E1704" i="16" s="1"/>
  <c r="C1704" i="16" s="1"/>
  <c r="I1561" i="16"/>
  <c r="E1561" i="16" s="1"/>
  <c r="C1561" i="16" s="1"/>
  <c r="I1416" i="16"/>
  <c r="E1416" i="16" s="1"/>
  <c r="C1416" i="16" s="1"/>
  <c r="I1273" i="16"/>
  <c r="E1273" i="16" s="1"/>
  <c r="C1273" i="16" s="1"/>
  <c r="I1128" i="16"/>
  <c r="E1128" i="16" s="1"/>
  <c r="C1128" i="16" s="1"/>
  <c r="I167" i="16"/>
  <c r="E167" i="16" s="1"/>
  <c r="C167" i="16" s="1"/>
  <c r="I3022" i="16"/>
  <c r="E3022" i="16" s="1"/>
  <c r="C3022" i="16" s="1"/>
  <c r="I2878" i="16"/>
  <c r="E2878" i="16" s="1"/>
  <c r="C2878" i="16" s="1"/>
  <c r="I2734" i="16"/>
  <c r="E2734" i="16" s="1"/>
  <c r="C2734" i="16" s="1"/>
  <c r="I2578" i="16"/>
  <c r="E2578" i="16" s="1"/>
  <c r="C2578" i="16" s="1"/>
  <c r="I2434" i="16"/>
  <c r="E2434" i="16" s="1"/>
  <c r="C2434" i="16" s="1"/>
  <c r="I2290" i="16"/>
  <c r="E2290" i="16" s="1"/>
  <c r="C2290" i="16" s="1"/>
  <c r="I2146" i="16"/>
  <c r="E2146" i="16" s="1"/>
  <c r="C2146" i="16" s="1"/>
  <c r="I2003" i="16"/>
  <c r="E2003" i="16" s="1"/>
  <c r="C2003" i="16" s="1"/>
  <c r="I1846" i="16"/>
  <c r="E1846" i="16" s="1"/>
  <c r="C1846" i="16" s="1"/>
  <c r="I1701" i="16"/>
  <c r="E1701" i="16" s="1"/>
  <c r="C1701" i="16" s="1"/>
  <c r="I1559" i="16"/>
  <c r="E1559" i="16" s="1"/>
  <c r="C1559" i="16" s="1"/>
  <c r="I1414" i="16"/>
  <c r="E1414" i="16" s="1"/>
  <c r="C1414" i="16" s="1"/>
  <c r="I1271" i="16"/>
  <c r="E1271" i="16" s="1"/>
  <c r="C1271" i="16" s="1"/>
  <c r="I1126" i="16"/>
  <c r="E1126" i="16" s="1"/>
  <c r="C1126" i="16" s="1"/>
  <c r="I3057" i="16"/>
  <c r="E3057" i="16" s="1"/>
  <c r="C3057" i="16" s="1"/>
  <c r="I2913" i="16"/>
  <c r="E2913" i="16" s="1"/>
  <c r="C2913" i="16" s="1"/>
  <c r="I2769" i="16"/>
  <c r="E2769" i="16" s="1"/>
  <c r="C2769" i="16" s="1"/>
  <c r="I2625" i="16"/>
  <c r="E2625" i="16" s="1"/>
  <c r="C2625" i="16" s="1"/>
  <c r="I2481" i="16"/>
  <c r="E2481" i="16" s="1"/>
  <c r="C2481" i="16" s="1"/>
  <c r="I2325" i="16"/>
  <c r="E2325" i="16" s="1"/>
  <c r="C2325" i="16" s="1"/>
  <c r="I2182" i="16"/>
  <c r="E2182" i="16" s="1"/>
  <c r="C2182" i="16" s="1"/>
  <c r="I2038" i="16"/>
  <c r="E2038" i="16" s="1"/>
  <c r="C2038" i="16" s="1"/>
  <c r="I1894" i="16"/>
  <c r="E1894" i="16" s="1"/>
  <c r="C1894" i="16" s="1"/>
  <c r="I1749" i="16"/>
  <c r="E1749" i="16" s="1"/>
  <c r="C1749" i="16" s="1"/>
  <c r="I1605" i="16"/>
  <c r="E1605" i="16" s="1"/>
  <c r="C1605" i="16" s="1"/>
  <c r="I1461" i="16"/>
  <c r="E1461" i="16" s="1"/>
  <c r="C1461" i="16" s="1"/>
  <c r="I1316" i="16"/>
  <c r="E1316" i="16" s="1"/>
  <c r="C1316" i="16" s="1"/>
  <c r="I1173" i="16"/>
  <c r="E1173" i="16" s="1"/>
  <c r="C1173" i="16" s="1"/>
  <c r="I3020" i="16"/>
  <c r="E3020" i="16" s="1"/>
  <c r="C3020" i="16" s="1"/>
  <c r="I2876" i="16"/>
  <c r="E2876" i="16" s="1"/>
  <c r="C2876" i="16" s="1"/>
  <c r="I2732" i="16"/>
  <c r="E2732" i="16" s="1"/>
  <c r="C2732" i="16" s="1"/>
  <c r="I2588" i="16"/>
  <c r="E2588" i="16" s="1"/>
  <c r="C2588" i="16" s="1"/>
  <c r="I2444" i="16"/>
  <c r="E2444" i="16" s="1"/>
  <c r="C2444" i="16" s="1"/>
  <c r="I2300" i="16"/>
  <c r="E2300" i="16" s="1"/>
  <c r="C2300" i="16" s="1"/>
  <c r="I2155" i="16"/>
  <c r="E2155" i="16" s="1"/>
  <c r="C2155" i="16" s="1"/>
  <c r="I2011" i="16"/>
  <c r="E2011" i="16" s="1"/>
  <c r="C2011" i="16" s="1"/>
  <c r="I1869" i="16"/>
  <c r="E1869" i="16" s="1"/>
  <c r="C1869" i="16" s="1"/>
  <c r="I1724" i="16"/>
  <c r="E1724" i="16" s="1"/>
  <c r="C1724" i="16" s="1"/>
  <c r="I1581" i="16"/>
  <c r="E1581" i="16" s="1"/>
  <c r="C1581" i="16" s="1"/>
  <c r="I1436" i="16"/>
  <c r="E1436" i="16" s="1"/>
  <c r="C1436" i="16" s="1"/>
  <c r="I1292" i="16"/>
  <c r="E1292" i="16" s="1"/>
  <c r="C1292" i="16" s="1"/>
  <c r="I1148" i="16"/>
  <c r="E1148" i="16" s="1"/>
  <c r="C1148" i="16" s="1"/>
  <c r="I3031" i="16"/>
  <c r="E3031" i="16" s="1"/>
  <c r="C3031" i="16" s="1"/>
  <c r="I3683" i="16"/>
  <c r="E3683" i="16" s="1"/>
  <c r="C3683" i="16" s="1"/>
  <c r="I3126" i="16"/>
  <c r="E3126" i="16" s="1"/>
  <c r="C3126" i="16" s="1"/>
  <c r="I2587" i="16"/>
  <c r="E2587" i="16" s="1"/>
  <c r="C2587" i="16" s="1"/>
  <c r="I3118" i="16"/>
  <c r="E3118" i="16" s="1"/>
  <c r="C3118" i="16" s="1"/>
  <c r="I2363" i="16"/>
  <c r="E2363" i="16" s="1"/>
  <c r="C2363" i="16" s="1"/>
  <c r="I3287" i="16"/>
  <c r="E3287" i="16" s="1"/>
  <c r="C3287" i="16" s="1"/>
  <c r="I2567" i="16"/>
  <c r="E2567" i="16" s="1"/>
  <c r="C2567" i="16" s="1"/>
  <c r="I3216" i="16"/>
  <c r="E3216" i="16" s="1"/>
  <c r="C3216" i="16" s="1"/>
  <c r="I2519" i="16"/>
  <c r="E2519" i="16" s="1"/>
  <c r="C2519" i="16" s="1"/>
  <c r="I3250" i="16"/>
  <c r="E3250" i="16" s="1"/>
  <c r="C3250" i="16" s="1"/>
  <c r="I2531" i="16"/>
  <c r="E2531" i="16" s="1"/>
  <c r="C2531" i="16" s="1"/>
  <c r="I3204" i="16"/>
  <c r="E3204" i="16" s="1"/>
  <c r="C3204" i="16" s="1"/>
  <c r="I2495" i="16"/>
  <c r="E2495" i="16" s="1"/>
  <c r="C2495" i="16" s="1"/>
  <c r="I3671" i="16"/>
  <c r="E3671" i="16" s="1"/>
  <c r="C3671" i="16" s="1"/>
  <c r="I3646" i="16"/>
  <c r="E3646" i="16" s="1"/>
  <c r="C3646" i="16" s="1"/>
  <c r="I3690" i="16"/>
  <c r="E3690" i="16" s="1"/>
  <c r="C3690" i="16" s="1"/>
  <c r="I2814" i="16"/>
  <c r="E2814" i="16" s="1"/>
  <c r="C2814" i="16" s="1"/>
  <c r="I3587" i="16"/>
  <c r="E3587" i="16" s="1"/>
  <c r="C3587" i="16" s="1"/>
  <c r="I3054" i="16"/>
  <c r="E3054" i="16" s="1"/>
  <c r="C3054" i="16" s="1"/>
  <c r="I3480" i="16"/>
  <c r="E3480" i="16" s="1"/>
  <c r="C3480" i="16" s="1"/>
  <c r="I3018" i="16"/>
  <c r="E3018" i="16" s="1"/>
  <c r="C3018" i="16" s="1"/>
  <c r="I3492" i="16"/>
  <c r="E3492" i="16" s="1"/>
  <c r="C3492" i="16" s="1"/>
  <c r="I2394" i="16"/>
  <c r="E2394" i="16" s="1"/>
  <c r="C2394" i="16" s="1"/>
  <c r="I3700" i="16"/>
  <c r="E3700" i="16" s="1"/>
  <c r="C3700" i="16" s="1"/>
  <c r="I3780" i="16"/>
  <c r="E3780" i="16" s="1"/>
  <c r="C3780" i="16" s="1"/>
  <c r="I3636" i="16"/>
  <c r="E3636" i="16" s="1"/>
  <c r="C3636" i="16" s="1"/>
  <c r="I3491" i="16"/>
  <c r="E3491" i="16" s="1"/>
  <c r="C3491" i="16" s="1"/>
  <c r="I3349" i="16"/>
  <c r="E3349" i="16" s="1"/>
  <c r="C3349" i="16" s="1"/>
  <c r="I3203" i="16"/>
  <c r="E3203" i="16" s="1"/>
  <c r="C3203" i="16" s="1"/>
  <c r="I1943" i="16"/>
  <c r="E1943" i="16" s="1"/>
  <c r="C1943" i="16" s="1"/>
  <c r="I1235" i="16"/>
  <c r="E1235" i="16" s="1"/>
  <c r="C1235" i="16" s="1"/>
  <c r="I971" i="16"/>
  <c r="E971" i="16" s="1"/>
  <c r="C971" i="16" s="1"/>
  <c r="I827" i="16"/>
  <c r="E827" i="16" s="1"/>
  <c r="C827" i="16" s="1"/>
  <c r="I683" i="16"/>
  <c r="E683" i="16" s="1"/>
  <c r="C683" i="16" s="1"/>
  <c r="I528" i="16"/>
  <c r="E528" i="16" s="1"/>
  <c r="C528" i="16" s="1"/>
  <c r="I383" i="16"/>
  <c r="E383" i="16" s="1"/>
  <c r="C383" i="16" s="1"/>
  <c r="I2016" i="16"/>
  <c r="E2016" i="16" s="1"/>
  <c r="C2016" i="16" s="1"/>
  <c r="I1270" i="16"/>
  <c r="E1270" i="16" s="1"/>
  <c r="C1270" i="16" s="1"/>
  <c r="I3743" i="16"/>
  <c r="E3743" i="16" s="1"/>
  <c r="C3743" i="16" s="1"/>
  <c r="I3598" i="16"/>
  <c r="E3598" i="16" s="1"/>
  <c r="C3598" i="16" s="1"/>
  <c r="I3454" i="16"/>
  <c r="E3454" i="16" s="1"/>
  <c r="C3454" i="16" s="1"/>
  <c r="I3310" i="16"/>
  <c r="E3310" i="16" s="1"/>
  <c r="C3310" i="16" s="1"/>
  <c r="I3166" i="16"/>
  <c r="E3166" i="16" s="1"/>
  <c r="C3166" i="16" s="1"/>
  <c r="I1980" i="16"/>
  <c r="E1980" i="16" s="1"/>
  <c r="C1980" i="16" s="1"/>
  <c r="I1247" i="16"/>
  <c r="E1247" i="16" s="1"/>
  <c r="C1247" i="16" s="1"/>
  <c r="I3730" i="16"/>
  <c r="E3730" i="16" s="1"/>
  <c r="C3730" i="16" s="1"/>
  <c r="I3585" i="16"/>
  <c r="E3585" i="16" s="1"/>
  <c r="C3585" i="16" s="1"/>
  <c r="I3441" i="16"/>
  <c r="E3441" i="16" s="1"/>
  <c r="C3441" i="16" s="1"/>
  <c r="I3297" i="16"/>
  <c r="E3297" i="16" s="1"/>
  <c r="C3297" i="16" s="1"/>
  <c r="I3153" i="16"/>
  <c r="E3153" i="16" s="1"/>
  <c r="C3153" i="16" s="1"/>
  <c r="I1680" i="16"/>
  <c r="E1680" i="16" s="1"/>
  <c r="C1680" i="16" s="1"/>
  <c r="I3824" i="16"/>
  <c r="E3824" i="16" s="1"/>
  <c r="C3824" i="16" s="1"/>
  <c r="I3680" i="16"/>
  <c r="E3680" i="16" s="1"/>
  <c r="C3680" i="16" s="1"/>
  <c r="I3536" i="16"/>
  <c r="E3536" i="16" s="1"/>
  <c r="C3536" i="16" s="1"/>
  <c r="I3380" i="16"/>
  <c r="E3380" i="16" s="1"/>
  <c r="C3380" i="16" s="1"/>
  <c r="I3236" i="16"/>
  <c r="E3236" i="16" s="1"/>
  <c r="C3236" i="16" s="1"/>
  <c r="I3092" i="16"/>
  <c r="E3092" i="16" s="1"/>
  <c r="C3092" i="16" s="1"/>
  <c r="I1558" i="16"/>
  <c r="E1558" i="16" s="1"/>
  <c r="C1558" i="16" s="1"/>
  <c r="I3787" i="16"/>
  <c r="E3787" i="16" s="1"/>
  <c r="C3787" i="16" s="1"/>
  <c r="I3642" i="16"/>
  <c r="E3642" i="16" s="1"/>
  <c r="C3642" i="16" s="1"/>
  <c r="I3498" i="16"/>
  <c r="E3498" i="16" s="1"/>
  <c r="C3498" i="16" s="1"/>
  <c r="I3355" i="16"/>
  <c r="E3355" i="16" s="1"/>
  <c r="C3355" i="16" s="1"/>
  <c r="I3211" i="16"/>
  <c r="E3211" i="16" s="1"/>
  <c r="C3211" i="16" s="1"/>
  <c r="I2058" i="16"/>
  <c r="E2058" i="16" s="1"/>
  <c r="C2058" i="16" s="1"/>
  <c r="I1469" i="16"/>
  <c r="E1469" i="16" s="1"/>
  <c r="C1469" i="16" s="1"/>
  <c r="I1326" i="16"/>
  <c r="E1326" i="16" s="1"/>
  <c r="C1326" i="16" s="1"/>
  <c r="I2346" i="16"/>
  <c r="E2346" i="16" s="1"/>
  <c r="C2346" i="16" s="1"/>
  <c r="I1721" i="16"/>
  <c r="E1721" i="16" s="1"/>
  <c r="C1721" i="16" s="1"/>
  <c r="I3809" i="16"/>
  <c r="E3809" i="16" s="1"/>
  <c r="C3809" i="16" s="1"/>
  <c r="I3665" i="16"/>
  <c r="E3665" i="16" s="1"/>
  <c r="C3665" i="16" s="1"/>
  <c r="I3521" i="16"/>
  <c r="E3521" i="16" s="1"/>
  <c r="C3521" i="16" s="1"/>
  <c r="I3377" i="16"/>
  <c r="E3377" i="16" s="1"/>
  <c r="C3377" i="16" s="1"/>
  <c r="I3233" i="16"/>
  <c r="E3233" i="16" s="1"/>
  <c r="C3233" i="16" s="1"/>
  <c r="I3089" i="16"/>
  <c r="E3089" i="16" s="1"/>
  <c r="C3089" i="16" s="1"/>
  <c r="I3244" i="16"/>
  <c r="E3244" i="16" s="1"/>
  <c r="C3244" i="16" s="1"/>
  <c r="I3100" i="16"/>
  <c r="E3100" i="16" s="1"/>
  <c r="C3100" i="16" s="1"/>
  <c r="I1769" i="16"/>
  <c r="E1769" i="16" s="1"/>
  <c r="C1769" i="16" s="1"/>
  <c r="I3830" i="16"/>
  <c r="E3830" i="16" s="1"/>
  <c r="C3830" i="16" s="1"/>
  <c r="I3687" i="16"/>
  <c r="E3687" i="16" s="1"/>
  <c r="C3687" i="16" s="1"/>
  <c r="I3531" i="16"/>
  <c r="E3531" i="16" s="1"/>
  <c r="C3531" i="16" s="1"/>
  <c r="I3387" i="16"/>
  <c r="E3387" i="16" s="1"/>
  <c r="C3387" i="16" s="1"/>
  <c r="I3243" i="16"/>
  <c r="E3243" i="16" s="1"/>
  <c r="C3243" i="16" s="1"/>
  <c r="I3099" i="16"/>
  <c r="E3099" i="16" s="1"/>
  <c r="C3099" i="16" s="1"/>
  <c r="I1914" i="16"/>
  <c r="E1914" i="16" s="1"/>
  <c r="C1914" i="16" s="1"/>
  <c r="I3339" i="16"/>
  <c r="E3339" i="16" s="1"/>
  <c r="C3339" i="16" s="1"/>
  <c r="I3710" i="16"/>
  <c r="E3710" i="16" s="1"/>
  <c r="C3710" i="16" s="1"/>
  <c r="I3566" i="16"/>
  <c r="E3566" i="16" s="1"/>
  <c r="C3566" i="16" s="1"/>
  <c r="I3422" i="16"/>
  <c r="E3422" i="16" s="1"/>
  <c r="C3422" i="16" s="1"/>
  <c r="I3278" i="16"/>
  <c r="E3278" i="16" s="1"/>
  <c r="C3278" i="16" s="1"/>
  <c r="I3134" i="16"/>
  <c r="E3134" i="16" s="1"/>
  <c r="C3134" i="16" s="1"/>
  <c r="I1818" i="16"/>
  <c r="E1818" i="16" s="1"/>
  <c r="C1818" i="16" s="1"/>
  <c r="I3842" i="16"/>
  <c r="E3842" i="16" s="1"/>
  <c r="C3842" i="16" s="1"/>
  <c r="I3708" i="16"/>
  <c r="E3708" i="16" s="1"/>
  <c r="C3708" i="16" s="1"/>
  <c r="I3565" i="16"/>
  <c r="E3565" i="16" s="1"/>
  <c r="C3565" i="16" s="1"/>
  <c r="I3421" i="16"/>
  <c r="E3421" i="16" s="1"/>
  <c r="C3421" i="16" s="1"/>
  <c r="I3277" i="16"/>
  <c r="E3277" i="16" s="1"/>
  <c r="C3277" i="16" s="1"/>
  <c r="I3133" i="16"/>
  <c r="E3133" i="16" s="1"/>
  <c r="C3133" i="16" s="1"/>
  <c r="I2999" i="16"/>
  <c r="E2999" i="16" s="1"/>
  <c r="C2999" i="16" s="1"/>
  <c r="I2856" i="16"/>
  <c r="E2856" i="16" s="1"/>
  <c r="C2856" i="16" s="1"/>
  <c r="I2712" i="16"/>
  <c r="E2712" i="16" s="1"/>
  <c r="C2712" i="16" s="1"/>
  <c r="I2556" i="16"/>
  <c r="E2556" i="16" s="1"/>
  <c r="C2556" i="16" s="1"/>
  <c r="I2411" i="16"/>
  <c r="E2411" i="16" s="1"/>
  <c r="C2411" i="16" s="1"/>
  <c r="I2267" i="16"/>
  <c r="E2267" i="16" s="1"/>
  <c r="C2267" i="16" s="1"/>
  <c r="I2123" i="16"/>
  <c r="E2123" i="16" s="1"/>
  <c r="C2123" i="16" s="1"/>
  <c r="I1979" i="16"/>
  <c r="E1979" i="16" s="1"/>
  <c r="C1979" i="16" s="1"/>
  <c r="I1835" i="16"/>
  <c r="E1835" i="16" s="1"/>
  <c r="C1835" i="16" s="1"/>
  <c r="I1693" i="16"/>
  <c r="E1693" i="16" s="1"/>
  <c r="C1693" i="16" s="1"/>
  <c r="I1548" i="16"/>
  <c r="E1548" i="16" s="1"/>
  <c r="C1548" i="16" s="1"/>
  <c r="I1404" i="16"/>
  <c r="E1404" i="16" s="1"/>
  <c r="C1404" i="16" s="1"/>
  <c r="I1260" i="16"/>
  <c r="E1260" i="16" s="1"/>
  <c r="C1260" i="16" s="1"/>
  <c r="I1116" i="16"/>
  <c r="E1116" i="16" s="1"/>
  <c r="C1116" i="16" s="1"/>
  <c r="I156" i="16"/>
  <c r="E156" i="16" s="1"/>
  <c r="C156" i="16" s="1"/>
  <c r="I3010" i="16"/>
  <c r="E3010" i="16" s="1"/>
  <c r="C3010" i="16" s="1"/>
  <c r="I2866" i="16"/>
  <c r="E2866" i="16" s="1"/>
  <c r="C2866" i="16" s="1"/>
  <c r="I2722" i="16"/>
  <c r="E2722" i="16" s="1"/>
  <c r="C2722" i="16" s="1"/>
  <c r="I2566" i="16"/>
  <c r="E2566" i="16" s="1"/>
  <c r="C2566" i="16" s="1"/>
  <c r="I2422" i="16"/>
  <c r="E2422" i="16" s="1"/>
  <c r="C2422" i="16" s="1"/>
  <c r="I2277" i="16"/>
  <c r="E2277" i="16" s="1"/>
  <c r="C2277" i="16" s="1"/>
  <c r="I2133" i="16"/>
  <c r="E2133" i="16" s="1"/>
  <c r="C2133" i="16" s="1"/>
  <c r="I1989" i="16"/>
  <c r="E1989" i="16" s="1"/>
  <c r="C1989" i="16" s="1"/>
  <c r="I1833" i="16"/>
  <c r="E1833" i="16" s="1"/>
  <c r="C1833" i="16" s="1"/>
  <c r="I1690" i="16"/>
  <c r="E1690" i="16" s="1"/>
  <c r="C1690" i="16" s="1"/>
  <c r="I1546" i="16"/>
  <c r="E1546" i="16" s="1"/>
  <c r="C1546" i="16" s="1"/>
  <c r="I1402" i="16"/>
  <c r="E1402" i="16" s="1"/>
  <c r="C1402" i="16" s="1"/>
  <c r="I1258" i="16"/>
  <c r="E1258" i="16" s="1"/>
  <c r="C1258" i="16" s="1"/>
  <c r="I1114" i="16"/>
  <c r="E1114" i="16" s="1"/>
  <c r="C1114" i="16" s="1"/>
  <c r="I3045" i="16"/>
  <c r="E3045" i="16" s="1"/>
  <c r="C3045" i="16" s="1"/>
  <c r="I2901" i="16"/>
  <c r="E2901" i="16" s="1"/>
  <c r="C2901" i="16" s="1"/>
  <c r="I2757" i="16"/>
  <c r="E2757" i="16" s="1"/>
  <c r="C2757" i="16" s="1"/>
  <c r="I2613" i="16"/>
  <c r="E2613" i="16" s="1"/>
  <c r="C2613" i="16" s="1"/>
  <c r="I2468" i="16"/>
  <c r="E2468" i="16" s="1"/>
  <c r="C2468" i="16" s="1"/>
  <c r="I2313" i="16"/>
  <c r="E2313" i="16" s="1"/>
  <c r="C2313" i="16" s="1"/>
  <c r="I2168" i="16"/>
  <c r="E2168" i="16" s="1"/>
  <c r="C2168" i="16" s="1"/>
  <c r="I2025" i="16"/>
  <c r="E2025" i="16" s="1"/>
  <c r="C2025" i="16" s="1"/>
  <c r="I1880" i="16"/>
  <c r="E1880" i="16" s="1"/>
  <c r="C1880" i="16" s="1"/>
  <c r="I1738" i="16"/>
  <c r="E1738" i="16" s="1"/>
  <c r="C1738" i="16" s="1"/>
  <c r="I1594" i="16"/>
  <c r="E1594" i="16" s="1"/>
  <c r="C1594" i="16" s="1"/>
  <c r="I1448" i="16"/>
  <c r="E1448" i="16" s="1"/>
  <c r="C1448" i="16" s="1"/>
  <c r="I1304" i="16"/>
  <c r="E1304" i="16" s="1"/>
  <c r="C1304" i="16" s="1"/>
  <c r="I1161" i="16"/>
  <c r="E1161" i="16" s="1"/>
  <c r="C1161" i="16" s="1"/>
  <c r="I3007" i="16"/>
  <c r="E3007" i="16" s="1"/>
  <c r="C3007" i="16" s="1"/>
  <c r="I2863" i="16"/>
  <c r="E2863" i="16" s="1"/>
  <c r="C2863" i="16" s="1"/>
  <c r="I2720" i="16"/>
  <c r="E2720" i="16" s="1"/>
  <c r="C2720" i="16" s="1"/>
  <c r="I2576" i="16"/>
  <c r="E2576" i="16" s="1"/>
  <c r="C2576" i="16" s="1"/>
  <c r="I2432" i="16"/>
  <c r="E2432" i="16" s="1"/>
  <c r="C2432" i="16" s="1"/>
  <c r="I2289" i="16"/>
  <c r="E2289" i="16" s="1"/>
  <c r="C2289" i="16" s="1"/>
  <c r="I2145" i="16"/>
  <c r="E2145" i="16" s="1"/>
  <c r="C2145" i="16" s="1"/>
  <c r="I2000" i="16"/>
  <c r="E2000" i="16" s="1"/>
  <c r="C2000" i="16" s="1"/>
  <c r="I1855" i="16"/>
  <c r="E1855" i="16" s="1"/>
  <c r="C1855" i="16" s="1"/>
  <c r="I1712" i="16"/>
  <c r="E1712" i="16" s="1"/>
  <c r="C1712" i="16" s="1"/>
  <c r="I1568" i="16"/>
  <c r="E1568" i="16" s="1"/>
  <c r="C1568" i="16" s="1"/>
  <c r="I1424" i="16"/>
  <c r="E1424" i="16" s="1"/>
  <c r="C1424" i="16" s="1"/>
  <c r="I1280" i="16"/>
  <c r="E1280" i="16" s="1"/>
  <c r="C1280" i="16" s="1"/>
  <c r="I1135" i="16"/>
  <c r="E1135" i="16" s="1"/>
  <c r="C1135" i="16" s="1"/>
  <c r="I3019" i="16"/>
  <c r="E3019" i="16" s="1"/>
  <c r="C3019" i="16" s="1"/>
  <c r="I3575" i="16"/>
  <c r="E3575" i="16" s="1"/>
  <c r="C3575" i="16" s="1"/>
  <c r="I3043" i="16"/>
  <c r="E3043" i="16" s="1"/>
  <c r="C3043" i="16" s="1"/>
  <c r="I2562" i="16"/>
  <c r="E2562" i="16" s="1"/>
  <c r="C2562" i="16" s="1"/>
  <c r="I3060" i="16"/>
  <c r="E3060" i="16" s="1"/>
  <c r="C3060" i="16" s="1"/>
  <c r="I2314" i="16"/>
  <c r="E2314" i="16" s="1"/>
  <c r="C2314" i="16" s="1"/>
  <c r="I3227" i="16"/>
  <c r="E3227" i="16" s="1"/>
  <c r="C3227" i="16" s="1"/>
  <c r="I2508" i="16"/>
  <c r="E2508" i="16" s="1"/>
  <c r="C2508" i="16" s="1"/>
  <c r="I3156" i="16"/>
  <c r="E3156" i="16" s="1"/>
  <c r="C3156" i="16" s="1"/>
  <c r="I2458" i="16"/>
  <c r="E2458" i="16" s="1"/>
  <c r="C2458" i="16" s="1"/>
  <c r="I3192" i="16"/>
  <c r="E3192" i="16" s="1"/>
  <c r="C3192" i="16" s="1"/>
  <c r="I2435" i="16"/>
  <c r="E2435" i="16" s="1"/>
  <c r="C2435" i="16" s="1"/>
  <c r="I3144" i="16"/>
  <c r="E3144" i="16" s="1"/>
  <c r="C3144" i="16" s="1"/>
  <c r="I2447" i="16"/>
  <c r="E2447" i="16" s="1"/>
  <c r="C2447" i="16" s="1"/>
  <c r="I3419" i="16"/>
  <c r="E3419" i="16" s="1"/>
  <c r="C3419" i="16" s="1"/>
  <c r="I3822" i="16"/>
  <c r="E3822" i="16" s="1"/>
  <c r="C3822" i="16" s="1"/>
  <c r="I3607" i="16"/>
  <c r="E3607" i="16" s="1"/>
  <c r="C3607" i="16" s="1"/>
  <c r="I2754" i="16"/>
  <c r="E2754" i="16" s="1"/>
  <c r="C2754" i="16" s="1"/>
  <c r="I3467" i="16"/>
  <c r="E3467" i="16" s="1"/>
  <c r="C3467" i="16" s="1"/>
  <c r="I2994" i="16"/>
  <c r="E2994" i="16" s="1"/>
  <c r="C2994" i="16" s="1"/>
  <c r="I3774" i="16"/>
  <c r="E3774" i="16" s="1"/>
  <c r="C3774" i="16" s="1"/>
  <c r="I2971" i="16"/>
  <c r="E2971" i="16" s="1"/>
  <c r="C2971" i="16" s="1"/>
  <c r="I3810" i="16"/>
  <c r="E3810" i="16" s="1"/>
  <c r="C3810" i="16" s="1"/>
  <c r="I2310" i="16"/>
  <c r="E2310" i="16" s="1"/>
  <c r="C2310" i="16" s="1"/>
  <c r="I3652" i="16"/>
  <c r="E3652" i="16" s="1"/>
  <c r="C3652" i="16" s="1"/>
  <c r="I3768" i="16"/>
  <c r="E3768" i="16" s="1"/>
  <c r="C3768" i="16" s="1"/>
  <c r="I3623" i="16"/>
  <c r="E3623" i="16" s="1"/>
  <c r="C3623" i="16" s="1"/>
  <c r="I3479" i="16"/>
  <c r="E3479" i="16" s="1"/>
  <c r="C3479" i="16" s="1"/>
  <c r="I3336" i="16"/>
  <c r="E3336" i="16" s="1"/>
  <c r="C3336" i="16" s="1"/>
  <c r="I3191" i="16"/>
  <c r="E3191" i="16" s="1"/>
  <c r="C3191" i="16" s="1"/>
  <c r="I1883" i="16"/>
  <c r="E1883" i="16" s="1"/>
  <c r="C1883" i="16" s="1"/>
  <c r="I1175" i="16"/>
  <c r="E1175" i="16" s="1"/>
  <c r="C1175" i="16" s="1"/>
  <c r="I960" i="16"/>
  <c r="E960" i="16" s="1"/>
  <c r="C960" i="16" s="1"/>
  <c r="I815" i="16"/>
  <c r="E815" i="16" s="1"/>
  <c r="C815" i="16" s="1"/>
  <c r="I671" i="16"/>
  <c r="E671" i="16" s="1"/>
  <c r="C671" i="16" s="1"/>
  <c r="I515" i="16"/>
  <c r="E515" i="16" s="1"/>
  <c r="C515" i="16" s="1"/>
  <c r="I371" i="16"/>
  <c r="E371" i="16" s="1"/>
  <c r="C371" i="16" s="1"/>
  <c r="I1955" i="16"/>
  <c r="E1955" i="16" s="1"/>
  <c r="C1955" i="16" s="1"/>
  <c r="I1211" i="16"/>
  <c r="E1211" i="16" s="1"/>
  <c r="C1211" i="16" s="1"/>
  <c r="I3729" i="16"/>
  <c r="E3729" i="16" s="1"/>
  <c r="C3729" i="16" s="1"/>
  <c r="I3586" i="16"/>
  <c r="E3586" i="16" s="1"/>
  <c r="C3586" i="16" s="1"/>
  <c r="I3442" i="16"/>
  <c r="E3442" i="16" s="1"/>
  <c r="C3442" i="16" s="1"/>
  <c r="I3299" i="16"/>
  <c r="E3299" i="16" s="1"/>
  <c r="C3299" i="16" s="1"/>
  <c r="I3154" i="16"/>
  <c r="E3154" i="16" s="1"/>
  <c r="C3154" i="16" s="1"/>
  <c r="I1919" i="16"/>
  <c r="E1919" i="16" s="1"/>
  <c r="C1919" i="16" s="1"/>
  <c r="I1187" i="16"/>
  <c r="E1187" i="16" s="1"/>
  <c r="C1187" i="16" s="1"/>
  <c r="I3716" i="16"/>
  <c r="E3716" i="16" s="1"/>
  <c r="C3716" i="16" s="1"/>
  <c r="I3573" i="16"/>
  <c r="E3573" i="16" s="1"/>
  <c r="C3573" i="16" s="1"/>
  <c r="I3429" i="16"/>
  <c r="E3429" i="16" s="1"/>
  <c r="C3429" i="16" s="1"/>
  <c r="I3285" i="16"/>
  <c r="E3285" i="16" s="1"/>
  <c r="C3285" i="16" s="1"/>
  <c r="I3141" i="16"/>
  <c r="E3141" i="16" s="1"/>
  <c r="C3141" i="16" s="1"/>
  <c r="I1632" i="16"/>
  <c r="E1632" i="16" s="1"/>
  <c r="C1632" i="16" s="1"/>
  <c r="I3813" i="16"/>
  <c r="E3813" i="16" s="1"/>
  <c r="C3813" i="16" s="1"/>
  <c r="I3668" i="16"/>
  <c r="E3668" i="16" s="1"/>
  <c r="C3668" i="16" s="1"/>
  <c r="I3511" i="16"/>
  <c r="E3511" i="16" s="1"/>
  <c r="C3511" i="16" s="1"/>
  <c r="I3368" i="16"/>
  <c r="E3368" i="16" s="1"/>
  <c r="C3368" i="16" s="1"/>
  <c r="I3224" i="16"/>
  <c r="E3224" i="16" s="1"/>
  <c r="C3224" i="16" s="1"/>
  <c r="I3079" i="16"/>
  <c r="E3079" i="16" s="1"/>
  <c r="C3079" i="16" s="1"/>
  <c r="I1499" i="16"/>
  <c r="E1499" i="16" s="1"/>
  <c r="C1499" i="16" s="1"/>
  <c r="I3776" i="16"/>
  <c r="E3776" i="16" s="1"/>
  <c r="C3776" i="16" s="1"/>
  <c r="I3631" i="16"/>
  <c r="E3631" i="16" s="1"/>
  <c r="C3631" i="16" s="1"/>
  <c r="I3487" i="16"/>
  <c r="E3487" i="16" s="1"/>
  <c r="C3487" i="16" s="1"/>
  <c r="I3343" i="16"/>
  <c r="E3343" i="16" s="1"/>
  <c r="C3343" i="16" s="1"/>
  <c r="I3199" i="16"/>
  <c r="E3199" i="16" s="1"/>
  <c r="C3199" i="16" s="1"/>
  <c r="I1639" i="16"/>
  <c r="E1639" i="16" s="1"/>
  <c r="C1639" i="16" s="1"/>
  <c r="I1457" i="16"/>
  <c r="E1457" i="16" s="1"/>
  <c r="C1457" i="16" s="1"/>
  <c r="I1314" i="16"/>
  <c r="E1314" i="16" s="1"/>
  <c r="C1314" i="16" s="1"/>
  <c r="I2274" i="16"/>
  <c r="E2274" i="16" s="1"/>
  <c r="C2274" i="16" s="1"/>
  <c r="I1709" i="16"/>
  <c r="E1709" i="16" s="1"/>
  <c r="C1709" i="16" s="1"/>
  <c r="I3798" i="16"/>
  <c r="E3798" i="16" s="1"/>
  <c r="C3798" i="16" s="1"/>
  <c r="I3654" i="16"/>
  <c r="E3654" i="16" s="1"/>
  <c r="C3654" i="16" s="1"/>
  <c r="I3509" i="16"/>
  <c r="E3509" i="16" s="1"/>
  <c r="C3509" i="16" s="1"/>
  <c r="I3365" i="16"/>
  <c r="E3365" i="16" s="1"/>
  <c r="C3365" i="16" s="1"/>
  <c r="I3222" i="16"/>
  <c r="E3222" i="16" s="1"/>
  <c r="C3222" i="16" s="1"/>
  <c r="I2070" i="16"/>
  <c r="E2070" i="16" s="1"/>
  <c r="C2070" i="16" s="1"/>
  <c r="I3232" i="16"/>
  <c r="E3232" i="16" s="1"/>
  <c r="C3232" i="16" s="1"/>
  <c r="I3087" i="16"/>
  <c r="E3087" i="16" s="1"/>
  <c r="C3087" i="16" s="1"/>
  <c r="I3844" i="16"/>
  <c r="E3844" i="16" s="1"/>
  <c r="C3844" i="16" s="1"/>
  <c r="I3820" i="16"/>
  <c r="E3820" i="16" s="1"/>
  <c r="C3820" i="16" s="1"/>
  <c r="I3675" i="16"/>
  <c r="E3675" i="16" s="1"/>
  <c r="C3675" i="16" s="1"/>
  <c r="I3520" i="16"/>
  <c r="E3520" i="16" s="1"/>
  <c r="C3520" i="16" s="1"/>
  <c r="I3375" i="16"/>
  <c r="E3375" i="16" s="1"/>
  <c r="C3375" i="16" s="1"/>
  <c r="I3231" i="16"/>
  <c r="E3231" i="16" s="1"/>
  <c r="C3231" i="16" s="1"/>
  <c r="I3088" i="16"/>
  <c r="E3088" i="16" s="1"/>
  <c r="C3088" i="16" s="1"/>
  <c r="I1854" i="16"/>
  <c r="E1854" i="16" s="1"/>
  <c r="C1854" i="16" s="1"/>
  <c r="I3843" i="16"/>
  <c r="E3843" i="16" s="1"/>
  <c r="C3843" i="16" s="1"/>
  <c r="I3698" i="16"/>
  <c r="E3698" i="16" s="1"/>
  <c r="C3698" i="16" s="1"/>
  <c r="I3554" i="16"/>
  <c r="E3554" i="16" s="1"/>
  <c r="C3554" i="16" s="1"/>
  <c r="I3410" i="16"/>
  <c r="E3410" i="16" s="1"/>
  <c r="C3410" i="16" s="1"/>
  <c r="I3267" i="16"/>
  <c r="E3267" i="16" s="1"/>
  <c r="C3267" i="16" s="1"/>
  <c r="I3123" i="16"/>
  <c r="E3123" i="16" s="1"/>
  <c r="C3123" i="16" s="1"/>
  <c r="I1746" i="16"/>
  <c r="E1746" i="16" s="1"/>
  <c r="C1746" i="16" s="1"/>
  <c r="I3841" i="16"/>
  <c r="E3841" i="16" s="1"/>
  <c r="C3841" i="16" s="1"/>
  <c r="I3697" i="16"/>
  <c r="E3697" i="16" s="1"/>
  <c r="C3697" i="16" s="1"/>
  <c r="I3553" i="16"/>
  <c r="E3553" i="16" s="1"/>
  <c r="C3553" i="16" s="1"/>
  <c r="I3408" i="16"/>
  <c r="E3408" i="16" s="1"/>
  <c r="C3408" i="16" s="1"/>
  <c r="I3264" i="16"/>
  <c r="E3264" i="16" s="1"/>
  <c r="C3264" i="16" s="1"/>
  <c r="I3121" i="16"/>
  <c r="E3121" i="16" s="1"/>
  <c r="C3121" i="16" s="1"/>
  <c r="I2989" i="16"/>
  <c r="E2989" i="16" s="1"/>
  <c r="C2989" i="16" s="1"/>
  <c r="I2845" i="16"/>
  <c r="E2845" i="16" s="1"/>
  <c r="C2845" i="16" s="1"/>
  <c r="I2700" i="16"/>
  <c r="E2700" i="16" s="1"/>
  <c r="C2700" i="16" s="1"/>
  <c r="I2544" i="16"/>
  <c r="E2544" i="16" s="1"/>
  <c r="C2544" i="16" s="1"/>
  <c r="I2401" i="16"/>
  <c r="E2401" i="16" s="1"/>
  <c r="C2401" i="16" s="1"/>
  <c r="I2255" i="16"/>
  <c r="E2255" i="16" s="1"/>
  <c r="C2255" i="16" s="1"/>
  <c r="I2113" i="16"/>
  <c r="E2113" i="16" s="1"/>
  <c r="C2113" i="16" s="1"/>
  <c r="I1968" i="16"/>
  <c r="E1968" i="16" s="1"/>
  <c r="C1968" i="16" s="1"/>
  <c r="I1824" i="16"/>
  <c r="E1824" i="16" s="1"/>
  <c r="C1824" i="16" s="1"/>
  <c r="I1679" i="16"/>
  <c r="E1679" i="16" s="1"/>
  <c r="C1679" i="16" s="1"/>
  <c r="I1536" i="16"/>
  <c r="E1536" i="16" s="1"/>
  <c r="C1536" i="16" s="1"/>
  <c r="I1392" i="16"/>
  <c r="E1392" i="16" s="1"/>
  <c r="C1392" i="16" s="1"/>
  <c r="I1248" i="16"/>
  <c r="E1248" i="16" s="1"/>
  <c r="C1248" i="16" s="1"/>
  <c r="I1104" i="16"/>
  <c r="E1104" i="16" s="1"/>
  <c r="C1104" i="16" s="1"/>
  <c r="I143" i="16"/>
  <c r="E143" i="16" s="1"/>
  <c r="C143" i="16" s="1"/>
  <c r="I2998" i="16"/>
  <c r="E2998" i="16" s="1"/>
  <c r="C2998" i="16" s="1"/>
  <c r="I2855" i="16"/>
  <c r="E2855" i="16" s="1"/>
  <c r="C2855" i="16" s="1"/>
  <c r="I2710" i="16"/>
  <c r="E2710" i="16" s="1"/>
  <c r="C2710" i="16" s="1"/>
  <c r="I2554" i="16"/>
  <c r="E2554" i="16" s="1"/>
  <c r="C2554" i="16" s="1"/>
  <c r="I2410" i="16"/>
  <c r="E2410" i="16" s="1"/>
  <c r="C2410" i="16" s="1"/>
  <c r="I2266" i="16"/>
  <c r="E2266" i="16" s="1"/>
  <c r="C2266" i="16" s="1"/>
  <c r="I2122" i="16"/>
  <c r="E2122" i="16" s="1"/>
  <c r="C2122" i="16" s="1"/>
  <c r="I1978" i="16"/>
  <c r="E1978" i="16" s="1"/>
  <c r="C1978" i="16" s="1"/>
  <c r="I1822" i="16"/>
  <c r="E1822" i="16" s="1"/>
  <c r="C1822" i="16" s="1"/>
  <c r="I1677" i="16"/>
  <c r="E1677" i="16" s="1"/>
  <c r="C1677" i="16" s="1"/>
  <c r="I1533" i="16"/>
  <c r="E1533" i="16" s="1"/>
  <c r="C1533" i="16" s="1"/>
  <c r="I1390" i="16"/>
  <c r="E1390" i="16" s="1"/>
  <c r="C1390" i="16" s="1"/>
  <c r="I1245" i="16"/>
  <c r="E1245" i="16" s="1"/>
  <c r="C1245" i="16" s="1"/>
  <c r="I1102" i="16"/>
  <c r="E1102" i="16" s="1"/>
  <c r="C1102" i="16" s="1"/>
  <c r="I3032" i="16"/>
  <c r="E3032" i="16" s="1"/>
  <c r="C3032" i="16" s="1"/>
  <c r="I2890" i="16"/>
  <c r="E2890" i="16" s="1"/>
  <c r="C2890" i="16" s="1"/>
  <c r="I2746" i="16"/>
  <c r="E2746" i="16" s="1"/>
  <c r="C2746" i="16" s="1"/>
  <c r="I2601" i="16"/>
  <c r="E2601" i="16" s="1"/>
  <c r="C2601" i="16" s="1"/>
  <c r="I2457" i="16"/>
  <c r="E2457" i="16" s="1"/>
  <c r="C2457" i="16" s="1"/>
  <c r="I2302" i="16"/>
  <c r="E2302" i="16" s="1"/>
  <c r="C2302" i="16" s="1"/>
  <c r="I2157" i="16"/>
  <c r="E2157" i="16" s="1"/>
  <c r="C2157" i="16" s="1"/>
  <c r="I2013" i="16"/>
  <c r="E2013" i="16" s="1"/>
  <c r="C2013" i="16" s="1"/>
  <c r="I1868" i="16"/>
  <c r="E1868" i="16" s="1"/>
  <c r="C1868" i="16" s="1"/>
  <c r="I1726" i="16"/>
  <c r="E1726" i="16" s="1"/>
  <c r="C1726" i="16" s="1"/>
  <c r="I1580" i="16"/>
  <c r="E1580" i="16" s="1"/>
  <c r="C1580" i="16" s="1"/>
  <c r="I1438" i="16"/>
  <c r="E1438" i="16" s="1"/>
  <c r="C1438" i="16" s="1"/>
  <c r="I1294" i="16"/>
  <c r="E1294" i="16" s="1"/>
  <c r="C1294" i="16" s="1"/>
  <c r="I1149" i="16"/>
  <c r="E1149" i="16" s="1"/>
  <c r="C1149" i="16" s="1"/>
  <c r="I2995" i="16"/>
  <c r="E2995" i="16" s="1"/>
  <c r="C2995" i="16" s="1"/>
  <c r="I2852" i="16"/>
  <c r="E2852" i="16" s="1"/>
  <c r="C2852" i="16" s="1"/>
  <c r="I2708" i="16"/>
  <c r="E2708" i="16" s="1"/>
  <c r="C2708" i="16" s="1"/>
  <c r="I2564" i="16"/>
  <c r="E2564" i="16" s="1"/>
  <c r="C2564" i="16" s="1"/>
  <c r="I2420" i="16"/>
  <c r="E2420" i="16" s="1"/>
  <c r="C2420" i="16" s="1"/>
  <c r="I2276" i="16"/>
  <c r="E2276" i="16" s="1"/>
  <c r="C2276" i="16" s="1"/>
  <c r="I2132" i="16"/>
  <c r="E2132" i="16" s="1"/>
  <c r="C2132" i="16" s="1"/>
  <c r="I1988" i="16"/>
  <c r="E1988" i="16" s="1"/>
  <c r="C1988" i="16" s="1"/>
  <c r="I1843" i="16"/>
  <c r="E1843" i="16" s="1"/>
  <c r="C1843" i="16" s="1"/>
  <c r="I1700" i="16"/>
  <c r="E1700" i="16" s="1"/>
  <c r="C1700" i="16" s="1"/>
  <c r="I1555" i="16"/>
  <c r="E1555" i="16" s="1"/>
  <c r="C1555" i="16" s="1"/>
  <c r="I1412" i="16"/>
  <c r="E1412" i="16" s="1"/>
  <c r="C1412" i="16" s="1"/>
  <c r="I1269" i="16"/>
  <c r="E1269" i="16" s="1"/>
  <c r="C1269" i="16" s="1"/>
  <c r="I1124" i="16"/>
  <c r="E1124" i="16" s="1"/>
  <c r="C1124" i="16" s="1"/>
  <c r="I3432" i="16"/>
  <c r="E3432" i="16" s="1"/>
  <c r="C3432" i="16" s="1"/>
  <c r="I3006" i="16"/>
  <c r="E3006" i="16" s="1"/>
  <c r="C3006" i="16" s="1"/>
  <c r="I2538" i="16"/>
  <c r="E2538" i="16" s="1"/>
  <c r="C2538" i="16" s="1"/>
  <c r="I2976" i="16"/>
  <c r="E2976" i="16" s="1"/>
  <c r="C2976" i="16" s="1"/>
  <c r="I2256" i="16"/>
  <c r="E2256" i="16" s="1"/>
  <c r="C2256" i="16" s="1"/>
  <c r="I3168" i="16"/>
  <c r="E3168" i="16" s="1"/>
  <c r="C3168" i="16" s="1"/>
  <c r="I2471" i="16"/>
  <c r="E2471" i="16" s="1"/>
  <c r="C2471" i="16" s="1"/>
  <c r="I3108" i="16"/>
  <c r="E3108" i="16" s="1"/>
  <c r="C3108" i="16" s="1"/>
  <c r="I2399" i="16"/>
  <c r="E2399" i="16" s="1"/>
  <c r="C2399" i="16" s="1"/>
  <c r="I3130" i="16"/>
  <c r="E3130" i="16" s="1"/>
  <c r="C3130" i="16" s="1"/>
  <c r="I2375" i="16"/>
  <c r="E2375" i="16" s="1"/>
  <c r="C2375" i="16" s="1"/>
  <c r="I3082" i="16"/>
  <c r="E3082" i="16" s="1"/>
  <c r="C3082" i="16" s="1"/>
  <c r="I2387" i="16"/>
  <c r="E2387" i="16" s="1"/>
  <c r="C2387" i="16" s="1"/>
  <c r="I3762" i="16"/>
  <c r="E3762" i="16" s="1"/>
  <c r="C3762" i="16" s="1"/>
  <c r="I3619" i="16"/>
  <c r="E3619" i="16" s="1"/>
  <c r="C3619" i="16" s="1"/>
  <c r="I3522" i="16"/>
  <c r="E3522" i="16" s="1"/>
  <c r="C3522" i="16" s="1"/>
  <c r="I2705" i="16"/>
  <c r="E2705" i="16" s="1"/>
  <c r="C2705" i="16" s="1"/>
  <c r="I3786" i="16"/>
  <c r="E3786" i="16" s="1"/>
  <c r="C3786" i="16" s="1"/>
  <c r="I2946" i="16"/>
  <c r="E2946" i="16" s="1"/>
  <c r="C2946" i="16" s="1"/>
  <c r="I3702" i="16"/>
  <c r="E3702" i="16" s="1"/>
  <c r="C3702" i="16" s="1"/>
  <c r="I2935" i="16"/>
  <c r="E2935" i="16" s="1"/>
  <c r="C2935" i="16" s="1"/>
  <c r="I3727" i="16"/>
  <c r="E3727" i="16" s="1"/>
  <c r="C3727" i="16" s="1"/>
  <c r="I2237" i="16"/>
  <c r="E2237" i="16" s="1"/>
  <c r="C2237" i="16" s="1"/>
  <c r="I3604" i="16"/>
  <c r="E3604" i="16" s="1"/>
  <c r="C3604" i="16" s="1"/>
  <c r="I3756" i="16"/>
  <c r="E3756" i="16" s="1"/>
  <c r="C3756" i="16" s="1"/>
  <c r="I3611" i="16"/>
  <c r="E3611" i="16" s="1"/>
  <c r="C3611" i="16" s="1"/>
  <c r="I3469" i="16"/>
  <c r="E3469" i="16" s="1"/>
  <c r="C3469" i="16" s="1"/>
  <c r="I3325" i="16"/>
  <c r="E3325" i="16" s="1"/>
  <c r="C3325" i="16" s="1"/>
  <c r="I3180" i="16"/>
  <c r="E3180" i="16" s="1"/>
  <c r="C3180" i="16" s="1"/>
  <c r="I1836" i="16"/>
  <c r="E1836" i="16" s="1"/>
  <c r="C1836" i="16" s="1"/>
  <c r="I1139" i="16"/>
  <c r="E1139" i="16" s="1"/>
  <c r="C1139" i="16" s="1"/>
  <c r="I947" i="16"/>
  <c r="E947" i="16" s="1"/>
  <c r="C947" i="16" s="1"/>
  <c r="I803" i="16"/>
  <c r="E803" i="16" s="1"/>
  <c r="C803" i="16" s="1"/>
  <c r="I659" i="16"/>
  <c r="E659" i="16" s="1"/>
  <c r="C659" i="16" s="1"/>
  <c r="I503" i="16"/>
  <c r="E503" i="16" s="1"/>
  <c r="C503" i="16" s="1"/>
  <c r="I359" i="16"/>
  <c r="E359" i="16" s="1"/>
  <c r="C359" i="16" s="1"/>
  <c r="I1895" i="16"/>
  <c r="E1895" i="16" s="1"/>
  <c r="C1895" i="16" s="1"/>
  <c r="I1151" i="16"/>
  <c r="E1151" i="16" s="1"/>
  <c r="C1151" i="16" s="1"/>
  <c r="I3718" i="16"/>
  <c r="E3718" i="16" s="1"/>
  <c r="C3718" i="16" s="1"/>
  <c r="I3574" i="16"/>
  <c r="E3574" i="16" s="1"/>
  <c r="C3574" i="16" s="1"/>
  <c r="I3430" i="16"/>
  <c r="E3430" i="16" s="1"/>
  <c r="C3430" i="16" s="1"/>
  <c r="I3286" i="16"/>
  <c r="E3286" i="16" s="1"/>
  <c r="C3286" i="16" s="1"/>
  <c r="I3142" i="16"/>
  <c r="E3142" i="16" s="1"/>
  <c r="C3142" i="16" s="1"/>
  <c r="I3797" i="16"/>
  <c r="E3797" i="16" s="1"/>
  <c r="C3797" i="16" s="1"/>
  <c r="I2958" i="16"/>
  <c r="E2958" i="16" s="1"/>
  <c r="C2958" i="16" s="1"/>
  <c r="I2490" i="16"/>
  <c r="E2490" i="16" s="1"/>
  <c r="C2490" i="16" s="1"/>
  <c r="I2915" i="16"/>
  <c r="E2915" i="16" s="1"/>
  <c r="C2915" i="16" s="1"/>
  <c r="I2208" i="16"/>
  <c r="E2208" i="16" s="1"/>
  <c r="C2208" i="16" s="1"/>
  <c r="I3095" i="16"/>
  <c r="E3095" i="16" s="1"/>
  <c r="C3095" i="16" s="1"/>
  <c r="I2412" i="16"/>
  <c r="E2412" i="16" s="1"/>
  <c r="C2412" i="16" s="1"/>
  <c r="I3035" i="16"/>
  <c r="E3035" i="16" s="1"/>
  <c r="C3035" i="16" s="1"/>
  <c r="I2351" i="16"/>
  <c r="E2351" i="16" s="1"/>
  <c r="C2351" i="16" s="1"/>
  <c r="I3071" i="16"/>
  <c r="E3071" i="16" s="1"/>
  <c r="C3071" i="16" s="1"/>
  <c r="I2279" i="16"/>
  <c r="E2279" i="16" s="1"/>
  <c r="C2279" i="16" s="1"/>
  <c r="I3024" i="16"/>
  <c r="E3024" i="16" s="1"/>
  <c r="C3024" i="16" s="1"/>
  <c r="I2339" i="16"/>
  <c r="E2339" i="16" s="1"/>
  <c r="C2339" i="16" s="1"/>
  <c r="I3629" i="16"/>
  <c r="E3629" i="16" s="1"/>
  <c r="C3629" i="16" s="1"/>
  <c r="I3546" i="16"/>
  <c r="E3546" i="16" s="1"/>
  <c r="C3546" i="16" s="1"/>
  <c r="I3450" i="16"/>
  <c r="E3450" i="16" s="1"/>
  <c r="C3450" i="16" s="1"/>
  <c r="I2658" i="16"/>
  <c r="E2658" i="16" s="1"/>
  <c r="C2658" i="16" s="1"/>
  <c r="I3715" i="16"/>
  <c r="E3715" i="16" s="1"/>
  <c r="C3715" i="16" s="1"/>
  <c r="I2897" i="16"/>
  <c r="E2897" i="16" s="1"/>
  <c r="C2897" i="16" s="1"/>
  <c r="I3643" i="16"/>
  <c r="E3643" i="16" s="1"/>
  <c r="C3643" i="16" s="1"/>
  <c r="I2886" i="16"/>
  <c r="E2886" i="16" s="1"/>
  <c r="C2886" i="16" s="1"/>
  <c r="I3666" i="16"/>
  <c r="E3666" i="16" s="1"/>
  <c r="C3666" i="16" s="1"/>
  <c r="I2166" i="16"/>
  <c r="E2166" i="16" s="1"/>
  <c r="C2166" i="16" s="1"/>
  <c r="I3556" i="16"/>
  <c r="E3556" i="16" s="1"/>
  <c r="C3556" i="16" s="1"/>
  <c r="I3744" i="16"/>
  <c r="E3744" i="16" s="1"/>
  <c r="C3744" i="16" s="1"/>
  <c r="I3599" i="16"/>
  <c r="E3599" i="16" s="1"/>
  <c r="C3599" i="16" s="1"/>
  <c r="I3456" i="16"/>
  <c r="E3456" i="16" s="1"/>
  <c r="C3456" i="16" s="1"/>
  <c r="I3312" i="16"/>
  <c r="E3312" i="16" s="1"/>
  <c r="C3312" i="16" s="1"/>
  <c r="I3167" i="16"/>
  <c r="E3167" i="16" s="1"/>
  <c r="C3167" i="16" s="1"/>
  <c r="I1775" i="16"/>
  <c r="E1775" i="16" s="1"/>
  <c r="C1775" i="16" s="1"/>
  <c r="I1127" i="16"/>
  <c r="E1127" i="16" s="1"/>
  <c r="C1127" i="16" s="1"/>
  <c r="I935" i="16"/>
  <c r="E935" i="16" s="1"/>
  <c r="C935" i="16" s="1"/>
  <c r="I790" i="16"/>
  <c r="E790" i="16" s="1"/>
  <c r="C790" i="16" s="1"/>
  <c r="I647" i="16"/>
  <c r="E647" i="16" s="1"/>
  <c r="C647" i="16" s="1"/>
  <c r="I491" i="16"/>
  <c r="E491" i="16" s="1"/>
  <c r="C491" i="16" s="1"/>
  <c r="I347" i="16"/>
  <c r="E347" i="16" s="1"/>
  <c r="C347" i="16" s="1"/>
  <c r="I1798" i="16"/>
  <c r="E1798" i="16" s="1"/>
  <c r="C1798" i="16" s="1"/>
  <c r="I1056" i="16"/>
  <c r="E1056" i="16" s="1"/>
  <c r="C1056" i="16" s="1"/>
  <c r="I3705" i="16"/>
  <c r="E3705" i="16" s="1"/>
  <c r="C3705" i="16" s="1"/>
  <c r="I3562" i="16"/>
  <c r="E3562" i="16" s="1"/>
  <c r="C3562" i="16" s="1"/>
  <c r="I3418" i="16"/>
  <c r="E3418" i="16" s="1"/>
  <c r="C3418" i="16" s="1"/>
  <c r="I3275" i="16"/>
  <c r="E3275" i="16" s="1"/>
  <c r="C3275" i="16" s="1"/>
  <c r="I3131" i="16"/>
  <c r="E3131" i="16" s="1"/>
  <c r="C3131" i="16" s="1"/>
  <c r="I1823" i="16"/>
  <c r="E1823" i="16" s="1"/>
  <c r="C1823" i="16" s="1"/>
  <c r="I3838" i="16"/>
  <c r="E3838" i="16" s="1"/>
  <c r="C3838" i="16" s="1"/>
  <c r="I3692" i="16"/>
  <c r="E3692" i="16" s="1"/>
  <c r="C3692" i="16" s="1"/>
  <c r="I3549" i="16"/>
  <c r="E3549" i="16" s="1"/>
  <c r="C3549" i="16" s="1"/>
  <c r="I3404" i="16"/>
  <c r="E3404" i="16" s="1"/>
  <c r="C3404" i="16" s="1"/>
  <c r="I3260" i="16"/>
  <c r="E3260" i="16" s="1"/>
  <c r="C3260" i="16" s="1"/>
  <c r="I3117" i="16"/>
  <c r="E3117" i="16" s="1"/>
  <c r="C3117" i="16" s="1"/>
  <c r="I1523" i="16"/>
  <c r="E1523" i="16" s="1"/>
  <c r="C1523" i="16" s="1"/>
  <c r="I3788" i="16"/>
  <c r="E3788" i="16" s="1"/>
  <c r="C3788" i="16" s="1"/>
  <c r="I3644" i="16"/>
  <c r="E3644" i="16" s="1"/>
  <c r="C3644" i="16" s="1"/>
  <c r="I3489" i="16"/>
  <c r="E3489" i="16" s="1"/>
  <c r="C3489" i="16" s="1"/>
  <c r="I3344" i="16"/>
  <c r="E3344" i="16" s="1"/>
  <c r="C3344" i="16" s="1"/>
  <c r="I3200" i="16"/>
  <c r="E3200" i="16" s="1"/>
  <c r="C3200" i="16" s="1"/>
  <c r="I3055" i="16"/>
  <c r="E3055" i="16" s="1"/>
  <c r="C3055" i="16" s="1"/>
  <c r="I1379" i="16"/>
  <c r="E1379" i="16" s="1"/>
  <c r="C1379" i="16" s="1"/>
  <c r="I3751" i="16"/>
  <c r="E3751" i="16" s="1"/>
  <c r="C3751" i="16" s="1"/>
  <c r="I3606" i="16"/>
  <c r="E3606" i="16" s="1"/>
  <c r="C3606" i="16" s="1"/>
  <c r="I3462" i="16"/>
  <c r="E3462" i="16" s="1"/>
  <c r="C3462" i="16" s="1"/>
  <c r="I3319" i="16"/>
  <c r="E3319" i="16" s="1"/>
  <c r="C3319" i="16" s="1"/>
  <c r="I3174" i="16"/>
  <c r="E3174" i="16" s="1"/>
  <c r="C3174" i="16" s="1"/>
  <c r="I1590" i="16"/>
  <c r="E1590" i="16" s="1"/>
  <c r="C1590" i="16" s="1"/>
  <c r="I1434" i="16"/>
  <c r="E1434" i="16" s="1"/>
  <c r="C1434" i="16" s="1"/>
  <c r="I1290" i="16"/>
  <c r="E1290" i="16" s="1"/>
  <c r="C1290" i="16" s="1"/>
  <c r="I2142" i="16"/>
  <c r="E2142" i="16" s="1"/>
  <c r="C2142" i="16" s="1"/>
  <c r="I1686" i="16"/>
  <c r="E1686" i="16" s="1"/>
  <c r="C1686" i="16" s="1"/>
  <c r="I3773" i="16"/>
  <c r="E3773" i="16" s="1"/>
  <c r="C3773" i="16" s="1"/>
  <c r="I3630" i="16"/>
  <c r="E3630" i="16" s="1"/>
  <c r="C3630" i="16" s="1"/>
  <c r="I3485" i="16"/>
  <c r="E3485" i="16" s="1"/>
  <c r="C3485" i="16" s="1"/>
  <c r="I3341" i="16"/>
  <c r="E3341" i="16" s="1"/>
  <c r="C3341" i="16" s="1"/>
  <c r="I3197" i="16"/>
  <c r="E3197" i="16" s="1"/>
  <c r="C3197" i="16" s="1"/>
  <c r="I3400" i="16"/>
  <c r="E3400" i="16" s="1"/>
  <c r="C3400" i="16" s="1"/>
  <c r="I3208" i="16"/>
  <c r="E3208" i="16" s="1"/>
  <c r="C3208" i="16" s="1"/>
  <c r="I2370" i="16"/>
  <c r="E2370" i="16" s="1"/>
  <c r="C2370" i="16" s="1"/>
  <c r="I3760" i="16"/>
  <c r="E3760" i="16" s="1"/>
  <c r="C3760" i="16" s="1"/>
  <c r="I3795" i="16"/>
  <c r="E3795" i="16" s="1"/>
  <c r="C3795" i="16" s="1"/>
  <c r="I3651" i="16"/>
  <c r="E3651" i="16" s="1"/>
  <c r="C3651" i="16" s="1"/>
  <c r="I3494" i="16"/>
  <c r="E3494" i="16" s="1"/>
  <c r="C3494" i="16" s="1"/>
  <c r="I3350" i="16"/>
  <c r="E3350" i="16" s="1"/>
  <c r="C3350" i="16" s="1"/>
  <c r="I3207" i="16"/>
  <c r="E3207" i="16" s="1"/>
  <c r="C3207" i="16" s="1"/>
  <c r="I3062" i="16"/>
  <c r="E3062" i="16" s="1"/>
  <c r="C3062" i="16" s="1"/>
  <c r="I3832" i="16"/>
  <c r="E3832" i="16" s="1"/>
  <c r="C3832" i="16" s="1"/>
  <c r="I3818" i="16"/>
  <c r="E3818" i="16" s="1"/>
  <c r="C3818" i="16" s="1"/>
  <c r="I3673" i="16"/>
  <c r="E3673" i="16" s="1"/>
  <c r="C3673" i="16" s="1"/>
  <c r="I3530" i="16"/>
  <c r="E3530" i="16" s="1"/>
  <c r="C3530" i="16" s="1"/>
  <c r="I3386" i="16"/>
  <c r="E3386" i="16" s="1"/>
  <c r="C3386" i="16" s="1"/>
  <c r="I3242" i="16"/>
  <c r="E3242" i="16" s="1"/>
  <c r="C3242" i="16" s="1"/>
  <c r="I3098" i="16"/>
  <c r="E3098" i="16" s="1"/>
  <c r="C3098" i="16" s="1"/>
  <c r="I3772" i="16"/>
  <c r="E3772" i="16" s="1"/>
  <c r="C3772" i="16" s="1"/>
  <c r="I3817" i="16"/>
  <c r="E3817" i="16" s="1"/>
  <c r="C3817" i="16" s="1"/>
  <c r="I3674" i="16"/>
  <c r="E3674" i="16" s="1"/>
  <c r="C3674" i="16" s="1"/>
  <c r="I3529" i="16"/>
  <c r="E3529" i="16" s="1"/>
  <c r="C3529" i="16" s="1"/>
  <c r="I3385" i="16"/>
  <c r="E3385" i="16" s="1"/>
  <c r="C3385" i="16" s="1"/>
  <c r="I3240" i="16"/>
  <c r="E3240" i="16" s="1"/>
  <c r="C3240" i="16" s="1"/>
  <c r="I3096" i="16"/>
  <c r="E3096" i="16" s="1"/>
  <c r="C3096" i="16" s="1"/>
  <c r="I2963" i="16"/>
  <c r="E2963" i="16" s="1"/>
  <c r="C2963" i="16" s="1"/>
  <c r="I2820" i="16"/>
  <c r="E2820" i="16" s="1"/>
  <c r="C2820" i="16" s="1"/>
  <c r="I2675" i="16"/>
  <c r="E2675" i="16" s="1"/>
  <c r="C2675" i="16" s="1"/>
  <c r="I2520" i="16"/>
  <c r="E2520" i="16" s="1"/>
  <c r="C2520" i="16" s="1"/>
  <c r="I2376" i="16"/>
  <c r="E2376" i="16" s="1"/>
  <c r="C2376" i="16" s="1"/>
  <c r="I2233" i="16"/>
  <c r="E2233" i="16" s="1"/>
  <c r="C2233" i="16" s="1"/>
  <c r="I2087" i="16"/>
  <c r="E2087" i="16" s="1"/>
  <c r="C2087" i="16" s="1"/>
  <c r="I1944" i="16"/>
  <c r="E1944" i="16" s="1"/>
  <c r="C1944" i="16" s="1"/>
  <c r="I1800" i="16"/>
  <c r="E1800" i="16" s="1"/>
  <c r="C1800" i="16" s="1"/>
  <c r="I1656" i="16"/>
  <c r="E1656" i="16" s="1"/>
  <c r="C1656" i="16" s="1"/>
  <c r="I1512" i="16"/>
  <c r="E1512" i="16" s="1"/>
  <c r="C1512" i="16" s="1"/>
  <c r="I1368" i="16"/>
  <c r="E1368" i="16" s="1"/>
  <c r="C1368" i="16" s="1"/>
  <c r="I1223" i="16"/>
  <c r="E1223" i="16" s="1"/>
  <c r="C1223" i="16" s="1"/>
  <c r="I1080" i="16"/>
  <c r="E1080" i="16" s="1"/>
  <c r="C1080" i="16" s="1"/>
  <c r="I120" i="16"/>
  <c r="E120" i="16" s="1"/>
  <c r="C120" i="16" s="1"/>
  <c r="I2974" i="16"/>
  <c r="E2974" i="16" s="1"/>
  <c r="C2974" i="16" s="1"/>
  <c r="I2830" i="16"/>
  <c r="E2830" i="16" s="1"/>
  <c r="C2830" i="16" s="1"/>
  <c r="I2674" i="16"/>
  <c r="E2674" i="16" s="1"/>
  <c r="C2674" i="16" s="1"/>
  <c r="I2530" i="16"/>
  <c r="E2530" i="16" s="1"/>
  <c r="C2530" i="16" s="1"/>
  <c r="I2385" i="16"/>
  <c r="E2385" i="16" s="1"/>
  <c r="C2385" i="16" s="1"/>
  <c r="I2242" i="16"/>
  <c r="E2242" i="16" s="1"/>
  <c r="C2242" i="16" s="1"/>
  <c r="I2097" i="16"/>
  <c r="E2097" i="16" s="1"/>
  <c r="C2097" i="16" s="1"/>
  <c r="I1954" i="16"/>
  <c r="E1954" i="16" s="1"/>
  <c r="C1954" i="16" s="1"/>
  <c r="I1799" i="16"/>
  <c r="E1799" i="16" s="1"/>
  <c r="C1799" i="16" s="1"/>
  <c r="I1654" i="16"/>
  <c r="E1654" i="16" s="1"/>
  <c r="C1654" i="16" s="1"/>
  <c r="I1510" i="16"/>
  <c r="E1510" i="16" s="1"/>
  <c r="C1510" i="16" s="1"/>
  <c r="I1366" i="16"/>
  <c r="E1366" i="16" s="1"/>
  <c r="C1366" i="16" s="1"/>
  <c r="I1222" i="16"/>
  <c r="E1222" i="16" s="1"/>
  <c r="C1222" i="16" s="1"/>
  <c r="I1078" i="16"/>
  <c r="E1078" i="16" s="1"/>
  <c r="C1078" i="16" s="1"/>
  <c r="I3009" i="16"/>
  <c r="E3009" i="16" s="1"/>
  <c r="C3009" i="16" s="1"/>
  <c r="I2865" i="16"/>
  <c r="E2865" i="16" s="1"/>
  <c r="C2865" i="16" s="1"/>
  <c r="I2721" i="16"/>
  <c r="E2721" i="16" s="1"/>
  <c r="C2721" i="16" s="1"/>
  <c r="I2577" i="16"/>
  <c r="E2577" i="16" s="1"/>
  <c r="C2577" i="16" s="1"/>
  <c r="I2421" i="16"/>
  <c r="E2421" i="16" s="1"/>
  <c r="C2421" i="16" s="1"/>
  <c r="I2278" i="16"/>
  <c r="E2278" i="16" s="1"/>
  <c r="C2278" i="16" s="1"/>
  <c r="I2134" i="16"/>
  <c r="E2134" i="16" s="1"/>
  <c r="C2134" i="16" s="1"/>
  <c r="I1990" i="16"/>
  <c r="E1990" i="16" s="1"/>
  <c r="C1990" i="16" s="1"/>
  <c r="I1845" i="16"/>
  <c r="E1845" i="16" s="1"/>
  <c r="C1845" i="16" s="1"/>
  <c r="I1702" i="16"/>
  <c r="E1702" i="16" s="1"/>
  <c r="C1702" i="16" s="1"/>
  <c r="I1557" i="16"/>
  <c r="E1557" i="16" s="1"/>
  <c r="C1557" i="16" s="1"/>
  <c r="I1413" i="16"/>
  <c r="E1413" i="16" s="1"/>
  <c r="C1413" i="16" s="1"/>
  <c r="I1268" i="16"/>
  <c r="E1268" i="16" s="1"/>
  <c r="C1268" i="16" s="1"/>
  <c r="I1125" i="16"/>
  <c r="E1125" i="16" s="1"/>
  <c r="C1125" i="16" s="1"/>
  <c r="I2972" i="16"/>
  <c r="E2972" i="16" s="1"/>
  <c r="C2972" i="16" s="1"/>
  <c r="I2829" i="16"/>
  <c r="E2829" i="16" s="1"/>
  <c r="C2829" i="16" s="1"/>
  <c r="I2684" i="16"/>
  <c r="E2684" i="16" s="1"/>
  <c r="C2684" i="16" s="1"/>
  <c r="I2539" i="16"/>
  <c r="E2539" i="16" s="1"/>
  <c r="C2539" i="16" s="1"/>
  <c r="I2396" i="16"/>
  <c r="E2396" i="16" s="1"/>
  <c r="C2396" i="16" s="1"/>
  <c r="I2251" i="16"/>
  <c r="E2251" i="16" s="1"/>
  <c r="C2251" i="16" s="1"/>
  <c r="I2107" i="16"/>
  <c r="E2107" i="16" s="1"/>
  <c r="C2107" i="16" s="1"/>
  <c r="I1963" i="16"/>
  <c r="E1963" i="16" s="1"/>
  <c r="C1963" i="16" s="1"/>
  <c r="I1819" i="16"/>
  <c r="E1819" i="16" s="1"/>
  <c r="C1819" i="16" s="1"/>
  <c r="I1676" i="16"/>
  <c r="E1676" i="16" s="1"/>
  <c r="C1676" i="16" s="1"/>
  <c r="I1532" i="16"/>
  <c r="E1532" i="16" s="1"/>
  <c r="C1532" i="16" s="1"/>
  <c r="I1388" i="16"/>
  <c r="E1388" i="16" s="1"/>
  <c r="C1388" i="16" s="1"/>
  <c r="I1244" i="16"/>
  <c r="E1244" i="16" s="1"/>
  <c r="C1244" i="16" s="1"/>
  <c r="I1100" i="16"/>
  <c r="E1100" i="16" s="1"/>
  <c r="C1100" i="16" s="1"/>
  <c r="I2983" i="16"/>
  <c r="E2983" i="16" s="1"/>
  <c r="C2983" i="16" s="1"/>
  <c r="I3738" i="16"/>
  <c r="E3738" i="16" s="1"/>
  <c r="C3738" i="16" s="1"/>
  <c r="I2909" i="16"/>
  <c r="E2909" i="16" s="1"/>
  <c r="C2909" i="16" s="1"/>
  <c r="I2466" i="16"/>
  <c r="E2466" i="16" s="1"/>
  <c r="C2466" i="16" s="1"/>
  <c r="I2854" i="16"/>
  <c r="E2854" i="16" s="1"/>
  <c r="C2854" i="16" s="1"/>
  <c r="I2183" i="16"/>
  <c r="E2183" i="16" s="1"/>
  <c r="C2183" i="16" s="1"/>
  <c r="I3048" i="16"/>
  <c r="E3048" i="16" s="1"/>
  <c r="C3048" i="16" s="1"/>
  <c r="I2327" i="16"/>
  <c r="E2327" i="16" s="1"/>
  <c r="C2327" i="16" s="1"/>
  <c r="I2986" i="16"/>
  <c r="E2986" i="16" s="1"/>
  <c r="C2986" i="16" s="1"/>
  <c r="I2291" i="16"/>
  <c r="E2291" i="16" s="1"/>
  <c r="C2291" i="16" s="1"/>
  <c r="I3012" i="16"/>
  <c r="E3012" i="16" s="1"/>
  <c r="C3012" i="16" s="1"/>
  <c r="I2231" i="16"/>
  <c r="E2231" i="16" s="1"/>
  <c r="C2231" i="16" s="1"/>
  <c r="I2964" i="16"/>
  <c r="E2964" i="16" s="1"/>
  <c r="C2964" i="16" s="1"/>
  <c r="I2303" i="16"/>
  <c r="E2303" i="16" s="1"/>
  <c r="C2303" i="16" s="1"/>
  <c r="I3534" i="16"/>
  <c r="E3534" i="16" s="1"/>
  <c r="C3534" i="16" s="1"/>
  <c r="I3378" i="16"/>
  <c r="E3378" i="16" s="1"/>
  <c r="C3378" i="16" s="1"/>
  <c r="I3367" i="16"/>
  <c r="E3367" i="16" s="1"/>
  <c r="C3367" i="16" s="1"/>
  <c r="I2622" i="16"/>
  <c r="E2622" i="16" s="1"/>
  <c r="C2622" i="16" s="1"/>
  <c r="I3653" i="16"/>
  <c r="E3653" i="16" s="1"/>
  <c r="C3653" i="16" s="1"/>
  <c r="I2850" i="16"/>
  <c r="E2850" i="16" s="1"/>
  <c r="C2850" i="16" s="1"/>
  <c r="I3558" i="16"/>
  <c r="E3558" i="16" s="1"/>
  <c r="C3558" i="16" s="1"/>
  <c r="I2838" i="16"/>
  <c r="E2838" i="16" s="1"/>
  <c r="C2838" i="16" s="1"/>
  <c r="I3571" i="16"/>
  <c r="E3571" i="16" s="1"/>
  <c r="C3571" i="16" s="1"/>
  <c r="I2106" i="16"/>
  <c r="E2106" i="16" s="1"/>
  <c r="C2106" i="16" s="1"/>
  <c r="I3496" i="16"/>
  <c r="E3496" i="16" s="1"/>
  <c r="C3496" i="16" s="1"/>
  <c r="I3732" i="16"/>
  <c r="E3732" i="16" s="1"/>
  <c r="C3732" i="16" s="1"/>
  <c r="I3588" i="16"/>
  <c r="E3588" i="16" s="1"/>
  <c r="C3588" i="16" s="1"/>
  <c r="I3444" i="16"/>
  <c r="E3444" i="16" s="1"/>
  <c r="C3444" i="16" s="1"/>
  <c r="I3300" i="16"/>
  <c r="E3300" i="16" s="1"/>
  <c r="C3300" i="16" s="1"/>
  <c r="I3155" i="16"/>
  <c r="E3155" i="16" s="1"/>
  <c r="C3155" i="16" s="1"/>
  <c r="I1715" i="16"/>
  <c r="E1715" i="16" s="1"/>
  <c r="C1715" i="16" s="1"/>
  <c r="I1115" i="16"/>
  <c r="E1115" i="16" s="1"/>
  <c r="C1115" i="16" s="1"/>
  <c r="I923" i="16"/>
  <c r="E923" i="16" s="1"/>
  <c r="C923" i="16" s="1"/>
  <c r="I779" i="16"/>
  <c r="E779" i="16" s="1"/>
  <c r="C779" i="16" s="1"/>
  <c r="I635" i="16"/>
  <c r="E635" i="16" s="1"/>
  <c r="C635" i="16" s="1"/>
  <c r="I480" i="16"/>
  <c r="E480" i="16" s="1"/>
  <c r="C480" i="16" s="1"/>
  <c r="I334" i="16"/>
  <c r="E334" i="16" s="1"/>
  <c r="C334" i="16" s="1"/>
  <c r="I1728" i="16"/>
  <c r="E1728" i="16" s="1"/>
  <c r="C1728" i="16" s="1"/>
  <c r="I3837" i="16"/>
  <c r="E3837" i="16" s="1"/>
  <c r="C3837" i="16" s="1"/>
  <c r="I3694" i="16"/>
  <c r="E3694" i="16" s="1"/>
  <c r="C3694" i="16" s="1"/>
  <c r="I3551" i="16"/>
  <c r="E3551" i="16" s="1"/>
  <c r="C3551" i="16" s="1"/>
  <c r="I3406" i="16"/>
  <c r="E3406" i="16" s="1"/>
  <c r="C3406" i="16" s="1"/>
  <c r="I3262" i="16"/>
  <c r="E3262" i="16" s="1"/>
  <c r="C3262" i="16" s="1"/>
  <c r="I3119" i="16"/>
  <c r="E3119" i="16" s="1"/>
  <c r="C3119" i="16" s="1"/>
  <c r="I1762" i="16"/>
  <c r="E1762" i="16" s="1"/>
  <c r="C1762" i="16" s="1"/>
  <c r="I3825" i="16"/>
  <c r="E3825" i="16" s="1"/>
  <c r="C3825" i="16" s="1"/>
  <c r="I3681" i="16"/>
  <c r="E3681" i="16" s="1"/>
  <c r="C3681" i="16" s="1"/>
  <c r="I3537" i="16"/>
  <c r="E3537" i="16" s="1"/>
  <c r="C3537" i="16" s="1"/>
  <c r="I3394" i="16"/>
  <c r="E3394" i="16" s="1"/>
  <c r="C3394" i="16" s="1"/>
  <c r="I3249" i="16"/>
  <c r="E3249" i="16" s="1"/>
  <c r="C3249" i="16" s="1"/>
  <c r="I3105" i="16"/>
  <c r="E3105" i="16" s="1"/>
  <c r="C3105" i="16" s="1"/>
  <c r="I1463" i="16"/>
  <c r="E1463" i="16" s="1"/>
  <c r="C1463" i="16" s="1"/>
  <c r="I3775" i="16"/>
  <c r="E3775" i="16" s="1"/>
  <c r="C3775" i="16" s="1"/>
  <c r="I3633" i="16"/>
  <c r="E3633" i="16" s="1"/>
  <c r="C3633" i="16" s="1"/>
  <c r="I3476" i="16"/>
  <c r="E3476" i="16" s="1"/>
  <c r="C3476" i="16" s="1"/>
  <c r="I3332" i="16"/>
  <c r="E3332" i="16" s="1"/>
  <c r="C3332" i="16" s="1"/>
  <c r="I3188" i="16"/>
  <c r="E3188" i="16" s="1"/>
  <c r="C3188" i="16" s="1"/>
  <c r="I2064" i="16"/>
  <c r="E2064" i="16" s="1"/>
  <c r="C2064" i="16" s="1"/>
  <c r="I3679" i="16"/>
  <c r="E3679" i="16" s="1"/>
  <c r="C3679" i="16" s="1"/>
  <c r="I2862" i="16"/>
  <c r="E2862" i="16" s="1"/>
  <c r="C2862" i="16" s="1"/>
  <c r="I3767" i="16"/>
  <c r="E3767" i="16" s="1"/>
  <c r="C3767" i="16" s="1"/>
  <c r="I2795" i="16"/>
  <c r="E2795" i="16" s="1"/>
  <c r="C2795" i="16" s="1"/>
  <c r="I2159" i="16"/>
  <c r="E2159" i="16" s="1"/>
  <c r="C2159" i="16" s="1"/>
  <c r="I3000" i="16"/>
  <c r="E3000" i="16" s="1"/>
  <c r="C3000" i="16" s="1"/>
  <c r="I2136" i="16"/>
  <c r="E2136" i="16" s="1"/>
  <c r="C2136" i="16" s="1"/>
  <c r="I2928" i="16"/>
  <c r="E2928" i="16" s="1"/>
  <c r="C2928" i="16" s="1"/>
  <c r="I2243" i="16"/>
  <c r="E2243" i="16" s="1"/>
  <c r="C2243" i="16" s="1"/>
  <c r="I2952" i="16"/>
  <c r="E2952" i="16" s="1"/>
  <c r="C2952" i="16" s="1"/>
  <c r="I2088" i="16"/>
  <c r="E2088" i="16" s="1"/>
  <c r="C2088" i="16" s="1"/>
  <c r="I2904" i="16"/>
  <c r="E2904" i="16" s="1"/>
  <c r="C2904" i="16" s="1"/>
  <c r="I2268" i="16"/>
  <c r="E2268" i="16" s="1"/>
  <c r="C2268" i="16" s="1"/>
  <c r="I3402" i="16"/>
  <c r="E3402" i="16" s="1"/>
  <c r="C3402" i="16" s="1"/>
  <c r="I3113" i="16"/>
  <c r="E3113" i="16" s="1"/>
  <c r="C3113" i="16" s="1"/>
  <c r="I3270" i="16"/>
  <c r="E3270" i="16" s="1"/>
  <c r="C3270" i="16" s="1"/>
  <c r="I2574" i="16"/>
  <c r="E2574" i="16" s="1"/>
  <c r="C2574" i="16" s="1"/>
  <c r="I3582" i="16"/>
  <c r="E3582" i="16" s="1"/>
  <c r="C3582" i="16" s="1"/>
  <c r="I2802" i="16"/>
  <c r="E2802" i="16" s="1"/>
  <c r="C2802" i="16" s="1"/>
  <c r="I3474" i="16"/>
  <c r="E3474" i="16" s="1"/>
  <c r="C3474" i="16" s="1"/>
  <c r="I2789" i="16"/>
  <c r="E2789" i="16" s="1"/>
  <c r="C2789" i="16" s="1"/>
  <c r="I3486" i="16"/>
  <c r="E3486" i="16" s="1"/>
  <c r="C3486" i="16" s="1"/>
  <c r="I2010" i="16"/>
  <c r="E2010" i="16" s="1"/>
  <c r="C2010" i="16" s="1"/>
  <c r="I3424" i="16"/>
  <c r="E3424" i="16" s="1"/>
  <c r="C3424" i="16" s="1"/>
  <c r="I3721" i="16"/>
  <c r="E3721" i="16" s="1"/>
  <c r="C3721" i="16" s="1"/>
  <c r="I3576" i="16"/>
  <c r="E3576" i="16" s="1"/>
  <c r="C3576" i="16" s="1"/>
  <c r="I3431" i="16"/>
  <c r="E3431" i="16" s="1"/>
  <c r="C3431" i="16" s="1"/>
  <c r="I3288" i="16"/>
  <c r="E3288" i="16" s="1"/>
  <c r="C3288" i="16" s="1"/>
  <c r="I3143" i="16"/>
  <c r="E3143" i="16" s="1"/>
  <c r="C3143" i="16" s="1"/>
  <c r="I1655" i="16"/>
  <c r="E1655" i="16" s="1"/>
  <c r="C1655" i="16" s="1"/>
  <c r="I1079" i="16"/>
  <c r="E1079" i="16" s="1"/>
  <c r="C1079" i="16" s="1"/>
  <c r="I911" i="16"/>
  <c r="E911" i="16" s="1"/>
  <c r="C911" i="16" s="1"/>
  <c r="I766" i="16"/>
  <c r="E766" i="16" s="1"/>
  <c r="C766" i="16" s="1"/>
  <c r="I623" i="16"/>
  <c r="E623" i="16" s="1"/>
  <c r="C623" i="16" s="1"/>
  <c r="I466" i="16"/>
  <c r="E466" i="16" s="1"/>
  <c r="C466" i="16" s="1"/>
  <c r="I323" i="16"/>
  <c r="E323" i="16" s="1"/>
  <c r="C323" i="16" s="1"/>
  <c r="I1666" i="16"/>
  <c r="E1666" i="16" s="1"/>
  <c r="C1666" i="16" s="1"/>
  <c r="I3826" i="16"/>
  <c r="E3826" i="16" s="1"/>
  <c r="C3826" i="16" s="1"/>
  <c r="I3682" i="16"/>
  <c r="E3682" i="16" s="1"/>
  <c r="C3682" i="16" s="1"/>
  <c r="I3538" i="16"/>
  <c r="E3538" i="16" s="1"/>
  <c r="C3538" i="16" s="1"/>
  <c r="I3393" i="16"/>
  <c r="E3393" i="16" s="1"/>
  <c r="C3393" i="16" s="1"/>
  <c r="I3251" i="16"/>
  <c r="E3251" i="16" s="1"/>
  <c r="C3251" i="16" s="1"/>
  <c r="I3106" i="16"/>
  <c r="E3106" i="16" s="1"/>
  <c r="C3106" i="16" s="1"/>
  <c r="I1703" i="16"/>
  <c r="E1703" i="16" s="1"/>
  <c r="C1703" i="16" s="1"/>
  <c r="I3812" i="16"/>
  <c r="E3812" i="16" s="1"/>
  <c r="C3812" i="16" s="1"/>
  <c r="I3669" i="16"/>
  <c r="E3669" i="16" s="1"/>
  <c r="C3669" i="16" s="1"/>
  <c r="I3525" i="16"/>
  <c r="E3525" i="16" s="1"/>
  <c r="C3525" i="16" s="1"/>
  <c r="I3381" i="16"/>
  <c r="E3381" i="16" s="1"/>
  <c r="C3381" i="16" s="1"/>
  <c r="I3238" i="16"/>
  <c r="E3238" i="16" s="1"/>
  <c r="C3238" i="16" s="1"/>
  <c r="I3094" i="16"/>
  <c r="E3094" i="16" s="1"/>
  <c r="C3094" i="16" s="1"/>
  <c r="I1403" i="16"/>
  <c r="E1403" i="16" s="1"/>
  <c r="C1403" i="16" s="1"/>
  <c r="I3765" i="16"/>
  <c r="E3765" i="16" s="1"/>
  <c r="C3765" i="16" s="1"/>
  <c r="I3620" i="16"/>
  <c r="E3620" i="16" s="1"/>
  <c r="C3620" i="16" s="1"/>
  <c r="I3464" i="16"/>
  <c r="E3464" i="16" s="1"/>
  <c r="C3464" i="16" s="1"/>
  <c r="I3320" i="16"/>
  <c r="E3320" i="16" s="1"/>
  <c r="C3320" i="16" s="1"/>
  <c r="I3176" i="16"/>
  <c r="E3176" i="16" s="1"/>
  <c r="C3176" i="16" s="1"/>
  <c r="I2002" i="16"/>
  <c r="E2002" i="16" s="1"/>
  <c r="C2002" i="16" s="1"/>
  <c r="I1259" i="16"/>
  <c r="E1259" i="16" s="1"/>
  <c r="C1259" i="16" s="1"/>
  <c r="I3726" i="16"/>
  <c r="E3726" i="16" s="1"/>
  <c r="C3726" i="16" s="1"/>
  <c r="I3583" i="16"/>
  <c r="E3583" i="16" s="1"/>
  <c r="C3583" i="16" s="1"/>
  <c r="I3439" i="16"/>
  <c r="E3439" i="16" s="1"/>
  <c r="C3439" i="16" s="1"/>
  <c r="I3296" i="16"/>
  <c r="E3296" i="16" s="1"/>
  <c r="C3296" i="16" s="1"/>
  <c r="I3152" i="16"/>
  <c r="E3152" i="16" s="1"/>
  <c r="C3152" i="16" s="1"/>
  <c r="I1565" i="16"/>
  <c r="E1565" i="16" s="1"/>
  <c r="C1565" i="16" s="1"/>
  <c r="I1409" i="16"/>
  <c r="E1409" i="16" s="1"/>
  <c r="C1409" i="16" s="1"/>
  <c r="I1265" i="16"/>
  <c r="E1265" i="16" s="1"/>
  <c r="C1265" i="16" s="1"/>
  <c r="I2022" i="16"/>
  <c r="E2022" i="16" s="1"/>
  <c r="C2022" i="16" s="1"/>
  <c r="I1662" i="16"/>
  <c r="E1662" i="16" s="1"/>
  <c r="C1662" i="16" s="1"/>
  <c r="I3750" i="16"/>
  <c r="E3750" i="16" s="1"/>
  <c r="C3750" i="16" s="1"/>
  <c r="I3605" i="16"/>
  <c r="E3605" i="16" s="1"/>
  <c r="C3605" i="16" s="1"/>
  <c r="I3461" i="16"/>
  <c r="E3461" i="16" s="1"/>
  <c r="C3461" i="16" s="1"/>
  <c r="I3318" i="16"/>
  <c r="E3318" i="16" s="1"/>
  <c r="C3318" i="16" s="1"/>
  <c r="I3173" i="16"/>
  <c r="E3173" i="16" s="1"/>
  <c r="C3173" i="16" s="1"/>
  <c r="I3328" i="16"/>
  <c r="E3328" i="16" s="1"/>
  <c r="C3328" i="16" s="1"/>
  <c r="I3183" i="16"/>
  <c r="E3183" i="16" s="1"/>
  <c r="C3183" i="16" s="1"/>
  <c r="I2225" i="16"/>
  <c r="E2225" i="16" s="1"/>
  <c r="C2225" i="16" s="1"/>
  <c r="I3664" i="16"/>
  <c r="E3664" i="16" s="1"/>
  <c r="C3664" i="16" s="1"/>
  <c r="I3771" i="16"/>
  <c r="E3771" i="16" s="1"/>
  <c r="C3771" i="16" s="1"/>
  <c r="I3615" i="16"/>
  <c r="E3615" i="16" s="1"/>
  <c r="C3615" i="16" s="1"/>
  <c r="I3471" i="16"/>
  <c r="E3471" i="16" s="1"/>
  <c r="C3471" i="16" s="1"/>
  <c r="I3327" i="16"/>
  <c r="E3327" i="16" s="1"/>
  <c r="C3327" i="16" s="1"/>
  <c r="I3184" i="16"/>
  <c r="E3184" i="16" s="1"/>
  <c r="C3184" i="16" s="1"/>
  <c r="I2381" i="16"/>
  <c r="E2381" i="16" s="1"/>
  <c r="C2381" i="16" s="1"/>
  <c r="I3737" i="16"/>
  <c r="E3737" i="16" s="1"/>
  <c r="C3737" i="16" s="1"/>
  <c r="I3794" i="16"/>
  <c r="E3794" i="16" s="1"/>
  <c r="C3794" i="16" s="1"/>
  <c r="I3650" i="16"/>
  <c r="E3650" i="16" s="1"/>
  <c r="C3650" i="16" s="1"/>
  <c r="I3506" i="16"/>
  <c r="E3506" i="16" s="1"/>
  <c r="C3506" i="16" s="1"/>
  <c r="I3362" i="16"/>
  <c r="E3362" i="16" s="1"/>
  <c r="C3362" i="16" s="1"/>
  <c r="I3218" i="16"/>
  <c r="E3218" i="16" s="1"/>
  <c r="C3218" i="16" s="1"/>
  <c r="I2286" i="16"/>
  <c r="E2286" i="16" s="1"/>
  <c r="C2286" i="16" s="1"/>
  <c r="I3676" i="16"/>
  <c r="E3676" i="16" s="1"/>
  <c r="C3676" i="16" s="1"/>
  <c r="I3793" i="16"/>
  <c r="E3793" i="16" s="1"/>
  <c r="C3793" i="16" s="1"/>
  <c r="I3649" i="16"/>
  <c r="E3649" i="16" s="1"/>
  <c r="C3649" i="16" s="1"/>
  <c r="I3505" i="16"/>
  <c r="E3505" i="16" s="1"/>
  <c r="C3505" i="16" s="1"/>
  <c r="I3361" i="16"/>
  <c r="E3361" i="16" s="1"/>
  <c r="C3361" i="16" s="1"/>
  <c r="I3217" i="16"/>
  <c r="E3217" i="16" s="1"/>
  <c r="C3217" i="16" s="1"/>
  <c r="I3084" i="16"/>
  <c r="E3084" i="16" s="1"/>
  <c r="C3084" i="16" s="1"/>
  <c r="I2940" i="16"/>
  <c r="E2940" i="16" s="1"/>
  <c r="C2940" i="16" s="1"/>
  <c r="I2796" i="16"/>
  <c r="E2796" i="16" s="1"/>
  <c r="C2796" i="16" s="1"/>
  <c r="I2651" i="16"/>
  <c r="E2651" i="16" s="1"/>
  <c r="C2651" i="16" s="1"/>
  <c r="I2497" i="16"/>
  <c r="E2497" i="16" s="1"/>
  <c r="C2497" i="16" s="1"/>
  <c r="I2352" i="16"/>
  <c r="E2352" i="16" s="1"/>
  <c r="C2352" i="16" s="1"/>
  <c r="I2207" i="16"/>
  <c r="E2207" i="16" s="1"/>
  <c r="C2207" i="16" s="1"/>
  <c r="I2063" i="16"/>
  <c r="E2063" i="16" s="1"/>
  <c r="C2063" i="16" s="1"/>
  <c r="I1920" i="16"/>
  <c r="E1920" i="16" s="1"/>
  <c r="C1920" i="16" s="1"/>
  <c r="I1776" i="16"/>
  <c r="E1776" i="16" s="1"/>
  <c r="C1776" i="16" s="1"/>
  <c r="I1631" i="16"/>
  <c r="E1631" i="16" s="1"/>
  <c r="C1631" i="16" s="1"/>
  <c r="I1488" i="16"/>
  <c r="E1488" i="16" s="1"/>
  <c r="C1488" i="16" s="1"/>
  <c r="I1344" i="16"/>
  <c r="E1344" i="16" s="1"/>
  <c r="C1344" i="16" s="1"/>
  <c r="I1199" i="16"/>
  <c r="E1199" i="16" s="1"/>
  <c r="C1199" i="16" s="1"/>
  <c r="I251" i="16"/>
  <c r="E251" i="16" s="1"/>
  <c r="C251" i="16" s="1"/>
  <c r="I95" i="16"/>
  <c r="E95" i="16" s="1"/>
  <c r="C95" i="16" s="1"/>
  <c r="I2950" i="16"/>
  <c r="E2950" i="16" s="1"/>
  <c r="C2950" i="16" s="1"/>
  <c r="I2805" i="16"/>
  <c r="E2805" i="16" s="1"/>
  <c r="C2805" i="16" s="1"/>
  <c r="I2650" i="16"/>
  <c r="E2650" i="16" s="1"/>
  <c r="C2650" i="16" s="1"/>
  <c r="I2506" i="16"/>
  <c r="E2506" i="16" s="1"/>
  <c r="C2506" i="16" s="1"/>
  <c r="I2362" i="16"/>
  <c r="E2362" i="16" s="1"/>
  <c r="C2362" i="16" s="1"/>
  <c r="I2218" i="16"/>
  <c r="E2218" i="16" s="1"/>
  <c r="C2218" i="16" s="1"/>
  <c r="I2074" i="16"/>
  <c r="E2074" i="16" s="1"/>
  <c r="C2074" i="16" s="1"/>
  <c r="I1930" i="16"/>
  <c r="E1930" i="16" s="1"/>
  <c r="C1930" i="16" s="1"/>
  <c r="I1773" i="16"/>
  <c r="E1773" i="16" s="1"/>
  <c r="C1773" i="16" s="1"/>
  <c r="I1630" i="16"/>
  <c r="E1630" i="16" s="1"/>
  <c r="C1630" i="16" s="1"/>
  <c r="I1485" i="16"/>
  <c r="E1485" i="16" s="1"/>
  <c r="C1485" i="16" s="1"/>
  <c r="I1341" i="16"/>
  <c r="E1341" i="16" s="1"/>
  <c r="C1341" i="16" s="1"/>
  <c r="I1198" i="16"/>
  <c r="E1198" i="16" s="1"/>
  <c r="C1198" i="16" s="1"/>
  <c r="I1053" i="16"/>
  <c r="E1053" i="16" s="1"/>
  <c r="C1053" i="16" s="1"/>
  <c r="I2984" i="16"/>
  <c r="E2984" i="16" s="1"/>
  <c r="C2984" i="16" s="1"/>
  <c r="I2841" i="16"/>
  <c r="E2841" i="16" s="1"/>
  <c r="C2841" i="16" s="1"/>
  <c r="I2698" i="16"/>
  <c r="E2698" i="16" s="1"/>
  <c r="C2698" i="16" s="1"/>
  <c r="I2553" i="16"/>
  <c r="E2553" i="16" s="1"/>
  <c r="C2553" i="16" s="1"/>
  <c r="I2397" i="16"/>
  <c r="E2397" i="16" s="1"/>
  <c r="C2397" i="16" s="1"/>
  <c r="I2253" i="16"/>
  <c r="E2253" i="16" s="1"/>
  <c r="C2253" i="16" s="1"/>
  <c r="I2109" i="16"/>
  <c r="E2109" i="16" s="1"/>
  <c r="C2109" i="16" s="1"/>
  <c r="I1965" i="16"/>
  <c r="E1965" i="16" s="1"/>
  <c r="C1965" i="16" s="1"/>
  <c r="I1821" i="16"/>
  <c r="E1821" i="16" s="1"/>
  <c r="C1821" i="16" s="1"/>
  <c r="I1678" i="16"/>
  <c r="E1678" i="16" s="1"/>
  <c r="C1678" i="16" s="1"/>
  <c r="I1534" i="16"/>
  <c r="E1534" i="16" s="1"/>
  <c r="C1534" i="16" s="1"/>
  <c r="I1389" i="16"/>
  <c r="E1389" i="16" s="1"/>
  <c r="C1389" i="16" s="1"/>
  <c r="I1246" i="16"/>
  <c r="E1246" i="16" s="1"/>
  <c r="C1246" i="16" s="1"/>
  <c r="I1101" i="16"/>
  <c r="E1101" i="16" s="1"/>
  <c r="C1101" i="16" s="1"/>
  <c r="I2947" i="16"/>
  <c r="E2947" i="16" s="1"/>
  <c r="C2947" i="16" s="1"/>
  <c r="I2804" i="16"/>
  <c r="E2804" i="16" s="1"/>
  <c r="C2804" i="16" s="1"/>
  <c r="I2660" i="16"/>
  <c r="E2660" i="16" s="1"/>
  <c r="C2660" i="16" s="1"/>
  <c r="I2516" i="16"/>
  <c r="E2516" i="16" s="1"/>
  <c r="C2516" i="16" s="1"/>
  <c r="I2373" i="16"/>
  <c r="E2373" i="16" s="1"/>
  <c r="C2373" i="16" s="1"/>
  <c r="I2228" i="16"/>
  <c r="E2228" i="16" s="1"/>
  <c r="C2228" i="16" s="1"/>
  <c r="I2084" i="16"/>
  <c r="E2084" i="16" s="1"/>
  <c r="C2084" i="16" s="1"/>
  <c r="I1940" i="16"/>
  <c r="E1940" i="16" s="1"/>
  <c r="C1940" i="16" s="1"/>
  <c r="I1796" i="16"/>
  <c r="E1796" i="16" s="1"/>
  <c r="C1796" i="16" s="1"/>
  <c r="I1651" i="16"/>
  <c r="E1651" i="16" s="1"/>
  <c r="C1651" i="16" s="1"/>
  <c r="I1508" i="16"/>
  <c r="E1508" i="16" s="1"/>
  <c r="C1508" i="16" s="1"/>
  <c r="I1363" i="16"/>
  <c r="E1363" i="16" s="1"/>
  <c r="C1363" i="16" s="1"/>
  <c r="I1220" i="16"/>
  <c r="E1220" i="16" s="1"/>
  <c r="C1220" i="16" s="1"/>
  <c r="I1076" i="16"/>
  <c r="E1076" i="16" s="1"/>
  <c r="C1076" i="16" s="1"/>
  <c r="I2959" i="16"/>
  <c r="E2959" i="16" s="1"/>
  <c r="C2959" i="16" s="1"/>
  <c r="I2815" i="16"/>
  <c r="E2815" i="16" s="1"/>
  <c r="C2815" i="16" s="1"/>
  <c r="I2671" i="16"/>
  <c r="E2671" i="16" s="1"/>
  <c r="C2671" i="16" s="1"/>
  <c r="I2527" i="16"/>
  <c r="E2527" i="16" s="1"/>
  <c r="C2527" i="16" s="1"/>
  <c r="I2383" i="16"/>
  <c r="E2383" i="16" s="1"/>
  <c r="C2383" i="16" s="1"/>
  <c r="I2240" i="16"/>
  <c r="E2240" i="16" s="1"/>
  <c r="C2240" i="16" s="1"/>
  <c r="I3594" i="16"/>
  <c r="E3594" i="16" s="1"/>
  <c r="C3594" i="16" s="1"/>
  <c r="I2826" i="16"/>
  <c r="E2826" i="16" s="1"/>
  <c r="C2826" i="16" s="1"/>
  <c r="I3624" i="16"/>
  <c r="E3624" i="16" s="1"/>
  <c r="C3624" i="16" s="1"/>
  <c r="I2723" i="16"/>
  <c r="E2723" i="16" s="1"/>
  <c r="C2723" i="16" s="1"/>
  <c r="I2111" i="16"/>
  <c r="E2111" i="16" s="1"/>
  <c r="C2111" i="16" s="1"/>
  <c r="I2938" i="16"/>
  <c r="E2938" i="16" s="1"/>
  <c r="C2938" i="16" s="1"/>
  <c r="I3778" i="16"/>
  <c r="E3778" i="16" s="1"/>
  <c r="C3778" i="16" s="1"/>
  <c r="I2867" i="16"/>
  <c r="E2867" i="16" s="1"/>
  <c r="C2867" i="16" s="1"/>
  <c r="I2099" i="16"/>
  <c r="E2099" i="16" s="1"/>
  <c r="C2099" i="16" s="1"/>
  <c r="I2891" i="16"/>
  <c r="E2891" i="16" s="1"/>
  <c r="C2891" i="16" s="1"/>
  <c r="I3719" i="16"/>
  <c r="E3719" i="16" s="1"/>
  <c r="C3719" i="16" s="1"/>
  <c r="I2843" i="16"/>
  <c r="E2843" i="16" s="1"/>
  <c r="C2843" i="16" s="1"/>
  <c r="I2220" i="16"/>
  <c r="E2220" i="16" s="1"/>
  <c r="C2220" i="16" s="1"/>
  <c r="I3317" i="16"/>
  <c r="E3317" i="16" s="1"/>
  <c r="C3317" i="16" s="1"/>
  <c r="I2526" i="16"/>
  <c r="E2526" i="16" s="1"/>
  <c r="C2526" i="16" s="1"/>
  <c r="I3161" i="16"/>
  <c r="E3161" i="16" s="1"/>
  <c r="C3161" i="16" s="1"/>
  <c r="I2550" i="16"/>
  <c r="E2550" i="16" s="1"/>
  <c r="C2550" i="16" s="1"/>
  <c r="I3499" i="16"/>
  <c r="E3499" i="16" s="1"/>
  <c r="C3499" i="16" s="1"/>
  <c r="I2765" i="16"/>
  <c r="E2765" i="16" s="1"/>
  <c r="C2765" i="16" s="1"/>
  <c r="I3425" i="16"/>
  <c r="E3425" i="16" s="1"/>
  <c r="C3425" i="16" s="1"/>
  <c r="I2742" i="16"/>
  <c r="E2742" i="16" s="1"/>
  <c r="C2742" i="16" s="1"/>
  <c r="I3415" i="16"/>
  <c r="E3415" i="16" s="1"/>
  <c r="C3415" i="16" s="1"/>
  <c r="I1950" i="16"/>
  <c r="E1950" i="16" s="1"/>
  <c r="C1950" i="16" s="1"/>
  <c r="I3352" i="16"/>
  <c r="E3352" i="16" s="1"/>
  <c r="C3352" i="16" s="1"/>
  <c r="I3709" i="16"/>
  <c r="E3709" i="16" s="1"/>
  <c r="C3709" i="16" s="1"/>
  <c r="I3564" i="16"/>
  <c r="E3564" i="16" s="1"/>
  <c r="C3564" i="16" s="1"/>
  <c r="I3420" i="16"/>
  <c r="E3420" i="16" s="1"/>
  <c r="C3420" i="16" s="1"/>
  <c r="I3276" i="16"/>
  <c r="E3276" i="16" s="1"/>
  <c r="C3276" i="16" s="1"/>
  <c r="I3132" i="16"/>
  <c r="E3132" i="16" s="1"/>
  <c r="C3132" i="16" s="1"/>
  <c r="I1595" i="16"/>
  <c r="E1595" i="16" s="1"/>
  <c r="C1595" i="16" s="1"/>
  <c r="I1067" i="16"/>
  <c r="E1067" i="16" s="1"/>
  <c r="C1067" i="16" s="1"/>
  <c r="I900" i="16"/>
  <c r="E900" i="16" s="1"/>
  <c r="C900" i="16" s="1"/>
  <c r="I756" i="16"/>
  <c r="E756" i="16" s="1"/>
  <c r="C756" i="16" s="1"/>
  <c r="I611" i="16"/>
  <c r="E611" i="16" s="1"/>
  <c r="C611" i="16" s="1"/>
  <c r="I455" i="16"/>
  <c r="E455" i="16" s="1"/>
  <c r="C455" i="16" s="1"/>
  <c r="I312" i="16"/>
  <c r="E312" i="16" s="1"/>
  <c r="C312" i="16" s="1"/>
  <c r="I1607" i="16"/>
  <c r="E1607" i="16" s="1"/>
  <c r="C1607" i="16" s="1"/>
  <c r="I3814" i="16"/>
  <c r="E3814" i="16" s="1"/>
  <c r="C3814" i="16" s="1"/>
  <c r="I3670" i="16"/>
  <c r="E3670" i="16" s="1"/>
  <c r="C3670" i="16" s="1"/>
  <c r="I3526" i="16"/>
  <c r="E3526" i="16" s="1"/>
  <c r="C3526" i="16" s="1"/>
  <c r="I3382" i="16"/>
  <c r="E3382" i="16" s="1"/>
  <c r="C3382" i="16" s="1"/>
  <c r="I3237" i="16"/>
  <c r="E3237" i="16" s="1"/>
  <c r="C3237" i="16" s="1"/>
  <c r="I3093" i="16"/>
  <c r="E3093" i="16" s="1"/>
  <c r="C3093" i="16" s="1"/>
  <c r="I1643" i="16"/>
  <c r="E1643" i="16" s="1"/>
  <c r="C1643" i="16" s="1"/>
  <c r="I3800" i="16"/>
  <c r="E3800" i="16" s="1"/>
  <c r="C3800" i="16" s="1"/>
  <c r="I3658" i="16"/>
  <c r="E3658" i="16" s="1"/>
  <c r="C3658" i="16" s="1"/>
  <c r="I3514" i="16"/>
  <c r="E3514" i="16" s="1"/>
  <c r="C3514" i="16" s="1"/>
  <c r="I3369" i="16"/>
  <c r="E3369" i="16" s="1"/>
  <c r="C3369" i="16" s="1"/>
  <c r="I3225" i="16"/>
  <c r="E3225" i="16" s="1"/>
  <c r="C3225" i="16" s="1"/>
  <c r="I2027" i="16"/>
  <c r="E2027" i="16" s="1"/>
  <c r="C2027" i="16" s="1"/>
  <c r="I1343" i="16"/>
  <c r="E1343" i="16" s="1"/>
  <c r="C1343" i="16" s="1"/>
  <c r="I3752" i="16"/>
  <c r="E3752" i="16" s="1"/>
  <c r="C3752" i="16" s="1"/>
  <c r="I3608" i="16"/>
  <c r="E3608" i="16" s="1"/>
  <c r="C3608" i="16" s="1"/>
  <c r="I3453" i="16"/>
  <c r="E3453" i="16" s="1"/>
  <c r="C3453" i="16" s="1"/>
  <c r="I3308" i="16"/>
  <c r="E3308" i="16" s="1"/>
  <c r="C3308" i="16" s="1"/>
  <c r="I3164" i="16"/>
  <c r="E3164" i="16" s="1"/>
  <c r="C3164" i="16" s="1"/>
  <c r="I1931" i="16"/>
  <c r="E1931" i="16" s="1"/>
  <c r="C1931" i="16" s="1"/>
  <c r="I1200" i="16"/>
  <c r="E1200" i="16" s="1"/>
  <c r="C1200" i="16" s="1"/>
  <c r="I3714" i="16"/>
  <c r="E3714" i="16" s="1"/>
  <c r="C3714" i="16" s="1"/>
  <c r="I3570" i="16"/>
  <c r="E3570" i="16" s="1"/>
  <c r="C3570" i="16" s="1"/>
  <c r="I3427" i="16"/>
  <c r="E3427" i="16" s="1"/>
  <c r="C3427" i="16" s="1"/>
  <c r="I3283" i="16"/>
  <c r="E3283" i="16" s="1"/>
  <c r="C3283" i="16" s="1"/>
  <c r="I3140" i="16"/>
  <c r="E3140" i="16" s="1"/>
  <c r="C3140" i="16" s="1"/>
  <c r="I1542" i="16"/>
  <c r="E1542" i="16" s="1"/>
  <c r="C1542" i="16" s="1"/>
  <c r="I1398" i="16"/>
  <c r="E1398" i="16" s="1"/>
  <c r="C1398" i="16" s="1"/>
  <c r="I1255" i="16"/>
  <c r="E1255" i="16" s="1"/>
  <c r="C1255" i="16" s="1"/>
  <c r="I1962" i="16"/>
  <c r="E1962" i="16" s="1"/>
  <c r="C1962" i="16" s="1"/>
  <c r="I1650" i="16"/>
  <c r="E1650" i="16" s="1"/>
  <c r="C1650" i="16" s="1"/>
  <c r="I3736" i="16"/>
  <c r="E3736" i="16" s="1"/>
  <c r="C3736" i="16" s="1"/>
  <c r="I3593" i="16"/>
  <c r="E3593" i="16" s="1"/>
  <c r="C3593" i="16" s="1"/>
  <c r="I3449" i="16"/>
  <c r="E3449" i="16" s="1"/>
  <c r="C3449" i="16" s="1"/>
  <c r="I3305" i="16"/>
  <c r="E3305" i="16" s="1"/>
  <c r="C3305" i="16" s="1"/>
  <c r="I3162" i="16"/>
  <c r="E3162" i="16" s="1"/>
  <c r="C3162" i="16" s="1"/>
  <c r="I3315" i="16"/>
  <c r="E3315" i="16" s="1"/>
  <c r="C3315" i="16" s="1"/>
  <c r="I3172" i="16"/>
  <c r="E3172" i="16" s="1"/>
  <c r="C3172" i="16" s="1"/>
  <c r="I2178" i="16"/>
  <c r="E2178" i="16" s="1"/>
  <c r="C2178" i="16" s="1"/>
  <c r="I3616" i="16"/>
  <c r="E3616" i="16" s="1"/>
  <c r="C3616" i="16" s="1"/>
  <c r="I3759" i="16"/>
  <c r="E3759" i="16" s="1"/>
  <c r="C3759" i="16" s="1"/>
  <c r="I3602" i="16"/>
  <c r="E3602" i="16" s="1"/>
  <c r="C3602" i="16" s="1"/>
  <c r="I3459" i="16"/>
  <c r="E3459" i="16" s="1"/>
  <c r="C3459" i="16" s="1"/>
  <c r="I3316" i="16"/>
  <c r="E3316" i="16" s="1"/>
  <c r="C3316" i="16" s="1"/>
  <c r="I3170" i="16"/>
  <c r="E3170" i="16" s="1"/>
  <c r="C3170" i="16" s="1"/>
  <c r="I2322" i="16"/>
  <c r="E2322" i="16" s="1"/>
  <c r="C2322" i="16" s="1"/>
  <c r="I3689" i="16"/>
  <c r="E3689" i="16" s="1"/>
  <c r="C3689" i="16" s="1"/>
  <c r="I3782" i="16"/>
  <c r="E3782" i="16" s="1"/>
  <c r="C3782" i="16" s="1"/>
  <c r="I3637" i="16"/>
  <c r="E3637" i="16" s="1"/>
  <c r="C3637" i="16" s="1"/>
  <c r="I3495" i="16"/>
  <c r="E3495" i="16" s="1"/>
  <c r="C3495" i="16" s="1"/>
  <c r="I3351" i="16"/>
  <c r="E3351" i="16" s="1"/>
  <c r="C3351" i="16" s="1"/>
  <c r="I3206" i="16"/>
  <c r="E3206" i="16" s="1"/>
  <c r="C3206" i="16" s="1"/>
  <c r="I2214" i="16"/>
  <c r="E2214" i="16" s="1"/>
  <c r="C2214" i="16" s="1"/>
  <c r="I3628" i="16"/>
  <c r="E3628" i="16" s="1"/>
  <c r="C3628" i="16" s="1"/>
  <c r="I3781" i="16"/>
  <c r="E3781" i="16" s="1"/>
  <c r="C3781" i="16" s="1"/>
  <c r="I3638" i="16"/>
  <c r="E3638" i="16" s="1"/>
  <c r="C3638" i="16" s="1"/>
  <c r="I3493" i="16"/>
  <c r="E3493" i="16" s="1"/>
  <c r="C3493" i="16" s="1"/>
  <c r="I3348" i="16"/>
  <c r="E3348" i="16" s="1"/>
  <c r="C3348" i="16" s="1"/>
  <c r="I3205" i="16"/>
  <c r="E3205" i="16" s="1"/>
  <c r="C3205" i="16" s="1"/>
  <c r="I3072" i="16"/>
  <c r="E3072" i="16" s="1"/>
  <c r="C3072" i="16" s="1"/>
  <c r="I2927" i="16"/>
  <c r="E2927" i="16" s="1"/>
  <c r="C2927" i="16" s="1"/>
  <c r="I2784" i="16"/>
  <c r="E2784" i="16" s="1"/>
  <c r="C2784" i="16" s="1"/>
  <c r="I2628" i="16"/>
  <c r="E2628" i="16" s="1"/>
  <c r="C2628" i="16" s="1"/>
  <c r="I2484" i="16"/>
  <c r="E2484" i="16" s="1"/>
  <c r="C2484" i="16" s="1"/>
  <c r="I2340" i="16"/>
  <c r="E2340" i="16" s="1"/>
  <c r="C2340" i="16" s="1"/>
  <c r="I2196" i="16"/>
  <c r="E2196" i="16" s="1"/>
  <c r="C2196" i="16" s="1"/>
  <c r="I2052" i="16"/>
  <c r="E2052" i="16" s="1"/>
  <c r="C2052" i="16" s="1"/>
  <c r="I1908" i="16"/>
  <c r="E1908" i="16" s="1"/>
  <c r="C1908" i="16" s="1"/>
  <c r="I1764" i="16"/>
  <c r="E1764" i="16" s="1"/>
  <c r="C1764" i="16" s="1"/>
  <c r="I1620" i="16"/>
  <c r="E1620" i="16" s="1"/>
  <c r="C1620" i="16" s="1"/>
  <c r="I1477" i="16"/>
  <c r="E1477" i="16" s="1"/>
  <c r="C1477" i="16" s="1"/>
  <c r="I1332" i="16"/>
  <c r="E1332" i="16" s="1"/>
  <c r="C1332" i="16" s="1"/>
  <c r="I1188" i="16"/>
  <c r="E1188" i="16" s="1"/>
  <c r="C1188" i="16" s="1"/>
  <c r="I239" i="16"/>
  <c r="E239" i="16" s="1"/>
  <c r="C239" i="16" s="1"/>
  <c r="I84" i="16"/>
  <c r="E84" i="16" s="1"/>
  <c r="C84" i="16" s="1"/>
  <c r="I2939" i="16"/>
  <c r="E2939" i="16" s="1"/>
  <c r="C2939" i="16" s="1"/>
  <c r="I2794" i="16"/>
  <c r="E2794" i="16" s="1"/>
  <c r="C2794" i="16" s="1"/>
  <c r="I2638" i="16"/>
  <c r="E2638" i="16" s="1"/>
  <c r="C2638" i="16" s="1"/>
  <c r="I2493" i="16"/>
  <c r="E2493" i="16" s="1"/>
  <c r="C2493" i="16" s="1"/>
  <c r="I2349" i="16"/>
  <c r="E2349" i="16" s="1"/>
  <c r="C2349" i="16" s="1"/>
  <c r="I2206" i="16"/>
  <c r="E2206" i="16" s="1"/>
  <c r="C2206" i="16" s="1"/>
  <c r="I2062" i="16"/>
  <c r="E2062" i="16" s="1"/>
  <c r="C2062" i="16" s="1"/>
  <c r="I1918" i="16"/>
  <c r="E1918" i="16" s="1"/>
  <c r="C1918" i="16" s="1"/>
  <c r="I1763" i="16"/>
  <c r="E1763" i="16" s="1"/>
  <c r="C1763" i="16" s="1"/>
  <c r="I1619" i="16"/>
  <c r="E1619" i="16" s="1"/>
  <c r="C1619" i="16" s="1"/>
  <c r="I1473" i="16"/>
  <c r="E1473" i="16" s="1"/>
  <c r="C1473" i="16" s="1"/>
  <c r="I1330" i="16"/>
  <c r="E1330" i="16" s="1"/>
  <c r="C1330" i="16" s="1"/>
  <c r="I1186" i="16"/>
  <c r="E1186" i="16" s="1"/>
  <c r="C1186" i="16" s="1"/>
  <c r="I1041" i="16"/>
  <c r="E1041" i="16" s="1"/>
  <c r="C1041" i="16" s="1"/>
  <c r="I2973" i="16"/>
  <c r="E2973" i="16" s="1"/>
  <c r="C2973" i="16" s="1"/>
  <c r="I2828" i="16"/>
  <c r="E2828" i="16" s="1"/>
  <c r="C2828" i="16" s="1"/>
  <c r="I2685" i="16"/>
  <c r="E2685" i="16" s="1"/>
  <c r="C2685" i="16" s="1"/>
  <c r="I2541" i="16"/>
  <c r="E2541" i="16" s="1"/>
  <c r="C2541" i="16" s="1"/>
  <c r="I2386" i="16"/>
  <c r="E2386" i="16" s="1"/>
  <c r="C2386" i="16" s="1"/>
  <c r="I2241" i="16"/>
  <c r="E2241" i="16" s="1"/>
  <c r="C2241" i="16" s="1"/>
  <c r="I2098" i="16"/>
  <c r="E2098" i="16" s="1"/>
  <c r="C2098" i="16" s="1"/>
  <c r="I1953" i="16"/>
  <c r="E1953" i="16" s="1"/>
  <c r="C1953" i="16" s="1"/>
  <c r="I1809" i="16"/>
  <c r="E1809" i="16" s="1"/>
  <c r="C1809" i="16" s="1"/>
  <c r="I1665" i="16"/>
  <c r="E1665" i="16" s="1"/>
  <c r="C1665" i="16" s="1"/>
  <c r="I1521" i="16"/>
  <c r="E1521" i="16" s="1"/>
  <c r="C1521" i="16" s="1"/>
  <c r="I1377" i="16"/>
  <c r="E1377" i="16" s="1"/>
  <c r="C1377" i="16" s="1"/>
  <c r="I1233" i="16"/>
  <c r="E1233" i="16" s="1"/>
  <c r="C1233" i="16" s="1"/>
  <c r="I1090" i="16"/>
  <c r="E1090" i="16" s="1"/>
  <c r="C1090" i="16" s="1"/>
  <c r="I2936" i="16"/>
  <c r="E2936" i="16" s="1"/>
  <c r="C2936" i="16" s="1"/>
  <c r="I2792" i="16"/>
  <c r="E2792" i="16" s="1"/>
  <c r="C2792" i="16" s="1"/>
  <c r="I2648" i="16"/>
  <c r="E2648" i="16" s="1"/>
  <c r="C2648" i="16" s="1"/>
  <c r="I2504" i="16"/>
  <c r="E2504" i="16" s="1"/>
  <c r="C2504" i="16" s="1"/>
  <c r="I2360" i="16"/>
  <c r="E2360" i="16" s="1"/>
  <c r="C2360" i="16" s="1"/>
  <c r="I2215" i="16"/>
  <c r="E2215" i="16" s="1"/>
  <c r="C2215" i="16" s="1"/>
  <c r="I2071" i="16"/>
  <c r="E2071" i="16" s="1"/>
  <c r="C2071" i="16" s="1"/>
  <c r="I1928" i="16"/>
  <c r="E1928" i="16" s="1"/>
  <c r="C1928" i="16" s="1"/>
  <c r="I1783" i="16"/>
  <c r="E1783" i="16" s="1"/>
  <c r="C1783" i="16" s="1"/>
  <c r="I1641" i="16"/>
  <c r="E1641" i="16" s="1"/>
  <c r="C1641" i="16" s="1"/>
  <c r="I1496" i="16"/>
  <c r="E1496" i="16" s="1"/>
  <c r="C1496" i="16" s="1"/>
  <c r="I1352" i="16"/>
  <c r="E1352" i="16" s="1"/>
  <c r="C1352" i="16" s="1"/>
  <c r="I1209" i="16"/>
  <c r="E1209" i="16" s="1"/>
  <c r="C1209" i="16" s="1"/>
  <c r="I1064" i="16"/>
  <c r="E1064" i="16" s="1"/>
  <c r="C1064" i="16" s="1"/>
  <c r="I3510" i="16"/>
  <c r="E3510" i="16" s="1"/>
  <c r="C3510" i="16" s="1"/>
  <c r="I2779" i="16"/>
  <c r="E2779" i="16" s="1"/>
  <c r="C2779" i="16" s="1"/>
  <c r="I3503" i="16"/>
  <c r="E3503" i="16" s="1"/>
  <c r="C3503" i="16" s="1"/>
  <c r="I2663" i="16"/>
  <c r="E2663" i="16" s="1"/>
  <c r="C2663" i="16" s="1"/>
  <c r="I3802" i="16"/>
  <c r="E3802" i="16" s="1"/>
  <c r="C3802" i="16" s="1"/>
  <c r="I2879" i="16"/>
  <c r="E2879" i="16" s="1"/>
  <c r="C2879" i="16" s="1"/>
  <c r="I3634" i="16"/>
  <c r="E3634" i="16" s="1"/>
  <c r="C3634" i="16" s="1"/>
  <c r="I2807" i="16"/>
  <c r="E2807" i="16" s="1"/>
  <c r="C2807" i="16" s="1"/>
  <c r="I3731" i="16"/>
  <c r="E3731" i="16" s="1"/>
  <c r="C3731" i="16" s="1"/>
  <c r="I2831" i="16"/>
  <c r="E2831" i="16" s="1"/>
  <c r="C2831" i="16" s="1"/>
  <c r="I3563" i="16"/>
  <c r="E3563" i="16" s="1"/>
  <c r="C3563" i="16" s="1"/>
  <c r="I2783" i="16"/>
  <c r="E2783" i="16" s="1"/>
  <c r="C2783" i="16" s="1"/>
  <c r="I2195" i="16"/>
  <c r="E2195" i="16" s="1"/>
  <c r="C2195" i="16" s="1"/>
  <c r="I3198" i="16"/>
  <c r="E3198" i="16" s="1"/>
  <c r="C3198" i="16" s="1"/>
  <c r="I2406" i="16"/>
  <c r="E2406" i="16" s="1"/>
  <c r="C2406" i="16" s="1"/>
  <c r="I3103" i="16"/>
  <c r="E3103" i="16" s="1"/>
  <c r="C3103" i="16" s="1"/>
  <c r="I2514" i="16"/>
  <c r="E2514" i="16" s="1"/>
  <c r="C2514" i="16" s="1"/>
  <c r="I3438" i="16"/>
  <c r="E3438" i="16" s="1"/>
  <c r="C3438" i="16" s="1"/>
  <c r="I2719" i="16"/>
  <c r="E2719" i="16" s="1"/>
  <c r="C2719" i="16" s="1"/>
  <c r="I3342" i="16"/>
  <c r="E3342" i="16" s="1"/>
  <c r="C3342" i="16" s="1"/>
  <c r="I2694" i="16"/>
  <c r="E2694" i="16" s="1"/>
  <c r="C2694" i="16" s="1"/>
  <c r="I3331" i="16"/>
  <c r="E3331" i="16" s="1"/>
  <c r="C3331" i="16" s="1"/>
  <c r="I1890" i="16"/>
  <c r="E1890" i="16" s="1"/>
  <c r="C1890" i="16" s="1"/>
  <c r="I3840" i="16"/>
  <c r="E3840" i="16" s="1"/>
  <c r="C3840" i="16" s="1"/>
  <c r="I3696" i="16"/>
  <c r="E3696" i="16" s="1"/>
  <c r="C3696" i="16" s="1"/>
  <c r="I3552" i="16"/>
  <c r="E3552" i="16" s="1"/>
  <c r="C3552" i="16" s="1"/>
  <c r="I3409" i="16"/>
  <c r="E3409" i="16" s="1"/>
  <c r="C3409" i="16" s="1"/>
  <c r="I3265" i="16"/>
  <c r="E3265" i="16" s="1"/>
  <c r="C3265" i="16" s="1"/>
  <c r="I3120" i="16"/>
  <c r="E3120" i="16" s="1"/>
  <c r="C3120" i="16" s="1"/>
  <c r="I1535" i="16"/>
  <c r="E1535" i="16" s="1"/>
  <c r="C1535" i="16" s="1"/>
  <c r="I1043" i="16"/>
  <c r="E1043" i="16" s="1"/>
  <c r="C1043" i="16" s="1"/>
  <c r="I888" i="16"/>
  <c r="E888" i="16" s="1"/>
  <c r="C888" i="16" s="1"/>
  <c r="I743" i="16"/>
  <c r="E743" i="16" s="1"/>
  <c r="C743" i="16" s="1"/>
  <c r="I586" i="16"/>
  <c r="E586" i="16" s="1"/>
  <c r="C586" i="16" s="1"/>
  <c r="I443" i="16"/>
  <c r="E443" i="16" s="1"/>
  <c r="C443" i="16" s="1"/>
  <c r="I300" i="16"/>
  <c r="E300" i="16" s="1"/>
  <c r="C300" i="16" s="1"/>
  <c r="I1547" i="16"/>
  <c r="E1547" i="16" s="1"/>
  <c r="C1547" i="16" s="1"/>
  <c r="I3803" i="16"/>
  <c r="E3803" i="16" s="1"/>
  <c r="C3803" i="16" s="1"/>
  <c r="I3657" i="16"/>
  <c r="E3657" i="16" s="1"/>
  <c r="C3657" i="16" s="1"/>
  <c r="I3513" i="16"/>
  <c r="E3513" i="16" s="1"/>
  <c r="C3513" i="16" s="1"/>
  <c r="I3370" i="16"/>
  <c r="E3370" i="16" s="1"/>
  <c r="C3370" i="16" s="1"/>
  <c r="I3226" i="16"/>
  <c r="E3226" i="16" s="1"/>
  <c r="C3226" i="16" s="1"/>
  <c r="I3083" i="16"/>
  <c r="E3083" i="16" s="1"/>
  <c r="C3083" i="16" s="1"/>
  <c r="I1584" i="16"/>
  <c r="E1584" i="16" s="1"/>
  <c r="C1584" i="16" s="1"/>
  <c r="I3789" i="16"/>
  <c r="E3789" i="16" s="1"/>
  <c r="C3789" i="16" s="1"/>
  <c r="I3645" i="16"/>
  <c r="E3645" i="16" s="1"/>
  <c r="C3645" i="16" s="1"/>
  <c r="I3500" i="16"/>
  <c r="E3500" i="16" s="1"/>
  <c r="C3500" i="16" s="1"/>
  <c r="I3357" i="16"/>
  <c r="E3357" i="16" s="1"/>
  <c r="C3357" i="16" s="1"/>
  <c r="I3213" i="16"/>
  <c r="E3213" i="16" s="1"/>
  <c r="C3213" i="16" s="1"/>
  <c r="I1967" i="16"/>
  <c r="E1967" i="16" s="1"/>
  <c r="C1967" i="16" s="1"/>
  <c r="I1283" i="16"/>
  <c r="E1283" i="16" s="1"/>
  <c r="C1283" i="16" s="1"/>
  <c r="I3740" i="16"/>
  <c r="E3740" i="16" s="1"/>
  <c r="C3740" i="16" s="1"/>
  <c r="I3595" i="16"/>
  <c r="E3595" i="16" s="1"/>
  <c r="C3595" i="16" s="1"/>
  <c r="I3440" i="16"/>
  <c r="E3440" i="16" s="1"/>
  <c r="C3440" i="16" s="1"/>
  <c r="I3295" i="16"/>
  <c r="E3295" i="16" s="1"/>
  <c r="C3295" i="16" s="1"/>
  <c r="I3151" i="16"/>
  <c r="E3151" i="16" s="1"/>
  <c r="C3151" i="16" s="1"/>
  <c r="I1860" i="16"/>
  <c r="E1860" i="16" s="1"/>
  <c r="C1860" i="16" s="1"/>
  <c r="I1091" i="16"/>
  <c r="E1091" i="16" s="1"/>
  <c r="C1091" i="16" s="1"/>
  <c r="I3703" i="16"/>
  <c r="E3703" i="16" s="1"/>
  <c r="C3703" i="16" s="1"/>
  <c r="I3560" i="16"/>
  <c r="E3560" i="16" s="1"/>
  <c r="C3560" i="16" s="1"/>
  <c r="I3414" i="16"/>
  <c r="E3414" i="16" s="1"/>
  <c r="C3414" i="16" s="1"/>
  <c r="I3271" i="16"/>
  <c r="E3271" i="16" s="1"/>
  <c r="C3271" i="16" s="1"/>
  <c r="I3127" i="16"/>
  <c r="E3127" i="16" s="1"/>
  <c r="C3127" i="16" s="1"/>
  <c r="I1530" i="16"/>
  <c r="E1530" i="16" s="1"/>
  <c r="C1530" i="16" s="1"/>
  <c r="I1386" i="16"/>
  <c r="E1386" i="16" s="1"/>
  <c r="C1386" i="16" s="1"/>
  <c r="I1242" i="16"/>
  <c r="E1242" i="16" s="1"/>
  <c r="C1242" i="16" s="1"/>
  <c r="I1902" i="16"/>
  <c r="E1902" i="16" s="1"/>
  <c r="C1902" i="16" s="1"/>
  <c r="I1625" i="16"/>
  <c r="E1625" i="16" s="1"/>
  <c r="C1625" i="16" s="1"/>
  <c r="I3725" i="16"/>
  <c r="E3725" i="16" s="1"/>
  <c r="C3725" i="16" s="1"/>
  <c r="I3581" i="16"/>
  <c r="E3581" i="16" s="1"/>
  <c r="C3581" i="16" s="1"/>
  <c r="I3436" i="16"/>
  <c r="E3436" i="16" s="1"/>
  <c r="C3436" i="16" s="1"/>
  <c r="I3293" i="16"/>
  <c r="E3293" i="16" s="1"/>
  <c r="C3293" i="16" s="1"/>
  <c r="I3148" i="16"/>
  <c r="E3148" i="16" s="1"/>
  <c r="C3148" i="16" s="1"/>
  <c r="I3303" i="16"/>
  <c r="E3303" i="16" s="1"/>
  <c r="C3303" i="16" s="1"/>
  <c r="I3159" i="16"/>
  <c r="E3159" i="16" s="1"/>
  <c r="C3159" i="16" s="1"/>
  <c r="I2118" i="16"/>
  <c r="E2118" i="16" s="1"/>
  <c r="C2118" i="16" s="1"/>
  <c r="I3568" i="16"/>
  <c r="E3568" i="16" s="1"/>
  <c r="C3568" i="16" s="1"/>
  <c r="I3748" i="16"/>
  <c r="E3748" i="16" s="1"/>
  <c r="C3748" i="16" s="1"/>
  <c r="I3590" i="16"/>
  <c r="E3590" i="16" s="1"/>
  <c r="C3590" i="16" s="1"/>
  <c r="I3447" i="16"/>
  <c r="E3447" i="16" s="1"/>
  <c r="C3447" i="16" s="1"/>
  <c r="I3304" i="16"/>
  <c r="E3304" i="16" s="1"/>
  <c r="C3304" i="16" s="1"/>
  <c r="I3160" i="16"/>
  <c r="E3160" i="16" s="1"/>
  <c r="C3160" i="16" s="1"/>
  <c r="I2250" i="16"/>
  <c r="E2250" i="16" s="1"/>
  <c r="C2250" i="16" s="1"/>
  <c r="I3640" i="16"/>
  <c r="E3640" i="16" s="1"/>
  <c r="C3640" i="16" s="1"/>
  <c r="I3770" i="16"/>
  <c r="E3770" i="16" s="1"/>
  <c r="C3770" i="16" s="1"/>
  <c r="I3625" i="16"/>
  <c r="E3625" i="16" s="1"/>
  <c r="C3625" i="16" s="1"/>
  <c r="I3482" i="16"/>
  <c r="E3482" i="16" s="1"/>
  <c r="C3482" i="16" s="1"/>
  <c r="I3338" i="16"/>
  <c r="E3338" i="16" s="1"/>
  <c r="C3338" i="16" s="1"/>
  <c r="I3194" i="16"/>
  <c r="E3194" i="16" s="1"/>
  <c r="C3194" i="16" s="1"/>
  <c r="I2154" i="16"/>
  <c r="E2154" i="16" s="1"/>
  <c r="C2154" i="16" s="1"/>
  <c r="I3580" i="16"/>
  <c r="E3580" i="16" s="1"/>
  <c r="C3580" i="16" s="1"/>
  <c r="I3769" i="16"/>
  <c r="E3769" i="16" s="1"/>
  <c r="C3769" i="16" s="1"/>
  <c r="I3626" i="16"/>
  <c r="E3626" i="16" s="1"/>
  <c r="C3626" i="16" s="1"/>
  <c r="I3481" i="16"/>
  <c r="E3481" i="16" s="1"/>
  <c r="C3481" i="16" s="1"/>
  <c r="I3337" i="16"/>
  <c r="E3337" i="16" s="1"/>
  <c r="C3337" i="16" s="1"/>
  <c r="I3193" i="16"/>
  <c r="E3193" i="16" s="1"/>
  <c r="C3193" i="16" s="1"/>
  <c r="I3059" i="16"/>
  <c r="E3059" i="16" s="1"/>
  <c r="C3059" i="16" s="1"/>
  <c r="I2916" i="16"/>
  <c r="E2916" i="16" s="1"/>
  <c r="C2916" i="16" s="1"/>
  <c r="I2772" i="16"/>
  <c r="E2772" i="16" s="1"/>
  <c r="C2772" i="16" s="1"/>
  <c r="I2616" i="16"/>
  <c r="E2616" i="16" s="1"/>
  <c r="C2616" i="16" s="1"/>
  <c r="I2472" i="16"/>
  <c r="E2472" i="16" s="1"/>
  <c r="C2472" i="16" s="1"/>
  <c r="I2328" i="16"/>
  <c r="E2328" i="16" s="1"/>
  <c r="C2328" i="16" s="1"/>
  <c r="I2184" i="16"/>
  <c r="E2184" i="16" s="1"/>
  <c r="C2184" i="16" s="1"/>
  <c r="I2039" i="16"/>
  <c r="E2039" i="16" s="1"/>
  <c r="C2039" i="16" s="1"/>
  <c r="I1897" i="16"/>
  <c r="E1897" i="16" s="1"/>
  <c r="C1897" i="16" s="1"/>
  <c r="I1752" i="16"/>
  <c r="E1752" i="16" s="1"/>
  <c r="C1752" i="16" s="1"/>
  <c r="I1608" i="16"/>
  <c r="E1608" i="16" s="1"/>
  <c r="C1608" i="16" s="1"/>
  <c r="I1465" i="16"/>
  <c r="E1465" i="16" s="1"/>
  <c r="C1465" i="16" s="1"/>
  <c r="I1321" i="16"/>
  <c r="E1321" i="16" s="1"/>
  <c r="C1321" i="16" s="1"/>
  <c r="I1176" i="16"/>
  <c r="E1176" i="16" s="1"/>
  <c r="C1176" i="16" s="1"/>
  <c r="I215" i="16"/>
  <c r="E215" i="16" s="1"/>
  <c r="C215" i="16" s="1"/>
  <c r="I72" i="16"/>
  <c r="E72" i="16" s="1"/>
  <c r="C72" i="16" s="1"/>
  <c r="I2926" i="16"/>
  <c r="E2926" i="16" s="1"/>
  <c r="C2926" i="16" s="1"/>
  <c r="I2782" i="16"/>
  <c r="E2782" i="16" s="1"/>
  <c r="C2782" i="16" s="1"/>
  <c r="I2626" i="16"/>
  <c r="E2626" i="16" s="1"/>
  <c r="C2626" i="16" s="1"/>
  <c r="I2482" i="16"/>
  <c r="E2482" i="16" s="1"/>
  <c r="C2482" i="16" s="1"/>
  <c r="I2338" i="16"/>
  <c r="E2338" i="16" s="1"/>
  <c r="C2338" i="16" s="1"/>
  <c r="I2194" i="16"/>
  <c r="E2194" i="16" s="1"/>
  <c r="C2194" i="16" s="1"/>
  <c r="I2050" i="16"/>
  <c r="E2050" i="16" s="1"/>
  <c r="C2050" i="16" s="1"/>
  <c r="I1907" i="16"/>
  <c r="E1907" i="16" s="1"/>
  <c r="C1907" i="16" s="1"/>
  <c r="I1750" i="16"/>
  <c r="E1750" i="16" s="1"/>
  <c r="C1750" i="16" s="1"/>
  <c r="I1606" i="16"/>
  <c r="E1606" i="16" s="1"/>
  <c r="C1606" i="16" s="1"/>
  <c r="I1462" i="16"/>
  <c r="E1462" i="16" s="1"/>
  <c r="C1462" i="16" s="1"/>
  <c r="I1318" i="16"/>
  <c r="E1318" i="16" s="1"/>
  <c r="C1318" i="16" s="1"/>
  <c r="I1174" i="16"/>
  <c r="E1174" i="16" s="1"/>
  <c r="C1174" i="16" s="1"/>
  <c r="I1030" i="16"/>
  <c r="E1030" i="16" s="1"/>
  <c r="C1030" i="16" s="1"/>
  <c r="I2962" i="16"/>
  <c r="E2962" i="16" s="1"/>
  <c r="C2962" i="16" s="1"/>
  <c r="I2817" i="16"/>
  <c r="E2817" i="16" s="1"/>
  <c r="C2817" i="16" s="1"/>
  <c r="I2673" i="16"/>
  <c r="E2673" i="16" s="1"/>
  <c r="C2673" i="16" s="1"/>
  <c r="I2528" i="16"/>
  <c r="E2528" i="16" s="1"/>
  <c r="C2528" i="16" s="1"/>
  <c r="I2372" i="16"/>
  <c r="E2372" i="16" s="1"/>
  <c r="C2372" i="16" s="1"/>
  <c r="I2229" i="16"/>
  <c r="E2229" i="16" s="1"/>
  <c r="C2229" i="16" s="1"/>
  <c r="I2085" i="16"/>
  <c r="E2085" i="16" s="1"/>
  <c r="C2085" i="16" s="1"/>
  <c r="I1941" i="16"/>
  <c r="E1941" i="16" s="1"/>
  <c r="C1941" i="16" s="1"/>
  <c r="I1797" i="16"/>
  <c r="E1797" i="16" s="1"/>
  <c r="C1797" i="16" s="1"/>
  <c r="I1653" i="16"/>
  <c r="E1653" i="16" s="1"/>
  <c r="C1653" i="16" s="1"/>
  <c r="I1509" i="16"/>
  <c r="E1509" i="16" s="1"/>
  <c r="C1509" i="16" s="1"/>
  <c r="I1365" i="16"/>
  <c r="E1365" i="16" s="1"/>
  <c r="C1365" i="16" s="1"/>
  <c r="I1221" i="16"/>
  <c r="E1221" i="16" s="1"/>
  <c r="C1221" i="16" s="1"/>
  <c r="I1077" i="16"/>
  <c r="E1077" i="16" s="1"/>
  <c r="C1077" i="16" s="1"/>
  <c r="I2925" i="16"/>
  <c r="E2925" i="16" s="1"/>
  <c r="C2925" i="16" s="1"/>
  <c r="I2780" i="16"/>
  <c r="E2780" i="16" s="1"/>
  <c r="C2780" i="16" s="1"/>
  <c r="I2636" i="16"/>
  <c r="E2636" i="16" s="1"/>
  <c r="C2636" i="16" s="1"/>
  <c r="I2492" i="16"/>
  <c r="E2492" i="16" s="1"/>
  <c r="C2492" i="16" s="1"/>
  <c r="I2348" i="16"/>
  <c r="E2348" i="16" s="1"/>
  <c r="C2348" i="16" s="1"/>
  <c r="I2203" i="16"/>
  <c r="E2203" i="16" s="1"/>
  <c r="C2203" i="16" s="1"/>
  <c r="I2060" i="16"/>
  <c r="E2060" i="16" s="1"/>
  <c r="C2060" i="16" s="1"/>
  <c r="I1917" i="16"/>
  <c r="E1917" i="16" s="1"/>
  <c r="C1917" i="16" s="1"/>
  <c r="I3463" i="16"/>
  <c r="E3463" i="16" s="1"/>
  <c r="C3463" i="16" s="1"/>
  <c r="I2730" i="16"/>
  <c r="E2730" i="16" s="1"/>
  <c r="C2730" i="16" s="1"/>
  <c r="I3384" i="16"/>
  <c r="E3384" i="16" s="1"/>
  <c r="C3384" i="16" s="1"/>
  <c r="I2604" i="16"/>
  <c r="E2604" i="16" s="1"/>
  <c r="C2604" i="16" s="1"/>
  <c r="I3659" i="16"/>
  <c r="E3659" i="16" s="1"/>
  <c r="C3659" i="16" s="1"/>
  <c r="I2819" i="16"/>
  <c r="E2819" i="16" s="1"/>
  <c r="C2819" i="16" s="1"/>
  <c r="I3516" i="16"/>
  <c r="E3516" i="16" s="1"/>
  <c r="C3516" i="16" s="1"/>
  <c r="I2747" i="16"/>
  <c r="E2747" i="16" s="1"/>
  <c r="C2747" i="16" s="1"/>
  <c r="I3550" i="16"/>
  <c r="E3550" i="16" s="1"/>
  <c r="C3550" i="16" s="1"/>
  <c r="I2771" i="16"/>
  <c r="E2771" i="16" s="1"/>
  <c r="C2771" i="16" s="1"/>
  <c r="I3455" i="16"/>
  <c r="E3455" i="16" s="1"/>
  <c r="C3455" i="16" s="1"/>
  <c r="I2735" i="16"/>
  <c r="E2735" i="16" s="1"/>
  <c r="C2735" i="16" s="1"/>
  <c r="I2172" i="16"/>
  <c r="E2172" i="16" s="1"/>
  <c r="C2172" i="16" s="1"/>
  <c r="I3090" i="16"/>
  <c r="E3090" i="16" s="1"/>
  <c r="C3090" i="16" s="1"/>
  <c r="I3695" i="16"/>
  <c r="E3695" i="16" s="1"/>
  <c r="C3695" i="16" s="1"/>
  <c r="I3030" i="16"/>
  <c r="E3030" i="16" s="1"/>
  <c r="C3030" i="16" s="1"/>
  <c r="I2478" i="16"/>
  <c r="E2478" i="16" s="1"/>
  <c r="C2478" i="16" s="1"/>
  <c r="I3354" i="16"/>
  <c r="E3354" i="16" s="1"/>
  <c r="C3354" i="16" s="1"/>
  <c r="I2646" i="16"/>
  <c r="E2646" i="16" s="1"/>
  <c r="C2646" i="16" s="1"/>
  <c r="I3258" i="16"/>
  <c r="E3258" i="16" s="1"/>
  <c r="C3258" i="16" s="1"/>
  <c r="I2670" i="16"/>
  <c r="E2670" i="16" s="1"/>
  <c r="C2670" i="16" s="1"/>
  <c r="I3246" i="16"/>
  <c r="E3246" i="16" s="1"/>
  <c r="C3246" i="16" s="1"/>
  <c r="I1830" i="16"/>
  <c r="E1830" i="16" s="1"/>
  <c r="C1830" i="16" s="1"/>
  <c r="I3828" i="16"/>
  <c r="E3828" i="16" s="1"/>
  <c r="C3828" i="16" s="1"/>
  <c r="I3684" i="16"/>
  <c r="E3684" i="16" s="1"/>
  <c r="C3684" i="16" s="1"/>
  <c r="I3540" i="16"/>
  <c r="E3540" i="16" s="1"/>
  <c r="C3540" i="16" s="1"/>
  <c r="I3396" i="16"/>
  <c r="E3396" i="16" s="1"/>
  <c r="C3396" i="16" s="1"/>
  <c r="I3252" i="16"/>
  <c r="E3252" i="16" s="1"/>
  <c r="C3252" i="16" s="1"/>
  <c r="I3107" i="16"/>
  <c r="E3107" i="16" s="1"/>
  <c r="C3107" i="16" s="1"/>
  <c r="I1475" i="16"/>
  <c r="E1475" i="16" s="1"/>
  <c r="C1475" i="16" s="1"/>
  <c r="I1019" i="16"/>
  <c r="E1019" i="16" s="1"/>
  <c r="C1019" i="16" s="1"/>
  <c r="I876" i="16"/>
  <c r="E876" i="16" s="1"/>
  <c r="C876" i="16" s="1"/>
  <c r="I731" i="16"/>
  <c r="E731" i="16" s="1"/>
  <c r="C731" i="16" s="1"/>
  <c r="I574" i="16"/>
  <c r="E574" i="16" s="1"/>
  <c r="C574" i="16" s="1"/>
  <c r="I431" i="16"/>
  <c r="E431" i="16" s="1"/>
  <c r="C431" i="16" s="1"/>
  <c r="I287" i="16"/>
  <c r="E287" i="16" s="1"/>
  <c r="C287" i="16" s="1"/>
  <c r="I1487" i="16"/>
  <c r="E1487" i="16" s="1"/>
  <c r="C1487" i="16" s="1"/>
  <c r="I3791" i="16"/>
  <c r="E3791" i="16" s="1"/>
  <c r="C3791" i="16" s="1"/>
  <c r="I3647" i="16"/>
  <c r="E3647" i="16" s="1"/>
  <c r="C3647" i="16" s="1"/>
  <c r="I3502" i="16"/>
  <c r="E3502" i="16" s="1"/>
  <c r="C3502" i="16" s="1"/>
  <c r="I3358" i="16"/>
  <c r="E3358" i="16" s="1"/>
  <c r="C3358" i="16" s="1"/>
  <c r="I3214" i="16"/>
  <c r="E3214" i="16" s="1"/>
  <c r="C3214" i="16" s="1"/>
  <c r="I3070" i="16"/>
  <c r="E3070" i="16" s="1"/>
  <c r="C3070" i="16" s="1"/>
  <c r="I1511" i="16"/>
  <c r="E1511" i="16" s="1"/>
  <c r="C1511" i="16" s="1"/>
  <c r="I3777" i="16"/>
  <c r="E3777" i="16" s="1"/>
  <c r="C3777" i="16" s="1"/>
  <c r="I3632" i="16"/>
  <c r="E3632" i="16" s="1"/>
  <c r="C3632" i="16" s="1"/>
  <c r="I3488" i="16"/>
  <c r="E3488" i="16" s="1"/>
  <c r="C3488" i="16" s="1"/>
  <c r="I3345" i="16"/>
  <c r="E3345" i="16" s="1"/>
  <c r="C3345" i="16" s="1"/>
  <c r="I3201" i="16"/>
  <c r="E3201" i="16" s="1"/>
  <c r="C3201" i="16" s="1"/>
  <c r="I1906" i="16"/>
  <c r="E1906" i="16" s="1"/>
  <c r="C1906" i="16" s="1"/>
  <c r="I1224" i="16"/>
  <c r="E1224" i="16" s="1"/>
  <c r="C1224" i="16" s="1"/>
  <c r="I3728" i="16"/>
  <c r="E3728" i="16" s="1"/>
  <c r="C3728" i="16" s="1"/>
  <c r="I3584" i="16"/>
  <c r="E3584" i="16" s="1"/>
  <c r="C3584" i="16" s="1"/>
  <c r="I3428" i="16"/>
  <c r="E3428" i="16" s="1"/>
  <c r="C3428" i="16" s="1"/>
  <c r="I3284" i="16"/>
  <c r="E3284" i="16" s="1"/>
  <c r="C3284" i="16" s="1"/>
  <c r="I3139" i="16"/>
  <c r="E3139" i="16" s="1"/>
  <c r="C3139" i="16" s="1"/>
  <c r="I1810" i="16"/>
  <c r="E1810" i="16" s="1"/>
  <c r="C1810" i="16" s="1"/>
  <c r="I3835" i="16"/>
  <c r="E3835" i="16" s="1"/>
  <c r="C3835" i="16" s="1"/>
  <c r="I3691" i="16"/>
  <c r="E3691" i="16" s="1"/>
  <c r="C3691" i="16" s="1"/>
  <c r="I3547" i="16"/>
  <c r="E3547" i="16" s="1"/>
  <c r="C3547" i="16" s="1"/>
  <c r="I3403" i="16"/>
  <c r="E3403" i="16" s="1"/>
  <c r="C3403" i="16" s="1"/>
  <c r="I3259" i="16"/>
  <c r="E3259" i="16" s="1"/>
  <c r="C3259" i="16" s="1"/>
  <c r="I3116" i="16"/>
  <c r="E3116" i="16" s="1"/>
  <c r="C3116" i="16" s="1"/>
  <c r="I1517" i="16"/>
  <c r="E1517" i="16" s="1"/>
  <c r="C1517" i="16" s="1"/>
  <c r="I1373" i="16"/>
  <c r="E1373" i="16" s="1"/>
  <c r="C1373" i="16" s="1"/>
  <c r="I1229" i="16"/>
  <c r="E1229" i="16" s="1"/>
  <c r="C1229" i="16" s="1"/>
  <c r="I1842" i="16"/>
  <c r="E1842" i="16" s="1"/>
  <c r="C1842" i="16" s="1"/>
  <c r="I1602" i="16"/>
  <c r="E1602" i="16" s="1"/>
  <c r="C1602" i="16" s="1"/>
  <c r="I3713" i="16"/>
  <c r="E3713" i="16" s="1"/>
  <c r="C3713" i="16" s="1"/>
  <c r="I3569" i="16"/>
  <c r="E3569" i="16" s="1"/>
  <c r="C3569" i="16" s="1"/>
  <c r="I3426" i="16"/>
  <c r="E3426" i="16" s="1"/>
  <c r="C3426" i="16" s="1"/>
  <c r="I3281" i="16"/>
  <c r="E3281" i="16" s="1"/>
  <c r="C3281" i="16" s="1"/>
  <c r="I3137" i="16"/>
  <c r="E3137" i="16" s="1"/>
  <c r="C3137" i="16" s="1"/>
  <c r="I3291" i="16"/>
  <c r="E3291" i="16" s="1"/>
  <c r="C3291" i="16" s="1"/>
  <c r="I3149" i="16"/>
  <c r="E3149" i="16" s="1"/>
  <c r="C3149" i="16" s="1"/>
  <c r="I2045" i="16"/>
  <c r="E2045" i="16" s="1"/>
  <c r="C2045" i="16" s="1"/>
  <c r="I3519" i="16"/>
  <c r="E3519" i="16" s="1"/>
  <c r="C3519" i="16" s="1"/>
  <c r="I3735" i="16"/>
  <c r="E3735" i="16" s="1"/>
  <c r="C3735" i="16" s="1"/>
  <c r="I3579" i="16"/>
  <c r="E3579" i="16" s="1"/>
  <c r="C3579" i="16" s="1"/>
  <c r="I3435" i="16"/>
  <c r="E3435" i="16" s="1"/>
  <c r="C3435" i="16" s="1"/>
  <c r="I3292" i="16"/>
  <c r="E3292" i="16" s="1"/>
  <c r="C3292" i="16" s="1"/>
  <c r="I3147" i="16"/>
  <c r="E3147" i="16" s="1"/>
  <c r="C3147" i="16" s="1"/>
  <c r="I2189" i="16"/>
  <c r="E2189" i="16" s="1"/>
  <c r="C2189" i="16" s="1"/>
  <c r="I3592" i="16"/>
  <c r="E3592" i="16" s="1"/>
  <c r="C3592" i="16" s="1"/>
  <c r="I3758" i="16"/>
  <c r="E3758" i="16" s="1"/>
  <c r="C3758" i="16" s="1"/>
  <c r="I3614" i="16"/>
  <c r="E3614" i="16" s="1"/>
  <c r="C3614" i="16" s="1"/>
  <c r="I3470" i="16"/>
  <c r="E3470" i="16" s="1"/>
  <c r="C3470" i="16" s="1"/>
  <c r="I3326" i="16"/>
  <c r="E3326" i="16" s="1"/>
  <c r="C3326" i="16" s="1"/>
  <c r="I3182" i="16"/>
  <c r="E3182" i="16" s="1"/>
  <c r="C3182" i="16" s="1"/>
  <c r="I2081" i="16"/>
  <c r="E2081" i="16" s="1"/>
  <c r="C2081" i="16" s="1"/>
  <c r="I3532" i="16"/>
  <c r="E3532" i="16" s="1"/>
  <c r="C3532" i="16" s="1"/>
  <c r="I3757" i="16"/>
  <c r="E3757" i="16" s="1"/>
  <c r="C3757" i="16" s="1"/>
  <c r="I3613" i="16"/>
  <c r="E3613" i="16" s="1"/>
  <c r="C3613" i="16" s="1"/>
  <c r="I3468" i="16"/>
  <c r="E3468" i="16" s="1"/>
  <c r="C3468" i="16" s="1"/>
  <c r="I3324" i="16"/>
  <c r="E3324" i="16" s="1"/>
  <c r="C3324" i="16" s="1"/>
  <c r="I3181" i="16"/>
  <c r="E3181" i="16" s="1"/>
  <c r="C3181" i="16" s="1"/>
  <c r="I3047" i="16"/>
  <c r="E3047" i="16" s="1"/>
  <c r="C3047" i="16" s="1"/>
  <c r="I2903" i="16"/>
  <c r="E2903" i="16" s="1"/>
  <c r="C2903" i="16" s="1"/>
  <c r="I2760" i="16"/>
  <c r="E2760" i="16" s="1"/>
  <c r="C2760" i="16" s="1"/>
  <c r="I2603" i="16"/>
  <c r="E2603" i="16" s="1"/>
  <c r="C2603" i="16" s="1"/>
  <c r="I2461" i="16"/>
  <c r="E2461" i="16" s="1"/>
  <c r="C2461" i="16" s="1"/>
  <c r="I2316" i="16"/>
  <c r="E2316" i="16" s="1"/>
  <c r="C2316" i="16" s="1"/>
  <c r="I2171" i="16"/>
  <c r="E2171" i="16" s="1"/>
  <c r="C2171" i="16" s="1"/>
  <c r="I2028" i="16"/>
  <c r="E2028" i="16" s="1"/>
  <c r="C2028" i="16" s="1"/>
  <c r="I1884" i="16"/>
  <c r="E1884" i="16" s="1"/>
  <c r="C1884" i="16" s="1"/>
  <c r="I1740" i="16"/>
  <c r="E1740" i="16" s="1"/>
  <c r="C1740" i="16" s="1"/>
  <c r="I1596" i="16"/>
  <c r="E1596" i="16" s="1"/>
  <c r="C1596" i="16" s="1"/>
  <c r="I1452" i="16"/>
  <c r="E1452" i="16" s="1"/>
  <c r="C1452" i="16" s="1"/>
  <c r="I1308" i="16"/>
  <c r="E1308" i="16" s="1"/>
  <c r="C1308" i="16" s="1"/>
  <c r="I1164" i="16"/>
  <c r="E1164" i="16" s="1"/>
  <c r="C1164" i="16" s="1"/>
  <c r="I203" i="16"/>
  <c r="E203" i="16" s="1"/>
  <c r="C203" i="16" s="1"/>
  <c r="I58" i="16"/>
  <c r="E58" i="16" s="1"/>
  <c r="C58" i="16" s="1"/>
  <c r="I2914" i="16"/>
  <c r="E2914" i="16" s="1"/>
  <c r="C2914" i="16" s="1"/>
  <c r="I2770" i="16"/>
  <c r="E2770" i="16" s="1"/>
  <c r="C2770" i="16" s="1"/>
  <c r="I2614" i="16"/>
  <c r="E2614" i="16" s="1"/>
  <c r="C2614" i="16" s="1"/>
  <c r="I2470" i="16"/>
  <c r="E2470" i="16" s="1"/>
  <c r="C2470" i="16" s="1"/>
  <c r="I2326" i="16"/>
  <c r="E2326" i="16" s="1"/>
  <c r="C2326" i="16" s="1"/>
  <c r="I2181" i="16"/>
  <c r="E2181" i="16" s="1"/>
  <c r="C2181" i="16" s="1"/>
  <c r="I2037" i="16"/>
  <c r="E2037" i="16" s="1"/>
  <c r="C2037" i="16" s="1"/>
  <c r="I1882" i="16"/>
  <c r="E1882" i="16" s="1"/>
  <c r="C1882" i="16" s="1"/>
  <c r="I1737" i="16"/>
  <c r="E1737" i="16" s="1"/>
  <c r="C1737" i="16" s="1"/>
  <c r="I1593" i="16"/>
  <c r="E1593" i="16" s="1"/>
  <c r="C1593" i="16" s="1"/>
  <c r="I1450" i="16"/>
  <c r="E1450" i="16" s="1"/>
  <c r="C1450" i="16" s="1"/>
  <c r="I1306" i="16"/>
  <c r="E1306" i="16" s="1"/>
  <c r="C1306" i="16" s="1"/>
  <c r="I1163" i="16"/>
  <c r="E1163" i="16" s="1"/>
  <c r="C1163" i="16" s="1"/>
  <c r="I1018" i="16"/>
  <c r="E1018" i="16" s="1"/>
  <c r="C1018" i="16" s="1"/>
  <c r="I2949" i="16"/>
  <c r="E2949" i="16" s="1"/>
  <c r="C2949" i="16" s="1"/>
  <c r="I2806" i="16"/>
  <c r="E2806" i="16" s="1"/>
  <c r="C2806" i="16" s="1"/>
  <c r="I2661" i="16"/>
  <c r="E2661" i="16" s="1"/>
  <c r="C2661" i="16" s="1"/>
  <c r="I2517" i="16"/>
  <c r="E2517" i="16" s="1"/>
  <c r="C2517" i="16" s="1"/>
  <c r="I2361" i="16"/>
  <c r="E2361" i="16" s="1"/>
  <c r="C2361" i="16" s="1"/>
  <c r="I2217" i="16"/>
  <c r="E2217" i="16" s="1"/>
  <c r="C2217" i="16" s="1"/>
  <c r="I2073" i="16"/>
  <c r="E2073" i="16" s="1"/>
  <c r="C2073" i="16" s="1"/>
  <c r="I1929" i="16"/>
  <c r="E1929" i="16" s="1"/>
  <c r="C1929" i="16" s="1"/>
  <c r="I1785" i="16"/>
  <c r="E1785" i="16" s="1"/>
  <c r="C1785" i="16" s="1"/>
  <c r="I1640" i="16"/>
  <c r="E1640" i="16" s="1"/>
  <c r="C1640" i="16" s="1"/>
  <c r="I1497" i="16"/>
  <c r="E1497" i="16" s="1"/>
  <c r="C1497" i="16" s="1"/>
  <c r="I1353" i="16"/>
  <c r="E1353" i="16" s="1"/>
  <c r="C1353" i="16" s="1"/>
  <c r="I1208" i="16"/>
  <c r="E1208" i="16" s="1"/>
  <c r="C1208" i="16" s="1"/>
  <c r="I1065" i="16"/>
  <c r="E1065" i="16" s="1"/>
  <c r="C1065" i="16" s="1"/>
  <c r="I2911" i="16"/>
  <c r="E2911" i="16" s="1"/>
  <c r="C2911" i="16" s="1"/>
  <c r="I2768" i="16"/>
  <c r="E2768" i="16" s="1"/>
  <c r="C2768" i="16" s="1"/>
  <c r="I2624" i="16"/>
  <c r="E2624" i="16" s="1"/>
  <c r="C2624" i="16" s="1"/>
  <c r="I2480" i="16"/>
  <c r="E2480" i="16" s="1"/>
  <c r="C2480" i="16" s="1"/>
  <c r="I2336" i="16"/>
  <c r="E2336" i="16" s="1"/>
  <c r="C2336" i="16" s="1"/>
  <c r="I2191" i="16"/>
  <c r="E2191" i="16" s="1"/>
  <c r="C2191" i="16" s="1"/>
  <c r="I2047" i="16"/>
  <c r="E2047" i="16" s="1"/>
  <c r="C2047" i="16" s="1"/>
  <c r="I3306" i="16"/>
  <c r="E3306" i="16" s="1"/>
  <c r="C3306" i="16" s="1"/>
  <c r="I2683" i="16"/>
  <c r="E2683" i="16" s="1"/>
  <c r="C2683" i="16" s="1"/>
  <c r="I3323" i="16"/>
  <c r="E3323" i="16" s="1"/>
  <c r="C3323" i="16" s="1"/>
  <c r="I2543" i="16"/>
  <c r="E2543" i="16" s="1"/>
  <c r="C2543" i="16" s="1"/>
  <c r="I3527" i="16"/>
  <c r="E3527" i="16" s="1"/>
  <c r="C3527" i="16" s="1"/>
  <c r="I2759" i="16"/>
  <c r="E2759" i="16" s="1"/>
  <c r="C2759" i="16" s="1"/>
  <c r="I3395" i="16"/>
  <c r="E3395" i="16" s="1"/>
  <c r="C3395" i="16" s="1"/>
  <c r="I2687" i="16"/>
  <c r="E2687" i="16" s="1"/>
  <c r="C2687" i="16" s="1"/>
  <c r="I3443" i="16"/>
  <c r="E3443" i="16" s="1"/>
  <c r="C3443" i="16" s="1"/>
  <c r="I2711" i="16"/>
  <c r="E2711" i="16" s="1"/>
  <c r="C2711" i="16" s="1"/>
  <c r="I3371" i="16"/>
  <c r="E3371" i="16" s="1"/>
  <c r="C3371" i="16" s="1"/>
  <c r="I2676" i="16"/>
  <c r="E2676" i="16" s="1"/>
  <c r="C2676" i="16" s="1"/>
  <c r="I2147" i="16"/>
  <c r="E2147" i="16" s="1"/>
  <c r="C2147" i="16" s="1"/>
  <c r="I2502" i="16"/>
  <c r="E2502" i="16" s="1"/>
  <c r="C2502" i="16" s="1"/>
  <c r="I3539" i="16"/>
  <c r="E3539" i="16" s="1"/>
  <c r="C3539" i="16" s="1"/>
  <c r="I2982" i="16"/>
  <c r="E2982" i="16" s="1"/>
  <c r="C2982" i="16" s="1"/>
  <c r="I2454" i="16"/>
  <c r="E2454" i="16" s="1"/>
  <c r="C2454" i="16" s="1"/>
  <c r="I3282" i="16"/>
  <c r="E3282" i="16" s="1"/>
  <c r="C3282" i="16" s="1"/>
  <c r="I2418" i="16"/>
  <c r="E2418" i="16" s="1"/>
  <c r="C2418" i="16" s="1"/>
  <c r="I3210" i="16"/>
  <c r="E3210" i="16" s="1"/>
  <c r="C3210" i="16" s="1"/>
  <c r="I2599" i="16"/>
  <c r="E2599" i="16" s="1"/>
  <c r="C2599" i="16" s="1"/>
  <c r="I3185" i="16"/>
  <c r="E3185" i="16" s="1"/>
  <c r="C3185" i="16" s="1"/>
  <c r="I1734" i="16"/>
  <c r="E1734" i="16" s="1"/>
  <c r="C1734" i="16" s="1"/>
  <c r="I3816" i="16"/>
  <c r="E3816" i="16" s="1"/>
  <c r="C3816" i="16" s="1"/>
  <c r="I3672" i="16"/>
  <c r="E3672" i="16" s="1"/>
  <c r="C3672" i="16" s="1"/>
  <c r="I3528" i="16"/>
  <c r="E3528" i="16" s="1"/>
  <c r="C3528" i="16" s="1"/>
  <c r="I3383" i="16"/>
  <c r="E3383" i="16" s="1"/>
  <c r="C3383" i="16" s="1"/>
  <c r="I3241" i="16"/>
  <c r="E3241" i="16" s="1"/>
  <c r="C3241" i="16" s="1"/>
  <c r="I3097" i="16"/>
  <c r="E3097" i="16" s="1"/>
  <c r="C3097" i="16" s="1"/>
  <c r="I1415" i="16"/>
  <c r="E1415" i="16" s="1"/>
  <c r="C1415" i="16" s="1"/>
  <c r="I1008" i="16"/>
  <c r="E1008" i="16" s="1"/>
  <c r="C1008" i="16" s="1"/>
  <c r="I863" i="16"/>
  <c r="E863" i="16" s="1"/>
  <c r="C863" i="16" s="1"/>
  <c r="I718" i="16"/>
  <c r="E718" i="16" s="1"/>
  <c r="C718" i="16" s="1"/>
  <c r="I563" i="16"/>
  <c r="E563" i="16" s="1"/>
  <c r="C563" i="16" s="1"/>
  <c r="I419" i="16"/>
  <c r="E419" i="16" s="1"/>
  <c r="C419" i="16" s="1"/>
  <c r="I276" i="16"/>
  <c r="E276" i="16" s="1"/>
  <c r="C276" i="16" s="1"/>
  <c r="I1451" i="16"/>
  <c r="E1451" i="16" s="1"/>
  <c r="C1451" i="16" s="1"/>
  <c r="I3779" i="16"/>
  <c r="E3779" i="16" s="1"/>
  <c r="C3779" i="16" s="1"/>
  <c r="I3635" i="16"/>
  <c r="E3635" i="16" s="1"/>
  <c r="C3635" i="16" s="1"/>
  <c r="I3490" i="16"/>
  <c r="E3490" i="16" s="1"/>
  <c r="C3490" i="16" s="1"/>
  <c r="I3346" i="16"/>
  <c r="E3346" i="16" s="1"/>
  <c r="C3346" i="16" s="1"/>
  <c r="I3202" i="16"/>
  <c r="E3202" i="16" s="1"/>
  <c r="C3202" i="16" s="1"/>
  <c r="I3058" i="16"/>
  <c r="E3058" i="16" s="1"/>
  <c r="C3058" i="16" s="1"/>
  <c r="I1427" i="16"/>
  <c r="E1427" i="16" s="1"/>
  <c r="C1427" i="16" s="1"/>
  <c r="I3764" i="16"/>
  <c r="E3764" i="16" s="1"/>
  <c r="C3764" i="16" s="1"/>
  <c r="I3622" i="16"/>
  <c r="E3622" i="16" s="1"/>
  <c r="C3622" i="16" s="1"/>
  <c r="I3477" i="16"/>
  <c r="E3477" i="16" s="1"/>
  <c r="C3477" i="16" s="1"/>
  <c r="I3333" i="16"/>
  <c r="E3333" i="16" s="1"/>
  <c r="C3333" i="16" s="1"/>
  <c r="I3190" i="16"/>
  <c r="E3190" i="16" s="1"/>
  <c r="C3190" i="16" s="1"/>
  <c r="I1847" i="16"/>
  <c r="E1847" i="16" s="1"/>
  <c r="C1847" i="16" s="1"/>
  <c r="I1162" i="16"/>
  <c r="E1162" i="16" s="1"/>
  <c r="C1162" i="16" s="1"/>
  <c r="I3717" i="16"/>
  <c r="E3717" i="16" s="1"/>
  <c r="C3717" i="16" s="1"/>
  <c r="I3572" i="16"/>
  <c r="E3572" i="16" s="1"/>
  <c r="C3572" i="16" s="1"/>
  <c r="I3416" i="16"/>
  <c r="E3416" i="16" s="1"/>
  <c r="C3416" i="16" s="1"/>
  <c r="I3272" i="16"/>
  <c r="E3272" i="16" s="1"/>
  <c r="C3272" i="16" s="1"/>
  <c r="I3129" i="16"/>
  <c r="E3129" i="16" s="1"/>
  <c r="C3129" i="16" s="1"/>
  <c r="I1751" i="16"/>
  <c r="E1751" i="16" s="1"/>
  <c r="C1751" i="16" s="1"/>
  <c r="I3823" i="16"/>
  <c r="E3823" i="16" s="1"/>
  <c r="C3823" i="16" s="1"/>
  <c r="I3678" i="16"/>
  <c r="E3678" i="16" s="1"/>
  <c r="C3678" i="16" s="1"/>
  <c r="I3535" i="16"/>
  <c r="E3535" i="16" s="1"/>
  <c r="C3535" i="16" s="1"/>
  <c r="I3392" i="16"/>
  <c r="E3392" i="16" s="1"/>
  <c r="C3392" i="16" s="1"/>
  <c r="I3247" i="16"/>
  <c r="E3247" i="16" s="1"/>
  <c r="C3247" i="16" s="1"/>
  <c r="I3102" i="16"/>
  <c r="E3102" i="16" s="1"/>
  <c r="C3102" i="16" s="1"/>
  <c r="I1506" i="16"/>
  <c r="E1506" i="16" s="1"/>
  <c r="C1506" i="16" s="1"/>
  <c r="I1362" i="16"/>
  <c r="E1362" i="16" s="1"/>
  <c r="C1362" i="16" s="1"/>
  <c r="I1218" i="16"/>
  <c r="E1218" i="16" s="1"/>
  <c r="C1218" i="16" s="1"/>
  <c r="I1806" i="16"/>
  <c r="E1806" i="16" s="1"/>
  <c r="C1806" i="16" s="1"/>
  <c r="I1554" i="16"/>
  <c r="E1554" i="16" s="1"/>
  <c r="C1554" i="16" s="1"/>
  <c r="I3701" i="16"/>
  <c r="E3701" i="16" s="1"/>
  <c r="C3701" i="16" s="1"/>
  <c r="I3557" i="16"/>
  <c r="E3557" i="16" s="1"/>
  <c r="C3557" i="16" s="1"/>
  <c r="I3413" i="16"/>
  <c r="E3413" i="16" s="1"/>
  <c r="C3413" i="16" s="1"/>
  <c r="I3269" i="16"/>
  <c r="E3269" i="16" s="1"/>
  <c r="C3269" i="16" s="1"/>
  <c r="I3125" i="16"/>
  <c r="E3125" i="16" s="1"/>
  <c r="C3125" i="16" s="1"/>
  <c r="I3280" i="16"/>
  <c r="E3280" i="16" s="1"/>
  <c r="C3280" i="16" s="1"/>
  <c r="I3136" i="16"/>
  <c r="E3136" i="16" s="1"/>
  <c r="C3136" i="16" s="1"/>
  <c r="I1986" i="16"/>
  <c r="E1986" i="16" s="1"/>
  <c r="C1986" i="16" s="1"/>
  <c r="I3460" i="16"/>
  <c r="E3460" i="16" s="1"/>
  <c r="C3460" i="16" s="1"/>
  <c r="I3723" i="16"/>
  <c r="E3723" i="16" s="1"/>
  <c r="C3723" i="16" s="1"/>
  <c r="I3567" i="16"/>
  <c r="E3567" i="16" s="1"/>
  <c r="C3567" i="16" s="1"/>
  <c r="I3423" i="16"/>
  <c r="E3423" i="16" s="1"/>
  <c r="C3423" i="16" s="1"/>
  <c r="I3279" i="16"/>
  <c r="E3279" i="16" s="1"/>
  <c r="C3279" i="16" s="1"/>
  <c r="I3135" i="16"/>
  <c r="E3135" i="16" s="1"/>
  <c r="C3135" i="16" s="1"/>
  <c r="I2130" i="16"/>
  <c r="E2130" i="16" s="1"/>
  <c r="C2130" i="16" s="1"/>
  <c r="I3543" i="16"/>
  <c r="E3543" i="16" s="1"/>
  <c r="C3543" i="16" s="1"/>
  <c r="I3746" i="16"/>
  <c r="E3746" i="16" s="1"/>
  <c r="C3746" i="16" s="1"/>
  <c r="I3603" i="16"/>
  <c r="E3603" i="16" s="1"/>
  <c r="C3603" i="16" s="1"/>
  <c r="I3458" i="16"/>
  <c r="E3458" i="16" s="1"/>
  <c r="C3458" i="16" s="1"/>
  <c r="I3314" i="16"/>
  <c r="E3314" i="16" s="1"/>
  <c r="C3314" i="16" s="1"/>
  <c r="I3171" i="16"/>
  <c r="E3171" i="16" s="1"/>
  <c r="C3171" i="16" s="1"/>
  <c r="I1999" i="16"/>
  <c r="E1999" i="16" s="1"/>
  <c r="C1999" i="16" s="1"/>
  <c r="I3484" i="16"/>
  <c r="E3484" i="16" s="1"/>
  <c r="C3484" i="16" s="1"/>
  <c r="I3745" i="16"/>
  <c r="E3745" i="16" s="1"/>
  <c r="C3745" i="16" s="1"/>
  <c r="I3601" i="16"/>
  <c r="E3601" i="16" s="1"/>
  <c r="C3601" i="16" s="1"/>
  <c r="I3457" i="16"/>
  <c r="E3457" i="16" s="1"/>
  <c r="C3457" i="16" s="1"/>
  <c r="I3313" i="16"/>
  <c r="E3313" i="16" s="1"/>
  <c r="C3313" i="16" s="1"/>
  <c r="I3169" i="16"/>
  <c r="E3169" i="16" s="1"/>
  <c r="C3169" i="16" s="1"/>
  <c r="I3036" i="16"/>
  <c r="E3036" i="16" s="1"/>
  <c r="C3036" i="16" s="1"/>
  <c r="I2892" i="16"/>
  <c r="E2892" i="16" s="1"/>
  <c r="C2892" i="16" s="1"/>
  <c r="I2748" i="16"/>
  <c r="E2748" i="16" s="1"/>
  <c r="C2748" i="16" s="1"/>
  <c r="I2592" i="16"/>
  <c r="E2592" i="16" s="1"/>
  <c r="C2592" i="16" s="1"/>
  <c r="I2448" i="16"/>
  <c r="E2448" i="16" s="1"/>
  <c r="C2448" i="16" s="1"/>
  <c r="I2304" i="16"/>
  <c r="E2304" i="16" s="1"/>
  <c r="C2304" i="16" s="1"/>
  <c r="I2161" i="16"/>
  <c r="E2161" i="16" s="1"/>
  <c r="C2161" i="16" s="1"/>
  <c r="I2015" i="16"/>
  <c r="E2015" i="16" s="1"/>
  <c r="C2015" i="16" s="1"/>
  <c r="I1873" i="16"/>
  <c r="E1873" i="16" s="1"/>
  <c r="C1873" i="16" s="1"/>
  <c r="I1727" i="16"/>
  <c r="E1727" i="16" s="1"/>
  <c r="C1727" i="16" s="1"/>
  <c r="I1583" i="16"/>
  <c r="E1583" i="16" s="1"/>
  <c r="C1583" i="16" s="1"/>
  <c r="I1439" i="16"/>
  <c r="E1439" i="16" s="1"/>
  <c r="C1439" i="16" s="1"/>
  <c r="I1296" i="16"/>
  <c r="E1296" i="16" s="1"/>
  <c r="C1296" i="16" s="1"/>
  <c r="I1152" i="16"/>
  <c r="E1152" i="16" s="1"/>
  <c r="C1152" i="16" s="1"/>
  <c r="I190" i="16"/>
  <c r="E190" i="16" s="1"/>
  <c r="C190" i="16" s="1"/>
  <c r="I46" i="16"/>
  <c r="E46" i="16" s="1"/>
  <c r="C46" i="16" s="1"/>
  <c r="I2902" i="16"/>
  <c r="E2902" i="16" s="1"/>
  <c r="C2902" i="16" s="1"/>
  <c r="I2758" i="16"/>
  <c r="E2758" i="16" s="1"/>
  <c r="C2758" i="16" s="1"/>
  <c r="I2602" i="16"/>
  <c r="E2602" i="16" s="1"/>
  <c r="C2602" i="16" s="1"/>
  <c r="I2459" i="16"/>
  <c r="E2459" i="16" s="1"/>
  <c r="C2459" i="16" s="1"/>
  <c r="I2315" i="16"/>
  <c r="E2315" i="16" s="1"/>
  <c r="C2315" i="16" s="1"/>
  <c r="I2170" i="16"/>
  <c r="E2170" i="16" s="1"/>
  <c r="C2170" i="16" s="1"/>
  <c r="I2026" i="16"/>
  <c r="E2026" i="16" s="1"/>
  <c r="C2026" i="16" s="1"/>
  <c r="I1870" i="16"/>
  <c r="E1870" i="16" s="1"/>
  <c r="C1870" i="16" s="1"/>
  <c r="I1725" i="16"/>
  <c r="E1725" i="16" s="1"/>
  <c r="C1725" i="16" s="1"/>
  <c r="I1582" i="16"/>
  <c r="E1582" i="16" s="1"/>
  <c r="C1582" i="16" s="1"/>
  <c r="I1437" i="16"/>
  <c r="E1437" i="16" s="1"/>
  <c r="C1437" i="16" s="1"/>
  <c r="I1293" i="16"/>
  <c r="E1293" i="16" s="1"/>
  <c r="C1293" i="16" s="1"/>
  <c r="I1150" i="16"/>
  <c r="E1150" i="16" s="1"/>
  <c r="C1150" i="16" s="1"/>
  <c r="I3081" i="16"/>
  <c r="E3081" i="16" s="1"/>
  <c r="C3081" i="16" s="1"/>
  <c r="I2937" i="16"/>
  <c r="E2937" i="16" s="1"/>
  <c r="C2937" i="16" s="1"/>
  <c r="I2793" i="16"/>
  <c r="E2793" i="16" s="1"/>
  <c r="C2793" i="16" s="1"/>
  <c r="I2649" i="16"/>
  <c r="E2649" i="16" s="1"/>
  <c r="C2649" i="16" s="1"/>
  <c r="I2505" i="16"/>
  <c r="E2505" i="16" s="1"/>
  <c r="C2505" i="16" s="1"/>
  <c r="I2350" i="16"/>
  <c r="E2350" i="16" s="1"/>
  <c r="C2350" i="16" s="1"/>
  <c r="I2205" i="16"/>
  <c r="E2205" i="16" s="1"/>
  <c r="C2205" i="16" s="1"/>
  <c r="I3235" i="16"/>
  <c r="E3235" i="16" s="1"/>
  <c r="C3235" i="16" s="1"/>
  <c r="I2633" i="16"/>
  <c r="E2633" i="16" s="1"/>
  <c r="C2633" i="16" s="1"/>
  <c r="I3239" i="16"/>
  <c r="E3239" i="16" s="1"/>
  <c r="C3239" i="16" s="1"/>
  <c r="I2483" i="16"/>
  <c r="E2483" i="16" s="1"/>
  <c r="C2483" i="16" s="1"/>
  <c r="I3407" i="16"/>
  <c r="E3407" i="16" s="1"/>
  <c r="C3407" i="16" s="1"/>
  <c r="I2699" i="16"/>
  <c r="E2699" i="16" s="1"/>
  <c r="C2699" i="16" s="1"/>
  <c r="I3335" i="16"/>
  <c r="E3335" i="16" s="1"/>
  <c r="C3335" i="16" s="1"/>
  <c r="I2627" i="16"/>
  <c r="E2627" i="16" s="1"/>
  <c r="C2627" i="16" s="1"/>
  <c r="I3359" i="16"/>
  <c r="E3359" i="16" s="1"/>
  <c r="C3359" i="16" s="1"/>
  <c r="I2652" i="16"/>
  <c r="E2652" i="16" s="1"/>
  <c r="C2652" i="16" s="1"/>
  <c r="I3311" i="16"/>
  <c r="E3311" i="16" s="1"/>
  <c r="C3311" i="16" s="1"/>
  <c r="I2615" i="16"/>
  <c r="E2615" i="16" s="1"/>
  <c r="C2615" i="16" s="1"/>
  <c r="I2124" i="16"/>
  <c r="E2124" i="16" s="1"/>
  <c r="C2124" i="16" s="1"/>
  <c r="I2334" i="16"/>
  <c r="E2334" i="16" s="1"/>
  <c r="C2334" i="16" s="1"/>
  <c r="I3834" i="16"/>
  <c r="E3834" i="16" s="1"/>
  <c r="C3834" i="16" s="1"/>
  <c r="I2921" i="16"/>
  <c r="E2921" i="16" s="1"/>
  <c r="C2921" i="16" s="1"/>
  <c r="I3839" i="16"/>
  <c r="E3839" i="16" s="1"/>
  <c r="C3839" i="16" s="1"/>
  <c r="I3221" i="16"/>
  <c r="E3221" i="16" s="1"/>
  <c r="C3221" i="16" s="1"/>
  <c r="I3742" i="16"/>
  <c r="E3742" i="16" s="1"/>
  <c r="C3742" i="16" s="1"/>
  <c r="I3138" i="16"/>
  <c r="E3138" i="16" s="1"/>
  <c r="C3138" i="16" s="1"/>
  <c r="I3755" i="16"/>
  <c r="E3755" i="16" s="1"/>
  <c r="C3755" i="16" s="1"/>
  <c r="I3078" i="16"/>
  <c r="E3078" i="16" s="1"/>
  <c r="C3078" i="16" s="1"/>
  <c r="I3808" i="16"/>
  <c r="E3808" i="16" s="1"/>
  <c r="C3808" i="16" s="1"/>
  <c r="I3804" i="16"/>
  <c r="E3804" i="16" s="1"/>
  <c r="C3804" i="16" s="1"/>
  <c r="I3660" i="16"/>
  <c r="E3660" i="16" s="1"/>
  <c r="C3660" i="16" s="1"/>
  <c r="I3515" i="16"/>
  <c r="E3515" i="16" s="1"/>
  <c r="C3515" i="16" s="1"/>
  <c r="I3373" i="16"/>
  <c r="E3373" i="16" s="1"/>
  <c r="C3373" i="16" s="1"/>
  <c r="I3228" i="16"/>
  <c r="E3228" i="16" s="1"/>
  <c r="C3228" i="16" s="1"/>
  <c r="I2051" i="16"/>
  <c r="E2051" i="16" s="1"/>
  <c r="C2051" i="16" s="1"/>
  <c r="I1355" i="16"/>
  <c r="E1355" i="16" s="1"/>
  <c r="C1355" i="16" s="1"/>
  <c r="I995" i="16"/>
  <c r="E995" i="16" s="1"/>
  <c r="C995" i="16" s="1"/>
  <c r="I852" i="16"/>
  <c r="E852" i="16" s="1"/>
  <c r="C852" i="16" s="1"/>
  <c r="I707" i="16"/>
  <c r="E707" i="16" s="1"/>
  <c r="C707" i="16" s="1"/>
  <c r="I551" i="16"/>
  <c r="E551" i="16" s="1"/>
  <c r="C551" i="16" s="1"/>
  <c r="I407" i="16"/>
  <c r="E407" i="16" s="1"/>
  <c r="C407" i="16" s="1"/>
  <c r="I263" i="16"/>
  <c r="E263" i="16" s="1"/>
  <c r="C263" i="16" s="1"/>
  <c r="I1391" i="16"/>
  <c r="E1391" i="16" s="1"/>
  <c r="C1391" i="16" s="1"/>
  <c r="I3766" i="16"/>
  <c r="E3766" i="16" s="1"/>
  <c r="C3766" i="16" s="1"/>
  <c r="I3621" i="16"/>
  <c r="E3621" i="16" s="1"/>
  <c r="C3621" i="16" s="1"/>
  <c r="I3478" i="16"/>
  <c r="E3478" i="16" s="1"/>
  <c r="C3478" i="16" s="1"/>
  <c r="I3334" i="16"/>
  <c r="E3334" i="16" s="1"/>
  <c r="C3334" i="16" s="1"/>
  <c r="I3189" i="16"/>
  <c r="E3189" i="16" s="1"/>
  <c r="C3189" i="16" s="1"/>
  <c r="I3046" i="16"/>
  <c r="E3046" i="16" s="1"/>
  <c r="C3046" i="16" s="1"/>
  <c r="I1367" i="16"/>
  <c r="E1367" i="16" s="1"/>
  <c r="C1367" i="16" s="1"/>
  <c r="I3753" i="16"/>
  <c r="E3753" i="16" s="1"/>
  <c r="C3753" i="16" s="1"/>
  <c r="I3610" i="16"/>
  <c r="E3610" i="16" s="1"/>
  <c r="C3610" i="16" s="1"/>
  <c r="I3465" i="16"/>
  <c r="E3465" i="16" s="1"/>
  <c r="C3465" i="16" s="1"/>
  <c r="I3321" i="16"/>
  <c r="E3321" i="16" s="1"/>
  <c r="C3321" i="16" s="1"/>
  <c r="I3177" i="16"/>
  <c r="E3177" i="16" s="1"/>
  <c r="C3177" i="16" s="1"/>
  <c r="I1787" i="16"/>
  <c r="E1787" i="16" s="1"/>
  <c r="C1787" i="16" s="1"/>
  <c r="I1031" i="16"/>
  <c r="E1031" i="16" s="1"/>
  <c r="C1031" i="16" s="1"/>
  <c r="I3704" i="16"/>
  <c r="E3704" i="16" s="1"/>
  <c r="C3704" i="16" s="1"/>
  <c r="I3559" i="16"/>
  <c r="E3559" i="16" s="1"/>
  <c r="C3559" i="16" s="1"/>
  <c r="I3405" i="16"/>
  <c r="E3405" i="16" s="1"/>
  <c r="C3405" i="16" s="1"/>
  <c r="I3261" i="16"/>
  <c r="E3261" i="16" s="1"/>
  <c r="C3261" i="16" s="1"/>
  <c r="I3115" i="16"/>
  <c r="E3115" i="16" s="1"/>
  <c r="C3115" i="16" s="1"/>
  <c r="I1691" i="16"/>
  <c r="E1691" i="16" s="1"/>
  <c r="C1691" i="16" s="1"/>
  <c r="I3811" i="16"/>
  <c r="E3811" i="16" s="1"/>
  <c r="C3811" i="16" s="1"/>
  <c r="I3667" i="16"/>
  <c r="E3667" i="16" s="1"/>
  <c r="C3667" i="16" s="1"/>
  <c r="I3523" i="16"/>
  <c r="E3523" i="16" s="1"/>
  <c r="C3523" i="16" s="1"/>
  <c r="I3379" i="16"/>
  <c r="E3379" i="16" s="1"/>
  <c r="C3379" i="16" s="1"/>
  <c r="I3234" i="16"/>
  <c r="E3234" i="16" s="1"/>
  <c r="C3234" i="16" s="1"/>
  <c r="I3091" i="16"/>
  <c r="E3091" i="16" s="1"/>
  <c r="C3091" i="16" s="1"/>
  <c r="I1495" i="16"/>
  <c r="E1495" i="16" s="1"/>
  <c r="C1495" i="16" s="1"/>
  <c r="I1350" i="16"/>
  <c r="E1350" i="16" s="1"/>
  <c r="C1350" i="16" s="1"/>
  <c r="I1207" i="16"/>
  <c r="E1207" i="16" s="1"/>
  <c r="C1207" i="16" s="1"/>
  <c r="I1794" i="16"/>
  <c r="E1794" i="16" s="1"/>
  <c r="C1794" i="16" s="1"/>
  <c r="I3833" i="16"/>
  <c r="E3833" i="16" s="1"/>
  <c r="C3833" i="16" s="1"/>
  <c r="I3688" i="16"/>
  <c r="E3688" i="16" s="1"/>
  <c r="C3688" i="16" s="1"/>
  <c r="I3545" i="16"/>
  <c r="E3545" i="16" s="1"/>
  <c r="C3545" i="16" s="1"/>
  <c r="I3401" i="16"/>
  <c r="E3401" i="16" s="1"/>
  <c r="C3401" i="16" s="1"/>
  <c r="I3257" i="16"/>
  <c r="E3257" i="16" s="1"/>
  <c r="C3257" i="16" s="1"/>
  <c r="I3114" i="16"/>
  <c r="E3114" i="16" s="1"/>
  <c r="C3114" i="16" s="1"/>
  <c r="I3268" i="16"/>
  <c r="E3268" i="16" s="1"/>
  <c r="C3268" i="16" s="1"/>
  <c r="I3124" i="16"/>
  <c r="E3124" i="16" s="1"/>
  <c r="C3124" i="16" s="1"/>
  <c r="I1926" i="16"/>
  <c r="E1926" i="16" s="1"/>
  <c r="C1926" i="16" s="1"/>
  <c r="I3437" i="16"/>
  <c r="E3437" i="16" s="1"/>
  <c r="C3437" i="16" s="1"/>
  <c r="I3711" i="16"/>
  <c r="E3711" i="16" s="1"/>
  <c r="C3711" i="16" s="1"/>
  <c r="I3555" i="16"/>
  <c r="E3555" i="16" s="1"/>
  <c r="C3555" i="16" s="1"/>
  <c r="I3411" i="16"/>
  <c r="E3411" i="16" s="1"/>
  <c r="C3411" i="16" s="1"/>
  <c r="I3266" i="16"/>
  <c r="E3266" i="16" s="1"/>
  <c r="C3266" i="16" s="1"/>
  <c r="I3122" i="16"/>
  <c r="E3122" i="16" s="1"/>
  <c r="C3122" i="16" s="1"/>
  <c r="I2034" i="16"/>
  <c r="E2034" i="16" s="1"/>
  <c r="C2034" i="16" s="1"/>
  <c r="I3473" i="16"/>
  <c r="E3473" i="16" s="1"/>
  <c r="C3473" i="16" s="1"/>
  <c r="I3734" i="16"/>
  <c r="E3734" i="16" s="1"/>
  <c r="C3734" i="16" s="1"/>
  <c r="I3591" i="16"/>
  <c r="E3591" i="16" s="1"/>
  <c r="C3591" i="16" s="1"/>
  <c r="I3446" i="16"/>
  <c r="E3446" i="16" s="1"/>
  <c r="C3446" i="16" s="1"/>
  <c r="I3302" i="16"/>
  <c r="E3302" i="16" s="1"/>
  <c r="C3302" i="16" s="1"/>
  <c r="I3158" i="16"/>
  <c r="E3158" i="16" s="1"/>
  <c r="C3158" i="16" s="1"/>
  <c r="I1939" i="16"/>
  <c r="E1939" i="16" s="1"/>
  <c r="C1939" i="16" s="1"/>
  <c r="I3448" i="16"/>
  <c r="E3448" i="16" s="1"/>
  <c r="C3448" i="16" s="1"/>
  <c r="I3733" i="16"/>
  <c r="E3733" i="16" s="1"/>
  <c r="C3733" i="16" s="1"/>
  <c r="I3589" i="16"/>
  <c r="E3589" i="16" s="1"/>
  <c r="C3589" i="16" s="1"/>
  <c r="I3445" i="16"/>
  <c r="E3445" i="16" s="1"/>
  <c r="C3445" i="16" s="1"/>
  <c r="I3301" i="16"/>
  <c r="E3301" i="16" s="1"/>
  <c r="C3301" i="16" s="1"/>
  <c r="I3157" i="16"/>
  <c r="E3157" i="16" s="1"/>
  <c r="C3157" i="16" s="1"/>
  <c r="I3023" i="16"/>
  <c r="E3023" i="16" s="1"/>
  <c r="C3023" i="16" s="1"/>
  <c r="I2880" i="16"/>
  <c r="E2880" i="16" s="1"/>
  <c r="C2880" i="16" s="1"/>
  <c r="I2736" i="16"/>
  <c r="E2736" i="16" s="1"/>
  <c r="C2736" i="16" s="1"/>
  <c r="I2580" i="16"/>
  <c r="E2580" i="16" s="1"/>
  <c r="C2580" i="16" s="1"/>
  <c r="I2436" i="16"/>
  <c r="E2436" i="16" s="1"/>
  <c r="C2436" i="16" s="1"/>
  <c r="I2292" i="16"/>
  <c r="E2292" i="16" s="1"/>
  <c r="C2292" i="16" s="1"/>
  <c r="I2149" i="16"/>
  <c r="E2149" i="16" s="1"/>
  <c r="C2149" i="16" s="1"/>
  <c r="I2004" i="16"/>
  <c r="E2004" i="16" s="1"/>
  <c r="C2004" i="16" s="1"/>
  <c r="I1859" i="16"/>
  <c r="E1859" i="16" s="1"/>
  <c r="C1859" i="16" s="1"/>
  <c r="I1716" i="16"/>
  <c r="E1716" i="16" s="1"/>
  <c r="C1716" i="16" s="1"/>
  <c r="I1573" i="16"/>
  <c r="E1573" i="16" s="1"/>
  <c r="C1573" i="16" s="1"/>
  <c r="I1428" i="16"/>
  <c r="E1428" i="16" s="1"/>
  <c r="C1428" i="16" s="1"/>
  <c r="I1284" i="16"/>
  <c r="E1284" i="16" s="1"/>
  <c r="C1284" i="16" s="1"/>
  <c r="I1140" i="16"/>
  <c r="E1140" i="16" s="1"/>
  <c r="C1140" i="16" s="1"/>
  <c r="I178" i="16"/>
  <c r="E178" i="16" s="1"/>
  <c r="C178" i="16" s="1"/>
  <c r="I3034" i="16"/>
  <c r="E3034" i="16" s="1"/>
  <c r="C3034" i="16" s="1"/>
  <c r="I2889" i="16"/>
  <c r="E2889" i="16" s="1"/>
  <c r="C2889" i="16" s="1"/>
  <c r="I2745" i="16"/>
  <c r="E2745" i="16" s="1"/>
  <c r="C2745" i="16" s="1"/>
  <c r="I2590" i="16"/>
  <c r="E2590" i="16" s="1"/>
  <c r="C2590" i="16" s="1"/>
  <c r="I2446" i="16"/>
  <c r="E2446" i="16" s="1"/>
  <c r="C2446" i="16" s="1"/>
  <c r="I2301" i="16"/>
  <c r="E2301" i="16" s="1"/>
  <c r="C2301" i="16" s="1"/>
  <c r="I2158" i="16"/>
  <c r="E2158" i="16" s="1"/>
  <c r="C2158" i="16" s="1"/>
  <c r="I2014" i="16"/>
  <c r="E2014" i="16" s="1"/>
  <c r="C2014" i="16" s="1"/>
  <c r="I1858" i="16"/>
  <c r="E1858" i="16" s="1"/>
  <c r="C1858" i="16" s="1"/>
  <c r="I1714" i="16"/>
  <c r="E1714" i="16" s="1"/>
  <c r="C1714" i="16" s="1"/>
  <c r="I1570" i="16"/>
  <c r="E1570" i="16" s="1"/>
  <c r="C1570" i="16" s="1"/>
  <c r="I1426" i="16"/>
  <c r="E1426" i="16" s="1"/>
  <c r="C1426" i="16" s="1"/>
  <c r="I1281" i="16"/>
  <c r="E1281" i="16" s="1"/>
  <c r="C1281" i="16" s="1"/>
  <c r="I1137" i="16"/>
  <c r="E1137" i="16" s="1"/>
  <c r="C1137" i="16" s="1"/>
  <c r="I3069" i="16"/>
  <c r="E3069" i="16" s="1"/>
  <c r="C3069" i="16" s="1"/>
  <c r="I2924" i="16"/>
  <c r="E2924" i="16" s="1"/>
  <c r="C2924" i="16" s="1"/>
  <c r="I2781" i="16"/>
  <c r="E2781" i="16" s="1"/>
  <c r="C2781" i="16" s="1"/>
  <c r="I2637" i="16"/>
  <c r="E2637" i="16" s="1"/>
  <c r="C2637" i="16" s="1"/>
  <c r="I2494" i="16"/>
  <c r="E2494" i="16" s="1"/>
  <c r="C2494" i="16" s="1"/>
  <c r="I2337" i="16"/>
  <c r="E2337" i="16" s="1"/>
  <c r="C2337" i="16" s="1"/>
  <c r="I2193" i="16"/>
  <c r="E2193" i="16" s="1"/>
  <c r="C2193" i="16" s="1"/>
  <c r="I2049" i="16"/>
  <c r="E2049" i="16" s="1"/>
  <c r="C2049" i="16" s="1"/>
  <c r="I1904" i="16"/>
  <c r="E1904" i="16" s="1"/>
  <c r="C1904" i="16" s="1"/>
  <c r="I1760" i="16"/>
  <c r="E1760" i="16" s="1"/>
  <c r="C1760" i="16" s="1"/>
  <c r="I1617" i="16"/>
  <c r="E1617" i="16" s="1"/>
  <c r="C1617" i="16" s="1"/>
  <c r="I1474" i="16"/>
  <c r="E1474" i="16" s="1"/>
  <c r="C1474" i="16" s="1"/>
  <c r="I1329" i="16"/>
  <c r="E1329" i="16" s="1"/>
  <c r="C1329" i="16" s="1"/>
  <c r="I1185" i="16"/>
  <c r="E1185" i="16" s="1"/>
  <c r="C1185" i="16" s="1"/>
  <c r="I3033" i="16"/>
  <c r="E3033" i="16" s="1"/>
  <c r="C3033" i="16" s="1"/>
  <c r="I2887" i="16"/>
  <c r="E2887" i="16" s="1"/>
  <c r="C2887" i="16" s="1"/>
  <c r="I2743" i="16"/>
  <c r="E2743" i="16" s="1"/>
  <c r="C2743" i="16" s="1"/>
  <c r="I2600" i="16"/>
  <c r="E2600" i="16" s="1"/>
  <c r="C2600" i="16" s="1"/>
  <c r="I2456" i="16"/>
  <c r="E2456" i="16" s="1"/>
  <c r="C2456" i="16" s="1"/>
  <c r="I2312" i="16"/>
  <c r="E2312" i="16" s="1"/>
  <c r="C2312" i="16" s="1"/>
  <c r="I2169" i="16"/>
  <c r="E2169" i="16" s="1"/>
  <c r="C2169" i="16" s="1"/>
  <c r="I2023" i="16"/>
  <c r="E2023" i="16" s="1"/>
  <c r="C2023" i="16" s="1"/>
  <c r="I1881" i="16"/>
  <c r="E1881" i="16" s="1"/>
  <c r="C1881" i="16" s="1"/>
  <c r="I1736" i="16"/>
  <c r="E1736" i="16" s="1"/>
  <c r="C1736" i="16" s="1"/>
  <c r="I1592" i="16"/>
  <c r="E1592" i="16" s="1"/>
  <c r="C1592" i="16" s="1"/>
  <c r="I1449" i="16"/>
  <c r="E1449" i="16" s="1"/>
  <c r="C1449" i="16" s="1"/>
  <c r="I1305" i="16"/>
  <c r="E1305" i="16" s="1"/>
  <c r="C1305" i="16" s="1"/>
  <c r="I1160" i="16"/>
  <c r="E1160" i="16" s="1"/>
  <c r="C1160" i="16" s="1"/>
  <c r="I3042" i="16"/>
  <c r="E3042" i="16" s="1"/>
  <c r="C3042" i="16" s="1"/>
  <c r="I2899" i="16"/>
  <c r="E2899" i="16" s="1"/>
  <c r="C2899" i="16" s="1"/>
  <c r="I2755" i="16"/>
  <c r="E2755" i="16" s="1"/>
  <c r="C2755" i="16" s="1"/>
  <c r="I2611" i="16"/>
  <c r="E2611" i="16" s="1"/>
  <c r="C2611" i="16" s="1"/>
  <c r="I2467" i="16"/>
  <c r="E2467" i="16" s="1"/>
  <c r="C2467" i="16" s="1"/>
  <c r="I2323" i="16"/>
  <c r="E2323" i="16" s="1"/>
  <c r="C2323" i="16" s="1"/>
  <c r="I2179" i="16"/>
  <c r="E2179" i="16" s="1"/>
  <c r="C2179" i="16" s="1"/>
  <c r="I2035" i="16"/>
  <c r="E2035" i="16" s="1"/>
  <c r="C2035" i="16" s="1"/>
  <c r="I1891" i="16"/>
  <c r="E1891" i="16" s="1"/>
  <c r="C1891" i="16" s="1"/>
  <c r="I1748" i="16"/>
  <c r="E1748" i="16" s="1"/>
  <c r="C1748" i="16" s="1"/>
  <c r="I1603" i="16"/>
  <c r="E1603" i="16" s="1"/>
  <c r="C1603" i="16" s="1"/>
  <c r="I1446" i="16"/>
  <c r="E1446" i="16" s="1"/>
  <c r="C1446" i="16" s="1"/>
  <c r="I1291" i="16"/>
  <c r="E1291" i="16" s="1"/>
  <c r="C1291" i="16" s="1"/>
  <c r="I1136" i="16"/>
  <c r="E1136" i="16" s="1"/>
  <c r="C1136" i="16" s="1"/>
  <c r="I1122" i="16"/>
  <c r="E1122" i="16" s="1"/>
  <c r="C1122" i="16" s="1"/>
  <c r="I978" i="16"/>
  <c r="E978" i="16" s="1"/>
  <c r="C978" i="16" s="1"/>
  <c r="I833" i="16"/>
  <c r="E833" i="16" s="1"/>
  <c r="C833" i="16" s="1"/>
  <c r="I1871" i="16"/>
  <c r="E1871" i="16" s="1"/>
  <c r="C1871" i="16" s="1"/>
  <c r="I3212" i="16"/>
  <c r="E3212" i="16" s="1"/>
  <c r="C3212" i="16" s="1"/>
  <c r="I3187" i="16"/>
  <c r="E3187" i="16" s="1"/>
  <c r="C3187" i="16" s="1"/>
  <c r="I3784" i="16"/>
  <c r="E3784" i="16" s="1"/>
  <c r="C3784" i="16" s="1"/>
  <c r="I3220" i="16"/>
  <c r="E3220" i="16" s="1"/>
  <c r="C3220" i="16" s="1"/>
  <c r="I3363" i="16"/>
  <c r="E3363" i="16" s="1"/>
  <c r="C3363" i="16" s="1"/>
  <c r="I3542" i="16"/>
  <c r="E3542" i="16" s="1"/>
  <c r="C3542" i="16" s="1"/>
  <c r="I3685" i="16"/>
  <c r="E3685" i="16" s="1"/>
  <c r="C3685" i="16" s="1"/>
  <c r="I2833" i="16"/>
  <c r="E2833" i="16" s="1"/>
  <c r="C2833" i="16" s="1"/>
  <c r="I1957" i="16"/>
  <c r="E1957" i="16" s="1"/>
  <c r="C1957" i="16" s="1"/>
  <c r="I1092" i="16"/>
  <c r="E1092" i="16" s="1"/>
  <c r="C1092" i="16" s="1"/>
  <c r="I2398" i="16"/>
  <c r="E2398" i="16" s="1"/>
  <c r="C2398" i="16" s="1"/>
  <c r="I1522" i="16"/>
  <c r="E1522" i="16" s="1"/>
  <c r="C1522" i="16" s="1"/>
  <c r="I2733" i="16"/>
  <c r="E2733" i="16" s="1"/>
  <c r="C2733" i="16" s="1"/>
  <c r="I1977" i="16"/>
  <c r="E1977" i="16" s="1"/>
  <c r="C1977" i="16" s="1"/>
  <c r="I1401" i="16"/>
  <c r="E1401" i="16" s="1"/>
  <c r="C1401" i="16" s="1"/>
  <c r="I2816" i="16"/>
  <c r="E2816" i="16" s="1"/>
  <c r="C2816" i="16" s="1"/>
  <c r="I2239" i="16"/>
  <c r="E2239" i="16" s="1"/>
  <c r="C2239" i="16" s="1"/>
  <c r="I1761" i="16"/>
  <c r="E1761" i="16" s="1"/>
  <c r="C1761" i="16" s="1"/>
  <c r="I1400" i="16"/>
  <c r="E1400" i="16" s="1"/>
  <c r="C1400" i="16" s="1"/>
  <c r="I3080" i="16"/>
  <c r="E3080" i="16" s="1"/>
  <c r="C3080" i="16" s="1"/>
  <c r="I2864" i="16"/>
  <c r="E2864" i="16" s="1"/>
  <c r="C2864" i="16" s="1"/>
  <c r="I2695" i="16"/>
  <c r="E2695" i="16" s="1"/>
  <c r="C2695" i="16" s="1"/>
  <c r="I2515" i="16"/>
  <c r="E2515" i="16" s="1"/>
  <c r="C2515" i="16" s="1"/>
  <c r="I2347" i="16"/>
  <c r="E2347" i="16" s="1"/>
  <c r="C2347" i="16" s="1"/>
  <c r="I2167" i="16"/>
  <c r="E2167" i="16" s="1"/>
  <c r="C2167" i="16" s="1"/>
  <c r="I2012" i="16"/>
  <c r="E2012" i="16" s="1"/>
  <c r="C2012" i="16" s="1"/>
  <c r="I1856" i="16"/>
  <c r="E1856" i="16" s="1"/>
  <c r="C1856" i="16" s="1"/>
  <c r="I1699" i="16"/>
  <c r="E1699" i="16" s="1"/>
  <c r="C1699" i="16" s="1"/>
  <c r="I1531" i="16"/>
  <c r="E1531" i="16" s="1"/>
  <c r="C1531" i="16" s="1"/>
  <c r="I1375" i="16"/>
  <c r="E1375" i="16" s="1"/>
  <c r="C1375" i="16" s="1"/>
  <c r="I1206" i="16"/>
  <c r="E1206" i="16" s="1"/>
  <c r="C1206" i="16" s="1"/>
  <c r="I1170" i="16"/>
  <c r="E1170" i="16" s="1"/>
  <c r="C1170" i="16" s="1"/>
  <c r="I1014" i="16"/>
  <c r="E1014" i="16" s="1"/>
  <c r="C1014" i="16" s="1"/>
  <c r="I859" i="16"/>
  <c r="E859" i="16" s="1"/>
  <c r="C859" i="16" s="1"/>
  <c r="I702" i="16"/>
  <c r="E702" i="16" s="1"/>
  <c r="C702" i="16" s="1"/>
  <c r="I557" i="16"/>
  <c r="E557" i="16" s="1"/>
  <c r="C557" i="16" s="1"/>
  <c r="I3065" i="16"/>
  <c r="E3065" i="16" s="1"/>
  <c r="C3065" i="16" s="1"/>
  <c r="I2922" i="16"/>
  <c r="E2922" i="16" s="1"/>
  <c r="C2922" i="16" s="1"/>
  <c r="I2777" i="16"/>
  <c r="E2777" i="16" s="1"/>
  <c r="C2777" i="16" s="1"/>
  <c r="I2634" i="16"/>
  <c r="E2634" i="16" s="1"/>
  <c r="C2634" i="16" s="1"/>
  <c r="I2489" i="16"/>
  <c r="E2489" i="16" s="1"/>
  <c r="C2489" i="16" s="1"/>
  <c r="I2345" i="16"/>
  <c r="E2345" i="16" s="1"/>
  <c r="C2345" i="16" s="1"/>
  <c r="I2201" i="16"/>
  <c r="E2201" i="16" s="1"/>
  <c r="C2201" i="16" s="1"/>
  <c r="I2057" i="16"/>
  <c r="E2057" i="16" s="1"/>
  <c r="C2057" i="16" s="1"/>
  <c r="I1913" i="16"/>
  <c r="E1913" i="16" s="1"/>
  <c r="C1913" i="16" s="1"/>
  <c r="I1770" i="16"/>
  <c r="E1770" i="16" s="1"/>
  <c r="C1770" i="16" s="1"/>
  <c r="I1626" i="16"/>
  <c r="E1626" i="16" s="1"/>
  <c r="C1626" i="16" s="1"/>
  <c r="I1481" i="16"/>
  <c r="E1481" i="16" s="1"/>
  <c r="C1481" i="16" s="1"/>
  <c r="I1337" i="16"/>
  <c r="E1337" i="16" s="1"/>
  <c r="C1337" i="16" s="1"/>
  <c r="I1193" i="16"/>
  <c r="E1193" i="16" s="1"/>
  <c r="C1193" i="16" s="1"/>
  <c r="I3053" i="16"/>
  <c r="E3053" i="16" s="1"/>
  <c r="C3053" i="16" s="1"/>
  <c r="I2908" i="16"/>
  <c r="E2908" i="16" s="1"/>
  <c r="C2908" i="16" s="1"/>
  <c r="I2764" i="16"/>
  <c r="E2764" i="16" s="1"/>
  <c r="C2764" i="16" s="1"/>
  <c r="I2620" i="16"/>
  <c r="E2620" i="16" s="1"/>
  <c r="C2620" i="16" s="1"/>
  <c r="I2475" i="16"/>
  <c r="E2475" i="16" s="1"/>
  <c r="C2475" i="16" s="1"/>
  <c r="I2320" i="16"/>
  <c r="E2320" i="16" s="1"/>
  <c r="C2320" i="16" s="1"/>
  <c r="I2175" i="16"/>
  <c r="E2175" i="16" s="1"/>
  <c r="C2175" i="16" s="1"/>
  <c r="I2031" i="16"/>
  <c r="E2031" i="16" s="1"/>
  <c r="C2031" i="16" s="1"/>
  <c r="I1888" i="16"/>
  <c r="E1888" i="16" s="1"/>
  <c r="C1888" i="16" s="1"/>
  <c r="I1743" i="16"/>
  <c r="E1743" i="16" s="1"/>
  <c r="C1743" i="16" s="1"/>
  <c r="I1601" i="16"/>
  <c r="E1601" i="16" s="1"/>
  <c r="C1601" i="16" s="1"/>
  <c r="I1456" i="16"/>
  <c r="E1456" i="16" s="1"/>
  <c r="C1456" i="16" s="1"/>
  <c r="I1313" i="16"/>
  <c r="E1313" i="16" s="1"/>
  <c r="C1313" i="16" s="1"/>
  <c r="I1168" i="16"/>
  <c r="E1168" i="16" s="1"/>
  <c r="C1168" i="16" s="1"/>
  <c r="I3014" i="16"/>
  <c r="E3014" i="16" s="1"/>
  <c r="C3014" i="16" s="1"/>
  <c r="I2871" i="16"/>
  <c r="E2871" i="16" s="1"/>
  <c r="C2871" i="16" s="1"/>
  <c r="I2727" i="16"/>
  <c r="E2727" i="16" s="1"/>
  <c r="C2727" i="16" s="1"/>
  <c r="I2583" i="16"/>
  <c r="E2583" i="16" s="1"/>
  <c r="C2583" i="16" s="1"/>
  <c r="I2439" i="16"/>
  <c r="E2439" i="16" s="1"/>
  <c r="C2439" i="16" s="1"/>
  <c r="I2294" i="16"/>
  <c r="E2294" i="16" s="1"/>
  <c r="C2294" i="16" s="1"/>
  <c r="I2152" i="16"/>
  <c r="E2152" i="16" s="1"/>
  <c r="C2152" i="16" s="1"/>
  <c r="I2008" i="16"/>
  <c r="E2008" i="16" s="1"/>
  <c r="C2008" i="16" s="1"/>
  <c r="I1863" i="16"/>
  <c r="E1863" i="16" s="1"/>
  <c r="C1863" i="16" s="1"/>
  <c r="I1719" i="16"/>
  <c r="E1719" i="16" s="1"/>
  <c r="C1719" i="16" s="1"/>
  <c r="I1574" i="16"/>
  <c r="E1574" i="16" s="1"/>
  <c r="C1574" i="16" s="1"/>
  <c r="I1431" i="16"/>
  <c r="E1431" i="16" s="1"/>
  <c r="C1431" i="16" s="1"/>
  <c r="I1287" i="16"/>
  <c r="E1287" i="16" s="1"/>
  <c r="C1287" i="16" s="1"/>
  <c r="I1143" i="16"/>
  <c r="E1143" i="16" s="1"/>
  <c r="C1143" i="16" s="1"/>
  <c r="I3086" i="16"/>
  <c r="E3086" i="16" s="1"/>
  <c r="C3086" i="16" s="1"/>
  <c r="I2942" i="16"/>
  <c r="E2942" i="16" s="1"/>
  <c r="C2942" i="16" s="1"/>
  <c r="I2775" i="16"/>
  <c r="E2775" i="16" s="1"/>
  <c r="C2775" i="16" s="1"/>
  <c r="I2630" i="16"/>
  <c r="E2630" i="16" s="1"/>
  <c r="C2630" i="16" s="1"/>
  <c r="I2486" i="16"/>
  <c r="E2486" i="16" s="1"/>
  <c r="C2486" i="16" s="1"/>
  <c r="I2342" i="16"/>
  <c r="E2342" i="16" s="1"/>
  <c r="C2342" i="16" s="1"/>
  <c r="I2186" i="16"/>
  <c r="E2186" i="16" s="1"/>
  <c r="C2186" i="16" s="1"/>
  <c r="I1103" i="16"/>
  <c r="E1103" i="16" s="1"/>
  <c r="C1103" i="16" s="1"/>
  <c r="I3068" i="16"/>
  <c r="E3068" i="16" s="1"/>
  <c r="C3068" i="16" s="1"/>
  <c r="I3163" i="16"/>
  <c r="E3163" i="16" s="1"/>
  <c r="C3163" i="16" s="1"/>
  <c r="I3761" i="16"/>
  <c r="E3761" i="16" s="1"/>
  <c r="C3761" i="16" s="1"/>
  <c r="I3196" i="16"/>
  <c r="E3196" i="16" s="1"/>
  <c r="C3196" i="16" s="1"/>
  <c r="I3340" i="16"/>
  <c r="E3340" i="16" s="1"/>
  <c r="C3340" i="16" s="1"/>
  <c r="I3518" i="16"/>
  <c r="E3518" i="16" s="1"/>
  <c r="C3518" i="16" s="1"/>
  <c r="I3661" i="16"/>
  <c r="E3661" i="16" s="1"/>
  <c r="C3661" i="16" s="1"/>
  <c r="I2808" i="16"/>
  <c r="E2808" i="16" s="1"/>
  <c r="C2808" i="16" s="1"/>
  <c r="I1933" i="16"/>
  <c r="E1933" i="16" s="1"/>
  <c r="C1933" i="16" s="1"/>
  <c r="I1068" i="16"/>
  <c r="E1068" i="16" s="1"/>
  <c r="C1068" i="16" s="1"/>
  <c r="I2374" i="16"/>
  <c r="E2374" i="16" s="1"/>
  <c r="C2374" i="16" s="1"/>
  <c r="I1498" i="16"/>
  <c r="E1498" i="16" s="1"/>
  <c r="C1498" i="16" s="1"/>
  <c r="I2709" i="16"/>
  <c r="E2709" i="16" s="1"/>
  <c r="C2709" i="16" s="1"/>
  <c r="I1916" i="16"/>
  <c r="E1916" i="16" s="1"/>
  <c r="C1916" i="16" s="1"/>
  <c r="I1342" i="16"/>
  <c r="E1342" i="16" s="1"/>
  <c r="C1342" i="16" s="1"/>
  <c r="I2756" i="16"/>
  <c r="E2756" i="16" s="1"/>
  <c r="C2756" i="16" s="1"/>
  <c r="I2180" i="16"/>
  <c r="E2180" i="16" s="1"/>
  <c r="C2180" i="16" s="1"/>
  <c r="I1747" i="16"/>
  <c r="E1747" i="16" s="1"/>
  <c r="C1747" i="16" s="1"/>
  <c r="I1376" i="16"/>
  <c r="E1376" i="16" s="1"/>
  <c r="C1376" i="16" s="1"/>
  <c r="I3066" i="16"/>
  <c r="E3066" i="16" s="1"/>
  <c r="C3066" i="16" s="1"/>
  <c r="I2851" i="16"/>
  <c r="E2851" i="16" s="1"/>
  <c r="C2851" i="16" s="1"/>
  <c r="I2682" i="16"/>
  <c r="E2682" i="16" s="1"/>
  <c r="C2682" i="16" s="1"/>
  <c r="I2503" i="16"/>
  <c r="E2503" i="16" s="1"/>
  <c r="C2503" i="16" s="1"/>
  <c r="I2335" i="16"/>
  <c r="E2335" i="16" s="1"/>
  <c r="C2335" i="16" s="1"/>
  <c r="I2156" i="16"/>
  <c r="E2156" i="16" s="1"/>
  <c r="C2156" i="16" s="1"/>
  <c r="I1998" i="16"/>
  <c r="E1998" i="16" s="1"/>
  <c r="C1998" i="16" s="1"/>
  <c r="I1844" i="16"/>
  <c r="E1844" i="16" s="1"/>
  <c r="C1844" i="16" s="1"/>
  <c r="I1687" i="16"/>
  <c r="E1687" i="16" s="1"/>
  <c r="C1687" i="16" s="1"/>
  <c r="I1519" i="16"/>
  <c r="E1519" i="16" s="1"/>
  <c r="C1519" i="16" s="1"/>
  <c r="I1364" i="16"/>
  <c r="E1364" i="16" s="1"/>
  <c r="C1364" i="16" s="1"/>
  <c r="I1195" i="16"/>
  <c r="E1195" i="16" s="1"/>
  <c r="C1195" i="16" s="1"/>
  <c r="I1158" i="16"/>
  <c r="E1158" i="16" s="1"/>
  <c r="C1158" i="16" s="1"/>
  <c r="I1002" i="16"/>
  <c r="E1002" i="16" s="1"/>
  <c r="C1002" i="16" s="1"/>
  <c r="I845" i="16"/>
  <c r="E845" i="16" s="1"/>
  <c r="C845" i="16" s="1"/>
  <c r="I690" i="16"/>
  <c r="E690" i="16" s="1"/>
  <c r="C690" i="16" s="1"/>
  <c r="I545" i="16"/>
  <c r="E545" i="16" s="1"/>
  <c r="C545" i="16" s="1"/>
  <c r="I3052" i="16"/>
  <c r="E3052" i="16" s="1"/>
  <c r="C3052" i="16" s="1"/>
  <c r="I2910" i="16"/>
  <c r="E2910" i="16" s="1"/>
  <c r="C2910" i="16" s="1"/>
  <c r="I2766" i="16"/>
  <c r="E2766" i="16" s="1"/>
  <c r="C2766" i="16" s="1"/>
  <c r="I2621" i="16"/>
  <c r="E2621" i="16" s="1"/>
  <c r="C2621" i="16" s="1"/>
  <c r="I2477" i="16"/>
  <c r="E2477" i="16" s="1"/>
  <c r="C2477" i="16" s="1"/>
  <c r="I2333" i="16"/>
  <c r="E2333" i="16" s="1"/>
  <c r="C2333" i="16" s="1"/>
  <c r="I2190" i="16"/>
  <c r="E2190" i="16" s="1"/>
  <c r="C2190" i="16" s="1"/>
  <c r="I2046" i="16"/>
  <c r="E2046" i="16" s="1"/>
  <c r="C2046" i="16" s="1"/>
  <c r="I1900" i="16"/>
  <c r="E1900" i="16" s="1"/>
  <c r="C1900" i="16" s="1"/>
  <c r="I1756" i="16"/>
  <c r="E1756" i="16" s="1"/>
  <c r="C1756" i="16" s="1"/>
  <c r="I1612" i="16"/>
  <c r="E1612" i="16" s="1"/>
  <c r="C1612" i="16" s="1"/>
  <c r="I1470" i="16"/>
  <c r="E1470" i="16" s="1"/>
  <c r="C1470" i="16" s="1"/>
  <c r="I1325" i="16"/>
  <c r="E1325" i="16" s="1"/>
  <c r="C1325" i="16" s="1"/>
  <c r="I1182" i="16"/>
  <c r="E1182" i="16" s="1"/>
  <c r="C1182" i="16" s="1"/>
  <c r="I3039" i="16"/>
  <c r="E3039" i="16" s="1"/>
  <c r="C3039" i="16" s="1"/>
  <c r="I2895" i="16"/>
  <c r="E2895" i="16" s="1"/>
  <c r="C2895" i="16" s="1"/>
  <c r="I2752" i="16"/>
  <c r="E2752" i="16" s="1"/>
  <c r="C2752" i="16" s="1"/>
  <c r="I2608" i="16"/>
  <c r="E2608" i="16" s="1"/>
  <c r="C2608" i="16" s="1"/>
  <c r="I2465" i="16"/>
  <c r="E2465" i="16" s="1"/>
  <c r="C2465" i="16" s="1"/>
  <c r="I2308" i="16"/>
  <c r="E2308" i="16" s="1"/>
  <c r="C2308" i="16" s="1"/>
  <c r="I2165" i="16"/>
  <c r="E2165" i="16" s="1"/>
  <c r="C2165" i="16" s="1"/>
  <c r="I2021" i="16"/>
  <c r="E2021" i="16" s="1"/>
  <c r="C2021" i="16" s="1"/>
  <c r="I1875" i="16"/>
  <c r="E1875" i="16" s="1"/>
  <c r="C1875" i="16" s="1"/>
  <c r="I1733" i="16"/>
  <c r="E1733" i="16" s="1"/>
  <c r="C1733" i="16" s="1"/>
  <c r="I1588" i="16"/>
  <c r="E1588" i="16" s="1"/>
  <c r="C1588" i="16" s="1"/>
  <c r="I1445" i="16"/>
  <c r="E1445" i="16" s="1"/>
  <c r="C1445" i="16" s="1"/>
  <c r="I1300" i="16"/>
  <c r="E1300" i="16" s="1"/>
  <c r="C1300" i="16" s="1"/>
  <c r="I1155" i="16"/>
  <c r="E1155" i="16" s="1"/>
  <c r="C1155" i="16" s="1"/>
  <c r="I3002" i="16"/>
  <c r="E3002" i="16" s="1"/>
  <c r="C3002" i="16" s="1"/>
  <c r="I2858" i="16"/>
  <c r="E2858" i="16" s="1"/>
  <c r="C2858" i="16" s="1"/>
  <c r="I2715" i="16"/>
  <c r="E2715" i="16" s="1"/>
  <c r="C2715" i="16" s="1"/>
  <c r="I2571" i="16"/>
  <c r="E2571" i="16" s="1"/>
  <c r="C2571" i="16" s="1"/>
  <c r="I2427" i="16"/>
  <c r="E2427" i="16" s="1"/>
  <c r="C2427" i="16" s="1"/>
  <c r="I2283" i="16"/>
  <c r="E2283" i="16" s="1"/>
  <c r="C2283" i="16" s="1"/>
  <c r="I2140" i="16"/>
  <c r="E2140" i="16" s="1"/>
  <c r="C2140" i="16" s="1"/>
  <c r="I1994" i="16"/>
  <c r="E1994" i="16" s="1"/>
  <c r="C1994" i="16" s="1"/>
  <c r="I1850" i="16"/>
  <c r="E1850" i="16" s="1"/>
  <c r="C1850" i="16" s="1"/>
  <c r="I1707" i="16"/>
  <c r="E1707" i="16" s="1"/>
  <c r="C1707" i="16" s="1"/>
  <c r="I1563" i="16"/>
  <c r="E1563" i="16" s="1"/>
  <c r="C1563" i="16" s="1"/>
  <c r="I1419" i="16"/>
  <c r="E1419" i="16" s="1"/>
  <c r="C1419" i="16" s="1"/>
  <c r="I1275" i="16"/>
  <c r="E1275" i="16" s="1"/>
  <c r="C1275" i="16" s="1"/>
  <c r="I1131" i="16"/>
  <c r="E1131" i="16" s="1"/>
  <c r="C1131" i="16" s="1"/>
  <c r="I3074" i="16"/>
  <c r="E3074" i="16" s="1"/>
  <c r="C3074" i="16" s="1"/>
  <c r="I3706" i="16"/>
  <c r="E3706" i="16" s="1"/>
  <c r="C3706" i="16" s="1"/>
  <c r="I1440" i="16"/>
  <c r="E1440" i="16" s="1"/>
  <c r="C1440" i="16" s="1"/>
  <c r="I1614" i="16"/>
  <c r="E1614" i="16" s="1"/>
  <c r="C1614" i="16" s="1"/>
  <c r="I3641" i="16"/>
  <c r="E3641" i="16" s="1"/>
  <c r="C3641" i="16" s="1"/>
  <c r="I3075" i="16"/>
  <c r="E3075" i="16" s="1"/>
  <c r="C3075" i="16" s="1"/>
  <c r="I3219" i="16"/>
  <c r="E3219" i="16" s="1"/>
  <c r="C3219" i="16" s="1"/>
  <c r="I3398" i="16"/>
  <c r="E3398" i="16" s="1"/>
  <c r="C3398" i="16" s="1"/>
  <c r="I3541" i="16"/>
  <c r="E3541" i="16" s="1"/>
  <c r="C3541" i="16" s="1"/>
  <c r="I2688" i="16"/>
  <c r="E2688" i="16" s="1"/>
  <c r="C2688" i="16" s="1"/>
  <c r="I1812" i="16"/>
  <c r="E1812" i="16" s="1"/>
  <c r="C1812" i="16" s="1"/>
  <c r="I132" i="16"/>
  <c r="E132" i="16" s="1"/>
  <c r="C132" i="16" s="1"/>
  <c r="I2254" i="16"/>
  <c r="E2254" i="16" s="1"/>
  <c r="C2254" i="16" s="1"/>
  <c r="I1378" i="16"/>
  <c r="E1378" i="16" s="1"/>
  <c r="C1378" i="16" s="1"/>
  <c r="I2589" i="16"/>
  <c r="E2589" i="16" s="1"/>
  <c r="C2589" i="16" s="1"/>
  <c r="I1857" i="16"/>
  <c r="E1857" i="16" s="1"/>
  <c r="C1857" i="16" s="1"/>
  <c r="I1282" i="16"/>
  <c r="E1282" i="16" s="1"/>
  <c r="C1282" i="16" s="1"/>
  <c r="I2696" i="16"/>
  <c r="E2696" i="16" s="1"/>
  <c r="C2696" i="16" s="1"/>
  <c r="I2119" i="16"/>
  <c r="E2119" i="16" s="1"/>
  <c r="C2119" i="16" s="1"/>
  <c r="I1688" i="16"/>
  <c r="E1688" i="16" s="1"/>
  <c r="C1688" i="16" s="1"/>
  <c r="I1340" i="16"/>
  <c r="E1340" i="16" s="1"/>
  <c r="C1340" i="16" s="1"/>
  <c r="I3056" i="16"/>
  <c r="E3056" i="16" s="1"/>
  <c r="C3056" i="16" s="1"/>
  <c r="I2839" i="16"/>
  <c r="E2839" i="16" s="1"/>
  <c r="C2839" i="16" s="1"/>
  <c r="I2659" i="16"/>
  <c r="E2659" i="16" s="1"/>
  <c r="C2659" i="16" s="1"/>
  <c r="I2491" i="16"/>
  <c r="E2491" i="16" s="1"/>
  <c r="C2491" i="16" s="1"/>
  <c r="I2311" i="16"/>
  <c r="E2311" i="16" s="1"/>
  <c r="C2311" i="16" s="1"/>
  <c r="I2143" i="16"/>
  <c r="E2143" i="16" s="1"/>
  <c r="C2143" i="16" s="1"/>
  <c r="I1987" i="16"/>
  <c r="E1987" i="16" s="1"/>
  <c r="C1987" i="16" s="1"/>
  <c r="I1831" i="16"/>
  <c r="E1831" i="16" s="1"/>
  <c r="C1831" i="16" s="1"/>
  <c r="I1675" i="16"/>
  <c r="E1675" i="16" s="1"/>
  <c r="C1675" i="16" s="1"/>
  <c r="I1507" i="16"/>
  <c r="E1507" i="16" s="1"/>
  <c r="C1507" i="16" s="1"/>
  <c r="I1339" i="16"/>
  <c r="E1339" i="16" s="1"/>
  <c r="C1339" i="16" s="1"/>
  <c r="I1183" i="16"/>
  <c r="E1183" i="16" s="1"/>
  <c r="C1183" i="16" s="1"/>
  <c r="I1146" i="16"/>
  <c r="E1146" i="16" s="1"/>
  <c r="C1146" i="16" s="1"/>
  <c r="I989" i="16"/>
  <c r="E989" i="16" s="1"/>
  <c r="C989" i="16" s="1"/>
  <c r="I821" i="16"/>
  <c r="E821" i="16" s="1"/>
  <c r="C821" i="16" s="1"/>
  <c r="I678" i="16"/>
  <c r="E678" i="16" s="1"/>
  <c r="C678" i="16" s="1"/>
  <c r="I534" i="16"/>
  <c r="E534" i="16" s="1"/>
  <c r="C534" i="16" s="1"/>
  <c r="I3041" i="16"/>
  <c r="E3041" i="16" s="1"/>
  <c r="C3041" i="16" s="1"/>
  <c r="I2898" i="16"/>
  <c r="E2898" i="16" s="1"/>
  <c r="C2898" i="16" s="1"/>
  <c r="I2753" i="16"/>
  <c r="E2753" i="16" s="1"/>
  <c r="C2753" i="16" s="1"/>
  <c r="I2609" i="16"/>
  <c r="E2609" i="16" s="1"/>
  <c r="C2609" i="16" s="1"/>
  <c r="I2464" i="16"/>
  <c r="E2464" i="16" s="1"/>
  <c r="C2464" i="16" s="1"/>
  <c r="I2321" i="16"/>
  <c r="E2321" i="16" s="1"/>
  <c r="C2321" i="16" s="1"/>
  <c r="I2177" i="16"/>
  <c r="E2177" i="16" s="1"/>
  <c r="C2177" i="16" s="1"/>
  <c r="I2033" i="16"/>
  <c r="E2033" i="16" s="1"/>
  <c r="C2033" i="16" s="1"/>
  <c r="I1889" i="16"/>
  <c r="E1889" i="16" s="1"/>
  <c r="C1889" i="16" s="1"/>
  <c r="I1745" i="16"/>
  <c r="E1745" i="16" s="1"/>
  <c r="C1745" i="16" s="1"/>
  <c r="I1600" i="16"/>
  <c r="E1600" i="16" s="1"/>
  <c r="C1600" i="16" s="1"/>
  <c r="I1458" i="16"/>
  <c r="E1458" i="16" s="1"/>
  <c r="C1458" i="16" s="1"/>
  <c r="I1312" i="16"/>
  <c r="E1312" i="16" s="1"/>
  <c r="C1312" i="16" s="1"/>
  <c r="I1169" i="16"/>
  <c r="E1169" i="16" s="1"/>
  <c r="C1169" i="16" s="1"/>
  <c r="I3027" i="16"/>
  <c r="E3027" i="16" s="1"/>
  <c r="C3027" i="16" s="1"/>
  <c r="I2884" i="16"/>
  <c r="E2884" i="16" s="1"/>
  <c r="C2884" i="16" s="1"/>
  <c r="I2740" i="16"/>
  <c r="E2740" i="16" s="1"/>
  <c r="C2740" i="16" s="1"/>
  <c r="I2597" i="16"/>
  <c r="E2597" i="16" s="1"/>
  <c r="C2597" i="16" s="1"/>
  <c r="I2452" i="16"/>
  <c r="E2452" i="16" s="1"/>
  <c r="C2452" i="16" s="1"/>
  <c r="I2296" i="16"/>
  <c r="E2296" i="16" s="1"/>
  <c r="C2296" i="16" s="1"/>
  <c r="I2151" i="16"/>
  <c r="E2151" i="16" s="1"/>
  <c r="C2151" i="16" s="1"/>
  <c r="I2007" i="16"/>
  <c r="E2007" i="16" s="1"/>
  <c r="C2007" i="16" s="1"/>
  <c r="I1864" i="16"/>
  <c r="E1864" i="16" s="1"/>
  <c r="C1864" i="16" s="1"/>
  <c r="I1720" i="16"/>
  <c r="E1720" i="16" s="1"/>
  <c r="C1720" i="16" s="1"/>
  <c r="I1576" i="16"/>
  <c r="E1576" i="16" s="1"/>
  <c r="C1576" i="16" s="1"/>
  <c r="I1432" i="16"/>
  <c r="E1432" i="16" s="1"/>
  <c r="C1432" i="16" s="1"/>
  <c r="I1289" i="16"/>
  <c r="E1289" i="16" s="1"/>
  <c r="C1289" i="16" s="1"/>
  <c r="I1144" i="16"/>
  <c r="E1144" i="16" s="1"/>
  <c r="C1144" i="16" s="1"/>
  <c r="I2992" i="16"/>
  <c r="E2992" i="16" s="1"/>
  <c r="C2992" i="16" s="1"/>
  <c r="I2847" i="16"/>
  <c r="E2847" i="16" s="1"/>
  <c r="C2847" i="16" s="1"/>
  <c r="I2703" i="16"/>
  <c r="E2703" i="16" s="1"/>
  <c r="C2703" i="16" s="1"/>
  <c r="I2559" i="16"/>
  <c r="E2559" i="16" s="1"/>
  <c r="C2559" i="16" s="1"/>
  <c r="I2415" i="16"/>
  <c r="E2415" i="16" s="1"/>
  <c r="C2415" i="16" s="1"/>
  <c r="I2271" i="16"/>
  <c r="E2271" i="16" s="1"/>
  <c r="C2271" i="16" s="1"/>
  <c r="I2128" i="16"/>
  <c r="E2128" i="16" s="1"/>
  <c r="C2128" i="16" s="1"/>
  <c r="I1984" i="16"/>
  <c r="E1984" i="16" s="1"/>
  <c r="C1984" i="16" s="1"/>
  <c r="I1840" i="16"/>
  <c r="E1840" i="16" s="1"/>
  <c r="C1840" i="16" s="1"/>
  <c r="I1695" i="16"/>
  <c r="E1695" i="16" s="1"/>
  <c r="C1695" i="16" s="1"/>
  <c r="I1552" i="16"/>
  <c r="E1552" i="16" s="1"/>
  <c r="C1552" i="16" s="1"/>
  <c r="I1407" i="16"/>
  <c r="E1407" i="16" s="1"/>
  <c r="C1407" i="16" s="1"/>
  <c r="I1264" i="16"/>
  <c r="E1264" i="16" s="1"/>
  <c r="C1264" i="16" s="1"/>
  <c r="I1119" i="16"/>
  <c r="E1119" i="16" s="1"/>
  <c r="C1119" i="16" s="1"/>
  <c r="I3063" i="16"/>
  <c r="E3063" i="16" s="1"/>
  <c r="C3063" i="16" s="1"/>
  <c r="I2918" i="16"/>
  <c r="E2918" i="16" s="1"/>
  <c r="C2918" i="16" s="1"/>
  <c r="I2751" i="16"/>
  <c r="E2751" i="16" s="1"/>
  <c r="C2751" i="16" s="1"/>
  <c r="I2606" i="16"/>
  <c r="E2606" i="16" s="1"/>
  <c r="C2606" i="16" s="1"/>
  <c r="I2462" i="16"/>
  <c r="E2462" i="16" s="1"/>
  <c r="C2462" i="16" s="1"/>
  <c r="I2317" i="16"/>
  <c r="E2317" i="16" s="1"/>
  <c r="C2317" i="16" s="1"/>
  <c r="I3561" i="16"/>
  <c r="E3561" i="16" s="1"/>
  <c r="C3561" i="16" s="1"/>
  <c r="I1319" i="16"/>
  <c r="E1319" i="16" s="1"/>
  <c r="C1319" i="16" s="1"/>
  <c r="I1577" i="16"/>
  <c r="E1577" i="16" s="1"/>
  <c r="C1577" i="16" s="1"/>
  <c r="I3617" i="16"/>
  <c r="E3617" i="16" s="1"/>
  <c r="C3617" i="16" s="1"/>
  <c r="I2298" i="16"/>
  <c r="E2298" i="16" s="1"/>
  <c r="C2298" i="16" s="1"/>
  <c r="I3195" i="16"/>
  <c r="E3195" i="16" s="1"/>
  <c r="C3195" i="16" s="1"/>
  <c r="I3374" i="16"/>
  <c r="E3374" i="16" s="1"/>
  <c r="C3374" i="16" s="1"/>
  <c r="I3517" i="16"/>
  <c r="E3517" i="16" s="1"/>
  <c r="C3517" i="16" s="1"/>
  <c r="I2664" i="16"/>
  <c r="E2664" i="16" s="1"/>
  <c r="C2664" i="16" s="1"/>
  <c r="I1788" i="16"/>
  <c r="E1788" i="16" s="1"/>
  <c r="C1788" i="16" s="1"/>
  <c r="I108" i="16"/>
  <c r="E108" i="16" s="1"/>
  <c r="C108" i="16" s="1"/>
  <c r="I2230" i="16"/>
  <c r="E2230" i="16" s="1"/>
  <c r="C2230" i="16" s="1"/>
  <c r="I1354" i="16"/>
  <c r="E1354" i="16" s="1"/>
  <c r="C1354" i="16" s="1"/>
  <c r="I2565" i="16"/>
  <c r="E2565" i="16" s="1"/>
  <c r="C2565" i="16" s="1"/>
  <c r="I1834" i="16"/>
  <c r="E1834" i="16" s="1"/>
  <c r="C1834" i="16" s="1"/>
  <c r="I1257" i="16"/>
  <c r="E1257" i="16" s="1"/>
  <c r="C1257" i="16" s="1"/>
  <c r="I2672" i="16"/>
  <c r="E2672" i="16" s="1"/>
  <c r="C2672" i="16" s="1"/>
  <c r="I2095" i="16"/>
  <c r="E2095" i="16" s="1"/>
  <c r="C2095" i="16" s="1"/>
  <c r="I1664" i="16"/>
  <c r="E1664" i="16" s="1"/>
  <c r="C1664" i="16" s="1"/>
  <c r="I1328" i="16"/>
  <c r="E1328" i="16" s="1"/>
  <c r="C1328" i="16" s="1"/>
  <c r="I3008" i="16"/>
  <c r="E3008" i="16" s="1"/>
  <c r="C3008" i="16" s="1"/>
  <c r="I2827" i="16"/>
  <c r="E2827" i="16" s="1"/>
  <c r="C2827" i="16" s="1"/>
  <c r="I2647" i="16"/>
  <c r="E2647" i="16" s="1"/>
  <c r="C2647" i="16" s="1"/>
  <c r="I2479" i="16"/>
  <c r="E2479" i="16" s="1"/>
  <c r="C2479" i="16" s="1"/>
  <c r="I2299" i="16"/>
  <c r="E2299" i="16" s="1"/>
  <c r="C2299" i="16" s="1"/>
  <c r="I2131" i="16"/>
  <c r="E2131" i="16" s="1"/>
  <c r="C2131" i="16" s="1"/>
  <c r="I1975" i="16"/>
  <c r="E1975" i="16" s="1"/>
  <c r="C1975" i="16" s="1"/>
  <c r="I1820" i="16"/>
  <c r="E1820" i="16" s="1"/>
  <c r="C1820" i="16" s="1"/>
  <c r="I1663" i="16"/>
  <c r="E1663" i="16" s="1"/>
  <c r="C1663" i="16" s="1"/>
  <c r="I1494" i="16"/>
  <c r="E1494" i="16" s="1"/>
  <c r="C1494" i="16" s="1"/>
  <c r="I1327" i="16"/>
  <c r="E1327" i="16" s="1"/>
  <c r="C1327" i="16" s="1"/>
  <c r="I1171" i="16"/>
  <c r="E1171" i="16" s="1"/>
  <c r="C1171" i="16" s="1"/>
  <c r="I1133" i="16"/>
  <c r="E1133" i="16" s="1"/>
  <c r="C1133" i="16" s="1"/>
  <c r="I967" i="16"/>
  <c r="E967" i="16" s="1"/>
  <c r="C967" i="16" s="1"/>
  <c r="I810" i="16"/>
  <c r="E810" i="16" s="1"/>
  <c r="C810" i="16" s="1"/>
  <c r="I666" i="16"/>
  <c r="E666" i="16" s="1"/>
  <c r="C666" i="16" s="1"/>
  <c r="I521" i="16"/>
  <c r="E521" i="16" s="1"/>
  <c r="C521" i="16" s="1"/>
  <c r="I3029" i="16"/>
  <c r="E3029" i="16" s="1"/>
  <c r="C3029" i="16" s="1"/>
  <c r="I2885" i="16"/>
  <c r="E2885" i="16" s="1"/>
  <c r="C2885" i="16" s="1"/>
  <c r="I2741" i="16"/>
  <c r="E2741" i="16" s="1"/>
  <c r="C2741" i="16" s="1"/>
  <c r="I2596" i="16"/>
  <c r="E2596" i="16" s="1"/>
  <c r="C2596" i="16" s="1"/>
  <c r="I2453" i="16"/>
  <c r="E2453" i="16" s="1"/>
  <c r="C2453" i="16" s="1"/>
  <c r="I2309" i="16"/>
  <c r="E2309" i="16" s="1"/>
  <c r="C2309" i="16" s="1"/>
  <c r="I2164" i="16"/>
  <c r="E2164" i="16" s="1"/>
  <c r="C2164" i="16" s="1"/>
  <c r="I2020" i="16"/>
  <c r="E2020" i="16" s="1"/>
  <c r="C2020" i="16" s="1"/>
  <c r="I1878" i="16"/>
  <c r="E1878" i="16" s="1"/>
  <c r="C1878" i="16" s="1"/>
  <c r="I1732" i="16"/>
  <c r="E1732" i="16" s="1"/>
  <c r="C1732" i="16" s="1"/>
  <c r="I1589" i="16"/>
  <c r="E1589" i="16" s="1"/>
  <c r="C1589" i="16" s="1"/>
  <c r="I1444" i="16"/>
  <c r="E1444" i="16" s="1"/>
  <c r="C1444" i="16" s="1"/>
  <c r="I1301" i="16"/>
  <c r="E1301" i="16" s="1"/>
  <c r="C1301" i="16" s="1"/>
  <c r="I1157" i="16"/>
  <c r="E1157" i="16" s="1"/>
  <c r="C1157" i="16" s="1"/>
  <c r="I3016" i="16"/>
  <c r="E3016" i="16" s="1"/>
  <c r="C3016" i="16" s="1"/>
  <c r="I2872" i="16"/>
  <c r="E2872" i="16" s="1"/>
  <c r="C2872" i="16" s="1"/>
  <c r="I2728" i="16"/>
  <c r="E2728" i="16" s="1"/>
  <c r="C2728" i="16" s="1"/>
  <c r="I2584" i="16"/>
  <c r="E2584" i="16" s="1"/>
  <c r="C2584" i="16" s="1"/>
  <c r="I2440" i="16"/>
  <c r="E2440" i="16" s="1"/>
  <c r="C2440" i="16" s="1"/>
  <c r="I2285" i="16"/>
  <c r="E2285" i="16" s="1"/>
  <c r="C2285" i="16" s="1"/>
  <c r="I2139" i="16"/>
  <c r="E2139" i="16" s="1"/>
  <c r="C2139" i="16" s="1"/>
  <c r="I1996" i="16"/>
  <c r="E1996" i="16" s="1"/>
  <c r="C1996" i="16" s="1"/>
  <c r="I1853" i="16"/>
  <c r="E1853" i="16" s="1"/>
  <c r="C1853" i="16" s="1"/>
  <c r="I1708" i="16"/>
  <c r="E1708" i="16" s="1"/>
  <c r="C1708" i="16" s="1"/>
  <c r="I1564" i="16"/>
  <c r="E1564" i="16" s="1"/>
  <c r="C1564" i="16" s="1"/>
  <c r="I1420" i="16"/>
  <c r="E1420" i="16" s="1"/>
  <c r="C1420" i="16" s="1"/>
  <c r="I1276" i="16"/>
  <c r="E1276" i="16" s="1"/>
  <c r="C1276" i="16" s="1"/>
  <c r="I1132" i="16"/>
  <c r="E1132" i="16" s="1"/>
  <c r="C1132" i="16" s="1"/>
  <c r="I2980" i="16"/>
  <c r="E2980" i="16" s="1"/>
  <c r="C2980" i="16" s="1"/>
  <c r="I2835" i="16"/>
  <c r="E2835" i="16" s="1"/>
  <c r="C2835" i="16" s="1"/>
  <c r="I2691" i="16"/>
  <c r="E2691" i="16" s="1"/>
  <c r="C2691" i="16" s="1"/>
  <c r="I2547" i="16"/>
  <c r="E2547" i="16" s="1"/>
  <c r="C2547" i="16" s="1"/>
  <c r="I2402" i="16"/>
  <c r="E2402" i="16" s="1"/>
  <c r="C2402" i="16" s="1"/>
  <c r="I2259" i="16"/>
  <c r="E2259" i="16" s="1"/>
  <c r="C2259" i="16" s="1"/>
  <c r="I2115" i="16"/>
  <c r="E2115" i="16" s="1"/>
  <c r="C2115" i="16" s="1"/>
  <c r="I1971" i="16"/>
  <c r="E1971" i="16" s="1"/>
  <c r="C1971" i="16" s="1"/>
  <c r="I1826" i="16"/>
  <c r="E1826" i="16" s="1"/>
  <c r="C1826" i="16" s="1"/>
  <c r="I1682" i="16"/>
  <c r="E1682" i="16" s="1"/>
  <c r="C1682" i="16" s="1"/>
  <c r="I1540" i="16"/>
  <c r="E1540" i="16" s="1"/>
  <c r="C1540" i="16" s="1"/>
  <c r="I3417" i="16"/>
  <c r="E3417" i="16" s="1"/>
  <c r="C3417" i="16" s="1"/>
  <c r="I3763" i="16"/>
  <c r="E3763" i="16" s="1"/>
  <c r="C3763" i="16" s="1"/>
  <c r="I1447" i="16"/>
  <c r="E1447" i="16" s="1"/>
  <c r="C1447" i="16" s="1"/>
  <c r="I3497" i="16"/>
  <c r="E3497" i="16" s="1"/>
  <c r="C3497" i="16" s="1"/>
  <c r="I3796" i="16"/>
  <c r="E3796" i="16" s="1"/>
  <c r="C3796" i="16" s="1"/>
  <c r="I3076" i="16"/>
  <c r="E3076" i="16" s="1"/>
  <c r="C3076" i="16" s="1"/>
  <c r="I3254" i="16"/>
  <c r="E3254" i="16" s="1"/>
  <c r="C3254" i="16" s="1"/>
  <c r="I3397" i="16"/>
  <c r="E3397" i="16" s="1"/>
  <c r="C3397" i="16" s="1"/>
  <c r="I2533" i="16"/>
  <c r="E2533" i="16" s="1"/>
  <c r="C2533" i="16" s="1"/>
  <c r="I1668" i="16"/>
  <c r="E1668" i="16" s="1"/>
  <c r="C1668" i="16" s="1"/>
  <c r="I2987" i="16"/>
  <c r="E2987" i="16" s="1"/>
  <c r="C2987" i="16" s="1"/>
  <c r="I2110" i="16"/>
  <c r="E2110" i="16" s="1"/>
  <c r="C2110" i="16" s="1"/>
  <c r="I1234" i="16"/>
  <c r="E1234" i="16" s="1"/>
  <c r="C1234" i="16" s="1"/>
  <c r="I2433" i="16"/>
  <c r="E2433" i="16" s="1"/>
  <c r="C2433" i="16" s="1"/>
  <c r="I1774" i="16"/>
  <c r="E1774" i="16" s="1"/>
  <c r="C1774" i="16" s="1"/>
  <c r="I1197" i="16"/>
  <c r="E1197" i="16" s="1"/>
  <c r="C1197" i="16" s="1"/>
  <c r="I2612" i="16"/>
  <c r="E2612" i="16" s="1"/>
  <c r="C2612" i="16" s="1"/>
  <c r="I2036" i="16"/>
  <c r="E2036" i="16" s="1"/>
  <c r="C2036" i="16" s="1"/>
  <c r="I1629" i="16"/>
  <c r="E1629" i="16" s="1"/>
  <c r="C1629" i="16" s="1"/>
  <c r="I1317" i="16"/>
  <c r="E1317" i="16" s="1"/>
  <c r="C1317" i="16" s="1"/>
  <c r="I2996" i="16"/>
  <c r="E2996" i="16" s="1"/>
  <c r="C2996" i="16" s="1"/>
  <c r="I2803" i="16"/>
  <c r="E2803" i="16" s="1"/>
  <c r="C2803" i="16" s="1"/>
  <c r="I2635" i="16"/>
  <c r="E2635" i="16" s="1"/>
  <c r="C2635" i="16" s="1"/>
  <c r="I2455" i="16"/>
  <c r="E2455" i="16" s="1"/>
  <c r="C2455" i="16" s="1"/>
  <c r="I2287" i="16"/>
  <c r="E2287" i="16" s="1"/>
  <c r="C2287" i="16" s="1"/>
  <c r="I2120" i="16"/>
  <c r="E2120" i="16" s="1"/>
  <c r="C2120" i="16" s="1"/>
  <c r="I1964" i="16"/>
  <c r="E1964" i="16" s="1"/>
  <c r="C1964" i="16" s="1"/>
  <c r="I1808" i="16"/>
  <c r="E1808" i="16" s="1"/>
  <c r="C1808" i="16" s="1"/>
  <c r="I1652" i="16"/>
  <c r="E1652" i="16" s="1"/>
  <c r="C1652" i="16" s="1"/>
  <c r="I1483" i="16"/>
  <c r="E1483" i="16" s="1"/>
  <c r="C1483" i="16" s="1"/>
  <c r="I1315" i="16"/>
  <c r="E1315" i="16" s="1"/>
  <c r="C1315" i="16" s="1"/>
  <c r="I1147" i="16"/>
  <c r="E1147" i="16" s="1"/>
  <c r="C1147" i="16" s="1"/>
  <c r="I1111" i="16"/>
  <c r="E1111" i="16" s="1"/>
  <c r="C1111" i="16" s="1"/>
  <c r="I954" i="16"/>
  <c r="E954" i="16" s="1"/>
  <c r="C954" i="16" s="1"/>
  <c r="I798" i="16"/>
  <c r="E798" i="16" s="1"/>
  <c r="C798" i="16" s="1"/>
  <c r="I654" i="16"/>
  <c r="E654" i="16" s="1"/>
  <c r="C654" i="16" s="1"/>
  <c r="I509" i="16"/>
  <c r="E509" i="16" s="1"/>
  <c r="C509" i="16" s="1"/>
  <c r="I3017" i="16"/>
  <c r="E3017" i="16" s="1"/>
  <c r="C3017" i="16" s="1"/>
  <c r="I2873" i="16"/>
  <c r="E2873" i="16" s="1"/>
  <c r="C2873" i="16" s="1"/>
  <c r="I2729" i="16"/>
  <c r="E2729" i="16" s="1"/>
  <c r="C2729" i="16" s="1"/>
  <c r="I2585" i="16"/>
  <c r="E2585" i="16" s="1"/>
  <c r="C2585" i="16" s="1"/>
  <c r="I2441" i="16"/>
  <c r="E2441" i="16" s="1"/>
  <c r="C2441" i="16" s="1"/>
  <c r="I2297" i="16"/>
  <c r="E2297" i="16" s="1"/>
  <c r="C2297" i="16" s="1"/>
  <c r="I2153" i="16"/>
  <c r="E2153" i="16" s="1"/>
  <c r="C2153" i="16" s="1"/>
  <c r="I2009" i="16"/>
  <c r="E2009" i="16" s="1"/>
  <c r="C2009" i="16" s="1"/>
  <c r="I1866" i="16"/>
  <c r="E1866" i="16" s="1"/>
  <c r="C1866" i="16" s="1"/>
  <c r="I1722" i="16"/>
  <c r="E1722" i="16" s="1"/>
  <c r="C1722" i="16" s="1"/>
  <c r="I1578" i="16"/>
  <c r="E1578" i="16" s="1"/>
  <c r="C1578" i="16" s="1"/>
  <c r="I1433" i="16"/>
  <c r="E1433" i="16" s="1"/>
  <c r="C1433" i="16" s="1"/>
  <c r="I1288" i="16"/>
  <c r="E1288" i="16" s="1"/>
  <c r="C1288" i="16" s="1"/>
  <c r="I1145" i="16"/>
  <c r="E1145" i="16" s="1"/>
  <c r="C1145" i="16" s="1"/>
  <c r="I3005" i="16"/>
  <c r="E3005" i="16" s="1"/>
  <c r="C3005" i="16" s="1"/>
  <c r="I2860" i="16"/>
  <c r="E2860" i="16" s="1"/>
  <c r="C2860" i="16" s="1"/>
  <c r="I2716" i="16"/>
  <c r="E2716" i="16" s="1"/>
  <c r="C2716" i="16" s="1"/>
  <c r="I2572" i="16"/>
  <c r="E2572" i="16" s="1"/>
  <c r="C2572" i="16" s="1"/>
  <c r="I2428" i="16"/>
  <c r="E2428" i="16" s="1"/>
  <c r="C2428" i="16" s="1"/>
  <c r="I2272" i="16"/>
  <c r="E2272" i="16" s="1"/>
  <c r="C2272" i="16" s="1"/>
  <c r="I2127" i="16"/>
  <c r="E2127" i="16" s="1"/>
  <c r="C2127" i="16" s="1"/>
  <c r="I1983" i="16"/>
  <c r="E1983" i="16" s="1"/>
  <c r="C1983" i="16" s="1"/>
  <c r="I1839" i="16"/>
  <c r="E1839" i="16" s="1"/>
  <c r="C1839" i="16" s="1"/>
  <c r="I1697" i="16"/>
  <c r="E1697" i="16" s="1"/>
  <c r="C1697" i="16" s="1"/>
  <c r="I1551" i="16"/>
  <c r="E1551" i="16" s="1"/>
  <c r="C1551" i="16" s="1"/>
  <c r="I1408" i="16"/>
  <c r="E1408" i="16" s="1"/>
  <c r="C1408" i="16" s="1"/>
  <c r="I1263" i="16"/>
  <c r="E1263" i="16" s="1"/>
  <c r="C1263" i="16" s="1"/>
  <c r="I1120" i="16"/>
  <c r="E1120" i="16" s="1"/>
  <c r="C1120" i="16" s="1"/>
  <c r="I2967" i="16"/>
  <c r="E2967" i="16" s="1"/>
  <c r="C2967" i="16" s="1"/>
  <c r="I2823" i="16"/>
  <c r="E2823" i="16" s="1"/>
  <c r="C2823" i="16" s="1"/>
  <c r="I2679" i="16"/>
  <c r="E2679" i="16" s="1"/>
  <c r="C2679" i="16" s="1"/>
  <c r="I2535" i="16"/>
  <c r="E2535" i="16" s="1"/>
  <c r="C2535" i="16" s="1"/>
  <c r="I2390" i="16"/>
  <c r="E2390" i="16" s="1"/>
  <c r="C2390" i="16" s="1"/>
  <c r="I2247" i="16"/>
  <c r="E2247" i="16" s="1"/>
  <c r="C2247" i="16" s="1"/>
  <c r="I2103" i="16"/>
  <c r="E2103" i="16" s="1"/>
  <c r="C2103" i="16" s="1"/>
  <c r="I1960" i="16"/>
  <c r="E1960" i="16" s="1"/>
  <c r="C1960" i="16" s="1"/>
  <c r="I1815" i="16"/>
  <c r="E1815" i="16" s="1"/>
  <c r="C1815" i="16" s="1"/>
  <c r="I1671" i="16"/>
  <c r="E1671" i="16" s="1"/>
  <c r="C1671" i="16" s="1"/>
  <c r="I1526" i="16"/>
  <c r="E1526" i="16" s="1"/>
  <c r="C1526" i="16" s="1"/>
  <c r="I1382" i="16"/>
  <c r="E1382" i="16" s="1"/>
  <c r="C1382" i="16" s="1"/>
  <c r="I1238" i="16"/>
  <c r="E1238" i="16" s="1"/>
  <c r="C1238" i="16" s="1"/>
  <c r="I1094" i="16"/>
  <c r="E1094" i="16" s="1"/>
  <c r="C1094" i="16" s="1"/>
  <c r="I3038" i="16"/>
  <c r="E3038" i="16" s="1"/>
  <c r="C3038" i="16" s="1"/>
  <c r="I2894" i="16"/>
  <c r="E2894" i="16" s="1"/>
  <c r="C2894" i="16" s="1"/>
  <c r="I2726" i="16"/>
  <c r="E2726" i="16" s="1"/>
  <c r="C2726" i="16" s="1"/>
  <c r="I2582" i="16"/>
  <c r="E2582" i="16" s="1"/>
  <c r="C2582" i="16" s="1"/>
  <c r="I2438" i="16"/>
  <c r="E2438" i="16" s="1"/>
  <c r="C2438" i="16" s="1"/>
  <c r="I2295" i="16"/>
  <c r="E2295" i="16" s="1"/>
  <c r="C2295" i="16" s="1"/>
  <c r="I3273" i="16"/>
  <c r="E3273" i="16" s="1"/>
  <c r="C3273" i="16" s="1"/>
  <c r="I3739" i="16"/>
  <c r="E3739" i="16" s="1"/>
  <c r="C3739" i="16" s="1"/>
  <c r="I1421" i="16"/>
  <c r="E1421" i="16" s="1"/>
  <c r="C1421" i="16" s="1"/>
  <c r="I3472" i="16"/>
  <c r="E3472" i="16" s="1"/>
  <c r="C3472" i="16" s="1"/>
  <c r="I3712" i="16"/>
  <c r="E3712" i="16" s="1"/>
  <c r="C3712" i="16" s="1"/>
  <c r="I3051" i="16"/>
  <c r="E3051" i="16" s="1"/>
  <c r="C3051" i="16" s="1"/>
  <c r="I3230" i="16"/>
  <c r="E3230" i="16" s="1"/>
  <c r="C3230" i="16" s="1"/>
  <c r="I3372" i="16"/>
  <c r="E3372" i="16" s="1"/>
  <c r="C3372" i="16" s="1"/>
  <c r="I2507" i="16"/>
  <c r="E2507" i="16" s="1"/>
  <c r="C2507" i="16" s="1"/>
  <c r="I1644" i="16"/>
  <c r="E1644" i="16" s="1"/>
  <c r="C1644" i="16" s="1"/>
  <c r="I2961" i="16"/>
  <c r="E2961" i="16" s="1"/>
  <c r="C2961" i="16" s="1"/>
  <c r="I2086" i="16"/>
  <c r="E2086" i="16" s="1"/>
  <c r="C2086" i="16" s="1"/>
  <c r="I1210" i="16"/>
  <c r="E1210" i="16" s="1"/>
  <c r="C1210" i="16" s="1"/>
  <c r="I2409" i="16"/>
  <c r="E2409" i="16" s="1"/>
  <c r="C2409" i="16" s="1"/>
  <c r="I1713" i="16"/>
  <c r="E1713" i="16" s="1"/>
  <c r="C1713" i="16" s="1"/>
  <c r="I1138" i="16"/>
  <c r="E1138" i="16" s="1"/>
  <c r="C1138" i="16" s="1"/>
  <c r="I2552" i="16"/>
  <c r="E2552" i="16" s="1"/>
  <c r="C2552" i="16" s="1"/>
  <c r="I1976" i="16"/>
  <c r="E1976" i="16" s="1"/>
  <c r="C1976" i="16" s="1"/>
  <c r="I1615" i="16"/>
  <c r="E1615" i="16" s="1"/>
  <c r="C1615" i="16" s="1"/>
  <c r="I1256" i="16"/>
  <c r="E1256" i="16" s="1"/>
  <c r="C1256" i="16" s="1"/>
  <c r="I2970" i="16"/>
  <c r="E2970" i="16" s="1"/>
  <c r="C2970" i="16" s="1"/>
  <c r="I2791" i="16"/>
  <c r="E2791" i="16" s="1"/>
  <c r="C2791" i="16" s="1"/>
  <c r="I2623" i="16"/>
  <c r="E2623" i="16" s="1"/>
  <c r="C2623" i="16" s="1"/>
  <c r="I2443" i="16"/>
  <c r="E2443" i="16" s="1"/>
  <c r="C2443" i="16" s="1"/>
  <c r="I2275" i="16"/>
  <c r="E2275" i="16" s="1"/>
  <c r="C2275" i="16" s="1"/>
  <c r="I2108" i="16"/>
  <c r="E2108" i="16" s="1"/>
  <c r="C2108" i="16" s="1"/>
  <c r="I1952" i="16"/>
  <c r="E1952" i="16" s="1"/>
  <c r="C1952" i="16" s="1"/>
  <c r="I1795" i="16"/>
  <c r="E1795" i="16" s="1"/>
  <c r="C1795" i="16" s="1"/>
  <c r="I1638" i="16"/>
  <c r="E1638" i="16" s="1"/>
  <c r="C1638" i="16" s="1"/>
  <c r="I1471" i="16"/>
  <c r="E1471" i="16" s="1"/>
  <c r="C1471" i="16" s="1"/>
  <c r="I1302" i="16"/>
  <c r="E1302" i="16" s="1"/>
  <c r="C1302" i="16" s="1"/>
  <c r="I1123" i="16"/>
  <c r="E1123" i="16" s="1"/>
  <c r="C1123" i="16" s="1"/>
  <c r="I1098" i="16"/>
  <c r="E1098" i="16" s="1"/>
  <c r="C1098" i="16" s="1"/>
  <c r="I942" i="16"/>
  <c r="E942" i="16" s="1"/>
  <c r="C942" i="16" s="1"/>
  <c r="I786" i="16"/>
  <c r="E786" i="16" s="1"/>
  <c r="C786" i="16" s="1"/>
  <c r="I642" i="16"/>
  <c r="E642" i="16" s="1"/>
  <c r="C642" i="16" s="1"/>
  <c r="I499" i="16"/>
  <c r="E499" i="16" s="1"/>
  <c r="C499" i="16" s="1"/>
  <c r="I3004" i="16"/>
  <c r="E3004" i="16" s="1"/>
  <c r="C3004" i="16" s="1"/>
  <c r="I2861" i="16"/>
  <c r="E2861" i="16" s="1"/>
  <c r="C2861" i="16" s="1"/>
  <c r="I2717" i="16"/>
  <c r="E2717" i="16" s="1"/>
  <c r="C2717" i="16" s="1"/>
  <c r="I2573" i="16"/>
  <c r="E2573" i="16" s="1"/>
  <c r="C2573" i="16" s="1"/>
  <c r="I2429" i="16"/>
  <c r="E2429" i="16" s="1"/>
  <c r="C2429" i="16" s="1"/>
  <c r="I2284" i="16"/>
  <c r="E2284" i="16" s="1"/>
  <c r="C2284" i="16" s="1"/>
  <c r="I2141" i="16"/>
  <c r="E2141" i="16" s="1"/>
  <c r="C2141" i="16" s="1"/>
  <c r="I1997" i="16"/>
  <c r="E1997" i="16" s="1"/>
  <c r="C1997" i="16" s="1"/>
  <c r="I1852" i="16"/>
  <c r="E1852" i="16" s="1"/>
  <c r="C1852" i="16" s="1"/>
  <c r="I1710" i="16"/>
  <c r="E1710" i="16" s="1"/>
  <c r="C1710" i="16" s="1"/>
  <c r="I1566" i="16"/>
  <c r="E1566" i="16" s="1"/>
  <c r="C1566" i="16" s="1"/>
  <c r="I1422" i="16"/>
  <c r="E1422" i="16" s="1"/>
  <c r="C1422" i="16" s="1"/>
  <c r="I1277" i="16"/>
  <c r="E1277" i="16" s="1"/>
  <c r="C1277" i="16" s="1"/>
  <c r="I1134" i="16"/>
  <c r="E1134" i="16" s="1"/>
  <c r="C1134" i="16" s="1"/>
  <c r="I2991" i="16"/>
  <c r="E2991" i="16" s="1"/>
  <c r="C2991" i="16" s="1"/>
  <c r="I2848" i="16"/>
  <c r="E2848" i="16" s="1"/>
  <c r="C2848" i="16" s="1"/>
  <c r="I2704" i="16"/>
  <c r="E2704" i="16" s="1"/>
  <c r="C2704" i="16" s="1"/>
  <c r="I2561" i="16"/>
  <c r="E2561" i="16" s="1"/>
  <c r="C2561" i="16" s="1"/>
  <c r="I2416" i="16"/>
  <c r="E2416" i="16" s="1"/>
  <c r="C2416" i="16" s="1"/>
  <c r="I2261" i="16"/>
  <c r="E2261" i="16" s="1"/>
  <c r="C2261" i="16" s="1"/>
  <c r="I2116" i="16"/>
  <c r="E2116" i="16" s="1"/>
  <c r="C2116" i="16" s="1"/>
  <c r="I1972" i="16"/>
  <c r="E1972" i="16" s="1"/>
  <c r="C1972" i="16" s="1"/>
  <c r="I1828" i="16"/>
  <c r="E1828" i="16" s="1"/>
  <c r="C1828" i="16" s="1"/>
  <c r="I1684" i="16"/>
  <c r="E1684" i="16" s="1"/>
  <c r="C1684" i="16" s="1"/>
  <c r="I1539" i="16"/>
  <c r="E1539" i="16" s="1"/>
  <c r="C1539" i="16" s="1"/>
  <c r="I1396" i="16"/>
  <c r="E1396" i="16" s="1"/>
  <c r="C1396" i="16" s="1"/>
  <c r="I1252" i="16"/>
  <c r="E1252" i="16" s="1"/>
  <c r="C1252" i="16" s="1"/>
  <c r="I1109" i="16"/>
  <c r="E1109" i="16" s="1"/>
  <c r="C1109" i="16" s="1"/>
  <c r="I2955" i="16"/>
  <c r="E2955" i="16" s="1"/>
  <c r="C2955" i="16" s="1"/>
  <c r="I2810" i="16"/>
  <c r="E2810" i="16" s="1"/>
  <c r="C2810" i="16" s="1"/>
  <c r="I2667" i="16"/>
  <c r="E2667" i="16" s="1"/>
  <c r="C2667" i="16" s="1"/>
  <c r="I2522" i="16"/>
  <c r="E2522" i="16" s="1"/>
  <c r="C2522" i="16" s="1"/>
  <c r="I2379" i="16"/>
  <c r="E2379" i="16" s="1"/>
  <c r="C2379" i="16" s="1"/>
  <c r="I2235" i="16"/>
  <c r="E2235" i="16" s="1"/>
  <c r="C2235" i="16" s="1"/>
  <c r="I2092" i="16"/>
  <c r="E2092" i="16" s="1"/>
  <c r="C2092" i="16" s="1"/>
  <c r="I1948" i="16"/>
  <c r="E1948" i="16" s="1"/>
  <c r="C1948" i="16" s="1"/>
  <c r="I1803" i="16"/>
  <c r="E1803" i="16" s="1"/>
  <c r="C1803" i="16" s="1"/>
  <c r="I1659" i="16"/>
  <c r="E1659" i="16" s="1"/>
  <c r="C1659" i="16" s="1"/>
  <c r="I1515" i="16"/>
  <c r="E1515" i="16" s="1"/>
  <c r="C1515" i="16" s="1"/>
  <c r="I1371" i="16"/>
  <c r="E1371" i="16" s="1"/>
  <c r="C1371" i="16" s="1"/>
  <c r="I1226" i="16"/>
  <c r="E1226" i="16" s="1"/>
  <c r="C1226" i="16" s="1"/>
  <c r="I1083" i="16"/>
  <c r="E1083" i="16" s="1"/>
  <c r="C1083" i="16" s="1"/>
  <c r="I3026" i="16"/>
  <c r="E3026" i="16" s="1"/>
  <c r="C3026" i="16" s="1"/>
  <c r="I2882" i="16"/>
  <c r="E2882" i="16" s="1"/>
  <c r="C2882" i="16" s="1"/>
  <c r="I2713" i="16"/>
  <c r="E2713" i="16" s="1"/>
  <c r="C2713" i="16" s="1"/>
  <c r="I2570" i="16"/>
  <c r="E2570" i="16" s="1"/>
  <c r="C2570" i="16" s="1"/>
  <c r="I2426" i="16"/>
  <c r="E2426" i="16" s="1"/>
  <c r="C2426" i="16" s="1"/>
  <c r="I2282" i="16"/>
  <c r="E2282" i="16" s="1"/>
  <c r="C2282" i="16" s="1"/>
  <c r="I3128" i="16"/>
  <c r="E3128" i="16" s="1"/>
  <c r="C3128" i="16" s="1"/>
  <c r="I3618" i="16"/>
  <c r="E3618" i="16" s="1"/>
  <c r="C3618" i="16" s="1"/>
  <c r="I1303" i="16"/>
  <c r="E1303" i="16" s="1"/>
  <c r="C1303" i="16" s="1"/>
  <c r="I3353" i="16"/>
  <c r="E3353" i="16" s="1"/>
  <c r="C3353" i="16" s="1"/>
  <c r="I3806" i="16"/>
  <c r="E3806" i="16" s="1"/>
  <c r="C3806" i="16" s="1"/>
  <c r="I1758" i="16"/>
  <c r="E1758" i="16" s="1"/>
  <c r="C1758" i="16" s="1"/>
  <c r="I3110" i="16"/>
  <c r="E3110" i="16" s="1"/>
  <c r="C3110" i="16" s="1"/>
  <c r="I3253" i="16"/>
  <c r="E3253" i="16" s="1"/>
  <c r="C3253" i="16" s="1"/>
  <c r="I2388" i="16"/>
  <c r="E2388" i="16" s="1"/>
  <c r="C2388" i="16" s="1"/>
  <c r="I1524" i="16"/>
  <c r="E1524" i="16" s="1"/>
  <c r="C1524" i="16" s="1"/>
  <c r="I2842" i="16"/>
  <c r="E2842" i="16" s="1"/>
  <c r="C2842" i="16" s="1"/>
  <c r="I1966" i="16"/>
  <c r="E1966" i="16" s="1"/>
  <c r="C1966" i="16" s="1"/>
  <c r="I1089" i="16"/>
  <c r="E1089" i="16" s="1"/>
  <c r="C1089" i="16" s="1"/>
  <c r="I2288" i="16"/>
  <c r="E2288" i="16" s="1"/>
  <c r="C2288" i="16" s="1"/>
  <c r="I1689" i="16"/>
  <c r="E1689" i="16" s="1"/>
  <c r="C1689" i="16" s="1"/>
  <c r="I1113" i="16"/>
  <c r="E1113" i="16" s="1"/>
  <c r="C1113" i="16" s="1"/>
  <c r="I2529" i="16"/>
  <c r="E2529" i="16" s="1"/>
  <c r="C2529" i="16" s="1"/>
  <c r="I1951" i="16"/>
  <c r="E1951" i="16" s="1"/>
  <c r="C1951" i="16" s="1"/>
  <c r="I1604" i="16"/>
  <c r="E1604" i="16" s="1"/>
  <c r="C1604" i="16" s="1"/>
  <c r="I1232" i="16"/>
  <c r="E1232" i="16" s="1"/>
  <c r="C1232" i="16" s="1"/>
  <c r="I2948" i="16"/>
  <c r="E2948" i="16" s="1"/>
  <c r="C2948" i="16" s="1"/>
  <c r="I2778" i="16"/>
  <c r="E2778" i="16" s="1"/>
  <c r="C2778" i="16" s="1"/>
  <c r="I2598" i="16"/>
  <c r="E2598" i="16" s="1"/>
  <c r="C2598" i="16" s="1"/>
  <c r="I2431" i="16"/>
  <c r="E2431" i="16" s="1"/>
  <c r="C2431" i="16" s="1"/>
  <c r="I2264" i="16"/>
  <c r="E2264" i="16" s="1"/>
  <c r="C2264" i="16" s="1"/>
  <c r="I2096" i="16"/>
  <c r="E2096" i="16" s="1"/>
  <c r="C2096" i="16" s="1"/>
  <c r="I1938" i="16"/>
  <c r="E1938" i="16" s="1"/>
  <c r="C1938" i="16" s="1"/>
  <c r="I1784" i="16"/>
  <c r="E1784" i="16" s="1"/>
  <c r="C1784" i="16" s="1"/>
  <c r="I1627" i="16"/>
  <c r="E1627" i="16" s="1"/>
  <c r="C1627" i="16" s="1"/>
  <c r="I1459" i="16"/>
  <c r="E1459" i="16" s="1"/>
  <c r="C1459" i="16" s="1"/>
  <c r="I1279" i="16"/>
  <c r="E1279" i="16" s="1"/>
  <c r="C1279" i="16" s="1"/>
  <c r="I1110" i="16"/>
  <c r="E1110" i="16" s="1"/>
  <c r="C1110" i="16" s="1"/>
  <c r="I1086" i="16"/>
  <c r="E1086" i="16" s="1"/>
  <c r="C1086" i="16" s="1"/>
  <c r="I930" i="16"/>
  <c r="E930" i="16" s="1"/>
  <c r="C930" i="16" s="1"/>
  <c r="I774" i="16"/>
  <c r="E774" i="16" s="1"/>
  <c r="C774" i="16" s="1"/>
  <c r="I630" i="16"/>
  <c r="E630" i="16" s="1"/>
  <c r="C630" i="16" s="1"/>
  <c r="I485" i="16"/>
  <c r="E485" i="16" s="1"/>
  <c r="C485" i="16" s="1"/>
  <c r="I2993" i="16"/>
  <c r="E2993" i="16" s="1"/>
  <c r="C2993" i="16" s="1"/>
  <c r="I2849" i="16"/>
  <c r="E2849" i="16" s="1"/>
  <c r="C2849" i="16" s="1"/>
  <c r="I2706" i="16"/>
  <c r="E2706" i="16" s="1"/>
  <c r="C2706" i="16" s="1"/>
  <c r="I2560" i="16"/>
  <c r="E2560" i="16" s="1"/>
  <c r="C2560" i="16" s="1"/>
  <c r="I2417" i="16"/>
  <c r="E2417" i="16" s="1"/>
  <c r="C2417" i="16" s="1"/>
  <c r="I2273" i="16"/>
  <c r="E2273" i="16" s="1"/>
  <c r="C2273" i="16" s="1"/>
  <c r="I2129" i="16"/>
  <c r="E2129" i="16" s="1"/>
  <c r="C2129" i="16" s="1"/>
  <c r="I1985" i="16"/>
  <c r="E1985" i="16" s="1"/>
  <c r="C1985" i="16" s="1"/>
  <c r="I1841" i="16"/>
  <c r="E1841" i="16" s="1"/>
  <c r="C1841" i="16" s="1"/>
  <c r="I1696" i="16"/>
  <c r="E1696" i="16" s="1"/>
  <c r="C1696" i="16" s="1"/>
  <c r="I1553" i="16"/>
  <c r="E1553" i="16" s="1"/>
  <c r="C1553" i="16" s="1"/>
  <c r="I1410" i="16"/>
  <c r="E1410" i="16" s="1"/>
  <c r="C1410" i="16" s="1"/>
  <c r="I1266" i="16"/>
  <c r="E1266" i="16" s="1"/>
  <c r="C1266" i="16" s="1"/>
  <c r="I1121" i="16"/>
  <c r="E1121" i="16" s="1"/>
  <c r="C1121" i="16" s="1"/>
  <c r="I2979" i="16"/>
  <c r="E2979" i="16" s="1"/>
  <c r="C2979" i="16" s="1"/>
  <c r="I2837" i="16"/>
  <c r="E2837" i="16" s="1"/>
  <c r="C2837" i="16" s="1"/>
  <c r="I2692" i="16"/>
  <c r="E2692" i="16" s="1"/>
  <c r="C2692" i="16" s="1"/>
  <c r="I2548" i="16"/>
  <c r="E2548" i="16" s="1"/>
  <c r="C2548" i="16" s="1"/>
  <c r="I2405" i="16"/>
  <c r="E2405" i="16" s="1"/>
  <c r="C2405" i="16" s="1"/>
  <c r="I2248" i="16"/>
  <c r="E2248" i="16" s="1"/>
  <c r="C2248" i="16" s="1"/>
  <c r="I2104" i="16"/>
  <c r="E2104" i="16" s="1"/>
  <c r="C2104" i="16" s="1"/>
  <c r="I1959" i="16"/>
  <c r="E1959" i="16" s="1"/>
  <c r="C1959" i="16" s="1"/>
  <c r="I1816" i="16"/>
  <c r="E1816" i="16" s="1"/>
  <c r="C1816" i="16" s="1"/>
  <c r="I1672" i="16"/>
  <c r="E1672" i="16" s="1"/>
  <c r="C1672" i="16" s="1"/>
  <c r="I1528" i="16"/>
  <c r="E1528" i="16" s="1"/>
  <c r="C1528" i="16" s="1"/>
  <c r="I1384" i="16"/>
  <c r="E1384" i="16" s="1"/>
  <c r="C1384" i="16" s="1"/>
  <c r="I1240" i="16"/>
  <c r="E1240" i="16" s="1"/>
  <c r="C1240" i="16" s="1"/>
  <c r="I1097" i="16"/>
  <c r="E1097" i="16" s="1"/>
  <c r="C1097" i="16" s="1"/>
  <c r="I2943" i="16"/>
  <c r="E2943" i="16" s="1"/>
  <c r="C2943" i="16" s="1"/>
  <c r="I2799" i="16"/>
  <c r="E2799" i="16" s="1"/>
  <c r="C2799" i="16" s="1"/>
  <c r="I2656" i="16"/>
  <c r="E2656" i="16" s="1"/>
  <c r="C2656" i="16" s="1"/>
  <c r="I2511" i="16"/>
  <c r="E2511" i="16" s="1"/>
  <c r="C2511" i="16" s="1"/>
  <c r="I2366" i="16"/>
  <c r="E2366" i="16" s="1"/>
  <c r="C2366" i="16" s="1"/>
  <c r="I2223" i="16"/>
  <c r="E2223" i="16" s="1"/>
  <c r="C2223" i="16" s="1"/>
  <c r="I2080" i="16"/>
  <c r="E2080" i="16" s="1"/>
  <c r="C2080" i="16" s="1"/>
  <c r="I1936" i="16"/>
  <c r="E1936" i="16" s="1"/>
  <c r="C1936" i="16" s="1"/>
  <c r="I1792" i="16"/>
  <c r="E1792" i="16" s="1"/>
  <c r="C1792" i="16" s="1"/>
  <c r="I1647" i="16"/>
  <c r="E1647" i="16" s="1"/>
  <c r="C1647" i="16" s="1"/>
  <c r="I1502" i="16"/>
  <c r="E1502" i="16" s="1"/>
  <c r="C1502" i="16" s="1"/>
  <c r="I1359" i="16"/>
  <c r="E1359" i="16" s="1"/>
  <c r="C1359" i="16" s="1"/>
  <c r="I1215" i="16"/>
  <c r="E1215" i="16" s="1"/>
  <c r="C1215" i="16" s="1"/>
  <c r="I1072" i="16"/>
  <c r="E1072" i="16" s="1"/>
  <c r="C1072" i="16" s="1"/>
  <c r="I3015" i="16"/>
  <c r="E3015" i="16" s="1"/>
  <c r="C3015" i="16" s="1"/>
  <c r="I2870" i="16"/>
  <c r="E2870" i="16" s="1"/>
  <c r="C2870" i="16" s="1"/>
  <c r="I2702" i="16"/>
  <c r="E2702" i="16" s="1"/>
  <c r="C2702" i="16" s="1"/>
  <c r="I2558" i="16"/>
  <c r="E2558" i="16" s="1"/>
  <c r="C2558" i="16" s="1"/>
  <c r="I2414" i="16"/>
  <c r="E2414" i="16" s="1"/>
  <c r="C2414" i="16" s="1"/>
  <c r="I2270" i="16"/>
  <c r="E2270" i="16" s="1"/>
  <c r="C2270" i="16" s="1"/>
  <c r="I2114" i="16"/>
  <c r="E2114" i="16" s="1"/>
  <c r="C2114" i="16" s="1"/>
  <c r="I1969" i="16"/>
  <c r="E1969" i="16" s="1"/>
  <c r="C1969" i="16" s="1"/>
  <c r="I1827" i="16"/>
  <c r="E1827" i="16" s="1"/>
  <c r="C1827" i="16" s="1"/>
  <c r="I1683" i="16"/>
  <c r="E1683" i="16" s="1"/>
  <c r="C1683" i="16" s="1"/>
  <c r="I1571" i="16"/>
  <c r="E1571" i="16" s="1"/>
  <c r="C1571" i="16" s="1"/>
  <c r="I3596" i="16"/>
  <c r="E3596" i="16" s="1"/>
  <c r="C3596" i="16" s="1"/>
  <c r="I1278" i="16"/>
  <c r="E1278" i="16" s="1"/>
  <c r="C1278" i="16" s="1"/>
  <c r="I3329" i="16"/>
  <c r="E3329" i="16" s="1"/>
  <c r="C3329" i="16" s="1"/>
  <c r="I3783" i="16"/>
  <c r="E3783" i="16" s="1"/>
  <c r="C3783" i="16" s="1"/>
  <c r="I3785" i="16"/>
  <c r="E3785" i="16" s="1"/>
  <c r="C3785" i="16" s="1"/>
  <c r="I2359" i="16"/>
  <c r="E2359" i="16" s="1"/>
  <c r="C2359" i="16" s="1"/>
  <c r="I3229" i="16"/>
  <c r="E3229" i="16" s="1"/>
  <c r="C3229" i="16" s="1"/>
  <c r="I2365" i="16"/>
  <c r="E2365" i="16" s="1"/>
  <c r="C2365" i="16" s="1"/>
  <c r="I1500" i="16"/>
  <c r="E1500" i="16" s="1"/>
  <c r="C1500" i="16" s="1"/>
  <c r="I2818" i="16"/>
  <c r="E2818" i="16" s="1"/>
  <c r="C2818" i="16" s="1"/>
  <c r="I1942" i="16"/>
  <c r="E1942" i="16" s="1"/>
  <c r="C1942" i="16" s="1"/>
  <c r="I1066" i="16"/>
  <c r="E1066" i="16" s="1"/>
  <c r="C1066" i="16" s="1"/>
  <c r="I2265" i="16"/>
  <c r="E2265" i="16" s="1"/>
  <c r="C2265" i="16" s="1"/>
  <c r="I1628" i="16"/>
  <c r="E1628" i="16" s="1"/>
  <c r="C1628" i="16" s="1"/>
  <c r="I3044" i="16"/>
  <c r="E3044" i="16" s="1"/>
  <c r="C3044" i="16" s="1"/>
  <c r="I2469" i="16"/>
  <c r="E2469" i="16" s="1"/>
  <c r="C2469" i="16" s="1"/>
  <c r="I1905" i="16"/>
  <c r="E1905" i="16" s="1"/>
  <c r="C1905" i="16" s="1"/>
  <c r="I1544" i="16"/>
  <c r="E1544" i="16" s="1"/>
  <c r="C1544" i="16" s="1"/>
  <c r="I1196" i="16"/>
  <c r="E1196" i="16" s="1"/>
  <c r="C1196" i="16" s="1"/>
  <c r="I2934" i="16"/>
  <c r="E2934" i="16" s="1"/>
  <c r="C2934" i="16" s="1"/>
  <c r="I2767" i="16"/>
  <c r="E2767" i="16" s="1"/>
  <c r="C2767" i="16" s="1"/>
  <c r="I2586" i="16"/>
  <c r="E2586" i="16" s="1"/>
  <c r="C2586" i="16" s="1"/>
  <c r="I2419" i="16"/>
  <c r="E2419" i="16" s="1"/>
  <c r="C2419" i="16" s="1"/>
  <c r="I2252" i="16"/>
  <c r="E2252" i="16" s="1"/>
  <c r="C2252" i="16" s="1"/>
  <c r="I2083" i="16"/>
  <c r="E2083" i="16" s="1"/>
  <c r="C2083" i="16" s="1"/>
  <c r="I1927" i="16"/>
  <c r="E1927" i="16" s="1"/>
  <c r="C1927" i="16" s="1"/>
  <c r="I1771" i="16"/>
  <c r="E1771" i="16" s="1"/>
  <c r="C1771" i="16" s="1"/>
  <c r="I1616" i="16"/>
  <c r="E1616" i="16" s="1"/>
  <c r="C1616" i="16" s="1"/>
  <c r="I1435" i="16"/>
  <c r="E1435" i="16" s="1"/>
  <c r="C1435" i="16" s="1"/>
  <c r="I1267" i="16"/>
  <c r="E1267" i="16" s="1"/>
  <c r="C1267" i="16" s="1"/>
  <c r="I1099" i="16"/>
  <c r="E1099" i="16" s="1"/>
  <c r="C1099" i="16" s="1"/>
  <c r="I1074" i="16"/>
  <c r="E1074" i="16" s="1"/>
  <c r="C1074" i="16" s="1"/>
  <c r="I918" i="16"/>
  <c r="E918" i="16" s="1"/>
  <c r="C918" i="16" s="1"/>
  <c r="I762" i="16"/>
  <c r="E762" i="16" s="1"/>
  <c r="C762" i="16" s="1"/>
  <c r="I618" i="16"/>
  <c r="E618" i="16" s="1"/>
  <c r="C618" i="16" s="1"/>
  <c r="I473" i="16"/>
  <c r="E473" i="16" s="1"/>
  <c r="C473" i="16" s="1"/>
  <c r="I2981" i="16"/>
  <c r="E2981" i="16" s="1"/>
  <c r="C2981" i="16" s="1"/>
  <c r="I2836" i="16"/>
  <c r="E2836" i="16" s="1"/>
  <c r="C2836" i="16" s="1"/>
  <c r="I2693" i="16"/>
  <c r="E2693" i="16" s="1"/>
  <c r="C2693" i="16" s="1"/>
  <c r="I2549" i="16"/>
  <c r="E2549" i="16" s="1"/>
  <c r="C2549" i="16" s="1"/>
  <c r="I2404" i="16"/>
  <c r="E2404" i="16" s="1"/>
  <c r="C2404" i="16" s="1"/>
  <c r="I2260" i="16"/>
  <c r="E2260" i="16" s="1"/>
  <c r="C2260" i="16" s="1"/>
  <c r="I2117" i="16"/>
  <c r="E2117" i="16" s="1"/>
  <c r="C2117" i="16" s="1"/>
  <c r="I1974" i="16"/>
  <c r="E1974" i="16" s="1"/>
  <c r="C1974" i="16" s="1"/>
  <c r="I1829" i="16"/>
  <c r="E1829" i="16" s="1"/>
  <c r="C1829" i="16" s="1"/>
  <c r="I1685" i="16"/>
  <c r="E1685" i="16" s="1"/>
  <c r="C1685" i="16" s="1"/>
  <c r="I1541" i="16"/>
  <c r="E1541" i="16" s="1"/>
  <c r="C1541" i="16" s="1"/>
  <c r="I1397" i="16"/>
  <c r="E1397" i="16" s="1"/>
  <c r="C1397" i="16" s="1"/>
  <c r="I1253" i="16"/>
  <c r="E1253" i="16" s="1"/>
  <c r="C1253" i="16" s="1"/>
  <c r="I1108" i="16"/>
  <c r="E1108" i="16" s="1"/>
  <c r="C1108" i="16" s="1"/>
  <c r="I2969" i="16"/>
  <c r="E2969" i="16" s="1"/>
  <c r="C2969" i="16" s="1"/>
  <c r="I2824" i="16"/>
  <c r="E2824" i="16" s="1"/>
  <c r="C2824" i="16" s="1"/>
  <c r="I2680" i="16"/>
  <c r="E2680" i="16" s="1"/>
  <c r="C2680" i="16" s="1"/>
  <c r="I2536" i="16"/>
  <c r="E2536" i="16" s="1"/>
  <c r="C2536" i="16" s="1"/>
  <c r="I2392" i="16"/>
  <c r="E2392" i="16" s="1"/>
  <c r="C2392" i="16" s="1"/>
  <c r="I2236" i="16"/>
  <c r="E2236" i="16" s="1"/>
  <c r="C2236" i="16" s="1"/>
  <c r="I2091" i="16"/>
  <c r="E2091" i="16" s="1"/>
  <c r="C2091" i="16" s="1"/>
  <c r="I1947" i="16"/>
  <c r="E1947" i="16" s="1"/>
  <c r="C1947" i="16" s="1"/>
  <c r="I1805" i="16"/>
  <c r="E1805" i="16" s="1"/>
  <c r="C1805" i="16" s="1"/>
  <c r="I1661" i="16"/>
  <c r="E1661" i="16" s="1"/>
  <c r="C1661" i="16" s="1"/>
  <c r="I1516" i="16"/>
  <c r="E1516" i="16" s="1"/>
  <c r="C1516" i="16" s="1"/>
  <c r="I1372" i="16"/>
  <c r="E1372" i="16" s="1"/>
  <c r="C1372" i="16" s="1"/>
  <c r="I1228" i="16"/>
  <c r="E1228" i="16" s="1"/>
  <c r="C1228" i="16" s="1"/>
  <c r="I1084" i="16"/>
  <c r="E1084" i="16" s="1"/>
  <c r="C1084" i="16" s="1"/>
  <c r="I2931" i="16"/>
  <c r="E2931" i="16" s="1"/>
  <c r="C2931" i="16" s="1"/>
  <c r="I2787" i="16"/>
  <c r="E2787" i="16" s="1"/>
  <c r="C2787" i="16" s="1"/>
  <c r="I2643" i="16"/>
  <c r="E2643" i="16" s="1"/>
  <c r="C2643" i="16" s="1"/>
  <c r="I2499" i="16"/>
  <c r="E2499" i="16" s="1"/>
  <c r="C2499" i="16" s="1"/>
  <c r="I2356" i="16"/>
  <c r="E2356" i="16" s="1"/>
  <c r="C2356" i="16" s="1"/>
  <c r="I2211" i="16"/>
  <c r="E2211" i="16" s="1"/>
  <c r="C2211" i="16" s="1"/>
  <c r="I2067" i="16"/>
  <c r="E2067" i="16" s="1"/>
  <c r="C2067" i="16" s="1"/>
  <c r="I1924" i="16"/>
  <c r="E1924" i="16" s="1"/>
  <c r="C1924" i="16" s="1"/>
  <c r="I1780" i="16"/>
  <c r="E1780" i="16" s="1"/>
  <c r="C1780" i="16" s="1"/>
  <c r="I1634" i="16"/>
  <c r="E1634" i="16" s="1"/>
  <c r="C1634" i="16" s="1"/>
  <c r="I1492" i="16"/>
  <c r="E1492" i="16" s="1"/>
  <c r="C1492" i="16" s="1"/>
  <c r="I1347" i="16"/>
  <c r="E1347" i="16" s="1"/>
  <c r="C1347" i="16" s="1"/>
  <c r="I1204" i="16"/>
  <c r="E1204" i="16" s="1"/>
  <c r="C1204" i="16" s="1"/>
  <c r="I1059" i="16"/>
  <c r="E1059" i="16" s="1"/>
  <c r="C1059" i="16" s="1"/>
  <c r="I3003" i="16"/>
  <c r="E3003" i="16" s="1"/>
  <c r="C3003" i="16" s="1"/>
  <c r="I2859" i="16"/>
  <c r="E2859" i="16" s="1"/>
  <c r="C2859" i="16" s="1"/>
  <c r="I2690" i="16"/>
  <c r="E2690" i="16" s="1"/>
  <c r="C2690" i="16" s="1"/>
  <c r="I2546" i="16"/>
  <c r="E2546" i="16" s="1"/>
  <c r="C2546" i="16" s="1"/>
  <c r="I2403" i="16"/>
  <c r="E2403" i="16" s="1"/>
  <c r="C2403" i="16" s="1"/>
  <c r="I2258" i="16"/>
  <c r="E2258" i="16" s="1"/>
  <c r="C2258" i="16" s="1"/>
  <c r="I2102" i="16"/>
  <c r="E2102" i="16" s="1"/>
  <c r="C2102" i="16" s="1"/>
  <c r="I1958" i="16"/>
  <c r="E1958" i="16" s="1"/>
  <c r="C1958" i="16" s="1"/>
  <c r="I1814" i="16"/>
  <c r="E1814" i="16" s="1"/>
  <c r="C1814" i="16" s="1"/>
  <c r="I1670" i="16"/>
  <c r="E1670" i="16" s="1"/>
  <c r="C1670" i="16" s="1"/>
  <c r="I3801" i="16"/>
  <c r="E3801" i="16" s="1"/>
  <c r="C3801" i="16" s="1"/>
  <c r="I3475" i="16"/>
  <c r="E3475" i="16" s="1"/>
  <c r="C3475" i="16" s="1"/>
  <c r="I2202" i="16"/>
  <c r="E2202" i="16" s="1"/>
  <c r="C2202" i="16" s="1"/>
  <c r="I3209" i="16"/>
  <c r="E3209" i="16" s="1"/>
  <c r="C3209" i="16" s="1"/>
  <c r="I3662" i="16"/>
  <c r="E3662" i="16" s="1"/>
  <c r="C3662" i="16" s="1"/>
  <c r="I3831" i="16"/>
  <c r="E3831" i="16" s="1"/>
  <c r="C3831" i="16" s="1"/>
  <c r="I3819" i="16"/>
  <c r="E3819" i="16" s="1"/>
  <c r="C3819" i="16" s="1"/>
  <c r="I3109" i="16"/>
  <c r="E3109" i="16" s="1"/>
  <c r="C3109" i="16" s="1"/>
  <c r="I2244" i="16"/>
  <c r="E2244" i="16" s="1"/>
  <c r="C2244" i="16" s="1"/>
  <c r="I1381" i="16"/>
  <c r="E1381" i="16" s="1"/>
  <c r="C1381" i="16" s="1"/>
  <c r="I2686" i="16"/>
  <c r="E2686" i="16" s="1"/>
  <c r="C2686" i="16" s="1"/>
  <c r="I1811" i="16"/>
  <c r="E1811" i="16" s="1"/>
  <c r="C1811" i="16" s="1"/>
  <c r="I3021" i="16"/>
  <c r="E3021" i="16" s="1"/>
  <c r="C3021" i="16" s="1"/>
  <c r="I2144" i="16"/>
  <c r="E2144" i="16" s="1"/>
  <c r="C2144" i="16" s="1"/>
  <c r="I1569" i="16"/>
  <c r="E1569" i="16" s="1"/>
  <c r="C1569" i="16" s="1"/>
  <c r="I2985" i="16"/>
  <c r="E2985" i="16" s="1"/>
  <c r="C2985" i="16" s="1"/>
  <c r="I2408" i="16"/>
  <c r="E2408" i="16" s="1"/>
  <c r="C2408" i="16" s="1"/>
  <c r="I1892" i="16"/>
  <c r="E1892" i="16" s="1"/>
  <c r="C1892" i="16" s="1"/>
  <c r="I1520" i="16"/>
  <c r="E1520" i="16" s="1"/>
  <c r="C1520" i="16" s="1"/>
  <c r="I1184" i="16"/>
  <c r="E1184" i="16" s="1"/>
  <c r="C1184" i="16" s="1"/>
  <c r="I2923" i="16"/>
  <c r="E2923" i="16" s="1"/>
  <c r="C2923" i="16" s="1"/>
  <c r="I2744" i="16"/>
  <c r="E2744" i="16" s="1"/>
  <c r="C2744" i="16" s="1"/>
  <c r="I2575" i="16"/>
  <c r="E2575" i="16" s="1"/>
  <c r="C2575" i="16" s="1"/>
  <c r="I2407" i="16"/>
  <c r="E2407" i="16" s="1"/>
  <c r="C2407" i="16" s="1"/>
  <c r="I2227" i="16"/>
  <c r="E2227" i="16" s="1"/>
  <c r="C2227" i="16" s="1"/>
  <c r="I2072" i="16"/>
  <c r="E2072" i="16" s="1"/>
  <c r="C2072" i="16" s="1"/>
  <c r="I1915" i="16"/>
  <c r="E1915" i="16" s="1"/>
  <c r="C1915" i="16" s="1"/>
  <c r="I1759" i="16"/>
  <c r="E1759" i="16" s="1"/>
  <c r="C1759" i="16" s="1"/>
  <c r="I1591" i="16"/>
  <c r="E1591" i="16" s="1"/>
  <c r="C1591" i="16" s="1"/>
  <c r="I1423" i="16"/>
  <c r="E1423" i="16" s="1"/>
  <c r="C1423" i="16" s="1"/>
  <c r="I1254" i="16"/>
  <c r="E1254" i="16" s="1"/>
  <c r="C1254" i="16" s="1"/>
  <c r="I1087" i="16"/>
  <c r="E1087" i="16" s="1"/>
  <c r="C1087" i="16" s="1"/>
  <c r="I1062" i="16"/>
  <c r="E1062" i="16" s="1"/>
  <c r="C1062" i="16" s="1"/>
  <c r="I906" i="16"/>
  <c r="E906" i="16" s="1"/>
  <c r="C906" i="16" s="1"/>
  <c r="I750" i="16"/>
  <c r="E750" i="16" s="1"/>
  <c r="C750" i="16" s="1"/>
  <c r="I607" i="16"/>
  <c r="E607" i="16" s="1"/>
  <c r="C607" i="16" s="1"/>
  <c r="I462" i="16"/>
  <c r="E462" i="16" s="1"/>
  <c r="C462" i="16" s="1"/>
  <c r="I2968" i="16"/>
  <c r="E2968" i="16" s="1"/>
  <c r="C2968" i="16" s="1"/>
  <c r="I2825" i="16"/>
  <c r="E2825" i="16" s="1"/>
  <c r="C2825" i="16" s="1"/>
  <c r="I2681" i="16"/>
  <c r="E2681" i="16" s="1"/>
  <c r="C2681" i="16" s="1"/>
  <c r="I2537" i="16"/>
  <c r="E2537" i="16" s="1"/>
  <c r="C2537" i="16" s="1"/>
  <c r="I2393" i="16"/>
  <c r="E2393" i="16" s="1"/>
  <c r="C2393" i="16" s="1"/>
  <c r="I2249" i="16"/>
  <c r="E2249" i="16" s="1"/>
  <c r="C2249" i="16" s="1"/>
  <c r="I2105" i="16"/>
  <c r="E2105" i="16" s="1"/>
  <c r="C2105" i="16" s="1"/>
  <c r="I1961" i="16"/>
  <c r="E1961" i="16" s="1"/>
  <c r="C1961" i="16" s="1"/>
  <c r="I1817" i="16"/>
  <c r="E1817" i="16" s="1"/>
  <c r="C1817" i="16" s="1"/>
  <c r="I1673" i="16"/>
  <c r="E1673" i="16" s="1"/>
  <c r="C1673" i="16" s="1"/>
  <c r="I1529" i="16"/>
  <c r="E1529" i="16" s="1"/>
  <c r="C1529" i="16" s="1"/>
  <c r="I1385" i="16"/>
  <c r="E1385" i="16" s="1"/>
  <c r="C1385" i="16" s="1"/>
  <c r="I1241" i="16"/>
  <c r="E1241" i="16" s="1"/>
  <c r="C1241" i="16" s="1"/>
  <c r="I1096" i="16"/>
  <c r="E1096" i="16" s="1"/>
  <c r="C1096" i="16" s="1"/>
  <c r="I2956" i="16"/>
  <c r="E2956" i="16" s="1"/>
  <c r="C2956" i="16" s="1"/>
  <c r="I2813" i="16"/>
  <c r="E2813" i="16" s="1"/>
  <c r="C2813" i="16" s="1"/>
  <c r="I2668" i="16"/>
  <c r="E2668" i="16" s="1"/>
  <c r="C2668" i="16" s="1"/>
  <c r="I2525" i="16"/>
  <c r="E2525" i="16" s="1"/>
  <c r="C2525" i="16" s="1"/>
  <c r="I2380" i="16"/>
  <c r="E2380" i="16" s="1"/>
  <c r="C2380" i="16" s="1"/>
  <c r="I2224" i="16"/>
  <c r="E2224" i="16" s="1"/>
  <c r="C2224" i="16" s="1"/>
  <c r="I2079" i="16"/>
  <c r="E2079" i="16" s="1"/>
  <c r="C2079" i="16" s="1"/>
  <c r="I1935" i="16"/>
  <c r="E1935" i="16" s="1"/>
  <c r="C1935" i="16" s="1"/>
  <c r="I1791" i="16"/>
  <c r="E1791" i="16" s="1"/>
  <c r="C1791" i="16" s="1"/>
  <c r="I1649" i="16"/>
  <c r="E1649" i="16" s="1"/>
  <c r="C1649" i="16" s="1"/>
  <c r="I1504" i="16"/>
  <c r="E1504" i="16" s="1"/>
  <c r="C1504" i="16" s="1"/>
  <c r="I1360" i="16"/>
  <c r="E1360" i="16" s="1"/>
  <c r="C1360" i="16" s="1"/>
  <c r="I1216" i="16"/>
  <c r="E1216" i="16" s="1"/>
  <c r="C1216" i="16" s="1"/>
  <c r="I1071" i="16"/>
  <c r="E1071" i="16" s="1"/>
  <c r="C1071" i="16" s="1"/>
  <c r="I2920" i="16"/>
  <c r="E2920" i="16" s="1"/>
  <c r="C2920" i="16" s="1"/>
  <c r="I2774" i="16"/>
  <c r="E2774" i="16" s="1"/>
  <c r="C2774" i="16" s="1"/>
  <c r="I2631" i="16"/>
  <c r="E2631" i="16" s="1"/>
  <c r="C2631" i="16" s="1"/>
  <c r="I2487" i="16"/>
  <c r="E2487" i="16" s="1"/>
  <c r="C2487" i="16" s="1"/>
  <c r="I2343" i="16"/>
  <c r="E2343" i="16" s="1"/>
  <c r="C2343" i="16" s="1"/>
  <c r="I2200" i="16"/>
  <c r="E2200" i="16" s="1"/>
  <c r="C2200" i="16" s="1"/>
  <c r="I2055" i="16"/>
  <c r="E2055" i="16" s="1"/>
  <c r="C2055" i="16" s="1"/>
  <c r="I1911" i="16"/>
  <c r="E1911" i="16" s="1"/>
  <c r="C1911" i="16" s="1"/>
  <c r="I1767" i="16"/>
  <c r="E1767" i="16" s="1"/>
  <c r="C1767" i="16" s="1"/>
  <c r="I1623" i="16"/>
  <c r="E1623" i="16" s="1"/>
  <c r="C1623" i="16" s="1"/>
  <c r="I1478" i="16"/>
  <c r="E1478" i="16" s="1"/>
  <c r="C1478" i="16" s="1"/>
  <c r="I1335" i="16"/>
  <c r="E1335" i="16" s="1"/>
  <c r="C1335" i="16" s="1"/>
  <c r="I1191" i="16"/>
  <c r="E1191" i="16" s="1"/>
  <c r="C1191" i="16" s="1"/>
  <c r="I1047" i="16"/>
  <c r="E1047" i="16" s="1"/>
  <c r="C1047" i="16" s="1"/>
  <c r="I2990" i="16"/>
  <c r="E2990" i="16" s="1"/>
  <c r="C2990" i="16" s="1"/>
  <c r="I2846" i="16"/>
  <c r="E2846" i="16" s="1"/>
  <c r="C2846" i="16" s="1"/>
  <c r="I2678" i="16"/>
  <c r="E2678" i="16" s="1"/>
  <c r="C2678" i="16" s="1"/>
  <c r="I2534" i="16"/>
  <c r="E2534" i="16" s="1"/>
  <c r="C2534" i="16" s="1"/>
  <c r="I2391" i="16"/>
  <c r="E2391" i="16" s="1"/>
  <c r="C2391" i="16" s="1"/>
  <c r="I2245" i="16"/>
  <c r="E2245" i="16" s="1"/>
  <c r="C2245" i="16" s="1"/>
  <c r="I2090" i="16"/>
  <c r="E2090" i="16" s="1"/>
  <c r="C2090" i="16" s="1"/>
  <c r="I1946" i="16"/>
  <c r="E1946" i="16" s="1"/>
  <c r="C1946" i="16" s="1"/>
  <c r="I1801" i="16"/>
  <c r="E1801" i="16" s="1"/>
  <c r="C1801" i="16" s="1"/>
  <c r="I1658" i="16"/>
  <c r="E1658" i="16" s="1"/>
  <c r="C1658" i="16" s="1"/>
  <c r="I1514" i="16"/>
  <c r="E1514" i="16" s="1"/>
  <c r="C1514" i="16" s="1"/>
  <c r="I1370" i="16"/>
  <c r="E1370" i="16" s="1"/>
  <c r="C1370" i="16" s="1"/>
  <c r="I3655" i="16"/>
  <c r="E3655" i="16" s="1"/>
  <c r="C3655" i="16" s="1"/>
  <c r="I3451" i="16"/>
  <c r="E3451" i="16" s="1"/>
  <c r="C3451" i="16" s="1"/>
  <c r="I2094" i="16"/>
  <c r="E2094" i="16" s="1"/>
  <c r="C2094" i="16" s="1"/>
  <c r="I3186" i="16"/>
  <c r="E3186" i="16" s="1"/>
  <c r="C3186" i="16" s="1"/>
  <c r="I3627" i="16"/>
  <c r="E3627" i="16" s="1"/>
  <c r="C3627" i="16" s="1"/>
  <c r="I3807" i="16"/>
  <c r="E3807" i="16" s="1"/>
  <c r="C3807" i="16" s="1"/>
  <c r="I3724" i="16"/>
  <c r="E3724" i="16" s="1"/>
  <c r="C3724" i="16" s="1"/>
  <c r="I3085" i="16"/>
  <c r="E3085" i="16" s="1"/>
  <c r="C3085" i="16" s="1"/>
  <c r="I2219" i="16"/>
  <c r="E2219" i="16" s="1"/>
  <c r="C2219" i="16" s="1"/>
  <c r="I1356" i="16"/>
  <c r="E1356" i="16" s="1"/>
  <c r="C1356" i="16" s="1"/>
  <c r="I2662" i="16"/>
  <c r="E2662" i="16" s="1"/>
  <c r="C2662" i="16" s="1"/>
  <c r="I1786" i="16"/>
  <c r="E1786" i="16" s="1"/>
  <c r="C1786" i="16" s="1"/>
  <c r="I2997" i="16"/>
  <c r="E2997" i="16" s="1"/>
  <c r="C2997" i="16" s="1"/>
  <c r="I2121" i="16"/>
  <c r="E2121" i="16" s="1"/>
  <c r="C2121" i="16" s="1"/>
  <c r="I1545" i="16"/>
  <c r="E1545" i="16" s="1"/>
  <c r="C1545" i="16" s="1"/>
  <c r="I2960" i="16"/>
  <c r="E2960" i="16" s="1"/>
  <c r="C2960" i="16" s="1"/>
  <c r="I2384" i="16"/>
  <c r="E2384" i="16" s="1"/>
  <c r="C2384" i="16" s="1"/>
  <c r="I1832" i="16"/>
  <c r="E1832" i="16" s="1"/>
  <c r="C1832" i="16" s="1"/>
  <c r="I1484" i="16"/>
  <c r="E1484" i="16" s="1"/>
  <c r="C1484" i="16" s="1"/>
  <c r="I1172" i="16"/>
  <c r="E1172" i="16" s="1"/>
  <c r="C1172" i="16" s="1"/>
  <c r="I2912" i="16"/>
  <c r="E2912" i="16" s="1"/>
  <c r="C2912" i="16" s="1"/>
  <c r="I2731" i="16"/>
  <c r="E2731" i="16" s="1"/>
  <c r="C2731" i="16" s="1"/>
  <c r="I2563" i="16"/>
  <c r="E2563" i="16" s="1"/>
  <c r="C2563" i="16" s="1"/>
  <c r="I2395" i="16"/>
  <c r="E2395" i="16" s="1"/>
  <c r="C2395" i="16" s="1"/>
  <c r="I2216" i="16"/>
  <c r="E2216" i="16" s="1"/>
  <c r="C2216" i="16" s="1"/>
  <c r="I2059" i="16"/>
  <c r="E2059" i="16" s="1"/>
  <c r="C2059" i="16" s="1"/>
  <c r="I1903" i="16"/>
  <c r="E1903" i="16" s="1"/>
  <c r="C1903" i="16" s="1"/>
  <c r="I1735" i="16"/>
  <c r="E1735" i="16" s="1"/>
  <c r="C1735" i="16" s="1"/>
  <c r="I1579" i="16"/>
  <c r="E1579" i="16" s="1"/>
  <c r="C1579" i="16" s="1"/>
  <c r="I1411" i="16"/>
  <c r="E1411" i="16" s="1"/>
  <c r="C1411" i="16" s="1"/>
  <c r="I1243" i="16"/>
  <c r="E1243" i="16" s="1"/>
  <c r="C1243" i="16" s="1"/>
  <c r="I3356" i="16"/>
  <c r="E3356" i="16" s="1"/>
  <c r="C3356" i="16" s="1"/>
  <c r="I3307" i="16"/>
  <c r="E3307" i="16" s="1"/>
  <c r="C3307" i="16" s="1"/>
  <c r="I1674" i="16"/>
  <c r="E1674" i="16" s="1"/>
  <c r="C1674" i="16" s="1"/>
  <c r="I3364" i="16"/>
  <c r="E3364" i="16" s="1"/>
  <c r="C3364" i="16" s="1"/>
  <c r="I3483" i="16"/>
  <c r="E3483" i="16" s="1"/>
  <c r="C3483" i="16" s="1"/>
  <c r="I3663" i="16"/>
  <c r="E3663" i="16" s="1"/>
  <c r="C3663" i="16" s="1"/>
  <c r="I3805" i="16"/>
  <c r="E3805" i="16" s="1"/>
  <c r="C3805" i="16" s="1"/>
  <c r="I2951" i="16"/>
  <c r="E2951" i="16" s="1"/>
  <c r="C2951" i="16" s="1"/>
  <c r="I2075" i="16"/>
  <c r="E2075" i="16" s="1"/>
  <c r="C2075" i="16" s="1"/>
  <c r="I1212" i="16"/>
  <c r="E1212" i="16" s="1"/>
  <c r="C1212" i="16" s="1"/>
  <c r="I2518" i="16"/>
  <c r="E2518" i="16" s="1"/>
  <c r="C2518" i="16" s="1"/>
  <c r="I1642" i="16"/>
  <c r="E1642" i="16" s="1"/>
  <c r="C1642" i="16" s="1"/>
  <c r="I2853" i="16"/>
  <c r="E2853" i="16" s="1"/>
  <c r="C2853" i="16" s="1"/>
  <c r="I2001" i="16"/>
  <c r="E2001" i="16" s="1"/>
  <c r="C2001" i="16" s="1"/>
  <c r="I1425" i="16"/>
  <c r="E1425" i="16" s="1"/>
  <c r="C1425" i="16" s="1"/>
  <c r="I2840" i="16"/>
  <c r="E2840" i="16" s="1"/>
  <c r="C2840" i="16" s="1"/>
  <c r="I2263" i="16"/>
  <c r="E2263" i="16" s="1"/>
  <c r="C2263" i="16" s="1"/>
  <c r="I1772" i="16"/>
  <c r="E1772" i="16" s="1"/>
  <c r="C1772" i="16" s="1"/>
  <c r="I1460" i="16"/>
  <c r="E1460" i="16" s="1"/>
  <c r="C1460" i="16" s="1"/>
  <c r="I1088" i="16"/>
  <c r="E1088" i="16" s="1"/>
  <c r="C1088" i="16" s="1"/>
  <c r="I2874" i="16"/>
  <c r="E2874" i="16" s="1"/>
  <c r="C2874" i="16" s="1"/>
  <c r="I2707" i="16"/>
  <c r="E2707" i="16" s="1"/>
  <c r="C2707" i="16" s="1"/>
  <c r="I2540" i="16"/>
  <c r="E2540" i="16" s="1"/>
  <c r="C2540" i="16" s="1"/>
  <c r="I2358" i="16"/>
  <c r="E2358" i="16" s="1"/>
  <c r="C2358" i="16" s="1"/>
  <c r="I2192" i="16"/>
  <c r="E2192" i="16" s="1"/>
  <c r="C2192" i="16" s="1"/>
  <c r="I2024" i="16"/>
  <c r="E2024" i="16" s="1"/>
  <c r="C2024" i="16" s="1"/>
  <c r="I1867" i="16"/>
  <c r="E1867" i="16" s="1"/>
  <c r="C1867" i="16" s="1"/>
  <c r="I1711" i="16"/>
  <c r="E1711" i="16" s="1"/>
  <c r="C1711" i="16" s="1"/>
  <c r="I1556" i="16"/>
  <c r="E1556" i="16" s="1"/>
  <c r="C1556" i="16" s="1"/>
  <c r="I1387" i="16"/>
  <c r="E1387" i="16" s="1"/>
  <c r="C1387" i="16" s="1"/>
  <c r="I1219" i="16"/>
  <c r="E1219" i="16" s="1"/>
  <c r="C1219" i="16" s="1"/>
  <c r="I1181" i="16"/>
  <c r="E1181" i="16" s="1"/>
  <c r="C1181" i="16" s="1"/>
  <c r="I1025" i="16"/>
  <c r="E1025" i="16" s="1"/>
  <c r="C1025" i="16" s="1"/>
  <c r="I869" i="16"/>
  <c r="E869" i="16" s="1"/>
  <c r="C869" i="16" s="1"/>
  <c r="I714" i="16"/>
  <c r="E714" i="16" s="1"/>
  <c r="C714" i="16" s="1"/>
  <c r="I571" i="16"/>
  <c r="E571" i="16" s="1"/>
  <c r="C571" i="16" s="1"/>
  <c r="I3077" i="16"/>
  <c r="E3077" i="16" s="1"/>
  <c r="C3077" i="16" s="1"/>
  <c r="I2933" i="16"/>
  <c r="E2933" i="16" s="1"/>
  <c r="C2933" i="16" s="1"/>
  <c r="I2790" i="16"/>
  <c r="E2790" i="16" s="1"/>
  <c r="C2790" i="16" s="1"/>
  <c r="I2645" i="16"/>
  <c r="E2645" i="16" s="1"/>
  <c r="C2645" i="16" s="1"/>
  <c r="I2500" i="16"/>
  <c r="E2500" i="16" s="1"/>
  <c r="C2500" i="16" s="1"/>
  <c r="I2357" i="16"/>
  <c r="E2357" i="16" s="1"/>
  <c r="C2357" i="16" s="1"/>
  <c r="I2212" i="16"/>
  <c r="E2212" i="16" s="1"/>
  <c r="C2212" i="16" s="1"/>
  <c r="I2068" i="16"/>
  <c r="E2068" i="16" s="1"/>
  <c r="C2068" i="16" s="1"/>
  <c r="I1925" i="16"/>
  <c r="E1925" i="16" s="1"/>
  <c r="C1925" i="16" s="1"/>
  <c r="I1781" i="16"/>
  <c r="E1781" i="16" s="1"/>
  <c r="C1781" i="16" s="1"/>
  <c r="I1637" i="16"/>
  <c r="E1637" i="16" s="1"/>
  <c r="C1637" i="16" s="1"/>
  <c r="I1493" i="16"/>
  <c r="E1493" i="16" s="1"/>
  <c r="C1493" i="16" s="1"/>
  <c r="I1349" i="16"/>
  <c r="E1349" i="16" s="1"/>
  <c r="C1349" i="16" s="1"/>
  <c r="I1205" i="16"/>
  <c r="E1205" i="16" s="1"/>
  <c r="C1205" i="16" s="1"/>
  <c r="I3064" i="16"/>
  <c r="E3064" i="16" s="1"/>
  <c r="C3064" i="16" s="1"/>
  <c r="I2919" i="16"/>
  <c r="E2919" i="16" s="1"/>
  <c r="C2919" i="16" s="1"/>
  <c r="I2776" i="16"/>
  <c r="E2776" i="16" s="1"/>
  <c r="C2776" i="16" s="1"/>
  <c r="I2632" i="16"/>
  <c r="E2632" i="16" s="1"/>
  <c r="C2632" i="16" s="1"/>
  <c r="I2488" i="16"/>
  <c r="E2488" i="16" s="1"/>
  <c r="C2488" i="16" s="1"/>
  <c r="I2331" i="16"/>
  <c r="E2331" i="16" s="1"/>
  <c r="C2331" i="16" s="1"/>
  <c r="I2187" i="16"/>
  <c r="E2187" i="16" s="1"/>
  <c r="C2187" i="16" s="1"/>
  <c r="I2043" i="16"/>
  <c r="E2043" i="16" s="1"/>
  <c r="C2043" i="16" s="1"/>
  <c r="I1901" i="16"/>
  <c r="E1901" i="16" s="1"/>
  <c r="C1901" i="16" s="1"/>
  <c r="I1757" i="16"/>
  <c r="E1757" i="16" s="1"/>
  <c r="C1757" i="16" s="1"/>
  <c r="I1613" i="16"/>
  <c r="E1613" i="16" s="1"/>
  <c r="C1613" i="16" s="1"/>
  <c r="I1468" i="16"/>
  <c r="E1468" i="16" s="1"/>
  <c r="C1468" i="16" s="1"/>
  <c r="I1324" i="16"/>
  <c r="E1324" i="16" s="1"/>
  <c r="C1324" i="16" s="1"/>
  <c r="I1180" i="16"/>
  <c r="E1180" i="16" s="1"/>
  <c r="C1180" i="16" s="1"/>
  <c r="I3028" i="16"/>
  <c r="E3028" i="16" s="1"/>
  <c r="C3028" i="16" s="1"/>
  <c r="I2883" i="16"/>
  <c r="E2883" i="16" s="1"/>
  <c r="C2883" i="16" s="1"/>
  <c r="I2739" i="16"/>
  <c r="E2739" i="16" s="1"/>
  <c r="C2739" i="16" s="1"/>
  <c r="I2595" i="16"/>
  <c r="E2595" i="16" s="1"/>
  <c r="C2595" i="16" s="1"/>
  <c r="I2451" i="16"/>
  <c r="E2451" i="16" s="1"/>
  <c r="C2451" i="16" s="1"/>
  <c r="I2306" i="16"/>
  <c r="E2306" i="16" s="1"/>
  <c r="C2306" i="16" s="1"/>
  <c r="I2163" i="16"/>
  <c r="E2163" i="16" s="1"/>
  <c r="C2163" i="16" s="1"/>
  <c r="I2019" i="16"/>
  <c r="E2019" i="16" s="1"/>
  <c r="C2019" i="16" s="1"/>
  <c r="I1876" i="16"/>
  <c r="E1876" i="16" s="1"/>
  <c r="C1876" i="16" s="1"/>
  <c r="I1731" i="16"/>
  <c r="E1731" i="16" s="1"/>
  <c r="C1731" i="16" s="1"/>
  <c r="I1586" i="16"/>
  <c r="E1586" i="16" s="1"/>
  <c r="C1586" i="16" s="1"/>
  <c r="I1443" i="16"/>
  <c r="E1443" i="16" s="1"/>
  <c r="C1443" i="16" s="1"/>
  <c r="I1299" i="16"/>
  <c r="E1299" i="16" s="1"/>
  <c r="C1299" i="16" s="1"/>
  <c r="I1156" i="16"/>
  <c r="E1156" i="16" s="1"/>
  <c r="C1156" i="16" s="1"/>
  <c r="I1011" i="16"/>
  <c r="E1011" i="16" s="1"/>
  <c r="C1011" i="16" s="1"/>
  <c r="I2954" i="16"/>
  <c r="E2954" i="16" s="1"/>
  <c r="C2954" i="16" s="1"/>
  <c r="I2786" i="16"/>
  <c r="E2786" i="16" s="1"/>
  <c r="C2786" i="16" s="1"/>
  <c r="I2642" i="16"/>
  <c r="E2642" i="16" s="1"/>
  <c r="C2642" i="16" s="1"/>
  <c r="I2498" i="16"/>
  <c r="E2498" i="16" s="1"/>
  <c r="C2498" i="16" s="1"/>
  <c r="I2354" i="16"/>
  <c r="E2354" i="16" s="1"/>
  <c r="C2354" i="16" s="1"/>
  <c r="I2198" i="16"/>
  <c r="E2198" i="16" s="1"/>
  <c r="C2198" i="16" s="1"/>
  <c r="I2053" i="16"/>
  <c r="E2053" i="16" s="1"/>
  <c r="C2053" i="16" s="1"/>
  <c r="I1910" i="16"/>
  <c r="E1910" i="16" s="1"/>
  <c r="C1910" i="16" s="1"/>
  <c r="I1765" i="16"/>
  <c r="E1765" i="16" s="1"/>
  <c r="C1765" i="16" s="1"/>
  <c r="I1622" i="16"/>
  <c r="E1622" i="16" s="1"/>
  <c r="C1622" i="16" s="1"/>
  <c r="I1479" i="16"/>
  <c r="E1479" i="16" s="1"/>
  <c r="C1479" i="16" s="1"/>
  <c r="I1334" i="16"/>
  <c r="E1334" i="16" s="1"/>
  <c r="C1334" i="16" s="1"/>
  <c r="I3501" i="16"/>
  <c r="E3501" i="16" s="1"/>
  <c r="C3501" i="16" s="1"/>
  <c r="I2877" i="16"/>
  <c r="E2877" i="16" s="1"/>
  <c r="C2877" i="16" s="1"/>
  <c r="I2204" i="16"/>
  <c r="E2204" i="16" s="1"/>
  <c r="C2204" i="16" s="1"/>
  <c r="I883" i="16"/>
  <c r="E883" i="16" s="1"/>
  <c r="C883" i="16" s="1"/>
  <c r="I2657" i="16"/>
  <c r="E2657" i="16" s="1"/>
  <c r="C2657" i="16" s="1"/>
  <c r="I1793" i="16"/>
  <c r="E1793" i="16" s="1"/>
  <c r="C1793" i="16" s="1"/>
  <c r="I2932" i="16"/>
  <c r="E2932" i="16" s="1"/>
  <c r="C2932" i="16" s="1"/>
  <c r="I2056" i="16"/>
  <c r="E2056" i="16" s="1"/>
  <c r="C2056" i="16" s="1"/>
  <c r="I1192" i="16"/>
  <c r="E1192" i="16" s="1"/>
  <c r="C1192" i="16" s="1"/>
  <c r="I2319" i="16"/>
  <c r="E2319" i="16" s="1"/>
  <c r="C2319" i="16" s="1"/>
  <c r="I1455" i="16"/>
  <c r="E1455" i="16" s="1"/>
  <c r="C1455" i="16" s="1"/>
  <c r="I2966" i="16"/>
  <c r="E2966" i="16" s="1"/>
  <c r="C2966" i="16" s="1"/>
  <c r="I2510" i="16"/>
  <c r="E2510" i="16" s="1"/>
  <c r="C2510" i="16" s="1"/>
  <c r="I2138" i="16"/>
  <c r="E2138" i="16" s="1"/>
  <c r="C2138" i="16" s="1"/>
  <c r="I1898" i="16"/>
  <c r="E1898" i="16" s="1"/>
  <c r="C1898" i="16" s="1"/>
  <c r="I1705" i="16"/>
  <c r="E1705" i="16" s="1"/>
  <c r="C1705" i="16" s="1"/>
  <c r="I1503" i="16"/>
  <c r="E1503" i="16" s="1"/>
  <c r="C1503" i="16" s="1"/>
  <c r="I1323" i="16"/>
  <c r="E1323" i="16" s="1"/>
  <c r="C1323" i="16" s="1"/>
  <c r="I1178" i="16"/>
  <c r="E1178" i="16" s="1"/>
  <c r="C1178" i="16" s="1"/>
  <c r="I3050" i="16"/>
  <c r="E3050" i="16" s="1"/>
  <c r="C3050" i="16" s="1"/>
  <c r="I2905" i="16"/>
  <c r="E2905" i="16" s="1"/>
  <c r="C2905" i="16" s="1"/>
  <c r="I2761" i="16"/>
  <c r="E2761" i="16" s="1"/>
  <c r="C2761" i="16" s="1"/>
  <c r="I2617" i="16"/>
  <c r="E2617" i="16" s="1"/>
  <c r="C2617" i="16" s="1"/>
  <c r="I2473" i="16"/>
  <c r="E2473" i="16" s="1"/>
  <c r="C2473" i="16" s="1"/>
  <c r="I2318" i="16"/>
  <c r="E2318" i="16" s="1"/>
  <c r="C2318" i="16" s="1"/>
  <c r="I2174" i="16"/>
  <c r="E2174" i="16" s="1"/>
  <c r="C2174" i="16" s="1"/>
  <c r="I2029" i="16"/>
  <c r="E2029" i="16" s="1"/>
  <c r="C2029" i="16" s="1"/>
  <c r="I1861" i="16"/>
  <c r="E1861" i="16" s="1"/>
  <c r="C1861" i="16" s="1"/>
  <c r="I1717" i="16"/>
  <c r="E1717" i="16" s="1"/>
  <c r="C1717" i="16" s="1"/>
  <c r="I1572" i="16"/>
  <c r="E1572" i="16" s="1"/>
  <c r="C1572" i="16" s="1"/>
  <c r="I1429" i="16"/>
  <c r="E1429" i="16" s="1"/>
  <c r="C1429" i="16" s="1"/>
  <c r="I1285" i="16"/>
  <c r="E1285" i="16" s="1"/>
  <c r="C1285" i="16" s="1"/>
  <c r="I1141" i="16"/>
  <c r="E1141" i="16" s="1"/>
  <c r="C1141" i="16" s="1"/>
  <c r="I997" i="16"/>
  <c r="E997" i="16" s="1"/>
  <c r="C997" i="16" s="1"/>
  <c r="I851" i="16"/>
  <c r="E851" i="16" s="1"/>
  <c r="C851" i="16" s="1"/>
  <c r="I708" i="16"/>
  <c r="E708" i="16" s="1"/>
  <c r="C708" i="16" s="1"/>
  <c r="I564" i="16"/>
  <c r="E564" i="16" s="1"/>
  <c r="C564" i="16" s="1"/>
  <c r="I420" i="16"/>
  <c r="E420" i="16" s="1"/>
  <c r="C420" i="16" s="1"/>
  <c r="I265" i="16"/>
  <c r="E265" i="16" s="1"/>
  <c r="C265" i="16" s="1"/>
  <c r="I119" i="16"/>
  <c r="E119" i="16" s="1"/>
  <c r="C119" i="16" s="1"/>
  <c r="I934" i="16"/>
  <c r="E934" i="16" s="1"/>
  <c r="C934" i="16" s="1"/>
  <c r="I778" i="16"/>
  <c r="E778" i="16" s="1"/>
  <c r="C778" i="16" s="1"/>
  <c r="I634" i="16"/>
  <c r="E634" i="16" s="1"/>
  <c r="C634" i="16" s="1"/>
  <c r="I490" i="16"/>
  <c r="E490" i="16" s="1"/>
  <c r="C490" i="16" s="1"/>
  <c r="I346" i="16"/>
  <c r="E346" i="16" s="1"/>
  <c r="C346" i="16" s="1"/>
  <c r="I202" i="16"/>
  <c r="E202" i="16" s="1"/>
  <c r="C202" i="16" s="1"/>
  <c r="I59" i="16"/>
  <c r="E59" i="16" s="1"/>
  <c r="C59" i="16" s="1"/>
  <c r="I932" i="16"/>
  <c r="E932" i="16" s="1"/>
  <c r="C932" i="16" s="1"/>
  <c r="I788" i="16"/>
  <c r="E788" i="16" s="1"/>
  <c r="C788" i="16" s="1"/>
  <c r="I645" i="16"/>
  <c r="E645" i="16" s="1"/>
  <c r="C645" i="16" s="1"/>
  <c r="I501" i="16"/>
  <c r="E501" i="16" s="1"/>
  <c r="C501" i="16" s="1"/>
  <c r="I357" i="16"/>
  <c r="E357" i="16" s="1"/>
  <c r="C357" i="16" s="1"/>
  <c r="I213" i="16"/>
  <c r="E213" i="16" s="1"/>
  <c r="C213" i="16" s="1"/>
  <c r="I69" i="16"/>
  <c r="E69" i="16" s="1"/>
  <c r="C69" i="16" s="1"/>
  <c r="I943" i="16"/>
  <c r="E943" i="16" s="1"/>
  <c r="C943" i="16" s="1"/>
  <c r="I800" i="16"/>
  <c r="E800" i="16" s="1"/>
  <c r="C800" i="16" s="1"/>
  <c r="I656" i="16"/>
  <c r="E656" i="16" s="1"/>
  <c r="C656" i="16" s="1"/>
  <c r="I511" i="16"/>
  <c r="E511" i="16" s="1"/>
  <c r="C511" i="16" s="1"/>
  <c r="I368" i="16"/>
  <c r="E368" i="16" s="1"/>
  <c r="C368" i="16" s="1"/>
  <c r="I212" i="16"/>
  <c r="E212" i="16" s="1"/>
  <c r="C212" i="16" s="1"/>
  <c r="I68" i="16"/>
  <c r="E68" i="16" s="1"/>
  <c r="C68" i="16" s="1"/>
  <c r="I931" i="16"/>
  <c r="E931" i="16" s="1"/>
  <c r="C931" i="16" s="1"/>
  <c r="I787" i="16"/>
  <c r="E787" i="16" s="1"/>
  <c r="C787" i="16" s="1"/>
  <c r="I3330" i="16"/>
  <c r="E3330" i="16" s="1"/>
  <c r="C3330" i="16" s="1"/>
  <c r="I2061" i="16"/>
  <c r="E2061" i="16" s="1"/>
  <c r="C2061" i="16" s="1"/>
  <c r="I2048" i="16"/>
  <c r="E2048" i="16" s="1"/>
  <c r="C2048" i="16" s="1"/>
  <c r="I738" i="16"/>
  <c r="E738" i="16" s="1"/>
  <c r="C738" i="16" s="1"/>
  <c r="I2524" i="16"/>
  <c r="E2524" i="16" s="1"/>
  <c r="C2524" i="16" s="1"/>
  <c r="I1660" i="16"/>
  <c r="E1660" i="16" s="1"/>
  <c r="C1660" i="16" s="1"/>
  <c r="I2800" i="16"/>
  <c r="E2800" i="16" s="1"/>
  <c r="C2800" i="16" s="1"/>
  <c r="I1923" i="16"/>
  <c r="E1923" i="16" s="1"/>
  <c r="C1923" i="16" s="1"/>
  <c r="I1060" i="16"/>
  <c r="E1060" i="16" s="1"/>
  <c r="C1060" i="16" s="1"/>
  <c r="I2188" i="16"/>
  <c r="E2188" i="16" s="1"/>
  <c r="C2188" i="16" s="1"/>
  <c r="I1395" i="16"/>
  <c r="E1395" i="16" s="1"/>
  <c r="C1395" i="16" s="1"/>
  <c r="I2930" i="16"/>
  <c r="E2930" i="16" s="1"/>
  <c r="C2930" i="16" s="1"/>
  <c r="I2474" i="16"/>
  <c r="E2474" i="16" s="1"/>
  <c r="C2474" i="16" s="1"/>
  <c r="I2125" i="16"/>
  <c r="E2125" i="16" s="1"/>
  <c r="C2125" i="16" s="1"/>
  <c r="I1885" i="16"/>
  <c r="E1885" i="16" s="1"/>
  <c r="C1885" i="16" s="1"/>
  <c r="I1694" i="16"/>
  <c r="E1694" i="16" s="1"/>
  <c r="C1694" i="16" s="1"/>
  <c r="I1490" i="16"/>
  <c r="E1490" i="16" s="1"/>
  <c r="C1490" i="16" s="1"/>
  <c r="I1309" i="16"/>
  <c r="E1309" i="16" s="1"/>
  <c r="C1309" i="16" s="1"/>
  <c r="I1165" i="16"/>
  <c r="E1165" i="16" s="1"/>
  <c r="C1165" i="16" s="1"/>
  <c r="I3037" i="16"/>
  <c r="E3037" i="16" s="1"/>
  <c r="C3037" i="16" s="1"/>
  <c r="I2893" i="16"/>
  <c r="E2893" i="16" s="1"/>
  <c r="C2893" i="16" s="1"/>
  <c r="I2749" i="16"/>
  <c r="E2749" i="16" s="1"/>
  <c r="C2749" i="16" s="1"/>
  <c r="I2605" i="16"/>
  <c r="E2605" i="16" s="1"/>
  <c r="C2605" i="16" s="1"/>
  <c r="I2460" i="16"/>
  <c r="E2460" i="16" s="1"/>
  <c r="C2460" i="16" s="1"/>
  <c r="I2305" i="16"/>
  <c r="E2305" i="16" s="1"/>
  <c r="C2305" i="16" s="1"/>
  <c r="I2160" i="16"/>
  <c r="E2160" i="16" s="1"/>
  <c r="C2160" i="16" s="1"/>
  <c r="I2017" i="16"/>
  <c r="E2017" i="16" s="1"/>
  <c r="C2017" i="16" s="1"/>
  <c r="I1849" i="16"/>
  <c r="E1849" i="16" s="1"/>
  <c r="C1849" i="16" s="1"/>
  <c r="I1706" i="16"/>
  <c r="E1706" i="16" s="1"/>
  <c r="C1706" i="16" s="1"/>
  <c r="I1560" i="16"/>
  <c r="E1560" i="16" s="1"/>
  <c r="C1560" i="16" s="1"/>
  <c r="I1417" i="16"/>
  <c r="E1417" i="16" s="1"/>
  <c r="C1417" i="16" s="1"/>
  <c r="I1272" i="16"/>
  <c r="E1272" i="16" s="1"/>
  <c r="C1272" i="16" s="1"/>
  <c r="I1129" i="16"/>
  <c r="E1129" i="16" s="1"/>
  <c r="C1129" i="16" s="1"/>
  <c r="I984" i="16"/>
  <c r="E984" i="16" s="1"/>
  <c r="C984" i="16" s="1"/>
  <c r="I840" i="16"/>
  <c r="E840" i="16" s="1"/>
  <c r="C840" i="16" s="1"/>
  <c r="I696" i="16"/>
  <c r="E696" i="16" s="1"/>
  <c r="C696" i="16" s="1"/>
  <c r="I553" i="16"/>
  <c r="E553" i="16" s="1"/>
  <c r="C553" i="16" s="1"/>
  <c r="I408" i="16"/>
  <c r="E408" i="16" s="1"/>
  <c r="C408" i="16" s="1"/>
  <c r="I252" i="16"/>
  <c r="E252" i="16" s="1"/>
  <c r="C252" i="16" s="1"/>
  <c r="I107" i="16"/>
  <c r="E107" i="16" s="1"/>
  <c r="C107" i="16" s="1"/>
  <c r="I922" i="16"/>
  <c r="E922" i="16" s="1"/>
  <c r="C922" i="16" s="1"/>
  <c r="I767" i="16"/>
  <c r="E767" i="16" s="1"/>
  <c r="C767" i="16" s="1"/>
  <c r="I622" i="16"/>
  <c r="E622" i="16" s="1"/>
  <c r="C622" i="16" s="1"/>
  <c r="I478" i="16"/>
  <c r="E478" i="16" s="1"/>
  <c r="C478" i="16" s="1"/>
  <c r="I335" i="16"/>
  <c r="E335" i="16" s="1"/>
  <c r="C335" i="16" s="1"/>
  <c r="I191" i="16"/>
  <c r="E191" i="16" s="1"/>
  <c r="C191" i="16" s="1"/>
  <c r="I52" i="16"/>
  <c r="E52" i="16" s="1"/>
  <c r="C52" i="16" s="1"/>
  <c r="I920" i="16"/>
  <c r="E920" i="16" s="1"/>
  <c r="C920" i="16" s="1"/>
  <c r="I777" i="16"/>
  <c r="E777" i="16" s="1"/>
  <c r="C777" i="16" s="1"/>
  <c r="I633" i="16"/>
  <c r="E633" i="16" s="1"/>
  <c r="C633" i="16" s="1"/>
  <c r="I489" i="16"/>
  <c r="E489" i="16" s="1"/>
  <c r="C489" i="16" s="1"/>
  <c r="I345" i="16"/>
  <c r="E345" i="16" s="1"/>
  <c r="C345" i="16" s="1"/>
  <c r="I201" i="16"/>
  <c r="E201" i="16" s="1"/>
  <c r="C201" i="16" s="1"/>
  <c r="I45" i="16"/>
  <c r="E45" i="16" s="1"/>
  <c r="C45" i="16" s="1"/>
  <c r="I933" i="16"/>
  <c r="E933" i="16" s="1"/>
  <c r="C933" i="16" s="1"/>
  <c r="I789" i="16"/>
  <c r="E789" i="16" s="1"/>
  <c r="C789" i="16" s="1"/>
  <c r="I644" i="16"/>
  <c r="E644" i="16" s="1"/>
  <c r="C644" i="16" s="1"/>
  <c r="I500" i="16"/>
  <c r="E500" i="16" s="1"/>
  <c r="C500" i="16" s="1"/>
  <c r="I356" i="16"/>
  <c r="E356" i="16" s="1"/>
  <c r="C356" i="16" s="1"/>
  <c r="I200" i="16"/>
  <c r="E200" i="16" s="1"/>
  <c r="C200" i="16" s="1"/>
  <c r="I47" i="16"/>
  <c r="E47" i="16" s="1"/>
  <c r="C47" i="16" s="1"/>
  <c r="I919" i="16"/>
  <c r="E919" i="16" s="1"/>
  <c r="C919" i="16" s="1"/>
  <c r="I776" i="16"/>
  <c r="E776" i="16" s="1"/>
  <c r="C776" i="16" s="1"/>
  <c r="I632" i="16"/>
  <c r="E632" i="16" s="1"/>
  <c r="C632" i="16" s="1"/>
  <c r="I487" i="16"/>
  <c r="E487" i="16" s="1"/>
  <c r="C487" i="16" s="1"/>
  <c r="I343" i="16"/>
  <c r="E343" i="16" s="1"/>
  <c r="C343" i="16" s="1"/>
  <c r="I199" i="16"/>
  <c r="E199" i="16" s="1"/>
  <c r="C199" i="16" s="1"/>
  <c r="I50" i="16"/>
  <c r="E50" i="16" s="1"/>
  <c r="C50" i="16" s="1"/>
  <c r="I305" i="16"/>
  <c r="E305" i="16" s="1"/>
  <c r="C305" i="16" s="1"/>
  <c r="I162" i="16"/>
  <c r="E162" i="16" s="1"/>
  <c r="C162" i="16" s="1"/>
  <c r="I1038" i="16"/>
  <c r="E1038" i="16" s="1"/>
  <c r="C1038" i="16" s="1"/>
  <c r="I893" i="16"/>
  <c r="E893" i="16" s="1"/>
  <c r="C893" i="16" s="1"/>
  <c r="I748" i="16"/>
  <c r="E748" i="16" s="1"/>
  <c r="C748" i="16" s="1"/>
  <c r="I605" i="16"/>
  <c r="E605" i="16" s="1"/>
  <c r="C605" i="16" s="1"/>
  <c r="I461" i="16"/>
  <c r="E461" i="16" s="1"/>
  <c r="C461" i="16" s="1"/>
  <c r="I317" i="16"/>
  <c r="E317" i="16" s="1"/>
  <c r="C317" i="16" s="1"/>
  <c r="I174" i="16"/>
  <c r="E174" i="16" s="1"/>
  <c r="C174" i="16" s="1"/>
  <c r="I1036" i="16"/>
  <c r="E1036" i="16" s="1"/>
  <c r="C1036" i="16" s="1"/>
  <c r="I892" i="16"/>
  <c r="E892" i="16" s="1"/>
  <c r="C892" i="16" s="1"/>
  <c r="I749" i="16"/>
  <c r="E749" i="16" s="1"/>
  <c r="C749" i="16" s="1"/>
  <c r="I604" i="16"/>
  <c r="E604" i="16" s="1"/>
  <c r="C604" i="16" s="1"/>
  <c r="I460" i="16"/>
  <c r="E460" i="16" s="1"/>
  <c r="C460" i="16" s="1"/>
  <c r="I315" i="16"/>
  <c r="E315" i="16" s="1"/>
  <c r="C315" i="16" s="1"/>
  <c r="I171" i="16"/>
  <c r="E171" i="16" s="1"/>
  <c r="C171" i="16" s="1"/>
  <c r="I986" i="16"/>
  <c r="E986" i="16" s="1"/>
  <c r="C986" i="16" s="1"/>
  <c r="I843" i="16"/>
  <c r="E843" i="16" s="1"/>
  <c r="C843" i="16" s="1"/>
  <c r="I699" i="16"/>
  <c r="E699" i="16" s="1"/>
  <c r="C699" i="16" s="1"/>
  <c r="I554" i="16"/>
  <c r="E554" i="16" s="1"/>
  <c r="C554" i="16" s="1"/>
  <c r="I411" i="16"/>
  <c r="E411" i="16" s="1"/>
  <c r="C411" i="16" s="1"/>
  <c r="I256" i="16"/>
  <c r="E256" i="16" s="1"/>
  <c r="C256" i="16" s="1"/>
  <c r="I111" i="16"/>
  <c r="E111" i="16" s="1"/>
  <c r="C111" i="16" s="1"/>
  <c r="I987" i="16"/>
  <c r="E987" i="16" s="1"/>
  <c r="C987" i="16" s="1"/>
  <c r="I841" i="16"/>
  <c r="E841" i="16" s="1"/>
  <c r="C841" i="16" s="1"/>
  <c r="I698" i="16"/>
  <c r="E698" i="16" s="1"/>
  <c r="C698" i="16" s="1"/>
  <c r="I555" i="16"/>
  <c r="E555" i="16" s="1"/>
  <c r="C555" i="16" s="1"/>
  <c r="I410" i="16"/>
  <c r="E410" i="16" s="1"/>
  <c r="C410" i="16" s="1"/>
  <c r="I266" i="16"/>
  <c r="E266" i="16" s="1"/>
  <c r="C266" i="16" s="1"/>
  <c r="I122" i="16"/>
  <c r="E122" i="16" s="1"/>
  <c r="C122" i="16" s="1"/>
  <c r="I996" i="16"/>
  <c r="E996" i="16" s="1"/>
  <c r="C996" i="16" s="1"/>
  <c r="I854" i="16"/>
  <c r="E854" i="16" s="1"/>
  <c r="C854" i="16" s="1"/>
  <c r="I709" i="16"/>
  <c r="E709" i="16" s="1"/>
  <c r="C709" i="16" s="1"/>
  <c r="I565" i="16"/>
  <c r="E565" i="16" s="1"/>
  <c r="C565" i="16" s="1"/>
  <c r="I421" i="16"/>
  <c r="E421" i="16" s="1"/>
  <c r="C421" i="16" s="1"/>
  <c r="I278" i="16"/>
  <c r="E278" i="16" s="1"/>
  <c r="C278" i="16" s="1"/>
  <c r="I133" i="16"/>
  <c r="E133" i="16" s="1"/>
  <c r="C133" i="16" s="1"/>
  <c r="I1698" i="16"/>
  <c r="E1698" i="16" s="1"/>
  <c r="C1698" i="16" s="1"/>
  <c r="I1486" i="16"/>
  <c r="E1486" i="16" s="1"/>
  <c r="C1486" i="16" s="1"/>
  <c r="I1879" i="16"/>
  <c r="E1879" i="16" s="1"/>
  <c r="C1879" i="16" s="1"/>
  <c r="I726" i="16"/>
  <c r="E726" i="16" s="1"/>
  <c r="C726" i="16" s="1"/>
  <c r="I2513" i="16"/>
  <c r="E2513" i="16" s="1"/>
  <c r="C2513" i="16" s="1"/>
  <c r="I1648" i="16"/>
  <c r="E1648" i="16" s="1"/>
  <c r="C1648" i="16" s="1"/>
  <c r="I2788" i="16"/>
  <c r="E2788" i="16" s="1"/>
  <c r="C2788" i="16" s="1"/>
  <c r="I1912" i="16"/>
  <c r="E1912" i="16" s="1"/>
  <c r="C1912" i="16" s="1"/>
  <c r="I3040" i="16"/>
  <c r="E3040" i="16" s="1"/>
  <c r="C3040" i="16" s="1"/>
  <c r="I2176" i="16"/>
  <c r="E2176" i="16" s="1"/>
  <c r="C2176" i="16" s="1"/>
  <c r="I1322" i="16"/>
  <c r="E1322" i="16" s="1"/>
  <c r="C1322" i="16" s="1"/>
  <c r="I2906" i="16"/>
  <c r="E2906" i="16" s="1"/>
  <c r="C2906" i="16" s="1"/>
  <c r="I2450" i="16"/>
  <c r="E2450" i="16" s="1"/>
  <c r="C2450" i="16" s="1"/>
  <c r="I2078" i="16"/>
  <c r="E2078" i="16" s="1"/>
  <c r="C2078" i="16" s="1"/>
  <c r="I1874" i="16"/>
  <c r="E1874" i="16" s="1"/>
  <c r="C1874" i="16" s="1"/>
  <c r="I1645" i="16"/>
  <c r="E1645" i="16" s="1"/>
  <c r="C1645" i="16" s="1"/>
  <c r="I1466" i="16"/>
  <c r="E1466" i="16" s="1"/>
  <c r="C1466" i="16" s="1"/>
  <c r="I1298" i="16"/>
  <c r="E1298" i="16" s="1"/>
  <c r="C1298" i="16" s="1"/>
  <c r="I1154" i="16"/>
  <c r="E1154" i="16" s="1"/>
  <c r="C1154" i="16" s="1"/>
  <c r="I3025" i="16"/>
  <c r="E3025" i="16" s="1"/>
  <c r="C3025" i="16" s="1"/>
  <c r="I2881" i="16"/>
  <c r="E2881" i="16" s="1"/>
  <c r="C2881" i="16" s="1"/>
  <c r="I2737" i="16"/>
  <c r="E2737" i="16" s="1"/>
  <c r="C2737" i="16" s="1"/>
  <c r="I2593" i="16"/>
  <c r="E2593" i="16" s="1"/>
  <c r="C2593" i="16" s="1"/>
  <c r="I2449" i="16"/>
  <c r="E2449" i="16" s="1"/>
  <c r="C2449" i="16" s="1"/>
  <c r="I2293" i="16"/>
  <c r="E2293" i="16" s="1"/>
  <c r="C2293" i="16" s="1"/>
  <c r="I2148" i="16"/>
  <c r="E2148" i="16" s="1"/>
  <c r="C2148" i="16" s="1"/>
  <c r="I2006" i="16"/>
  <c r="E2006" i="16" s="1"/>
  <c r="C2006" i="16" s="1"/>
  <c r="I3508" i="16"/>
  <c r="E3508" i="16" s="1"/>
  <c r="C3508" i="16" s="1"/>
  <c r="I2900" i="16"/>
  <c r="E2900" i="16" s="1"/>
  <c r="C2900" i="16" s="1"/>
  <c r="I1723" i="16"/>
  <c r="E1723" i="16" s="1"/>
  <c r="C1723" i="16" s="1"/>
  <c r="I594" i="16"/>
  <c r="E594" i="16" s="1"/>
  <c r="C594" i="16" s="1"/>
  <c r="I2382" i="16"/>
  <c r="E2382" i="16" s="1"/>
  <c r="C2382" i="16" s="1"/>
  <c r="I1518" i="16"/>
  <c r="E1518" i="16" s="1"/>
  <c r="C1518" i="16" s="1"/>
  <c r="I2655" i="16"/>
  <c r="E2655" i="16" s="1"/>
  <c r="C2655" i="16" s="1"/>
  <c r="I1779" i="16"/>
  <c r="E1779" i="16" s="1"/>
  <c r="C1779" i="16" s="1"/>
  <c r="I2907" i="16"/>
  <c r="E2907" i="16" s="1"/>
  <c r="C2907" i="16" s="1"/>
  <c r="I2044" i="16"/>
  <c r="E2044" i="16" s="1"/>
  <c r="C2044" i="16" s="1"/>
  <c r="I1311" i="16"/>
  <c r="E1311" i="16" s="1"/>
  <c r="C1311" i="16" s="1"/>
  <c r="I2822" i="16"/>
  <c r="E2822" i="16" s="1"/>
  <c r="C2822" i="16" s="1"/>
  <c r="I2378" i="16"/>
  <c r="E2378" i="16" s="1"/>
  <c r="C2378" i="16" s="1"/>
  <c r="I2066" i="16"/>
  <c r="E2066" i="16" s="1"/>
  <c r="C2066" i="16" s="1"/>
  <c r="I1862" i="16"/>
  <c r="E1862" i="16" s="1"/>
  <c r="C1862" i="16" s="1"/>
  <c r="I1635" i="16"/>
  <c r="E1635" i="16" s="1"/>
  <c r="C1635" i="16" s="1"/>
  <c r="I1454" i="16"/>
  <c r="E1454" i="16" s="1"/>
  <c r="C1454" i="16" s="1"/>
  <c r="I1286" i="16"/>
  <c r="E1286" i="16" s="1"/>
  <c r="C1286" i="16" s="1"/>
  <c r="I1142" i="16"/>
  <c r="E1142" i="16" s="1"/>
  <c r="C1142" i="16" s="1"/>
  <c r="I3013" i="16"/>
  <c r="E3013" i="16" s="1"/>
  <c r="C3013" i="16" s="1"/>
  <c r="I2869" i="16"/>
  <c r="E2869" i="16" s="1"/>
  <c r="C2869" i="16" s="1"/>
  <c r="I2725" i="16"/>
  <c r="E2725" i="16" s="1"/>
  <c r="C2725" i="16" s="1"/>
  <c r="I2581" i="16"/>
  <c r="E2581" i="16" s="1"/>
  <c r="C2581" i="16" s="1"/>
  <c r="I2437" i="16"/>
  <c r="E2437" i="16" s="1"/>
  <c r="C2437" i="16" s="1"/>
  <c r="I2281" i="16"/>
  <c r="E2281" i="16" s="1"/>
  <c r="C2281" i="16" s="1"/>
  <c r="I2137" i="16"/>
  <c r="E2137" i="16" s="1"/>
  <c r="C2137" i="16" s="1"/>
  <c r="I1992" i="16"/>
  <c r="E1992" i="16" s="1"/>
  <c r="C1992" i="16" s="1"/>
  <c r="I1825" i="16"/>
  <c r="E1825" i="16" s="1"/>
  <c r="C1825" i="16" s="1"/>
  <c r="I1681" i="16"/>
  <c r="E1681" i="16" s="1"/>
  <c r="C1681" i="16" s="1"/>
  <c r="I1537" i="16"/>
  <c r="E1537" i="16" s="1"/>
  <c r="C1537" i="16" s="1"/>
  <c r="I1394" i="16"/>
  <c r="E1394" i="16" s="1"/>
  <c r="C1394" i="16" s="1"/>
  <c r="I1249" i="16"/>
  <c r="E1249" i="16" s="1"/>
  <c r="C1249" i="16" s="1"/>
  <c r="I1105" i="16"/>
  <c r="E1105" i="16" s="1"/>
  <c r="C1105" i="16" s="1"/>
  <c r="I959" i="16"/>
  <c r="E959" i="16" s="1"/>
  <c r="C959" i="16" s="1"/>
  <c r="I816" i="16"/>
  <c r="E816" i="16" s="1"/>
  <c r="C816" i="16" s="1"/>
  <c r="I672" i="16"/>
  <c r="E672" i="16" s="1"/>
  <c r="C672" i="16" s="1"/>
  <c r="I527" i="16"/>
  <c r="E527" i="16" s="1"/>
  <c r="C527" i="16" s="1"/>
  <c r="I384" i="16"/>
  <c r="E384" i="16" s="1"/>
  <c r="C384" i="16" s="1"/>
  <c r="I229" i="16"/>
  <c r="E229" i="16" s="1"/>
  <c r="C229" i="16" s="1"/>
  <c r="I83" i="16"/>
  <c r="E83" i="16" s="1"/>
  <c r="C83" i="16" s="1"/>
  <c r="I898" i="16"/>
  <c r="E898" i="16" s="1"/>
  <c r="C898" i="16" s="1"/>
  <c r="I742" i="16"/>
  <c r="E742" i="16" s="1"/>
  <c r="C742" i="16" s="1"/>
  <c r="I599" i="16"/>
  <c r="E599" i="16" s="1"/>
  <c r="C599" i="16" s="1"/>
  <c r="I454" i="16"/>
  <c r="E454" i="16" s="1"/>
  <c r="C454" i="16" s="1"/>
  <c r="I310" i="16"/>
  <c r="E310" i="16" s="1"/>
  <c r="C310" i="16" s="1"/>
  <c r="I165" i="16"/>
  <c r="E165" i="16" s="1"/>
  <c r="C165" i="16" s="1"/>
  <c r="I1042" i="16"/>
  <c r="E1042" i="16" s="1"/>
  <c r="C1042" i="16" s="1"/>
  <c r="I897" i="16"/>
  <c r="E897" i="16" s="1"/>
  <c r="C897" i="16" s="1"/>
  <c r="I753" i="16"/>
  <c r="E753" i="16" s="1"/>
  <c r="C753" i="16" s="1"/>
  <c r="I610" i="16"/>
  <c r="E610" i="16" s="1"/>
  <c r="C610" i="16" s="1"/>
  <c r="I465" i="16"/>
  <c r="E465" i="16" s="1"/>
  <c r="C465" i="16" s="1"/>
  <c r="I322" i="16"/>
  <c r="E322" i="16" s="1"/>
  <c r="C322" i="16" s="1"/>
  <c r="I177" i="16"/>
  <c r="E177" i="16" s="1"/>
  <c r="C177" i="16" s="1"/>
  <c r="I1052" i="16"/>
  <c r="E1052" i="16" s="1"/>
  <c r="C1052" i="16" s="1"/>
  <c r="I908" i="16"/>
  <c r="E908" i="16" s="1"/>
  <c r="C908" i="16" s="1"/>
  <c r="I764" i="16"/>
  <c r="E764" i="16" s="1"/>
  <c r="C764" i="16" s="1"/>
  <c r="I620" i="16"/>
  <c r="E620" i="16" s="1"/>
  <c r="C620" i="16" s="1"/>
  <c r="I477" i="16"/>
  <c r="E477" i="16" s="1"/>
  <c r="C477" i="16" s="1"/>
  <c r="I332" i="16"/>
  <c r="E332" i="16" s="1"/>
  <c r="C332" i="16" s="1"/>
  <c r="I176" i="16"/>
  <c r="E176" i="16" s="1"/>
  <c r="C176" i="16" s="1"/>
  <c r="I1040" i="16"/>
  <c r="E1040" i="16" s="1"/>
  <c r="C1040" i="16" s="1"/>
  <c r="I895" i="16"/>
  <c r="E895" i="16" s="1"/>
  <c r="C895" i="16" s="1"/>
  <c r="I751" i="16"/>
  <c r="E751" i="16" s="1"/>
  <c r="C751" i="16" s="1"/>
  <c r="I606" i="16"/>
  <c r="E606" i="16" s="1"/>
  <c r="C606" i="16" s="1"/>
  <c r="I463" i="16"/>
  <c r="E463" i="16" s="1"/>
  <c r="C463" i="16" s="1"/>
  <c r="I319" i="16"/>
  <c r="E319" i="16" s="1"/>
  <c r="C319" i="16" s="1"/>
  <c r="I175" i="16"/>
  <c r="E175" i="16" s="1"/>
  <c r="C175" i="16" s="1"/>
  <c r="I426" i="16"/>
  <c r="E426" i="16" s="1"/>
  <c r="C426" i="16" s="1"/>
  <c r="I281" i="16"/>
  <c r="E281" i="16" s="1"/>
  <c r="C281" i="16" s="1"/>
  <c r="I138" i="16"/>
  <c r="E138" i="16" s="1"/>
  <c r="C138" i="16" s="1"/>
  <c r="I1013" i="16"/>
  <c r="E1013" i="16" s="1"/>
  <c r="C1013" i="16" s="1"/>
  <c r="I870" i="16"/>
  <c r="E870" i="16" s="1"/>
  <c r="C870" i="16" s="1"/>
  <c r="I725" i="16"/>
  <c r="E725" i="16" s="1"/>
  <c r="C725" i="16" s="1"/>
  <c r="I580" i="16"/>
  <c r="E580" i="16" s="1"/>
  <c r="C580" i="16" s="1"/>
  <c r="I437" i="16"/>
  <c r="E437" i="16" s="1"/>
  <c r="C437" i="16" s="1"/>
  <c r="I293" i="16"/>
  <c r="E293" i="16" s="1"/>
  <c r="C293" i="16" s="1"/>
  <c r="I150" i="16"/>
  <c r="E150" i="16" s="1"/>
  <c r="C150" i="16" s="1"/>
  <c r="I1012" i="16"/>
  <c r="E1012" i="16" s="1"/>
  <c r="C1012" i="16" s="1"/>
  <c r="I868" i="16"/>
  <c r="E868" i="16" s="1"/>
  <c r="C868" i="16" s="1"/>
  <c r="I724" i="16"/>
  <c r="E724" i="16" s="1"/>
  <c r="C724" i="16" s="1"/>
  <c r="I581" i="16"/>
  <c r="E581" i="16" s="1"/>
  <c r="C581" i="16" s="1"/>
  <c r="I436" i="16"/>
  <c r="E436" i="16" s="1"/>
  <c r="C436" i="16" s="1"/>
  <c r="I292" i="16"/>
  <c r="E292" i="16" s="1"/>
  <c r="C292" i="16" s="1"/>
  <c r="I147" i="16"/>
  <c r="E147" i="16" s="1"/>
  <c r="C147" i="16" s="1"/>
  <c r="I963" i="16"/>
  <c r="E963" i="16" s="1"/>
  <c r="C963" i="16" s="1"/>
  <c r="I819" i="16"/>
  <c r="E819" i="16" s="1"/>
  <c r="C819" i="16" s="1"/>
  <c r="I675" i="16"/>
  <c r="E675" i="16" s="1"/>
  <c r="C675" i="16" s="1"/>
  <c r="I532" i="16"/>
  <c r="E532" i="16" s="1"/>
  <c r="C532" i="16" s="1"/>
  <c r="I387" i="16"/>
  <c r="E387" i="16" s="1"/>
  <c r="C387" i="16" s="1"/>
  <c r="I232" i="16"/>
  <c r="E232" i="16" s="1"/>
  <c r="C232" i="16" s="1"/>
  <c r="I87" i="16"/>
  <c r="E87" i="16" s="1"/>
  <c r="C87" i="16" s="1"/>
  <c r="I962" i="16"/>
  <c r="E962" i="16" s="1"/>
  <c r="C962" i="16" s="1"/>
  <c r="I818" i="16"/>
  <c r="E818" i="16" s="1"/>
  <c r="C818" i="16" s="1"/>
  <c r="I674" i="16"/>
  <c r="E674" i="16" s="1"/>
  <c r="C674" i="16" s="1"/>
  <c r="I530" i="16"/>
  <c r="E530" i="16" s="1"/>
  <c r="C530" i="16" s="1"/>
  <c r="I386" i="16"/>
  <c r="E386" i="16" s="1"/>
  <c r="C386" i="16" s="1"/>
  <c r="I242" i="16"/>
  <c r="E242" i="16" s="1"/>
  <c r="C242" i="16" s="1"/>
  <c r="I98" i="16"/>
  <c r="E98" i="16" s="1"/>
  <c r="C98" i="16" s="1"/>
  <c r="I974" i="16"/>
  <c r="E974" i="16" s="1"/>
  <c r="C974" i="16" s="1"/>
  <c r="I828" i="16"/>
  <c r="E828" i="16" s="1"/>
  <c r="C828" i="16" s="1"/>
  <c r="I685" i="16"/>
  <c r="E685" i="16" s="1"/>
  <c r="C685" i="16" s="1"/>
  <c r="I542" i="16"/>
  <c r="E542" i="16" s="1"/>
  <c r="C542" i="16" s="1"/>
  <c r="I397" i="16"/>
  <c r="E397" i="16" s="1"/>
  <c r="C397" i="16" s="1"/>
  <c r="I253" i="16"/>
  <c r="E253" i="16" s="1"/>
  <c r="C253" i="16" s="1"/>
  <c r="I109" i="16"/>
  <c r="E109" i="16" s="1"/>
  <c r="C109" i="16" s="1"/>
  <c r="I3507" i="16"/>
  <c r="E3507" i="16" s="1"/>
  <c r="C3507" i="16" s="1"/>
  <c r="I2324" i="16"/>
  <c r="E2324" i="16" s="1"/>
  <c r="C2324" i="16" s="1"/>
  <c r="I1567" i="16"/>
  <c r="E1567" i="16" s="1"/>
  <c r="C1567" i="16" s="1"/>
  <c r="I583" i="16"/>
  <c r="E583" i="16" s="1"/>
  <c r="C583" i="16" s="1"/>
  <c r="I2369" i="16"/>
  <c r="E2369" i="16" s="1"/>
  <c r="C2369" i="16" s="1"/>
  <c r="I1505" i="16"/>
  <c r="E1505" i="16" s="1"/>
  <c r="C1505" i="16" s="1"/>
  <c r="I2644" i="16"/>
  <c r="E2644" i="16" s="1"/>
  <c r="C2644" i="16" s="1"/>
  <c r="I1768" i="16"/>
  <c r="E1768" i="16" s="1"/>
  <c r="C1768" i="16" s="1"/>
  <c r="I2896" i="16"/>
  <c r="E2896" i="16" s="1"/>
  <c r="C2896" i="16" s="1"/>
  <c r="I2032" i="16"/>
  <c r="E2032" i="16" s="1"/>
  <c r="C2032" i="16" s="1"/>
  <c r="I1251" i="16"/>
  <c r="E1251" i="16" s="1"/>
  <c r="C1251" i="16" s="1"/>
  <c r="I2811" i="16"/>
  <c r="E2811" i="16" s="1"/>
  <c r="C2811" i="16" s="1"/>
  <c r="I2367" i="16"/>
  <c r="E2367" i="16" s="1"/>
  <c r="C2367" i="16" s="1"/>
  <c r="I2042" i="16"/>
  <c r="E2042" i="16" s="1"/>
  <c r="C2042" i="16" s="1"/>
  <c r="I1851" i="16"/>
  <c r="E1851" i="16" s="1"/>
  <c r="C1851" i="16" s="1"/>
  <c r="I1610" i="16"/>
  <c r="E1610" i="16" s="1"/>
  <c r="C1610" i="16" s="1"/>
  <c r="I1441" i="16"/>
  <c r="E1441" i="16" s="1"/>
  <c r="C1441" i="16" s="1"/>
  <c r="I1274" i="16"/>
  <c r="E1274" i="16" s="1"/>
  <c r="C1274" i="16" s="1"/>
  <c r="I1130" i="16"/>
  <c r="E1130" i="16" s="1"/>
  <c r="C1130" i="16" s="1"/>
  <c r="I3001" i="16"/>
  <c r="E3001" i="16" s="1"/>
  <c r="C3001" i="16" s="1"/>
  <c r="I2857" i="16"/>
  <c r="E2857" i="16" s="1"/>
  <c r="C2857" i="16" s="1"/>
  <c r="I2714" i="16"/>
  <c r="E2714" i="16" s="1"/>
  <c r="C2714" i="16" s="1"/>
  <c r="I2569" i="16"/>
  <c r="E2569" i="16" s="1"/>
  <c r="C2569" i="16" s="1"/>
  <c r="I2425" i="16"/>
  <c r="E2425" i="16" s="1"/>
  <c r="C2425" i="16" s="1"/>
  <c r="I2269" i="16"/>
  <c r="E2269" i="16" s="1"/>
  <c r="C2269" i="16" s="1"/>
  <c r="I2126" i="16"/>
  <c r="E2126" i="16" s="1"/>
  <c r="C2126" i="16" s="1"/>
  <c r="I1982" i="16"/>
  <c r="E1982" i="16" s="1"/>
  <c r="C1982" i="16" s="1"/>
  <c r="I1813" i="16"/>
  <c r="E1813" i="16" s="1"/>
  <c r="C1813" i="16" s="1"/>
  <c r="I1669" i="16"/>
  <c r="E1669" i="16" s="1"/>
  <c r="C1669" i="16" s="1"/>
  <c r="I1525" i="16"/>
  <c r="E1525" i="16" s="1"/>
  <c r="C1525" i="16" s="1"/>
  <c r="I1380" i="16"/>
  <c r="E1380" i="16" s="1"/>
  <c r="C1380" i="16" s="1"/>
  <c r="I1237" i="16"/>
  <c r="E1237" i="16" s="1"/>
  <c r="C1237" i="16" s="1"/>
  <c r="I1093" i="16"/>
  <c r="E1093" i="16" s="1"/>
  <c r="C1093" i="16" s="1"/>
  <c r="I948" i="16"/>
  <c r="E948" i="16" s="1"/>
  <c r="C948" i="16" s="1"/>
  <c r="I804" i="16"/>
  <c r="E804" i="16" s="1"/>
  <c r="C804" i="16" s="1"/>
  <c r="I660" i="16"/>
  <c r="E660" i="16" s="1"/>
  <c r="C660" i="16" s="1"/>
  <c r="I517" i="16"/>
  <c r="E517" i="16" s="1"/>
  <c r="C517" i="16" s="1"/>
  <c r="I372" i="16"/>
  <c r="E372" i="16" s="1"/>
  <c r="C372" i="16" s="1"/>
  <c r="I217" i="16"/>
  <c r="E217" i="16" s="1"/>
  <c r="C217" i="16" s="1"/>
  <c r="I60" i="16"/>
  <c r="E60" i="16" s="1"/>
  <c r="C60" i="16" s="1"/>
  <c r="I886" i="16"/>
  <c r="E886" i="16" s="1"/>
  <c r="C886" i="16" s="1"/>
  <c r="I730" i="16"/>
  <c r="E730" i="16" s="1"/>
  <c r="C730" i="16" s="1"/>
  <c r="I587" i="16"/>
  <c r="E587" i="16" s="1"/>
  <c r="C587" i="16" s="1"/>
  <c r="I442" i="16"/>
  <c r="E442" i="16" s="1"/>
  <c r="C442" i="16" s="1"/>
  <c r="I298" i="16"/>
  <c r="E298" i="16" s="1"/>
  <c r="C298" i="16" s="1"/>
  <c r="I153" i="16"/>
  <c r="E153" i="16" s="1"/>
  <c r="C153" i="16" s="1"/>
  <c r="I1028" i="16"/>
  <c r="E1028" i="16" s="1"/>
  <c r="C1028" i="16" s="1"/>
  <c r="I885" i="16"/>
  <c r="E885" i="16" s="1"/>
  <c r="C885" i="16" s="1"/>
  <c r="I741" i="16"/>
  <c r="E741" i="16" s="1"/>
  <c r="C741" i="16" s="1"/>
  <c r="I597" i="16"/>
  <c r="E597" i="16" s="1"/>
  <c r="C597" i="16" s="1"/>
  <c r="I453" i="16"/>
  <c r="E453" i="16" s="1"/>
  <c r="C453" i="16" s="1"/>
  <c r="I309" i="16"/>
  <c r="E309" i="16" s="1"/>
  <c r="C309" i="16" s="1"/>
  <c r="I166" i="16"/>
  <c r="E166" i="16" s="1"/>
  <c r="C166" i="16" s="1"/>
  <c r="I1039" i="16"/>
  <c r="E1039" i="16" s="1"/>
  <c r="C1039" i="16" s="1"/>
  <c r="I896" i="16"/>
  <c r="E896" i="16" s="1"/>
  <c r="C896" i="16" s="1"/>
  <c r="I752" i="16"/>
  <c r="E752" i="16" s="1"/>
  <c r="C752" i="16" s="1"/>
  <c r="I608" i="16"/>
  <c r="E608" i="16" s="1"/>
  <c r="C608" i="16" s="1"/>
  <c r="I464" i="16"/>
  <c r="E464" i="16" s="1"/>
  <c r="C464" i="16" s="1"/>
  <c r="I308" i="16"/>
  <c r="E308" i="16" s="1"/>
  <c r="C308" i="16" s="1"/>
  <c r="I164" i="16"/>
  <c r="E164" i="16" s="1"/>
  <c r="C164" i="16" s="1"/>
  <c r="I1027" i="16"/>
  <c r="E1027" i="16" s="1"/>
  <c r="C1027" i="16" s="1"/>
  <c r="I882" i="16"/>
  <c r="E882" i="16" s="1"/>
  <c r="C882" i="16" s="1"/>
  <c r="I739" i="16"/>
  <c r="E739" i="16" s="1"/>
  <c r="C739" i="16" s="1"/>
  <c r="I596" i="16"/>
  <c r="E596" i="16" s="1"/>
  <c r="C596" i="16" s="1"/>
  <c r="I451" i="16"/>
  <c r="E451" i="16" s="1"/>
  <c r="C451" i="16" s="1"/>
  <c r="I307" i="16"/>
  <c r="E307" i="16" s="1"/>
  <c r="C307" i="16" s="1"/>
  <c r="I163" i="16"/>
  <c r="E163" i="16" s="1"/>
  <c r="C163" i="16" s="1"/>
  <c r="I414" i="16"/>
  <c r="E414" i="16" s="1"/>
  <c r="C414" i="16" s="1"/>
  <c r="I270" i="16"/>
  <c r="E270" i="16" s="1"/>
  <c r="C270" i="16" s="1"/>
  <c r="I126" i="16"/>
  <c r="E126" i="16" s="1"/>
  <c r="C126" i="16" s="1"/>
  <c r="I1000" i="16"/>
  <c r="E1000" i="16" s="1"/>
  <c r="C1000" i="16" s="1"/>
  <c r="I856" i="16"/>
  <c r="E856" i="16" s="1"/>
  <c r="C856" i="16" s="1"/>
  <c r="I713" i="16"/>
  <c r="E713" i="16" s="1"/>
  <c r="C713" i="16" s="1"/>
  <c r="I569" i="16"/>
  <c r="E569" i="16" s="1"/>
  <c r="C569" i="16" s="1"/>
  <c r="I425" i="16"/>
  <c r="E425" i="16" s="1"/>
  <c r="C425" i="16" s="1"/>
  <c r="I282" i="16"/>
  <c r="E282" i="16" s="1"/>
  <c r="C282" i="16" s="1"/>
  <c r="I136" i="16"/>
  <c r="E136" i="16" s="1"/>
  <c r="C136" i="16" s="1"/>
  <c r="I1001" i="16"/>
  <c r="E1001" i="16" s="1"/>
  <c r="C1001" i="16" s="1"/>
  <c r="I857" i="16"/>
  <c r="E857" i="16" s="1"/>
  <c r="C857" i="16" s="1"/>
  <c r="I712" i="16"/>
  <c r="E712" i="16" s="1"/>
  <c r="C712" i="16" s="1"/>
  <c r="I568" i="16"/>
  <c r="E568" i="16" s="1"/>
  <c r="C568" i="16" s="1"/>
  <c r="I424" i="16"/>
  <c r="E424" i="16" s="1"/>
  <c r="C424" i="16" s="1"/>
  <c r="I280" i="16"/>
  <c r="E280" i="16" s="1"/>
  <c r="C280" i="16" s="1"/>
  <c r="I137" i="16"/>
  <c r="E137" i="16" s="1"/>
  <c r="C137" i="16" s="1"/>
  <c r="I951" i="16"/>
  <c r="E951" i="16" s="1"/>
  <c r="C951" i="16" s="1"/>
  <c r="I807" i="16"/>
  <c r="E807" i="16" s="1"/>
  <c r="C807" i="16" s="1"/>
  <c r="I663" i="16"/>
  <c r="E663" i="16" s="1"/>
  <c r="C663" i="16" s="1"/>
  <c r="I519" i="16"/>
  <c r="E519" i="16" s="1"/>
  <c r="C519" i="16" s="1"/>
  <c r="I375" i="16"/>
  <c r="E375" i="16" s="1"/>
  <c r="C375" i="16" s="1"/>
  <c r="I219" i="16"/>
  <c r="E219" i="16" s="1"/>
  <c r="C219" i="16" s="1"/>
  <c r="I75" i="16"/>
  <c r="E75" i="16" s="1"/>
  <c r="C75" i="16" s="1"/>
  <c r="I950" i="16"/>
  <c r="E950" i="16" s="1"/>
  <c r="C950" i="16" s="1"/>
  <c r="I806" i="16"/>
  <c r="E806" i="16" s="1"/>
  <c r="C806" i="16" s="1"/>
  <c r="I662" i="16"/>
  <c r="E662" i="16" s="1"/>
  <c r="C662" i="16" s="1"/>
  <c r="I518" i="16"/>
  <c r="E518" i="16" s="1"/>
  <c r="C518" i="16" s="1"/>
  <c r="I374" i="16"/>
  <c r="E374" i="16" s="1"/>
  <c r="C374" i="16" s="1"/>
  <c r="I230" i="16"/>
  <c r="E230" i="16" s="1"/>
  <c r="C230" i="16" s="1"/>
  <c r="I86" i="16"/>
  <c r="E86" i="16" s="1"/>
  <c r="C86" i="16" s="1"/>
  <c r="I961" i="16"/>
  <c r="E961" i="16" s="1"/>
  <c r="C961" i="16" s="1"/>
  <c r="I817" i="16"/>
  <c r="E817" i="16" s="1"/>
  <c r="C817" i="16" s="1"/>
  <c r="I673" i="16"/>
  <c r="E673" i="16" s="1"/>
  <c r="C673" i="16" s="1"/>
  <c r="I529" i="16"/>
  <c r="E529" i="16" s="1"/>
  <c r="C529" i="16" s="1"/>
  <c r="I385" i="16"/>
  <c r="E385" i="16" s="1"/>
  <c r="C385" i="16" s="1"/>
  <c r="I241" i="16"/>
  <c r="E241" i="16" s="1"/>
  <c r="C241" i="16" s="1"/>
  <c r="I96" i="16"/>
  <c r="E96" i="16" s="1"/>
  <c r="C96" i="16" s="1"/>
  <c r="I3686" i="16"/>
  <c r="E3686" i="16" s="1"/>
  <c r="C3686" i="16" s="1"/>
  <c r="I1807" i="16"/>
  <c r="E1807" i="16" s="1"/>
  <c r="C1807" i="16" s="1"/>
  <c r="I1399" i="16"/>
  <c r="E1399" i="16" s="1"/>
  <c r="C1399" i="16" s="1"/>
  <c r="I450" i="16"/>
  <c r="E450" i="16" s="1"/>
  <c r="C450" i="16" s="1"/>
  <c r="I2238" i="16"/>
  <c r="E2238" i="16" s="1"/>
  <c r="C2238" i="16" s="1"/>
  <c r="I1374" i="16"/>
  <c r="E1374" i="16" s="1"/>
  <c r="C1374" i="16" s="1"/>
  <c r="I2512" i="16"/>
  <c r="E2512" i="16" s="1"/>
  <c r="C2512" i="16" s="1"/>
  <c r="I1636" i="16"/>
  <c r="E1636" i="16" s="1"/>
  <c r="C1636" i="16" s="1"/>
  <c r="I2762" i="16"/>
  <c r="E2762" i="16" s="1"/>
  <c r="C2762" i="16" s="1"/>
  <c r="I1899" i="16"/>
  <c r="E1899" i="16" s="1"/>
  <c r="C1899" i="16" s="1"/>
  <c r="I1179" i="16"/>
  <c r="E1179" i="16" s="1"/>
  <c r="C1179" i="16" s="1"/>
  <c r="I2763" i="16"/>
  <c r="E2763" i="16" s="1"/>
  <c r="C2763" i="16" s="1"/>
  <c r="I2330" i="16"/>
  <c r="E2330" i="16" s="1"/>
  <c r="C2330" i="16" s="1"/>
  <c r="I2030" i="16"/>
  <c r="E2030" i="16" s="1"/>
  <c r="C2030" i="16" s="1"/>
  <c r="I1837" i="16"/>
  <c r="E1837" i="16" s="1"/>
  <c r="C1837" i="16" s="1"/>
  <c r="I1597" i="16"/>
  <c r="E1597" i="16" s="1"/>
  <c r="C1597" i="16" s="1"/>
  <c r="I1430" i="16"/>
  <c r="E1430" i="16" s="1"/>
  <c r="C1430" i="16" s="1"/>
  <c r="I1262" i="16"/>
  <c r="E1262" i="16" s="1"/>
  <c r="C1262" i="16" s="1"/>
  <c r="I1117" i="16"/>
  <c r="E1117" i="16" s="1"/>
  <c r="C1117" i="16" s="1"/>
  <c r="I2988" i="16"/>
  <c r="E2988" i="16" s="1"/>
  <c r="C2988" i="16" s="1"/>
  <c r="I2844" i="16"/>
  <c r="E2844" i="16" s="1"/>
  <c r="C2844" i="16" s="1"/>
  <c r="I2701" i="16"/>
  <c r="E2701" i="16" s="1"/>
  <c r="C2701" i="16" s="1"/>
  <c r="I2557" i="16"/>
  <c r="E2557" i="16" s="1"/>
  <c r="C2557" i="16" s="1"/>
  <c r="I2413" i="16"/>
  <c r="E2413" i="16" s="1"/>
  <c r="C2413" i="16" s="1"/>
  <c r="I2257" i="16"/>
  <c r="E2257" i="16" s="1"/>
  <c r="C2257" i="16" s="1"/>
  <c r="I2112" i="16"/>
  <c r="E2112" i="16" s="1"/>
  <c r="C2112" i="16" s="1"/>
  <c r="I1970" i="16"/>
  <c r="E1970" i="16" s="1"/>
  <c r="C1970" i="16" s="1"/>
  <c r="I1802" i="16"/>
  <c r="E1802" i="16" s="1"/>
  <c r="C1802" i="16" s="1"/>
  <c r="I1657" i="16"/>
  <c r="E1657" i="16" s="1"/>
  <c r="C1657" i="16" s="1"/>
  <c r="I1513" i="16"/>
  <c r="E1513" i="16" s="1"/>
  <c r="C1513" i="16" s="1"/>
  <c r="I1369" i="16"/>
  <c r="E1369" i="16" s="1"/>
  <c r="C1369" i="16" s="1"/>
  <c r="I1225" i="16"/>
  <c r="E1225" i="16" s="1"/>
  <c r="C1225" i="16" s="1"/>
  <c r="I1081" i="16"/>
  <c r="E1081" i="16" s="1"/>
  <c r="C1081" i="16" s="1"/>
  <c r="I936" i="16"/>
  <c r="E936" i="16" s="1"/>
  <c r="C936" i="16" s="1"/>
  <c r="I792" i="16"/>
  <c r="E792" i="16" s="1"/>
  <c r="C792" i="16" s="1"/>
  <c r="I648" i="16"/>
  <c r="E648" i="16" s="1"/>
  <c r="C648" i="16" s="1"/>
  <c r="I504" i="16"/>
  <c r="E504" i="16" s="1"/>
  <c r="C504" i="16" s="1"/>
  <c r="I360" i="16"/>
  <c r="E360" i="16" s="1"/>
  <c r="C360" i="16" s="1"/>
  <c r="I204" i="16"/>
  <c r="E204" i="16" s="1"/>
  <c r="C204" i="16" s="1"/>
  <c r="I56" i="16"/>
  <c r="E56" i="16" s="1"/>
  <c r="C56" i="16" s="1"/>
  <c r="I874" i="16"/>
  <c r="E874" i="16" s="1"/>
  <c r="C874" i="16" s="1"/>
  <c r="I719" i="16"/>
  <c r="E719" i="16" s="1"/>
  <c r="C719" i="16" s="1"/>
  <c r="I575" i="16"/>
  <c r="E575" i="16" s="1"/>
  <c r="C575" i="16" s="1"/>
  <c r="I430" i="16"/>
  <c r="E430" i="16" s="1"/>
  <c r="C430" i="16" s="1"/>
  <c r="I285" i="16"/>
  <c r="E285" i="16" s="1"/>
  <c r="C285" i="16" s="1"/>
  <c r="I141" i="16"/>
  <c r="E141" i="16" s="1"/>
  <c r="C141" i="16" s="1"/>
  <c r="I1016" i="16"/>
  <c r="E1016" i="16" s="1"/>
  <c r="C1016" i="16" s="1"/>
  <c r="I873" i="16"/>
  <c r="E873" i="16" s="1"/>
  <c r="C873" i="16" s="1"/>
  <c r="I729" i="16"/>
  <c r="E729" i="16" s="1"/>
  <c r="C729" i="16" s="1"/>
  <c r="I584" i="16"/>
  <c r="E584" i="16" s="1"/>
  <c r="C584" i="16" s="1"/>
  <c r="I441" i="16"/>
  <c r="E441" i="16" s="1"/>
  <c r="C441" i="16" s="1"/>
  <c r="I297" i="16"/>
  <c r="E297" i="16" s="1"/>
  <c r="C297" i="16" s="1"/>
  <c r="I154" i="16"/>
  <c r="E154" i="16" s="1"/>
  <c r="C154" i="16" s="1"/>
  <c r="I1029" i="16"/>
  <c r="E1029" i="16" s="1"/>
  <c r="C1029" i="16" s="1"/>
  <c r="I884" i="16"/>
  <c r="E884" i="16" s="1"/>
  <c r="C884" i="16" s="1"/>
  <c r="I740" i="16"/>
  <c r="E740" i="16" s="1"/>
  <c r="C740" i="16" s="1"/>
  <c r="I595" i="16"/>
  <c r="E595" i="16" s="1"/>
  <c r="C595" i="16" s="1"/>
  <c r="I452" i="16"/>
  <c r="E452" i="16" s="1"/>
  <c r="C452" i="16" s="1"/>
  <c r="I295" i="16"/>
  <c r="E295" i="16" s="1"/>
  <c r="C295" i="16" s="1"/>
  <c r="I152" i="16"/>
  <c r="E152" i="16" s="1"/>
  <c r="C152" i="16" s="1"/>
  <c r="I1015" i="16"/>
  <c r="E1015" i="16" s="1"/>
  <c r="C1015" i="16" s="1"/>
  <c r="I872" i="16"/>
  <c r="E872" i="16" s="1"/>
  <c r="C872" i="16" s="1"/>
  <c r="I727" i="16"/>
  <c r="E727" i="16" s="1"/>
  <c r="C727" i="16" s="1"/>
  <c r="I582" i="16"/>
  <c r="E582" i="16" s="1"/>
  <c r="C582" i="16" s="1"/>
  <c r="I438" i="16"/>
  <c r="E438" i="16" s="1"/>
  <c r="C438" i="16" s="1"/>
  <c r="I296" i="16"/>
  <c r="E296" i="16" s="1"/>
  <c r="C296" i="16" s="1"/>
  <c r="I151" i="16"/>
  <c r="E151" i="16" s="1"/>
  <c r="C151" i="16" s="1"/>
  <c r="I402" i="16"/>
  <c r="E402" i="16" s="1"/>
  <c r="C402" i="16" s="1"/>
  <c r="I258" i="16"/>
  <c r="E258" i="16" s="1"/>
  <c r="C258" i="16" s="1"/>
  <c r="I114" i="16"/>
  <c r="E114" i="16" s="1"/>
  <c r="C114" i="16" s="1"/>
  <c r="I990" i="16"/>
  <c r="E990" i="16" s="1"/>
  <c r="C990" i="16" s="1"/>
  <c r="I846" i="16"/>
  <c r="E846" i="16" s="1"/>
  <c r="C846" i="16" s="1"/>
  <c r="I700" i="16"/>
  <c r="E700" i="16" s="1"/>
  <c r="C700" i="16" s="1"/>
  <c r="I558" i="16"/>
  <c r="E558" i="16" s="1"/>
  <c r="C558" i="16" s="1"/>
  <c r="I413" i="16"/>
  <c r="E413" i="16" s="1"/>
  <c r="C413" i="16" s="1"/>
  <c r="I269" i="16"/>
  <c r="E269" i="16" s="1"/>
  <c r="C269" i="16" s="1"/>
  <c r="I125" i="16"/>
  <c r="E125" i="16" s="1"/>
  <c r="C125" i="16" s="1"/>
  <c r="I988" i="16"/>
  <c r="E988" i="16" s="1"/>
  <c r="C988" i="16" s="1"/>
  <c r="I844" i="16"/>
  <c r="E844" i="16" s="1"/>
  <c r="C844" i="16" s="1"/>
  <c r="I701" i="16"/>
  <c r="E701" i="16" s="1"/>
  <c r="C701" i="16" s="1"/>
  <c r="I556" i="16"/>
  <c r="E556" i="16" s="1"/>
  <c r="C556" i="16" s="1"/>
  <c r="I412" i="16"/>
  <c r="E412" i="16" s="1"/>
  <c r="C412" i="16" s="1"/>
  <c r="I268" i="16"/>
  <c r="E268" i="16" s="1"/>
  <c r="C268" i="16" s="1"/>
  <c r="I123" i="16"/>
  <c r="E123" i="16" s="1"/>
  <c r="C123" i="16" s="1"/>
  <c r="I939" i="16"/>
  <c r="E939" i="16" s="1"/>
  <c r="C939" i="16" s="1"/>
  <c r="I795" i="16"/>
  <c r="E795" i="16" s="1"/>
  <c r="C795" i="16" s="1"/>
  <c r="I652" i="16"/>
  <c r="E652" i="16" s="1"/>
  <c r="C652" i="16" s="1"/>
  <c r="I506" i="16"/>
  <c r="E506" i="16" s="1"/>
  <c r="C506" i="16" s="1"/>
  <c r="I363" i="16"/>
  <c r="E363" i="16" s="1"/>
  <c r="C363" i="16" s="1"/>
  <c r="I207" i="16"/>
  <c r="E207" i="16" s="1"/>
  <c r="C207" i="16" s="1"/>
  <c r="I64" i="16"/>
  <c r="E64" i="16" s="1"/>
  <c r="C64" i="16" s="1"/>
  <c r="I3829" i="16"/>
  <c r="E3829" i="16" s="1"/>
  <c r="C3829" i="16" s="1"/>
  <c r="I1472" i="16"/>
  <c r="E1472" i="16" s="1"/>
  <c r="C1472" i="16" s="1"/>
  <c r="I1231" i="16"/>
  <c r="E1231" i="16" s="1"/>
  <c r="C1231" i="16" s="1"/>
  <c r="I439" i="16"/>
  <c r="E439" i="16" s="1"/>
  <c r="C439" i="16" s="1"/>
  <c r="I2226" i="16"/>
  <c r="E2226" i="16" s="1"/>
  <c r="C2226" i="16" s="1"/>
  <c r="I1361" i="16"/>
  <c r="E1361" i="16" s="1"/>
  <c r="C1361" i="16" s="1"/>
  <c r="I2501" i="16"/>
  <c r="E2501" i="16" s="1"/>
  <c r="C2501" i="16" s="1"/>
  <c r="I1624" i="16"/>
  <c r="E1624" i="16" s="1"/>
  <c r="C1624" i="16" s="1"/>
  <c r="I2750" i="16"/>
  <c r="E2750" i="16" s="1"/>
  <c r="C2750" i="16" s="1"/>
  <c r="I1887" i="16"/>
  <c r="E1887" i="16" s="1"/>
  <c r="C1887" i="16" s="1"/>
  <c r="I1167" i="16"/>
  <c r="E1167" i="16" s="1"/>
  <c r="C1167" i="16" s="1"/>
  <c r="I2738" i="16"/>
  <c r="E2738" i="16" s="1"/>
  <c r="C2738" i="16" s="1"/>
  <c r="I2307" i="16"/>
  <c r="E2307" i="16" s="1"/>
  <c r="C2307" i="16" s="1"/>
  <c r="I2018" i="16"/>
  <c r="E2018" i="16" s="1"/>
  <c r="C2018" i="16" s="1"/>
  <c r="I1790" i="16"/>
  <c r="E1790" i="16" s="1"/>
  <c r="C1790" i="16" s="1"/>
  <c r="I1587" i="16"/>
  <c r="E1587" i="16" s="1"/>
  <c r="C1587" i="16" s="1"/>
  <c r="I1418" i="16"/>
  <c r="E1418" i="16" s="1"/>
  <c r="C1418" i="16" s="1"/>
  <c r="I1250" i="16"/>
  <c r="E1250" i="16" s="1"/>
  <c r="C1250" i="16" s="1"/>
  <c r="I1106" i="16"/>
  <c r="E1106" i="16" s="1"/>
  <c r="C1106" i="16" s="1"/>
  <c r="I2977" i="16"/>
  <c r="E2977" i="16" s="1"/>
  <c r="C2977" i="16" s="1"/>
  <c r="I2832" i="16"/>
  <c r="E2832" i="16" s="1"/>
  <c r="C2832" i="16" s="1"/>
  <c r="I2689" i="16"/>
  <c r="E2689" i="16" s="1"/>
  <c r="C2689" i="16" s="1"/>
  <c r="I2545" i="16"/>
  <c r="E2545" i="16" s="1"/>
  <c r="C2545" i="16" s="1"/>
  <c r="I2389" i="16"/>
  <c r="E2389" i="16" s="1"/>
  <c r="C2389" i="16" s="1"/>
  <c r="I2246" i="16"/>
  <c r="E2246" i="16" s="1"/>
  <c r="C2246" i="16" s="1"/>
  <c r="I2101" i="16"/>
  <c r="E2101" i="16" s="1"/>
  <c r="C2101" i="16" s="1"/>
  <c r="I1945" i="16"/>
  <c r="E1945" i="16" s="1"/>
  <c r="C1945" i="16" s="1"/>
  <c r="I1789" i="16"/>
  <c r="E1789" i="16" s="1"/>
  <c r="C1789" i="16" s="1"/>
  <c r="I1646" i="16"/>
  <c r="E1646" i="16" s="1"/>
  <c r="C1646" i="16" s="1"/>
  <c r="I1501" i="16"/>
  <c r="E1501" i="16" s="1"/>
  <c r="C1501" i="16" s="1"/>
  <c r="I1358" i="16"/>
  <c r="E1358" i="16" s="1"/>
  <c r="C1358" i="16" s="1"/>
  <c r="I1214" i="16"/>
  <c r="E1214" i="16" s="1"/>
  <c r="C1214" i="16" s="1"/>
  <c r="I1069" i="16"/>
  <c r="E1069" i="16" s="1"/>
  <c r="C1069" i="16" s="1"/>
  <c r="I924" i="16"/>
  <c r="E924" i="16" s="1"/>
  <c r="C924" i="16" s="1"/>
  <c r="I781" i="16"/>
  <c r="E781" i="16" s="1"/>
  <c r="C781" i="16" s="1"/>
  <c r="I637" i="16"/>
  <c r="E637" i="16" s="1"/>
  <c r="C637" i="16" s="1"/>
  <c r="I492" i="16"/>
  <c r="E492" i="16" s="1"/>
  <c r="C492" i="16" s="1"/>
  <c r="I348" i="16"/>
  <c r="E348" i="16" s="1"/>
  <c r="C348" i="16" s="1"/>
  <c r="I192" i="16"/>
  <c r="E192" i="16" s="1"/>
  <c r="C192" i="16" s="1"/>
  <c r="I1005" i="16"/>
  <c r="E1005" i="16" s="1"/>
  <c r="C1005" i="16" s="1"/>
  <c r="I862" i="16"/>
  <c r="E862" i="16" s="1"/>
  <c r="C862" i="16" s="1"/>
  <c r="I706" i="16"/>
  <c r="E706" i="16" s="1"/>
  <c r="C706" i="16" s="1"/>
  <c r="I561" i="16"/>
  <c r="E561" i="16" s="1"/>
  <c r="C561" i="16" s="1"/>
  <c r="I418" i="16"/>
  <c r="E418" i="16" s="1"/>
  <c r="C418" i="16" s="1"/>
  <c r="I273" i="16"/>
  <c r="E273" i="16" s="1"/>
  <c r="C273" i="16" s="1"/>
  <c r="I130" i="16"/>
  <c r="E130" i="16" s="1"/>
  <c r="C130" i="16" s="1"/>
  <c r="I1006" i="16"/>
  <c r="E1006" i="16" s="1"/>
  <c r="C1006" i="16" s="1"/>
  <c r="I860" i="16"/>
  <c r="E860" i="16" s="1"/>
  <c r="C860" i="16" s="1"/>
  <c r="I717" i="16"/>
  <c r="E717" i="16" s="1"/>
  <c r="C717" i="16" s="1"/>
  <c r="I573" i="16"/>
  <c r="E573" i="16" s="1"/>
  <c r="C573" i="16" s="1"/>
  <c r="I429" i="16"/>
  <c r="E429" i="16" s="1"/>
  <c r="C429" i="16" s="1"/>
  <c r="I286" i="16"/>
  <c r="E286" i="16" s="1"/>
  <c r="C286" i="16" s="1"/>
  <c r="I142" i="16"/>
  <c r="E142" i="16" s="1"/>
  <c r="C142" i="16" s="1"/>
  <c r="I1017" i="16"/>
  <c r="E1017" i="16" s="1"/>
  <c r="C1017" i="16" s="1"/>
  <c r="I871" i="16"/>
  <c r="E871" i="16" s="1"/>
  <c r="C871" i="16" s="1"/>
  <c r="I728" i="16"/>
  <c r="E728" i="16" s="1"/>
  <c r="C728" i="16" s="1"/>
  <c r="I585" i="16"/>
  <c r="E585" i="16" s="1"/>
  <c r="C585" i="16" s="1"/>
  <c r="I440" i="16"/>
  <c r="E440" i="16" s="1"/>
  <c r="C440" i="16" s="1"/>
  <c r="I284" i="16"/>
  <c r="E284" i="16" s="1"/>
  <c r="C284" i="16" s="1"/>
  <c r="I139" i="16"/>
  <c r="E139" i="16" s="1"/>
  <c r="C139" i="16" s="1"/>
  <c r="I1003" i="16"/>
  <c r="E1003" i="16" s="1"/>
  <c r="C1003" i="16" s="1"/>
  <c r="I858" i="16"/>
  <c r="E858" i="16" s="1"/>
  <c r="C858" i="16" s="1"/>
  <c r="I715" i="16"/>
  <c r="E715" i="16" s="1"/>
  <c r="C715" i="16" s="1"/>
  <c r="I570" i="16"/>
  <c r="E570" i="16" s="1"/>
  <c r="C570" i="16" s="1"/>
  <c r="I427" i="16"/>
  <c r="E427" i="16" s="1"/>
  <c r="C427" i="16" s="1"/>
  <c r="I283" i="16"/>
  <c r="E283" i="16" s="1"/>
  <c r="C283" i="16" s="1"/>
  <c r="I140" i="16"/>
  <c r="E140" i="16" s="1"/>
  <c r="C140" i="16" s="1"/>
  <c r="I390" i="16"/>
  <c r="E390" i="16" s="1"/>
  <c r="C390" i="16" s="1"/>
  <c r="I245" i="16"/>
  <c r="E245" i="16" s="1"/>
  <c r="C245" i="16" s="1"/>
  <c r="I103" i="16"/>
  <c r="E103" i="16" s="1"/>
  <c r="C103" i="16" s="1"/>
  <c r="I977" i="16"/>
  <c r="E977" i="16" s="1"/>
  <c r="C977" i="16" s="1"/>
  <c r="I834" i="16"/>
  <c r="E834" i="16" s="1"/>
  <c r="C834" i="16" s="1"/>
  <c r="I689" i="16"/>
  <c r="E689" i="16" s="1"/>
  <c r="C689" i="16" s="1"/>
  <c r="I546" i="16"/>
  <c r="E546" i="16" s="1"/>
  <c r="C546" i="16" s="1"/>
  <c r="I401" i="16"/>
  <c r="E401" i="16" s="1"/>
  <c r="C401" i="16" s="1"/>
  <c r="I257" i="16"/>
  <c r="E257" i="16" s="1"/>
  <c r="C257" i="16" s="1"/>
  <c r="I112" i="16"/>
  <c r="E112" i="16" s="1"/>
  <c r="C112" i="16" s="1"/>
  <c r="I976" i="16"/>
  <c r="E976" i="16" s="1"/>
  <c r="C976" i="16" s="1"/>
  <c r="I832" i="16"/>
  <c r="E832" i="16" s="1"/>
  <c r="C832" i="16" s="1"/>
  <c r="I688" i="16"/>
  <c r="E688" i="16" s="1"/>
  <c r="C688" i="16" s="1"/>
  <c r="I543" i="16"/>
  <c r="E543" i="16" s="1"/>
  <c r="C543" i="16" s="1"/>
  <c r="I400" i="16"/>
  <c r="E400" i="16" s="1"/>
  <c r="C400" i="16" s="1"/>
  <c r="I255" i="16"/>
  <c r="E255" i="16" s="1"/>
  <c r="C255" i="16" s="1"/>
  <c r="I113" i="16"/>
  <c r="E113" i="16" s="1"/>
  <c r="C113" i="16" s="1"/>
  <c r="I927" i="16"/>
  <c r="E927" i="16" s="1"/>
  <c r="C927" i="16" s="1"/>
  <c r="I783" i="16"/>
  <c r="E783" i="16" s="1"/>
  <c r="C783" i="16" s="1"/>
  <c r="I2975" i="16"/>
  <c r="E2975" i="16" s="1"/>
  <c r="C2975" i="16" s="1"/>
  <c r="I1112" i="16"/>
  <c r="E1112" i="16" s="1"/>
  <c r="C1112" i="16" s="1"/>
  <c r="I1075" i="16"/>
  <c r="E1075" i="16" s="1"/>
  <c r="C1075" i="16" s="1"/>
  <c r="I2957" i="16"/>
  <c r="E2957" i="16" s="1"/>
  <c r="C2957" i="16" s="1"/>
  <c r="I2093" i="16"/>
  <c r="E2093" i="16" s="1"/>
  <c r="C2093" i="16" s="1"/>
  <c r="I1230" i="16"/>
  <c r="E1230" i="16" s="1"/>
  <c r="C1230" i="16" s="1"/>
  <c r="I2368" i="16"/>
  <c r="E2368" i="16" s="1"/>
  <c r="C2368" i="16" s="1"/>
  <c r="I1491" i="16"/>
  <c r="E1491" i="16" s="1"/>
  <c r="C1491" i="16" s="1"/>
  <c r="I2618" i="16"/>
  <c r="E2618" i="16" s="1"/>
  <c r="C2618" i="16" s="1"/>
  <c r="I1755" i="16"/>
  <c r="E1755" i="16" s="1"/>
  <c r="C1755" i="16" s="1"/>
  <c r="I1107" i="16"/>
  <c r="E1107" i="16" s="1"/>
  <c r="C1107" i="16" s="1"/>
  <c r="I2666" i="16"/>
  <c r="E2666" i="16" s="1"/>
  <c r="C2666" i="16" s="1"/>
  <c r="I2234" i="16"/>
  <c r="E2234" i="16" s="1"/>
  <c r="C2234" i="16" s="1"/>
  <c r="I2005" i="16"/>
  <c r="E2005" i="16" s="1"/>
  <c r="C2005" i="16" s="1"/>
  <c r="I1778" i="16"/>
  <c r="E1778" i="16" s="1"/>
  <c r="C1778" i="16" s="1"/>
  <c r="I1575" i="16"/>
  <c r="E1575" i="16" s="1"/>
  <c r="C1575" i="16" s="1"/>
  <c r="I1406" i="16"/>
  <c r="E1406" i="16" s="1"/>
  <c r="C1406" i="16" s="1"/>
  <c r="I1239" i="16"/>
  <c r="E1239" i="16" s="1"/>
  <c r="C1239" i="16" s="1"/>
  <c r="I1095" i="16"/>
  <c r="E1095" i="16" s="1"/>
  <c r="C1095" i="16" s="1"/>
  <c r="I2965" i="16"/>
  <c r="E2965" i="16" s="1"/>
  <c r="C2965" i="16" s="1"/>
  <c r="I2821" i="16"/>
  <c r="E2821" i="16" s="1"/>
  <c r="C2821" i="16" s="1"/>
  <c r="I2677" i="16"/>
  <c r="E2677" i="16" s="1"/>
  <c r="C2677" i="16" s="1"/>
  <c r="I2532" i="16"/>
  <c r="E2532" i="16" s="1"/>
  <c r="C2532" i="16" s="1"/>
  <c r="I2377" i="16"/>
  <c r="E2377" i="16" s="1"/>
  <c r="C2377" i="16" s="1"/>
  <c r="I2232" i="16"/>
  <c r="E2232" i="16" s="1"/>
  <c r="C2232" i="16" s="1"/>
  <c r="I2089" i="16"/>
  <c r="E2089" i="16" s="1"/>
  <c r="C2089" i="16" s="1"/>
  <c r="I1932" i="16"/>
  <c r="E1932" i="16" s="1"/>
  <c r="C1932" i="16" s="1"/>
  <c r="I1777" i="16"/>
  <c r="E1777" i="16" s="1"/>
  <c r="C1777" i="16" s="1"/>
  <c r="I1633" i="16"/>
  <c r="E1633" i="16" s="1"/>
  <c r="C1633" i="16" s="1"/>
  <c r="I1489" i="16"/>
  <c r="E1489" i="16" s="1"/>
  <c r="C1489" i="16" s="1"/>
  <c r="I1345" i="16"/>
  <c r="E1345" i="16" s="1"/>
  <c r="C1345" i="16" s="1"/>
  <c r="I1201" i="16"/>
  <c r="E1201" i="16" s="1"/>
  <c r="C1201" i="16" s="1"/>
  <c r="I1055" i="16"/>
  <c r="E1055" i="16" s="1"/>
  <c r="C1055" i="16" s="1"/>
  <c r="I912" i="16"/>
  <c r="E912" i="16" s="1"/>
  <c r="C912" i="16" s="1"/>
  <c r="I768" i="16"/>
  <c r="E768" i="16" s="1"/>
  <c r="C768" i="16" s="1"/>
  <c r="I624" i="16"/>
  <c r="E624" i="16" s="1"/>
  <c r="C624" i="16" s="1"/>
  <c r="I479" i="16"/>
  <c r="E479" i="16" s="1"/>
  <c r="C479" i="16" s="1"/>
  <c r="I336" i="16"/>
  <c r="E336" i="16" s="1"/>
  <c r="C336" i="16" s="1"/>
  <c r="I180" i="16"/>
  <c r="E180" i="16" s="1"/>
  <c r="C180" i="16" s="1"/>
  <c r="I993" i="16"/>
  <c r="E993" i="16" s="1"/>
  <c r="C993" i="16" s="1"/>
  <c r="I849" i="16"/>
  <c r="E849" i="16" s="1"/>
  <c r="C849" i="16" s="1"/>
  <c r="I694" i="16"/>
  <c r="E694" i="16" s="1"/>
  <c r="C694" i="16" s="1"/>
  <c r="I549" i="16"/>
  <c r="E549" i="16" s="1"/>
  <c r="C549" i="16" s="1"/>
  <c r="I406" i="16"/>
  <c r="E406" i="16" s="1"/>
  <c r="C406" i="16" s="1"/>
  <c r="I262" i="16"/>
  <c r="E262" i="16" s="1"/>
  <c r="C262" i="16" s="1"/>
  <c r="I118" i="16"/>
  <c r="E118" i="16" s="1"/>
  <c r="C118" i="16" s="1"/>
  <c r="I994" i="16"/>
  <c r="E994" i="16" s="1"/>
  <c r="C994" i="16" s="1"/>
  <c r="I850" i="16"/>
  <c r="E850" i="16" s="1"/>
  <c r="C850" i="16" s="1"/>
  <c r="I704" i="16"/>
  <c r="E704" i="16" s="1"/>
  <c r="C704" i="16" s="1"/>
  <c r="I562" i="16"/>
  <c r="E562" i="16" s="1"/>
  <c r="C562" i="16" s="1"/>
  <c r="I417" i="16"/>
  <c r="E417" i="16" s="1"/>
  <c r="C417" i="16" s="1"/>
  <c r="I274" i="16"/>
  <c r="E274" i="16" s="1"/>
  <c r="C274" i="16" s="1"/>
  <c r="I129" i="16"/>
  <c r="E129" i="16" s="1"/>
  <c r="C129" i="16" s="1"/>
  <c r="I1004" i="16"/>
  <c r="E1004" i="16" s="1"/>
  <c r="C1004" i="16" s="1"/>
  <c r="I861" i="16"/>
  <c r="E861" i="16" s="1"/>
  <c r="C861" i="16" s="1"/>
  <c r="I716" i="16"/>
  <c r="E716" i="16" s="1"/>
  <c r="C716" i="16" s="1"/>
  <c r="I572" i="16"/>
  <c r="E572" i="16" s="1"/>
  <c r="C572" i="16" s="1"/>
  <c r="I428" i="16"/>
  <c r="E428" i="16" s="1"/>
  <c r="C428" i="16" s="1"/>
  <c r="I272" i="16"/>
  <c r="E272" i="16" s="1"/>
  <c r="C272" i="16" s="1"/>
  <c r="I127" i="16"/>
  <c r="E127" i="16" s="1"/>
  <c r="C127" i="16" s="1"/>
  <c r="I992" i="16"/>
  <c r="E992" i="16" s="1"/>
  <c r="C992" i="16" s="1"/>
  <c r="I847" i="16"/>
  <c r="E847" i="16" s="1"/>
  <c r="C847" i="16" s="1"/>
  <c r="I703" i="16"/>
  <c r="E703" i="16" s="1"/>
  <c r="C703" i="16" s="1"/>
  <c r="I560" i="16"/>
  <c r="E560" i="16" s="1"/>
  <c r="C560" i="16" s="1"/>
  <c r="I415" i="16"/>
  <c r="E415" i="16" s="1"/>
  <c r="C415" i="16" s="1"/>
  <c r="I271" i="16"/>
  <c r="E271" i="16" s="1"/>
  <c r="C271" i="16" s="1"/>
  <c r="I128" i="16"/>
  <c r="E128" i="16" s="1"/>
  <c r="C128" i="16" s="1"/>
  <c r="I377" i="16"/>
  <c r="E377" i="16" s="1"/>
  <c r="C377" i="16" s="1"/>
  <c r="I234" i="16"/>
  <c r="E234" i="16" s="1"/>
  <c r="C234" i="16" s="1"/>
  <c r="I90" i="16"/>
  <c r="E90" i="16" s="1"/>
  <c r="C90" i="16" s="1"/>
  <c r="I965" i="16"/>
  <c r="E965" i="16" s="1"/>
  <c r="C965" i="16" s="1"/>
  <c r="I822" i="16"/>
  <c r="E822" i="16" s="1"/>
  <c r="C822" i="16" s="1"/>
  <c r="I677" i="16"/>
  <c r="E677" i="16" s="1"/>
  <c r="C677" i="16" s="1"/>
  <c r="I533" i="16"/>
  <c r="E533" i="16" s="1"/>
  <c r="C533" i="16" s="1"/>
  <c r="I389" i="16"/>
  <c r="E389" i="16" s="1"/>
  <c r="C389" i="16" s="1"/>
  <c r="I246" i="16"/>
  <c r="E246" i="16" s="1"/>
  <c r="C246" i="16" s="1"/>
  <c r="I101" i="16"/>
  <c r="E101" i="16" s="1"/>
  <c r="C101" i="16" s="1"/>
  <c r="I964" i="16"/>
  <c r="E964" i="16" s="1"/>
  <c r="C964" i="16" s="1"/>
  <c r="I820" i="16"/>
  <c r="E820" i="16" s="1"/>
  <c r="C820" i="16" s="1"/>
  <c r="I676" i="16"/>
  <c r="E676" i="16" s="1"/>
  <c r="C676" i="16" s="1"/>
  <c r="I531" i="16"/>
  <c r="E531" i="16" s="1"/>
  <c r="C531" i="16" s="1"/>
  <c r="I388" i="16"/>
  <c r="E388" i="16" s="1"/>
  <c r="C388" i="16" s="1"/>
  <c r="I244" i="16"/>
  <c r="E244" i="16" s="1"/>
  <c r="C244" i="16" s="1"/>
  <c r="I100" i="16"/>
  <c r="E100" i="16" s="1"/>
  <c r="C100" i="16" s="1"/>
  <c r="I915" i="16"/>
  <c r="E915" i="16" s="1"/>
  <c r="C915" i="16" s="1"/>
  <c r="I771" i="16"/>
  <c r="E771" i="16" s="1"/>
  <c r="C771" i="16" s="1"/>
  <c r="I628" i="16"/>
  <c r="E628" i="16" s="1"/>
  <c r="C628" i="16" s="1"/>
  <c r="I482" i="16"/>
  <c r="E482" i="16" s="1"/>
  <c r="C482" i="16" s="1"/>
  <c r="I339" i="16"/>
  <c r="E339" i="16" s="1"/>
  <c r="C339" i="16" s="1"/>
  <c r="I183" i="16"/>
  <c r="E183" i="16" s="1"/>
  <c r="C183" i="16" s="1"/>
  <c r="I1058" i="16"/>
  <c r="E1058" i="16" s="1"/>
  <c r="C1058" i="16" s="1"/>
  <c r="I914" i="16"/>
  <c r="E914" i="16" s="1"/>
  <c r="C914" i="16" s="1"/>
  <c r="I770" i="16"/>
  <c r="E770" i="16" s="1"/>
  <c r="C770" i="16" s="1"/>
  <c r="I626" i="16"/>
  <c r="E626" i="16" s="1"/>
  <c r="C626" i="16" s="1"/>
  <c r="I483" i="16"/>
  <c r="E483" i="16" s="1"/>
  <c r="C483" i="16" s="1"/>
  <c r="I338" i="16"/>
  <c r="E338" i="16" s="1"/>
  <c r="C338" i="16" s="1"/>
  <c r="I194" i="16"/>
  <c r="E194" i="16" s="1"/>
  <c r="C194" i="16" s="1"/>
  <c r="I2100" i="16"/>
  <c r="E2100" i="16" s="1"/>
  <c r="C2100" i="16" s="1"/>
  <c r="I2888" i="16"/>
  <c r="E2888" i="16" s="1"/>
  <c r="C2888" i="16" s="1"/>
  <c r="I1063" i="16"/>
  <c r="E1063" i="16" s="1"/>
  <c r="C1063" i="16" s="1"/>
  <c r="I2945" i="16"/>
  <c r="E2945" i="16" s="1"/>
  <c r="C2945" i="16" s="1"/>
  <c r="I2082" i="16"/>
  <c r="E2082" i="16" s="1"/>
  <c r="C2082" i="16" s="1"/>
  <c r="I1217" i="16"/>
  <c r="E1217" i="16" s="1"/>
  <c r="C1217" i="16" s="1"/>
  <c r="I2355" i="16"/>
  <c r="E2355" i="16" s="1"/>
  <c r="C2355" i="16" s="1"/>
  <c r="I1480" i="16"/>
  <c r="E1480" i="16" s="1"/>
  <c r="C1480" i="16" s="1"/>
  <c r="I2607" i="16"/>
  <c r="E2607" i="16" s="1"/>
  <c r="C2607" i="16" s="1"/>
  <c r="I1744" i="16"/>
  <c r="E1744" i="16" s="1"/>
  <c r="C1744" i="16" s="1"/>
  <c r="I1035" i="16"/>
  <c r="E1035" i="16" s="1"/>
  <c r="C1035" i="16" s="1"/>
  <c r="I2653" i="16"/>
  <c r="E2653" i="16" s="1"/>
  <c r="C2653" i="16" s="1"/>
  <c r="I2210" i="16"/>
  <c r="E2210" i="16" s="1"/>
  <c r="C2210" i="16" s="1"/>
  <c r="I1995" i="16"/>
  <c r="E1995" i="16" s="1"/>
  <c r="C1995" i="16" s="1"/>
  <c r="I1753" i="16"/>
  <c r="E1753" i="16" s="1"/>
  <c r="C1753" i="16" s="1"/>
  <c r="I1562" i="16"/>
  <c r="E1562" i="16" s="1"/>
  <c r="C1562" i="16" s="1"/>
  <c r="I1393" i="16"/>
  <c r="E1393" i="16" s="1"/>
  <c r="C1393" i="16" s="1"/>
  <c r="I1227" i="16"/>
  <c r="E1227" i="16" s="1"/>
  <c r="C1227" i="16" s="1"/>
  <c r="I1082" i="16"/>
  <c r="E1082" i="16" s="1"/>
  <c r="C1082" i="16" s="1"/>
  <c r="I2953" i="16"/>
  <c r="E2953" i="16" s="1"/>
  <c r="C2953" i="16" s="1"/>
  <c r="I2809" i="16"/>
  <c r="E2809" i="16" s="1"/>
  <c r="C2809" i="16" s="1"/>
  <c r="I2665" i="16"/>
  <c r="E2665" i="16" s="1"/>
  <c r="C2665" i="16" s="1"/>
  <c r="I2521" i="16"/>
  <c r="E2521" i="16" s="1"/>
  <c r="C2521" i="16" s="1"/>
  <c r="I2364" i="16"/>
  <c r="E2364" i="16" s="1"/>
  <c r="C2364" i="16" s="1"/>
  <c r="I2222" i="16"/>
  <c r="E2222" i="16" s="1"/>
  <c r="C2222" i="16" s="1"/>
  <c r="I2077" i="16"/>
  <c r="E2077" i="16" s="1"/>
  <c r="C2077" i="16" s="1"/>
  <c r="I1922" i="16"/>
  <c r="E1922" i="16" s="1"/>
  <c r="C1922" i="16" s="1"/>
  <c r="I1766" i="16"/>
  <c r="E1766" i="16" s="1"/>
  <c r="C1766" i="16" s="1"/>
  <c r="I1621" i="16"/>
  <c r="E1621" i="16" s="1"/>
  <c r="C1621" i="16" s="1"/>
  <c r="I1476" i="16"/>
  <c r="E1476" i="16" s="1"/>
  <c r="C1476" i="16" s="1"/>
  <c r="I1333" i="16"/>
  <c r="E1333" i="16" s="1"/>
  <c r="C1333" i="16" s="1"/>
  <c r="I1189" i="16"/>
  <c r="E1189" i="16" s="1"/>
  <c r="C1189" i="16" s="1"/>
  <c r="I1045" i="16"/>
  <c r="E1045" i="16" s="1"/>
  <c r="C1045" i="16" s="1"/>
  <c r="I899" i="16"/>
  <c r="E899" i="16" s="1"/>
  <c r="C899" i="16" s="1"/>
  <c r="I755" i="16"/>
  <c r="E755" i="16" s="1"/>
  <c r="C755" i="16" s="1"/>
  <c r="I612" i="16"/>
  <c r="E612" i="16" s="1"/>
  <c r="C612" i="16" s="1"/>
  <c r="I468" i="16"/>
  <c r="E468" i="16" s="1"/>
  <c r="C468" i="16" s="1"/>
  <c r="I324" i="16"/>
  <c r="E324" i="16" s="1"/>
  <c r="C324" i="16" s="1"/>
  <c r="I168" i="16"/>
  <c r="E168" i="16" s="1"/>
  <c r="C168" i="16" s="1"/>
  <c r="I982" i="16"/>
  <c r="E982" i="16" s="1"/>
  <c r="C982" i="16" s="1"/>
  <c r="I837" i="16"/>
  <c r="E837" i="16" s="1"/>
  <c r="C837" i="16" s="1"/>
  <c r="I682" i="16"/>
  <c r="E682" i="16" s="1"/>
  <c r="C682" i="16" s="1"/>
  <c r="I537" i="16"/>
  <c r="E537" i="16" s="1"/>
  <c r="C537" i="16" s="1"/>
  <c r="I394" i="16"/>
  <c r="E394" i="16" s="1"/>
  <c r="C394" i="16" s="1"/>
  <c r="I250" i="16"/>
  <c r="E250" i="16" s="1"/>
  <c r="C250" i="16" s="1"/>
  <c r="I106" i="16"/>
  <c r="E106" i="16" s="1"/>
  <c r="C106" i="16" s="1"/>
  <c r="I981" i="16"/>
  <c r="E981" i="16" s="1"/>
  <c r="C981" i="16" s="1"/>
  <c r="I838" i="16"/>
  <c r="E838" i="16" s="1"/>
  <c r="C838" i="16" s="1"/>
  <c r="I693" i="16"/>
  <c r="E693" i="16" s="1"/>
  <c r="C693" i="16" s="1"/>
  <c r="I550" i="16"/>
  <c r="E550" i="16" s="1"/>
  <c r="C550" i="16" s="1"/>
  <c r="I405" i="16"/>
  <c r="E405" i="16" s="1"/>
  <c r="C405" i="16" s="1"/>
  <c r="I261" i="16"/>
  <c r="E261" i="16" s="1"/>
  <c r="C261" i="16" s="1"/>
  <c r="I117" i="16"/>
  <c r="E117" i="16" s="1"/>
  <c r="C117" i="16" s="1"/>
  <c r="I991" i="16"/>
  <c r="E991" i="16" s="1"/>
  <c r="C991" i="16" s="1"/>
  <c r="I848" i="16"/>
  <c r="E848" i="16" s="1"/>
  <c r="C848" i="16" s="1"/>
  <c r="I705" i="16"/>
  <c r="E705" i="16" s="1"/>
  <c r="C705" i="16" s="1"/>
  <c r="I559" i="16"/>
  <c r="E559" i="16" s="1"/>
  <c r="C559" i="16" s="1"/>
  <c r="I416" i="16"/>
  <c r="E416" i="16" s="1"/>
  <c r="C416" i="16" s="1"/>
  <c r="I259" i="16"/>
  <c r="E259" i="16" s="1"/>
  <c r="C259" i="16" s="1"/>
  <c r="I115" i="16"/>
  <c r="E115" i="16" s="1"/>
  <c r="C115" i="16" s="1"/>
  <c r="I979" i="16"/>
  <c r="E979" i="16" s="1"/>
  <c r="C979" i="16" s="1"/>
  <c r="I836" i="16"/>
  <c r="E836" i="16" s="1"/>
  <c r="C836" i="16" s="1"/>
  <c r="I691" i="16"/>
  <c r="E691" i="16" s="1"/>
  <c r="C691" i="16" s="1"/>
  <c r="I548" i="16"/>
  <c r="E548" i="16" s="1"/>
  <c r="C548" i="16" s="1"/>
  <c r="I403" i="16"/>
  <c r="E403" i="16" s="1"/>
  <c r="C403" i="16" s="1"/>
  <c r="I260" i="16"/>
  <c r="E260" i="16" s="1"/>
  <c r="C260" i="16" s="1"/>
  <c r="I116" i="16"/>
  <c r="E116" i="16" s="1"/>
  <c r="C116" i="16" s="1"/>
  <c r="I366" i="16"/>
  <c r="E366" i="16" s="1"/>
  <c r="C366" i="16" s="1"/>
  <c r="I221" i="16"/>
  <c r="E221" i="16" s="1"/>
  <c r="C221" i="16" s="1"/>
  <c r="I78" i="16"/>
  <c r="E78" i="16" s="1"/>
  <c r="C78" i="16" s="1"/>
  <c r="I953" i="16"/>
  <c r="E953" i="16" s="1"/>
  <c r="C953" i="16" s="1"/>
  <c r="I809" i="16"/>
  <c r="E809" i="16" s="1"/>
  <c r="C809" i="16" s="1"/>
  <c r="I665" i="16"/>
  <c r="E665" i="16" s="1"/>
  <c r="C665" i="16" s="1"/>
  <c r="I522" i="16"/>
  <c r="E522" i="16" s="1"/>
  <c r="C522" i="16" s="1"/>
  <c r="I378" i="16"/>
  <c r="E378" i="16" s="1"/>
  <c r="C378" i="16" s="1"/>
  <c r="I233" i="16"/>
  <c r="E233" i="16" s="1"/>
  <c r="C233" i="16" s="1"/>
  <c r="I88" i="16"/>
  <c r="E88" i="16" s="1"/>
  <c r="C88" i="16" s="1"/>
  <c r="I952" i="16"/>
  <c r="E952" i="16" s="1"/>
  <c r="C952" i="16" s="1"/>
  <c r="I808" i="16"/>
  <c r="E808" i="16" s="1"/>
  <c r="C808" i="16" s="1"/>
  <c r="I664" i="16"/>
  <c r="E664" i="16" s="1"/>
  <c r="C664" i="16" s="1"/>
  <c r="I520" i="16"/>
  <c r="E520" i="16" s="1"/>
  <c r="C520" i="16" s="1"/>
  <c r="I376" i="16"/>
  <c r="E376" i="16" s="1"/>
  <c r="C376" i="16" s="1"/>
  <c r="I231" i="16"/>
  <c r="E231" i="16" s="1"/>
  <c r="C231" i="16" s="1"/>
  <c r="I89" i="16"/>
  <c r="E89" i="16" s="1"/>
  <c r="C89" i="16" s="1"/>
  <c r="I902" i="16"/>
  <c r="E902" i="16" s="1"/>
  <c r="C902" i="16" s="1"/>
  <c r="I759" i="16"/>
  <c r="E759" i="16" s="1"/>
  <c r="C759" i="16" s="1"/>
  <c r="I615" i="16"/>
  <c r="E615" i="16" s="1"/>
  <c r="C615" i="16" s="1"/>
  <c r="I470" i="16"/>
  <c r="E470" i="16" s="1"/>
  <c r="C470" i="16" s="1"/>
  <c r="I327" i="16"/>
  <c r="E327" i="16" s="1"/>
  <c r="C327" i="16" s="1"/>
  <c r="I172" i="16"/>
  <c r="E172" i="16" s="1"/>
  <c r="C172" i="16" s="1"/>
  <c r="I1046" i="16"/>
  <c r="E1046" i="16" s="1"/>
  <c r="C1046" i="16" s="1"/>
  <c r="I903" i="16"/>
  <c r="E903" i="16" s="1"/>
  <c r="C903" i="16" s="1"/>
  <c r="I757" i="16"/>
  <c r="E757" i="16" s="1"/>
  <c r="C757" i="16" s="1"/>
  <c r="I614" i="16"/>
  <c r="E614" i="16" s="1"/>
  <c r="C614" i="16" s="1"/>
  <c r="I471" i="16"/>
  <c r="E471" i="16" s="1"/>
  <c r="C471" i="16" s="1"/>
  <c r="I325" i="16"/>
  <c r="E325" i="16" s="1"/>
  <c r="C325" i="16" s="1"/>
  <c r="I181" i="16"/>
  <c r="E181" i="16" s="1"/>
  <c r="C181" i="16" s="1"/>
  <c r="I1057" i="16"/>
  <c r="E1057" i="16" s="1"/>
  <c r="C1057" i="16" s="1"/>
  <c r="I913" i="16"/>
  <c r="E913" i="16" s="1"/>
  <c r="C913" i="16" s="1"/>
  <c r="I769" i="16"/>
  <c r="E769" i="16" s="1"/>
  <c r="C769" i="16" s="1"/>
  <c r="I625" i="16"/>
  <c r="E625" i="16" s="1"/>
  <c r="C625" i="16" s="1"/>
  <c r="I481" i="16"/>
  <c r="E481" i="16" s="1"/>
  <c r="C481" i="16" s="1"/>
  <c r="I337" i="16"/>
  <c r="E337" i="16" s="1"/>
  <c r="C337" i="16" s="1"/>
  <c r="I193" i="16"/>
  <c r="E193" i="16" s="1"/>
  <c r="C193" i="16" s="1"/>
  <c r="I54" i="16"/>
  <c r="E54" i="16" s="1"/>
  <c r="C54" i="16" s="1"/>
  <c r="I3390" i="16"/>
  <c r="E3390" i="16" s="1"/>
  <c r="C3390" i="16" s="1"/>
  <c r="I1236" i="16"/>
  <c r="E1236" i="16" s="1"/>
  <c r="C1236" i="16" s="1"/>
  <c r="I2718" i="16"/>
  <c r="E2718" i="16" s="1"/>
  <c r="C2718" i="16" s="1"/>
  <c r="I1050" i="16"/>
  <c r="E1050" i="16" s="1"/>
  <c r="C1050" i="16" s="1"/>
  <c r="I2812" i="16"/>
  <c r="E2812" i="16" s="1"/>
  <c r="C2812" i="16" s="1"/>
  <c r="I1949" i="16"/>
  <c r="E1949" i="16" s="1"/>
  <c r="C1949" i="16" s="1"/>
  <c r="I1085" i="16"/>
  <c r="E1085" i="16" s="1"/>
  <c r="C1085" i="16" s="1"/>
  <c r="I2213" i="16"/>
  <c r="E2213" i="16" s="1"/>
  <c r="C2213" i="16" s="1"/>
  <c r="I1348" i="16"/>
  <c r="E1348" i="16" s="1"/>
  <c r="C1348" i="16" s="1"/>
  <c r="I2476" i="16"/>
  <c r="E2476" i="16" s="1"/>
  <c r="C2476" i="16" s="1"/>
  <c r="I1611" i="16"/>
  <c r="E1611" i="16" s="1"/>
  <c r="C1611" i="16" s="1"/>
  <c r="I1023" i="16"/>
  <c r="E1023" i="16" s="1"/>
  <c r="C1023" i="16" s="1"/>
  <c r="I2619" i="16"/>
  <c r="E2619" i="16" s="1"/>
  <c r="C2619" i="16" s="1"/>
  <c r="I2173" i="16"/>
  <c r="E2173" i="16" s="1"/>
  <c r="C2173" i="16" s="1"/>
  <c r="I1981" i="16"/>
  <c r="E1981" i="16" s="1"/>
  <c r="C1981" i="16" s="1"/>
  <c r="I1741" i="16"/>
  <c r="E1741" i="16" s="1"/>
  <c r="C1741" i="16" s="1"/>
  <c r="I1549" i="16"/>
  <c r="E1549" i="16" s="1"/>
  <c r="C1549" i="16" s="1"/>
  <c r="I1383" i="16"/>
  <c r="E1383" i="16" s="1"/>
  <c r="C1383" i="16" s="1"/>
  <c r="I1213" i="16"/>
  <c r="E1213" i="16" s="1"/>
  <c r="C1213" i="16" s="1"/>
  <c r="I1070" i="16"/>
  <c r="E1070" i="16" s="1"/>
  <c r="C1070" i="16" s="1"/>
  <c r="I2941" i="16"/>
  <c r="E2941" i="16" s="1"/>
  <c r="C2941" i="16" s="1"/>
  <c r="I2797" i="16"/>
  <c r="E2797" i="16" s="1"/>
  <c r="C2797" i="16" s="1"/>
  <c r="I2654" i="16"/>
  <c r="E2654" i="16" s="1"/>
  <c r="C2654" i="16" s="1"/>
  <c r="I2509" i="16"/>
  <c r="E2509" i="16" s="1"/>
  <c r="C2509" i="16" s="1"/>
  <c r="I2353" i="16"/>
  <c r="E2353" i="16" s="1"/>
  <c r="C2353" i="16" s="1"/>
  <c r="I2209" i="16"/>
  <c r="E2209" i="16" s="1"/>
  <c r="C2209" i="16" s="1"/>
  <c r="I2065" i="16"/>
  <c r="E2065" i="16" s="1"/>
  <c r="C2065" i="16" s="1"/>
  <c r="I1909" i="16"/>
  <c r="E1909" i="16" s="1"/>
  <c r="C1909" i="16" s="1"/>
  <c r="I1754" i="16"/>
  <c r="E1754" i="16" s="1"/>
  <c r="C1754" i="16" s="1"/>
  <c r="I1609" i="16"/>
  <c r="E1609" i="16" s="1"/>
  <c r="C1609" i="16" s="1"/>
  <c r="I1464" i="16"/>
  <c r="E1464" i="16" s="1"/>
  <c r="C1464" i="16" s="1"/>
  <c r="I1320" i="16"/>
  <c r="E1320" i="16" s="1"/>
  <c r="C1320" i="16" s="1"/>
  <c r="I1177" i="16"/>
  <c r="E1177" i="16" s="1"/>
  <c r="C1177" i="16" s="1"/>
  <c r="I1033" i="16"/>
  <c r="E1033" i="16" s="1"/>
  <c r="C1033" i="16" s="1"/>
  <c r="I887" i="16"/>
  <c r="E887" i="16" s="1"/>
  <c r="C887" i="16" s="1"/>
  <c r="I744" i="16"/>
  <c r="E744" i="16" s="1"/>
  <c r="C744" i="16" s="1"/>
  <c r="I600" i="16"/>
  <c r="E600" i="16" s="1"/>
  <c r="C600" i="16" s="1"/>
  <c r="I456" i="16"/>
  <c r="E456" i="16" s="1"/>
  <c r="C456" i="16" s="1"/>
  <c r="I311" i="16"/>
  <c r="E311" i="16" s="1"/>
  <c r="C311" i="16" s="1"/>
  <c r="I155" i="16"/>
  <c r="E155" i="16" s="1"/>
  <c r="C155" i="16" s="1"/>
  <c r="I970" i="16"/>
  <c r="E970" i="16" s="1"/>
  <c r="C970" i="16" s="1"/>
  <c r="I825" i="16"/>
  <c r="E825" i="16" s="1"/>
  <c r="C825" i="16" s="1"/>
  <c r="I670" i="16"/>
  <c r="E670" i="16" s="1"/>
  <c r="C670" i="16" s="1"/>
  <c r="I525" i="16"/>
  <c r="E525" i="16" s="1"/>
  <c r="C525" i="16" s="1"/>
  <c r="I382" i="16"/>
  <c r="E382" i="16" s="1"/>
  <c r="C382" i="16" s="1"/>
  <c r="I2542" i="16"/>
  <c r="E2542" i="16" s="1"/>
  <c r="C2542" i="16" s="1"/>
  <c r="I2551" i="16"/>
  <c r="E2551" i="16" s="1"/>
  <c r="C2551" i="16" s="1"/>
  <c r="I1037" i="16"/>
  <c r="E1037" i="16" s="1"/>
  <c r="C1037" i="16" s="1"/>
  <c r="I2801" i="16"/>
  <c r="E2801" i="16" s="1"/>
  <c r="C2801" i="16" s="1"/>
  <c r="I1937" i="16"/>
  <c r="E1937" i="16" s="1"/>
  <c r="C1937" i="16" s="1"/>
  <c r="I1073" i="16"/>
  <c r="E1073" i="16" s="1"/>
  <c r="C1073" i="16" s="1"/>
  <c r="I2199" i="16"/>
  <c r="E2199" i="16" s="1"/>
  <c r="C2199" i="16" s="1"/>
  <c r="I1336" i="16"/>
  <c r="E1336" i="16" s="1"/>
  <c r="C1336" i="16" s="1"/>
  <c r="I2463" i="16"/>
  <c r="E2463" i="16" s="1"/>
  <c r="C2463" i="16" s="1"/>
  <c r="I1599" i="16"/>
  <c r="E1599" i="16" s="1"/>
  <c r="C1599" i="16" s="1"/>
  <c r="I3049" i="16"/>
  <c r="E3049" i="16" s="1"/>
  <c r="C3049" i="16" s="1"/>
  <c r="I2594" i="16"/>
  <c r="E2594" i="16" s="1"/>
  <c r="C2594" i="16" s="1"/>
  <c r="I2162" i="16"/>
  <c r="E2162" i="16" s="1"/>
  <c r="C2162" i="16" s="1"/>
  <c r="I1934" i="16"/>
  <c r="E1934" i="16" s="1"/>
  <c r="C1934" i="16" s="1"/>
  <c r="I1730" i="16"/>
  <c r="E1730" i="16" s="1"/>
  <c r="C1730" i="16" s="1"/>
  <c r="I1538" i="16"/>
  <c r="E1538" i="16" s="1"/>
  <c r="C1538" i="16" s="1"/>
  <c r="I1357" i="16"/>
  <c r="E1357" i="16" s="1"/>
  <c r="C1357" i="16" s="1"/>
  <c r="I1202" i="16"/>
  <c r="E1202" i="16" s="1"/>
  <c r="C1202" i="16" s="1"/>
  <c r="I3073" i="16"/>
  <c r="E3073" i="16" s="1"/>
  <c r="C3073" i="16" s="1"/>
  <c r="I2929" i="16"/>
  <c r="E2929" i="16" s="1"/>
  <c r="C2929" i="16" s="1"/>
  <c r="I2785" i="16"/>
  <c r="E2785" i="16" s="1"/>
  <c r="C2785" i="16" s="1"/>
  <c r="I2641" i="16"/>
  <c r="E2641" i="16" s="1"/>
  <c r="C2641" i="16" s="1"/>
  <c r="I2496" i="16"/>
  <c r="E2496" i="16" s="1"/>
  <c r="C2496" i="16" s="1"/>
  <c r="I2341" i="16"/>
  <c r="E2341" i="16" s="1"/>
  <c r="C2341" i="16" s="1"/>
  <c r="I2197" i="16"/>
  <c r="E2197" i="16" s="1"/>
  <c r="C2197" i="16" s="1"/>
  <c r="I2054" i="16"/>
  <c r="E2054" i="16" s="1"/>
  <c r="C2054" i="16" s="1"/>
  <c r="I1896" i="16"/>
  <c r="E1896" i="16" s="1"/>
  <c r="C1896" i="16" s="1"/>
  <c r="I1742" i="16"/>
  <c r="E1742" i="16" s="1"/>
  <c r="C1742" i="16" s="1"/>
  <c r="I1598" i="16"/>
  <c r="E1598" i="16" s="1"/>
  <c r="C1598" i="16" s="1"/>
  <c r="I1453" i="16"/>
  <c r="E1453" i="16" s="1"/>
  <c r="C1453" i="16" s="1"/>
  <c r="I1310" i="16"/>
  <c r="E1310" i="16" s="1"/>
  <c r="C1310" i="16" s="1"/>
  <c r="I1166" i="16"/>
  <c r="E1166" i="16" s="1"/>
  <c r="C1166" i="16" s="1"/>
  <c r="I1020" i="16"/>
  <c r="E1020" i="16" s="1"/>
  <c r="C1020" i="16" s="1"/>
  <c r="I875" i="16"/>
  <c r="E875" i="16" s="1"/>
  <c r="C875" i="16" s="1"/>
  <c r="I733" i="16"/>
  <c r="E733" i="16" s="1"/>
  <c r="C733" i="16" s="1"/>
  <c r="I588" i="16"/>
  <c r="E588" i="16" s="1"/>
  <c r="C588" i="16" s="1"/>
  <c r="I444" i="16"/>
  <c r="E444" i="16" s="1"/>
  <c r="C444" i="16" s="1"/>
  <c r="I299" i="16"/>
  <c r="E299" i="16" s="1"/>
  <c r="C299" i="16" s="1"/>
  <c r="I145" i="16"/>
  <c r="E145" i="16" s="1"/>
  <c r="C145" i="16" s="1"/>
  <c r="I958" i="16"/>
  <c r="E958" i="16" s="1"/>
  <c r="C958" i="16" s="1"/>
  <c r="I802" i="16"/>
  <c r="E802" i="16" s="1"/>
  <c r="C802" i="16" s="1"/>
  <c r="I658" i="16"/>
  <c r="E658" i="16" s="1"/>
  <c r="C658" i="16" s="1"/>
  <c r="I513" i="16"/>
  <c r="E513" i="16" s="1"/>
  <c r="C513" i="16" s="1"/>
  <c r="I370" i="16"/>
  <c r="E370" i="16" s="1"/>
  <c r="C370" i="16" s="1"/>
  <c r="I226" i="16"/>
  <c r="E226" i="16" s="1"/>
  <c r="C226" i="16" s="1"/>
  <c r="I82" i="16"/>
  <c r="E82" i="16" s="1"/>
  <c r="C82" i="16" s="1"/>
  <c r="I956" i="16"/>
  <c r="E956" i="16" s="1"/>
  <c r="C956" i="16" s="1"/>
  <c r="I813" i="16"/>
  <c r="E813" i="16" s="1"/>
  <c r="C813" i="16" s="1"/>
  <c r="I669" i="16"/>
  <c r="E669" i="16" s="1"/>
  <c r="C669" i="16" s="1"/>
  <c r="I526" i="16"/>
  <c r="E526" i="16" s="1"/>
  <c r="C526" i="16" s="1"/>
  <c r="I381" i="16"/>
  <c r="E381" i="16" s="1"/>
  <c r="C381" i="16" s="1"/>
  <c r="I237" i="16"/>
  <c r="E237" i="16" s="1"/>
  <c r="C237" i="16" s="1"/>
  <c r="I92" i="16"/>
  <c r="E92" i="16" s="1"/>
  <c r="C92" i="16" s="1"/>
  <c r="I968" i="16"/>
  <c r="E968" i="16" s="1"/>
  <c r="C968" i="16" s="1"/>
  <c r="I824" i="16"/>
  <c r="E824" i="16" s="1"/>
  <c r="C824" i="16" s="1"/>
  <c r="I679" i="16"/>
  <c r="E679" i="16" s="1"/>
  <c r="C679" i="16" s="1"/>
  <c r="I535" i="16"/>
  <c r="E535" i="16" s="1"/>
  <c r="C535" i="16" s="1"/>
  <c r="I392" i="16"/>
  <c r="E392" i="16" s="1"/>
  <c r="C392" i="16" s="1"/>
  <c r="I236" i="16"/>
  <c r="E236" i="16" s="1"/>
  <c r="C236" i="16" s="1"/>
  <c r="I93" i="16"/>
  <c r="E93" i="16" s="1"/>
  <c r="C93" i="16" s="1"/>
  <c r="I955" i="16"/>
  <c r="E955" i="16" s="1"/>
  <c r="C955" i="16" s="1"/>
  <c r="I811" i="16"/>
  <c r="E811" i="16" s="1"/>
  <c r="C811" i="16" s="1"/>
  <c r="I667" i="16"/>
  <c r="E667" i="16" s="1"/>
  <c r="C667" i="16" s="1"/>
  <c r="I524" i="16"/>
  <c r="E524" i="16" s="1"/>
  <c r="C524" i="16" s="1"/>
  <c r="I380" i="16"/>
  <c r="E380" i="16" s="1"/>
  <c r="C380" i="16" s="1"/>
  <c r="I235" i="16"/>
  <c r="E235" i="16" s="1"/>
  <c r="C235" i="16" s="1"/>
  <c r="I91" i="16"/>
  <c r="E91" i="16" s="1"/>
  <c r="C91" i="16" s="1"/>
  <c r="I342" i="16"/>
  <c r="E342" i="16" s="1"/>
  <c r="C342" i="16" s="1"/>
  <c r="I198" i="16"/>
  <c r="E198" i="16" s="1"/>
  <c r="C198" i="16" s="1"/>
  <c r="I55" i="16"/>
  <c r="E55" i="16" s="1"/>
  <c r="C55" i="16" s="1"/>
  <c r="I929" i="16"/>
  <c r="E929" i="16" s="1"/>
  <c r="C929" i="16" s="1"/>
  <c r="I785" i="16"/>
  <c r="E785" i="16" s="1"/>
  <c r="C785" i="16" s="1"/>
  <c r="I641" i="16"/>
  <c r="E641" i="16" s="1"/>
  <c r="C641" i="16" s="1"/>
  <c r="I496" i="16"/>
  <c r="E496" i="16" s="1"/>
  <c r="C496" i="16" s="1"/>
  <c r="I353" i="16"/>
  <c r="E353" i="16" s="1"/>
  <c r="C353" i="16" s="1"/>
  <c r="I209" i="16"/>
  <c r="E209" i="16" s="1"/>
  <c r="C209" i="16" s="1"/>
  <c r="I65" i="16"/>
  <c r="E65" i="16" s="1"/>
  <c r="C65" i="16" s="1"/>
  <c r="I928" i="16"/>
  <c r="E928" i="16" s="1"/>
  <c r="C928" i="16" s="1"/>
  <c r="I784" i="16"/>
  <c r="E784" i="16" s="1"/>
  <c r="C784" i="16" s="1"/>
  <c r="I640" i="16"/>
  <c r="E640" i="16" s="1"/>
  <c r="C640" i="16" s="1"/>
  <c r="I497" i="16"/>
  <c r="E497" i="16" s="1"/>
  <c r="C497" i="16" s="1"/>
  <c r="I352" i="16"/>
  <c r="E352" i="16" s="1"/>
  <c r="C352" i="16" s="1"/>
  <c r="I208" i="16"/>
  <c r="E208" i="16" s="1"/>
  <c r="C208" i="16" s="1"/>
  <c r="I63" i="16"/>
  <c r="E63" i="16" s="1"/>
  <c r="C63" i="16" s="1"/>
  <c r="I879" i="16"/>
  <c r="E879" i="16" s="1"/>
  <c r="C879" i="16" s="1"/>
  <c r="I735" i="16"/>
  <c r="E735" i="16" s="1"/>
  <c r="C735" i="16" s="1"/>
  <c r="I590" i="16"/>
  <c r="E590" i="16" s="1"/>
  <c r="C590" i="16" s="1"/>
  <c r="I447" i="16"/>
  <c r="E447" i="16" s="1"/>
  <c r="C447" i="16" s="1"/>
  <c r="I290" i="16"/>
  <c r="E290" i="16" s="1"/>
  <c r="C290" i="16" s="1"/>
  <c r="I148" i="16"/>
  <c r="E148" i="16" s="1"/>
  <c r="C148" i="16" s="1"/>
  <c r="I1021" i="16"/>
  <c r="E1021" i="16" s="1"/>
  <c r="C1021" i="16" s="1"/>
  <c r="I878" i="16"/>
  <c r="E878" i="16" s="1"/>
  <c r="C878" i="16" s="1"/>
  <c r="I734" i="16"/>
  <c r="E734" i="16" s="1"/>
  <c r="C734" i="16" s="1"/>
  <c r="I591" i="16"/>
  <c r="E591" i="16" s="1"/>
  <c r="C591" i="16" s="1"/>
  <c r="I446" i="16"/>
  <c r="E446" i="16" s="1"/>
  <c r="C446" i="16" s="1"/>
  <c r="I302" i="16"/>
  <c r="E302" i="16" s="1"/>
  <c r="C302" i="16" s="1"/>
  <c r="I158" i="16"/>
  <c r="E158" i="16" s="1"/>
  <c r="C158" i="16" s="1"/>
  <c r="I1032" i="16"/>
  <c r="E1032" i="16" s="1"/>
  <c r="C1032" i="16" s="1"/>
  <c r="I889" i="16"/>
  <c r="E889" i="16" s="1"/>
  <c r="C889" i="16" s="1"/>
  <c r="I745" i="16"/>
  <c r="E745" i="16" s="1"/>
  <c r="C745" i="16" s="1"/>
  <c r="I602" i="16"/>
  <c r="E602" i="16" s="1"/>
  <c r="C602" i="16" s="1"/>
  <c r="I457" i="16"/>
  <c r="E457" i="16" s="1"/>
  <c r="C457" i="16" s="1"/>
  <c r="I313" i="16"/>
  <c r="E313" i="16" s="1"/>
  <c r="C313" i="16" s="1"/>
  <c r="I169" i="16"/>
  <c r="E169" i="16" s="1"/>
  <c r="C169" i="16" s="1"/>
  <c r="I1667" i="16"/>
  <c r="E1667" i="16" s="1"/>
  <c r="C1667" i="16" s="1"/>
  <c r="I2371" i="16"/>
  <c r="E2371" i="16" s="1"/>
  <c r="C2371" i="16" s="1"/>
  <c r="I894" i="16"/>
  <c r="E894" i="16" s="1"/>
  <c r="C894" i="16" s="1"/>
  <c r="I2669" i="16"/>
  <c r="E2669" i="16" s="1"/>
  <c r="C2669" i="16" s="1"/>
  <c r="I1804" i="16"/>
  <c r="E1804" i="16" s="1"/>
  <c r="C1804" i="16" s="1"/>
  <c r="I2944" i="16"/>
  <c r="E2944" i="16" s="1"/>
  <c r="C2944" i="16" s="1"/>
  <c r="I2069" i="16"/>
  <c r="E2069" i="16" s="1"/>
  <c r="C2069" i="16" s="1"/>
  <c r="I1203" i="16"/>
  <c r="E1203" i="16" s="1"/>
  <c r="C1203" i="16" s="1"/>
  <c r="I2332" i="16"/>
  <c r="E2332" i="16" s="1"/>
  <c r="C2332" i="16" s="1"/>
  <c r="I1467" i="16"/>
  <c r="E1467" i="16" s="1"/>
  <c r="C1467" i="16" s="1"/>
  <c r="I2978" i="16"/>
  <c r="E2978" i="16" s="1"/>
  <c r="C2978" i="16" s="1"/>
  <c r="I2523" i="16"/>
  <c r="E2523" i="16" s="1"/>
  <c r="C2523" i="16" s="1"/>
  <c r="I2150" i="16"/>
  <c r="E2150" i="16" s="1"/>
  <c r="C2150" i="16" s="1"/>
  <c r="I1921" i="16"/>
  <c r="E1921" i="16" s="1"/>
  <c r="C1921" i="16" s="1"/>
  <c r="I1718" i="16"/>
  <c r="E1718" i="16" s="1"/>
  <c r="C1718" i="16" s="1"/>
  <c r="I1527" i="16"/>
  <c r="E1527" i="16" s="1"/>
  <c r="C1527" i="16" s="1"/>
  <c r="I1346" i="16"/>
  <c r="E1346" i="16" s="1"/>
  <c r="C1346" i="16" s="1"/>
  <c r="I1190" i="16"/>
  <c r="E1190" i="16" s="1"/>
  <c r="C1190" i="16" s="1"/>
  <c r="I3061" i="16"/>
  <c r="E3061" i="16" s="1"/>
  <c r="C3061" i="16" s="1"/>
  <c r="I2917" i="16"/>
  <c r="E2917" i="16" s="1"/>
  <c r="C2917" i="16" s="1"/>
  <c r="I2773" i="16"/>
  <c r="E2773" i="16" s="1"/>
  <c r="C2773" i="16" s="1"/>
  <c r="I2629" i="16"/>
  <c r="E2629" i="16" s="1"/>
  <c r="C2629" i="16" s="1"/>
  <c r="I2485" i="16"/>
  <c r="E2485" i="16" s="1"/>
  <c r="C2485" i="16" s="1"/>
  <c r="I2329" i="16"/>
  <c r="E2329" i="16" s="1"/>
  <c r="C2329" i="16" s="1"/>
  <c r="I2185" i="16"/>
  <c r="E2185" i="16" s="1"/>
  <c r="C2185" i="16" s="1"/>
  <c r="I2041" i="16"/>
  <c r="E2041" i="16" s="1"/>
  <c r="C2041" i="16" s="1"/>
  <c r="I1886" i="16"/>
  <c r="E1886" i="16" s="1"/>
  <c r="C1886" i="16" s="1"/>
  <c r="I1729" i="16"/>
  <c r="E1729" i="16" s="1"/>
  <c r="C1729" i="16" s="1"/>
  <c r="I1585" i="16"/>
  <c r="E1585" i="16" s="1"/>
  <c r="C1585" i="16" s="1"/>
  <c r="I1442" i="16"/>
  <c r="E1442" i="16" s="1"/>
  <c r="C1442" i="16" s="1"/>
  <c r="I1297" i="16"/>
  <c r="E1297" i="16" s="1"/>
  <c r="C1297" i="16" s="1"/>
  <c r="I1153" i="16"/>
  <c r="E1153" i="16" s="1"/>
  <c r="C1153" i="16" s="1"/>
  <c r="I1007" i="16"/>
  <c r="E1007" i="16" s="1"/>
  <c r="C1007" i="16" s="1"/>
  <c r="I865" i="16"/>
  <c r="E865" i="16" s="1"/>
  <c r="C865" i="16" s="1"/>
  <c r="I720" i="16"/>
  <c r="E720" i="16" s="1"/>
  <c r="C720" i="16" s="1"/>
  <c r="I576" i="16"/>
  <c r="E576" i="16" s="1"/>
  <c r="C576" i="16" s="1"/>
  <c r="I432" i="16"/>
  <c r="E432" i="16" s="1"/>
  <c r="C432" i="16" s="1"/>
  <c r="I288" i="16"/>
  <c r="E288" i="16" s="1"/>
  <c r="C288" i="16" s="1"/>
  <c r="I131" i="16"/>
  <c r="E131" i="16" s="1"/>
  <c r="C131" i="16" s="1"/>
  <c r="I946" i="16"/>
  <c r="E946" i="16" s="1"/>
  <c r="C946" i="16" s="1"/>
  <c r="I791" i="16"/>
  <c r="E791" i="16" s="1"/>
  <c r="C791" i="16" s="1"/>
  <c r="I646" i="16"/>
  <c r="E646" i="16" s="1"/>
  <c r="C646" i="16" s="1"/>
  <c r="I502" i="16"/>
  <c r="E502" i="16" s="1"/>
  <c r="C502" i="16" s="1"/>
  <c r="I358" i="16"/>
  <c r="E358" i="16" s="1"/>
  <c r="C358" i="16" s="1"/>
  <c r="I214" i="16"/>
  <c r="E214" i="16" s="1"/>
  <c r="C214" i="16" s="1"/>
  <c r="I70" i="16"/>
  <c r="E70" i="16" s="1"/>
  <c r="C70" i="16" s="1"/>
  <c r="I945" i="16"/>
  <c r="E945" i="16" s="1"/>
  <c r="C945" i="16" s="1"/>
  <c r="I801" i="16"/>
  <c r="E801" i="16" s="1"/>
  <c r="C801" i="16" s="1"/>
  <c r="I657" i="16"/>
  <c r="E657" i="16" s="1"/>
  <c r="C657" i="16" s="1"/>
  <c r="I514" i="16"/>
  <c r="E514" i="16" s="1"/>
  <c r="C514" i="16" s="1"/>
  <c r="I369" i="16"/>
  <c r="E369" i="16" s="1"/>
  <c r="C369" i="16" s="1"/>
  <c r="I225" i="16"/>
  <c r="E225" i="16" s="1"/>
  <c r="C225" i="16" s="1"/>
  <c r="I81" i="16"/>
  <c r="E81" i="16" s="1"/>
  <c r="C81" i="16" s="1"/>
  <c r="I957" i="16"/>
  <c r="E957" i="16" s="1"/>
  <c r="C957" i="16" s="1"/>
  <c r="I812" i="16"/>
  <c r="E812" i="16" s="1"/>
  <c r="C812" i="16" s="1"/>
  <c r="I668" i="16"/>
  <c r="E668" i="16" s="1"/>
  <c r="C668" i="16" s="1"/>
  <c r="I523" i="16"/>
  <c r="E523" i="16" s="1"/>
  <c r="C523" i="16" s="1"/>
  <c r="I379" i="16"/>
  <c r="E379" i="16" s="1"/>
  <c r="C379" i="16" s="1"/>
  <c r="I224" i="16"/>
  <c r="E224" i="16" s="1"/>
  <c r="C224" i="16" s="1"/>
  <c r="I80" i="16"/>
  <c r="E80" i="16" s="1"/>
  <c r="C80" i="16" s="1"/>
  <c r="I944" i="16"/>
  <c r="E944" i="16" s="1"/>
  <c r="C944" i="16" s="1"/>
  <c r="I799" i="16"/>
  <c r="E799" i="16" s="1"/>
  <c r="C799" i="16" s="1"/>
  <c r="I655" i="16"/>
  <c r="E655" i="16" s="1"/>
  <c r="C655" i="16" s="1"/>
  <c r="I512" i="16"/>
  <c r="E512" i="16" s="1"/>
  <c r="C512" i="16" s="1"/>
  <c r="I367" i="16"/>
  <c r="E367" i="16" s="1"/>
  <c r="C367" i="16" s="1"/>
  <c r="I223" i="16"/>
  <c r="E223" i="16" s="1"/>
  <c r="C223" i="16" s="1"/>
  <c r="I79" i="16"/>
  <c r="E79" i="16" s="1"/>
  <c r="C79" i="16" s="1"/>
  <c r="I330" i="16"/>
  <c r="E330" i="16" s="1"/>
  <c r="C330" i="16" s="1"/>
  <c r="I186" i="16"/>
  <c r="E186" i="16" s="1"/>
  <c r="C186" i="16" s="1"/>
  <c r="I1061" i="16"/>
  <c r="E1061" i="16" s="1"/>
  <c r="C1061" i="16" s="1"/>
  <c r="I916" i="16"/>
  <c r="E916" i="16" s="1"/>
  <c r="C916" i="16" s="1"/>
  <c r="I773" i="16"/>
  <c r="E773" i="16" s="1"/>
  <c r="C773" i="16" s="1"/>
  <c r="I629" i="16"/>
  <c r="E629" i="16" s="1"/>
  <c r="C629" i="16" s="1"/>
  <c r="I486" i="16"/>
  <c r="E486" i="16" s="1"/>
  <c r="C486" i="16" s="1"/>
  <c r="I341" i="16"/>
  <c r="E341" i="16" s="1"/>
  <c r="C341" i="16" s="1"/>
  <c r="I197" i="16"/>
  <c r="E197" i="16" s="1"/>
  <c r="C197" i="16" s="1"/>
  <c r="I51" i="16"/>
  <c r="E51" i="16" s="1"/>
  <c r="C51" i="16" s="1"/>
  <c r="I917" i="16"/>
  <c r="E917" i="16" s="1"/>
  <c r="C917" i="16" s="1"/>
  <c r="I772" i="16"/>
  <c r="E772" i="16" s="1"/>
  <c r="C772" i="16" s="1"/>
  <c r="I627" i="16"/>
  <c r="E627" i="16" s="1"/>
  <c r="C627" i="16" s="1"/>
  <c r="I484" i="16"/>
  <c r="E484" i="16" s="1"/>
  <c r="C484" i="16" s="1"/>
  <c r="I340" i="16"/>
  <c r="E340" i="16" s="1"/>
  <c r="C340" i="16" s="1"/>
  <c r="I196" i="16"/>
  <c r="E196" i="16" s="1"/>
  <c r="C196" i="16" s="1"/>
  <c r="I53" i="16"/>
  <c r="E53" i="16" s="1"/>
  <c r="C53" i="16" s="1"/>
  <c r="I867" i="16"/>
  <c r="E867" i="16" s="1"/>
  <c r="C867" i="16" s="1"/>
  <c r="I723" i="16"/>
  <c r="E723" i="16" s="1"/>
  <c r="C723" i="16" s="1"/>
  <c r="I578" i="16"/>
  <c r="E578" i="16" s="1"/>
  <c r="C578" i="16" s="1"/>
  <c r="I435" i="16"/>
  <c r="E435" i="16" s="1"/>
  <c r="C435" i="16" s="1"/>
  <c r="I279" i="16"/>
  <c r="E279" i="16" s="1"/>
  <c r="C279" i="16" s="1"/>
  <c r="I135" i="16"/>
  <c r="E135" i="16" s="1"/>
  <c r="C135" i="16" s="1"/>
  <c r="I1009" i="16"/>
  <c r="E1009" i="16" s="1"/>
  <c r="C1009" i="16" s="1"/>
  <c r="I866" i="16"/>
  <c r="E866" i="16" s="1"/>
  <c r="C866" i="16" s="1"/>
  <c r="I722" i="16"/>
  <c r="E722" i="16" s="1"/>
  <c r="C722" i="16" s="1"/>
  <c r="I579" i="16"/>
  <c r="E579" i="16" s="1"/>
  <c r="C579" i="16" s="1"/>
  <c r="I434" i="16"/>
  <c r="E434" i="16" s="1"/>
  <c r="C434" i="16" s="1"/>
  <c r="I291" i="16"/>
  <c r="E291" i="16" s="1"/>
  <c r="C291" i="16" s="1"/>
  <c r="I146" i="16"/>
  <c r="E146" i="16" s="1"/>
  <c r="C146" i="16" s="1"/>
  <c r="I1022" i="16"/>
  <c r="E1022" i="16" s="1"/>
  <c r="C1022" i="16" s="1"/>
  <c r="I877" i="16"/>
  <c r="E877" i="16" s="1"/>
  <c r="C877" i="16" s="1"/>
  <c r="I732" i="16"/>
  <c r="E732" i="16" s="1"/>
  <c r="C732" i="16" s="1"/>
  <c r="I589" i="16"/>
  <c r="E589" i="16" s="1"/>
  <c r="C589" i="16" s="1"/>
  <c r="I445" i="16"/>
  <c r="E445" i="16" s="1"/>
  <c r="C445" i="16" s="1"/>
  <c r="I301" i="16"/>
  <c r="E301" i="16" s="1"/>
  <c r="C301" i="16" s="1"/>
  <c r="I157" i="16"/>
  <c r="E157" i="16" s="1"/>
  <c r="C157" i="16" s="1"/>
  <c r="I3294" i="16"/>
  <c r="E3294" i="16" s="1"/>
  <c r="C3294" i="16" s="1"/>
  <c r="I1838" i="16"/>
  <c r="E1838" i="16" s="1"/>
  <c r="C1838" i="16" s="1"/>
  <c r="I97" i="16"/>
  <c r="E97" i="16" s="1"/>
  <c r="C97" i="16" s="1"/>
  <c r="I826" i="16"/>
  <c r="E826" i="16" s="1"/>
  <c r="C826" i="16" s="1"/>
  <c r="I980" i="16"/>
  <c r="E980" i="16" s="1"/>
  <c r="C980" i="16" s="1"/>
  <c r="I104" i="16"/>
  <c r="E104" i="16" s="1"/>
  <c r="C104" i="16" s="1"/>
  <c r="I391" i="16"/>
  <c r="E391" i="16" s="1"/>
  <c r="C391" i="16" s="1"/>
  <c r="I210" i="16"/>
  <c r="E210" i="16" s="1"/>
  <c r="C210" i="16" s="1"/>
  <c r="I653" i="16"/>
  <c r="E653" i="16" s="1"/>
  <c r="C653" i="16" s="1"/>
  <c r="I76" i="16"/>
  <c r="E76" i="16" s="1"/>
  <c r="C76" i="16" s="1"/>
  <c r="I508" i="16"/>
  <c r="E508" i="16" s="1"/>
  <c r="C508" i="16" s="1"/>
  <c r="I890" i="16"/>
  <c r="E890" i="16" s="1"/>
  <c r="C890" i="16" s="1"/>
  <c r="I423" i="16"/>
  <c r="E423" i="16" s="1"/>
  <c r="C423" i="16" s="1"/>
  <c r="I998" i="16"/>
  <c r="E998" i="16" s="1"/>
  <c r="C998" i="16" s="1"/>
  <c r="I650" i="16"/>
  <c r="E650" i="16" s="1"/>
  <c r="C650" i="16" s="1"/>
  <c r="I314" i="16"/>
  <c r="E314" i="16" s="1"/>
  <c r="C314" i="16" s="1"/>
  <c r="I1010" i="16"/>
  <c r="E1010" i="16" s="1"/>
  <c r="C1010" i="16" s="1"/>
  <c r="I721" i="16"/>
  <c r="E721" i="16" s="1"/>
  <c r="C721" i="16" s="1"/>
  <c r="I433" i="16"/>
  <c r="E433" i="16" s="1"/>
  <c r="C433" i="16" s="1"/>
  <c r="I144" i="16"/>
  <c r="E144" i="16" s="1"/>
  <c r="C144" i="16" s="1"/>
  <c r="I2442" i="16"/>
  <c r="E2442" i="16" s="1"/>
  <c r="C2442" i="16" s="1"/>
  <c r="I1692" i="16"/>
  <c r="E1692" i="16" s="1"/>
  <c r="C1692" i="16" s="1"/>
  <c r="I909" i="16"/>
  <c r="E909" i="16" s="1"/>
  <c r="C909" i="16" s="1"/>
  <c r="I765" i="16"/>
  <c r="E765" i="16" s="1"/>
  <c r="C765" i="16" s="1"/>
  <c r="I921" i="16"/>
  <c r="E921" i="16" s="1"/>
  <c r="C921" i="16" s="1"/>
  <c r="I1051" i="16"/>
  <c r="E1051" i="16" s="1"/>
  <c r="C1051" i="16" s="1"/>
  <c r="I355" i="16"/>
  <c r="E355" i="16" s="1"/>
  <c r="C355" i="16" s="1"/>
  <c r="I173" i="16"/>
  <c r="E173" i="16" s="1"/>
  <c r="C173" i="16" s="1"/>
  <c r="I617" i="16"/>
  <c r="E617" i="16" s="1"/>
  <c r="C617" i="16" s="1"/>
  <c r="I1048" i="16"/>
  <c r="E1048" i="16" s="1"/>
  <c r="C1048" i="16" s="1"/>
  <c r="I472" i="16"/>
  <c r="E472" i="16" s="1"/>
  <c r="C472" i="16" s="1"/>
  <c r="I855" i="16"/>
  <c r="E855" i="16" s="1"/>
  <c r="C855" i="16" s="1"/>
  <c r="I399" i="16"/>
  <c r="E399" i="16" s="1"/>
  <c r="C399" i="16" s="1"/>
  <c r="I973" i="16"/>
  <c r="E973" i="16" s="1"/>
  <c r="C973" i="16" s="1"/>
  <c r="I638" i="16"/>
  <c r="E638" i="16" s="1"/>
  <c r="C638" i="16" s="1"/>
  <c r="I277" i="16"/>
  <c r="E277" i="16" s="1"/>
  <c r="C277" i="16" s="1"/>
  <c r="I985" i="16"/>
  <c r="E985" i="16" s="1"/>
  <c r="C985" i="16" s="1"/>
  <c r="I697" i="16"/>
  <c r="E697" i="16" s="1"/>
  <c r="C697" i="16" s="1"/>
  <c r="I409" i="16"/>
  <c r="E409" i="16" s="1"/>
  <c r="C409" i="16" s="1"/>
  <c r="I121" i="16"/>
  <c r="E121" i="16" s="1"/>
  <c r="C121" i="16" s="1"/>
  <c r="I1550" i="16"/>
  <c r="E1550" i="16" s="1"/>
  <c r="C1550" i="16" s="1"/>
  <c r="I754" i="16"/>
  <c r="E754" i="16" s="1"/>
  <c r="C754" i="16" s="1"/>
  <c r="I681" i="16"/>
  <c r="E681" i="16" s="1"/>
  <c r="C681" i="16" s="1"/>
  <c r="I835" i="16"/>
  <c r="E835" i="16" s="1"/>
  <c r="C835" i="16" s="1"/>
  <c r="I966" i="16"/>
  <c r="E966" i="16" s="1"/>
  <c r="C966" i="16" s="1"/>
  <c r="I331" i="16"/>
  <c r="E331" i="16" s="1"/>
  <c r="C331" i="16" s="1"/>
  <c r="I149" i="16"/>
  <c r="E149" i="16" s="1"/>
  <c r="C149" i="16" s="1"/>
  <c r="I593" i="16"/>
  <c r="E593" i="16" s="1"/>
  <c r="C593" i="16" s="1"/>
  <c r="I1024" i="16"/>
  <c r="E1024" i="16" s="1"/>
  <c r="C1024" i="16" s="1"/>
  <c r="I448" i="16"/>
  <c r="E448" i="16" s="1"/>
  <c r="C448" i="16" s="1"/>
  <c r="I831" i="16"/>
  <c r="E831" i="16" s="1"/>
  <c r="C831" i="16" s="1"/>
  <c r="I351" i="16"/>
  <c r="E351" i="16" s="1"/>
  <c r="C351" i="16" s="1"/>
  <c r="I938" i="16"/>
  <c r="E938" i="16" s="1"/>
  <c r="C938" i="16" s="1"/>
  <c r="I601" i="16"/>
  <c r="E601" i="16" s="1"/>
  <c r="C601" i="16" s="1"/>
  <c r="I254" i="16"/>
  <c r="E254" i="16" s="1"/>
  <c r="C254" i="16" s="1"/>
  <c r="I949" i="16"/>
  <c r="E949" i="16" s="1"/>
  <c r="C949" i="16" s="1"/>
  <c r="I661" i="16"/>
  <c r="E661" i="16" s="1"/>
  <c r="C661" i="16" s="1"/>
  <c r="I373" i="16"/>
  <c r="E373" i="16" s="1"/>
  <c r="C373" i="16" s="1"/>
  <c r="I85" i="16"/>
  <c r="E85" i="16" s="1"/>
  <c r="C85" i="16" s="1"/>
  <c r="I1405" i="16"/>
  <c r="E1405" i="16" s="1"/>
  <c r="C1405" i="16" s="1"/>
  <c r="I609" i="16"/>
  <c r="E609" i="16" s="1"/>
  <c r="C609" i="16" s="1"/>
  <c r="I621" i="16"/>
  <c r="E621" i="16" s="1"/>
  <c r="C621" i="16" s="1"/>
  <c r="I775" i="16"/>
  <c r="E775" i="16" s="1"/>
  <c r="C775" i="16" s="1"/>
  <c r="I907" i="16"/>
  <c r="E907" i="16" s="1"/>
  <c r="C907" i="16" s="1"/>
  <c r="I247" i="16"/>
  <c r="E247" i="16" s="1"/>
  <c r="C247" i="16" s="1"/>
  <c r="I66" i="16"/>
  <c r="E66" i="16" s="1"/>
  <c r="C66" i="16" s="1"/>
  <c r="I510" i="16"/>
  <c r="E510" i="16" s="1"/>
  <c r="C510" i="16" s="1"/>
  <c r="I940" i="16"/>
  <c r="E940" i="16" s="1"/>
  <c r="C940" i="16" s="1"/>
  <c r="I364" i="16"/>
  <c r="E364" i="16" s="1"/>
  <c r="C364" i="16" s="1"/>
  <c r="I747" i="16"/>
  <c r="E747" i="16" s="1"/>
  <c r="C747" i="16" s="1"/>
  <c r="I316" i="16"/>
  <c r="E316" i="16" s="1"/>
  <c r="C316" i="16" s="1"/>
  <c r="I926" i="16"/>
  <c r="E926" i="16" s="1"/>
  <c r="C926" i="16" s="1"/>
  <c r="I567" i="16"/>
  <c r="E567" i="16" s="1"/>
  <c r="C567" i="16" s="1"/>
  <c r="I218" i="16"/>
  <c r="E218" i="16" s="1"/>
  <c r="C218" i="16" s="1"/>
  <c r="I937" i="16"/>
  <c r="E937" i="16" s="1"/>
  <c r="C937" i="16" s="1"/>
  <c r="I649" i="16"/>
  <c r="E649" i="16" s="1"/>
  <c r="C649" i="16" s="1"/>
  <c r="I361" i="16"/>
  <c r="E361" i="16" s="1"/>
  <c r="C361" i="16" s="1"/>
  <c r="I73" i="16"/>
  <c r="E73" i="16" s="1"/>
  <c r="C73" i="16" s="1"/>
  <c r="I3524" i="16"/>
  <c r="E3524" i="16" s="1"/>
  <c r="C3524" i="16" s="1"/>
  <c r="I1261" i="16"/>
  <c r="E1261" i="16" s="1"/>
  <c r="C1261" i="16" s="1"/>
  <c r="I467" i="16"/>
  <c r="E467" i="16" s="1"/>
  <c r="C467" i="16" s="1"/>
  <c r="I538" i="16"/>
  <c r="E538" i="16" s="1"/>
  <c r="C538" i="16" s="1"/>
  <c r="I692" i="16"/>
  <c r="E692" i="16" s="1"/>
  <c r="C692" i="16" s="1"/>
  <c r="I823" i="16"/>
  <c r="E823" i="16" s="1"/>
  <c r="C823" i="16" s="1"/>
  <c r="I211" i="16"/>
  <c r="E211" i="16" s="1"/>
  <c r="C211" i="16" s="1"/>
  <c r="I1049" i="16"/>
  <c r="E1049" i="16" s="1"/>
  <c r="C1049" i="16" s="1"/>
  <c r="I474" i="16"/>
  <c r="E474" i="16" s="1"/>
  <c r="C474" i="16" s="1"/>
  <c r="I904" i="16"/>
  <c r="E904" i="16" s="1"/>
  <c r="C904" i="16" s="1"/>
  <c r="I328" i="16"/>
  <c r="E328" i="16" s="1"/>
  <c r="C328" i="16" s="1"/>
  <c r="I711" i="16"/>
  <c r="E711" i="16" s="1"/>
  <c r="C711" i="16" s="1"/>
  <c r="I267" i="16"/>
  <c r="E267" i="16" s="1"/>
  <c r="C267" i="16" s="1"/>
  <c r="I891" i="16"/>
  <c r="E891" i="16" s="1"/>
  <c r="C891" i="16" s="1"/>
  <c r="I541" i="16"/>
  <c r="E541" i="16" s="1"/>
  <c r="C541" i="16" s="1"/>
  <c r="I206" i="16"/>
  <c r="E206" i="16" s="1"/>
  <c r="C206" i="16" s="1"/>
  <c r="I925" i="16"/>
  <c r="E925" i="16" s="1"/>
  <c r="C925" i="16" s="1"/>
  <c r="I636" i="16"/>
  <c r="E636" i="16" s="1"/>
  <c r="C636" i="16" s="1"/>
  <c r="I349" i="16"/>
  <c r="E349" i="16" s="1"/>
  <c r="C349" i="16" s="1"/>
  <c r="I61" i="16"/>
  <c r="E61" i="16" s="1"/>
  <c r="C61" i="16" s="1"/>
  <c r="I1118" i="16"/>
  <c r="E1118" i="16" s="1"/>
  <c r="C1118" i="16" s="1"/>
  <c r="I321" i="16"/>
  <c r="E321" i="16" s="1"/>
  <c r="C321" i="16" s="1"/>
  <c r="I476" i="16"/>
  <c r="E476" i="16" s="1"/>
  <c r="C476" i="16" s="1"/>
  <c r="I631" i="16"/>
  <c r="E631" i="16" s="1"/>
  <c r="C631" i="16" s="1"/>
  <c r="I763" i="16"/>
  <c r="E763" i="16" s="1"/>
  <c r="C763" i="16" s="1"/>
  <c r="I187" i="16"/>
  <c r="E187" i="16" s="1"/>
  <c r="C187" i="16" s="1"/>
  <c r="I1026" i="16"/>
  <c r="E1026" i="16" s="1"/>
  <c r="C1026" i="16" s="1"/>
  <c r="I449" i="16"/>
  <c r="E449" i="16" s="1"/>
  <c r="C449" i="16" s="1"/>
  <c r="I880" i="16"/>
  <c r="E880" i="16" s="1"/>
  <c r="C880" i="16" s="1"/>
  <c r="I304" i="16"/>
  <c r="E304" i="16" s="1"/>
  <c r="C304" i="16" s="1"/>
  <c r="I687" i="16"/>
  <c r="E687" i="16" s="1"/>
  <c r="C687" i="16" s="1"/>
  <c r="I243" i="16"/>
  <c r="E243" i="16" s="1"/>
  <c r="C243" i="16" s="1"/>
  <c r="I853" i="16"/>
  <c r="E853" i="16" s="1"/>
  <c r="C853" i="16" s="1"/>
  <c r="I507" i="16"/>
  <c r="E507" i="16" s="1"/>
  <c r="C507" i="16" s="1"/>
  <c r="I170" i="16"/>
  <c r="E170" i="16" s="1"/>
  <c r="C170" i="16" s="1"/>
  <c r="I901" i="16"/>
  <c r="E901" i="16" s="1"/>
  <c r="C901" i="16" s="1"/>
  <c r="I613" i="16"/>
  <c r="E613" i="16" s="1"/>
  <c r="C613" i="16" s="1"/>
  <c r="I326" i="16"/>
  <c r="E326" i="16" s="1"/>
  <c r="C326" i="16" s="1"/>
  <c r="I972" i="16"/>
  <c r="E972" i="16" s="1"/>
  <c r="C972" i="16" s="1"/>
  <c r="I238" i="16"/>
  <c r="E238" i="16" s="1"/>
  <c r="C238" i="16" s="1"/>
  <c r="I393" i="16"/>
  <c r="E393" i="16" s="1"/>
  <c r="C393" i="16" s="1"/>
  <c r="I547" i="16"/>
  <c r="E547" i="16" s="1"/>
  <c r="C547" i="16" s="1"/>
  <c r="I680" i="16"/>
  <c r="E680" i="16" s="1"/>
  <c r="C680" i="16" s="1"/>
  <c r="I102" i="16"/>
  <c r="E102" i="16" s="1"/>
  <c r="C102" i="16" s="1"/>
  <c r="I941" i="16"/>
  <c r="E941" i="16" s="1"/>
  <c r="C941" i="16" s="1"/>
  <c r="I365" i="16"/>
  <c r="E365" i="16" s="1"/>
  <c r="C365" i="16" s="1"/>
  <c r="I797" i="16"/>
  <c r="E797" i="16" s="1"/>
  <c r="C797" i="16" s="1"/>
  <c r="I220" i="16"/>
  <c r="E220" i="16" s="1"/>
  <c r="C220" i="16" s="1"/>
  <c r="I639" i="16"/>
  <c r="E639" i="16" s="1"/>
  <c r="C639" i="16" s="1"/>
  <c r="I195" i="16"/>
  <c r="E195" i="16" s="1"/>
  <c r="C195" i="16" s="1"/>
  <c r="I830" i="16"/>
  <c r="E830" i="16" s="1"/>
  <c r="C830" i="16" s="1"/>
  <c r="I495" i="16"/>
  <c r="E495" i="16" s="1"/>
  <c r="C495" i="16" s="1"/>
  <c r="I134" i="16"/>
  <c r="E134" i="16" s="1"/>
  <c r="C134" i="16" s="1"/>
  <c r="I864" i="16"/>
  <c r="E864" i="16" s="1"/>
  <c r="C864" i="16" s="1"/>
  <c r="I577" i="16"/>
  <c r="E577" i="16" s="1"/>
  <c r="C577" i="16" s="1"/>
  <c r="I289" i="16"/>
  <c r="E289" i="16" s="1"/>
  <c r="C289" i="16" s="1"/>
  <c r="I3639" i="16"/>
  <c r="E3639" i="16" s="1"/>
  <c r="C3639" i="16" s="1"/>
  <c r="I829" i="16"/>
  <c r="E829" i="16" s="1"/>
  <c r="C829" i="16" s="1"/>
  <c r="I179" i="16"/>
  <c r="E179" i="16" s="1"/>
  <c r="C179" i="16" s="1"/>
  <c r="I333" i="16"/>
  <c r="E333" i="16" s="1"/>
  <c r="C333" i="16" s="1"/>
  <c r="I488" i="16"/>
  <c r="E488" i="16" s="1"/>
  <c r="C488" i="16" s="1"/>
  <c r="I643" i="16"/>
  <c r="E643" i="16" s="1"/>
  <c r="C643" i="16" s="1"/>
  <c r="I67" i="16"/>
  <c r="E67" i="16" s="1"/>
  <c r="C67" i="16" s="1"/>
  <c r="I905" i="16"/>
  <c r="E905" i="16" s="1"/>
  <c r="C905" i="16" s="1"/>
  <c r="I329" i="16"/>
  <c r="E329" i="16" s="1"/>
  <c r="C329" i="16" s="1"/>
  <c r="I760" i="16"/>
  <c r="E760" i="16" s="1"/>
  <c r="C760" i="16" s="1"/>
  <c r="I184" i="16"/>
  <c r="E184" i="16" s="1"/>
  <c r="C184" i="16" s="1"/>
  <c r="I603" i="16"/>
  <c r="E603" i="16" s="1"/>
  <c r="C603" i="16" s="1"/>
  <c r="I160" i="16"/>
  <c r="E160" i="16" s="1"/>
  <c r="C160" i="16" s="1"/>
  <c r="I794" i="16"/>
  <c r="E794" i="16" s="1"/>
  <c r="C794" i="16" s="1"/>
  <c r="I458" i="16"/>
  <c r="E458" i="16" s="1"/>
  <c r="C458" i="16" s="1"/>
  <c r="I110" i="16"/>
  <c r="E110" i="16" s="1"/>
  <c r="C110" i="16" s="1"/>
  <c r="I842" i="16"/>
  <c r="E842" i="16" s="1"/>
  <c r="C842" i="16" s="1"/>
  <c r="I552" i="16"/>
  <c r="E552" i="16" s="1"/>
  <c r="C552" i="16" s="1"/>
  <c r="I264" i="16"/>
  <c r="E264" i="16" s="1"/>
  <c r="C264" i="16" s="1"/>
  <c r="I684" i="16"/>
  <c r="E684" i="16" s="1"/>
  <c r="C684" i="16" s="1"/>
  <c r="I94" i="16"/>
  <c r="E94" i="16" s="1"/>
  <c r="C94" i="16" s="1"/>
  <c r="I249" i="16"/>
  <c r="E249" i="16" s="1"/>
  <c r="C249" i="16" s="1"/>
  <c r="I404" i="16"/>
  <c r="E404" i="16" s="1"/>
  <c r="C404" i="16" s="1"/>
  <c r="I619" i="16"/>
  <c r="E619" i="16" s="1"/>
  <c r="C619" i="16" s="1"/>
  <c r="I49" i="16"/>
  <c r="E49" i="16" s="1"/>
  <c r="C49" i="16" s="1"/>
  <c r="I881" i="16"/>
  <c r="E881" i="16" s="1"/>
  <c r="C881" i="16" s="1"/>
  <c r="I306" i="16"/>
  <c r="E306" i="16" s="1"/>
  <c r="C306" i="16" s="1"/>
  <c r="I736" i="16"/>
  <c r="E736" i="16" s="1"/>
  <c r="C736" i="16" s="1"/>
  <c r="I159" i="16"/>
  <c r="E159" i="16" s="1"/>
  <c r="C159" i="16" s="1"/>
  <c r="I566" i="16"/>
  <c r="E566" i="16" s="1"/>
  <c r="C566" i="16" s="1"/>
  <c r="I124" i="16"/>
  <c r="E124" i="16" s="1"/>
  <c r="C124" i="16" s="1"/>
  <c r="I782" i="16"/>
  <c r="E782" i="16" s="1"/>
  <c r="C782" i="16" s="1"/>
  <c r="I422" i="16"/>
  <c r="E422" i="16" s="1"/>
  <c r="C422" i="16" s="1"/>
  <c r="I74" i="16"/>
  <c r="E74" i="16" s="1"/>
  <c r="C74" i="16" s="1"/>
  <c r="I805" i="16"/>
  <c r="E805" i="16" s="1"/>
  <c r="C805" i="16" s="1"/>
  <c r="I516" i="16"/>
  <c r="E516" i="16" s="1"/>
  <c r="C516" i="16" s="1"/>
  <c r="I228" i="16"/>
  <c r="E228" i="16" s="1"/>
  <c r="C228" i="16" s="1"/>
  <c r="I539" i="16"/>
  <c r="E539" i="16" s="1"/>
  <c r="C539" i="16" s="1"/>
  <c r="I1054" i="16"/>
  <c r="E1054" i="16" s="1"/>
  <c r="C1054" i="16" s="1"/>
  <c r="I189" i="16"/>
  <c r="E189" i="16" s="1"/>
  <c r="C189" i="16" s="1"/>
  <c r="I344" i="16"/>
  <c r="E344" i="16" s="1"/>
  <c r="C344" i="16" s="1"/>
  <c r="I536" i="16"/>
  <c r="E536" i="16" s="1"/>
  <c r="C536" i="16" s="1"/>
  <c r="I354" i="16"/>
  <c r="E354" i="16" s="1"/>
  <c r="C354" i="16" s="1"/>
  <c r="I796" i="16"/>
  <c r="E796" i="16" s="1"/>
  <c r="C796" i="16" s="1"/>
  <c r="I222" i="16"/>
  <c r="E222" i="16" s="1"/>
  <c r="C222" i="16" s="1"/>
  <c r="I651" i="16"/>
  <c r="E651" i="16" s="1"/>
  <c r="C651" i="16" s="1"/>
  <c r="I77" i="16"/>
  <c r="E77" i="16" s="1"/>
  <c r="C77" i="16" s="1"/>
  <c r="I544" i="16"/>
  <c r="E544" i="16" s="1"/>
  <c r="C544" i="16" s="1"/>
  <c r="I99" i="16"/>
  <c r="E99" i="16" s="1"/>
  <c r="C99" i="16" s="1"/>
  <c r="I746" i="16"/>
  <c r="E746" i="16" s="1"/>
  <c r="C746" i="16" s="1"/>
  <c r="I398" i="16"/>
  <c r="E398" i="16" s="1"/>
  <c r="C398" i="16" s="1"/>
  <c r="I62" i="16"/>
  <c r="E62" i="16" s="1"/>
  <c r="C62" i="16" s="1"/>
  <c r="I793" i="16"/>
  <c r="E793" i="16" s="1"/>
  <c r="C793" i="16" s="1"/>
  <c r="I505" i="16"/>
  <c r="E505" i="16" s="1"/>
  <c r="C505" i="16" s="1"/>
  <c r="I216" i="16"/>
  <c r="E216" i="16" s="1"/>
  <c r="C216" i="16" s="1"/>
  <c r="I396" i="16"/>
  <c r="E396" i="16" s="1"/>
  <c r="C396" i="16" s="1"/>
  <c r="I969" i="16"/>
  <c r="E969" i="16" s="1"/>
  <c r="C969" i="16" s="1"/>
  <c r="I105" i="16"/>
  <c r="E105" i="16" s="1"/>
  <c r="C105" i="16" s="1"/>
  <c r="I248" i="16"/>
  <c r="E248" i="16" s="1"/>
  <c r="C248" i="16" s="1"/>
  <c r="I498" i="16"/>
  <c r="E498" i="16" s="1"/>
  <c r="C498" i="16" s="1"/>
  <c r="I318" i="16"/>
  <c r="E318" i="16" s="1"/>
  <c r="C318" i="16" s="1"/>
  <c r="I761" i="16"/>
  <c r="E761" i="16" s="1"/>
  <c r="C761" i="16" s="1"/>
  <c r="I185" i="16"/>
  <c r="E185" i="16" s="1"/>
  <c r="C185" i="16" s="1"/>
  <c r="I616" i="16"/>
  <c r="E616" i="16" s="1"/>
  <c r="C616" i="16" s="1"/>
  <c r="I999" i="16"/>
  <c r="E999" i="16" s="1"/>
  <c r="C999" i="16" s="1"/>
  <c r="I494" i="16"/>
  <c r="E494" i="16" s="1"/>
  <c r="C494" i="16" s="1"/>
  <c r="I48" i="16"/>
  <c r="E48" i="16" s="1"/>
  <c r="C48" i="16" s="1"/>
  <c r="I710" i="16"/>
  <c r="E710" i="16" s="1"/>
  <c r="C710" i="16" s="1"/>
  <c r="I362" i="16"/>
  <c r="E362" i="16" s="1"/>
  <c r="C362" i="16" s="1"/>
  <c r="I44" i="16"/>
  <c r="E44" i="16" s="1"/>
  <c r="C44" i="16" s="1"/>
  <c r="I780" i="16"/>
  <c r="E780" i="16" s="1"/>
  <c r="C780" i="16" s="1"/>
  <c r="I493" i="16"/>
  <c r="E493" i="16" s="1"/>
  <c r="C493" i="16" s="1"/>
  <c r="I205" i="16"/>
  <c r="E205" i="16" s="1"/>
  <c r="C205" i="16" s="1"/>
  <c r="I240" i="16"/>
  <c r="E240" i="16" s="1"/>
  <c r="C240" i="16" s="1"/>
  <c r="I910" i="16"/>
  <c r="E910" i="16" s="1"/>
  <c r="C910" i="16" s="1"/>
  <c r="I57" i="16"/>
  <c r="E57" i="16" s="1"/>
  <c r="C57" i="16" s="1"/>
  <c r="I188" i="16"/>
  <c r="E188" i="16" s="1"/>
  <c r="C188" i="16" s="1"/>
  <c r="I475" i="16"/>
  <c r="E475" i="16" s="1"/>
  <c r="C475" i="16" s="1"/>
  <c r="I294" i="16"/>
  <c r="E294" i="16" s="1"/>
  <c r="C294" i="16" s="1"/>
  <c r="I737" i="16"/>
  <c r="E737" i="16" s="1"/>
  <c r="C737" i="16" s="1"/>
  <c r="I161" i="16"/>
  <c r="E161" i="16" s="1"/>
  <c r="C161" i="16" s="1"/>
  <c r="I592" i="16"/>
  <c r="E592" i="16" s="1"/>
  <c r="C592" i="16" s="1"/>
  <c r="I975" i="16"/>
  <c r="E975" i="16" s="1"/>
  <c r="C975" i="16" s="1"/>
  <c r="I459" i="16"/>
  <c r="E459" i="16" s="1"/>
  <c r="C459" i="16" s="1"/>
  <c r="I1034" i="16"/>
  <c r="E1034" i="16" s="1"/>
  <c r="C1034" i="16" s="1"/>
  <c r="I686" i="16"/>
  <c r="E686" i="16" s="1"/>
  <c r="C686" i="16" s="1"/>
  <c r="I350" i="16"/>
  <c r="E350" i="16" s="1"/>
  <c r="C350" i="16" s="1"/>
  <c r="I1044" i="16"/>
  <c r="E1044" i="16" s="1"/>
  <c r="C1044" i="16" s="1"/>
  <c r="I758" i="16"/>
  <c r="E758" i="16" s="1"/>
  <c r="C758" i="16" s="1"/>
  <c r="I2834" i="16"/>
  <c r="E2834" i="16" s="1"/>
  <c r="C2834" i="16" s="1"/>
  <c r="I469" i="16"/>
  <c r="E469" i="16" s="1"/>
  <c r="C469" i="16" s="1"/>
  <c r="I182" i="16"/>
  <c r="E182" i="16" s="1"/>
  <c r="C182" i="16" s="1"/>
  <c r="I2344" i="16"/>
  <c r="E2344" i="16" s="1"/>
  <c r="C2344" i="16" s="1"/>
  <c r="I303" i="16"/>
  <c r="E303" i="16" s="1"/>
  <c r="C303" i="16" s="1"/>
  <c r="I2798" i="16"/>
  <c r="E2798" i="16" s="1"/>
  <c r="C2798" i="16" s="1"/>
  <c r="I2221" i="16"/>
  <c r="E2221" i="16" s="1"/>
  <c r="C2221" i="16" s="1"/>
  <c r="I2400" i="16"/>
  <c r="E2400" i="16" s="1"/>
  <c r="C2400" i="16" s="1"/>
  <c r="I1956" i="16"/>
  <c r="E1956" i="16" s="1"/>
  <c r="C1956" i="16" s="1"/>
  <c r="I1872" i="16"/>
  <c r="E1872" i="16" s="1"/>
  <c r="C1872" i="16" s="1"/>
  <c r="I2639" i="16"/>
  <c r="E2639" i="16" s="1"/>
  <c r="C2639" i="16" s="1"/>
  <c r="I275" i="16"/>
  <c r="E275" i="16" s="1"/>
  <c r="C275" i="16" s="1"/>
  <c r="I598" i="16"/>
  <c r="E598" i="16" s="1"/>
  <c r="C598" i="16" s="1"/>
  <c r="I227" i="16"/>
  <c r="E227" i="16" s="1"/>
  <c r="C227" i="16" s="1"/>
  <c r="I2697" i="16"/>
  <c r="E2697" i="16" s="1"/>
  <c r="C2697" i="16" s="1"/>
  <c r="I814" i="16"/>
  <c r="E814" i="16" s="1"/>
  <c r="C814" i="16" s="1"/>
  <c r="I1893" i="16"/>
  <c r="E1893" i="16" s="1"/>
  <c r="C1893" i="16" s="1"/>
  <c r="I71" i="16"/>
  <c r="E71" i="16" s="1"/>
  <c r="C71" i="16" s="1"/>
  <c r="I1543" i="16"/>
  <c r="E1543" i="16" s="1"/>
  <c r="C1543" i="16" s="1"/>
  <c r="I320" i="16"/>
  <c r="E320" i="16" s="1"/>
  <c r="C320" i="16" s="1"/>
  <c r="I1159" i="16"/>
  <c r="E1159" i="16" s="1"/>
  <c r="C1159" i="16" s="1"/>
  <c r="I2445" i="16"/>
  <c r="E2445" i="16" s="1"/>
  <c r="C2445" i="16" s="1"/>
  <c r="I1351" i="16"/>
  <c r="E1351" i="16" s="1"/>
  <c r="C1351" i="16" s="1"/>
  <c r="I3845" i="16"/>
  <c r="E3845" i="16" s="1"/>
  <c r="C3845" i="16" s="1"/>
  <c r="D68" i="3"/>
  <c r="D117" i="3"/>
  <c r="D123" i="3" s="1"/>
  <c r="D33" i="3"/>
  <c r="F33" i="10" s="1"/>
  <c r="F29" i="3"/>
  <c r="F28" i="3"/>
  <c r="L34" i="5"/>
  <c r="I34" i="5" s="1"/>
  <c r="L18" i="5"/>
  <c r="H18" i="5" s="1"/>
  <c r="Q191" i="16" l="1"/>
  <c r="R191" i="16" s="1"/>
  <c r="N191" i="16" s="1"/>
  <c r="P191" i="16"/>
  <c r="P2595" i="16"/>
  <c r="Q2595" i="16"/>
  <c r="R2595" i="16" s="1"/>
  <c r="N2595" i="16" s="1"/>
  <c r="Q2094" i="16"/>
  <c r="R2094" i="16" s="1"/>
  <c r="N2094" i="16" s="1"/>
  <c r="P2094" i="16"/>
  <c r="Q1634" i="16"/>
  <c r="R1634" i="16" s="1"/>
  <c r="N1634" i="16" s="1"/>
  <c r="P1634" i="16"/>
  <c r="Q2656" i="16"/>
  <c r="R2656" i="16" s="1"/>
  <c r="N2656" i="16" s="1"/>
  <c r="P2656" i="16"/>
  <c r="Q2726" i="16"/>
  <c r="R2726" i="16" s="1"/>
  <c r="N2726" i="16" s="1"/>
  <c r="P2726" i="16"/>
  <c r="P318" i="16"/>
  <c r="Q318" i="16"/>
  <c r="R318" i="16" s="1"/>
  <c r="N318" i="16" s="1"/>
  <c r="Q3639" i="16"/>
  <c r="R3639" i="16" s="1"/>
  <c r="N3639" i="16" s="1"/>
  <c r="P3639" i="16"/>
  <c r="Q937" i="16"/>
  <c r="R937" i="16" s="1"/>
  <c r="N937" i="16" s="1"/>
  <c r="P937" i="16"/>
  <c r="P650" i="16"/>
  <c r="Q650" i="16"/>
  <c r="R650" i="16" s="1"/>
  <c r="N650" i="16" s="1"/>
  <c r="P224" i="16"/>
  <c r="Q224" i="16"/>
  <c r="R224" i="16" s="1"/>
  <c r="N224" i="16" s="1"/>
  <c r="P313" i="16"/>
  <c r="Q313" i="16"/>
  <c r="R313" i="16" s="1"/>
  <c r="N313" i="16" s="1"/>
  <c r="P1310" i="16"/>
  <c r="Q1310" i="16"/>
  <c r="R1310" i="16" s="1"/>
  <c r="N1310" i="16" s="1"/>
  <c r="Q1741" i="16"/>
  <c r="R1741" i="16" s="1"/>
  <c r="N1741" i="16" s="1"/>
  <c r="P1741" i="16"/>
  <c r="Q665" i="16"/>
  <c r="R665" i="16" s="1"/>
  <c r="N665" i="16" s="1"/>
  <c r="P665" i="16"/>
  <c r="Q2100" i="16"/>
  <c r="R2100" i="16" s="1"/>
  <c r="N2100" i="16" s="1"/>
  <c r="P2100" i="16"/>
  <c r="P336" i="16"/>
  <c r="Q336" i="16"/>
  <c r="R336" i="16" s="1"/>
  <c r="N336" i="16" s="1"/>
  <c r="P570" i="16"/>
  <c r="Q570" i="16"/>
  <c r="R570" i="16" s="1"/>
  <c r="N570" i="16" s="1"/>
  <c r="P268" i="16"/>
  <c r="Q268" i="16"/>
  <c r="R268" i="16" s="1"/>
  <c r="N268" i="16" s="1"/>
  <c r="P2557" i="16"/>
  <c r="Q2557" i="16"/>
  <c r="R2557" i="16" s="1"/>
  <c r="N2557" i="16" s="1"/>
  <c r="P414" i="16"/>
  <c r="Q414" i="16"/>
  <c r="R414" i="16" s="1"/>
  <c r="N414" i="16" s="1"/>
  <c r="P1768" i="16"/>
  <c r="Q1768" i="16"/>
  <c r="R1768" i="16" s="1"/>
  <c r="N1768" i="16" s="1"/>
  <c r="Q463" i="16"/>
  <c r="R463" i="16" s="1"/>
  <c r="N463" i="16" s="1"/>
  <c r="P463" i="16"/>
  <c r="P2382" i="16"/>
  <c r="Q2382" i="16"/>
  <c r="R2382" i="16" s="1"/>
  <c r="N2382" i="16" s="1"/>
  <c r="Q411" i="16"/>
  <c r="R411" i="16" s="1"/>
  <c r="N411" i="16" s="1"/>
  <c r="P411" i="16"/>
  <c r="P1490" i="16"/>
  <c r="Q1490" i="16"/>
  <c r="R1490" i="16" s="1"/>
  <c r="N1490" i="16" s="1"/>
  <c r="Q3050" i="16"/>
  <c r="R3050" i="16" s="1"/>
  <c r="N3050" i="16" s="1"/>
  <c r="P3050" i="16"/>
  <c r="P3064" i="16"/>
  <c r="Q3064" i="16"/>
  <c r="R3064" i="16" s="1"/>
  <c r="N3064" i="16" s="1"/>
  <c r="Q1674" i="16"/>
  <c r="R1674" i="16" s="1"/>
  <c r="N1674" i="16" s="1"/>
  <c r="P1674" i="16"/>
  <c r="Q1071" i="16"/>
  <c r="R1071" i="16" s="1"/>
  <c r="N1071" i="16" s="1"/>
  <c r="P1071" i="16"/>
  <c r="P3662" i="16"/>
  <c r="Q3662" i="16"/>
  <c r="R3662" i="16" s="1"/>
  <c r="N3662" i="16" s="1"/>
  <c r="Q2767" i="16"/>
  <c r="R2767" i="16" s="1"/>
  <c r="N2767" i="16" s="1"/>
  <c r="P2767" i="16"/>
  <c r="P2849" i="16"/>
  <c r="Q2849" i="16"/>
  <c r="R2849" i="16" s="1"/>
  <c r="N2849" i="16" s="1"/>
  <c r="P2717" i="16"/>
  <c r="Q2717" i="16"/>
  <c r="R2717" i="16" s="1"/>
  <c r="N2717" i="16" s="1"/>
  <c r="Q2860" i="16"/>
  <c r="R2860" i="16" s="1"/>
  <c r="N2860" i="16" s="1"/>
  <c r="P2860" i="16"/>
  <c r="P2285" i="16"/>
  <c r="Q2285" i="16"/>
  <c r="R2285" i="16" s="1"/>
  <c r="N2285" i="16" s="1"/>
  <c r="Q2415" i="16"/>
  <c r="R2415" i="16" s="1"/>
  <c r="N2415" i="16" s="1"/>
  <c r="P2415" i="16"/>
  <c r="Q3002" i="16"/>
  <c r="R3002" i="16" s="1"/>
  <c r="N3002" i="16" s="1"/>
  <c r="P3002" i="16"/>
  <c r="Q3086" i="16"/>
  <c r="R3086" i="16" s="1"/>
  <c r="N3086" i="16" s="1"/>
  <c r="P3086" i="16"/>
  <c r="Q1400" i="16"/>
  <c r="R1400" i="16" s="1"/>
  <c r="N1400" i="16" s="1"/>
  <c r="P1400" i="16"/>
  <c r="P1716" i="16"/>
  <c r="Q1716" i="16"/>
  <c r="R1716" i="16" s="1"/>
  <c r="N1716" i="16" s="1"/>
  <c r="Q3078" i="16"/>
  <c r="R3078" i="16" s="1"/>
  <c r="N3078" i="16" s="1"/>
  <c r="P3078" i="16"/>
  <c r="Q3135" i="16"/>
  <c r="R3135" i="16" s="1"/>
  <c r="N3135" i="16" s="1"/>
  <c r="P3135" i="16"/>
  <c r="Q2711" i="16"/>
  <c r="R2711" i="16" s="1"/>
  <c r="N2711" i="16" s="1"/>
  <c r="P2711" i="16"/>
  <c r="Q3201" i="16"/>
  <c r="R3201" i="16" s="1"/>
  <c r="N3201" i="16" s="1"/>
  <c r="P3201" i="16"/>
  <c r="Q592" i="16"/>
  <c r="R592" i="16" s="1"/>
  <c r="N592" i="16" s="1"/>
  <c r="P592" i="16"/>
  <c r="Q74" i="16"/>
  <c r="R74" i="16" s="1"/>
  <c r="N74" i="16" s="1"/>
  <c r="P74" i="16"/>
  <c r="Q2344" i="16"/>
  <c r="R2344" i="16" s="1"/>
  <c r="N2344" i="16" s="1"/>
  <c r="P2344" i="16"/>
  <c r="P182" i="16"/>
  <c r="Q182" i="16"/>
  <c r="R182" i="16" s="1"/>
  <c r="N182" i="16" s="1"/>
  <c r="P227" i="16"/>
  <c r="Q227" i="16"/>
  <c r="R227" i="16" s="1"/>
  <c r="N227" i="16" s="1"/>
  <c r="Q469" i="16"/>
  <c r="R469" i="16" s="1"/>
  <c r="N469" i="16" s="1"/>
  <c r="P469" i="16"/>
  <c r="P294" i="16"/>
  <c r="Q294" i="16"/>
  <c r="R294" i="16" s="1"/>
  <c r="N294" i="16" s="1"/>
  <c r="Q48" i="16"/>
  <c r="R48" i="16" s="1"/>
  <c r="N48" i="16" s="1"/>
  <c r="P48" i="16"/>
  <c r="Q216" i="16"/>
  <c r="R216" i="16" s="1"/>
  <c r="N216" i="16" s="1"/>
  <c r="P216" i="16"/>
  <c r="Q354" i="16"/>
  <c r="R354" i="16" s="1"/>
  <c r="N354" i="16" s="1"/>
  <c r="P354" i="16"/>
  <c r="Q124" i="16"/>
  <c r="R124" i="16" s="1"/>
  <c r="N124" i="16" s="1"/>
  <c r="P124" i="16"/>
  <c r="Q264" i="16"/>
  <c r="R264" i="16" s="1"/>
  <c r="N264" i="16" s="1"/>
  <c r="P264" i="16"/>
  <c r="P67" i="16"/>
  <c r="Q67" i="16"/>
  <c r="R67" i="16" s="1"/>
  <c r="N67" i="16" s="1"/>
  <c r="P830" i="16"/>
  <c r="Q830" i="16"/>
  <c r="R830" i="16" s="1"/>
  <c r="N830" i="16" s="1"/>
  <c r="P972" i="16"/>
  <c r="Q972" i="16"/>
  <c r="R972" i="16" s="1"/>
  <c r="N972" i="16" s="1"/>
  <c r="P1026" i="16"/>
  <c r="Q1026" i="16"/>
  <c r="R1026" i="16" s="1"/>
  <c r="N1026" i="16" s="1"/>
  <c r="Q541" i="16"/>
  <c r="R541" i="16" s="1"/>
  <c r="N541" i="16" s="1"/>
  <c r="P541" i="16"/>
  <c r="Q467" i="16"/>
  <c r="R467" i="16" s="1"/>
  <c r="N467" i="16" s="1"/>
  <c r="P467" i="16"/>
  <c r="Q364" i="16"/>
  <c r="R364" i="16" s="1"/>
  <c r="N364" i="16" s="1"/>
  <c r="P364" i="16"/>
  <c r="P661" i="16"/>
  <c r="Q661" i="16"/>
  <c r="R661" i="16" s="1"/>
  <c r="N661" i="16" s="1"/>
  <c r="P966" i="16"/>
  <c r="Q966" i="16"/>
  <c r="R966" i="16" s="1"/>
  <c r="N966" i="16" s="1"/>
  <c r="Q399" i="16"/>
  <c r="R399" i="16" s="1"/>
  <c r="N399" i="16" s="1"/>
  <c r="P399" i="16"/>
  <c r="Q2442" i="16"/>
  <c r="R2442" i="16" s="1"/>
  <c r="N2442" i="16" s="1"/>
  <c r="P2442" i="16"/>
  <c r="Q653" i="16"/>
  <c r="R653" i="16" s="1"/>
  <c r="N653" i="16" s="1"/>
  <c r="P653" i="16"/>
  <c r="P589" i="16"/>
  <c r="Q589" i="16"/>
  <c r="R589" i="16" s="1"/>
  <c r="N589" i="16" s="1"/>
  <c r="Q279" i="16"/>
  <c r="R279" i="16" s="1"/>
  <c r="N279" i="16" s="1"/>
  <c r="P279" i="16"/>
  <c r="Q51" i="16"/>
  <c r="R51" i="16" s="1"/>
  <c r="N51" i="16" s="1"/>
  <c r="P51" i="16"/>
  <c r="Q367" i="16"/>
  <c r="R367" i="16" s="1"/>
  <c r="N367" i="16" s="1"/>
  <c r="P367" i="16"/>
  <c r="P81" i="16"/>
  <c r="Q81" i="16"/>
  <c r="R81" i="16" s="1"/>
  <c r="N81" i="16" s="1"/>
  <c r="Q791" i="16"/>
  <c r="R791" i="16" s="1"/>
  <c r="N791" i="16" s="1"/>
  <c r="P791" i="16"/>
  <c r="Q1585" i="16"/>
  <c r="R1585" i="16" s="1"/>
  <c r="N1585" i="16" s="1"/>
  <c r="P1585" i="16"/>
  <c r="P1346" i="16"/>
  <c r="Q1346" i="16"/>
  <c r="R1346" i="16" s="1"/>
  <c r="N1346" i="16" s="1"/>
  <c r="Q1804" i="16"/>
  <c r="R1804" i="16" s="1"/>
  <c r="N1804" i="16" s="1"/>
  <c r="P1804" i="16"/>
  <c r="P158" i="16"/>
  <c r="Q158" i="16"/>
  <c r="R158" i="16" s="1"/>
  <c r="N158" i="16" s="1"/>
  <c r="P879" i="16"/>
  <c r="Q879" i="16"/>
  <c r="R879" i="16" s="1"/>
  <c r="N879" i="16" s="1"/>
  <c r="Q641" i="16"/>
  <c r="R641" i="16" s="1"/>
  <c r="N641" i="16" s="1"/>
  <c r="P641" i="16"/>
  <c r="Q955" i="16"/>
  <c r="R955" i="16" s="1"/>
  <c r="N955" i="16" s="1"/>
  <c r="P955" i="16"/>
  <c r="Q669" i="16"/>
  <c r="R669" i="16" s="1"/>
  <c r="N669" i="16" s="1"/>
  <c r="P669" i="16"/>
  <c r="Q444" i="16"/>
  <c r="R444" i="16" s="1"/>
  <c r="N444" i="16" s="1"/>
  <c r="P444" i="16"/>
  <c r="Q2197" i="16"/>
  <c r="R2197" i="16" s="1"/>
  <c r="N2197" i="16" s="1"/>
  <c r="P2197" i="16"/>
  <c r="Q2162" i="16"/>
  <c r="R2162" i="16" s="1"/>
  <c r="N2162" i="16" s="1"/>
  <c r="P2162" i="16"/>
  <c r="P2542" i="16"/>
  <c r="Q2542" i="16"/>
  <c r="R2542" i="16" s="1"/>
  <c r="N2542" i="16" s="1"/>
  <c r="P1033" i="16"/>
  <c r="Q1033" i="16"/>
  <c r="R1033" i="16" s="1"/>
  <c r="N1033" i="16" s="1"/>
  <c r="P2797" i="16"/>
  <c r="Q2797" i="16"/>
  <c r="R2797" i="16" s="1"/>
  <c r="N2797" i="16" s="1"/>
  <c r="Q2476" i="16"/>
  <c r="R2476" i="16" s="1"/>
  <c r="N2476" i="16" s="1"/>
  <c r="P2476" i="16"/>
  <c r="Q337" i="16"/>
  <c r="R337" i="16" s="1"/>
  <c r="N337" i="16" s="1"/>
  <c r="P337" i="16"/>
  <c r="P1046" i="16"/>
  <c r="Q1046" i="16"/>
  <c r="R1046" i="16" s="1"/>
  <c r="N1046" i="16" s="1"/>
  <c r="Q808" i="16"/>
  <c r="R808" i="16" s="1"/>
  <c r="N808" i="16" s="1"/>
  <c r="P808" i="16"/>
  <c r="P116" i="16"/>
  <c r="Q116" i="16"/>
  <c r="R116" i="16" s="1"/>
  <c r="N116" i="16" s="1"/>
  <c r="Q848" i="16"/>
  <c r="R848" i="16" s="1"/>
  <c r="N848" i="16" s="1"/>
  <c r="P848" i="16"/>
  <c r="Q537" i="16"/>
  <c r="R537" i="16" s="1"/>
  <c r="N537" i="16" s="1"/>
  <c r="P537" i="16"/>
  <c r="Q1333" i="16"/>
  <c r="R1333" i="16" s="1"/>
  <c r="N1333" i="16" s="1"/>
  <c r="P1333" i="16"/>
  <c r="P1082" i="16"/>
  <c r="Q1082" i="16"/>
  <c r="R1082" i="16" s="1"/>
  <c r="N1082" i="16" s="1"/>
  <c r="Q2355" i="16"/>
  <c r="R2355" i="16" s="1"/>
  <c r="N2355" i="16" s="1"/>
  <c r="P2355" i="16"/>
  <c r="P914" i="16"/>
  <c r="Q914" i="16"/>
  <c r="R914" i="16" s="1"/>
  <c r="N914" i="16" s="1"/>
  <c r="Q676" i="16"/>
  <c r="R676" i="16" s="1"/>
  <c r="N676" i="16" s="1"/>
  <c r="P676" i="16"/>
  <c r="Q377" i="16"/>
  <c r="R377" i="16" s="1"/>
  <c r="N377" i="16" s="1"/>
  <c r="P377" i="16"/>
  <c r="Q716" i="16"/>
  <c r="R716" i="16" s="1"/>
  <c r="N716" i="16" s="1"/>
  <c r="P716" i="16"/>
  <c r="P406" i="16"/>
  <c r="Q406" i="16"/>
  <c r="R406" i="16" s="1"/>
  <c r="N406" i="16" s="1"/>
  <c r="Q1201" i="16"/>
  <c r="R1201" i="16" s="1"/>
  <c r="N1201" i="16" s="1"/>
  <c r="P1201" i="16"/>
  <c r="Q2965" i="16"/>
  <c r="R2965" i="16" s="1"/>
  <c r="N2965" i="16" s="1"/>
  <c r="P2965" i="16"/>
  <c r="P1491" i="16"/>
  <c r="Q1491" i="16"/>
  <c r="R1491" i="16" s="1"/>
  <c r="N1491" i="16" s="1"/>
  <c r="Q400" i="16"/>
  <c r="R400" i="16" s="1"/>
  <c r="N400" i="16" s="1"/>
  <c r="P400" i="16"/>
  <c r="P103" i="16"/>
  <c r="Q103" i="16"/>
  <c r="R103" i="16" s="1"/>
  <c r="N103" i="16" s="1"/>
  <c r="Q440" i="16"/>
  <c r="R440" i="16" s="1"/>
  <c r="N440" i="16" s="1"/>
  <c r="P440" i="16"/>
  <c r="P130" i="16"/>
  <c r="Q130" i="16"/>
  <c r="R130" i="16" s="1"/>
  <c r="N130" i="16" s="1"/>
  <c r="Q924" i="16"/>
  <c r="R924" i="16" s="1"/>
  <c r="N924" i="16" s="1"/>
  <c r="P924" i="16"/>
  <c r="P2689" i="16"/>
  <c r="Q2689" i="16"/>
  <c r="R2689" i="16" s="1"/>
  <c r="N2689" i="16" s="1"/>
  <c r="Q1887" i="16"/>
  <c r="R1887" i="16" s="1"/>
  <c r="N1887" i="16" s="1"/>
  <c r="P1887" i="16"/>
  <c r="Q363" i="16"/>
  <c r="R363" i="16" s="1"/>
  <c r="N363" i="16" s="1"/>
  <c r="P363" i="16"/>
  <c r="P125" i="16"/>
  <c r="Q125" i="16"/>
  <c r="R125" i="16" s="1"/>
  <c r="N125" i="16" s="1"/>
  <c r="P438" i="16"/>
  <c r="Q438" i="16"/>
  <c r="R438" i="16" s="1"/>
  <c r="N438" i="16" s="1"/>
  <c r="Q154" i="16"/>
  <c r="R154" i="16" s="1"/>
  <c r="N154" i="16" s="1"/>
  <c r="P154" i="16"/>
  <c r="Q874" i="16"/>
  <c r="R874" i="16" s="1"/>
  <c r="N874" i="16" s="1"/>
  <c r="P874" i="16"/>
  <c r="Q1657" i="16"/>
  <c r="R1657" i="16" s="1"/>
  <c r="N1657" i="16" s="1"/>
  <c r="P1657" i="16"/>
  <c r="P1430" i="16"/>
  <c r="Q1430" i="16"/>
  <c r="R1430" i="16" s="1"/>
  <c r="N1430" i="16" s="1"/>
  <c r="Q2238" i="16"/>
  <c r="R2238" i="16" s="1"/>
  <c r="N2238" i="16" s="1"/>
  <c r="P2238" i="16"/>
  <c r="Q86" i="16"/>
  <c r="R86" i="16" s="1"/>
  <c r="N86" i="16" s="1"/>
  <c r="P86" i="16"/>
  <c r="P807" i="16"/>
  <c r="Q807" i="16"/>
  <c r="R807" i="16" s="1"/>
  <c r="N807" i="16" s="1"/>
  <c r="Q569" i="16"/>
  <c r="R569" i="16" s="1"/>
  <c r="N569" i="16" s="1"/>
  <c r="P569" i="16"/>
  <c r="Q882" i="16"/>
  <c r="R882" i="16" s="1"/>
  <c r="N882" i="16" s="1"/>
  <c r="P882" i="16"/>
  <c r="Q597" i="16"/>
  <c r="R597" i="16" s="1"/>
  <c r="N597" i="16" s="1"/>
  <c r="P597" i="16"/>
  <c r="Q372" i="16"/>
  <c r="R372" i="16" s="1"/>
  <c r="N372" i="16" s="1"/>
  <c r="P372" i="16"/>
  <c r="Q2126" i="16"/>
  <c r="R2126" i="16" s="1"/>
  <c r="N2126" i="16" s="1"/>
  <c r="P2126" i="16"/>
  <c r="P2042" i="16"/>
  <c r="Q2042" i="16"/>
  <c r="R2042" i="16" s="1"/>
  <c r="N2042" i="16" s="1"/>
  <c r="Q2324" i="16"/>
  <c r="R2324" i="16" s="1"/>
  <c r="N2324" i="16" s="1"/>
  <c r="P2324" i="16"/>
  <c r="Q530" i="16"/>
  <c r="R530" i="16" s="1"/>
  <c r="N530" i="16" s="1"/>
  <c r="P530" i="16"/>
  <c r="Q292" i="16"/>
  <c r="R292" i="16" s="1"/>
  <c r="N292" i="16" s="1"/>
  <c r="P292" i="16"/>
  <c r="Q1013" i="16"/>
  <c r="R1013" i="16" s="1"/>
  <c r="N1013" i="16" s="1"/>
  <c r="P1013" i="16"/>
  <c r="Q332" i="16"/>
  <c r="R332" i="16" s="1"/>
  <c r="N332" i="16" s="1"/>
  <c r="P332" i="16"/>
  <c r="P1042" i="16"/>
  <c r="Q1042" i="16"/>
  <c r="R1042" i="16" s="1"/>
  <c r="N1042" i="16" s="1"/>
  <c r="Q816" i="16"/>
  <c r="R816" i="16" s="1"/>
  <c r="N816" i="16" s="1"/>
  <c r="P816" i="16"/>
  <c r="P2581" i="16"/>
  <c r="Q2581" i="16"/>
  <c r="R2581" i="16" s="1"/>
  <c r="N2581" i="16" s="1"/>
  <c r="P1311" i="16"/>
  <c r="Q1311" i="16"/>
  <c r="R1311" i="16" s="1"/>
  <c r="N1311" i="16" s="1"/>
  <c r="Q2148" i="16"/>
  <c r="R2148" i="16" s="1"/>
  <c r="N2148" i="16" s="1"/>
  <c r="P2148" i="16"/>
  <c r="Q2078" i="16"/>
  <c r="R2078" i="16" s="1"/>
  <c r="N2078" i="16" s="1"/>
  <c r="P2078" i="16"/>
  <c r="Q1486" i="16"/>
  <c r="R1486" i="16" s="1"/>
  <c r="N1486" i="16" s="1"/>
  <c r="P1486" i="16"/>
  <c r="Q555" i="16"/>
  <c r="R555" i="16" s="1"/>
  <c r="N555" i="16" s="1"/>
  <c r="P555" i="16"/>
  <c r="Q315" i="16"/>
  <c r="R315" i="16" s="1"/>
  <c r="N315" i="16" s="1"/>
  <c r="P315" i="16"/>
  <c r="Q1038" i="16"/>
  <c r="R1038" i="16" s="1"/>
  <c r="N1038" i="16" s="1"/>
  <c r="P1038" i="16"/>
  <c r="P356" i="16"/>
  <c r="Q356" i="16"/>
  <c r="R356" i="16" s="1"/>
  <c r="N356" i="16" s="1"/>
  <c r="Q52" i="16"/>
  <c r="R52" i="16" s="1"/>
  <c r="N52" i="16" s="1"/>
  <c r="P52" i="16"/>
  <c r="P840" i="16"/>
  <c r="Q840" i="16"/>
  <c r="R840" i="16" s="1"/>
  <c r="N840" i="16" s="1"/>
  <c r="P2605" i="16"/>
  <c r="Q2605" i="16"/>
  <c r="R2605" i="16" s="1"/>
  <c r="N2605" i="16" s="1"/>
  <c r="P1395" i="16"/>
  <c r="Q1395" i="16"/>
  <c r="R1395" i="16" s="1"/>
  <c r="N1395" i="16" s="1"/>
  <c r="Q931" i="16"/>
  <c r="R931" i="16" s="1"/>
  <c r="N931" i="16" s="1"/>
  <c r="P931" i="16"/>
  <c r="Q645" i="16"/>
  <c r="R645" i="16" s="1"/>
  <c r="N645" i="16" s="1"/>
  <c r="P645" i="16"/>
  <c r="Q420" i="16"/>
  <c r="R420" i="16" s="1"/>
  <c r="N420" i="16" s="1"/>
  <c r="P420" i="16"/>
  <c r="Q2174" i="16"/>
  <c r="R2174" i="16" s="1"/>
  <c r="N2174" i="16" s="1"/>
  <c r="P2174" i="16"/>
  <c r="Q2138" i="16"/>
  <c r="R2138" i="16" s="1"/>
  <c r="N2138" i="16" s="1"/>
  <c r="P2138" i="16"/>
  <c r="Q2877" i="16"/>
  <c r="R2877" i="16" s="1"/>
  <c r="N2877" i="16" s="1"/>
  <c r="P2877" i="16"/>
  <c r="Q2786" i="16"/>
  <c r="R2786" i="16" s="1"/>
  <c r="N2786" i="16" s="1"/>
  <c r="P2786" i="16"/>
  <c r="P2451" i="16"/>
  <c r="Q2451" i="16"/>
  <c r="R2451" i="16" s="1"/>
  <c r="N2451" i="16" s="1"/>
  <c r="P2187" i="16"/>
  <c r="Q2187" i="16"/>
  <c r="R2187" i="16" s="1"/>
  <c r="N2187" i="16" s="1"/>
  <c r="Q1925" i="16"/>
  <c r="R1925" i="16" s="1"/>
  <c r="N1925" i="16" s="1"/>
  <c r="P1925" i="16"/>
  <c r="Q1025" i="16"/>
  <c r="R1025" i="16" s="1"/>
  <c r="N1025" i="16" s="1"/>
  <c r="P1025" i="16"/>
  <c r="Q2874" i="16"/>
  <c r="R2874" i="16" s="1"/>
  <c r="N2874" i="16" s="1"/>
  <c r="P2874" i="16"/>
  <c r="P2075" i="16"/>
  <c r="Q2075" i="16"/>
  <c r="R2075" i="16" s="1"/>
  <c r="N2075" i="16" s="1"/>
  <c r="P1735" i="16"/>
  <c r="Q1735" i="16"/>
  <c r="R1735" i="16" s="1"/>
  <c r="N1735" i="16" s="1"/>
  <c r="Q2960" i="16"/>
  <c r="R2960" i="16" s="1"/>
  <c r="N2960" i="16" s="1"/>
  <c r="P2960" i="16"/>
  <c r="P3186" i="16"/>
  <c r="Q3186" i="16"/>
  <c r="R3186" i="16" s="1"/>
  <c r="N3186" i="16" s="1"/>
  <c r="Q2534" i="16"/>
  <c r="R2534" i="16" s="1"/>
  <c r="N2534" i="16" s="1"/>
  <c r="P2534" i="16"/>
  <c r="Q2200" i="16"/>
  <c r="R2200" i="16" s="1"/>
  <c r="N2200" i="16" s="1"/>
  <c r="P2200" i="16"/>
  <c r="Q1935" i="16"/>
  <c r="R1935" i="16" s="1"/>
  <c r="N1935" i="16" s="1"/>
  <c r="P1935" i="16"/>
  <c r="Q1673" i="16"/>
  <c r="R1673" i="16" s="1"/>
  <c r="N1673" i="16" s="1"/>
  <c r="P1673" i="16"/>
  <c r="P750" i="16"/>
  <c r="Q750" i="16"/>
  <c r="R750" i="16" s="1"/>
  <c r="N750" i="16" s="1"/>
  <c r="P2575" i="16"/>
  <c r="Q2575" i="16"/>
  <c r="R2575" i="16" s="1"/>
  <c r="N2575" i="16" s="1"/>
  <c r="P2686" i="16"/>
  <c r="Q2686" i="16"/>
  <c r="R2686" i="16" s="1"/>
  <c r="N2686" i="16" s="1"/>
  <c r="Q1814" i="16"/>
  <c r="R1814" i="16" s="1"/>
  <c r="N1814" i="16" s="1"/>
  <c r="P1814" i="16"/>
  <c r="Q1492" i="16"/>
  <c r="R1492" i="16" s="1"/>
  <c r="N1492" i="16" s="1"/>
  <c r="P1492" i="16"/>
  <c r="Q1228" i="16"/>
  <c r="R1228" i="16" s="1"/>
  <c r="N1228" i="16" s="1"/>
  <c r="P1228" i="16"/>
  <c r="Q2969" i="16"/>
  <c r="R2969" i="16" s="1"/>
  <c r="N2969" i="16" s="1"/>
  <c r="P2969" i="16"/>
  <c r="Q2693" i="16"/>
  <c r="R2693" i="16" s="1"/>
  <c r="N2693" i="16" s="1"/>
  <c r="P2693" i="16"/>
  <c r="Q1771" i="16"/>
  <c r="R1771" i="16" s="1"/>
  <c r="N1771" i="16" s="1"/>
  <c r="P1771" i="16"/>
  <c r="P3044" i="16"/>
  <c r="Q3044" i="16"/>
  <c r="R3044" i="16" s="1"/>
  <c r="N3044" i="16" s="1"/>
  <c r="P3329" i="16"/>
  <c r="Q3329" i="16"/>
  <c r="R3329" i="16" s="1"/>
  <c r="N3329" i="16" s="1"/>
  <c r="Q2870" i="16"/>
  <c r="R2870" i="16" s="1"/>
  <c r="N2870" i="16" s="1"/>
  <c r="P2870" i="16"/>
  <c r="P2511" i="16"/>
  <c r="Q2511" i="16"/>
  <c r="R2511" i="16" s="1"/>
  <c r="N2511" i="16" s="1"/>
  <c r="Q2248" i="16"/>
  <c r="R2248" i="16" s="1"/>
  <c r="N2248" i="16" s="1"/>
  <c r="P2248" i="16"/>
  <c r="Q1985" i="16"/>
  <c r="R1985" i="16" s="1"/>
  <c r="N1985" i="16" s="1"/>
  <c r="P1985" i="16"/>
  <c r="P1086" i="16"/>
  <c r="Q1086" i="16"/>
  <c r="R1086" i="16" s="1"/>
  <c r="N1086" i="16" s="1"/>
  <c r="P2948" i="16"/>
  <c r="Q2948" i="16"/>
  <c r="R2948" i="16" s="1"/>
  <c r="N2948" i="16" s="1"/>
  <c r="Q2388" i="16"/>
  <c r="R2388" i="16" s="1"/>
  <c r="N2388" i="16" s="1"/>
  <c r="P2388" i="16"/>
  <c r="P2713" i="16"/>
  <c r="Q2713" i="16"/>
  <c r="R2713" i="16" s="1"/>
  <c r="N2713" i="16" s="1"/>
  <c r="Q2379" i="16"/>
  <c r="R2379" i="16" s="1"/>
  <c r="N2379" i="16" s="1"/>
  <c r="P2379" i="16"/>
  <c r="Q2116" i="16"/>
  <c r="R2116" i="16" s="1"/>
  <c r="N2116" i="16" s="1"/>
  <c r="P2116" i="16"/>
  <c r="P1852" i="16"/>
  <c r="Q1852" i="16"/>
  <c r="R1852" i="16" s="1"/>
  <c r="N1852" i="16" s="1"/>
  <c r="P942" i="16"/>
  <c r="Q942" i="16"/>
  <c r="R942" i="16" s="1"/>
  <c r="N942" i="16" s="1"/>
  <c r="Q2791" i="16"/>
  <c r="R2791" i="16" s="1"/>
  <c r="N2791" i="16" s="1"/>
  <c r="P2791" i="16"/>
  <c r="P1644" i="16"/>
  <c r="Q1644" i="16"/>
  <c r="R1644" i="16" s="1"/>
  <c r="N1644" i="16" s="1"/>
  <c r="Q2582" i="16"/>
  <c r="R2582" i="16" s="1"/>
  <c r="N2582" i="16" s="1"/>
  <c r="P2582" i="16"/>
  <c r="P2247" i="16"/>
  <c r="Q2247" i="16"/>
  <c r="R2247" i="16" s="1"/>
  <c r="N2247" i="16" s="1"/>
  <c r="P1983" i="16"/>
  <c r="Q1983" i="16"/>
  <c r="R1983" i="16" s="1"/>
  <c r="N1983" i="16" s="1"/>
  <c r="Q1722" i="16"/>
  <c r="R1722" i="16" s="1"/>
  <c r="N1722" i="16" s="1"/>
  <c r="P1722" i="16"/>
  <c r="P798" i="16"/>
  <c r="Q798" i="16"/>
  <c r="R798" i="16" s="1"/>
  <c r="N798" i="16" s="1"/>
  <c r="Q2635" i="16"/>
  <c r="R2635" i="16" s="1"/>
  <c r="N2635" i="16" s="1"/>
  <c r="P2635" i="16"/>
  <c r="Q2987" i="16"/>
  <c r="R2987" i="16" s="1"/>
  <c r="N2987" i="16" s="1"/>
  <c r="P2987" i="16"/>
  <c r="P1682" i="16"/>
  <c r="Q1682" i="16"/>
  <c r="R1682" i="16" s="1"/>
  <c r="N1682" i="16" s="1"/>
  <c r="P1420" i="16"/>
  <c r="Q1420" i="16"/>
  <c r="R1420" i="16" s="1"/>
  <c r="N1420" i="16" s="1"/>
  <c r="Q1157" i="16"/>
  <c r="R1157" i="16" s="1"/>
  <c r="N1157" i="16" s="1"/>
  <c r="P1157" i="16"/>
  <c r="Q2885" i="16"/>
  <c r="R2885" i="16" s="1"/>
  <c r="N2885" i="16" s="1"/>
  <c r="P2885" i="16"/>
  <c r="P1975" i="16"/>
  <c r="Q1975" i="16"/>
  <c r="R1975" i="16" s="1"/>
  <c r="N1975" i="16" s="1"/>
  <c r="P1834" i="16"/>
  <c r="Q1834" i="16"/>
  <c r="R1834" i="16" s="1"/>
  <c r="N1834" i="16" s="1"/>
  <c r="P1577" i="16"/>
  <c r="Q1577" i="16"/>
  <c r="R1577" i="16" s="1"/>
  <c r="N1577" i="16" s="1"/>
  <c r="Q1552" i="16"/>
  <c r="R1552" i="16" s="1"/>
  <c r="N1552" i="16" s="1"/>
  <c r="P1552" i="16"/>
  <c r="Q1289" i="16"/>
  <c r="R1289" i="16" s="1"/>
  <c r="N1289" i="16" s="1"/>
  <c r="P1289" i="16"/>
  <c r="P3027" i="16"/>
  <c r="Q3027" i="16"/>
  <c r="R3027" i="16" s="1"/>
  <c r="N3027" i="16" s="1"/>
  <c r="P2753" i="16"/>
  <c r="Q2753" i="16"/>
  <c r="R2753" i="16" s="1"/>
  <c r="N2753" i="16" s="1"/>
  <c r="Q1831" i="16"/>
  <c r="R1831" i="16" s="1"/>
  <c r="N1831" i="16" s="1"/>
  <c r="P1831" i="16"/>
  <c r="P1282" i="16"/>
  <c r="Q1282" i="16"/>
  <c r="R1282" i="16" s="1"/>
  <c r="N1282" i="16" s="1"/>
  <c r="Q3641" i="16"/>
  <c r="R3641" i="16" s="1"/>
  <c r="N3641" i="16" s="1"/>
  <c r="P3641" i="16"/>
  <c r="Q2140" i="16"/>
  <c r="R2140" i="16" s="1"/>
  <c r="N2140" i="16" s="1"/>
  <c r="P2140" i="16"/>
  <c r="Q1875" i="16"/>
  <c r="R1875" i="16" s="1"/>
  <c r="N1875" i="16" s="1"/>
  <c r="P1875" i="16"/>
  <c r="Q1612" i="16"/>
  <c r="R1612" i="16" s="1"/>
  <c r="N1612" i="16" s="1"/>
  <c r="P1612" i="16"/>
  <c r="P690" i="16"/>
  <c r="Q690" i="16"/>
  <c r="R690" i="16" s="1"/>
  <c r="N690" i="16" s="1"/>
  <c r="P2503" i="16"/>
  <c r="Q2503" i="16"/>
  <c r="R2503" i="16" s="1"/>
  <c r="N2503" i="16" s="1"/>
  <c r="P2374" i="16"/>
  <c r="Q2374" i="16"/>
  <c r="R2374" i="16" s="1"/>
  <c r="N2374" i="16" s="1"/>
  <c r="P2186" i="16"/>
  <c r="Q2186" i="16"/>
  <c r="R2186" i="16" s="1"/>
  <c r="N2186" i="16" s="1"/>
  <c r="Q1863" i="16"/>
  <c r="R1863" i="16" s="1"/>
  <c r="N1863" i="16" s="1"/>
  <c r="P1863" i="16"/>
  <c r="Q1601" i="16"/>
  <c r="R1601" i="16" s="1"/>
  <c r="N1601" i="16" s="1"/>
  <c r="P1601" i="16"/>
  <c r="Q1337" i="16"/>
  <c r="R1337" i="16" s="1"/>
  <c r="N1337" i="16" s="1"/>
  <c r="P1337" i="16"/>
  <c r="Q3065" i="16"/>
  <c r="R3065" i="16" s="1"/>
  <c r="N3065" i="16" s="1"/>
  <c r="P3065" i="16"/>
  <c r="P2167" i="16"/>
  <c r="Q2167" i="16"/>
  <c r="R2167" i="16" s="1"/>
  <c r="N2167" i="16" s="1"/>
  <c r="P2733" i="16"/>
  <c r="Q2733" i="16"/>
  <c r="R2733" i="16" s="1"/>
  <c r="N2733" i="16" s="1"/>
  <c r="Q3212" i="16"/>
  <c r="R3212" i="16" s="1"/>
  <c r="N3212" i="16" s="1"/>
  <c r="P3212" i="16"/>
  <c r="P2179" i="16"/>
  <c r="Q2179" i="16"/>
  <c r="R2179" i="16" s="1"/>
  <c r="N2179" i="16" s="1"/>
  <c r="Q1881" i="16"/>
  <c r="R1881" i="16" s="1"/>
  <c r="N1881" i="16" s="1"/>
  <c r="P1881" i="16"/>
  <c r="Q1617" i="16"/>
  <c r="R1617" i="16" s="1"/>
  <c r="N1617" i="16" s="1"/>
  <c r="P1617" i="16"/>
  <c r="P1281" i="16"/>
  <c r="Q1281" i="16"/>
  <c r="R1281" i="16" s="1"/>
  <c r="N1281" i="16" s="1"/>
  <c r="Q3034" i="16"/>
  <c r="R3034" i="16" s="1"/>
  <c r="N3034" i="16" s="1"/>
  <c r="P3034" i="16"/>
  <c r="Q2580" i="16"/>
  <c r="R2580" i="16" s="1"/>
  <c r="N2580" i="16" s="1"/>
  <c r="P2580" i="16"/>
  <c r="P3302" i="16"/>
  <c r="Q3302" i="16"/>
  <c r="R3302" i="16" s="1"/>
  <c r="N3302" i="16" s="1"/>
  <c r="P1926" i="16"/>
  <c r="Q1926" i="16"/>
  <c r="R1926" i="16" s="1"/>
  <c r="N1926" i="16" s="1"/>
  <c r="Q1495" i="16"/>
  <c r="R1495" i="16" s="1"/>
  <c r="N1495" i="16" s="1"/>
  <c r="P1495" i="16"/>
  <c r="Q3704" i="16"/>
  <c r="R3704" i="16" s="1"/>
  <c r="N3704" i="16" s="1"/>
  <c r="P3704" i="16"/>
  <c r="Q3478" i="16"/>
  <c r="R3478" i="16" s="1"/>
  <c r="N3478" i="16" s="1"/>
  <c r="P3478" i="16"/>
  <c r="Q3228" i="16"/>
  <c r="R3228" i="16" s="1"/>
  <c r="N3228" i="16" s="1"/>
  <c r="P3228" i="16"/>
  <c r="Q2921" i="16"/>
  <c r="R2921" i="16" s="1"/>
  <c r="N2921" i="16" s="1"/>
  <c r="P2921" i="16"/>
  <c r="P2483" i="16"/>
  <c r="Q2483" i="16"/>
  <c r="R2483" i="16" s="1"/>
  <c r="N2483" i="16" s="1"/>
  <c r="P1293" i="16"/>
  <c r="Q1293" i="16"/>
  <c r="R1293" i="16" s="1"/>
  <c r="N1293" i="16" s="1"/>
  <c r="P46" i="16"/>
  <c r="Q46" i="16"/>
  <c r="R46" i="16" s="1"/>
  <c r="N46" i="16" s="1"/>
  <c r="Q2592" i="16"/>
  <c r="R2592" i="16" s="1"/>
  <c r="N2592" i="16" s="1"/>
  <c r="P2592" i="16"/>
  <c r="P3314" i="16"/>
  <c r="Q3314" i="16"/>
  <c r="R3314" i="16" s="1"/>
  <c r="N3314" i="16" s="1"/>
  <c r="Q1986" i="16"/>
  <c r="R1986" i="16" s="1"/>
  <c r="N1986" i="16" s="1"/>
  <c r="P1986" i="16"/>
  <c r="Q1506" i="16"/>
  <c r="R1506" i="16" s="1"/>
  <c r="N1506" i="16" s="1"/>
  <c r="P1506" i="16"/>
  <c r="Q3717" i="16"/>
  <c r="R3717" i="16" s="1"/>
  <c r="N3717" i="16" s="1"/>
  <c r="P3717" i="16"/>
  <c r="P3490" i="16"/>
  <c r="Q3490" i="16"/>
  <c r="R3490" i="16" s="1"/>
  <c r="N3490" i="16" s="1"/>
  <c r="Q3241" i="16"/>
  <c r="R3241" i="16" s="1"/>
  <c r="N3241" i="16" s="1"/>
  <c r="P3241" i="16"/>
  <c r="Q2982" i="16"/>
  <c r="R2982" i="16" s="1"/>
  <c r="N2982" i="16" s="1"/>
  <c r="P2982" i="16"/>
  <c r="P2543" i="16"/>
  <c r="Q2543" i="16"/>
  <c r="R2543" i="16" s="1"/>
  <c r="N2543" i="16" s="1"/>
  <c r="Q1208" i="16"/>
  <c r="R1208" i="16" s="1"/>
  <c r="N1208" i="16" s="1"/>
  <c r="P1208" i="16"/>
  <c r="Q2949" i="16"/>
  <c r="R2949" i="16" s="1"/>
  <c r="N2949" i="16" s="1"/>
  <c r="P2949" i="16"/>
  <c r="P2614" i="16"/>
  <c r="Q2614" i="16"/>
  <c r="R2614" i="16" s="1"/>
  <c r="N2614" i="16" s="1"/>
  <c r="P2171" i="16"/>
  <c r="Q2171" i="16"/>
  <c r="R2171" i="16" s="1"/>
  <c r="N2171" i="16" s="1"/>
  <c r="P3532" i="16"/>
  <c r="Q3532" i="16"/>
  <c r="R3532" i="16" s="1"/>
  <c r="N3532" i="16" s="1"/>
  <c r="Q3579" i="16"/>
  <c r="R3579" i="16" s="1"/>
  <c r="N3579" i="16" s="1"/>
  <c r="P3579" i="16"/>
  <c r="Q1842" i="16"/>
  <c r="R1842" i="16" s="1"/>
  <c r="N1842" i="16" s="1"/>
  <c r="P1842" i="16"/>
  <c r="Q3284" i="16"/>
  <c r="R3284" i="16" s="1"/>
  <c r="N3284" i="16" s="1"/>
  <c r="P3284" i="16"/>
  <c r="Q3070" i="16"/>
  <c r="R3070" i="16" s="1"/>
  <c r="N3070" i="16" s="1"/>
  <c r="P3070" i="16"/>
  <c r="P1019" i="16"/>
  <c r="Q1019" i="16"/>
  <c r="R1019" i="16" s="1"/>
  <c r="N1019" i="16" s="1"/>
  <c r="Q2646" i="16"/>
  <c r="R2646" i="16" s="1"/>
  <c r="N2646" i="16" s="1"/>
  <c r="P2646" i="16"/>
  <c r="Q3516" i="16"/>
  <c r="R3516" i="16" s="1"/>
  <c r="N3516" i="16" s="1"/>
  <c r="P3516" i="16"/>
  <c r="P2636" i="16"/>
  <c r="Q2636" i="16"/>
  <c r="R2636" i="16" s="1"/>
  <c r="N2636" i="16" s="1"/>
  <c r="Q2372" i="16"/>
  <c r="R2372" i="16" s="1"/>
  <c r="N2372" i="16" s="1"/>
  <c r="P2372" i="16"/>
  <c r="Q2050" i="16"/>
  <c r="R2050" i="16" s="1"/>
  <c r="N2050" i="16" s="1"/>
  <c r="P2050" i="16"/>
  <c r="P1608" i="16"/>
  <c r="Q1608" i="16"/>
  <c r="R1608" i="16" s="1"/>
  <c r="N1608" i="16" s="1"/>
  <c r="P3337" i="16"/>
  <c r="Q3337" i="16"/>
  <c r="R3337" i="16" s="1"/>
  <c r="N3337" i="16" s="1"/>
  <c r="Q2250" i="16"/>
  <c r="R2250" i="16" s="1"/>
  <c r="N2250" i="16" s="1"/>
  <c r="P2250" i="16"/>
  <c r="P3436" i="16"/>
  <c r="Q3436" i="16"/>
  <c r="R3436" i="16" s="1"/>
  <c r="N3436" i="16" s="1"/>
  <c r="Q3703" i="16"/>
  <c r="R3703" i="16" s="1"/>
  <c r="N3703" i="16" s="1"/>
  <c r="P3703" i="16"/>
  <c r="P3500" i="16"/>
  <c r="Q3500" i="16"/>
  <c r="R3500" i="16" s="1"/>
  <c r="N3500" i="16" s="1"/>
  <c r="Q443" i="16"/>
  <c r="R443" i="16" s="1"/>
  <c r="N443" i="16" s="1"/>
  <c r="P443" i="16"/>
  <c r="Q1890" i="16"/>
  <c r="R1890" i="16" s="1"/>
  <c r="N1890" i="16" s="1"/>
  <c r="P1890" i="16"/>
  <c r="P3563" i="16"/>
  <c r="Q3563" i="16"/>
  <c r="R3563" i="16" s="1"/>
  <c r="N3563" i="16" s="1"/>
  <c r="Q1209" i="16"/>
  <c r="R1209" i="16" s="1"/>
  <c r="N1209" i="16" s="1"/>
  <c r="P1209" i="16"/>
  <c r="P2936" i="16"/>
  <c r="Q2936" i="16"/>
  <c r="R2936" i="16" s="1"/>
  <c r="N2936" i="16" s="1"/>
  <c r="Q2685" i="16"/>
  <c r="R2685" i="16" s="1"/>
  <c r="N2685" i="16" s="1"/>
  <c r="P2685" i="16"/>
  <c r="Q2349" i="16"/>
  <c r="R2349" i="16" s="1"/>
  <c r="N2349" i="16" s="1"/>
  <c r="P2349" i="16"/>
  <c r="P1908" i="16"/>
  <c r="Q1908" i="16"/>
  <c r="R1908" i="16" s="1"/>
  <c r="N1908" i="16" s="1"/>
  <c r="Q3638" i="16"/>
  <c r="R3638" i="16" s="1"/>
  <c r="N3638" i="16" s="1"/>
  <c r="P3638" i="16"/>
  <c r="Q3316" i="16"/>
  <c r="R3316" i="16" s="1"/>
  <c r="N3316" i="16" s="1"/>
  <c r="P3316" i="16"/>
  <c r="Q3736" i="16"/>
  <c r="R3736" i="16" s="1"/>
  <c r="N3736" i="16" s="1"/>
  <c r="P3736" i="16"/>
  <c r="P1931" i="16"/>
  <c r="Q1931" i="16"/>
  <c r="R1931" i="16" s="1"/>
  <c r="N1931" i="16" s="1"/>
  <c r="P3800" i="16"/>
  <c r="Q3800" i="16"/>
  <c r="R3800" i="16" s="1"/>
  <c r="N3800" i="16" s="1"/>
  <c r="P756" i="16"/>
  <c r="Q756" i="16"/>
  <c r="R756" i="16" s="1"/>
  <c r="N756" i="16" s="1"/>
  <c r="P2742" i="16"/>
  <c r="Q2742" i="16"/>
  <c r="R2742" i="16" s="1"/>
  <c r="N2742" i="16" s="1"/>
  <c r="Q2099" i="16"/>
  <c r="R2099" i="16" s="1"/>
  <c r="N2099" i="16" s="1"/>
  <c r="P2099" i="16"/>
  <c r="Q2671" i="16"/>
  <c r="R2671" i="16" s="1"/>
  <c r="N2671" i="16" s="1"/>
  <c r="P2671" i="16"/>
  <c r="Q2373" i="16"/>
  <c r="R2373" i="16" s="1"/>
  <c r="N2373" i="16" s="1"/>
  <c r="P2373" i="16"/>
  <c r="Q2109" i="16"/>
  <c r="R2109" i="16" s="1"/>
  <c r="N2109" i="16" s="1"/>
  <c r="P2109" i="16"/>
  <c r="P1773" i="16"/>
  <c r="Q1773" i="16"/>
  <c r="R1773" i="16" s="1"/>
  <c r="N1773" i="16" s="1"/>
  <c r="P1344" i="16"/>
  <c r="Q1344" i="16"/>
  <c r="R1344" i="16" s="1"/>
  <c r="N1344" i="16" s="1"/>
  <c r="P3084" i="16"/>
  <c r="Q3084" i="16"/>
  <c r="R3084" i="16" s="1"/>
  <c r="N3084" i="16" s="1"/>
  <c r="P3794" i="16"/>
  <c r="Q3794" i="16"/>
  <c r="R3794" i="16" s="1"/>
  <c r="N3794" i="16" s="1"/>
  <c r="P3173" i="16"/>
  <c r="Q3173" i="16"/>
  <c r="R3173" i="16" s="1"/>
  <c r="N3173" i="16" s="1"/>
  <c r="Q3439" i="16"/>
  <c r="R3439" i="16" s="1"/>
  <c r="N3439" i="16" s="1"/>
  <c r="P3439" i="16"/>
  <c r="P3238" i="16"/>
  <c r="Q3238" i="16"/>
  <c r="R3238" i="16" s="1"/>
  <c r="N3238" i="16" s="1"/>
  <c r="P1666" i="16"/>
  <c r="Q1666" i="16"/>
  <c r="R1666" i="16" s="1"/>
  <c r="N1666" i="16" s="1"/>
  <c r="Q3721" i="16"/>
  <c r="R3721" i="16" s="1"/>
  <c r="N3721" i="16" s="1"/>
  <c r="P3721" i="16"/>
  <c r="Q2268" i="16"/>
  <c r="R2268" i="16" s="1"/>
  <c r="N2268" i="16" s="1"/>
  <c r="P2268" i="16"/>
  <c r="Q3679" i="16"/>
  <c r="R3679" i="16" s="1"/>
  <c r="N3679" i="16" s="1"/>
  <c r="P3679" i="16"/>
  <c r="Q3681" i="16"/>
  <c r="R3681" i="16" s="1"/>
  <c r="N3681" i="16" s="1"/>
  <c r="P3681" i="16"/>
  <c r="Q635" i="16"/>
  <c r="R635" i="16" s="1"/>
  <c r="N635" i="16" s="1"/>
  <c r="P635" i="16"/>
  <c r="Q3571" i="16"/>
  <c r="R3571" i="16" s="1"/>
  <c r="N3571" i="16" s="1"/>
  <c r="P3571" i="16"/>
  <c r="Q3012" i="16"/>
  <c r="R3012" i="16" s="1"/>
  <c r="N3012" i="16" s="1"/>
  <c r="P3012" i="16"/>
  <c r="Q1244" i="16"/>
  <c r="R1244" i="16" s="1"/>
  <c r="N1244" i="16" s="1"/>
  <c r="P1244" i="16"/>
  <c r="P2972" i="16"/>
  <c r="Q2972" i="16"/>
  <c r="R2972" i="16" s="1"/>
  <c r="N2972" i="16" s="1"/>
  <c r="P2721" i="16"/>
  <c r="Q2721" i="16"/>
  <c r="R2721" i="16" s="1"/>
  <c r="N2721" i="16" s="1"/>
  <c r="Q2385" i="16"/>
  <c r="R2385" i="16" s="1"/>
  <c r="N2385" i="16" s="1"/>
  <c r="P2385" i="16"/>
  <c r="Q1944" i="16"/>
  <c r="R1944" i="16" s="1"/>
  <c r="N1944" i="16" s="1"/>
  <c r="P1944" i="16"/>
  <c r="P3674" i="16"/>
  <c r="Q3674" i="16"/>
  <c r="R3674" i="16" s="1"/>
  <c r="N3674" i="16" s="1"/>
  <c r="Q3350" i="16"/>
  <c r="R3350" i="16" s="1"/>
  <c r="N3350" i="16" s="1"/>
  <c r="P3350" i="16"/>
  <c r="Q3773" i="16"/>
  <c r="R3773" i="16" s="1"/>
  <c r="N3773" i="16" s="1"/>
  <c r="P3773" i="16"/>
  <c r="Q3055" i="16"/>
  <c r="R3055" i="16" s="1"/>
  <c r="N3055" i="16" s="1"/>
  <c r="P3055" i="16"/>
  <c r="Q3838" i="16"/>
  <c r="R3838" i="16" s="1"/>
  <c r="N3838" i="16" s="1"/>
  <c r="P3838" i="16"/>
  <c r="Q790" i="16"/>
  <c r="R790" i="16" s="1"/>
  <c r="N790" i="16" s="1"/>
  <c r="P790" i="16"/>
  <c r="Q2886" i="16"/>
  <c r="R2886" i="16" s="1"/>
  <c r="N2886" i="16" s="1"/>
  <c r="P2886" i="16"/>
  <c r="Q2351" i="16"/>
  <c r="R2351" i="16" s="1"/>
  <c r="N2351" i="16" s="1"/>
  <c r="P2351" i="16"/>
  <c r="Q3574" i="16"/>
  <c r="R3574" i="16" s="1"/>
  <c r="N3574" i="16" s="1"/>
  <c r="P3574" i="16"/>
  <c r="Q3325" i="16"/>
  <c r="R3325" i="16" s="1"/>
  <c r="N3325" i="16" s="1"/>
  <c r="P3325" i="16"/>
  <c r="Q3522" i="16"/>
  <c r="R3522" i="16" s="1"/>
  <c r="N3522" i="16" s="1"/>
  <c r="P3522" i="16"/>
  <c r="P2976" i="16"/>
  <c r="Q2976" i="16"/>
  <c r="R2976" i="16" s="1"/>
  <c r="N2976" i="16" s="1"/>
  <c r="P2276" i="16"/>
  <c r="Q2276" i="16"/>
  <c r="R2276" i="16" s="1"/>
  <c r="N2276" i="16" s="1"/>
  <c r="Q2013" i="16"/>
  <c r="R2013" i="16" s="1"/>
  <c r="N2013" i="16" s="1"/>
  <c r="P2013" i="16"/>
  <c r="Q1677" i="16"/>
  <c r="R1677" i="16" s="1"/>
  <c r="N1677" i="16" s="1"/>
  <c r="P1677" i="16"/>
  <c r="Q1248" i="16"/>
  <c r="R1248" i="16" s="1"/>
  <c r="N1248" i="16" s="1"/>
  <c r="P1248" i="16"/>
  <c r="Q2989" i="16"/>
  <c r="R2989" i="16" s="1"/>
  <c r="N2989" i="16" s="1"/>
  <c r="P2989" i="16"/>
  <c r="Q3698" i="16"/>
  <c r="R3698" i="16" s="1"/>
  <c r="N3698" i="16" s="1"/>
  <c r="P3698" i="16"/>
  <c r="P2070" i="16"/>
  <c r="Q2070" i="16"/>
  <c r="R2070" i="16" s="1"/>
  <c r="N2070" i="16" s="1"/>
  <c r="Q3343" i="16"/>
  <c r="R3343" i="16" s="1"/>
  <c r="N3343" i="16" s="1"/>
  <c r="P3343" i="16"/>
  <c r="P3141" i="16"/>
  <c r="Q3141" i="16"/>
  <c r="R3141" i="16" s="1"/>
  <c r="N3141" i="16" s="1"/>
  <c r="Q1211" i="16"/>
  <c r="R1211" i="16" s="1"/>
  <c r="N1211" i="16" s="1"/>
  <c r="P1211" i="16"/>
  <c r="Q3623" i="16"/>
  <c r="R3623" i="16" s="1"/>
  <c r="N3623" i="16" s="1"/>
  <c r="P3623" i="16"/>
  <c r="Q3419" i="16"/>
  <c r="R3419" i="16" s="1"/>
  <c r="N3419" i="16" s="1"/>
  <c r="P3419" i="16"/>
  <c r="P3043" i="16"/>
  <c r="Q3043" i="16"/>
  <c r="R3043" i="16" s="1"/>
  <c r="N3043" i="16" s="1"/>
  <c r="Q2432" i="16"/>
  <c r="R2432" i="16" s="1"/>
  <c r="N2432" i="16" s="1"/>
  <c r="P2432" i="16"/>
  <c r="P2168" i="16"/>
  <c r="Q2168" i="16"/>
  <c r="R2168" i="16" s="1"/>
  <c r="N2168" i="16" s="1"/>
  <c r="Q1833" i="16"/>
  <c r="R1833" i="16" s="1"/>
  <c r="N1833" i="16" s="1"/>
  <c r="P1833" i="16"/>
  <c r="P1404" i="16"/>
  <c r="Q1404" i="16"/>
  <c r="R1404" i="16" s="1"/>
  <c r="N1404" i="16" s="1"/>
  <c r="P3133" i="16"/>
  <c r="Q3133" i="16"/>
  <c r="R3133" i="16" s="1"/>
  <c r="N3133" i="16" s="1"/>
  <c r="Q3339" i="16"/>
  <c r="R3339" i="16" s="1"/>
  <c r="N3339" i="16" s="1"/>
  <c r="P3339" i="16"/>
  <c r="Q3233" i="16"/>
  <c r="R3233" i="16" s="1"/>
  <c r="N3233" i="16" s="1"/>
  <c r="P3233" i="16"/>
  <c r="Q3498" i="16"/>
  <c r="R3498" i="16" s="1"/>
  <c r="N3498" i="16" s="1"/>
  <c r="P3498" i="16"/>
  <c r="P3297" i="16"/>
  <c r="Q3297" i="16"/>
  <c r="R3297" i="16" s="1"/>
  <c r="N3297" i="16" s="1"/>
  <c r="P2016" i="16"/>
  <c r="Q2016" i="16"/>
  <c r="R2016" i="16" s="1"/>
  <c r="N2016" i="16" s="1"/>
  <c r="P3780" i="16"/>
  <c r="Q3780" i="16"/>
  <c r="R3780" i="16" s="1"/>
  <c r="N3780" i="16" s="1"/>
  <c r="P2495" i="16"/>
  <c r="Q2495" i="16"/>
  <c r="R2495" i="16" s="1"/>
  <c r="N2495" i="16" s="1"/>
  <c r="Q3683" i="16"/>
  <c r="R3683" i="16" s="1"/>
  <c r="N3683" i="16" s="1"/>
  <c r="P3683" i="16"/>
  <c r="Q2588" i="16"/>
  <c r="R2588" i="16" s="1"/>
  <c r="N2588" i="16" s="1"/>
  <c r="P2588" i="16"/>
  <c r="Q2325" i="16"/>
  <c r="R2325" i="16" s="1"/>
  <c r="N2325" i="16" s="1"/>
  <c r="P2325" i="16"/>
  <c r="P2003" i="16"/>
  <c r="Q2003" i="16"/>
  <c r="R2003" i="16" s="1"/>
  <c r="N2003" i="16" s="1"/>
  <c r="P1561" i="16"/>
  <c r="Q1561" i="16"/>
  <c r="R1561" i="16" s="1"/>
  <c r="N1561" i="16" s="1"/>
  <c r="Q3289" i="16"/>
  <c r="R3289" i="16" s="1"/>
  <c r="N3289" i="16" s="1"/>
  <c r="P3289" i="16"/>
  <c r="Q1973" i="16"/>
  <c r="R1973" i="16" s="1"/>
  <c r="N1973" i="16" s="1"/>
  <c r="P1973" i="16"/>
  <c r="Q3388" i="16"/>
  <c r="R3388" i="16" s="1"/>
  <c r="N3388" i="16" s="1"/>
  <c r="P3388" i="16"/>
  <c r="Q3656" i="16"/>
  <c r="R3656" i="16" s="1"/>
  <c r="N3656" i="16" s="1"/>
  <c r="P3656" i="16"/>
  <c r="P3452" i="16"/>
  <c r="Q3452" i="16"/>
  <c r="R3452" i="16" s="1"/>
  <c r="N3452" i="16" s="1"/>
  <c r="P395" i="16"/>
  <c r="Q395" i="16"/>
  <c r="R395" i="16" s="1"/>
  <c r="N395" i="16" s="1"/>
  <c r="P3747" i="16"/>
  <c r="Q3747" i="16"/>
  <c r="R3747" i="16" s="1"/>
  <c r="N3747" i="16" s="1"/>
  <c r="P3263" i="16"/>
  <c r="Q3263" i="16"/>
  <c r="R3263" i="16" s="1"/>
  <c r="N3263" i="16" s="1"/>
  <c r="P475" i="16"/>
  <c r="Q475" i="16"/>
  <c r="R475" i="16" s="1"/>
  <c r="N475" i="16" s="1"/>
  <c r="P2368" i="16"/>
  <c r="Q2368" i="16"/>
  <c r="R2368" i="16" s="1"/>
  <c r="N2368" i="16" s="1"/>
  <c r="Q1802" i="16"/>
  <c r="R1802" i="16" s="1"/>
  <c r="N1802" i="16" s="1"/>
  <c r="P1802" i="16"/>
  <c r="Q674" i="16"/>
  <c r="R674" i="16" s="1"/>
  <c r="N674" i="16" s="1"/>
  <c r="P674" i="16"/>
  <c r="Q2293" i="16"/>
  <c r="R2293" i="16" s="1"/>
  <c r="N2293" i="16" s="1"/>
  <c r="P2293" i="16"/>
  <c r="Q788" i="16"/>
  <c r="R788" i="16" s="1"/>
  <c r="N788" i="16" s="1"/>
  <c r="P788" i="16"/>
  <c r="Q1958" i="16"/>
  <c r="R1958" i="16" s="1"/>
  <c r="N1958" i="16" s="1"/>
  <c r="P1958" i="16"/>
  <c r="Q3253" i="16"/>
  <c r="R3253" i="16" s="1"/>
  <c r="N3253" i="16" s="1"/>
  <c r="P3253" i="16"/>
  <c r="Q1857" i="16"/>
  <c r="R1857" i="16" s="1"/>
  <c r="N1857" i="16" s="1"/>
  <c r="P1857" i="16"/>
  <c r="Q1743" i="16"/>
  <c r="R1743" i="16" s="1"/>
  <c r="N1743" i="16" s="1"/>
  <c r="P1743" i="16"/>
  <c r="Q2736" i="16"/>
  <c r="R2736" i="16" s="1"/>
  <c r="N2736" i="16" s="1"/>
  <c r="P2736" i="16"/>
  <c r="Q3239" i="16"/>
  <c r="R3239" i="16" s="1"/>
  <c r="N3239" i="16" s="1"/>
  <c r="P3239" i="16"/>
  <c r="Q3323" i="16"/>
  <c r="R3323" i="16" s="1"/>
  <c r="N3323" i="16" s="1"/>
  <c r="P3323" i="16"/>
  <c r="P586" i="16"/>
  <c r="Q586" i="16"/>
  <c r="R586" i="16" s="1"/>
  <c r="N586" i="16" s="1"/>
  <c r="P2493" i="16"/>
  <c r="Q2493" i="16"/>
  <c r="R2493" i="16" s="1"/>
  <c r="N2493" i="16" s="1"/>
  <c r="P2867" i="16"/>
  <c r="Q2867" i="16"/>
  <c r="R2867" i="16" s="1"/>
  <c r="N2867" i="16" s="1"/>
  <c r="Q3318" i="16"/>
  <c r="R3318" i="16" s="1"/>
  <c r="N3318" i="16" s="1"/>
  <c r="P3318" i="16"/>
  <c r="Q1388" i="16"/>
  <c r="R1388" i="16" s="1"/>
  <c r="N1388" i="16" s="1"/>
  <c r="P1388" i="16"/>
  <c r="P1125" i="16"/>
  <c r="Q1125" i="16"/>
  <c r="R1125" i="16" s="1"/>
  <c r="N1125" i="16" s="1"/>
  <c r="Q2865" i="16"/>
  <c r="R2865" i="16" s="1"/>
  <c r="N2865" i="16" s="1"/>
  <c r="P2865" i="16"/>
  <c r="Q2530" i="16"/>
  <c r="R2530" i="16" s="1"/>
  <c r="N2530" i="16" s="1"/>
  <c r="P2530" i="16"/>
  <c r="P2087" i="16"/>
  <c r="Q2087" i="16"/>
  <c r="R2087" i="16" s="1"/>
  <c r="N2087" i="16" s="1"/>
  <c r="P3817" i="16"/>
  <c r="Q3817" i="16"/>
  <c r="R3817" i="16" s="1"/>
  <c r="N3817" i="16" s="1"/>
  <c r="P3494" i="16"/>
  <c r="Q3494" i="16"/>
  <c r="R3494" i="16" s="1"/>
  <c r="N3494" i="16" s="1"/>
  <c r="Q1686" i="16"/>
  <c r="R1686" i="16" s="1"/>
  <c r="N1686" i="16" s="1"/>
  <c r="P1686" i="16"/>
  <c r="P3200" i="16"/>
  <c r="Q3200" i="16"/>
  <c r="R3200" i="16" s="1"/>
  <c r="N3200" i="16" s="1"/>
  <c r="Q1823" i="16"/>
  <c r="R1823" i="16" s="1"/>
  <c r="N1823" i="16" s="1"/>
  <c r="P1823" i="16"/>
  <c r="P935" i="16"/>
  <c r="Q935" i="16"/>
  <c r="R935" i="16" s="1"/>
  <c r="N935" i="16" s="1"/>
  <c r="P3643" i="16"/>
  <c r="Q3643" i="16"/>
  <c r="R3643" i="16" s="1"/>
  <c r="N3643" i="16" s="1"/>
  <c r="P3035" i="16"/>
  <c r="Q3035" i="16"/>
  <c r="R3035" i="16" s="1"/>
  <c r="N3035" i="16" s="1"/>
  <c r="Q3718" i="16"/>
  <c r="R3718" i="16" s="1"/>
  <c r="N3718" i="16" s="1"/>
  <c r="P3718" i="16"/>
  <c r="Q3469" i="16"/>
  <c r="R3469" i="16" s="1"/>
  <c r="N3469" i="16" s="1"/>
  <c r="P3469" i="16"/>
  <c r="P3619" i="16"/>
  <c r="Q3619" i="16"/>
  <c r="R3619" i="16" s="1"/>
  <c r="N3619" i="16" s="1"/>
  <c r="P2538" i="16"/>
  <c r="Q2538" i="16"/>
  <c r="R2538" i="16" s="1"/>
  <c r="N2538" i="16" s="1"/>
  <c r="P2420" i="16"/>
  <c r="Q2420" i="16"/>
  <c r="R2420" i="16" s="1"/>
  <c r="N2420" i="16" s="1"/>
  <c r="Q2157" i="16"/>
  <c r="R2157" i="16" s="1"/>
  <c r="N2157" i="16" s="1"/>
  <c r="P2157" i="16"/>
  <c r="Q1822" i="16"/>
  <c r="R1822" i="16" s="1"/>
  <c r="N1822" i="16" s="1"/>
  <c r="P1822" i="16"/>
  <c r="Q1392" i="16"/>
  <c r="R1392" i="16" s="1"/>
  <c r="N1392" i="16" s="1"/>
  <c r="P1392" i="16"/>
  <c r="P3121" i="16"/>
  <c r="Q3121" i="16"/>
  <c r="R3121" i="16" s="1"/>
  <c r="N3121" i="16" s="1"/>
  <c r="Q3843" i="16"/>
  <c r="R3843" i="16" s="1"/>
  <c r="N3843" i="16" s="1"/>
  <c r="P3843" i="16"/>
  <c r="P3222" i="16"/>
  <c r="Q3222" i="16"/>
  <c r="R3222" i="16" s="1"/>
  <c r="N3222" i="16" s="1"/>
  <c r="P3487" i="16"/>
  <c r="Q3487" i="16"/>
  <c r="R3487" i="16" s="1"/>
  <c r="N3487" i="16" s="1"/>
  <c r="P3285" i="16"/>
  <c r="Q3285" i="16"/>
  <c r="R3285" i="16" s="1"/>
  <c r="N3285" i="16" s="1"/>
  <c r="Q1955" i="16"/>
  <c r="R1955" i="16" s="1"/>
  <c r="N1955" i="16" s="1"/>
  <c r="P1955" i="16"/>
  <c r="Q3768" i="16"/>
  <c r="R3768" i="16" s="1"/>
  <c r="N3768" i="16" s="1"/>
  <c r="P3768" i="16"/>
  <c r="Q2447" i="16"/>
  <c r="R2447" i="16" s="1"/>
  <c r="N2447" i="16" s="1"/>
  <c r="P2447" i="16"/>
  <c r="P3575" i="16"/>
  <c r="Q3575" i="16"/>
  <c r="R3575" i="16" s="1"/>
  <c r="N3575" i="16" s="1"/>
  <c r="Q2576" i="16"/>
  <c r="R2576" i="16" s="1"/>
  <c r="N2576" i="16" s="1"/>
  <c r="P2576" i="16"/>
  <c r="P2313" i="16"/>
  <c r="Q2313" i="16"/>
  <c r="R2313" i="16" s="1"/>
  <c r="N2313" i="16" s="1"/>
  <c r="Q1989" i="16"/>
  <c r="R1989" i="16" s="1"/>
  <c r="N1989" i="16" s="1"/>
  <c r="P1989" i="16"/>
  <c r="Q1548" i="16"/>
  <c r="R1548" i="16" s="1"/>
  <c r="N1548" i="16" s="1"/>
  <c r="P1548" i="16"/>
  <c r="P3277" i="16"/>
  <c r="Q3277" i="16"/>
  <c r="R3277" i="16" s="1"/>
  <c r="N3277" i="16" s="1"/>
  <c r="Q1914" i="16"/>
  <c r="R1914" i="16" s="1"/>
  <c r="N1914" i="16" s="1"/>
  <c r="P1914" i="16"/>
  <c r="Q3377" i="16"/>
  <c r="R3377" i="16" s="1"/>
  <c r="N3377" i="16" s="1"/>
  <c r="P3377" i="16"/>
  <c r="P3642" i="16"/>
  <c r="Q3642" i="16"/>
  <c r="R3642" i="16" s="1"/>
  <c r="N3642" i="16" s="1"/>
  <c r="P3441" i="16"/>
  <c r="Q3441" i="16"/>
  <c r="R3441" i="16" s="1"/>
  <c r="N3441" i="16" s="1"/>
  <c r="Q383" i="16"/>
  <c r="R383" i="16" s="1"/>
  <c r="N383" i="16" s="1"/>
  <c r="P383" i="16"/>
  <c r="Q3700" i="16"/>
  <c r="R3700" i="16" s="1"/>
  <c r="N3700" i="16" s="1"/>
  <c r="P3700" i="16"/>
  <c r="Q3204" i="16"/>
  <c r="R3204" i="16" s="1"/>
  <c r="N3204" i="16" s="1"/>
  <c r="P3204" i="16"/>
  <c r="P3031" i="16"/>
  <c r="Q3031" i="16"/>
  <c r="R3031" i="16" s="1"/>
  <c r="N3031" i="16" s="1"/>
  <c r="Q2732" i="16"/>
  <c r="R2732" i="16" s="1"/>
  <c r="N2732" i="16" s="1"/>
  <c r="P2732" i="16"/>
  <c r="P2481" i="16"/>
  <c r="Q2481" i="16"/>
  <c r="R2481" i="16" s="1"/>
  <c r="N2481" i="16" s="1"/>
  <c r="Q2146" i="16"/>
  <c r="R2146" i="16" s="1"/>
  <c r="N2146" i="16" s="1"/>
  <c r="P2146" i="16"/>
  <c r="Q1704" i="16"/>
  <c r="R1704" i="16" s="1"/>
  <c r="N1704" i="16" s="1"/>
  <c r="P1704" i="16"/>
  <c r="Q3433" i="16"/>
  <c r="R3433" i="16" s="1"/>
  <c r="N3433" i="16" s="1"/>
  <c r="P3433" i="16"/>
  <c r="Q3111" i="16"/>
  <c r="R3111" i="16" s="1"/>
  <c r="N3111" i="16" s="1"/>
  <c r="P3111" i="16"/>
  <c r="P3533" i="16"/>
  <c r="Q3533" i="16"/>
  <c r="R3533" i="16" s="1"/>
  <c r="N3533" i="16" s="1"/>
  <c r="P3799" i="16"/>
  <c r="Q3799" i="16"/>
  <c r="R3799" i="16" s="1"/>
  <c r="N3799" i="16" s="1"/>
  <c r="Q3597" i="16"/>
  <c r="R3597" i="16" s="1"/>
  <c r="N3597" i="16" s="1"/>
  <c r="P3597" i="16"/>
  <c r="P540" i="16"/>
  <c r="Q540" i="16"/>
  <c r="R540" i="16" s="1"/>
  <c r="N540" i="16" s="1"/>
  <c r="P2430" i="16"/>
  <c r="Q2430" i="16"/>
  <c r="R2430" i="16" s="1"/>
  <c r="N2430" i="16" s="1"/>
  <c r="P2591" i="16"/>
  <c r="Q2591" i="16"/>
  <c r="R2591" i="16" s="1"/>
  <c r="N2591" i="16" s="1"/>
  <c r="Q505" i="16"/>
  <c r="R505" i="16" s="1"/>
  <c r="N505" i="16" s="1"/>
  <c r="P505" i="16"/>
  <c r="P891" i="16"/>
  <c r="Q891" i="16"/>
  <c r="R891" i="16" s="1"/>
  <c r="N891" i="16" s="1"/>
  <c r="Q435" i="16"/>
  <c r="R435" i="16" s="1"/>
  <c r="N435" i="16" s="1"/>
  <c r="P435" i="16"/>
  <c r="P63" i="16"/>
  <c r="Q63" i="16"/>
  <c r="R63" i="16" s="1"/>
  <c r="N63" i="16" s="1"/>
  <c r="Q2941" i="16"/>
  <c r="R2941" i="16" s="1"/>
  <c r="N2941" i="16" s="1"/>
  <c r="P2941" i="16"/>
  <c r="Q1227" i="16"/>
  <c r="R1227" i="16" s="1"/>
  <c r="N1227" i="16" s="1"/>
  <c r="P1227" i="16"/>
  <c r="Q245" i="16"/>
  <c r="R245" i="16" s="1"/>
  <c r="N245" i="16" s="1"/>
  <c r="P245" i="16"/>
  <c r="P450" i="16"/>
  <c r="Q450" i="16"/>
  <c r="R450" i="16" s="1"/>
  <c r="N450" i="16" s="1"/>
  <c r="Q2450" i="16"/>
  <c r="R2450" i="16" s="1"/>
  <c r="N2450" i="16" s="1"/>
  <c r="P2450" i="16"/>
  <c r="P2188" i="16"/>
  <c r="Q2188" i="16"/>
  <c r="R2188" i="16" s="1"/>
  <c r="N2188" i="16" s="1"/>
  <c r="Q1181" i="16"/>
  <c r="R1181" i="16" s="1"/>
  <c r="N1181" i="16" s="1"/>
  <c r="P1181" i="16"/>
  <c r="P2079" i="16"/>
  <c r="Q2079" i="16"/>
  <c r="R2079" i="16" s="1"/>
  <c r="N2079" i="16" s="1"/>
  <c r="Q1927" i="16"/>
  <c r="R1927" i="16" s="1"/>
  <c r="N1927" i="16" s="1"/>
  <c r="P1927" i="16"/>
  <c r="Q1232" i="16"/>
  <c r="R1232" i="16" s="1"/>
  <c r="N1232" i="16" s="1"/>
  <c r="P1232" i="16"/>
  <c r="P2507" i="16"/>
  <c r="Q2507" i="16"/>
  <c r="R2507" i="16" s="1"/>
  <c r="N2507" i="16" s="1"/>
  <c r="Q1866" i="16"/>
  <c r="R1866" i="16" s="1"/>
  <c r="N1866" i="16" s="1"/>
  <c r="P1866" i="16"/>
  <c r="P1668" i="16"/>
  <c r="Q1668" i="16"/>
  <c r="R1668" i="16" s="1"/>
  <c r="N1668" i="16" s="1"/>
  <c r="Q1301" i="16"/>
  <c r="R1301" i="16" s="1"/>
  <c r="N1301" i="16" s="1"/>
  <c r="P1301" i="16"/>
  <c r="P2565" i="16"/>
  <c r="Q2565" i="16"/>
  <c r="R2565" i="16" s="1"/>
  <c r="N2565" i="16" s="1"/>
  <c r="Q1432" i="16"/>
  <c r="R1432" i="16" s="1"/>
  <c r="N1432" i="16" s="1"/>
  <c r="P1432" i="16"/>
  <c r="Q1987" i="16"/>
  <c r="R1987" i="16" s="1"/>
  <c r="N1987" i="16" s="1"/>
  <c r="P1987" i="16"/>
  <c r="Q2021" i="16"/>
  <c r="R2021" i="16" s="1"/>
  <c r="N2021" i="16" s="1"/>
  <c r="P2021" i="16"/>
  <c r="Q2682" i="16"/>
  <c r="R2682" i="16" s="1"/>
  <c r="N2682" i="16" s="1"/>
  <c r="P2682" i="16"/>
  <c r="Q2008" i="16"/>
  <c r="R2008" i="16" s="1"/>
  <c r="N2008" i="16" s="1"/>
  <c r="P2008" i="16"/>
  <c r="Q2347" i="16"/>
  <c r="R2347" i="16" s="1"/>
  <c r="N2347" i="16" s="1"/>
  <c r="P2347" i="16"/>
  <c r="Q2323" i="16"/>
  <c r="R2323" i="16" s="1"/>
  <c r="N2323" i="16" s="1"/>
  <c r="P2323" i="16"/>
  <c r="Q1426" i="16"/>
  <c r="R1426" i="16" s="1"/>
  <c r="N1426" i="16" s="1"/>
  <c r="P1426" i="16"/>
  <c r="P3091" i="16"/>
  <c r="Q3091" i="16"/>
  <c r="R3091" i="16" s="1"/>
  <c r="N3091" i="16" s="1"/>
  <c r="Q3373" i="16"/>
  <c r="R3373" i="16" s="1"/>
  <c r="N3373" i="16" s="1"/>
  <c r="P3373" i="16"/>
  <c r="P190" i="16"/>
  <c r="Q190" i="16"/>
  <c r="R190" i="16" s="1"/>
  <c r="N190" i="16" s="1"/>
  <c r="P3136" i="16"/>
  <c r="Q3136" i="16"/>
  <c r="R3136" i="16" s="1"/>
  <c r="N3136" i="16" s="1"/>
  <c r="Q3635" i="16"/>
  <c r="R3635" i="16" s="1"/>
  <c r="N3635" i="16" s="1"/>
  <c r="P3635" i="16"/>
  <c r="Q1353" i="16"/>
  <c r="R1353" i="16" s="1"/>
  <c r="N1353" i="16" s="1"/>
  <c r="P1353" i="16"/>
  <c r="Q2316" i="16"/>
  <c r="R2316" i="16" s="1"/>
  <c r="N2316" i="16" s="1"/>
  <c r="P2316" i="16"/>
  <c r="Q1229" i="16"/>
  <c r="R1229" i="16" s="1"/>
  <c r="N1229" i="16" s="1"/>
  <c r="P1229" i="16"/>
  <c r="P1475" i="16"/>
  <c r="Q1475" i="16"/>
  <c r="R1475" i="16" s="1"/>
  <c r="N1475" i="16" s="1"/>
  <c r="P2780" i="16"/>
  <c r="Q2780" i="16"/>
  <c r="R2780" i="16" s="1"/>
  <c r="N2780" i="16" s="1"/>
  <c r="Q1752" i="16"/>
  <c r="R1752" i="16" s="1"/>
  <c r="N1752" i="16" s="1"/>
  <c r="P1752" i="16"/>
  <c r="Q3581" i="16"/>
  <c r="R3581" i="16" s="1"/>
  <c r="N3581" i="16" s="1"/>
  <c r="P3581" i="16"/>
  <c r="Q2831" i="16"/>
  <c r="R2831" i="16" s="1"/>
  <c r="N2831" i="16" s="1"/>
  <c r="P2831" i="16"/>
  <c r="Q2052" i="16"/>
  <c r="R2052" i="16" s="1"/>
  <c r="N2052" i="16" s="1"/>
  <c r="P2052" i="16"/>
  <c r="P3164" i="16"/>
  <c r="Q3164" i="16"/>
  <c r="R3164" i="16" s="1"/>
  <c r="N3164" i="16" s="1"/>
  <c r="Q2815" i="16"/>
  <c r="R2815" i="16" s="1"/>
  <c r="N2815" i="16" s="1"/>
  <c r="P2815" i="16"/>
  <c r="P1488" i="16"/>
  <c r="Q1488" i="16"/>
  <c r="R1488" i="16" s="1"/>
  <c r="N1488" i="16" s="1"/>
  <c r="Q3381" i="16"/>
  <c r="R3381" i="16" s="1"/>
  <c r="N3381" i="16" s="1"/>
  <c r="P3381" i="16"/>
  <c r="P3424" i="16"/>
  <c r="Q3424" i="16"/>
  <c r="R3424" i="16" s="1"/>
  <c r="N3424" i="16" s="1"/>
  <c r="Q3825" i="16"/>
  <c r="R3825" i="16" s="1"/>
  <c r="N3825" i="16" s="1"/>
  <c r="P3825" i="16"/>
  <c r="P2291" i="16"/>
  <c r="Q2291" i="16"/>
  <c r="R2291" i="16" s="1"/>
  <c r="N2291" i="16" s="1"/>
  <c r="Q275" i="16"/>
  <c r="R275" i="16" s="1"/>
  <c r="N275" i="16" s="1"/>
  <c r="P275" i="16"/>
  <c r="Q188" i="16"/>
  <c r="R188" i="16" s="1"/>
  <c r="N188" i="16" s="1"/>
  <c r="P188" i="16"/>
  <c r="Q793" i="16"/>
  <c r="R793" i="16" s="1"/>
  <c r="N793" i="16" s="1"/>
  <c r="P793" i="16"/>
  <c r="Q344" i="16"/>
  <c r="R344" i="16" s="1"/>
  <c r="N344" i="16" s="1"/>
  <c r="P344" i="16"/>
  <c r="Q159" i="16"/>
  <c r="R159" i="16" s="1"/>
  <c r="N159" i="16" s="1"/>
  <c r="P159" i="16"/>
  <c r="P842" i="16"/>
  <c r="Q842" i="16"/>
  <c r="R842" i="16" s="1"/>
  <c r="N842" i="16" s="1"/>
  <c r="Q488" i="16"/>
  <c r="R488" i="16" s="1"/>
  <c r="N488" i="16" s="1"/>
  <c r="P488" i="16"/>
  <c r="P639" i="16"/>
  <c r="Q639" i="16"/>
  <c r="R639" i="16" s="1"/>
  <c r="N639" i="16" s="1"/>
  <c r="Q613" i="16"/>
  <c r="R613" i="16" s="1"/>
  <c r="N613" i="16" s="1"/>
  <c r="P613" i="16"/>
  <c r="P763" i="16"/>
  <c r="Q763" i="16"/>
  <c r="R763" i="16" s="1"/>
  <c r="N763" i="16" s="1"/>
  <c r="Q267" i="16"/>
  <c r="R267" i="16" s="1"/>
  <c r="N267" i="16" s="1"/>
  <c r="P267" i="16"/>
  <c r="P3524" i="16"/>
  <c r="Q3524" i="16"/>
  <c r="R3524" i="16" s="1"/>
  <c r="N3524" i="16" s="1"/>
  <c r="P510" i="16"/>
  <c r="Q510" i="16"/>
  <c r="R510" i="16" s="1"/>
  <c r="N510" i="16" s="1"/>
  <c r="P254" i="16"/>
  <c r="Q254" i="16"/>
  <c r="R254" i="16" s="1"/>
  <c r="N254" i="16" s="1"/>
  <c r="Q681" i="16"/>
  <c r="R681" i="16" s="1"/>
  <c r="N681" i="16" s="1"/>
  <c r="P681" i="16"/>
  <c r="Q472" i="16"/>
  <c r="R472" i="16" s="1"/>
  <c r="N472" i="16" s="1"/>
  <c r="P472" i="16"/>
  <c r="Q433" i="16"/>
  <c r="R433" i="16" s="1"/>
  <c r="N433" i="16" s="1"/>
  <c r="P433" i="16"/>
  <c r="Q391" i="16"/>
  <c r="R391" i="16" s="1"/>
  <c r="N391" i="16" s="1"/>
  <c r="P391" i="16"/>
  <c r="Q877" i="16"/>
  <c r="R877" i="16" s="1"/>
  <c r="N877" i="16" s="1"/>
  <c r="P877" i="16"/>
  <c r="P578" i="16"/>
  <c r="Q578" i="16"/>
  <c r="R578" i="16" s="1"/>
  <c r="N578" i="16" s="1"/>
  <c r="Q341" i="16"/>
  <c r="R341" i="16" s="1"/>
  <c r="N341" i="16" s="1"/>
  <c r="P341" i="16"/>
  <c r="Q655" i="16"/>
  <c r="R655" i="16" s="1"/>
  <c r="N655" i="16" s="1"/>
  <c r="P655" i="16"/>
  <c r="P369" i="16"/>
  <c r="Q369" i="16"/>
  <c r="R369" i="16" s="1"/>
  <c r="N369" i="16" s="1"/>
  <c r="Q131" i="16"/>
  <c r="R131" i="16" s="1"/>
  <c r="N131" i="16" s="1"/>
  <c r="P131" i="16"/>
  <c r="Q1886" i="16"/>
  <c r="R1886" i="16" s="1"/>
  <c r="N1886" i="16" s="1"/>
  <c r="P1886" i="16"/>
  <c r="Q1718" i="16"/>
  <c r="R1718" i="16" s="1"/>
  <c r="N1718" i="16" s="1"/>
  <c r="P1718" i="16"/>
  <c r="P894" i="16"/>
  <c r="Q894" i="16"/>
  <c r="R894" i="16" s="1"/>
  <c r="N894" i="16" s="1"/>
  <c r="P446" i="16"/>
  <c r="Q446" i="16"/>
  <c r="R446" i="16" s="1"/>
  <c r="N446" i="16" s="1"/>
  <c r="Q208" i="16"/>
  <c r="R208" i="16" s="1"/>
  <c r="N208" i="16" s="1"/>
  <c r="P208" i="16"/>
  <c r="Q929" i="16"/>
  <c r="R929" i="16" s="1"/>
  <c r="N929" i="16" s="1"/>
  <c r="P929" i="16"/>
  <c r="P236" i="16"/>
  <c r="Q236" i="16"/>
  <c r="R236" i="16" s="1"/>
  <c r="N236" i="16" s="1"/>
  <c r="Q956" i="16"/>
  <c r="R956" i="16" s="1"/>
  <c r="N956" i="16" s="1"/>
  <c r="P956" i="16"/>
  <c r="Q733" i="16"/>
  <c r="R733" i="16" s="1"/>
  <c r="N733" i="16" s="1"/>
  <c r="P733" i="16"/>
  <c r="Q2496" i="16"/>
  <c r="R2496" i="16" s="1"/>
  <c r="N2496" i="16" s="1"/>
  <c r="P2496" i="16"/>
  <c r="Q3049" i="16"/>
  <c r="R3049" i="16" s="1"/>
  <c r="N3049" i="16" s="1"/>
  <c r="P3049" i="16"/>
  <c r="Q525" i="16"/>
  <c r="R525" i="16" s="1"/>
  <c r="N525" i="16" s="1"/>
  <c r="P525" i="16"/>
  <c r="Q1320" i="16"/>
  <c r="R1320" i="16" s="1"/>
  <c r="N1320" i="16" s="1"/>
  <c r="P1320" i="16"/>
  <c r="P1070" i="16"/>
  <c r="Q1070" i="16"/>
  <c r="R1070" i="16" s="1"/>
  <c r="N1070" i="16" s="1"/>
  <c r="P2213" i="16"/>
  <c r="Q2213" i="16"/>
  <c r="R2213" i="16" s="1"/>
  <c r="N2213" i="16" s="1"/>
  <c r="Q625" i="16"/>
  <c r="R625" i="16" s="1"/>
  <c r="N625" i="16" s="1"/>
  <c r="P625" i="16"/>
  <c r="P327" i="16"/>
  <c r="Q327" i="16"/>
  <c r="R327" i="16" s="1"/>
  <c r="N327" i="16" s="1"/>
  <c r="Q88" i="16"/>
  <c r="R88" i="16" s="1"/>
  <c r="N88" i="16" s="1"/>
  <c r="P88" i="16"/>
  <c r="P403" i="16"/>
  <c r="Q403" i="16"/>
  <c r="R403" i="16" s="1"/>
  <c r="N403" i="16" s="1"/>
  <c r="Q117" i="16"/>
  <c r="R117" i="16" s="1"/>
  <c r="N117" i="16" s="1"/>
  <c r="P117" i="16"/>
  <c r="P837" i="16"/>
  <c r="Q837" i="16"/>
  <c r="R837" i="16" s="1"/>
  <c r="N837" i="16" s="1"/>
  <c r="Q1621" i="16"/>
  <c r="R1621" i="16" s="1"/>
  <c r="N1621" i="16" s="1"/>
  <c r="P1621" i="16"/>
  <c r="P1393" i="16"/>
  <c r="Q1393" i="16"/>
  <c r="R1393" i="16" s="1"/>
  <c r="N1393" i="16" s="1"/>
  <c r="Q2082" i="16"/>
  <c r="R2082" i="16" s="1"/>
  <c r="N2082" i="16" s="1"/>
  <c r="P2082" i="16"/>
  <c r="Q183" i="16"/>
  <c r="R183" i="16" s="1"/>
  <c r="N183" i="16" s="1"/>
  <c r="P183" i="16"/>
  <c r="Q964" i="16"/>
  <c r="R964" i="16" s="1"/>
  <c r="N964" i="16" s="1"/>
  <c r="P964" i="16"/>
  <c r="Q271" i="16"/>
  <c r="R271" i="16" s="1"/>
  <c r="N271" i="16" s="1"/>
  <c r="P271" i="16"/>
  <c r="P1004" i="16"/>
  <c r="Q1004" i="16"/>
  <c r="R1004" i="16" s="1"/>
  <c r="N1004" i="16" s="1"/>
  <c r="P694" i="16"/>
  <c r="Q694" i="16"/>
  <c r="R694" i="16" s="1"/>
  <c r="N694" i="16" s="1"/>
  <c r="Q1489" i="16"/>
  <c r="R1489" i="16" s="1"/>
  <c r="N1489" i="16" s="1"/>
  <c r="P1489" i="16"/>
  <c r="Q1239" i="16"/>
  <c r="R1239" i="16" s="1"/>
  <c r="N1239" i="16" s="1"/>
  <c r="P1239" i="16"/>
  <c r="P1230" i="16"/>
  <c r="Q1230" i="16"/>
  <c r="R1230" i="16" s="1"/>
  <c r="N1230" i="16" s="1"/>
  <c r="Q688" i="16"/>
  <c r="R688" i="16" s="1"/>
  <c r="N688" i="16" s="1"/>
  <c r="P688" i="16"/>
  <c r="P390" i="16"/>
  <c r="Q390" i="16"/>
  <c r="R390" i="16" s="1"/>
  <c r="N390" i="16" s="1"/>
  <c r="Q728" i="16"/>
  <c r="R728" i="16" s="1"/>
  <c r="N728" i="16" s="1"/>
  <c r="P728" i="16"/>
  <c r="P418" i="16"/>
  <c r="Q418" i="16"/>
  <c r="R418" i="16" s="1"/>
  <c r="N418" i="16" s="1"/>
  <c r="P1214" i="16"/>
  <c r="Q1214" i="16"/>
  <c r="R1214" i="16" s="1"/>
  <c r="N1214" i="16" s="1"/>
  <c r="Q2977" i="16"/>
  <c r="R2977" i="16" s="1"/>
  <c r="N2977" i="16" s="1"/>
  <c r="P2977" i="16"/>
  <c r="P1624" i="16"/>
  <c r="Q1624" i="16"/>
  <c r="R1624" i="16" s="1"/>
  <c r="N1624" i="16" s="1"/>
  <c r="Q652" i="16"/>
  <c r="R652" i="16" s="1"/>
  <c r="N652" i="16" s="1"/>
  <c r="P652" i="16"/>
  <c r="Q413" i="16"/>
  <c r="R413" i="16" s="1"/>
  <c r="N413" i="16" s="1"/>
  <c r="P413" i="16"/>
  <c r="Q727" i="16"/>
  <c r="R727" i="16" s="1"/>
  <c r="N727" i="16" s="1"/>
  <c r="P727" i="16"/>
  <c r="P441" i="16"/>
  <c r="Q441" i="16"/>
  <c r="R441" i="16" s="1"/>
  <c r="N441" i="16" s="1"/>
  <c r="Q204" i="16"/>
  <c r="R204" i="16" s="1"/>
  <c r="N204" i="16" s="1"/>
  <c r="P204" i="16"/>
  <c r="Q1970" i="16"/>
  <c r="R1970" i="16" s="1"/>
  <c r="N1970" i="16" s="1"/>
  <c r="P1970" i="16"/>
  <c r="Q1837" i="16"/>
  <c r="R1837" i="16" s="1"/>
  <c r="N1837" i="16" s="1"/>
  <c r="P1837" i="16"/>
  <c r="P1399" i="16"/>
  <c r="Q1399" i="16"/>
  <c r="R1399" i="16" s="1"/>
  <c r="N1399" i="16" s="1"/>
  <c r="P374" i="16"/>
  <c r="Q374" i="16"/>
  <c r="R374" i="16" s="1"/>
  <c r="N374" i="16" s="1"/>
  <c r="P137" i="16"/>
  <c r="Q137" i="16"/>
  <c r="R137" i="16" s="1"/>
  <c r="N137" i="16" s="1"/>
  <c r="Q856" i="16"/>
  <c r="R856" i="16" s="1"/>
  <c r="N856" i="16" s="1"/>
  <c r="P856" i="16"/>
  <c r="Q164" i="16"/>
  <c r="R164" i="16" s="1"/>
  <c r="N164" i="16" s="1"/>
  <c r="P164" i="16"/>
  <c r="Q885" i="16"/>
  <c r="R885" i="16" s="1"/>
  <c r="N885" i="16" s="1"/>
  <c r="P885" i="16"/>
  <c r="Q660" i="16"/>
  <c r="R660" i="16" s="1"/>
  <c r="N660" i="16" s="1"/>
  <c r="P660" i="16"/>
  <c r="P2425" i="16"/>
  <c r="Q2425" i="16"/>
  <c r="R2425" i="16" s="1"/>
  <c r="N2425" i="16" s="1"/>
  <c r="Q2811" i="16"/>
  <c r="R2811" i="16" s="1"/>
  <c r="N2811" i="16" s="1"/>
  <c r="P2811" i="16"/>
  <c r="Q109" i="16"/>
  <c r="R109" i="16" s="1"/>
  <c r="N109" i="16" s="1"/>
  <c r="P109" i="16"/>
  <c r="Q818" i="16"/>
  <c r="R818" i="16" s="1"/>
  <c r="N818" i="16" s="1"/>
  <c r="P818" i="16"/>
  <c r="Q581" i="16"/>
  <c r="R581" i="16" s="1"/>
  <c r="N581" i="16" s="1"/>
  <c r="P581" i="16"/>
  <c r="P281" i="16"/>
  <c r="Q281" i="16"/>
  <c r="R281" i="16" s="1"/>
  <c r="N281" i="16" s="1"/>
  <c r="Q620" i="16"/>
  <c r="R620" i="16" s="1"/>
  <c r="N620" i="16" s="1"/>
  <c r="P620" i="16"/>
  <c r="P310" i="16"/>
  <c r="Q310" i="16"/>
  <c r="R310" i="16" s="1"/>
  <c r="N310" i="16" s="1"/>
  <c r="P1105" i="16"/>
  <c r="Q1105" i="16"/>
  <c r="R1105" i="16" s="1"/>
  <c r="N1105" i="16" s="1"/>
  <c r="Q2869" i="16"/>
  <c r="R2869" i="16" s="1"/>
  <c r="N2869" i="16" s="1"/>
  <c r="P2869" i="16"/>
  <c r="P2907" i="16"/>
  <c r="Q2907" i="16"/>
  <c r="R2907" i="16" s="1"/>
  <c r="N2907" i="16" s="1"/>
  <c r="Q2449" i="16"/>
  <c r="R2449" i="16" s="1"/>
  <c r="N2449" i="16" s="1"/>
  <c r="P2449" i="16"/>
  <c r="Q2906" i="16"/>
  <c r="R2906" i="16" s="1"/>
  <c r="N2906" i="16" s="1"/>
  <c r="P2906" i="16"/>
  <c r="P133" i="16"/>
  <c r="Q133" i="16"/>
  <c r="R133" i="16" s="1"/>
  <c r="N133" i="16" s="1"/>
  <c r="Q841" i="16"/>
  <c r="R841" i="16" s="1"/>
  <c r="N841" i="16" s="1"/>
  <c r="P841" i="16"/>
  <c r="Q604" i="16"/>
  <c r="R604" i="16" s="1"/>
  <c r="N604" i="16" s="1"/>
  <c r="P604" i="16"/>
  <c r="Q305" i="16"/>
  <c r="R305" i="16" s="1"/>
  <c r="N305" i="16" s="1"/>
  <c r="P305" i="16"/>
  <c r="P644" i="16"/>
  <c r="Q644" i="16"/>
  <c r="R644" i="16" s="1"/>
  <c r="N644" i="16" s="1"/>
  <c r="Q335" i="16"/>
  <c r="R335" i="16" s="1"/>
  <c r="N335" i="16" s="1"/>
  <c r="P335" i="16"/>
  <c r="Q1129" i="16"/>
  <c r="R1129" i="16" s="1"/>
  <c r="N1129" i="16" s="1"/>
  <c r="P1129" i="16"/>
  <c r="Q2893" i="16"/>
  <c r="R2893" i="16" s="1"/>
  <c r="N2893" i="16" s="1"/>
  <c r="P2893" i="16"/>
  <c r="P1060" i="16"/>
  <c r="Q1060" i="16"/>
  <c r="R1060" i="16" s="1"/>
  <c r="N1060" i="16" s="1"/>
  <c r="Q212" i="16"/>
  <c r="R212" i="16" s="1"/>
  <c r="N212" i="16" s="1"/>
  <c r="P212" i="16"/>
  <c r="Q932" i="16"/>
  <c r="R932" i="16" s="1"/>
  <c r="N932" i="16" s="1"/>
  <c r="P932" i="16"/>
  <c r="Q708" i="16"/>
  <c r="R708" i="16" s="1"/>
  <c r="N708" i="16" s="1"/>
  <c r="P708" i="16"/>
  <c r="P2473" i="16"/>
  <c r="Q2473" i="16"/>
  <c r="R2473" i="16" s="1"/>
  <c r="N2473" i="16" s="1"/>
  <c r="Q2966" i="16"/>
  <c r="R2966" i="16" s="1"/>
  <c r="N2966" i="16" s="1"/>
  <c r="P2966" i="16"/>
  <c r="P1334" i="16"/>
  <c r="Q1334" i="16"/>
  <c r="R1334" i="16" s="1"/>
  <c r="N1334" i="16" s="1"/>
  <c r="Q1011" i="16"/>
  <c r="R1011" i="16" s="1"/>
  <c r="N1011" i="16" s="1"/>
  <c r="P1011" i="16"/>
  <c r="Q2739" i="16"/>
  <c r="R2739" i="16" s="1"/>
  <c r="N2739" i="16" s="1"/>
  <c r="P2739" i="16"/>
  <c r="Q2488" i="16"/>
  <c r="R2488" i="16" s="1"/>
  <c r="N2488" i="16" s="1"/>
  <c r="P2488" i="16"/>
  <c r="Q2212" i="16"/>
  <c r="R2212" i="16" s="1"/>
  <c r="N2212" i="16" s="1"/>
  <c r="P2212" i="16"/>
  <c r="Q1219" i="16"/>
  <c r="R1219" i="16" s="1"/>
  <c r="N1219" i="16" s="1"/>
  <c r="P1219" i="16"/>
  <c r="Q1460" i="16"/>
  <c r="R1460" i="16" s="1"/>
  <c r="N1460" i="16" s="1"/>
  <c r="P1460" i="16"/>
  <c r="Q3805" i="16"/>
  <c r="R3805" i="16" s="1"/>
  <c r="N3805" i="16" s="1"/>
  <c r="P3805" i="16"/>
  <c r="P2059" i="16"/>
  <c r="Q2059" i="16"/>
  <c r="R2059" i="16" s="1"/>
  <c r="N2059" i="16" s="1"/>
  <c r="Q2121" i="16"/>
  <c r="R2121" i="16" s="1"/>
  <c r="N2121" i="16" s="1"/>
  <c r="P2121" i="16"/>
  <c r="P3451" i="16"/>
  <c r="Q3451" i="16"/>
  <c r="R3451" i="16" s="1"/>
  <c r="N3451" i="16" s="1"/>
  <c r="P2846" i="16"/>
  <c r="Q2846" i="16"/>
  <c r="R2846" i="16" s="1"/>
  <c r="N2846" i="16" s="1"/>
  <c r="P2487" i="16"/>
  <c r="Q2487" i="16"/>
  <c r="R2487" i="16" s="1"/>
  <c r="N2487" i="16" s="1"/>
  <c r="Q2224" i="16"/>
  <c r="R2224" i="16" s="1"/>
  <c r="N2224" i="16" s="1"/>
  <c r="P2224" i="16"/>
  <c r="Q1961" i="16"/>
  <c r="R1961" i="16" s="1"/>
  <c r="N1961" i="16" s="1"/>
  <c r="P1961" i="16"/>
  <c r="P1062" i="16"/>
  <c r="Q1062" i="16"/>
  <c r="R1062" i="16" s="1"/>
  <c r="N1062" i="16" s="1"/>
  <c r="Q2923" i="16"/>
  <c r="R2923" i="16" s="1"/>
  <c r="N2923" i="16" s="1"/>
  <c r="P2923" i="16"/>
  <c r="Q2244" i="16"/>
  <c r="R2244" i="16" s="1"/>
  <c r="N2244" i="16" s="1"/>
  <c r="P2244" i="16"/>
  <c r="Q2102" i="16"/>
  <c r="R2102" i="16" s="1"/>
  <c r="N2102" i="16" s="1"/>
  <c r="P2102" i="16"/>
  <c r="P1780" i="16"/>
  <c r="Q1780" i="16"/>
  <c r="R1780" i="16" s="1"/>
  <c r="N1780" i="16" s="1"/>
  <c r="Q1516" i="16"/>
  <c r="R1516" i="16" s="1"/>
  <c r="N1516" i="16" s="1"/>
  <c r="P1516" i="16"/>
  <c r="P1253" i="16"/>
  <c r="Q1253" i="16"/>
  <c r="R1253" i="16" s="1"/>
  <c r="N1253" i="16" s="1"/>
  <c r="P2981" i="16"/>
  <c r="Q2981" i="16"/>
  <c r="R2981" i="16" s="1"/>
  <c r="N2981" i="16" s="1"/>
  <c r="P2083" i="16"/>
  <c r="Q2083" i="16"/>
  <c r="R2083" i="16" s="1"/>
  <c r="N2083" i="16" s="1"/>
  <c r="Q2265" i="16"/>
  <c r="R2265" i="16" s="1"/>
  <c r="N2265" i="16" s="1"/>
  <c r="P2265" i="16"/>
  <c r="P3596" i="16"/>
  <c r="Q3596" i="16"/>
  <c r="R3596" i="16" s="1"/>
  <c r="N3596" i="16" s="1"/>
  <c r="Q1072" i="16"/>
  <c r="R1072" i="16" s="1"/>
  <c r="N1072" i="16" s="1"/>
  <c r="P1072" i="16"/>
  <c r="P2799" i="16"/>
  <c r="Q2799" i="16"/>
  <c r="R2799" i="16" s="1"/>
  <c r="N2799" i="16" s="1"/>
  <c r="Q2548" i="16"/>
  <c r="R2548" i="16" s="1"/>
  <c r="N2548" i="16" s="1"/>
  <c r="P2548" i="16"/>
  <c r="P2273" i="16"/>
  <c r="Q2273" i="16"/>
  <c r="R2273" i="16" s="1"/>
  <c r="N2273" i="16" s="1"/>
  <c r="Q1279" i="16"/>
  <c r="R1279" i="16" s="1"/>
  <c r="N1279" i="16" s="1"/>
  <c r="P1279" i="16"/>
  <c r="P1604" i="16"/>
  <c r="Q1604" i="16"/>
  <c r="R1604" i="16" s="1"/>
  <c r="N1604" i="16" s="1"/>
  <c r="Q3110" i="16"/>
  <c r="R3110" i="16" s="1"/>
  <c r="N3110" i="16" s="1"/>
  <c r="P3110" i="16"/>
  <c r="Q3026" i="16"/>
  <c r="R3026" i="16" s="1"/>
  <c r="N3026" i="16" s="1"/>
  <c r="P3026" i="16"/>
  <c r="Q2667" i="16"/>
  <c r="R2667" i="16" s="1"/>
  <c r="N2667" i="16" s="1"/>
  <c r="P2667" i="16"/>
  <c r="Q2416" i="16"/>
  <c r="R2416" i="16" s="1"/>
  <c r="N2416" i="16" s="1"/>
  <c r="P2416" i="16"/>
  <c r="Q2141" i="16"/>
  <c r="R2141" i="16" s="1"/>
  <c r="N2141" i="16" s="1"/>
  <c r="P2141" i="16"/>
  <c r="P1123" i="16"/>
  <c r="Q1123" i="16"/>
  <c r="R1123" i="16" s="1"/>
  <c r="N1123" i="16" s="1"/>
  <c r="Q1256" i="16"/>
  <c r="R1256" i="16" s="1"/>
  <c r="N1256" i="16" s="1"/>
  <c r="P1256" i="16"/>
  <c r="P3372" i="16"/>
  <c r="Q3372" i="16"/>
  <c r="R3372" i="16" s="1"/>
  <c r="N3372" i="16" s="1"/>
  <c r="Q2894" i="16"/>
  <c r="R2894" i="16" s="1"/>
  <c r="N2894" i="16" s="1"/>
  <c r="P2894" i="16"/>
  <c r="P2535" i="16"/>
  <c r="Q2535" i="16"/>
  <c r="R2535" i="16" s="1"/>
  <c r="N2535" i="16" s="1"/>
  <c r="Q2272" i="16"/>
  <c r="R2272" i="16" s="1"/>
  <c r="N2272" i="16" s="1"/>
  <c r="P2272" i="16"/>
  <c r="Q2009" i="16"/>
  <c r="R2009" i="16" s="1"/>
  <c r="N2009" i="16" s="1"/>
  <c r="P2009" i="16"/>
  <c r="Q1111" i="16"/>
  <c r="R1111" i="16" s="1"/>
  <c r="N1111" i="16" s="1"/>
  <c r="P1111" i="16"/>
  <c r="P2996" i="16"/>
  <c r="Q2996" i="16"/>
  <c r="R2996" i="16" s="1"/>
  <c r="N2996" i="16" s="1"/>
  <c r="P2533" i="16"/>
  <c r="Q2533" i="16"/>
  <c r="R2533" i="16" s="1"/>
  <c r="N2533" i="16" s="1"/>
  <c r="Q1971" i="16"/>
  <c r="R1971" i="16" s="1"/>
  <c r="N1971" i="16" s="1"/>
  <c r="P1971" i="16"/>
  <c r="Q1708" i="16"/>
  <c r="R1708" i="16" s="1"/>
  <c r="N1708" i="16" s="1"/>
  <c r="P1708" i="16"/>
  <c r="Q1444" i="16"/>
  <c r="R1444" i="16" s="1"/>
  <c r="N1444" i="16" s="1"/>
  <c r="P1444" i="16"/>
  <c r="Q521" i="16"/>
  <c r="R521" i="16" s="1"/>
  <c r="N521" i="16" s="1"/>
  <c r="P521" i="16"/>
  <c r="Q2299" i="16"/>
  <c r="R2299" i="16" s="1"/>
  <c r="N2299" i="16" s="1"/>
  <c r="P2299" i="16"/>
  <c r="Q1354" i="16"/>
  <c r="R1354" i="16" s="1"/>
  <c r="N1354" i="16" s="1"/>
  <c r="P1354" i="16"/>
  <c r="Q3561" i="16"/>
  <c r="R3561" i="16" s="1"/>
  <c r="N3561" i="16" s="1"/>
  <c r="P3561" i="16"/>
  <c r="P1840" i="16"/>
  <c r="Q1840" i="16"/>
  <c r="R1840" i="16" s="1"/>
  <c r="N1840" i="16" s="1"/>
  <c r="P1576" i="16"/>
  <c r="Q1576" i="16"/>
  <c r="R1576" i="16" s="1"/>
  <c r="N1576" i="16" s="1"/>
  <c r="Q1312" i="16"/>
  <c r="R1312" i="16" s="1"/>
  <c r="N1312" i="16" s="1"/>
  <c r="P1312" i="16"/>
  <c r="P3041" i="16"/>
  <c r="Q3041" i="16"/>
  <c r="R3041" i="16" s="1"/>
  <c r="N3041" i="16" s="1"/>
  <c r="P2143" i="16"/>
  <c r="Q2143" i="16"/>
  <c r="R2143" i="16" s="1"/>
  <c r="N2143" i="16" s="1"/>
  <c r="P2589" i="16"/>
  <c r="Q2589" i="16"/>
  <c r="R2589" i="16" s="1"/>
  <c r="N2589" i="16" s="1"/>
  <c r="P1440" i="16"/>
  <c r="Q1440" i="16"/>
  <c r="R1440" i="16" s="1"/>
  <c r="N1440" i="16" s="1"/>
  <c r="P2427" i="16"/>
  <c r="Q2427" i="16"/>
  <c r="R2427" i="16" s="1"/>
  <c r="N2427" i="16" s="1"/>
  <c r="Q2165" i="16"/>
  <c r="R2165" i="16" s="1"/>
  <c r="N2165" i="16" s="1"/>
  <c r="P2165" i="16"/>
  <c r="Q1900" i="16"/>
  <c r="R1900" i="16" s="1"/>
  <c r="N1900" i="16" s="1"/>
  <c r="P1900" i="16"/>
  <c r="Q1002" i="16"/>
  <c r="R1002" i="16" s="1"/>
  <c r="N1002" i="16" s="1"/>
  <c r="P1002" i="16"/>
  <c r="P2851" i="16"/>
  <c r="Q2851" i="16"/>
  <c r="R2851" i="16" s="1"/>
  <c r="N2851" i="16" s="1"/>
  <c r="P1933" i="16"/>
  <c r="Q1933" i="16"/>
  <c r="R1933" i="16" s="1"/>
  <c r="N1933" i="16" s="1"/>
  <c r="Q2486" i="16"/>
  <c r="R2486" i="16" s="1"/>
  <c r="N2486" i="16" s="1"/>
  <c r="P2486" i="16"/>
  <c r="Q2152" i="16"/>
  <c r="R2152" i="16" s="1"/>
  <c r="N2152" i="16" s="1"/>
  <c r="P2152" i="16"/>
  <c r="P1888" i="16"/>
  <c r="Q1888" i="16"/>
  <c r="R1888" i="16" s="1"/>
  <c r="N1888" i="16" s="1"/>
  <c r="Q1626" i="16"/>
  <c r="R1626" i="16" s="1"/>
  <c r="N1626" i="16" s="1"/>
  <c r="P1626" i="16"/>
  <c r="P702" i="16"/>
  <c r="Q702" i="16"/>
  <c r="R702" i="16" s="1"/>
  <c r="N702" i="16" s="1"/>
  <c r="P2515" i="16"/>
  <c r="Q2515" i="16"/>
  <c r="R2515" i="16" s="1"/>
  <c r="N2515" i="16" s="1"/>
  <c r="Q2398" i="16"/>
  <c r="R2398" i="16" s="1"/>
  <c r="N2398" i="16" s="1"/>
  <c r="P2398" i="16"/>
  <c r="Q833" i="16"/>
  <c r="R833" i="16" s="1"/>
  <c r="N833" i="16" s="1"/>
  <c r="P833" i="16"/>
  <c r="P2467" i="16"/>
  <c r="Q2467" i="16"/>
  <c r="R2467" i="16" s="1"/>
  <c r="N2467" i="16" s="1"/>
  <c r="P2169" i="16"/>
  <c r="Q2169" i="16"/>
  <c r="R2169" i="16" s="1"/>
  <c r="N2169" i="16" s="1"/>
  <c r="P1904" i="16"/>
  <c r="Q1904" i="16"/>
  <c r="R1904" i="16" s="1"/>
  <c r="N1904" i="16" s="1"/>
  <c r="Q1570" i="16"/>
  <c r="R1570" i="16" s="1"/>
  <c r="N1570" i="16" s="1"/>
  <c r="P1570" i="16"/>
  <c r="Q1140" i="16"/>
  <c r="R1140" i="16" s="1"/>
  <c r="N1140" i="16" s="1"/>
  <c r="P1140" i="16"/>
  <c r="Q2880" i="16"/>
  <c r="R2880" i="16" s="1"/>
  <c r="N2880" i="16" s="1"/>
  <c r="P2880" i="16"/>
  <c r="P3591" i="16"/>
  <c r="Q3591" i="16"/>
  <c r="R3591" i="16" s="1"/>
  <c r="N3591" i="16" s="1"/>
  <c r="Q3268" i="16"/>
  <c r="R3268" i="16" s="1"/>
  <c r="N3268" i="16" s="1"/>
  <c r="P3268" i="16"/>
  <c r="Q3234" i="16"/>
  <c r="R3234" i="16" s="1"/>
  <c r="N3234" i="16" s="1"/>
  <c r="P3234" i="16"/>
  <c r="Q1787" i="16"/>
  <c r="R1787" i="16" s="1"/>
  <c r="N1787" i="16" s="1"/>
  <c r="P1787" i="16"/>
  <c r="Q3766" i="16"/>
  <c r="R3766" i="16" s="1"/>
  <c r="N3766" i="16" s="1"/>
  <c r="P3766" i="16"/>
  <c r="P3515" i="16"/>
  <c r="Q3515" i="16"/>
  <c r="R3515" i="16" s="1"/>
  <c r="N3515" i="16" s="1"/>
  <c r="P2334" i="16"/>
  <c r="Q2334" i="16"/>
  <c r="R2334" i="16" s="1"/>
  <c r="N2334" i="16" s="1"/>
  <c r="P2633" i="16"/>
  <c r="Q2633" i="16"/>
  <c r="R2633" i="16" s="1"/>
  <c r="N2633" i="16" s="1"/>
  <c r="P1582" i="16"/>
  <c r="Q1582" i="16"/>
  <c r="R1582" i="16" s="1"/>
  <c r="N1582" i="16" s="1"/>
  <c r="P1152" i="16"/>
  <c r="Q1152" i="16"/>
  <c r="R1152" i="16" s="1"/>
  <c r="N1152" i="16" s="1"/>
  <c r="P2892" i="16"/>
  <c r="Q2892" i="16"/>
  <c r="R2892" i="16" s="1"/>
  <c r="N2892" i="16" s="1"/>
  <c r="P3603" i="16"/>
  <c r="Q3603" i="16"/>
  <c r="R3603" i="16" s="1"/>
  <c r="N3603" i="16" s="1"/>
  <c r="Q3280" i="16"/>
  <c r="R3280" i="16" s="1"/>
  <c r="N3280" i="16" s="1"/>
  <c r="P3280" i="16"/>
  <c r="Q3247" i="16"/>
  <c r="R3247" i="16" s="1"/>
  <c r="N3247" i="16" s="1"/>
  <c r="P3247" i="16"/>
  <c r="Q1847" i="16"/>
  <c r="R1847" i="16" s="1"/>
  <c r="N1847" i="16" s="1"/>
  <c r="P1847" i="16"/>
  <c r="Q3779" i="16"/>
  <c r="R3779" i="16" s="1"/>
  <c r="N3779" i="16" s="1"/>
  <c r="P3779" i="16"/>
  <c r="Q3528" i="16"/>
  <c r="R3528" i="16" s="1"/>
  <c r="N3528" i="16" s="1"/>
  <c r="P3528" i="16"/>
  <c r="Q2502" i="16"/>
  <c r="R2502" i="16" s="1"/>
  <c r="N2502" i="16" s="1"/>
  <c r="P2502" i="16"/>
  <c r="P2683" i="16"/>
  <c r="Q2683" i="16"/>
  <c r="R2683" i="16" s="1"/>
  <c r="N2683" i="16" s="1"/>
  <c r="Q1497" i="16"/>
  <c r="R1497" i="16" s="1"/>
  <c r="N1497" i="16" s="1"/>
  <c r="P1497" i="16"/>
  <c r="P1163" i="16"/>
  <c r="Q1163" i="16"/>
  <c r="R1163" i="16" s="1"/>
  <c r="N1163" i="16" s="1"/>
  <c r="Q2914" i="16"/>
  <c r="R2914" i="16" s="1"/>
  <c r="N2914" i="16" s="1"/>
  <c r="P2914" i="16"/>
  <c r="P2461" i="16"/>
  <c r="Q2461" i="16"/>
  <c r="R2461" i="16" s="1"/>
  <c r="N2461" i="16" s="1"/>
  <c r="Q3182" i="16"/>
  <c r="R3182" i="16" s="1"/>
  <c r="N3182" i="16" s="1"/>
  <c r="P3182" i="16"/>
  <c r="Q3519" i="16"/>
  <c r="R3519" i="16" s="1"/>
  <c r="N3519" i="16" s="1"/>
  <c r="P3519" i="16"/>
  <c r="Q1373" i="16"/>
  <c r="R1373" i="16" s="1"/>
  <c r="N1373" i="16" s="1"/>
  <c r="P1373" i="16"/>
  <c r="Q3584" i="16"/>
  <c r="R3584" i="16" s="1"/>
  <c r="N3584" i="16" s="1"/>
  <c r="P3584" i="16"/>
  <c r="Q3358" i="16"/>
  <c r="R3358" i="16" s="1"/>
  <c r="N3358" i="16" s="1"/>
  <c r="P3358" i="16"/>
  <c r="Q3107" i="16"/>
  <c r="R3107" i="16" s="1"/>
  <c r="N3107" i="16" s="1"/>
  <c r="P3107" i="16"/>
  <c r="Q2478" i="16"/>
  <c r="R2478" i="16" s="1"/>
  <c r="N2478" i="16" s="1"/>
  <c r="P2478" i="16"/>
  <c r="Q3659" i="16"/>
  <c r="R3659" i="16" s="1"/>
  <c r="N3659" i="16" s="1"/>
  <c r="P3659" i="16"/>
  <c r="P2925" i="16"/>
  <c r="Q2925" i="16"/>
  <c r="R2925" i="16" s="1"/>
  <c r="N2925" i="16" s="1"/>
  <c r="P2673" i="16"/>
  <c r="Q2673" i="16"/>
  <c r="R2673" i="16" s="1"/>
  <c r="N2673" i="16" s="1"/>
  <c r="P2338" i="16"/>
  <c r="Q2338" i="16"/>
  <c r="R2338" i="16" s="1"/>
  <c r="N2338" i="16" s="1"/>
  <c r="Q1897" i="16"/>
  <c r="R1897" i="16" s="1"/>
  <c r="N1897" i="16" s="1"/>
  <c r="P1897" i="16"/>
  <c r="P3626" i="16"/>
  <c r="Q3626" i="16"/>
  <c r="R3626" i="16" s="1"/>
  <c r="N3626" i="16" s="1"/>
  <c r="P3304" i="16"/>
  <c r="Q3304" i="16"/>
  <c r="R3304" i="16" s="1"/>
  <c r="N3304" i="16" s="1"/>
  <c r="Q3725" i="16"/>
  <c r="R3725" i="16" s="1"/>
  <c r="N3725" i="16" s="1"/>
  <c r="P3725" i="16"/>
  <c r="Q1860" i="16"/>
  <c r="R1860" i="16" s="1"/>
  <c r="N1860" i="16" s="1"/>
  <c r="P1860" i="16"/>
  <c r="Q3789" i="16"/>
  <c r="R3789" i="16" s="1"/>
  <c r="N3789" i="16" s="1"/>
  <c r="P3789" i="16"/>
  <c r="Q743" i="16"/>
  <c r="R743" i="16" s="1"/>
  <c r="N743" i="16" s="1"/>
  <c r="P743" i="16"/>
  <c r="Q2694" i="16"/>
  <c r="R2694" i="16" s="1"/>
  <c r="N2694" i="16" s="1"/>
  <c r="P2694" i="16"/>
  <c r="P3731" i="16"/>
  <c r="Q3731" i="16"/>
  <c r="R3731" i="16" s="1"/>
  <c r="N3731" i="16" s="1"/>
  <c r="Q1496" i="16"/>
  <c r="R1496" i="16" s="1"/>
  <c r="N1496" i="16" s="1"/>
  <c r="P1496" i="16"/>
  <c r="P1233" i="16"/>
  <c r="Q1233" i="16"/>
  <c r="R1233" i="16" s="1"/>
  <c r="N1233" i="16" s="1"/>
  <c r="P2973" i="16"/>
  <c r="Q2973" i="16"/>
  <c r="R2973" i="16" s="1"/>
  <c r="N2973" i="16" s="1"/>
  <c r="Q2638" i="16"/>
  <c r="R2638" i="16" s="1"/>
  <c r="N2638" i="16" s="1"/>
  <c r="P2638" i="16"/>
  <c r="Q2196" i="16"/>
  <c r="R2196" i="16" s="1"/>
  <c r="N2196" i="16" s="1"/>
  <c r="P2196" i="16"/>
  <c r="Q3628" i="16"/>
  <c r="R3628" i="16" s="1"/>
  <c r="N3628" i="16" s="1"/>
  <c r="P3628" i="16"/>
  <c r="Q3602" i="16"/>
  <c r="R3602" i="16" s="1"/>
  <c r="N3602" i="16" s="1"/>
  <c r="P3602" i="16"/>
  <c r="Q1962" i="16"/>
  <c r="R1962" i="16" s="1"/>
  <c r="N1962" i="16" s="1"/>
  <c r="P1962" i="16"/>
  <c r="Q3308" i="16"/>
  <c r="R3308" i="16" s="1"/>
  <c r="N3308" i="16" s="1"/>
  <c r="P3308" i="16"/>
  <c r="Q3093" i="16"/>
  <c r="R3093" i="16" s="1"/>
  <c r="N3093" i="16" s="1"/>
  <c r="P3093" i="16"/>
  <c r="Q1067" i="16"/>
  <c r="R1067" i="16" s="1"/>
  <c r="N1067" i="16" s="1"/>
  <c r="P1067" i="16"/>
  <c r="P2765" i="16"/>
  <c r="Q2765" i="16"/>
  <c r="R2765" i="16" s="1"/>
  <c r="N2765" i="16" s="1"/>
  <c r="Q3778" i="16"/>
  <c r="R3778" i="16" s="1"/>
  <c r="N3778" i="16" s="1"/>
  <c r="P3778" i="16"/>
  <c r="Q2959" i="16"/>
  <c r="R2959" i="16" s="1"/>
  <c r="N2959" i="16" s="1"/>
  <c r="P2959" i="16"/>
  <c r="Q2660" i="16"/>
  <c r="R2660" i="16" s="1"/>
  <c r="N2660" i="16" s="1"/>
  <c r="P2660" i="16"/>
  <c r="Q2397" i="16"/>
  <c r="R2397" i="16" s="1"/>
  <c r="N2397" i="16" s="1"/>
  <c r="P2397" i="16"/>
  <c r="Q2074" i="16"/>
  <c r="R2074" i="16" s="1"/>
  <c r="N2074" i="16" s="1"/>
  <c r="P2074" i="16"/>
  <c r="P1631" i="16"/>
  <c r="Q1631" i="16"/>
  <c r="R1631" i="16" s="1"/>
  <c r="N1631" i="16" s="1"/>
  <c r="Q3361" i="16"/>
  <c r="R3361" i="16" s="1"/>
  <c r="N3361" i="16" s="1"/>
  <c r="P3361" i="16"/>
  <c r="Q2381" i="16"/>
  <c r="R2381" i="16" s="1"/>
  <c r="N2381" i="16" s="1"/>
  <c r="P2381" i="16"/>
  <c r="P3461" i="16"/>
  <c r="Q3461" i="16"/>
  <c r="R3461" i="16" s="1"/>
  <c r="N3461" i="16" s="1"/>
  <c r="Q3726" i="16"/>
  <c r="R3726" i="16" s="1"/>
  <c r="N3726" i="16" s="1"/>
  <c r="P3726" i="16"/>
  <c r="Q3525" i="16"/>
  <c r="R3525" i="16" s="1"/>
  <c r="N3525" i="16" s="1"/>
  <c r="P3525" i="16"/>
  <c r="Q466" i="16"/>
  <c r="R466" i="16" s="1"/>
  <c r="N466" i="16" s="1"/>
  <c r="P466" i="16"/>
  <c r="P2010" i="16"/>
  <c r="Q2010" i="16"/>
  <c r="R2010" i="16" s="1"/>
  <c r="N2010" i="16" s="1"/>
  <c r="Q2088" i="16"/>
  <c r="R2088" i="16" s="1"/>
  <c r="N2088" i="16" s="1"/>
  <c r="P2088" i="16"/>
  <c r="Q3188" i="16"/>
  <c r="R3188" i="16" s="1"/>
  <c r="N3188" i="16" s="1"/>
  <c r="P3188" i="16"/>
  <c r="Q1762" i="16"/>
  <c r="R1762" i="16" s="1"/>
  <c r="N1762" i="16" s="1"/>
  <c r="P1762" i="16"/>
  <c r="Q923" i="16"/>
  <c r="R923" i="16" s="1"/>
  <c r="N923" i="16" s="1"/>
  <c r="P923" i="16"/>
  <c r="Q3558" i="16"/>
  <c r="R3558" i="16" s="1"/>
  <c r="N3558" i="16" s="1"/>
  <c r="P3558" i="16"/>
  <c r="Q2986" i="16"/>
  <c r="R2986" i="16" s="1"/>
  <c r="N2986" i="16" s="1"/>
  <c r="P2986" i="16"/>
  <c r="Q1532" i="16"/>
  <c r="R1532" i="16" s="1"/>
  <c r="N1532" i="16" s="1"/>
  <c r="P1532" i="16"/>
  <c r="P1268" i="16"/>
  <c r="Q1268" i="16"/>
  <c r="R1268" i="16" s="1"/>
  <c r="N1268" i="16" s="1"/>
  <c r="Q3009" i="16"/>
  <c r="R3009" i="16" s="1"/>
  <c r="N3009" i="16" s="1"/>
  <c r="P3009" i="16"/>
  <c r="Q2674" i="16"/>
  <c r="R2674" i="16" s="1"/>
  <c r="N2674" i="16" s="1"/>
  <c r="P2674" i="16"/>
  <c r="Q2233" i="16"/>
  <c r="R2233" i="16" s="1"/>
  <c r="N2233" i="16" s="1"/>
  <c r="P2233" i="16"/>
  <c r="P3772" i="16"/>
  <c r="Q3772" i="16"/>
  <c r="R3772" i="16" s="1"/>
  <c r="N3772" i="16" s="1"/>
  <c r="Q3651" i="16"/>
  <c r="R3651" i="16" s="1"/>
  <c r="N3651" i="16" s="1"/>
  <c r="P3651" i="16"/>
  <c r="P2142" i="16"/>
  <c r="Q2142" i="16"/>
  <c r="R2142" i="16" s="1"/>
  <c r="N2142" i="16" s="1"/>
  <c r="Q3344" i="16"/>
  <c r="R3344" i="16" s="1"/>
  <c r="N3344" i="16" s="1"/>
  <c r="P3344" i="16"/>
  <c r="P3131" i="16"/>
  <c r="Q3131" i="16"/>
  <c r="R3131" i="16" s="1"/>
  <c r="N3131" i="16" s="1"/>
  <c r="Q1127" i="16"/>
  <c r="R1127" i="16" s="1"/>
  <c r="N1127" i="16" s="1"/>
  <c r="P1127" i="16"/>
  <c r="P2897" i="16"/>
  <c r="Q2897" i="16"/>
  <c r="R2897" i="16" s="1"/>
  <c r="N2897" i="16" s="1"/>
  <c r="P2412" i="16"/>
  <c r="Q2412" i="16"/>
  <c r="R2412" i="16" s="1"/>
  <c r="N2412" i="16" s="1"/>
  <c r="P1151" i="16"/>
  <c r="Q1151" i="16"/>
  <c r="R1151" i="16" s="1"/>
  <c r="N1151" i="16" s="1"/>
  <c r="P3611" i="16"/>
  <c r="Q3611" i="16"/>
  <c r="R3611" i="16" s="1"/>
  <c r="N3611" i="16" s="1"/>
  <c r="Q3762" i="16"/>
  <c r="R3762" i="16" s="1"/>
  <c r="N3762" i="16" s="1"/>
  <c r="P3762" i="16"/>
  <c r="Q3006" i="16"/>
  <c r="R3006" i="16" s="1"/>
  <c r="N3006" i="16" s="1"/>
  <c r="P3006" i="16"/>
  <c r="P2564" i="16"/>
  <c r="Q2564" i="16"/>
  <c r="R2564" i="16" s="1"/>
  <c r="N2564" i="16" s="1"/>
  <c r="P2302" i="16"/>
  <c r="Q2302" i="16"/>
  <c r="R2302" i="16" s="1"/>
  <c r="N2302" i="16" s="1"/>
  <c r="Q1978" i="16"/>
  <c r="R1978" i="16" s="1"/>
  <c r="N1978" i="16" s="1"/>
  <c r="P1978" i="16"/>
  <c r="Q1536" i="16"/>
  <c r="R1536" i="16" s="1"/>
  <c r="N1536" i="16" s="1"/>
  <c r="P1536" i="16"/>
  <c r="P3264" i="16"/>
  <c r="Q3264" i="16"/>
  <c r="R3264" i="16" s="1"/>
  <c r="N3264" i="16" s="1"/>
  <c r="P1854" i="16"/>
  <c r="Q1854" i="16"/>
  <c r="R1854" i="16" s="1"/>
  <c r="N1854" i="16" s="1"/>
  <c r="Q3365" i="16"/>
  <c r="R3365" i="16" s="1"/>
  <c r="N3365" i="16" s="1"/>
  <c r="P3365" i="16"/>
  <c r="P3631" i="16"/>
  <c r="Q3631" i="16"/>
  <c r="R3631" i="16" s="1"/>
  <c r="N3631" i="16" s="1"/>
  <c r="P3429" i="16"/>
  <c r="Q3429" i="16"/>
  <c r="R3429" i="16" s="1"/>
  <c r="N3429" i="16" s="1"/>
  <c r="Q371" i="16"/>
  <c r="R371" i="16" s="1"/>
  <c r="N371" i="16" s="1"/>
  <c r="P371" i="16"/>
  <c r="Q3652" i="16"/>
  <c r="R3652" i="16" s="1"/>
  <c r="N3652" i="16" s="1"/>
  <c r="P3652" i="16"/>
  <c r="P3144" i="16"/>
  <c r="Q3144" i="16"/>
  <c r="R3144" i="16" s="1"/>
  <c r="N3144" i="16" s="1"/>
  <c r="Q3019" i="16"/>
  <c r="R3019" i="16" s="1"/>
  <c r="N3019" i="16" s="1"/>
  <c r="P3019" i="16"/>
  <c r="Q2720" i="16"/>
  <c r="R2720" i="16" s="1"/>
  <c r="N2720" i="16" s="1"/>
  <c r="P2720" i="16"/>
  <c r="P2468" i="16"/>
  <c r="Q2468" i="16"/>
  <c r="R2468" i="16" s="1"/>
  <c r="N2468" i="16" s="1"/>
  <c r="Q2133" i="16"/>
  <c r="R2133" i="16" s="1"/>
  <c r="N2133" i="16" s="1"/>
  <c r="P2133" i="16"/>
  <c r="Q1693" i="16"/>
  <c r="R1693" i="16" s="1"/>
  <c r="N1693" i="16" s="1"/>
  <c r="P1693" i="16"/>
  <c r="P3421" i="16"/>
  <c r="Q3421" i="16"/>
  <c r="R3421" i="16" s="1"/>
  <c r="N3421" i="16" s="1"/>
  <c r="Q3099" i="16"/>
  <c r="R3099" i="16" s="1"/>
  <c r="N3099" i="16" s="1"/>
  <c r="P3099" i="16"/>
  <c r="Q3521" i="16"/>
  <c r="R3521" i="16" s="1"/>
  <c r="N3521" i="16" s="1"/>
  <c r="P3521" i="16"/>
  <c r="Q3787" i="16"/>
  <c r="R3787" i="16" s="1"/>
  <c r="N3787" i="16" s="1"/>
  <c r="P3787" i="16"/>
  <c r="P3585" i="16"/>
  <c r="Q3585" i="16"/>
  <c r="R3585" i="16" s="1"/>
  <c r="N3585" i="16" s="1"/>
  <c r="Q528" i="16"/>
  <c r="R528" i="16" s="1"/>
  <c r="N528" i="16" s="1"/>
  <c r="P528" i="16"/>
  <c r="P2394" i="16"/>
  <c r="Q2394" i="16"/>
  <c r="R2394" i="16" s="1"/>
  <c r="N2394" i="16" s="1"/>
  <c r="Q2531" i="16"/>
  <c r="R2531" i="16" s="1"/>
  <c r="N2531" i="16" s="1"/>
  <c r="P2531" i="16"/>
  <c r="P1148" i="16"/>
  <c r="Q1148" i="16"/>
  <c r="R1148" i="16" s="1"/>
  <c r="N1148" i="16" s="1"/>
  <c r="P2876" i="16"/>
  <c r="Q2876" i="16"/>
  <c r="R2876" i="16" s="1"/>
  <c r="N2876" i="16" s="1"/>
  <c r="P2625" i="16"/>
  <c r="Q2625" i="16"/>
  <c r="R2625" i="16" s="1"/>
  <c r="N2625" i="16" s="1"/>
  <c r="P2290" i="16"/>
  <c r="Q2290" i="16"/>
  <c r="R2290" i="16" s="1"/>
  <c r="N2290" i="16" s="1"/>
  <c r="Q1848" i="16"/>
  <c r="R1848" i="16" s="1"/>
  <c r="N1848" i="16" s="1"/>
  <c r="P1848" i="16"/>
  <c r="Q3577" i="16"/>
  <c r="R3577" i="16" s="1"/>
  <c r="N3577" i="16" s="1"/>
  <c r="P3577" i="16"/>
  <c r="Q3255" i="16"/>
  <c r="R3255" i="16" s="1"/>
  <c r="N3255" i="16" s="1"/>
  <c r="P3255" i="16"/>
  <c r="P3677" i="16"/>
  <c r="Q3677" i="16"/>
  <c r="R3677" i="16" s="1"/>
  <c r="N3677" i="16" s="1"/>
  <c r="Q1618" i="16"/>
  <c r="R1618" i="16" s="1"/>
  <c r="N1618" i="16" s="1"/>
  <c r="P1618" i="16"/>
  <c r="Q3741" i="16"/>
  <c r="R3741" i="16" s="1"/>
  <c r="N3741" i="16" s="1"/>
  <c r="P3741" i="16"/>
  <c r="Q695" i="16"/>
  <c r="R695" i="16" s="1"/>
  <c r="N695" i="16" s="1"/>
  <c r="P695" i="16"/>
  <c r="Q3612" i="16"/>
  <c r="R3612" i="16" s="1"/>
  <c r="N3612" i="16" s="1"/>
  <c r="P3612" i="16"/>
  <c r="P3298" i="16"/>
  <c r="Q3298" i="16"/>
  <c r="R3298" i="16" s="1"/>
  <c r="N3298" i="16" s="1"/>
  <c r="Q552" i="16"/>
  <c r="R552" i="16" s="1"/>
  <c r="N552" i="16" s="1"/>
  <c r="P552" i="16"/>
  <c r="Q835" i="16"/>
  <c r="R835" i="16" s="1"/>
  <c r="N835" i="16" s="1"/>
  <c r="P835" i="16"/>
  <c r="Q1729" i="16"/>
  <c r="R1729" i="16" s="1"/>
  <c r="N1729" i="16" s="1"/>
  <c r="P1729" i="16"/>
  <c r="Q2341" i="16"/>
  <c r="R2341" i="16" s="1"/>
  <c r="N2341" i="16" s="1"/>
  <c r="P2341" i="16"/>
  <c r="Q260" i="16"/>
  <c r="R260" i="16" s="1"/>
  <c r="N260" i="16" s="1"/>
  <c r="P260" i="16"/>
  <c r="Q549" i="16"/>
  <c r="R549" i="16" s="1"/>
  <c r="N549" i="16" s="1"/>
  <c r="P549" i="16"/>
  <c r="Q2750" i="16"/>
  <c r="R2750" i="16" s="1"/>
  <c r="N2750" i="16" s="1"/>
  <c r="P2750" i="16"/>
  <c r="P297" i="16"/>
  <c r="Q297" i="16"/>
  <c r="R297" i="16" s="1"/>
  <c r="N297" i="16" s="1"/>
  <c r="Q517" i="16"/>
  <c r="R517" i="16" s="1"/>
  <c r="N517" i="16" s="1"/>
  <c r="P517" i="16"/>
  <c r="Q138" i="16"/>
  <c r="R138" i="16" s="1"/>
  <c r="N138" i="16" s="1"/>
  <c r="P138" i="16"/>
  <c r="P2044" i="16"/>
  <c r="Q2044" i="16"/>
  <c r="R2044" i="16" s="1"/>
  <c r="N2044" i="16" s="1"/>
  <c r="P2749" i="16"/>
  <c r="Q2749" i="16"/>
  <c r="R2749" i="16" s="1"/>
  <c r="N2749" i="16" s="1"/>
  <c r="Q2068" i="16"/>
  <c r="R2068" i="16" s="1"/>
  <c r="N2068" i="16" s="1"/>
  <c r="P2068" i="16"/>
  <c r="Q2343" i="16"/>
  <c r="R2343" i="16" s="1"/>
  <c r="N2343" i="16" s="1"/>
  <c r="P2343" i="16"/>
  <c r="P1108" i="16"/>
  <c r="Q1108" i="16"/>
  <c r="R1108" i="16" s="1"/>
  <c r="N1108" i="16" s="1"/>
  <c r="P2405" i="16"/>
  <c r="Q2405" i="16"/>
  <c r="R2405" i="16" s="1"/>
  <c r="N2405" i="16" s="1"/>
  <c r="Q1997" i="16"/>
  <c r="R1997" i="16" s="1"/>
  <c r="N1997" i="16" s="1"/>
  <c r="P1997" i="16"/>
  <c r="P2390" i="16"/>
  <c r="Q2390" i="16"/>
  <c r="R2390" i="16" s="1"/>
  <c r="N2390" i="16" s="1"/>
  <c r="P954" i="16"/>
  <c r="Q954" i="16"/>
  <c r="R954" i="16" s="1"/>
  <c r="N954" i="16" s="1"/>
  <c r="P1564" i="16"/>
  <c r="Q1564" i="16"/>
  <c r="R1564" i="16" s="1"/>
  <c r="N1564" i="16" s="1"/>
  <c r="Q2131" i="16"/>
  <c r="R2131" i="16" s="1"/>
  <c r="N2131" i="16" s="1"/>
  <c r="P2131" i="16"/>
  <c r="Q1695" i="16"/>
  <c r="R1695" i="16" s="1"/>
  <c r="N1695" i="16" s="1"/>
  <c r="P1695" i="16"/>
  <c r="Q2898" i="16"/>
  <c r="R2898" i="16" s="1"/>
  <c r="N2898" i="16" s="1"/>
  <c r="P2898" i="16"/>
  <c r="Q2283" i="16"/>
  <c r="R2283" i="16" s="1"/>
  <c r="N2283" i="16" s="1"/>
  <c r="P2283" i="16"/>
  <c r="Q845" i="16"/>
  <c r="R845" i="16" s="1"/>
  <c r="N845" i="16" s="1"/>
  <c r="P845" i="16"/>
  <c r="P2342" i="16"/>
  <c r="Q2342" i="16"/>
  <c r="R2342" i="16" s="1"/>
  <c r="N2342" i="16" s="1"/>
  <c r="Q557" i="16"/>
  <c r="R557" i="16" s="1"/>
  <c r="N557" i="16" s="1"/>
  <c r="P557" i="16"/>
  <c r="Q1871" i="16"/>
  <c r="R1871" i="16" s="1"/>
  <c r="N1871" i="16" s="1"/>
  <c r="P1871" i="16"/>
  <c r="P1760" i="16"/>
  <c r="Q1760" i="16"/>
  <c r="R1760" i="16" s="1"/>
  <c r="N1760" i="16" s="1"/>
  <c r="Q3446" i="16"/>
  <c r="R3446" i="16" s="1"/>
  <c r="N3446" i="16" s="1"/>
  <c r="P3446" i="16"/>
  <c r="Q1031" i="16"/>
  <c r="R1031" i="16" s="1"/>
  <c r="N1031" i="16" s="1"/>
  <c r="P1031" i="16"/>
  <c r="Q3834" i="16"/>
  <c r="R3834" i="16" s="1"/>
  <c r="N3834" i="16" s="1"/>
  <c r="P3834" i="16"/>
  <c r="P2748" i="16"/>
  <c r="Q2748" i="16"/>
  <c r="R2748" i="16" s="1"/>
  <c r="N2748" i="16" s="1"/>
  <c r="Q3102" i="16"/>
  <c r="R3102" i="16" s="1"/>
  <c r="N3102" i="16" s="1"/>
  <c r="P3102" i="16"/>
  <c r="Q3383" i="16"/>
  <c r="R3383" i="16" s="1"/>
  <c r="N3383" i="16" s="1"/>
  <c r="P3383" i="16"/>
  <c r="Q1018" i="16"/>
  <c r="R1018" i="16" s="1"/>
  <c r="N1018" i="16" s="1"/>
  <c r="P1018" i="16"/>
  <c r="P3735" i="16"/>
  <c r="Q3735" i="16"/>
  <c r="R3735" i="16" s="1"/>
  <c r="N3735" i="16" s="1"/>
  <c r="P3214" i="16"/>
  <c r="Q3214" i="16"/>
  <c r="R3214" i="16" s="1"/>
  <c r="N3214" i="16" s="1"/>
  <c r="P2819" i="16"/>
  <c r="Q2819" i="16"/>
  <c r="R2819" i="16" s="1"/>
  <c r="N2819" i="16" s="1"/>
  <c r="Q2194" i="16"/>
  <c r="R2194" i="16" s="1"/>
  <c r="N2194" i="16" s="1"/>
  <c r="P2194" i="16"/>
  <c r="Q3160" i="16"/>
  <c r="R3160" i="16" s="1"/>
  <c r="N3160" i="16" s="1"/>
  <c r="P3160" i="16"/>
  <c r="Q3331" i="16"/>
  <c r="R3331" i="16" s="1"/>
  <c r="N3331" i="16" s="1"/>
  <c r="P3331" i="16"/>
  <c r="P2828" i="16"/>
  <c r="Q2828" i="16"/>
  <c r="R2828" i="16" s="1"/>
  <c r="N2828" i="16" s="1"/>
  <c r="P1650" i="16"/>
  <c r="Q1650" i="16"/>
  <c r="R1650" i="16" s="1"/>
  <c r="N1650" i="16" s="1"/>
  <c r="P3425" i="16"/>
  <c r="Q3425" i="16"/>
  <c r="R3425" i="16" s="1"/>
  <c r="N3425" i="16" s="1"/>
  <c r="Q1930" i="16"/>
  <c r="R1930" i="16" s="1"/>
  <c r="N1930" i="16" s="1"/>
  <c r="P1930" i="16"/>
  <c r="Q3583" i="16"/>
  <c r="R3583" i="16" s="1"/>
  <c r="N3583" i="16" s="1"/>
  <c r="P3583" i="16"/>
  <c r="P323" i="16"/>
  <c r="Q323" i="16"/>
  <c r="R323" i="16" s="1"/>
  <c r="N323" i="16" s="1"/>
  <c r="P2904" i="16"/>
  <c r="Q2904" i="16"/>
  <c r="R2904" i="16" s="1"/>
  <c r="N2904" i="16" s="1"/>
  <c r="Q2838" i="16"/>
  <c r="R2838" i="16" s="1"/>
  <c r="N2838" i="16" s="1"/>
  <c r="P2838" i="16"/>
  <c r="P3845" i="16"/>
  <c r="Q3845" i="16"/>
  <c r="R3845" i="16" s="1"/>
  <c r="N3845" i="16" s="1"/>
  <c r="P758" i="16"/>
  <c r="Q758" i="16"/>
  <c r="R758" i="16" s="1"/>
  <c r="N758" i="16" s="1"/>
  <c r="Q999" i="16"/>
  <c r="R999" i="16" s="1"/>
  <c r="N999" i="16" s="1"/>
  <c r="P999" i="16"/>
  <c r="Q1351" i="16"/>
  <c r="R1351" i="16" s="1"/>
  <c r="N1351" i="16" s="1"/>
  <c r="P1351" i="16"/>
  <c r="Q2639" i="16"/>
  <c r="R2639" i="16" s="1"/>
  <c r="N2639" i="16" s="1"/>
  <c r="P2639" i="16"/>
  <c r="Q1044" i="16"/>
  <c r="R1044" i="16" s="1"/>
  <c r="N1044" i="16" s="1"/>
  <c r="P1044" i="16"/>
  <c r="P57" i="16"/>
  <c r="Q57" i="16"/>
  <c r="R57" i="16" s="1"/>
  <c r="N57" i="16" s="1"/>
  <c r="Q616" i="16"/>
  <c r="R616" i="16" s="1"/>
  <c r="N616" i="16" s="1"/>
  <c r="P616" i="16"/>
  <c r="Q62" i="16"/>
  <c r="R62" i="16" s="1"/>
  <c r="N62" i="16" s="1"/>
  <c r="P62" i="16"/>
  <c r="P189" i="16"/>
  <c r="Q189" i="16"/>
  <c r="R189" i="16" s="1"/>
  <c r="N189" i="16" s="1"/>
  <c r="Q736" i="16"/>
  <c r="R736" i="16" s="1"/>
  <c r="N736" i="16" s="1"/>
  <c r="P736" i="16"/>
  <c r="Q110" i="16"/>
  <c r="R110" i="16" s="1"/>
  <c r="N110" i="16" s="1"/>
  <c r="P110" i="16"/>
  <c r="P333" i="16"/>
  <c r="Q333" i="16"/>
  <c r="R333" i="16" s="1"/>
  <c r="N333" i="16" s="1"/>
  <c r="Q220" i="16"/>
  <c r="R220" i="16" s="1"/>
  <c r="N220" i="16" s="1"/>
  <c r="P220" i="16"/>
  <c r="Q901" i="16"/>
  <c r="R901" i="16" s="1"/>
  <c r="N901" i="16" s="1"/>
  <c r="P901" i="16"/>
  <c r="Q631" i="16"/>
  <c r="R631" i="16" s="1"/>
  <c r="N631" i="16" s="1"/>
  <c r="P631" i="16"/>
  <c r="Q711" i="16"/>
  <c r="R711" i="16" s="1"/>
  <c r="N711" i="16" s="1"/>
  <c r="P711" i="16"/>
  <c r="Q73" i="16"/>
  <c r="R73" i="16" s="1"/>
  <c r="N73" i="16" s="1"/>
  <c r="P73" i="16"/>
  <c r="P66" i="16"/>
  <c r="Q66" i="16"/>
  <c r="R66" i="16" s="1"/>
  <c r="N66" i="16" s="1"/>
  <c r="P601" i="16"/>
  <c r="Q601" i="16"/>
  <c r="R601" i="16" s="1"/>
  <c r="N601" i="16" s="1"/>
  <c r="P754" i="16"/>
  <c r="Q754" i="16"/>
  <c r="R754" i="16" s="1"/>
  <c r="N754" i="16" s="1"/>
  <c r="Q1048" i="16"/>
  <c r="R1048" i="16" s="1"/>
  <c r="N1048" i="16" s="1"/>
  <c r="P1048" i="16"/>
  <c r="Q721" i="16"/>
  <c r="R721" i="16" s="1"/>
  <c r="N721" i="16" s="1"/>
  <c r="P721" i="16"/>
  <c r="Q104" i="16"/>
  <c r="R104" i="16" s="1"/>
  <c r="N104" i="16" s="1"/>
  <c r="P104" i="16"/>
  <c r="P1022" i="16"/>
  <c r="Q1022" i="16"/>
  <c r="R1022" i="16" s="1"/>
  <c r="N1022" i="16" s="1"/>
  <c r="Q723" i="16"/>
  <c r="R723" i="16" s="1"/>
  <c r="N723" i="16" s="1"/>
  <c r="P723" i="16"/>
  <c r="P486" i="16"/>
  <c r="Q486" i="16"/>
  <c r="R486" i="16" s="1"/>
  <c r="N486" i="16" s="1"/>
  <c r="Q799" i="16"/>
  <c r="R799" i="16" s="1"/>
  <c r="N799" i="16" s="1"/>
  <c r="P799" i="16"/>
  <c r="P514" i="16"/>
  <c r="Q514" i="16"/>
  <c r="R514" i="16" s="1"/>
  <c r="N514" i="16" s="1"/>
  <c r="P288" i="16"/>
  <c r="Q288" i="16"/>
  <c r="R288" i="16" s="1"/>
  <c r="N288" i="16" s="1"/>
  <c r="Q2041" i="16"/>
  <c r="R2041" i="16" s="1"/>
  <c r="N2041" i="16" s="1"/>
  <c r="P2041" i="16"/>
  <c r="Q1921" i="16"/>
  <c r="R1921" i="16" s="1"/>
  <c r="N1921" i="16" s="1"/>
  <c r="P1921" i="16"/>
  <c r="Q2371" i="16"/>
  <c r="R2371" i="16" s="1"/>
  <c r="N2371" i="16" s="1"/>
  <c r="P2371" i="16"/>
  <c r="Q591" i="16"/>
  <c r="R591" i="16" s="1"/>
  <c r="N591" i="16" s="1"/>
  <c r="P591" i="16"/>
  <c r="Q352" i="16"/>
  <c r="R352" i="16" s="1"/>
  <c r="N352" i="16" s="1"/>
  <c r="P352" i="16"/>
  <c r="P55" i="16"/>
  <c r="Q55" i="16"/>
  <c r="R55" i="16" s="1"/>
  <c r="N55" i="16" s="1"/>
  <c r="Q392" i="16"/>
  <c r="R392" i="16" s="1"/>
  <c r="N392" i="16" s="1"/>
  <c r="P392" i="16"/>
  <c r="P82" i="16"/>
  <c r="Q82" i="16"/>
  <c r="R82" i="16" s="1"/>
  <c r="N82" i="16" s="1"/>
  <c r="Q875" i="16"/>
  <c r="R875" i="16" s="1"/>
  <c r="N875" i="16" s="1"/>
  <c r="P875" i="16"/>
  <c r="P2641" i="16"/>
  <c r="Q2641" i="16"/>
  <c r="R2641" i="16" s="1"/>
  <c r="N2641" i="16" s="1"/>
  <c r="P1599" i="16"/>
  <c r="Q1599" i="16"/>
  <c r="R1599" i="16" s="1"/>
  <c r="N1599" i="16" s="1"/>
  <c r="P670" i="16"/>
  <c r="Q670" i="16"/>
  <c r="R670" i="16" s="1"/>
  <c r="N670" i="16" s="1"/>
  <c r="Q1464" i="16"/>
  <c r="R1464" i="16" s="1"/>
  <c r="N1464" i="16" s="1"/>
  <c r="P1464" i="16"/>
  <c r="Q1213" i="16"/>
  <c r="R1213" i="16" s="1"/>
  <c r="N1213" i="16" s="1"/>
  <c r="P1213" i="16"/>
  <c r="Q1085" i="16"/>
  <c r="R1085" i="16" s="1"/>
  <c r="N1085" i="16" s="1"/>
  <c r="P1085" i="16"/>
  <c r="Q769" i="16"/>
  <c r="R769" i="16" s="1"/>
  <c r="N769" i="16" s="1"/>
  <c r="P769" i="16"/>
  <c r="P470" i="16"/>
  <c r="Q470" i="16"/>
  <c r="R470" i="16" s="1"/>
  <c r="N470" i="16" s="1"/>
  <c r="Q233" i="16"/>
  <c r="R233" i="16" s="1"/>
  <c r="N233" i="16" s="1"/>
  <c r="P233" i="16"/>
  <c r="P548" i="16"/>
  <c r="Q548" i="16"/>
  <c r="R548" i="16" s="1"/>
  <c r="N548" i="16" s="1"/>
  <c r="P261" i="16"/>
  <c r="Q261" i="16"/>
  <c r="R261" i="16" s="1"/>
  <c r="N261" i="16" s="1"/>
  <c r="Q982" i="16"/>
  <c r="R982" i="16" s="1"/>
  <c r="N982" i="16" s="1"/>
  <c r="P982" i="16"/>
  <c r="Q1766" i="16"/>
  <c r="R1766" i="16" s="1"/>
  <c r="N1766" i="16" s="1"/>
  <c r="P1766" i="16"/>
  <c r="P1562" i="16"/>
  <c r="Q1562" i="16"/>
  <c r="R1562" i="16" s="1"/>
  <c r="N1562" i="16" s="1"/>
  <c r="P2945" i="16"/>
  <c r="Q2945" i="16"/>
  <c r="R2945" i="16" s="1"/>
  <c r="N2945" i="16" s="1"/>
  <c r="Q339" i="16"/>
  <c r="R339" i="16" s="1"/>
  <c r="N339" i="16" s="1"/>
  <c r="P339" i="16"/>
  <c r="P101" i="16"/>
  <c r="Q101" i="16"/>
  <c r="R101" i="16" s="1"/>
  <c r="N101" i="16" s="1"/>
  <c r="Q415" i="16"/>
  <c r="R415" i="16" s="1"/>
  <c r="N415" i="16" s="1"/>
  <c r="P415" i="16"/>
  <c r="P129" i="16"/>
  <c r="Q129" i="16"/>
  <c r="R129" i="16" s="1"/>
  <c r="N129" i="16" s="1"/>
  <c r="Q849" i="16"/>
  <c r="R849" i="16" s="1"/>
  <c r="N849" i="16" s="1"/>
  <c r="P849" i="16"/>
  <c r="Q1633" i="16"/>
  <c r="R1633" i="16" s="1"/>
  <c r="N1633" i="16" s="1"/>
  <c r="P1633" i="16"/>
  <c r="P1406" i="16"/>
  <c r="Q1406" i="16"/>
  <c r="R1406" i="16" s="1"/>
  <c r="N1406" i="16" s="1"/>
  <c r="Q2093" i="16"/>
  <c r="R2093" i="16" s="1"/>
  <c r="N2093" i="16" s="1"/>
  <c r="P2093" i="16"/>
  <c r="Q832" i="16"/>
  <c r="R832" i="16" s="1"/>
  <c r="N832" i="16" s="1"/>
  <c r="P832" i="16"/>
  <c r="Q140" i="16"/>
  <c r="R140" i="16" s="1"/>
  <c r="N140" i="16" s="1"/>
  <c r="P140" i="16"/>
  <c r="Q871" i="16"/>
  <c r="R871" i="16" s="1"/>
  <c r="N871" i="16" s="1"/>
  <c r="P871" i="16"/>
  <c r="Q561" i="16"/>
  <c r="R561" i="16" s="1"/>
  <c r="N561" i="16" s="1"/>
  <c r="P561" i="16"/>
  <c r="P1358" i="16"/>
  <c r="Q1358" i="16"/>
  <c r="R1358" i="16" s="1"/>
  <c r="N1358" i="16" s="1"/>
  <c r="Q1106" i="16"/>
  <c r="R1106" i="16" s="1"/>
  <c r="N1106" i="16" s="1"/>
  <c r="P1106" i="16"/>
  <c r="P2501" i="16"/>
  <c r="Q2501" i="16"/>
  <c r="R2501" i="16" s="1"/>
  <c r="N2501" i="16" s="1"/>
  <c r="Q795" i="16"/>
  <c r="R795" i="16" s="1"/>
  <c r="N795" i="16" s="1"/>
  <c r="P795" i="16"/>
  <c r="Q558" i="16"/>
  <c r="R558" i="16" s="1"/>
  <c r="N558" i="16" s="1"/>
  <c r="P558" i="16"/>
  <c r="Q872" i="16"/>
  <c r="R872" i="16" s="1"/>
  <c r="N872" i="16" s="1"/>
  <c r="P872" i="16"/>
  <c r="P584" i="16"/>
  <c r="Q584" i="16"/>
  <c r="R584" i="16" s="1"/>
  <c r="N584" i="16" s="1"/>
  <c r="Q360" i="16"/>
  <c r="R360" i="16" s="1"/>
  <c r="N360" i="16" s="1"/>
  <c r="P360" i="16"/>
  <c r="Q2112" i="16"/>
  <c r="R2112" i="16" s="1"/>
  <c r="N2112" i="16" s="1"/>
  <c r="P2112" i="16"/>
  <c r="Q2030" i="16"/>
  <c r="R2030" i="16" s="1"/>
  <c r="N2030" i="16" s="1"/>
  <c r="P2030" i="16"/>
  <c r="Q1807" i="16"/>
  <c r="R1807" i="16" s="1"/>
  <c r="N1807" i="16" s="1"/>
  <c r="P1807" i="16"/>
  <c r="P518" i="16"/>
  <c r="Q518" i="16"/>
  <c r="R518" i="16" s="1"/>
  <c r="N518" i="16" s="1"/>
  <c r="P280" i="16"/>
  <c r="Q280" i="16"/>
  <c r="R280" i="16" s="1"/>
  <c r="N280" i="16" s="1"/>
  <c r="Q1000" i="16"/>
  <c r="R1000" i="16" s="1"/>
  <c r="N1000" i="16" s="1"/>
  <c r="P1000" i="16"/>
  <c r="Q308" i="16"/>
  <c r="R308" i="16" s="1"/>
  <c r="N308" i="16" s="1"/>
  <c r="P308" i="16"/>
  <c r="Q1028" i="16"/>
  <c r="R1028" i="16" s="1"/>
  <c r="N1028" i="16" s="1"/>
  <c r="P1028" i="16"/>
  <c r="Q804" i="16"/>
  <c r="R804" i="16" s="1"/>
  <c r="N804" i="16" s="1"/>
  <c r="P804" i="16"/>
  <c r="P2569" i="16"/>
  <c r="Q2569" i="16"/>
  <c r="R2569" i="16" s="1"/>
  <c r="N2569" i="16" s="1"/>
  <c r="P1251" i="16"/>
  <c r="Q1251" i="16"/>
  <c r="R1251" i="16" s="1"/>
  <c r="N1251" i="16" s="1"/>
  <c r="Q253" i="16"/>
  <c r="R253" i="16" s="1"/>
  <c r="N253" i="16" s="1"/>
  <c r="P253" i="16"/>
  <c r="Q962" i="16"/>
  <c r="R962" i="16" s="1"/>
  <c r="N962" i="16" s="1"/>
  <c r="P962" i="16"/>
  <c r="Q724" i="16"/>
  <c r="R724" i="16" s="1"/>
  <c r="N724" i="16" s="1"/>
  <c r="P724" i="16"/>
  <c r="Q426" i="16"/>
  <c r="R426" i="16" s="1"/>
  <c r="N426" i="16" s="1"/>
  <c r="P426" i="16"/>
  <c r="Q764" i="16"/>
  <c r="R764" i="16" s="1"/>
  <c r="N764" i="16" s="1"/>
  <c r="P764" i="16"/>
  <c r="P454" i="16"/>
  <c r="Q454" i="16"/>
  <c r="R454" i="16" s="1"/>
  <c r="N454" i="16" s="1"/>
  <c r="Q1249" i="16"/>
  <c r="R1249" i="16" s="1"/>
  <c r="N1249" i="16" s="1"/>
  <c r="P1249" i="16"/>
  <c r="Q3013" i="16"/>
  <c r="R3013" i="16" s="1"/>
  <c r="N3013" i="16" s="1"/>
  <c r="P3013" i="16"/>
  <c r="P1779" i="16"/>
  <c r="Q1779" i="16"/>
  <c r="R1779" i="16" s="1"/>
  <c r="N1779" i="16" s="1"/>
  <c r="Q2593" i="16"/>
  <c r="R2593" i="16" s="1"/>
  <c r="N2593" i="16" s="1"/>
  <c r="P2593" i="16"/>
  <c r="Q1322" i="16"/>
  <c r="R1322" i="16" s="1"/>
  <c r="N1322" i="16" s="1"/>
  <c r="P1322" i="16"/>
  <c r="P278" i="16"/>
  <c r="Q278" i="16"/>
  <c r="R278" i="16" s="1"/>
  <c r="N278" i="16" s="1"/>
  <c r="Q987" i="16"/>
  <c r="R987" i="16" s="1"/>
  <c r="N987" i="16" s="1"/>
  <c r="P987" i="16"/>
  <c r="Q749" i="16"/>
  <c r="R749" i="16" s="1"/>
  <c r="N749" i="16" s="1"/>
  <c r="P749" i="16"/>
  <c r="Q50" i="16"/>
  <c r="R50" i="16" s="1"/>
  <c r="N50" i="16" s="1"/>
  <c r="P50" i="16"/>
  <c r="P789" i="16"/>
  <c r="Q789" i="16"/>
  <c r="R789" i="16" s="1"/>
  <c r="N789" i="16" s="1"/>
  <c r="P478" i="16"/>
  <c r="Q478" i="16"/>
  <c r="R478" i="16" s="1"/>
  <c r="N478" i="16" s="1"/>
  <c r="Q1272" i="16"/>
  <c r="R1272" i="16" s="1"/>
  <c r="N1272" i="16" s="1"/>
  <c r="P1272" i="16"/>
  <c r="Q3037" i="16"/>
  <c r="R3037" i="16" s="1"/>
  <c r="N3037" i="16" s="1"/>
  <c r="P3037" i="16"/>
  <c r="P1923" i="16"/>
  <c r="Q1923" i="16"/>
  <c r="R1923" i="16" s="1"/>
  <c r="N1923" i="16" s="1"/>
  <c r="Q368" i="16"/>
  <c r="R368" i="16" s="1"/>
  <c r="N368" i="16" s="1"/>
  <c r="P368" i="16"/>
  <c r="P59" i="16"/>
  <c r="Q59" i="16"/>
  <c r="R59" i="16" s="1"/>
  <c r="N59" i="16" s="1"/>
  <c r="Q851" i="16"/>
  <c r="R851" i="16" s="1"/>
  <c r="N851" i="16" s="1"/>
  <c r="P851" i="16"/>
  <c r="P2617" i="16"/>
  <c r="Q2617" i="16"/>
  <c r="R2617" i="16" s="1"/>
  <c r="N2617" i="16" s="1"/>
  <c r="P1455" i="16"/>
  <c r="Q1455" i="16"/>
  <c r="R1455" i="16" s="1"/>
  <c r="N1455" i="16" s="1"/>
  <c r="Q1479" i="16"/>
  <c r="R1479" i="16" s="1"/>
  <c r="N1479" i="16" s="1"/>
  <c r="P1479" i="16"/>
  <c r="Q1156" i="16"/>
  <c r="R1156" i="16" s="1"/>
  <c r="N1156" i="16" s="1"/>
  <c r="P1156" i="16"/>
  <c r="Q2883" i="16"/>
  <c r="R2883" i="16" s="1"/>
  <c r="N2883" i="16" s="1"/>
  <c r="P2883" i="16"/>
  <c r="Q2632" i="16"/>
  <c r="R2632" i="16" s="1"/>
  <c r="N2632" i="16" s="1"/>
  <c r="P2632" i="16"/>
  <c r="P2357" i="16"/>
  <c r="Q2357" i="16"/>
  <c r="R2357" i="16" s="1"/>
  <c r="N2357" i="16" s="1"/>
  <c r="Q1387" i="16"/>
  <c r="R1387" i="16" s="1"/>
  <c r="N1387" i="16" s="1"/>
  <c r="P1387" i="16"/>
  <c r="P1772" i="16"/>
  <c r="Q1772" i="16"/>
  <c r="R1772" i="16" s="1"/>
  <c r="N1772" i="16" s="1"/>
  <c r="Q3663" i="16"/>
  <c r="R3663" i="16" s="1"/>
  <c r="N3663" i="16" s="1"/>
  <c r="P3663" i="16"/>
  <c r="Q2216" i="16"/>
  <c r="R2216" i="16" s="1"/>
  <c r="N2216" i="16" s="1"/>
  <c r="P2216" i="16"/>
  <c r="Q2997" i="16"/>
  <c r="R2997" i="16" s="1"/>
  <c r="N2997" i="16" s="1"/>
  <c r="P2997" i="16"/>
  <c r="Q3655" i="16"/>
  <c r="R3655" i="16" s="1"/>
  <c r="N3655" i="16" s="1"/>
  <c r="P3655" i="16"/>
  <c r="P2990" i="16"/>
  <c r="Q2990" i="16"/>
  <c r="R2990" i="16" s="1"/>
  <c r="N2990" i="16" s="1"/>
  <c r="Q2631" i="16"/>
  <c r="R2631" i="16" s="1"/>
  <c r="N2631" i="16" s="1"/>
  <c r="P2631" i="16"/>
  <c r="Q2380" i="16"/>
  <c r="R2380" i="16" s="1"/>
  <c r="N2380" i="16" s="1"/>
  <c r="P2380" i="16"/>
  <c r="Q2105" i="16"/>
  <c r="R2105" i="16" s="1"/>
  <c r="N2105" i="16" s="1"/>
  <c r="P2105" i="16"/>
  <c r="Q1087" i="16"/>
  <c r="R1087" i="16" s="1"/>
  <c r="N1087" i="16" s="1"/>
  <c r="P1087" i="16"/>
  <c r="Q1184" i="16"/>
  <c r="R1184" i="16" s="1"/>
  <c r="N1184" i="16" s="1"/>
  <c r="P1184" i="16"/>
  <c r="Q3109" i="16"/>
  <c r="R3109" i="16" s="1"/>
  <c r="N3109" i="16" s="1"/>
  <c r="P3109" i="16"/>
  <c r="Q2258" i="16"/>
  <c r="R2258" i="16" s="1"/>
  <c r="N2258" i="16" s="1"/>
  <c r="P2258" i="16"/>
  <c r="P1924" i="16"/>
  <c r="Q1924" i="16"/>
  <c r="R1924" i="16" s="1"/>
  <c r="N1924" i="16" s="1"/>
  <c r="Q1661" i="16"/>
  <c r="R1661" i="16" s="1"/>
  <c r="N1661" i="16" s="1"/>
  <c r="P1661" i="16"/>
  <c r="P1397" i="16"/>
  <c r="Q1397" i="16"/>
  <c r="R1397" i="16" s="1"/>
  <c r="N1397" i="16" s="1"/>
  <c r="Q473" i="16"/>
  <c r="R473" i="16" s="1"/>
  <c r="N473" i="16" s="1"/>
  <c r="P473" i="16"/>
  <c r="Q2252" i="16"/>
  <c r="R2252" i="16" s="1"/>
  <c r="N2252" i="16" s="1"/>
  <c r="P2252" i="16"/>
  <c r="Q1066" i="16"/>
  <c r="R1066" i="16" s="1"/>
  <c r="N1066" i="16" s="1"/>
  <c r="P1066" i="16"/>
  <c r="Q1571" i="16"/>
  <c r="R1571" i="16" s="1"/>
  <c r="N1571" i="16" s="1"/>
  <c r="P1571" i="16"/>
  <c r="P1215" i="16"/>
  <c r="Q1215" i="16"/>
  <c r="R1215" i="16" s="1"/>
  <c r="N1215" i="16" s="1"/>
  <c r="Q2943" i="16"/>
  <c r="R2943" i="16" s="1"/>
  <c r="N2943" i="16" s="1"/>
  <c r="P2943" i="16"/>
  <c r="Q2692" i="16"/>
  <c r="R2692" i="16" s="1"/>
  <c r="N2692" i="16" s="1"/>
  <c r="P2692" i="16"/>
  <c r="P2417" i="16"/>
  <c r="Q2417" i="16"/>
  <c r="R2417" i="16" s="1"/>
  <c r="N2417" i="16" s="1"/>
  <c r="Q1459" i="16"/>
  <c r="R1459" i="16" s="1"/>
  <c r="N1459" i="16" s="1"/>
  <c r="P1459" i="16"/>
  <c r="P1951" i="16"/>
  <c r="Q1951" i="16"/>
  <c r="R1951" i="16" s="1"/>
  <c r="N1951" i="16" s="1"/>
  <c r="Q1758" i="16"/>
  <c r="R1758" i="16" s="1"/>
  <c r="N1758" i="16" s="1"/>
  <c r="P1758" i="16"/>
  <c r="Q1083" i="16"/>
  <c r="R1083" i="16" s="1"/>
  <c r="N1083" i="16" s="1"/>
  <c r="P1083" i="16"/>
  <c r="Q2810" i="16"/>
  <c r="R2810" i="16" s="1"/>
  <c r="N2810" i="16" s="1"/>
  <c r="P2810" i="16"/>
  <c r="P2561" i="16"/>
  <c r="Q2561" i="16"/>
  <c r="R2561" i="16" s="1"/>
  <c r="N2561" i="16" s="1"/>
  <c r="Q2284" i="16"/>
  <c r="R2284" i="16" s="1"/>
  <c r="N2284" i="16" s="1"/>
  <c r="P2284" i="16"/>
  <c r="P1302" i="16"/>
  <c r="Q1302" i="16"/>
  <c r="R1302" i="16" s="1"/>
  <c r="N1302" i="16" s="1"/>
  <c r="Q1615" i="16"/>
  <c r="R1615" i="16" s="1"/>
  <c r="N1615" i="16" s="1"/>
  <c r="P1615" i="16"/>
  <c r="P3230" i="16"/>
  <c r="Q3230" i="16"/>
  <c r="R3230" i="16" s="1"/>
  <c r="N3230" i="16" s="1"/>
  <c r="Q3038" i="16"/>
  <c r="R3038" i="16" s="1"/>
  <c r="N3038" i="16" s="1"/>
  <c r="P3038" i="16"/>
  <c r="Q2679" i="16"/>
  <c r="R2679" i="16" s="1"/>
  <c r="N2679" i="16" s="1"/>
  <c r="P2679" i="16"/>
  <c r="Q2428" i="16"/>
  <c r="R2428" i="16" s="1"/>
  <c r="N2428" i="16" s="1"/>
  <c r="P2428" i="16"/>
  <c r="Q2153" i="16"/>
  <c r="R2153" i="16" s="1"/>
  <c r="N2153" i="16" s="1"/>
  <c r="P2153" i="16"/>
  <c r="Q1147" i="16"/>
  <c r="R1147" i="16" s="1"/>
  <c r="N1147" i="16" s="1"/>
  <c r="P1147" i="16"/>
  <c r="Q1317" i="16"/>
  <c r="R1317" i="16" s="1"/>
  <c r="N1317" i="16" s="1"/>
  <c r="P1317" i="16"/>
  <c r="Q3397" i="16"/>
  <c r="R3397" i="16" s="1"/>
  <c r="N3397" i="16" s="1"/>
  <c r="P3397" i="16"/>
  <c r="Q2115" i="16"/>
  <c r="R2115" i="16" s="1"/>
  <c r="N2115" i="16" s="1"/>
  <c r="P2115" i="16"/>
  <c r="P1853" i="16"/>
  <c r="Q1853" i="16"/>
  <c r="R1853" i="16" s="1"/>
  <c r="N1853" i="16" s="1"/>
  <c r="Q1589" i="16"/>
  <c r="R1589" i="16" s="1"/>
  <c r="N1589" i="16" s="1"/>
  <c r="P1589" i="16"/>
  <c r="P666" i="16"/>
  <c r="Q666" i="16"/>
  <c r="R666" i="16" s="1"/>
  <c r="N666" i="16" s="1"/>
  <c r="P2479" i="16"/>
  <c r="Q2479" i="16"/>
  <c r="R2479" i="16" s="1"/>
  <c r="N2479" i="16" s="1"/>
  <c r="Q2230" i="16"/>
  <c r="R2230" i="16" s="1"/>
  <c r="N2230" i="16" s="1"/>
  <c r="P2230" i="16"/>
  <c r="Q2317" i="16"/>
  <c r="R2317" i="16" s="1"/>
  <c r="N2317" i="16" s="1"/>
  <c r="P2317" i="16"/>
  <c r="P1984" i="16"/>
  <c r="Q1984" i="16"/>
  <c r="R1984" i="16" s="1"/>
  <c r="N1984" i="16" s="1"/>
  <c r="P1720" i="16"/>
  <c r="Q1720" i="16"/>
  <c r="R1720" i="16" s="1"/>
  <c r="N1720" i="16" s="1"/>
  <c r="P1458" i="16"/>
  <c r="Q1458" i="16"/>
  <c r="R1458" i="16" s="1"/>
  <c r="N1458" i="16" s="1"/>
  <c r="P534" i="16"/>
  <c r="Q534" i="16"/>
  <c r="R534" i="16" s="1"/>
  <c r="N534" i="16" s="1"/>
  <c r="P2311" i="16"/>
  <c r="Q2311" i="16"/>
  <c r="R2311" i="16" s="1"/>
  <c r="N2311" i="16" s="1"/>
  <c r="Q1378" i="16"/>
  <c r="R1378" i="16" s="1"/>
  <c r="N1378" i="16" s="1"/>
  <c r="P1378" i="16"/>
  <c r="P3706" i="16"/>
  <c r="Q3706" i="16"/>
  <c r="R3706" i="16" s="1"/>
  <c r="N3706" i="16" s="1"/>
  <c r="P2571" i="16"/>
  <c r="Q2571" i="16"/>
  <c r="R2571" i="16" s="1"/>
  <c r="N2571" i="16" s="1"/>
  <c r="Q2308" i="16"/>
  <c r="R2308" i="16" s="1"/>
  <c r="N2308" i="16" s="1"/>
  <c r="P2308" i="16"/>
  <c r="P2046" i="16"/>
  <c r="Q2046" i="16"/>
  <c r="R2046" i="16" s="1"/>
  <c r="N2046" i="16" s="1"/>
  <c r="P1158" i="16"/>
  <c r="Q1158" i="16"/>
  <c r="R1158" i="16" s="1"/>
  <c r="N1158" i="16" s="1"/>
  <c r="Q3066" i="16"/>
  <c r="R3066" i="16" s="1"/>
  <c r="N3066" i="16" s="1"/>
  <c r="P3066" i="16"/>
  <c r="Q2808" i="16"/>
  <c r="R2808" i="16" s="1"/>
  <c r="N2808" i="16" s="1"/>
  <c r="P2808" i="16"/>
  <c r="Q2630" i="16"/>
  <c r="R2630" i="16" s="1"/>
  <c r="N2630" i="16" s="1"/>
  <c r="P2630" i="16"/>
  <c r="P2294" i="16"/>
  <c r="Q2294" i="16"/>
  <c r="R2294" i="16" s="1"/>
  <c r="N2294" i="16" s="1"/>
  <c r="P2031" i="16"/>
  <c r="Q2031" i="16"/>
  <c r="R2031" i="16" s="1"/>
  <c r="N2031" i="16" s="1"/>
  <c r="Q1770" i="16"/>
  <c r="R1770" i="16" s="1"/>
  <c r="N1770" i="16" s="1"/>
  <c r="P1770" i="16"/>
  <c r="P859" i="16"/>
  <c r="Q859" i="16"/>
  <c r="R859" i="16" s="1"/>
  <c r="N859" i="16" s="1"/>
  <c r="Q2695" i="16"/>
  <c r="R2695" i="16" s="1"/>
  <c r="N2695" i="16" s="1"/>
  <c r="P2695" i="16"/>
  <c r="Q1092" i="16"/>
  <c r="R1092" i="16" s="1"/>
  <c r="N1092" i="16" s="1"/>
  <c r="P1092" i="16"/>
  <c r="P978" i="16"/>
  <c r="Q978" i="16"/>
  <c r="R978" i="16" s="1"/>
  <c r="N978" i="16" s="1"/>
  <c r="P2611" i="16"/>
  <c r="Q2611" i="16"/>
  <c r="R2611" i="16" s="1"/>
  <c r="N2611" i="16" s="1"/>
  <c r="P2312" i="16"/>
  <c r="Q2312" i="16"/>
  <c r="R2312" i="16" s="1"/>
  <c r="N2312" i="16" s="1"/>
  <c r="Q2049" i="16"/>
  <c r="R2049" i="16" s="1"/>
  <c r="N2049" i="16" s="1"/>
  <c r="P2049" i="16"/>
  <c r="P1714" i="16"/>
  <c r="Q1714" i="16"/>
  <c r="R1714" i="16" s="1"/>
  <c r="N1714" i="16" s="1"/>
  <c r="Q1284" i="16"/>
  <c r="R1284" i="16" s="1"/>
  <c r="N1284" i="16" s="1"/>
  <c r="P1284" i="16"/>
  <c r="P3023" i="16"/>
  <c r="Q3023" i="16"/>
  <c r="R3023" i="16" s="1"/>
  <c r="N3023" i="16" s="1"/>
  <c r="Q3734" i="16"/>
  <c r="R3734" i="16" s="1"/>
  <c r="N3734" i="16" s="1"/>
  <c r="P3734" i="16"/>
  <c r="P3114" i="16"/>
  <c r="Q3114" i="16"/>
  <c r="R3114" i="16" s="1"/>
  <c r="N3114" i="16" s="1"/>
  <c r="P3379" i="16"/>
  <c r="Q3379" i="16"/>
  <c r="R3379" i="16" s="1"/>
  <c r="N3379" i="16" s="1"/>
  <c r="Q3177" i="16"/>
  <c r="R3177" i="16" s="1"/>
  <c r="N3177" i="16" s="1"/>
  <c r="P3177" i="16"/>
  <c r="Q1391" i="16"/>
  <c r="R1391" i="16" s="1"/>
  <c r="N1391" i="16" s="1"/>
  <c r="P1391" i="16"/>
  <c r="Q3660" i="16"/>
  <c r="R3660" i="16" s="1"/>
  <c r="N3660" i="16" s="1"/>
  <c r="P3660" i="16"/>
  <c r="Q2124" i="16"/>
  <c r="R2124" i="16" s="1"/>
  <c r="N2124" i="16" s="1"/>
  <c r="P2124" i="16"/>
  <c r="Q3235" i="16"/>
  <c r="R3235" i="16" s="1"/>
  <c r="N3235" i="16" s="1"/>
  <c r="P3235" i="16"/>
  <c r="P1725" i="16"/>
  <c r="Q1725" i="16"/>
  <c r="R1725" i="16" s="1"/>
  <c r="N1725" i="16" s="1"/>
  <c r="Q1296" i="16"/>
  <c r="R1296" i="16" s="1"/>
  <c r="N1296" i="16" s="1"/>
  <c r="P1296" i="16"/>
  <c r="P3036" i="16"/>
  <c r="Q3036" i="16"/>
  <c r="R3036" i="16" s="1"/>
  <c r="N3036" i="16" s="1"/>
  <c r="Q3746" i="16"/>
  <c r="R3746" i="16" s="1"/>
  <c r="N3746" i="16" s="1"/>
  <c r="P3746" i="16"/>
  <c r="Q3125" i="16"/>
  <c r="R3125" i="16" s="1"/>
  <c r="N3125" i="16" s="1"/>
  <c r="P3125" i="16"/>
  <c r="P3392" i="16"/>
  <c r="Q3392" i="16"/>
  <c r="R3392" i="16" s="1"/>
  <c r="N3392" i="16" s="1"/>
  <c r="Q3190" i="16"/>
  <c r="R3190" i="16" s="1"/>
  <c r="N3190" i="16" s="1"/>
  <c r="P3190" i="16"/>
  <c r="P1451" i="16"/>
  <c r="Q1451" i="16"/>
  <c r="R1451" i="16" s="1"/>
  <c r="N1451" i="16" s="1"/>
  <c r="Q3672" i="16"/>
  <c r="R3672" i="16" s="1"/>
  <c r="N3672" i="16" s="1"/>
  <c r="P3672" i="16"/>
  <c r="Q2147" i="16"/>
  <c r="R2147" i="16" s="1"/>
  <c r="N2147" i="16" s="1"/>
  <c r="P2147" i="16"/>
  <c r="Q3306" i="16"/>
  <c r="R3306" i="16" s="1"/>
  <c r="N3306" i="16" s="1"/>
  <c r="P3306" i="16"/>
  <c r="P1640" i="16"/>
  <c r="Q1640" i="16"/>
  <c r="R1640" i="16" s="1"/>
  <c r="N1640" i="16" s="1"/>
  <c r="Q1306" i="16"/>
  <c r="R1306" i="16" s="1"/>
  <c r="N1306" i="16" s="1"/>
  <c r="P1306" i="16"/>
  <c r="P58" i="16"/>
  <c r="Q58" i="16"/>
  <c r="R58" i="16" s="1"/>
  <c r="N58" i="16" s="1"/>
  <c r="P2603" i="16"/>
  <c r="Q2603" i="16"/>
  <c r="R2603" i="16" s="1"/>
  <c r="N2603" i="16" s="1"/>
  <c r="P3326" i="16"/>
  <c r="Q3326" i="16"/>
  <c r="R3326" i="16" s="1"/>
  <c r="N3326" i="16" s="1"/>
  <c r="Q2045" i="16"/>
  <c r="R2045" i="16" s="1"/>
  <c r="N2045" i="16" s="1"/>
  <c r="P2045" i="16"/>
  <c r="Q1517" i="16"/>
  <c r="R1517" i="16" s="1"/>
  <c r="N1517" i="16" s="1"/>
  <c r="P1517" i="16"/>
  <c r="Q3728" i="16"/>
  <c r="R3728" i="16" s="1"/>
  <c r="N3728" i="16" s="1"/>
  <c r="P3728" i="16"/>
  <c r="Q3502" i="16"/>
  <c r="R3502" i="16" s="1"/>
  <c r="N3502" i="16" s="1"/>
  <c r="P3502" i="16"/>
  <c r="Q3252" i="16"/>
  <c r="R3252" i="16" s="1"/>
  <c r="N3252" i="16" s="1"/>
  <c r="P3252" i="16"/>
  <c r="Q3030" i="16"/>
  <c r="R3030" i="16" s="1"/>
  <c r="N3030" i="16" s="1"/>
  <c r="P3030" i="16"/>
  <c r="P2604" i="16"/>
  <c r="Q2604" i="16"/>
  <c r="R2604" i="16" s="1"/>
  <c r="N2604" i="16" s="1"/>
  <c r="Q1077" i="16"/>
  <c r="R1077" i="16" s="1"/>
  <c r="N1077" i="16" s="1"/>
  <c r="P1077" i="16"/>
  <c r="P2817" i="16"/>
  <c r="Q2817" i="16"/>
  <c r="R2817" i="16" s="1"/>
  <c r="N2817" i="16" s="1"/>
  <c r="Q2482" i="16"/>
  <c r="R2482" i="16" s="1"/>
  <c r="N2482" i="16" s="1"/>
  <c r="P2482" i="16"/>
  <c r="P2039" i="16"/>
  <c r="Q2039" i="16"/>
  <c r="R2039" i="16" s="1"/>
  <c r="N2039" i="16" s="1"/>
  <c r="P3769" i="16"/>
  <c r="Q3769" i="16"/>
  <c r="R3769" i="16" s="1"/>
  <c r="N3769" i="16" s="1"/>
  <c r="P3447" i="16"/>
  <c r="Q3447" i="16"/>
  <c r="R3447" i="16" s="1"/>
  <c r="N3447" i="16" s="1"/>
  <c r="Q1625" i="16"/>
  <c r="R1625" i="16" s="1"/>
  <c r="N1625" i="16" s="1"/>
  <c r="P1625" i="16"/>
  <c r="Q3151" i="16"/>
  <c r="R3151" i="16" s="1"/>
  <c r="N3151" i="16" s="1"/>
  <c r="P3151" i="16"/>
  <c r="Q1584" i="16"/>
  <c r="R1584" i="16" s="1"/>
  <c r="N1584" i="16" s="1"/>
  <c r="P1584" i="16"/>
  <c r="Q888" i="16"/>
  <c r="R888" i="16" s="1"/>
  <c r="N888" i="16" s="1"/>
  <c r="P888" i="16"/>
  <c r="Q3342" i="16"/>
  <c r="R3342" i="16" s="1"/>
  <c r="N3342" i="16" s="1"/>
  <c r="P3342" i="16"/>
  <c r="P2807" i="16"/>
  <c r="Q2807" i="16"/>
  <c r="R2807" i="16" s="1"/>
  <c r="N2807" i="16" s="1"/>
  <c r="Q1641" i="16"/>
  <c r="R1641" i="16" s="1"/>
  <c r="N1641" i="16" s="1"/>
  <c r="P1641" i="16"/>
  <c r="P1377" i="16"/>
  <c r="Q1377" i="16"/>
  <c r="R1377" i="16" s="1"/>
  <c r="N1377" i="16" s="1"/>
  <c r="Q1041" i="16"/>
  <c r="R1041" i="16" s="1"/>
  <c r="N1041" i="16" s="1"/>
  <c r="P1041" i="16"/>
  <c r="P2794" i="16"/>
  <c r="Q2794" i="16"/>
  <c r="R2794" i="16" s="1"/>
  <c r="N2794" i="16" s="1"/>
  <c r="Q2340" i="16"/>
  <c r="R2340" i="16" s="1"/>
  <c r="N2340" i="16" s="1"/>
  <c r="P2340" i="16"/>
  <c r="P2214" i="16"/>
  <c r="Q2214" i="16"/>
  <c r="R2214" i="16" s="1"/>
  <c r="N2214" i="16" s="1"/>
  <c r="Q3759" i="16"/>
  <c r="R3759" i="16" s="1"/>
  <c r="N3759" i="16" s="1"/>
  <c r="P3759" i="16"/>
  <c r="Q1255" i="16"/>
  <c r="R1255" i="16" s="1"/>
  <c r="N1255" i="16" s="1"/>
  <c r="P1255" i="16"/>
  <c r="Q3453" i="16"/>
  <c r="R3453" i="16" s="1"/>
  <c r="N3453" i="16" s="1"/>
  <c r="P3453" i="16"/>
  <c r="Q3237" i="16"/>
  <c r="R3237" i="16" s="1"/>
  <c r="N3237" i="16" s="1"/>
  <c r="P3237" i="16"/>
  <c r="P1595" i="16"/>
  <c r="Q1595" i="16"/>
  <c r="R1595" i="16" s="1"/>
  <c r="N1595" i="16" s="1"/>
  <c r="Q3499" i="16"/>
  <c r="R3499" i="16" s="1"/>
  <c r="N3499" i="16" s="1"/>
  <c r="P3499" i="16"/>
  <c r="Q2938" i="16"/>
  <c r="R2938" i="16" s="1"/>
  <c r="N2938" i="16" s="1"/>
  <c r="P2938" i="16"/>
  <c r="P1076" i="16"/>
  <c r="Q1076" i="16"/>
  <c r="R1076" i="16" s="1"/>
  <c r="N1076" i="16" s="1"/>
  <c r="Q2804" i="16"/>
  <c r="R2804" i="16" s="1"/>
  <c r="N2804" i="16" s="1"/>
  <c r="P2804" i="16"/>
  <c r="P2553" i="16"/>
  <c r="Q2553" i="16"/>
  <c r="R2553" i="16" s="1"/>
  <c r="N2553" i="16" s="1"/>
  <c r="Q2218" i="16"/>
  <c r="R2218" i="16" s="1"/>
  <c r="N2218" i="16" s="1"/>
  <c r="P2218" i="16"/>
  <c r="Q1776" i="16"/>
  <c r="R1776" i="16" s="1"/>
  <c r="N1776" i="16" s="1"/>
  <c r="P1776" i="16"/>
  <c r="Q3505" i="16"/>
  <c r="R3505" i="16" s="1"/>
  <c r="N3505" i="16" s="1"/>
  <c r="P3505" i="16"/>
  <c r="P3184" i="16"/>
  <c r="Q3184" i="16"/>
  <c r="R3184" i="16" s="1"/>
  <c r="N3184" i="16" s="1"/>
  <c r="P3605" i="16"/>
  <c r="Q3605" i="16"/>
  <c r="R3605" i="16" s="1"/>
  <c r="N3605" i="16" s="1"/>
  <c r="P1259" i="16"/>
  <c r="Q1259" i="16"/>
  <c r="R1259" i="16" s="1"/>
  <c r="N1259" i="16" s="1"/>
  <c r="Q3669" i="16"/>
  <c r="R3669" i="16" s="1"/>
  <c r="N3669" i="16" s="1"/>
  <c r="P3669" i="16"/>
  <c r="Q623" i="16"/>
  <c r="R623" i="16" s="1"/>
  <c r="N623" i="16" s="1"/>
  <c r="P623" i="16"/>
  <c r="P3486" i="16"/>
  <c r="Q3486" i="16"/>
  <c r="R3486" i="16" s="1"/>
  <c r="N3486" i="16" s="1"/>
  <c r="P2952" i="16"/>
  <c r="Q2952" i="16"/>
  <c r="R2952" i="16" s="1"/>
  <c r="N2952" i="16" s="1"/>
  <c r="P3332" i="16"/>
  <c r="Q3332" i="16"/>
  <c r="R3332" i="16" s="1"/>
  <c r="N3332" i="16" s="1"/>
  <c r="Q3119" i="16"/>
  <c r="R3119" i="16" s="1"/>
  <c r="N3119" i="16" s="1"/>
  <c r="P3119" i="16"/>
  <c r="P1115" i="16"/>
  <c r="Q1115" i="16"/>
  <c r="R1115" i="16" s="1"/>
  <c r="N1115" i="16" s="1"/>
  <c r="P2850" i="16"/>
  <c r="Q2850" i="16"/>
  <c r="R2850" i="16" s="1"/>
  <c r="N2850" i="16" s="1"/>
  <c r="P2327" i="16"/>
  <c r="Q2327" i="16"/>
  <c r="R2327" i="16" s="1"/>
  <c r="N2327" i="16" s="1"/>
  <c r="P1676" i="16"/>
  <c r="Q1676" i="16"/>
  <c r="R1676" i="16" s="1"/>
  <c r="N1676" i="16" s="1"/>
  <c r="P1413" i="16"/>
  <c r="Q1413" i="16"/>
  <c r="R1413" i="16" s="1"/>
  <c r="N1413" i="16" s="1"/>
  <c r="Q1078" i="16"/>
  <c r="R1078" i="16" s="1"/>
  <c r="N1078" i="16" s="1"/>
  <c r="P1078" i="16"/>
  <c r="P2830" i="16"/>
  <c r="Q2830" i="16"/>
  <c r="R2830" i="16" s="1"/>
  <c r="N2830" i="16" s="1"/>
  <c r="Q2376" i="16"/>
  <c r="R2376" i="16" s="1"/>
  <c r="N2376" i="16" s="1"/>
  <c r="P2376" i="16"/>
  <c r="Q3098" i="16"/>
  <c r="R3098" i="16" s="1"/>
  <c r="N3098" i="16" s="1"/>
  <c r="P3098" i="16"/>
  <c r="P3795" i="16"/>
  <c r="Q3795" i="16"/>
  <c r="R3795" i="16" s="1"/>
  <c r="N3795" i="16" s="1"/>
  <c r="Q1290" i="16"/>
  <c r="R1290" i="16" s="1"/>
  <c r="N1290" i="16" s="1"/>
  <c r="P1290" i="16"/>
  <c r="P3489" i="16"/>
  <c r="Q3489" i="16"/>
  <c r="R3489" i="16" s="1"/>
  <c r="N3489" i="16" s="1"/>
  <c r="P3275" i="16"/>
  <c r="Q3275" i="16"/>
  <c r="R3275" i="16" s="1"/>
  <c r="N3275" i="16" s="1"/>
  <c r="Q1775" i="16"/>
  <c r="R1775" i="16" s="1"/>
  <c r="N1775" i="16" s="1"/>
  <c r="P1775" i="16"/>
  <c r="Q3715" i="16"/>
  <c r="R3715" i="16" s="1"/>
  <c r="N3715" i="16" s="1"/>
  <c r="P3715" i="16"/>
  <c r="Q3095" i="16"/>
  <c r="R3095" i="16" s="1"/>
  <c r="N3095" i="16" s="1"/>
  <c r="P3095" i="16"/>
  <c r="P1895" i="16"/>
  <c r="Q1895" i="16"/>
  <c r="R1895" i="16" s="1"/>
  <c r="N1895" i="16" s="1"/>
  <c r="P3756" i="16"/>
  <c r="Q3756" i="16"/>
  <c r="R3756" i="16" s="1"/>
  <c r="N3756" i="16" s="1"/>
  <c r="P2387" i="16"/>
  <c r="Q2387" i="16"/>
  <c r="R2387" i="16" s="1"/>
  <c r="N2387" i="16" s="1"/>
  <c r="P3432" i="16"/>
  <c r="Q3432" i="16"/>
  <c r="R3432" i="16" s="1"/>
  <c r="N3432" i="16" s="1"/>
  <c r="P2708" i="16"/>
  <c r="Q2708" i="16"/>
  <c r="R2708" i="16" s="1"/>
  <c r="N2708" i="16" s="1"/>
  <c r="P2457" i="16"/>
  <c r="Q2457" i="16"/>
  <c r="R2457" i="16" s="1"/>
  <c r="N2457" i="16" s="1"/>
  <c r="Q2122" i="16"/>
  <c r="R2122" i="16" s="1"/>
  <c r="N2122" i="16" s="1"/>
  <c r="P2122" i="16"/>
  <c r="Q1679" i="16"/>
  <c r="R1679" i="16" s="1"/>
  <c r="N1679" i="16" s="1"/>
  <c r="P1679" i="16"/>
  <c r="Q3408" i="16"/>
  <c r="R3408" i="16" s="1"/>
  <c r="N3408" i="16" s="1"/>
  <c r="P3408" i="16"/>
  <c r="Q3088" i="16"/>
  <c r="R3088" i="16" s="1"/>
  <c r="N3088" i="16" s="1"/>
  <c r="P3088" i="16"/>
  <c r="Q3509" i="16"/>
  <c r="R3509" i="16" s="1"/>
  <c r="N3509" i="16" s="1"/>
  <c r="P3509" i="16"/>
  <c r="P3776" i="16"/>
  <c r="Q3776" i="16"/>
  <c r="R3776" i="16" s="1"/>
  <c r="N3776" i="16" s="1"/>
  <c r="P3573" i="16"/>
  <c r="Q3573" i="16"/>
  <c r="R3573" i="16" s="1"/>
  <c r="N3573" i="16" s="1"/>
  <c r="Q515" i="16"/>
  <c r="R515" i="16" s="1"/>
  <c r="N515" i="16" s="1"/>
  <c r="P515" i="16"/>
  <c r="P2310" i="16"/>
  <c r="Q2310" i="16"/>
  <c r="R2310" i="16" s="1"/>
  <c r="N2310" i="16" s="1"/>
  <c r="P2435" i="16"/>
  <c r="Q2435" i="16"/>
  <c r="R2435" i="16" s="1"/>
  <c r="N2435" i="16" s="1"/>
  <c r="Q1135" i="16"/>
  <c r="R1135" i="16" s="1"/>
  <c r="N1135" i="16" s="1"/>
  <c r="P1135" i="16"/>
  <c r="P2863" i="16"/>
  <c r="Q2863" i="16"/>
  <c r="R2863" i="16" s="1"/>
  <c r="N2863" i="16" s="1"/>
  <c r="Q2613" i="16"/>
  <c r="R2613" i="16" s="1"/>
  <c r="N2613" i="16" s="1"/>
  <c r="P2613" i="16"/>
  <c r="Q2277" i="16"/>
  <c r="R2277" i="16" s="1"/>
  <c r="N2277" i="16" s="1"/>
  <c r="P2277" i="16"/>
  <c r="P1835" i="16"/>
  <c r="Q1835" i="16"/>
  <c r="R1835" i="16" s="1"/>
  <c r="N1835" i="16" s="1"/>
  <c r="P3565" i="16"/>
  <c r="Q3565" i="16"/>
  <c r="R3565" i="16" s="1"/>
  <c r="N3565" i="16" s="1"/>
  <c r="Q3243" i="16"/>
  <c r="R3243" i="16" s="1"/>
  <c r="N3243" i="16" s="1"/>
  <c r="P3243" i="16"/>
  <c r="Q3665" i="16"/>
  <c r="R3665" i="16" s="1"/>
  <c r="N3665" i="16" s="1"/>
  <c r="P3665" i="16"/>
  <c r="P1558" i="16"/>
  <c r="Q1558" i="16"/>
  <c r="R1558" i="16" s="1"/>
  <c r="N1558" i="16" s="1"/>
  <c r="P3730" i="16"/>
  <c r="Q3730" i="16"/>
  <c r="R3730" i="16" s="1"/>
  <c r="N3730" i="16" s="1"/>
  <c r="P683" i="16"/>
  <c r="Q683" i="16"/>
  <c r="R683" i="16" s="1"/>
  <c r="N683" i="16" s="1"/>
  <c r="Q3492" i="16"/>
  <c r="R3492" i="16" s="1"/>
  <c r="N3492" i="16" s="1"/>
  <c r="P3492" i="16"/>
  <c r="P3250" i="16"/>
  <c r="Q3250" i="16"/>
  <c r="R3250" i="16" s="1"/>
  <c r="N3250" i="16" s="1"/>
  <c r="P1292" i="16"/>
  <c r="Q1292" i="16"/>
  <c r="R1292" i="16" s="1"/>
  <c r="N1292" i="16" s="1"/>
  <c r="P3020" i="16"/>
  <c r="Q3020" i="16"/>
  <c r="R3020" i="16" s="1"/>
  <c r="N3020" i="16" s="1"/>
  <c r="P2769" i="16"/>
  <c r="Q2769" i="16"/>
  <c r="R2769" i="16" s="1"/>
  <c r="N2769" i="16" s="1"/>
  <c r="Q2434" i="16"/>
  <c r="R2434" i="16" s="1"/>
  <c r="N2434" i="16" s="1"/>
  <c r="P2434" i="16"/>
  <c r="P1993" i="16"/>
  <c r="Q1993" i="16"/>
  <c r="R1993" i="16" s="1"/>
  <c r="N1993" i="16" s="1"/>
  <c r="Q3720" i="16"/>
  <c r="R3720" i="16" s="1"/>
  <c r="N3720" i="16" s="1"/>
  <c r="P3720" i="16"/>
  <c r="Q3399" i="16"/>
  <c r="R3399" i="16" s="1"/>
  <c r="N3399" i="16" s="1"/>
  <c r="P3399" i="16"/>
  <c r="P3821" i="16"/>
  <c r="Q3821" i="16"/>
  <c r="R3821" i="16" s="1"/>
  <c r="N3821" i="16" s="1"/>
  <c r="P3104" i="16"/>
  <c r="Q3104" i="16"/>
  <c r="R3104" i="16" s="1"/>
  <c r="N3104" i="16" s="1"/>
  <c r="P1307" i="16"/>
  <c r="Q1307" i="16"/>
  <c r="R1307" i="16" s="1"/>
  <c r="N1307" i="16" s="1"/>
  <c r="Q839" i="16"/>
  <c r="R839" i="16" s="1"/>
  <c r="N839" i="16" s="1"/>
  <c r="P839" i="16"/>
  <c r="Q3067" i="16"/>
  <c r="R3067" i="16" s="1"/>
  <c r="N3067" i="16" s="1"/>
  <c r="P3067" i="16"/>
  <c r="Q2579" i="16"/>
  <c r="R2579" i="16" s="1"/>
  <c r="N2579" i="16" s="1"/>
  <c r="P2579" i="16"/>
  <c r="Q566" i="16"/>
  <c r="R566" i="16" s="1"/>
  <c r="N566" i="16" s="1"/>
  <c r="P566" i="16"/>
  <c r="Q1261" i="16"/>
  <c r="R1261" i="16" s="1"/>
  <c r="N1261" i="16" s="1"/>
  <c r="P1261" i="16"/>
  <c r="Q512" i="16"/>
  <c r="R512" i="16" s="1"/>
  <c r="N512" i="16" s="1"/>
  <c r="P512" i="16"/>
  <c r="Q93" i="16"/>
  <c r="R93" i="16" s="1"/>
  <c r="N93" i="16" s="1"/>
  <c r="P93" i="16"/>
  <c r="P172" i="16"/>
  <c r="Q172" i="16"/>
  <c r="R172" i="16" s="1"/>
  <c r="N172" i="16" s="1"/>
  <c r="P128" i="16"/>
  <c r="Q128" i="16"/>
  <c r="R128" i="16" s="1"/>
  <c r="N128" i="16" s="1"/>
  <c r="Q1069" i="16"/>
  <c r="R1069" i="16" s="1"/>
  <c r="N1069" i="16" s="1"/>
  <c r="P1069" i="16"/>
  <c r="P951" i="16"/>
  <c r="Q951" i="16"/>
  <c r="R951" i="16" s="1"/>
  <c r="N951" i="16" s="1"/>
  <c r="Q460" i="16"/>
  <c r="R460" i="16" s="1"/>
  <c r="N460" i="16" s="1"/>
  <c r="P460" i="16"/>
  <c r="Q564" i="16"/>
  <c r="R564" i="16" s="1"/>
  <c r="N564" i="16" s="1"/>
  <c r="P564" i="16"/>
  <c r="Q2951" i="16"/>
  <c r="R2951" i="16" s="1"/>
  <c r="N2951" i="16" s="1"/>
  <c r="P2951" i="16"/>
  <c r="Q1817" i="16"/>
  <c r="R1817" i="16" s="1"/>
  <c r="N1817" i="16" s="1"/>
  <c r="P1817" i="16"/>
  <c r="P2836" i="16"/>
  <c r="Q2836" i="16"/>
  <c r="R2836" i="16" s="1"/>
  <c r="N2836" i="16" s="1"/>
  <c r="P1110" i="16"/>
  <c r="Q1110" i="16"/>
  <c r="R1110" i="16" s="1"/>
  <c r="N1110" i="16" s="1"/>
  <c r="P1098" i="16"/>
  <c r="Q1098" i="16"/>
  <c r="R1098" i="16" s="1"/>
  <c r="N1098" i="16" s="1"/>
  <c r="P2127" i="16"/>
  <c r="Q2127" i="16"/>
  <c r="R2127" i="16" s="1"/>
  <c r="N2127" i="16" s="1"/>
  <c r="Q2803" i="16"/>
  <c r="R2803" i="16" s="1"/>
  <c r="N2803" i="16" s="1"/>
  <c r="P2803" i="16"/>
  <c r="P1826" i="16"/>
  <c r="Q1826" i="16"/>
  <c r="R1826" i="16" s="1"/>
  <c r="N1826" i="16" s="1"/>
  <c r="Q3029" i="16"/>
  <c r="R3029" i="16" s="1"/>
  <c r="N3029" i="16" s="1"/>
  <c r="P3029" i="16"/>
  <c r="Q1319" i="16"/>
  <c r="R1319" i="16" s="1"/>
  <c r="N1319" i="16" s="1"/>
  <c r="P1319" i="16"/>
  <c r="Q1169" i="16"/>
  <c r="R1169" i="16" s="1"/>
  <c r="N1169" i="16" s="1"/>
  <c r="P1169" i="16"/>
  <c r="Q1614" i="16"/>
  <c r="R1614" i="16" s="1"/>
  <c r="N1614" i="16" s="1"/>
  <c r="P1614" i="16"/>
  <c r="Q1756" i="16"/>
  <c r="R1756" i="16" s="1"/>
  <c r="N1756" i="16" s="1"/>
  <c r="P1756" i="16"/>
  <c r="P1068" i="16"/>
  <c r="Q1068" i="16"/>
  <c r="R1068" i="16" s="1"/>
  <c r="N1068" i="16" s="1"/>
  <c r="Q1481" i="16"/>
  <c r="R1481" i="16" s="1"/>
  <c r="N1481" i="16" s="1"/>
  <c r="P1481" i="16"/>
  <c r="Q1522" i="16"/>
  <c r="R1522" i="16" s="1"/>
  <c r="N1522" i="16" s="1"/>
  <c r="P1522" i="16"/>
  <c r="P2023" i="16"/>
  <c r="Q2023" i="16"/>
  <c r="R2023" i="16" s="1"/>
  <c r="N2023" i="16" s="1"/>
  <c r="P178" i="16"/>
  <c r="Q178" i="16"/>
  <c r="R178" i="16" s="1"/>
  <c r="N178" i="16" s="1"/>
  <c r="P3124" i="16"/>
  <c r="Q3124" i="16"/>
  <c r="R3124" i="16" s="1"/>
  <c r="N3124" i="16" s="1"/>
  <c r="Q3621" i="16"/>
  <c r="R3621" i="16" s="1"/>
  <c r="N3621" i="16" s="1"/>
  <c r="P3621" i="16"/>
  <c r="P1437" i="16"/>
  <c r="Q1437" i="16"/>
  <c r="R1437" i="16" s="1"/>
  <c r="N1437" i="16" s="1"/>
  <c r="Q3458" i="16"/>
  <c r="R3458" i="16" s="1"/>
  <c r="N3458" i="16" s="1"/>
  <c r="P3458" i="16"/>
  <c r="Q1162" i="16"/>
  <c r="R1162" i="16" s="1"/>
  <c r="N1162" i="16" s="1"/>
  <c r="P1162" i="16"/>
  <c r="P3539" i="16"/>
  <c r="Q3539" i="16"/>
  <c r="R3539" i="16" s="1"/>
  <c r="N3539" i="16" s="1"/>
  <c r="P2770" i="16"/>
  <c r="Q2770" i="16"/>
  <c r="R2770" i="16" s="1"/>
  <c r="N2770" i="16" s="1"/>
  <c r="P2081" i="16"/>
  <c r="Q2081" i="16"/>
  <c r="R2081" i="16" s="1"/>
  <c r="N2081" i="16" s="1"/>
  <c r="P3428" i="16"/>
  <c r="Q3428" i="16"/>
  <c r="R3428" i="16" s="1"/>
  <c r="N3428" i="16" s="1"/>
  <c r="Q3354" i="16"/>
  <c r="R3354" i="16" s="1"/>
  <c r="N3354" i="16" s="1"/>
  <c r="P3354" i="16"/>
  <c r="Q2528" i="16"/>
  <c r="R2528" i="16" s="1"/>
  <c r="N2528" i="16" s="1"/>
  <c r="P2528" i="16"/>
  <c r="P3481" i="16"/>
  <c r="Q3481" i="16"/>
  <c r="R3481" i="16" s="1"/>
  <c r="N3481" i="16" s="1"/>
  <c r="Q3645" i="16"/>
  <c r="R3645" i="16" s="1"/>
  <c r="N3645" i="16" s="1"/>
  <c r="P3645" i="16"/>
  <c r="Q1090" i="16"/>
  <c r="R1090" i="16" s="1"/>
  <c r="N1090" i="16" s="1"/>
  <c r="P1090" i="16"/>
  <c r="Q3459" i="16"/>
  <c r="R3459" i="16" s="1"/>
  <c r="N3459" i="16" s="1"/>
  <c r="P3459" i="16"/>
  <c r="P900" i="16"/>
  <c r="Q900" i="16"/>
  <c r="R900" i="16" s="1"/>
  <c r="N900" i="16" s="1"/>
  <c r="Q2253" i="16"/>
  <c r="R2253" i="16" s="1"/>
  <c r="N2253" i="16" s="1"/>
  <c r="P2253" i="16"/>
  <c r="Q3737" i="16"/>
  <c r="R3737" i="16" s="1"/>
  <c r="N3737" i="16" s="1"/>
  <c r="P3737" i="16"/>
  <c r="Q779" i="16"/>
  <c r="R779" i="16" s="1"/>
  <c r="N779" i="16" s="1"/>
  <c r="P779" i="16"/>
  <c r="P1872" i="16"/>
  <c r="Q1872" i="16"/>
  <c r="R1872" i="16" s="1"/>
  <c r="N1872" i="16" s="1"/>
  <c r="Q910" i="16"/>
  <c r="R910" i="16" s="1"/>
  <c r="N910" i="16" s="1"/>
  <c r="P910" i="16"/>
  <c r="P398" i="16"/>
  <c r="Q398" i="16"/>
  <c r="R398" i="16" s="1"/>
  <c r="N398" i="16" s="1"/>
  <c r="P306" i="16"/>
  <c r="Q306" i="16"/>
  <c r="R306" i="16" s="1"/>
  <c r="N306" i="16" s="1"/>
  <c r="Q179" i="16"/>
  <c r="R179" i="16" s="1"/>
  <c r="N179" i="16" s="1"/>
  <c r="P179" i="16"/>
  <c r="Q797" i="16"/>
  <c r="R797" i="16" s="1"/>
  <c r="N797" i="16" s="1"/>
  <c r="P797" i="16"/>
  <c r="P476" i="16"/>
  <c r="Q476" i="16"/>
  <c r="R476" i="16" s="1"/>
  <c r="N476" i="16" s="1"/>
  <c r="Q328" i="16"/>
  <c r="R328" i="16" s="1"/>
  <c r="N328" i="16" s="1"/>
  <c r="P328" i="16"/>
  <c r="Q361" i="16"/>
  <c r="R361" i="16" s="1"/>
  <c r="N361" i="16" s="1"/>
  <c r="P361" i="16"/>
  <c r="P247" i="16"/>
  <c r="Q247" i="16"/>
  <c r="R247" i="16" s="1"/>
  <c r="N247" i="16" s="1"/>
  <c r="P938" i="16"/>
  <c r="Q938" i="16"/>
  <c r="R938" i="16" s="1"/>
  <c r="N938" i="16" s="1"/>
  <c r="P1550" i="16"/>
  <c r="Q1550" i="16"/>
  <c r="R1550" i="16" s="1"/>
  <c r="N1550" i="16" s="1"/>
  <c r="Q617" i="16"/>
  <c r="R617" i="16" s="1"/>
  <c r="N617" i="16" s="1"/>
  <c r="P617" i="16"/>
  <c r="P1010" i="16"/>
  <c r="Q1010" i="16"/>
  <c r="R1010" i="16" s="1"/>
  <c r="N1010" i="16" s="1"/>
  <c r="Q980" i="16"/>
  <c r="R980" i="16" s="1"/>
  <c r="N980" i="16" s="1"/>
  <c r="P980" i="16"/>
  <c r="P146" i="16"/>
  <c r="Q146" i="16"/>
  <c r="R146" i="16" s="1"/>
  <c r="N146" i="16" s="1"/>
  <c r="Q867" i="16"/>
  <c r="R867" i="16" s="1"/>
  <c r="N867" i="16" s="1"/>
  <c r="P867" i="16"/>
  <c r="Q629" i="16"/>
  <c r="R629" i="16" s="1"/>
  <c r="N629" i="16" s="1"/>
  <c r="P629" i="16"/>
  <c r="Q944" i="16"/>
  <c r="R944" i="16" s="1"/>
  <c r="N944" i="16" s="1"/>
  <c r="P944" i="16"/>
  <c r="P657" i="16"/>
  <c r="Q657" i="16"/>
  <c r="R657" i="16" s="1"/>
  <c r="N657" i="16" s="1"/>
  <c r="Q432" i="16"/>
  <c r="R432" i="16" s="1"/>
  <c r="N432" i="16" s="1"/>
  <c r="P432" i="16"/>
  <c r="Q2185" i="16"/>
  <c r="R2185" i="16" s="1"/>
  <c r="N2185" i="16" s="1"/>
  <c r="P2185" i="16"/>
  <c r="Q2150" i="16"/>
  <c r="R2150" i="16" s="1"/>
  <c r="N2150" i="16" s="1"/>
  <c r="P2150" i="16"/>
  <c r="P1667" i="16"/>
  <c r="Q1667" i="16"/>
  <c r="R1667" i="16" s="1"/>
  <c r="N1667" i="16" s="1"/>
  <c r="P734" i="16"/>
  <c r="Q734" i="16"/>
  <c r="R734" i="16" s="1"/>
  <c r="N734" i="16" s="1"/>
  <c r="Q497" i="16"/>
  <c r="R497" i="16" s="1"/>
  <c r="N497" i="16" s="1"/>
  <c r="P497" i="16"/>
  <c r="P198" i="16"/>
  <c r="Q198" i="16"/>
  <c r="R198" i="16" s="1"/>
  <c r="N198" i="16" s="1"/>
  <c r="Q535" i="16"/>
  <c r="R535" i="16" s="1"/>
  <c r="N535" i="16" s="1"/>
  <c r="P535" i="16"/>
  <c r="Q226" i="16"/>
  <c r="R226" i="16" s="1"/>
  <c r="N226" i="16" s="1"/>
  <c r="P226" i="16"/>
  <c r="Q1020" i="16"/>
  <c r="R1020" i="16" s="1"/>
  <c r="N1020" i="16" s="1"/>
  <c r="P1020" i="16"/>
  <c r="P2785" i="16"/>
  <c r="Q2785" i="16"/>
  <c r="R2785" i="16" s="1"/>
  <c r="N2785" i="16" s="1"/>
  <c r="P2463" i="16"/>
  <c r="Q2463" i="16"/>
  <c r="R2463" i="16" s="1"/>
  <c r="N2463" i="16" s="1"/>
  <c r="Q825" i="16"/>
  <c r="R825" i="16" s="1"/>
  <c r="N825" i="16" s="1"/>
  <c r="P825" i="16"/>
  <c r="Q1609" i="16"/>
  <c r="R1609" i="16" s="1"/>
  <c r="N1609" i="16" s="1"/>
  <c r="P1609" i="16"/>
  <c r="Q1383" i="16"/>
  <c r="R1383" i="16" s="1"/>
  <c r="N1383" i="16" s="1"/>
  <c r="P1383" i="16"/>
  <c r="Q1949" i="16"/>
  <c r="R1949" i="16" s="1"/>
  <c r="N1949" i="16" s="1"/>
  <c r="P1949" i="16"/>
  <c r="Q913" i="16"/>
  <c r="R913" i="16" s="1"/>
  <c r="N913" i="16" s="1"/>
  <c r="P913" i="16"/>
  <c r="Q615" i="16"/>
  <c r="R615" i="16" s="1"/>
  <c r="N615" i="16" s="1"/>
  <c r="P615" i="16"/>
  <c r="P378" i="16"/>
  <c r="Q378" i="16"/>
  <c r="R378" i="16" s="1"/>
  <c r="N378" i="16" s="1"/>
  <c r="P691" i="16"/>
  <c r="Q691" i="16"/>
  <c r="R691" i="16" s="1"/>
  <c r="N691" i="16" s="1"/>
  <c r="P405" i="16"/>
  <c r="Q405" i="16"/>
  <c r="R405" i="16" s="1"/>
  <c r="N405" i="16" s="1"/>
  <c r="P168" i="16"/>
  <c r="Q168" i="16"/>
  <c r="R168" i="16" s="1"/>
  <c r="N168" i="16" s="1"/>
  <c r="Q1922" i="16"/>
  <c r="R1922" i="16" s="1"/>
  <c r="N1922" i="16" s="1"/>
  <c r="P1922" i="16"/>
  <c r="P1753" i="16"/>
  <c r="Q1753" i="16"/>
  <c r="R1753" i="16" s="1"/>
  <c r="N1753" i="16" s="1"/>
  <c r="Q1063" i="16"/>
  <c r="R1063" i="16" s="1"/>
  <c r="N1063" i="16" s="1"/>
  <c r="P1063" i="16"/>
  <c r="P482" i="16"/>
  <c r="Q482" i="16"/>
  <c r="R482" i="16" s="1"/>
  <c r="N482" i="16" s="1"/>
  <c r="Q246" i="16"/>
  <c r="R246" i="16" s="1"/>
  <c r="N246" i="16" s="1"/>
  <c r="P246" i="16"/>
  <c r="Q560" i="16"/>
  <c r="R560" i="16" s="1"/>
  <c r="N560" i="16" s="1"/>
  <c r="P560" i="16"/>
  <c r="P274" i="16"/>
  <c r="Q274" i="16"/>
  <c r="R274" i="16" s="1"/>
  <c r="N274" i="16" s="1"/>
  <c r="P993" i="16"/>
  <c r="Q993" i="16"/>
  <c r="R993" i="16" s="1"/>
  <c r="N993" i="16" s="1"/>
  <c r="Q1777" i="16"/>
  <c r="R1777" i="16" s="1"/>
  <c r="N1777" i="16" s="1"/>
  <c r="P1777" i="16"/>
  <c r="Q1575" i="16"/>
  <c r="R1575" i="16" s="1"/>
  <c r="N1575" i="16" s="1"/>
  <c r="P1575" i="16"/>
  <c r="Q2957" i="16"/>
  <c r="R2957" i="16" s="1"/>
  <c r="N2957" i="16" s="1"/>
  <c r="P2957" i="16"/>
  <c r="Q976" i="16"/>
  <c r="R976" i="16" s="1"/>
  <c r="N976" i="16" s="1"/>
  <c r="P976" i="16"/>
  <c r="Q283" i="16"/>
  <c r="R283" i="16" s="1"/>
  <c r="N283" i="16" s="1"/>
  <c r="P283" i="16"/>
  <c r="Q1017" i="16"/>
  <c r="R1017" i="16" s="1"/>
  <c r="N1017" i="16" s="1"/>
  <c r="P1017" i="16"/>
  <c r="P706" i="16"/>
  <c r="Q706" i="16"/>
  <c r="R706" i="16" s="1"/>
  <c r="N706" i="16" s="1"/>
  <c r="Q1501" i="16"/>
  <c r="R1501" i="16" s="1"/>
  <c r="N1501" i="16" s="1"/>
  <c r="P1501" i="16"/>
  <c r="Q1250" i="16"/>
  <c r="R1250" i="16" s="1"/>
  <c r="N1250" i="16" s="1"/>
  <c r="P1250" i="16"/>
  <c r="Q1361" i="16"/>
  <c r="R1361" i="16" s="1"/>
  <c r="N1361" i="16" s="1"/>
  <c r="P1361" i="16"/>
  <c r="Q939" i="16"/>
  <c r="R939" i="16" s="1"/>
  <c r="N939" i="16" s="1"/>
  <c r="P939" i="16"/>
  <c r="Q700" i="16"/>
  <c r="R700" i="16" s="1"/>
  <c r="N700" i="16" s="1"/>
  <c r="P700" i="16"/>
  <c r="Q1015" i="16"/>
  <c r="R1015" i="16" s="1"/>
  <c r="N1015" i="16" s="1"/>
  <c r="P1015" i="16"/>
  <c r="P729" i="16"/>
  <c r="Q729" i="16"/>
  <c r="R729" i="16" s="1"/>
  <c r="N729" i="16" s="1"/>
  <c r="Q504" i="16"/>
  <c r="R504" i="16" s="1"/>
  <c r="N504" i="16" s="1"/>
  <c r="P504" i="16"/>
  <c r="Q2257" i="16"/>
  <c r="R2257" i="16" s="1"/>
  <c r="N2257" i="16" s="1"/>
  <c r="P2257" i="16"/>
  <c r="P2330" i="16"/>
  <c r="Q2330" i="16"/>
  <c r="R2330" i="16" s="1"/>
  <c r="N2330" i="16" s="1"/>
  <c r="P3686" i="16"/>
  <c r="Q3686" i="16"/>
  <c r="R3686" i="16" s="1"/>
  <c r="N3686" i="16" s="1"/>
  <c r="P662" i="16"/>
  <c r="Q662" i="16"/>
  <c r="R662" i="16" s="1"/>
  <c r="N662" i="16" s="1"/>
  <c r="Q424" i="16"/>
  <c r="R424" i="16" s="1"/>
  <c r="N424" i="16" s="1"/>
  <c r="P424" i="16"/>
  <c r="P126" i="16"/>
  <c r="Q126" i="16"/>
  <c r="R126" i="16" s="1"/>
  <c r="N126" i="16" s="1"/>
  <c r="Q464" i="16"/>
  <c r="R464" i="16" s="1"/>
  <c r="N464" i="16" s="1"/>
  <c r="P464" i="16"/>
  <c r="P153" i="16"/>
  <c r="Q153" i="16"/>
  <c r="R153" i="16" s="1"/>
  <c r="N153" i="16" s="1"/>
  <c r="Q948" i="16"/>
  <c r="R948" i="16" s="1"/>
  <c r="N948" i="16" s="1"/>
  <c r="P948" i="16"/>
  <c r="Q2714" i="16"/>
  <c r="R2714" i="16" s="1"/>
  <c r="N2714" i="16" s="1"/>
  <c r="P2714" i="16"/>
  <c r="Q2032" i="16"/>
  <c r="R2032" i="16" s="1"/>
  <c r="N2032" i="16" s="1"/>
  <c r="P2032" i="16"/>
  <c r="Q397" i="16"/>
  <c r="R397" i="16" s="1"/>
  <c r="N397" i="16" s="1"/>
  <c r="P397" i="16"/>
  <c r="P87" i="16"/>
  <c r="Q87" i="16"/>
  <c r="R87" i="16" s="1"/>
  <c r="N87" i="16" s="1"/>
  <c r="Q868" i="16"/>
  <c r="R868" i="16" s="1"/>
  <c r="N868" i="16" s="1"/>
  <c r="P868" i="16"/>
  <c r="Q175" i="16"/>
  <c r="R175" i="16" s="1"/>
  <c r="N175" i="16" s="1"/>
  <c r="P175" i="16"/>
  <c r="Q908" i="16"/>
  <c r="R908" i="16" s="1"/>
  <c r="N908" i="16" s="1"/>
  <c r="P908" i="16"/>
  <c r="Q599" i="16"/>
  <c r="R599" i="16" s="1"/>
  <c r="N599" i="16" s="1"/>
  <c r="P599" i="16"/>
  <c r="P1394" i="16"/>
  <c r="Q1394" i="16"/>
  <c r="R1394" i="16" s="1"/>
  <c r="N1394" i="16" s="1"/>
  <c r="P1142" i="16"/>
  <c r="Q1142" i="16"/>
  <c r="R1142" i="16" s="1"/>
  <c r="N1142" i="16" s="1"/>
  <c r="P2655" i="16"/>
  <c r="Q2655" i="16"/>
  <c r="R2655" i="16" s="1"/>
  <c r="N2655" i="16" s="1"/>
  <c r="Q2737" i="16"/>
  <c r="R2737" i="16" s="1"/>
  <c r="N2737" i="16" s="1"/>
  <c r="P2737" i="16"/>
  <c r="Q2176" i="16"/>
  <c r="R2176" i="16" s="1"/>
  <c r="N2176" i="16" s="1"/>
  <c r="P2176" i="16"/>
  <c r="Q421" i="16"/>
  <c r="R421" i="16" s="1"/>
  <c r="N421" i="16" s="1"/>
  <c r="P421" i="16"/>
  <c r="P111" i="16"/>
  <c r="Q111" i="16"/>
  <c r="R111" i="16" s="1"/>
  <c r="N111" i="16" s="1"/>
  <c r="Q892" i="16"/>
  <c r="R892" i="16" s="1"/>
  <c r="N892" i="16" s="1"/>
  <c r="P892" i="16"/>
  <c r="P199" i="16"/>
  <c r="Q199" i="16"/>
  <c r="R199" i="16" s="1"/>
  <c r="N199" i="16" s="1"/>
  <c r="P933" i="16"/>
  <c r="Q933" i="16"/>
  <c r="R933" i="16" s="1"/>
  <c r="N933" i="16" s="1"/>
  <c r="P622" i="16"/>
  <c r="Q622" i="16"/>
  <c r="R622" i="16" s="1"/>
  <c r="N622" i="16" s="1"/>
  <c r="Q1417" i="16"/>
  <c r="R1417" i="16" s="1"/>
  <c r="N1417" i="16" s="1"/>
  <c r="P1417" i="16"/>
  <c r="Q1165" i="16"/>
  <c r="R1165" i="16" s="1"/>
  <c r="N1165" i="16" s="1"/>
  <c r="P1165" i="16"/>
  <c r="P2800" i="16"/>
  <c r="Q2800" i="16"/>
  <c r="R2800" i="16" s="1"/>
  <c r="N2800" i="16" s="1"/>
  <c r="Q511" i="16"/>
  <c r="R511" i="16" s="1"/>
  <c r="N511" i="16" s="1"/>
  <c r="P511" i="16"/>
  <c r="P202" i="16"/>
  <c r="Q202" i="16"/>
  <c r="R202" i="16" s="1"/>
  <c r="N202" i="16" s="1"/>
  <c r="Q997" i="16"/>
  <c r="R997" i="16" s="1"/>
  <c r="N997" i="16" s="1"/>
  <c r="P997" i="16"/>
  <c r="P2761" i="16"/>
  <c r="Q2761" i="16"/>
  <c r="R2761" i="16" s="1"/>
  <c r="N2761" i="16" s="1"/>
  <c r="Q2319" i="16"/>
  <c r="R2319" i="16" s="1"/>
  <c r="N2319" i="16" s="1"/>
  <c r="P2319" i="16"/>
  <c r="Q1622" i="16"/>
  <c r="R1622" i="16" s="1"/>
  <c r="N1622" i="16" s="1"/>
  <c r="P1622" i="16"/>
  <c r="Q1299" i="16"/>
  <c r="R1299" i="16" s="1"/>
  <c r="N1299" i="16" s="1"/>
  <c r="P1299" i="16"/>
  <c r="P3028" i="16"/>
  <c r="Q3028" i="16"/>
  <c r="R3028" i="16" s="1"/>
  <c r="N3028" i="16" s="1"/>
  <c r="Q2776" i="16"/>
  <c r="R2776" i="16" s="1"/>
  <c r="N2776" i="16" s="1"/>
  <c r="P2776" i="16"/>
  <c r="Q2500" i="16"/>
  <c r="R2500" i="16" s="1"/>
  <c r="N2500" i="16" s="1"/>
  <c r="P2500" i="16"/>
  <c r="P1556" i="16"/>
  <c r="Q1556" i="16"/>
  <c r="R1556" i="16" s="1"/>
  <c r="N1556" i="16" s="1"/>
  <c r="P2263" i="16"/>
  <c r="Q2263" i="16"/>
  <c r="R2263" i="16" s="1"/>
  <c r="N2263" i="16" s="1"/>
  <c r="P3483" i="16"/>
  <c r="Q3483" i="16"/>
  <c r="R3483" i="16" s="1"/>
  <c r="N3483" i="16" s="1"/>
  <c r="Q2395" i="16"/>
  <c r="R2395" i="16" s="1"/>
  <c r="N2395" i="16" s="1"/>
  <c r="P2395" i="16"/>
  <c r="P1786" i="16"/>
  <c r="Q1786" i="16"/>
  <c r="R1786" i="16" s="1"/>
  <c r="N1786" i="16" s="1"/>
  <c r="P1370" i="16"/>
  <c r="Q1370" i="16"/>
  <c r="R1370" i="16" s="1"/>
  <c r="N1370" i="16" s="1"/>
  <c r="Q1047" i="16"/>
  <c r="R1047" i="16" s="1"/>
  <c r="N1047" i="16" s="1"/>
  <c r="P1047" i="16"/>
  <c r="Q2774" i="16"/>
  <c r="R2774" i="16" s="1"/>
  <c r="N2774" i="16" s="1"/>
  <c r="P2774" i="16"/>
  <c r="P2525" i="16"/>
  <c r="Q2525" i="16"/>
  <c r="R2525" i="16" s="1"/>
  <c r="N2525" i="16" s="1"/>
  <c r="Q2249" i="16"/>
  <c r="R2249" i="16" s="1"/>
  <c r="N2249" i="16" s="1"/>
  <c r="P2249" i="16"/>
  <c r="P1254" i="16"/>
  <c r="Q1254" i="16"/>
  <c r="R1254" i="16" s="1"/>
  <c r="N1254" i="16" s="1"/>
  <c r="Q1520" i="16"/>
  <c r="R1520" i="16" s="1"/>
  <c r="N1520" i="16" s="1"/>
  <c r="P1520" i="16"/>
  <c r="P3819" i="16"/>
  <c r="Q3819" i="16"/>
  <c r="R3819" i="16" s="1"/>
  <c r="N3819" i="16" s="1"/>
  <c r="P2403" i="16"/>
  <c r="Q2403" i="16"/>
  <c r="R2403" i="16" s="1"/>
  <c r="N2403" i="16" s="1"/>
  <c r="P2067" i="16"/>
  <c r="Q2067" i="16"/>
  <c r="R2067" i="16" s="1"/>
  <c r="N2067" i="16" s="1"/>
  <c r="Q1805" i="16"/>
  <c r="R1805" i="16" s="1"/>
  <c r="N1805" i="16" s="1"/>
  <c r="P1805" i="16"/>
  <c r="P1541" i="16"/>
  <c r="Q1541" i="16"/>
  <c r="R1541" i="16" s="1"/>
  <c r="N1541" i="16" s="1"/>
  <c r="P618" i="16"/>
  <c r="Q618" i="16"/>
  <c r="R618" i="16" s="1"/>
  <c r="N618" i="16" s="1"/>
  <c r="P2419" i="16"/>
  <c r="Q2419" i="16"/>
  <c r="R2419" i="16" s="1"/>
  <c r="N2419" i="16" s="1"/>
  <c r="Q1942" i="16"/>
  <c r="R1942" i="16" s="1"/>
  <c r="N1942" i="16" s="1"/>
  <c r="P1942" i="16"/>
  <c r="P1683" i="16"/>
  <c r="Q1683" i="16"/>
  <c r="R1683" i="16" s="1"/>
  <c r="N1683" i="16" s="1"/>
  <c r="Q1359" i="16"/>
  <c r="R1359" i="16" s="1"/>
  <c r="N1359" i="16" s="1"/>
  <c r="P1359" i="16"/>
  <c r="Q1097" i="16"/>
  <c r="R1097" i="16" s="1"/>
  <c r="N1097" i="16" s="1"/>
  <c r="P1097" i="16"/>
  <c r="P2837" i="16"/>
  <c r="Q2837" i="16"/>
  <c r="R2837" i="16" s="1"/>
  <c r="N2837" i="16" s="1"/>
  <c r="Q2560" i="16"/>
  <c r="R2560" i="16" s="1"/>
  <c r="N2560" i="16" s="1"/>
  <c r="P2560" i="16"/>
  <c r="P1627" i="16"/>
  <c r="Q1627" i="16"/>
  <c r="R1627" i="16" s="1"/>
  <c r="N1627" i="16" s="1"/>
  <c r="Q2529" i="16"/>
  <c r="R2529" i="16" s="1"/>
  <c r="N2529" i="16" s="1"/>
  <c r="P2529" i="16"/>
  <c r="P3806" i="16"/>
  <c r="Q3806" i="16"/>
  <c r="R3806" i="16" s="1"/>
  <c r="N3806" i="16" s="1"/>
  <c r="P1226" i="16"/>
  <c r="Q1226" i="16"/>
  <c r="R1226" i="16" s="1"/>
  <c r="N1226" i="16" s="1"/>
  <c r="Q2955" i="16"/>
  <c r="R2955" i="16" s="1"/>
  <c r="N2955" i="16" s="1"/>
  <c r="P2955" i="16"/>
  <c r="Q2704" i="16"/>
  <c r="R2704" i="16" s="1"/>
  <c r="N2704" i="16" s="1"/>
  <c r="P2704" i="16"/>
  <c r="P2429" i="16"/>
  <c r="Q2429" i="16"/>
  <c r="R2429" i="16" s="1"/>
  <c r="N2429" i="16" s="1"/>
  <c r="Q1471" i="16"/>
  <c r="R1471" i="16" s="1"/>
  <c r="N1471" i="16" s="1"/>
  <c r="P1471" i="16"/>
  <c r="Q1976" i="16"/>
  <c r="R1976" i="16" s="1"/>
  <c r="N1976" i="16" s="1"/>
  <c r="P1976" i="16"/>
  <c r="Q3051" i="16"/>
  <c r="R3051" i="16" s="1"/>
  <c r="N3051" i="16" s="1"/>
  <c r="P3051" i="16"/>
  <c r="Q1094" i="16"/>
  <c r="R1094" i="16" s="1"/>
  <c r="N1094" i="16" s="1"/>
  <c r="P1094" i="16"/>
  <c r="Q2823" i="16"/>
  <c r="R2823" i="16" s="1"/>
  <c r="N2823" i="16" s="1"/>
  <c r="P2823" i="16"/>
  <c r="Q2572" i="16"/>
  <c r="R2572" i="16" s="1"/>
  <c r="N2572" i="16" s="1"/>
  <c r="P2572" i="16"/>
  <c r="P2297" i="16"/>
  <c r="Q2297" i="16"/>
  <c r="R2297" i="16" s="1"/>
  <c r="N2297" i="16" s="1"/>
  <c r="P1315" i="16"/>
  <c r="Q1315" i="16"/>
  <c r="R1315" i="16" s="1"/>
  <c r="N1315" i="16" s="1"/>
  <c r="Q1629" i="16"/>
  <c r="R1629" i="16" s="1"/>
  <c r="N1629" i="16" s="1"/>
  <c r="P1629" i="16"/>
  <c r="P3254" i="16"/>
  <c r="Q3254" i="16"/>
  <c r="R3254" i="16" s="1"/>
  <c r="N3254" i="16" s="1"/>
  <c r="Q2259" i="16"/>
  <c r="R2259" i="16" s="1"/>
  <c r="N2259" i="16" s="1"/>
  <c r="P2259" i="16"/>
  <c r="P1996" i="16"/>
  <c r="Q1996" i="16"/>
  <c r="R1996" i="16" s="1"/>
  <c r="N1996" i="16" s="1"/>
  <c r="P1732" i="16"/>
  <c r="Q1732" i="16"/>
  <c r="R1732" i="16" s="1"/>
  <c r="N1732" i="16" s="1"/>
  <c r="P810" i="16"/>
  <c r="Q810" i="16"/>
  <c r="R810" i="16" s="1"/>
  <c r="N810" i="16" s="1"/>
  <c r="Q2647" i="16"/>
  <c r="R2647" i="16" s="1"/>
  <c r="N2647" i="16" s="1"/>
  <c r="P2647" i="16"/>
  <c r="Q108" i="16"/>
  <c r="R108" i="16" s="1"/>
  <c r="N108" i="16" s="1"/>
  <c r="P108" i="16"/>
  <c r="Q2462" i="16"/>
  <c r="R2462" i="16" s="1"/>
  <c r="N2462" i="16" s="1"/>
  <c r="P2462" i="16"/>
  <c r="Q2128" i="16"/>
  <c r="R2128" i="16" s="1"/>
  <c r="N2128" i="16" s="1"/>
  <c r="P2128" i="16"/>
  <c r="P1864" i="16"/>
  <c r="Q1864" i="16"/>
  <c r="R1864" i="16" s="1"/>
  <c r="N1864" i="16" s="1"/>
  <c r="P1600" i="16"/>
  <c r="Q1600" i="16"/>
  <c r="R1600" i="16" s="1"/>
  <c r="N1600" i="16" s="1"/>
  <c r="P678" i="16"/>
  <c r="Q678" i="16"/>
  <c r="R678" i="16" s="1"/>
  <c r="N678" i="16" s="1"/>
  <c r="P2491" i="16"/>
  <c r="Q2491" i="16"/>
  <c r="R2491" i="16" s="1"/>
  <c r="N2491" i="16" s="1"/>
  <c r="P2254" i="16"/>
  <c r="Q2254" i="16"/>
  <c r="R2254" i="16" s="1"/>
  <c r="N2254" i="16" s="1"/>
  <c r="Q3074" i="16"/>
  <c r="R3074" i="16" s="1"/>
  <c r="N3074" i="16" s="1"/>
  <c r="P3074" i="16"/>
  <c r="Q2715" i="16"/>
  <c r="R2715" i="16" s="1"/>
  <c r="N2715" i="16" s="1"/>
  <c r="P2715" i="16"/>
  <c r="P2465" i="16"/>
  <c r="Q2465" i="16"/>
  <c r="R2465" i="16" s="1"/>
  <c r="N2465" i="16" s="1"/>
  <c r="P2190" i="16"/>
  <c r="Q2190" i="16"/>
  <c r="R2190" i="16" s="1"/>
  <c r="N2190" i="16" s="1"/>
  <c r="Q1195" i="16"/>
  <c r="R1195" i="16" s="1"/>
  <c r="N1195" i="16" s="1"/>
  <c r="P1195" i="16"/>
  <c r="Q1376" i="16"/>
  <c r="R1376" i="16" s="1"/>
  <c r="N1376" i="16" s="1"/>
  <c r="P1376" i="16"/>
  <c r="Q3661" i="16"/>
  <c r="R3661" i="16" s="1"/>
  <c r="N3661" i="16" s="1"/>
  <c r="P3661" i="16"/>
  <c r="Q2775" i="16"/>
  <c r="R2775" i="16" s="1"/>
  <c r="N2775" i="16" s="1"/>
  <c r="P2775" i="16"/>
  <c r="P2439" i="16"/>
  <c r="Q2439" i="16"/>
  <c r="R2439" i="16" s="1"/>
  <c r="N2439" i="16" s="1"/>
  <c r="P2175" i="16"/>
  <c r="Q2175" i="16"/>
  <c r="R2175" i="16" s="1"/>
  <c r="N2175" i="16" s="1"/>
  <c r="Q1913" i="16"/>
  <c r="R1913" i="16" s="1"/>
  <c r="N1913" i="16" s="1"/>
  <c r="P1913" i="16"/>
  <c r="P1014" i="16"/>
  <c r="Q1014" i="16"/>
  <c r="R1014" i="16" s="1"/>
  <c r="N1014" i="16" s="1"/>
  <c r="Q2864" i="16"/>
  <c r="R2864" i="16" s="1"/>
  <c r="N2864" i="16" s="1"/>
  <c r="P2864" i="16"/>
  <c r="P1957" i="16"/>
  <c r="Q1957" i="16"/>
  <c r="R1957" i="16" s="1"/>
  <c r="N1957" i="16" s="1"/>
  <c r="P1122" i="16"/>
  <c r="Q1122" i="16"/>
  <c r="R1122" i="16" s="1"/>
  <c r="N1122" i="16" s="1"/>
  <c r="Q2755" i="16"/>
  <c r="R2755" i="16" s="1"/>
  <c r="N2755" i="16" s="1"/>
  <c r="P2755" i="16"/>
  <c r="P2456" i="16"/>
  <c r="Q2456" i="16"/>
  <c r="R2456" i="16" s="1"/>
  <c r="N2456" i="16" s="1"/>
  <c r="Q2193" i="16"/>
  <c r="R2193" i="16" s="1"/>
  <c r="N2193" i="16" s="1"/>
  <c r="P2193" i="16"/>
  <c r="P1858" i="16"/>
  <c r="Q1858" i="16"/>
  <c r="R1858" i="16" s="1"/>
  <c r="N1858" i="16" s="1"/>
  <c r="Q1428" i="16"/>
  <c r="R1428" i="16" s="1"/>
  <c r="N1428" i="16" s="1"/>
  <c r="P1428" i="16"/>
  <c r="Q3157" i="16"/>
  <c r="R3157" i="16" s="1"/>
  <c r="N3157" i="16" s="1"/>
  <c r="P3157" i="16"/>
  <c r="Q3473" i="16"/>
  <c r="R3473" i="16" s="1"/>
  <c r="N3473" i="16" s="1"/>
  <c r="P3473" i="16"/>
  <c r="P3257" i="16"/>
  <c r="Q3257" i="16"/>
  <c r="R3257" i="16" s="1"/>
  <c r="N3257" i="16" s="1"/>
  <c r="Q3523" i="16"/>
  <c r="R3523" i="16" s="1"/>
  <c r="N3523" i="16" s="1"/>
  <c r="P3523" i="16"/>
  <c r="Q3321" i="16"/>
  <c r="R3321" i="16" s="1"/>
  <c r="N3321" i="16" s="1"/>
  <c r="P3321" i="16"/>
  <c r="Q263" i="16"/>
  <c r="R263" i="16" s="1"/>
  <c r="N263" i="16" s="1"/>
  <c r="P263" i="16"/>
  <c r="Q3804" i="16"/>
  <c r="R3804" i="16" s="1"/>
  <c r="N3804" i="16" s="1"/>
  <c r="P3804" i="16"/>
  <c r="P2615" i="16"/>
  <c r="Q2615" i="16"/>
  <c r="R2615" i="16" s="1"/>
  <c r="N2615" i="16" s="1"/>
  <c r="P2205" i="16"/>
  <c r="Q2205" i="16"/>
  <c r="R2205" i="16" s="1"/>
  <c r="N2205" i="16" s="1"/>
  <c r="P1870" i="16"/>
  <c r="Q1870" i="16"/>
  <c r="R1870" i="16" s="1"/>
  <c r="N1870" i="16" s="1"/>
  <c r="Q1439" i="16"/>
  <c r="R1439" i="16" s="1"/>
  <c r="N1439" i="16" s="1"/>
  <c r="P1439" i="16"/>
  <c r="Q3169" i="16"/>
  <c r="R3169" i="16" s="1"/>
  <c r="N3169" i="16" s="1"/>
  <c r="P3169" i="16"/>
  <c r="P3543" i="16"/>
  <c r="Q3543" i="16"/>
  <c r="R3543" i="16" s="1"/>
  <c r="N3543" i="16" s="1"/>
  <c r="Q3269" i="16"/>
  <c r="R3269" i="16" s="1"/>
  <c r="N3269" i="16" s="1"/>
  <c r="P3269" i="16"/>
  <c r="Q3535" i="16"/>
  <c r="R3535" i="16" s="1"/>
  <c r="N3535" i="16" s="1"/>
  <c r="P3535" i="16"/>
  <c r="Q3333" i="16"/>
  <c r="R3333" i="16" s="1"/>
  <c r="N3333" i="16" s="1"/>
  <c r="P3333" i="16"/>
  <c r="P276" i="16"/>
  <c r="Q276" i="16"/>
  <c r="R276" i="16" s="1"/>
  <c r="N276" i="16" s="1"/>
  <c r="Q3816" i="16"/>
  <c r="R3816" i="16" s="1"/>
  <c r="N3816" i="16" s="1"/>
  <c r="P3816" i="16"/>
  <c r="P2676" i="16"/>
  <c r="Q2676" i="16"/>
  <c r="R2676" i="16" s="1"/>
  <c r="N2676" i="16" s="1"/>
  <c r="P2047" i="16"/>
  <c r="Q2047" i="16"/>
  <c r="R2047" i="16" s="1"/>
  <c r="N2047" i="16" s="1"/>
  <c r="Q1785" i="16"/>
  <c r="R1785" i="16" s="1"/>
  <c r="N1785" i="16" s="1"/>
  <c r="P1785" i="16"/>
  <c r="Q1450" i="16"/>
  <c r="R1450" i="16" s="1"/>
  <c r="N1450" i="16" s="1"/>
  <c r="P1450" i="16"/>
  <c r="P203" i="16"/>
  <c r="Q203" i="16"/>
  <c r="R203" i="16" s="1"/>
  <c r="N203" i="16" s="1"/>
  <c r="Q2760" i="16"/>
  <c r="R2760" i="16" s="1"/>
  <c r="N2760" i="16" s="1"/>
  <c r="P2760" i="16"/>
  <c r="Q3470" i="16"/>
  <c r="R3470" i="16" s="1"/>
  <c r="N3470" i="16" s="1"/>
  <c r="P3470" i="16"/>
  <c r="Q3149" i="16"/>
  <c r="R3149" i="16" s="1"/>
  <c r="N3149" i="16" s="1"/>
  <c r="P3149" i="16"/>
  <c r="P3116" i="16"/>
  <c r="Q3116" i="16"/>
  <c r="R3116" i="16" s="1"/>
  <c r="N3116" i="16" s="1"/>
  <c r="P1224" i="16"/>
  <c r="Q1224" i="16"/>
  <c r="R1224" i="16" s="1"/>
  <c r="N1224" i="16" s="1"/>
  <c r="Q3647" i="16"/>
  <c r="R3647" i="16" s="1"/>
  <c r="N3647" i="16" s="1"/>
  <c r="P3647" i="16"/>
  <c r="P3396" i="16"/>
  <c r="Q3396" i="16"/>
  <c r="R3396" i="16" s="1"/>
  <c r="N3396" i="16" s="1"/>
  <c r="P3695" i="16"/>
  <c r="Q3695" i="16"/>
  <c r="R3695" i="16" s="1"/>
  <c r="N3695" i="16" s="1"/>
  <c r="P3384" i="16"/>
  <c r="Q3384" i="16"/>
  <c r="R3384" i="16" s="1"/>
  <c r="N3384" i="16" s="1"/>
  <c r="Q1221" i="16"/>
  <c r="R1221" i="16" s="1"/>
  <c r="N1221" i="16" s="1"/>
  <c r="P1221" i="16"/>
  <c r="P2962" i="16"/>
  <c r="Q2962" i="16"/>
  <c r="R2962" i="16" s="1"/>
  <c r="N2962" i="16" s="1"/>
  <c r="Q2626" i="16"/>
  <c r="R2626" i="16" s="1"/>
  <c r="N2626" i="16" s="1"/>
  <c r="P2626" i="16"/>
  <c r="P2184" i="16"/>
  <c r="Q2184" i="16"/>
  <c r="R2184" i="16" s="1"/>
  <c r="N2184" i="16" s="1"/>
  <c r="Q3580" i="16"/>
  <c r="R3580" i="16" s="1"/>
  <c r="N3580" i="16" s="1"/>
  <c r="P3580" i="16"/>
  <c r="P3590" i="16"/>
  <c r="Q3590" i="16"/>
  <c r="R3590" i="16" s="1"/>
  <c r="N3590" i="16" s="1"/>
  <c r="Q1902" i="16"/>
  <c r="R1902" i="16" s="1"/>
  <c r="N1902" i="16" s="1"/>
  <c r="P1902" i="16"/>
  <c r="P3295" i="16"/>
  <c r="Q3295" i="16"/>
  <c r="R3295" i="16" s="1"/>
  <c r="N3295" i="16" s="1"/>
  <c r="Q3083" i="16"/>
  <c r="R3083" i="16" s="1"/>
  <c r="N3083" i="16" s="1"/>
  <c r="P3083" i="16"/>
  <c r="P1043" i="16"/>
  <c r="Q1043" i="16"/>
  <c r="R1043" i="16" s="1"/>
  <c r="N1043" i="16" s="1"/>
  <c r="Q2719" i="16"/>
  <c r="R2719" i="16" s="1"/>
  <c r="N2719" i="16" s="1"/>
  <c r="P2719" i="16"/>
  <c r="Q3634" i="16"/>
  <c r="R3634" i="16" s="1"/>
  <c r="N3634" i="16" s="1"/>
  <c r="P3634" i="16"/>
  <c r="Q1783" i="16"/>
  <c r="R1783" i="16" s="1"/>
  <c r="N1783" i="16" s="1"/>
  <c r="P1783" i="16"/>
  <c r="P1521" i="16"/>
  <c r="Q1521" i="16"/>
  <c r="R1521" i="16" s="1"/>
  <c r="N1521" i="16" s="1"/>
  <c r="P1186" i="16"/>
  <c r="Q1186" i="16"/>
  <c r="R1186" i="16" s="1"/>
  <c r="N1186" i="16" s="1"/>
  <c r="P2939" i="16"/>
  <c r="Q2939" i="16"/>
  <c r="R2939" i="16" s="1"/>
  <c r="N2939" i="16" s="1"/>
  <c r="Q2484" i="16"/>
  <c r="R2484" i="16" s="1"/>
  <c r="N2484" i="16" s="1"/>
  <c r="P2484" i="16"/>
  <c r="Q3206" i="16"/>
  <c r="R3206" i="16" s="1"/>
  <c r="N3206" i="16" s="1"/>
  <c r="P3206" i="16"/>
  <c r="Q3616" i="16"/>
  <c r="R3616" i="16" s="1"/>
  <c r="N3616" i="16" s="1"/>
  <c r="P3616" i="16"/>
  <c r="P1398" i="16"/>
  <c r="Q1398" i="16"/>
  <c r="R1398" i="16" s="1"/>
  <c r="N1398" i="16" s="1"/>
  <c r="P3608" i="16"/>
  <c r="Q3608" i="16"/>
  <c r="R3608" i="16" s="1"/>
  <c r="N3608" i="16" s="1"/>
  <c r="Q3382" i="16"/>
  <c r="R3382" i="16" s="1"/>
  <c r="N3382" i="16" s="1"/>
  <c r="P3382" i="16"/>
  <c r="P3132" i="16"/>
  <c r="Q3132" i="16"/>
  <c r="R3132" i="16" s="1"/>
  <c r="N3132" i="16" s="1"/>
  <c r="Q2550" i="16"/>
  <c r="R2550" i="16" s="1"/>
  <c r="N2550" i="16" s="1"/>
  <c r="P2550" i="16"/>
  <c r="P2111" i="16"/>
  <c r="Q2111" i="16"/>
  <c r="R2111" i="16" s="1"/>
  <c r="N2111" i="16" s="1"/>
  <c r="P1220" i="16"/>
  <c r="Q1220" i="16"/>
  <c r="R1220" i="16" s="1"/>
  <c r="N1220" i="16" s="1"/>
  <c r="Q2947" i="16"/>
  <c r="R2947" i="16" s="1"/>
  <c r="N2947" i="16" s="1"/>
  <c r="P2947" i="16"/>
  <c r="P2698" i="16"/>
  <c r="Q2698" i="16"/>
  <c r="R2698" i="16" s="1"/>
  <c r="N2698" i="16" s="1"/>
  <c r="P2362" i="16"/>
  <c r="Q2362" i="16"/>
  <c r="R2362" i="16" s="1"/>
  <c r="N2362" i="16" s="1"/>
  <c r="Q1920" i="16"/>
  <c r="R1920" i="16" s="1"/>
  <c r="N1920" i="16" s="1"/>
  <c r="P1920" i="16"/>
  <c r="Q3649" i="16"/>
  <c r="R3649" i="16" s="1"/>
  <c r="N3649" i="16" s="1"/>
  <c r="P3649" i="16"/>
  <c r="Q3327" i="16"/>
  <c r="R3327" i="16" s="1"/>
  <c r="N3327" i="16" s="1"/>
  <c r="P3327" i="16"/>
  <c r="P3750" i="16"/>
  <c r="Q3750" i="16"/>
  <c r="R3750" i="16" s="1"/>
  <c r="N3750" i="16" s="1"/>
  <c r="Q2002" i="16"/>
  <c r="R2002" i="16" s="1"/>
  <c r="N2002" i="16" s="1"/>
  <c r="P2002" i="16"/>
  <c r="Q3812" i="16"/>
  <c r="R3812" i="16" s="1"/>
  <c r="N3812" i="16" s="1"/>
  <c r="P3812" i="16"/>
  <c r="P766" i="16"/>
  <c r="Q766" i="16"/>
  <c r="R766" i="16" s="1"/>
  <c r="N766" i="16" s="1"/>
  <c r="P2789" i="16"/>
  <c r="Q2789" i="16"/>
  <c r="R2789" i="16" s="1"/>
  <c r="N2789" i="16" s="1"/>
  <c r="Q2243" i="16"/>
  <c r="R2243" i="16" s="1"/>
  <c r="N2243" i="16" s="1"/>
  <c r="P2243" i="16"/>
  <c r="Q3476" i="16"/>
  <c r="R3476" i="16" s="1"/>
  <c r="N3476" i="16" s="1"/>
  <c r="P3476" i="16"/>
  <c r="P3262" i="16"/>
  <c r="Q3262" i="16"/>
  <c r="R3262" i="16" s="1"/>
  <c r="N3262" i="16" s="1"/>
  <c r="P1715" i="16"/>
  <c r="Q1715" i="16"/>
  <c r="R1715" i="16" s="1"/>
  <c r="N1715" i="16" s="1"/>
  <c r="P3653" i="16"/>
  <c r="Q3653" i="16"/>
  <c r="R3653" i="16" s="1"/>
  <c r="N3653" i="16" s="1"/>
  <c r="Q3048" i="16"/>
  <c r="R3048" i="16" s="1"/>
  <c r="N3048" i="16" s="1"/>
  <c r="P3048" i="16"/>
  <c r="Q1819" i="16"/>
  <c r="R1819" i="16" s="1"/>
  <c r="N1819" i="16" s="1"/>
  <c r="P1819" i="16"/>
  <c r="P1557" i="16"/>
  <c r="Q1557" i="16"/>
  <c r="R1557" i="16" s="1"/>
  <c r="N1557" i="16" s="1"/>
  <c r="Q1222" i="16"/>
  <c r="R1222" i="16" s="1"/>
  <c r="N1222" i="16" s="1"/>
  <c r="P1222" i="16"/>
  <c r="P2974" i="16"/>
  <c r="Q2974" i="16"/>
  <c r="R2974" i="16" s="1"/>
  <c r="N2974" i="16" s="1"/>
  <c r="Q2520" i="16"/>
  <c r="R2520" i="16" s="1"/>
  <c r="N2520" i="16" s="1"/>
  <c r="P2520" i="16"/>
  <c r="P3242" i="16"/>
  <c r="Q3242" i="16"/>
  <c r="R3242" i="16" s="1"/>
  <c r="N3242" i="16" s="1"/>
  <c r="Q3760" i="16"/>
  <c r="R3760" i="16" s="1"/>
  <c r="N3760" i="16" s="1"/>
  <c r="P3760" i="16"/>
  <c r="Q1434" i="16"/>
  <c r="R1434" i="16" s="1"/>
  <c r="N1434" i="16" s="1"/>
  <c r="P1434" i="16"/>
  <c r="Q3644" i="16"/>
  <c r="R3644" i="16" s="1"/>
  <c r="N3644" i="16" s="1"/>
  <c r="P3644" i="16"/>
  <c r="P3418" i="16"/>
  <c r="Q3418" i="16"/>
  <c r="R3418" i="16" s="1"/>
  <c r="N3418" i="16" s="1"/>
  <c r="Q3167" i="16"/>
  <c r="R3167" i="16" s="1"/>
  <c r="N3167" i="16" s="1"/>
  <c r="P3167" i="16"/>
  <c r="Q2658" i="16"/>
  <c r="R2658" i="16" s="1"/>
  <c r="N2658" i="16" s="1"/>
  <c r="P2658" i="16"/>
  <c r="Q2208" i="16"/>
  <c r="R2208" i="16" s="1"/>
  <c r="N2208" i="16" s="1"/>
  <c r="P2208" i="16"/>
  <c r="Q359" i="16"/>
  <c r="R359" i="16" s="1"/>
  <c r="N359" i="16" s="1"/>
  <c r="P359" i="16"/>
  <c r="P3604" i="16"/>
  <c r="Q3604" i="16"/>
  <c r="R3604" i="16" s="1"/>
  <c r="N3604" i="16" s="1"/>
  <c r="Q3082" i="16"/>
  <c r="R3082" i="16" s="1"/>
  <c r="N3082" i="16" s="1"/>
  <c r="P3082" i="16"/>
  <c r="Q1124" i="16"/>
  <c r="R1124" i="16" s="1"/>
  <c r="N1124" i="16" s="1"/>
  <c r="P1124" i="16"/>
  <c r="P2852" i="16"/>
  <c r="Q2852" i="16"/>
  <c r="R2852" i="16" s="1"/>
  <c r="N2852" i="16" s="1"/>
  <c r="P2601" i="16"/>
  <c r="Q2601" i="16"/>
  <c r="R2601" i="16" s="1"/>
  <c r="N2601" i="16" s="1"/>
  <c r="Q2266" i="16"/>
  <c r="R2266" i="16" s="1"/>
  <c r="N2266" i="16" s="1"/>
  <c r="P2266" i="16"/>
  <c r="P1824" i="16"/>
  <c r="Q1824" i="16"/>
  <c r="R1824" i="16" s="1"/>
  <c r="N1824" i="16" s="1"/>
  <c r="P3553" i="16"/>
  <c r="Q3553" i="16"/>
  <c r="R3553" i="16" s="1"/>
  <c r="N3553" i="16" s="1"/>
  <c r="P3231" i="16"/>
  <c r="Q3231" i="16"/>
  <c r="R3231" i="16" s="1"/>
  <c r="N3231" i="16" s="1"/>
  <c r="P3654" i="16"/>
  <c r="Q3654" i="16"/>
  <c r="R3654" i="16" s="1"/>
  <c r="N3654" i="16" s="1"/>
  <c r="Q1499" i="16"/>
  <c r="R1499" i="16" s="1"/>
  <c r="N1499" i="16" s="1"/>
  <c r="P1499" i="16"/>
  <c r="Q3716" i="16"/>
  <c r="R3716" i="16" s="1"/>
  <c r="N3716" i="16" s="1"/>
  <c r="P3716" i="16"/>
  <c r="Q671" i="16"/>
  <c r="R671" i="16" s="1"/>
  <c r="N671" i="16" s="1"/>
  <c r="P671" i="16"/>
  <c r="P3810" i="16"/>
  <c r="Q3810" i="16"/>
  <c r="R3810" i="16" s="1"/>
  <c r="N3810" i="16" s="1"/>
  <c r="P3192" i="16"/>
  <c r="Q3192" i="16"/>
  <c r="R3192" i="16" s="1"/>
  <c r="N3192" i="16" s="1"/>
  <c r="Q1280" i="16"/>
  <c r="R1280" i="16" s="1"/>
  <c r="N1280" i="16" s="1"/>
  <c r="P1280" i="16"/>
  <c r="Q3007" i="16"/>
  <c r="R3007" i="16" s="1"/>
  <c r="N3007" i="16" s="1"/>
  <c r="P3007" i="16"/>
  <c r="P2757" i="16"/>
  <c r="Q2757" i="16"/>
  <c r="R2757" i="16" s="1"/>
  <c r="N2757" i="16" s="1"/>
  <c r="Q2422" i="16"/>
  <c r="R2422" i="16" s="1"/>
  <c r="N2422" i="16" s="1"/>
  <c r="P2422" i="16"/>
  <c r="P1979" i="16"/>
  <c r="Q1979" i="16"/>
  <c r="R1979" i="16" s="1"/>
  <c r="N1979" i="16" s="1"/>
  <c r="P3708" i="16"/>
  <c r="Q3708" i="16"/>
  <c r="R3708" i="16" s="1"/>
  <c r="N3708" i="16" s="1"/>
  <c r="Q3387" i="16"/>
  <c r="R3387" i="16" s="1"/>
  <c r="N3387" i="16" s="1"/>
  <c r="P3387" i="16"/>
  <c r="Q3809" i="16"/>
  <c r="R3809" i="16" s="1"/>
  <c r="N3809" i="16" s="1"/>
  <c r="P3809" i="16"/>
  <c r="P3092" i="16"/>
  <c r="Q3092" i="16"/>
  <c r="R3092" i="16" s="1"/>
  <c r="N3092" i="16" s="1"/>
  <c r="Q1247" i="16"/>
  <c r="R1247" i="16" s="1"/>
  <c r="N1247" i="16" s="1"/>
  <c r="P1247" i="16"/>
  <c r="P827" i="16"/>
  <c r="Q827" i="16"/>
  <c r="R827" i="16" s="1"/>
  <c r="N827" i="16" s="1"/>
  <c r="Q3018" i="16"/>
  <c r="R3018" i="16" s="1"/>
  <c r="N3018" i="16" s="1"/>
  <c r="P3018" i="16"/>
  <c r="P2519" i="16"/>
  <c r="Q2519" i="16"/>
  <c r="R2519" i="16" s="1"/>
  <c r="N2519" i="16" s="1"/>
  <c r="P1436" i="16"/>
  <c r="Q1436" i="16"/>
  <c r="R1436" i="16" s="1"/>
  <c r="N1436" i="16" s="1"/>
  <c r="Q1173" i="16"/>
  <c r="R1173" i="16" s="1"/>
  <c r="N1173" i="16" s="1"/>
  <c r="P1173" i="16"/>
  <c r="Q2913" i="16"/>
  <c r="R2913" i="16" s="1"/>
  <c r="N2913" i="16" s="1"/>
  <c r="P2913" i="16"/>
  <c r="Q2578" i="16"/>
  <c r="R2578" i="16" s="1"/>
  <c r="N2578" i="16" s="1"/>
  <c r="P2578" i="16"/>
  <c r="Q2135" i="16"/>
  <c r="R2135" i="16" s="1"/>
  <c r="N2135" i="16" s="1"/>
  <c r="P2135" i="16"/>
  <c r="Q3376" i="16"/>
  <c r="R3376" i="16" s="1"/>
  <c r="N3376" i="16" s="1"/>
  <c r="P3376" i="16"/>
  <c r="Q3544" i="16"/>
  <c r="R3544" i="16" s="1"/>
  <c r="N3544" i="16" s="1"/>
  <c r="P3544" i="16"/>
  <c r="P1782" i="16"/>
  <c r="Q1782" i="16"/>
  <c r="R1782" i="16" s="1"/>
  <c r="N1782" i="16" s="1"/>
  <c r="Q3248" i="16"/>
  <c r="R3248" i="16" s="1"/>
  <c r="N3248" i="16" s="1"/>
  <c r="P3248" i="16"/>
  <c r="Q2040" i="16"/>
  <c r="R2040" i="16" s="1"/>
  <c r="N2040" i="16" s="1"/>
  <c r="P2040" i="16"/>
  <c r="Q983" i="16"/>
  <c r="R983" i="16" s="1"/>
  <c r="N983" i="16" s="1"/>
  <c r="P983" i="16"/>
  <c r="Q3600" i="16"/>
  <c r="R3600" i="16" s="1"/>
  <c r="N3600" i="16" s="1"/>
  <c r="P3600" i="16"/>
  <c r="P3274" i="16"/>
  <c r="Q3274" i="16"/>
  <c r="R3274" i="16" s="1"/>
  <c r="N3274" i="16" s="1"/>
  <c r="Q195" i="16"/>
  <c r="R195" i="16" s="1"/>
  <c r="N195" i="16" s="1"/>
  <c r="P195" i="16"/>
  <c r="Q144" i="16"/>
  <c r="R144" i="16" s="1"/>
  <c r="N144" i="16" s="1"/>
  <c r="P144" i="16"/>
  <c r="P2669" i="16"/>
  <c r="Q2669" i="16"/>
  <c r="R2669" i="16" s="1"/>
  <c r="N2669" i="16" s="1"/>
  <c r="Q2594" i="16"/>
  <c r="R2594" i="16" s="1"/>
  <c r="N2594" i="16" s="1"/>
  <c r="P2594" i="16"/>
  <c r="Q991" i="16"/>
  <c r="R991" i="16" s="1"/>
  <c r="N991" i="16" s="1"/>
  <c r="P991" i="16"/>
  <c r="Q1345" i="16"/>
  <c r="R1345" i="16" s="1"/>
  <c r="N1345" i="16" s="1"/>
  <c r="P1345" i="16"/>
  <c r="P506" i="16"/>
  <c r="Q506" i="16"/>
  <c r="R506" i="16" s="1"/>
  <c r="N506" i="16" s="1"/>
  <c r="Q2367" i="16"/>
  <c r="R2367" i="16" s="1"/>
  <c r="N2367" i="16" s="1"/>
  <c r="P2367" i="16"/>
  <c r="P1091" i="16"/>
  <c r="Q1091" i="16"/>
  <c r="R1091" i="16" s="1"/>
  <c r="N1091" i="16" s="1"/>
  <c r="Q1352" i="16"/>
  <c r="R1352" i="16" s="1"/>
  <c r="N1352" i="16" s="1"/>
  <c r="P1352" i="16"/>
  <c r="P3781" i="16"/>
  <c r="Q3781" i="16"/>
  <c r="R3781" i="16" s="1"/>
  <c r="N3781" i="16" s="1"/>
  <c r="Q1643" i="16"/>
  <c r="R1643" i="16" s="1"/>
  <c r="N1643" i="16" s="1"/>
  <c r="P1643" i="16"/>
  <c r="Q2516" i="16"/>
  <c r="R2516" i="16" s="1"/>
  <c r="N2516" i="16" s="1"/>
  <c r="P2516" i="16"/>
  <c r="Q3217" i="16"/>
  <c r="R3217" i="16" s="1"/>
  <c r="N3217" i="16" s="1"/>
  <c r="P3217" i="16"/>
  <c r="Q2064" i="16"/>
  <c r="R2064" i="16" s="1"/>
  <c r="N2064" i="16" s="1"/>
  <c r="P2064" i="16"/>
  <c r="Q2445" i="16"/>
  <c r="R2445" i="16" s="1"/>
  <c r="N2445" i="16" s="1"/>
  <c r="P2445" i="16"/>
  <c r="P350" i="16"/>
  <c r="Q350" i="16"/>
  <c r="R350" i="16" s="1"/>
  <c r="N350" i="16" s="1"/>
  <c r="Q185" i="16"/>
  <c r="R185" i="16" s="1"/>
  <c r="N185" i="16" s="1"/>
  <c r="P185" i="16"/>
  <c r="Q1054" i="16"/>
  <c r="R1054" i="16" s="1"/>
  <c r="N1054" i="16" s="1"/>
  <c r="P1054" i="16"/>
  <c r="Q458" i="16"/>
  <c r="R458" i="16" s="1"/>
  <c r="N458" i="16" s="1"/>
  <c r="P458" i="16"/>
  <c r="Q170" i="16"/>
  <c r="R170" i="16" s="1"/>
  <c r="N170" i="16" s="1"/>
  <c r="P170" i="16"/>
  <c r="Q1159" i="16"/>
  <c r="R1159" i="16" s="1"/>
  <c r="N1159" i="16" s="1"/>
  <c r="P1159" i="16"/>
  <c r="Q1956" i="16"/>
  <c r="R1956" i="16" s="1"/>
  <c r="N1956" i="16" s="1"/>
  <c r="P1956" i="16"/>
  <c r="P686" i="16"/>
  <c r="Q686" i="16"/>
  <c r="R686" i="16" s="1"/>
  <c r="N686" i="16" s="1"/>
  <c r="Q240" i="16"/>
  <c r="R240" i="16" s="1"/>
  <c r="N240" i="16" s="1"/>
  <c r="P240" i="16"/>
  <c r="P761" i="16"/>
  <c r="Q761" i="16"/>
  <c r="R761" i="16" s="1"/>
  <c r="N761" i="16" s="1"/>
  <c r="Q746" i="16"/>
  <c r="R746" i="16" s="1"/>
  <c r="N746" i="16" s="1"/>
  <c r="P746" i="16"/>
  <c r="P539" i="16"/>
  <c r="Q539" i="16"/>
  <c r="R539" i="16" s="1"/>
  <c r="N539" i="16" s="1"/>
  <c r="Q881" i="16"/>
  <c r="R881" i="16" s="1"/>
  <c r="N881" i="16" s="1"/>
  <c r="P881" i="16"/>
  <c r="P794" i="16"/>
  <c r="Q794" i="16"/>
  <c r="R794" i="16" s="1"/>
  <c r="N794" i="16" s="1"/>
  <c r="Q829" i="16"/>
  <c r="R829" i="16" s="1"/>
  <c r="N829" i="16" s="1"/>
  <c r="P829" i="16"/>
  <c r="Q365" i="16"/>
  <c r="R365" i="16" s="1"/>
  <c r="N365" i="16" s="1"/>
  <c r="P365" i="16"/>
  <c r="Q507" i="16"/>
  <c r="R507" i="16" s="1"/>
  <c r="N507" i="16" s="1"/>
  <c r="P507" i="16"/>
  <c r="P321" i="16"/>
  <c r="Q321" i="16"/>
  <c r="R321" i="16" s="1"/>
  <c r="N321" i="16" s="1"/>
  <c r="Q904" i="16"/>
  <c r="R904" i="16" s="1"/>
  <c r="N904" i="16" s="1"/>
  <c r="P904" i="16"/>
  <c r="Q649" i="16"/>
  <c r="R649" i="16" s="1"/>
  <c r="N649" i="16" s="1"/>
  <c r="P649" i="16"/>
  <c r="P907" i="16"/>
  <c r="Q907" i="16"/>
  <c r="R907" i="16" s="1"/>
  <c r="N907" i="16" s="1"/>
  <c r="P351" i="16"/>
  <c r="Q351" i="16"/>
  <c r="R351" i="16" s="1"/>
  <c r="N351" i="16" s="1"/>
  <c r="P121" i="16"/>
  <c r="Q121" i="16"/>
  <c r="R121" i="16" s="1"/>
  <c r="N121" i="16" s="1"/>
  <c r="Q173" i="16"/>
  <c r="R173" i="16" s="1"/>
  <c r="N173" i="16" s="1"/>
  <c r="P173" i="16"/>
  <c r="Q314" i="16"/>
  <c r="R314" i="16" s="1"/>
  <c r="N314" i="16" s="1"/>
  <c r="P314" i="16"/>
  <c r="P826" i="16"/>
  <c r="Q826" i="16"/>
  <c r="R826" i="16" s="1"/>
  <c r="N826" i="16" s="1"/>
  <c r="Q291" i="16"/>
  <c r="R291" i="16" s="1"/>
  <c r="N291" i="16" s="1"/>
  <c r="P291" i="16"/>
  <c r="Q53" i="16"/>
  <c r="R53" i="16" s="1"/>
  <c r="N53" i="16" s="1"/>
  <c r="P53" i="16"/>
  <c r="Q773" i="16"/>
  <c r="R773" i="16" s="1"/>
  <c r="N773" i="16" s="1"/>
  <c r="P773" i="16"/>
  <c r="Q80" i="16"/>
  <c r="R80" i="16" s="1"/>
  <c r="N80" i="16" s="1"/>
  <c r="P80" i="16"/>
  <c r="P801" i="16"/>
  <c r="Q801" i="16"/>
  <c r="R801" i="16" s="1"/>
  <c r="N801" i="16" s="1"/>
  <c r="Q576" i="16"/>
  <c r="R576" i="16" s="1"/>
  <c r="N576" i="16" s="1"/>
  <c r="P576" i="16"/>
  <c r="Q2329" i="16"/>
  <c r="R2329" i="16" s="1"/>
  <c r="N2329" i="16" s="1"/>
  <c r="P2329" i="16"/>
  <c r="P2523" i="16"/>
  <c r="Q2523" i="16"/>
  <c r="R2523" i="16" s="1"/>
  <c r="N2523" i="16" s="1"/>
  <c r="P169" i="16"/>
  <c r="Q169" i="16"/>
  <c r="R169" i="16" s="1"/>
  <c r="N169" i="16" s="1"/>
  <c r="P878" i="16"/>
  <c r="Q878" i="16"/>
  <c r="R878" i="16" s="1"/>
  <c r="N878" i="16" s="1"/>
  <c r="Q640" i="16"/>
  <c r="R640" i="16" s="1"/>
  <c r="N640" i="16" s="1"/>
  <c r="P640" i="16"/>
  <c r="P342" i="16"/>
  <c r="Q342" i="16"/>
  <c r="R342" i="16" s="1"/>
  <c r="N342" i="16" s="1"/>
  <c r="Q679" i="16"/>
  <c r="R679" i="16" s="1"/>
  <c r="N679" i="16" s="1"/>
  <c r="P679" i="16"/>
  <c r="Q370" i="16"/>
  <c r="R370" i="16" s="1"/>
  <c r="N370" i="16" s="1"/>
  <c r="P370" i="16"/>
  <c r="P1166" i="16"/>
  <c r="Q1166" i="16"/>
  <c r="R1166" i="16" s="1"/>
  <c r="N1166" i="16" s="1"/>
  <c r="Q2929" i="16"/>
  <c r="R2929" i="16" s="1"/>
  <c r="N2929" i="16" s="1"/>
  <c r="P2929" i="16"/>
  <c r="Q1336" i="16"/>
  <c r="R1336" i="16" s="1"/>
  <c r="N1336" i="16" s="1"/>
  <c r="P1336" i="16"/>
  <c r="P970" i="16"/>
  <c r="Q970" i="16"/>
  <c r="R970" i="16" s="1"/>
  <c r="N970" i="16" s="1"/>
  <c r="Q1754" i="16"/>
  <c r="R1754" i="16" s="1"/>
  <c r="N1754" i="16" s="1"/>
  <c r="P1754" i="16"/>
  <c r="Q1549" i="16"/>
  <c r="R1549" i="16" s="1"/>
  <c r="N1549" i="16" s="1"/>
  <c r="P1549" i="16"/>
  <c r="Q2812" i="16"/>
  <c r="R2812" i="16" s="1"/>
  <c r="N2812" i="16" s="1"/>
  <c r="P2812" i="16"/>
  <c r="Q1057" i="16"/>
  <c r="R1057" i="16" s="1"/>
  <c r="N1057" i="16" s="1"/>
  <c r="P1057" i="16"/>
  <c r="Q759" i="16"/>
  <c r="R759" i="16" s="1"/>
  <c r="N759" i="16" s="1"/>
  <c r="P759" i="16"/>
  <c r="P522" i="16"/>
  <c r="Q522" i="16"/>
  <c r="R522" i="16" s="1"/>
  <c r="N522" i="16" s="1"/>
  <c r="P836" i="16"/>
  <c r="Q836" i="16"/>
  <c r="R836" i="16" s="1"/>
  <c r="N836" i="16" s="1"/>
  <c r="Q550" i="16"/>
  <c r="R550" i="16" s="1"/>
  <c r="N550" i="16" s="1"/>
  <c r="P550" i="16"/>
  <c r="Q324" i="16"/>
  <c r="R324" i="16" s="1"/>
  <c r="N324" i="16" s="1"/>
  <c r="P324" i="16"/>
  <c r="Q2077" i="16"/>
  <c r="R2077" i="16" s="1"/>
  <c r="N2077" i="16" s="1"/>
  <c r="P2077" i="16"/>
  <c r="P1995" i="16"/>
  <c r="Q1995" i="16"/>
  <c r="R1995" i="16" s="1"/>
  <c r="N1995" i="16" s="1"/>
  <c r="Q2888" i="16"/>
  <c r="R2888" i="16" s="1"/>
  <c r="N2888" i="16" s="1"/>
  <c r="P2888" i="16"/>
  <c r="Q628" i="16"/>
  <c r="R628" i="16" s="1"/>
  <c r="N628" i="16" s="1"/>
  <c r="P628" i="16"/>
  <c r="P389" i="16"/>
  <c r="Q389" i="16"/>
  <c r="R389" i="16" s="1"/>
  <c r="N389" i="16" s="1"/>
  <c r="Q703" i="16"/>
  <c r="R703" i="16" s="1"/>
  <c r="N703" i="16" s="1"/>
  <c r="P703" i="16"/>
  <c r="Q417" i="16"/>
  <c r="R417" i="16" s="1"/>
  <c r="N417" i="16" s="1"/>
  <c r="P417" i="16"/>
  <c r="Q180" i="16"/>
  <c r="R180" i="16" s="1"/>
  <c r="N180" i="16" s="1"/>
  <c r="P180" i="16"/>
  <c r="Q1932" i="16"/>
  <c r="R1932" i="16" s="1"/>
  <c r="N1932" i="16" s="1"/>
  <c r="P1932" i="16"/>
  <c r="Q1778" i="16"/>
  <c r="R1778" i="16" s="1"/>
  <c r="N1778" i="16" s="1"/>
  <c r="P1778" i="16"/>
  <c r="Q1075" i="16"/>
  <c r="R1075" i="16" s="1"/>
  <c r="N1075" i="16" s="1"/>
  <c r="P1075" i="16"/>
  <c r="Q112" i="16"/>
  <c r="R112" i="16" s="1"/>
  <c r="N112" i="16" s="1"/>
  <c r="P112" i="16"/>
  <c r="Q427" i="16"/>
  <c r="R427" i="16" s="1"/>
  <c r="N427" i="16" s="1"/>
  <c r="P427" i="16"/>
  <c r="P142" i="16"/>
  <c r="Q142" i="16"/>
  <c r="R142" i="16" s="1"/>
  <c r="N142" i="16" s="1"/>
  <c r="Q862" i="16"/>
  <c r="R862" i="16" s="1"/>
  <c r="N862" i="16" s="1"/>
  <c r="P862" i="16"/>
  <c r="Q1646" i="16"/>
  <c r="R1646" i="16" s="1"/>
  <c r="N1646" i="16" s="1"/>
  <c r="P1646" i="16"/>
  <c r="P1418" i="16"/>
  <c r="Q1418" i="16"/>
  <c r="R1418" i="16" s="1"/>
  <c r="N1418" i="16" s="1"/>
  <c r="Q2226" i="16"/>
  <c r="R2226" i="16" s="1"/>
  <c r="N2226" i="16" s="1"/>
  <c r="P2226" i="16"/>
  <c r="P123" i="16"/>
  <c r="Q123" i="16"/>
  <c r="R123" i="16" s="1"/>
  <c r="N123" i="16" s="1"/>
  <c r="P846" i="16"/>
  <c r="Q846" i="16"/>
  <c r="R846" i="16" s="1"/>
  <c r="N846" i="16" s="1"/>
  <c r="Q152" i="16"/>
  <c r="R152" i="16" s="1"/>
  <c r="N152" i="16" s="1"/>
  <c r="P152" i="16"/>
  <c r="P873" i="16"/>
  <c r="Q873" i="16"/>
  <c r="R873" i="16" s="1"/>
  <c r="N873" i="16" s="1"/>
  <c r="Q648" i="16"/>
  <c r="R648" i="16" s="1"/>
  <c r="N648" i="16" s="1"/>
  <c r="P648" i="16"/>
  <c r="P2413" i="16"/>
  <c r="Q2413" i="16"/>
  <c r="R2413" i="16" s="1"/>
  <c r="N2413" i="16" s="1"/>
  <c r="P2763" i="16"/>
  <c r="Q2763" i="16"/>
  <c r="R2763" i="16" s="1"/>
  <c r="N2763" i="16" s="1"/>
  <c r="Q96" i="16"/>
  <c r="R96" i="16" s="1"/>
  <c r="N96" i="16" s="1"/>
  <c r="P96" i="16"/>
  <c r="P806" i="16"/>
  <c r="Q806" i="16"/>
  <c r="R806" i="16" s="1"/>
  <c r="N806" i="16" s="1"/>
  <c r="Q568" i="16"/>
  <c r="R568" i="16" s="1"/>
  <c r="N568" i="16" s="1"/>
  <c r="P568" i="16"/>
  <c r="P270" i="16"/>
  <c r="Q270" i="16"/>
  <c r="R270" i="16" s="1"/>
  <c r="N270" i="16" s="1"/>
  <c r="Q608" i="16"/>
  <c r="R608" i="16" s="1"/>
  <c r="N608" i="16" s="1"/>
  <c r="P608" i="16"/>
  <c r="Q298" i="16"/>
  <c r="R298" i="16" s="1"/>
  <c r="N298" i="16" s="1"/>
  <c r="P298" i="16"/>
  <c r="Q1093" i="16"/>
  <c r="R1093" i="16" s="1"/>
  <c r="N1093" i="16" s="1"/>
  <c r="P1093" i="16"/>
  <c r="Q2857" i="16"/>
  <c r="R2857" i="16" s="1"/>
  <c r="N2857" i="16" s="1"/>
  <c r="P2857" i="16"/>
  <c r="P2896" i="16"/>
  <c r="Q2896" i="16"/>
  <c r="R2896" i="16" s="1"/>
  <c r="N2896" i="16" s="1"/>
  <c r="P542" i="16"/>
  <c r="Q542" i="16"/>
  <c r="R542" i="16" s="1"/>
  <c r="N542" i="16" s="1"/>
  <c r="Q232" i="16"/>
  <c r="R232" i="16" s="1"/>
  <c r="N232" i="16" s="1"/>
  <c r="P232" i="16"/>
  <c r="Q1012" i="16"/>
  <c r="R1012" i="16" s="1"/>
  <c r="N1012" i="16" s="1"/>
  <c r="P1012" i="16"/>
  <c r="Q319" i="16"/>
  <c r="R319" i="16" s="1"/>
  <c r="N319" i="16" s="1"/>
  <c r="P319" i="16"/>
  <c r="Q1052" i="16"/>
  <c r="R1052" i="16" s="1"/>
  <c r="N1052" i="16" s="1"/>
  <c r="P1052" i="16"/>
  <c r="P742" i="16"/>
  <c r="Q742" i="16"/>
  <c r="R742" i="16" s="1"/>
  <c r="N742" i="16" s="1"/>
  <c r="Q1537" i="16"/>
  <c r="R1537" i="16" s="1"/>
  <c r="N1537" i="16" s="1"/>
  <c r="P1537" i="16"/>
  <c r="P1286" i="16"/>
  <c r="Q1286" i="16"/>
  <c r="R1286" i="16" s="1"/>
  <c r="N1286" i="16" s="1"/>
  <c r="P1518" i="16"/>
  <c r="Q1518" i="16"/>
  <c r="R1518" i="16" s="1"/>
  <c r="N1518" i="16" s="1"/>
  <c r="P2881" i="16"/>
  <c r="Q2881" i="16"/>
  <c r="R2881" i="16" s="1"/>
  <c r="N2881" i="16" s="1"/>
  <c r="P3040" i="16"/>
  <c r="Q3040" i="16"/>
  <c r="R3040" i="16" s="1"/>
  <c r="N3040" i="16" s="1"/>
  <c r="Q565" i="16"/>
  <c r="R565" i="16" s="1"/>
  <c r="N565" i="16" s="1"/>
  <c r="P565" i="16"/>
  <c r="Q256" i="16"/>
  <c r="R256" i="16" s="1"/>
  <c r="N256" i="16" s="1"/>
  <c r="P256" i="16"/>
  <c r="Q1036" i="16"/>
  <c r="R1036" i="16" s="1"/>
  <c r="N1036" i="16" s="1"/>
  <c r="P1036" i="16"/>
  <c r="Q343" i="16"/>
  <c r="R343" i="16" s="1"/>
  <c r="N343" i="16" s="1"/>
  <c r="P343" i="16"/>
  <c r="Q45" i="16"/>
  <c r="R45" i="16" s="1"/>
  <c r="N45" i="16" s="1"/>
  <c r="P45" i="16"/>
  <c r="Q767" i="16"/>
  <c r="R767" i="16" s="1"/>
  <c r="N767" i="16" s="1"/>
  <c r="P767" i="16"/>
  <c r="Q1560" i="16"/>
  <c r="R1560" i="16" s="1"/>
  <c r="N1560" i="16" s="1"/>
  <c r="P1560" i="16"/>
  <c r="Q1309" i="16"/>
  <c r="R1309" i="16" s="1"/>
  <c r="N1309" i="16" s="1"/>
  <c r="P1309" i="16"/>
  <c r="P1660" i="16"/>
  <c r="Q1660" i="16"/>
  <c r="R1660" i="16" s="1"/>
  <c r="N1660" i="16" s="1"/>
  <c r="Q656" i="16"/>
  <c r="R656" i="16" s="1"/>
  <c r="N656" i="16" s="1"/>
  <c r="P656" i="16"/>
  <c r="P346" i="16"/>
  <c r="Q346" i="16"/>
  <c r="R346" i="16" s="1"/>
  <c r="N346" i="16" s="1"/>
  <c r="Q1141" i="16"/>
  <c r="R1141" i="16" s="1"/>
  <c r="N1141" i="16" s="1"/>
  <c r="P1141" i="16"/>
  <c r="Q2905" i="16"/>
  <c r="R2905" i="16" s="1"/>
  <c r="N2905" i="16" s="1"/>
  <c r="P2905" i="16"/>
  <c r="Q1192" i="16"/>
  <c r="R1192" i="16" s="1"/>
  <c r="N1192" i="16" s="1"/>
  <c r="P1192" i="16"/>
  <c r="Q1765" i="16"/>
  <c r="R1765" i="16" s="1"/>
  <c r="N1765" i="16" s="1"/>
  <c r="P1765" i="16"/>
  <c r="Q1443" i="16"/>
  <c r="R1443" i="16" s="1"/>
  <c r="N1443" i="16" s="1"/>
  <c r="P1443" i="16"/>
  <c r="Q1180" i="16"/>
  <c r="R1180" i="16" s="1"/>
  <c r="N1180" i="16" s="1"/>
  <c r="P1180" i="16"/>
  <c r="Q2919" i="16"/>
  <c r="R2919" i="16" s="1"/>
  <c r="N2919" i="16" s="1"/>
  <c r="P2919" i="16"/>
  <c r="P2645" i="16"/>
  <c r="Q2645" i="16"/>
  <c r="R2645" i="16" s="1"/>
  <c r="N2645" i="16" s="1"/>
  <c r="Q1711" i="16"/>
  <c r="R1711" i="16" s="1"/>
  <c r="N1711" i="16" s="1"/>
  <c r="P1711" i="16"/>
  <c r="Q2840" i="16"/>
  <c r="R2840" i="16" s="1"/>
  <c r="N2840" i="16" s="1"/>
  <c r="P2840" i="16"/>
  <c r="P3364" i="16"/>
  <c r="Q3364" i="16"/>
  <c r="R3364" i="16" s="1"/>
  <c r="N3364" i="16" s="1"/>
  <c r="P2563" i="16"/>
  <c r="Q2563" i="16"/>
  <c r="R2563" i="16" s="1"/>
  <c r="N2563" i="16" s="1"/>
  <c r="Q2662" i="16"/>
  <c r="R2662" i="16" s="1"/>
  <c r="N2662" i="16" s="1"/>
  <c r="P2662" i="16"/>
  <c r="P1514" i="16"/>
  <c r="Q1514" i="16"/>
  <c r="R1514" i="16" s="1"/>
  <c r="N1514" i="16" s="1"/>
  <c r="Q1191" i="16"/>
  <c r="R1191" i="16" s="1"/>
  <c r="N1191" i="16" s="1"/>
  <c r="P1191" i="16"/>
  <c r="P2920" i="16"/>
  <c r="Q2920" i="16"/>
  <c r="R2920" i="16" s="1"/>
  <c r="N2920" i="16" s="1"/>
  <c r="Q2668" i="16"/>
  <c r="R2668" i="16" s="1"/>
  <c r="N2668" i="16" s="1"/>
  <c r="P2668" i="16"/>
  <c r="Q2393" i="16"/>
  <c r="R2393" i="16" s="1"/>
  <c r="N2393" i="16" s="1"/>
  <c r="P2393" i="16"/>
  <c r="P1423" i="16"/>
  <c r="Q1423" i="16"/>
  <c r="R1423" i="16" s="1"/>
  <c r="N1423" i="16" s="1"/>
  <c r="P1892" i="16"/>
  <c r="Q1892" i="16"/>
  <c r="R1892" i="16" s="1"/>
  <c r="N1892" i="16" s="1"/>
  <c r="P3831" i="16"/>
  <c r="Q3831" i="16"/>
  <c r="R3831" i="16" s="1"/>
  <c r="N3831" i="16" s="1"/>
  <c r="Q2546" i="16"/>
  <c r="R2546" i="16" s="1"/>
  <c r="N2546" i="16" s="1"/>
  <c r="P2546" i="16"/>
  <c r="P2211" i="16"/>
  <c r="Q2211" i="16"/>
  <c r="R2211" i="16" s="1"/>
  <c r="N2211" i="16" s="1"/>
  <c r="P1947" i="16"/>
  <c r="Q1947" i="16"/>
  <c r="R1947" i="16" s="1"/>
  <c r="N1947" i="16" s="1"/>
  <c r="P1685" i="16"/>
  <c r="Q1685" i="16"/>
  <c r="R1685" i="16" s="1"/>
  <c r="N1685" i="16" s="1"/>
  <c r="P762" i="16"/>
  <c r="Q762" i="16"/>
  <c r="R762" i="16" s="1"/>
  <c r="N762" i="16" s="1"/>
  <c r="Q2586" i="16"/>
  <c r="R2586" i="16" s="1"/>
  <c r="N2586" i="16" s="1"/>
  <c r="P2586" i="16"/>
  <c r="Q2818" i="16"/>
  <c r="R2818" i="16" s="1"/>
  <c r="N2818" i="16" s="1"/>
  <c r="P2818" i="16"/>
  <c r="P1827" i="16"/>
  <c r="Q1827" i="16"/>
  <c r="R1827" i="16" s="1"/>
  <c r="N1827" i="16" s="1"/>
  <c r="P1502" i="16"/>
  <c r="Q1502" i="16"/>
  <c r="R1502" i="16" s="1"/>
  <c r="N1502" i="16" s="1"/>
  <c r="Q1240" i="16"/>
  <c r="R1240" i="16" s="1"/>
  <c r="N1240" i="16" s="1"/>
  <c r="P1240" i="16"/>
  <c r="Q2979" i="16"/>
  <c r="R2979" i="16" s="1"/>
  <c r="N2979" i="16" s="1"/>
  <c r="P2979" i="16"/>
  <c r="Q2706" i="16"/>
  <c r="R2706" i="16" s="1"/>
  <c r="N2706" i="16" s="1"/>
  <c r="P2706" i="16"/>
  <c r="P1784" i="16"/>
  <c r="Q1784" i="16"/>
  <c r="R1784" i="16" s="1"/>
  <c r="N1784" i="16" s="1"/>
  <c r="Q1113" i="16"/>
  <c r="R1113" i="16" s="1"/>
  <c r="N1113" i="16" s="1"/>
  <c r="P1113" i="16"/>
  <c r="Q3353" i="16"/>
  <c r="R3353" i="16" s="1"/>
  <c r="N3353" i="16" s="1"/>
  <c r="P3353" i="16"/>
  <c r="Q1371" i="16"/>
  <c r="R1371" i="16" s="1"/>
  <c r="N1371" i="16" s="1"/>
  <c r="P1371" i="16"/>
  <c r="Q1109" i="16"/>
  <c r="R1109" i="16" s="1"/>
  <c r="N1109" i="16" s="1"/>
  <c r="P1109" i="16"/>
  <c r="Q2848" i="16"/>
  <c r="R2848" i="16" s="1"/>
  <c r="N2848" i="16" s="1"/>
  <c r="P2848" i="16"/>
  <c r="P2573" i="16"/>
  <c r="Q2573" i="16"/>
  <c r="R2573" i="16" s="1"/>
  <c r="N2573" i="16" s="1"/>
  <c r="Q1638" i="16"/>
  <c r="R1638" i="16" s="1"/>
  <c r="N1638" i="16" s="1"/>
  <c r="P1638" i="16"/>
  <c r="P2552" i="16"/>
  <c r="Q2552" i="16"/>
  <c r="R2552" i="16" s="1"/>
  <c r="N2552" i="16" s="1"/>
  <c r="Q3712" i="16"/>
  <c r="R3712" i="16" s="1"/>
  <c r="N3712" i="16" s="1"/>
  <c r="P3712" i="16"/>
  <c r="Q1238" i="16"/>
  <c r="R1238" i="16" s="1"/>
  <c r="N1238" i="16" s="1"/>
  <c r="P1238" i="16"/>
  <c r="Q2967" i="16"/>
  <c r="R2967" i="16" s="1"/>
  <c r="N2967" i="16" s="1"/>
  <c r="P2967" i="16"/>
  <c r="Q2716" i="16"/>
  <c r="R2716" i="16" s="1"/>
  <c r="N2716" i="16" s="1"/>
  <c r="P2716" i="16"/>
  <c r="Q2441" i="16"/>
  <c r="R2441" i="16" s="1"/>
  <c r="N2441" i="16" s="1"/>
  <c r="P2441" i="16"/>
  <c r="Q1483" i="16"/>
  <c r="R1483" i="16" s="1"/>
  <c r="N1483" i="16" s="1"/>
  <c r="P1483" i="16"/>
  <c r="Q2036" i="16"/>
  <c r="R2036" i="16" s="1"/>
  <c r="N2036" i="16" s="1"/>
  <c r="P2036" i="16"/>
  <c r="Q3076" i="16"/>
  <c r="R3076" i="16" s="1"/>
  <c r="N3076" i="16" s="1"/>
  <c r="P3076" i="16"/>
  <c r="P2402" i="16"/>
  <c r="Q2402" i="16"/>
  <c r="R2402" i="16" s="1"/>
  <c r="N2402" i="16" s="1"/>
  <c r="Q2139" i="16"/>
  <c r="R2139" i="16" s="1"/>
  <c r="N2139" i="16" s="1"/>
  <c r="P2139" i="16"/>
  <c r="Q1878" i="16"/>
  <c r="R1878" i="16" s="1"/>
  <c r="N1878" i="16" s="1"/>
  <c r="P1878" i="16"/>
  <c r="Q967" i="16"/>
  <c r="R967" i="16" s="1"/>
  <c r="N967" i="16" s="1"/>
  <c r="P967" i="16"/>
  <c r="Q2827" i="16"/>
  <c r="R2827" i="16" s="1"/>
  <c r="N2827" i="16" s="1"/>
  <c r="P2827" i="16"/>
  <c r="P1788" i="16"/>
  <c r="Q1788" i="16"/>
  <c r="R1788" i="16" s="1"/>
  <c r="N1788" i="16" s="1"/>
  <c r="Q2606" i="16"/>
  <c r="R2606" i="16" s="1"/>
  <c r="N2606" i="16" s="1"/>
  <c r="P2606" i="16"/>
  <c r="P2271" i="16"/>
  <c r="Q2271" i="16"/>
  <c r="R2271" i="16" s="1"/>
  <c r="N2271" i="16" s="1"/>
  <c r="Q2007" i="16"/>
  <c r="R2007" i="16" s="1"/>
  <c r="N2007" i="16" s="1"/>
  <c r="P2007" i="16"/>
  <c r="Q1745" i="16"/>
  <c r="R1745" i="16" s="1"/>
  <c r="N1745" i="16" s="1"/>
  <c r="P1745" i="16"/>
  <c r="Q821" i="16"/>
  <c r="R821" i="16" s="1"/>
  <c r="N821" i="16" s="1"/>
  <c r="P821" i="16"/>
  <c r="Q2659" i="16"/>
  <c r="R2659" i="16" s="1"/>
  <c r="N2659" i="16" s="1"/>
  <c r="P2659" i="16"/>
  <c r="P132" i="16"/>
  <c r="Q132" i="16"/>
  <c r="R132" i="16" s="1"/>
  <c r="N132" i="16" s="1"/>
  <c r="Q1131" i="16"/>
  <c r="R1131" i="16" s="1"/>
  <c r="N1131" i="16" s="1"/>
  <c r="P1131" i="16"/>
  <c r="Q2858" i="16"/>
  <c r="R2858" i="16" s="1"/>
  <c r="N2858" i="16" s="1"/>
  <c r="P2858" i="16"/>
  <c r="Q2608" i="16"/>
  <c r="R2608" i="16" s="1"/>
  <c r="N2608" i="16" s="1"/>
  <c r="P2608" i="16"/>
  <c r="P2333" i="16"/>
  <c r="Q2333" i="16"/>
  <c r="R2333" i="16" s="1"/>
  <c r="N2333" i="16" s="1"/>
  <c r="P1364" i="16"/>
  <c r="Q1364" i="16"/>
  <c r="R1364" i="16" s="1"/>
  <c r="N1364" i="16" s="1"/>
  <c r="Q1747" i="16"/>
  <c r="R1747" i="16" s="1"/>
  <c r="N1747" i="16" s="1"/>
  <c r="P1747" i="16"/>
  <c r="Q3518" i="16"/>
  <c r="R3518" i="16" s="1"/>
  <c r="N3518" i="16" s="1"/>
  <c r="P3518" i="16"/>
  <c r="Q2942" i="16"/>
  <c r="R2942" i="16" s="1"/>
  <c r="N2942" i="16" s="1"/>
  <c r="P2942" i="16"/>
  <c r="P2583" i="16"/>
  <c r="Q2583" i="16"/>
  <c r="R2583" i="16" s="1"/>
  <c r="N2583" i="16" s="1"/>
  <c r="Q2320" i="16"/>
  <c r="R2320" i="16" s="1"/>
  <c r="N2320" i="16" s="1"/>
  <c r="P2320" i="16"/>
  <c r="Q2057" i="16"/>
  <c r="R2057" i="16" s="1"/>
  <c r="N2057" i="16" s="1"/>
  <c r="P2057" i="16"/>
  <c r="P1170" i="16"/>
  <c r="Q1170" i="16"/>
  <c r="R1170" i="16" s="1"/>
  <c r="N1170" i="16" s="1"/>
  <c r="P3080" i="16"/>
  <c r="Q3080" i="16"/>
  <c r="R3080" i="16" s="1"/>
  <c r="N3080" i="16" s="1"/>
  <c r="P2833" i="16"/>
  <c r="Q2833" i="16"/>
  <c r="R2833" i="16" s="1"/>
  <c r="N2833" i="16" s="1"/>
  <c r="Q1136" i="16"/>
  <c r="R1136" i="16" s="1"/>
  <c r="N1136" i="16" s="1"/>
  <c r="P1136" i="16"/>
  <c r="Q2899" i="16"/>
  <c r="R2899" i="16" s="1"/>
  <c r="N2899" i="16" s="1"/>
  <c r="P2899" i="16"/>
  <c r="P2600" i="16"/>
  <c r="Q2600" i="16"/>
  <c r="R2600" i="16" s="1"/>
  <c r="N2600" i="16" s="1"/>
  <c r="Q2337" i="16"/>
  <c r="R2337" i="16" s="1"/>
  <c r="N2337" i="16" s="1"/>
  <c r="P2337" i="16"/>
  <c r="Q2014" i="16"/>
  <c r="R2014" i="16" s="1"/>
  <c r="N2014" i="16" s="1"/>
  <c r="P2014" i="16"/>
  <c r="Q1573" i="16"/>
  <c r="R1573" i="16" s="1"/>
  <c r="N1573" i="16" s="1"/>
  <c r="P1573" i="16"/>
  <c r="Q3301" i="16"/>
  <c r="R3301" i="16" s="1"/>
  <c r="N3301" i="16" s="1"/>
  <c r="P3301" i="16"/>
  <c r="Q2034" i="16"/>
  <c r="R2034" i="16" s="1"/>
  <c r="N2034" i="16" s="1"/>
  <c r="P2034" i="16"/>
  <c r="P3401" i="16"/>
  <c r="Q3401" i="16"/>
  <c r="R3401" i="16" s="1"/>
  <c r="N3401" i="16" s="1"/>
  <c r="P3667" i="16"/>
  <c r="Q3667" i="16"/>
  <c r="R3667" i="16" s="1"/>
  <c r="N3667" i="16" s="1"/>
  <c r="Q3465" i="16"/>
  <c r="R3465" i="16" s="1"/>
  <c r="N3465" i="16" s="1"/>
  <c r="P3465" i="16"/>
  <c r="Q407" i="16"/>
  <c r="R407" i="16" s="1"/>
  <c r="N407" i="16" s="1"/>
  <c r="P407" i="16"/>
  <c r="Q3808" i="16"/>
  <c r="R3808" i="16" s="1"/>
  <c r="N3808" i="16" s="1"/>
  <c r="P3808" i="16"/>
  <c r="Q3311" i="16"/>
  <c r="R3311" i="16" s="1"/>
  <c r="N3311" i="16" s="1"/>
  <c r="P3311" i="16"/>
  <c r="Q2350" i="16"/>
  <c r="R2350" i="16" s="1"/>
  <c r="N2350" i="16" s="1"/>
  <c r="P2350" i="16"/>
  <c r="Q2026" i="16"/>
  <c r="R2026" i="16" s="1"/>
  <c r="N2026" i="16" s="1"/>
  <c r="P2026" i="16"/>
  <c r="P1583" i="16"/>
  <c r="Q1583" i="16"/>
  <c r="R1583" i="16" s="1"/>
  <c r="N1583" i="16" s="1"/>
  <c r="Q3313" i="16"/>
  <c r="R3313" i="16" s="1"/>
  <c r="N3313" i="16" s="1"/>
  <c r="P3313" i="16"/>
  <c r="Q2130" i="16"/>
  <c r="R2130" i="16" s="1"/>
  <c r="N2130" i="16" s="1"/>
  <c r="P2130" i="16"/>
  <c r="Q3413" i="16"/>
  <c r="R3413" i="16" s="1"/>
  <c r="N3413" i="16" s="1"/>
  <c r="P3413" i="16"/>
  <c r="P3678" i="16"/>
  <c r="Q3678" i="16"/>
  <c r="R3678" i="16" s="1"/>
  <c r="N3678" i="16" s="1"/>
  <c r="Q3477" i="16"/>
  <c r="R3477" i="16" s="1"/>
  <c r="N3477" i="16" s="1"/>
  <c r="P3477" i="16"/>
  <c r="Q419" i="16"/>
  <c r="R419" i="16" s="1"/>
  <c r="N419" i="16" s="1"/>
  <c r="P419" i="16"/>
  <c r="Q1734" i="16"/>
  <c r="R1734" i="16" s="1"/>
  <c r="N1734" i="16" s="1"/>
  <c r="P1734" i="16"/>
  <c r="Q3371" i="16"/>
  <c r="R3371" i="16" s="1"/>
  <c r="N3371" i="16" s="1"/>
  <c r="P3371" i="16"/>
  <c r="P2191" i="16"/>
  <c r="Q2191" i="16"/>
  <c r="R2191" i="16" s="1"/>
  <c r="N2191" i="16" s="1"/>
  <c r="Q1929" i="16"/>
  <c r="R1929" i="16" s="1"/>
  <c r="N1929" i="16" s="1"/>
  <c r="P1929" i="16"/>
  <c r="P1593" i="16"/>
  <c r="Q1593" i="16"/>
  <c r="R1593" i="16" s="1"/>
  <c r="N1593" i="16" s="1"/>
  <c r="Q1164" i="16"/>
  <c r="R1164" i="16" s="1"/>
  <c r="N1164" i="16" s="1"/>
  <c r="P1164" i="16"/>
  <c r="Q2903" i="16"/>
  <c r="R2903" i="16" s="1"/>
  <c r="N2903" i="16" s="1"/>
  <c r="P2903" i="16"/>
  <c r="Q3614" i="16"/>
  <c r="R3614" i="16" s="1"/>
  <c r="N3614" i="16" s="1"/>
  <c r="P3614" i="16"/>
  <c r="Q3291" i="16"/>
  <c r="R3291" i="16" s="1"/>
  <c r="N3291" i="16" s="1"/>
  <c r="P3291" i="16"/>
  <c r="Q3259" i="16"/>
  <c r="R3259" i="16" s="1"/>
  <c r="N3259" i="16" s="1"/>
  <c r="P3259" i="16"/>
  <c r="Q1906" i="16"/>
  <c r="R1906" i="16" s="1"/>
  <c r="N1906" i="16" s="1"/>
  <c r="P1906" i="16"/>
  <c r="P3791" i="16"/>
  <c r="Q3791" i="16"/>
  <c r="R3791" i="16" s="1"/>
  <c r="N3791" i="16" s="1"/>
  <c r="Q3540" i="16"/>
  <c r="R3540" i="16" s="1"/>
  <c r="N3540" i="16" s="1"/>
  <c r="P3540" i="16"/>
  <c r="Q3090" i="16"/>
  <c r="R3090" i="16" s="1"/>
  <c r="N3090" i="16" s="1"/>
  <c r="P3090" i="16"/>
  <c r="Q2730" i="16"/>
  <c r="R2730" i="16" s="1"/>
  <c r="N2730" i="16" s="1"/>
  <c r="P2730" i="16"/>
  <c r="Q1365" i="16"/>
  <c r="R1365" i="16" s="1"/>
  <c r="N1365" i="16" s="1"/>
  <c r="P1365" i="16"/>
  <c r="P1030" i="16"/>
  <c r="Q1030" i="16"/>
  <c r="R1030" i="16" s="1"/>
  <c r="N1030" i="16" s="1"/>
  <c r="Q2782" i="16"/>
  <c r="R2782" i="16" s="1"/>
  <c r="N2782" i="16" s="1"/>
  <c r="P2782" i="16"/>
  <c r="Q2328" i="16"/>
  <c r="R2328" i="16" s="1"/>
  <c r="N2328" i="16" s="1"/>
  <c r="P2328" i="16"/>
  <c r="P2154" i="16"/>
  <c r="Q2154" i="16"/>
  <c r="R2154" i="16" s="1"/>
  <c r="N2154" i="16" s="1"/>
  <c r="Q3748" i="16"/>
  <c r="R3748" i="16" s="1"/>
  <c r="N3748" i="16" s="1"/>
  <c r="P3748" i="16"/>
  <c r="P1242" i="16"/>
  <c r="Q1242" i="16"/>
  <c r="R1242" i="16" s="1"/>
  <c r="N1242" i="16" s="1"/>
  <c r="P3440" i="16"/>
  <c r="Q3440" i="16"/>
  <c r="R3440" i="16" s="1"/>
  <c r="N3440" i="16" s="1"/>
  <c r="P3226" i="16"/>
  <c r="Q3226" i="16"/>
  <c r="R3226" i="16" s="1"/>
  <c r="N3226" i="16" s="1"/>
  <c r="Q1535" i="16"/>
  <c r="R1535" i="16" s="1"/>
  <c r="N1535" i="16" s="1"/>
  <c r="P1535" i="16"/>
  <c r="P3438" i="16"/>
  <c r="Q3438" i="16"/>
  <c r="R3438" i="16" s="1"/>
  <c r="N3438" i="16" s="1"/>
  <c r="Q2879" i="16"/>
  <c r="R2879" i="16" s="1"/>
  <c r="N2879" i="16" s="1"/>
  <c r="P2879" i="16"/>
  <c r="P1928" i="16"/>
  <c r="Q1928" i="16"/>
  <c r="R1928" i="16" s="1"/>
  <c r="N1928" i="16" s="1"/>
  <c r="P1665" i="16"/>
  <c r="Q1665" i="16"/>
  <c r="R1665" i="16" s="1"/>
  <c r="N1665" i="16" s="1"/>
  <c r="P1330" i="16"/>
  <c r="Q1330" i="16"/>
  <c r="R1330" i="16" s="1"/>
  <c r="N1330" i="16" s="1"/>
  <c r="Q84" i="16"/>
  <c r="R84" i="16" s="1"/>
  <c r="N84" i="16" s="1"/>
  <c r="P84" i="16"/>
  <c r="P2628" i="16"/>
  <c r="Q2628" i="16"/>
  <c r="R2628" i="16" s="1"/>
  <c r="N2628" i="16" s="1"/>
  <c r="P3351" i="16"/>
  <c r="Q3351" i="16"/>
  <c r="R3351" i="16" s="1"/>
  <c r="N3351" i="16" s="1"/>
  <c r="Q2178" i="16"/>
  <c r="R2178" i="16" s="1"/>
  <c r="N2178" i="16" s="1"/>
  <c r="P2178" i="16"/>
  <c r="P1542" i="16"/>
  <c r="Q1542" i="16"/>
  <c r="R1542" i="16" s="1"/>
  <c r="N1542" i="16" s="1"/>
  <c r="Q3752" i="16"/>
  <c r="R3752" i="16" s="1"/>
  <c r="N3752" i="16" s="1"/>
  <c r="P3752" i="16"/>
  <c r="Q3526" i="16"/>
  <c r="R3526" i="16" s="1"/>
  <c r="N3526" i="16" s="1"/>
  <c r="P3526" i="16"/>
  <c r="Q3276" i="16"/>
  <c r="R3276" i="16" s="1"/>
  <c r="N3276" i="16" s="1"/>
  <c r="P3276" i="16"/>
  <c r="Q3161" i="16"/>
  <c r="R3161" i="16" s="1"/>
  <c r="N3161" i="16" s="1"/>
  <c r="P3161" i="16"/>
  <c r="P2723" i="16"/>
  <c r="Q2723" i="16"/>
  <c r="R2723" i="16" s="1"/>
  <c r="N2723" i="16" s="1"/>
  <c r="P1363" i="16"/>
  <c r="Q1363" i="16"/>
  <c r="R1363" i="16" s="1"/>
  <c r="N1363" i="16" s="1"/>
  <c r="Q1101" i="16"/>
  <c r="R1101" i="16" s="1"/>
  <c r="N1101" i="16" s="1"/>
  <c r="P1101" i="16"/>
  <c r="P2841" i="16"/>
  <c r="Q2841" i="16"/>
  <c r="R2841" i="16" s="1"/>
  <c r="N2841" i="16" s="1"/>
  <c r="Q2506" i="16"/>
  <c r="R2506" i="16" s="1"/>
  <c r="N2506" i="16" s="1"/>
  <c r="P2506" i="16"/>
  <c r="Q2063" i="16"/>
  <c r="R2063" i="16" s="1"/>
  <c r="N2063" i="16" s="1"/>
  <c r="P2063" i="16"/>
  <c r="Q3793" i="16"/>
  <c r="R3793" i="16" s="1"/>
  <c r="N3793" i="16" s="1"/>
  <c r="P3793" i="16"/>
  <c r="Q3471" i="16"/>
  <c r="R3471" i="16" s="1"/>
  <c r="N3471" i="16" s="1"/>
  <c r="P3471" i="16"/>
  <c r="Q1662" i="16"/>
  <c r="R1662" i="16" s="1"/>
  <c r="N1662" i="16" s="1"/>
  <c r="P1662" i="16"/>
  <c r="P3176" i="16"/>
  <c r="Q3176" i="16"/>
  <c r="R3176" i="16" s="1"/>
  <c r="N3176" i="16" s="1"/>
  <c r="Q1703" i="16"/>
  <c r="R1703" i="16" s="1"/>
  <c r="N1703" i="16" s="1"/>
  <c r="P1703" i="16"/>
  <c r="Q911" i="16"/>
  <c r="R911" i="16" s="1"/>
  <c r="N911" i="16" s="1"/>
  <c r="P911" i="16"/>
  <c r="Q3474" i="16"/>
  <c r="R3474" i="16" s="1"/>
  <c r="N3474" i="16" s="1"/>
  <c r="P3474" i="16"/>
  <c r="P2928" i="16"/>
  <c r="Q2928" i="16"/>
  <c r="R2928" i="16" s="1"/>
  <c r="N2928" i="16" s="1"/>
  <c r="Q3633" i="16"/>
  <c r="R3633" i="16" s="1"/>
  <c r="N3633" i="16" s="1"/>
  <c r="P3633" i="16"/>
  <c r="Q3406" i="16"/>
  <c r="R3406" i="16" s="1"/>
  <c r="N3406" i="16" s="1"/>
  <c r="P3406" i="16"/>
  <c r="Q3155" i="16"/>
  <c r="R3155" i="16" s="1"/>
  <c r="N3155" i="16" s="1"/>
  <c r="P3155" i="16"/>
  <c r="Q2622" i="16"/>
  <c r="R2622" i="16" s="1"/>
  <c r="N2622" i="16" s="1"/>
  <c r="P2622" i="16"/>
  <c r="P2183" i="16"/>
  <c r="Q2183" i="16"/>
  <c r="R2183" i="16" s="1"/>
  <c r="N2183" i="16" s="1"/>
  <c r="P1963" i="16"/>
  <c r="Q1963" i="16"/>
  <c r="R1963" i="16" s="1"/>
  <c r="N1963" i="16" s="1"/>
  <c r="P1702" i="16"/>
  <c r="Q1702" i="16"/>
  <c r="R1702" i="16" s="1"/>
  <c r="N1702" i="16" s="1"/>
  <c r="Q1366" i="16"/>
  <c r="R1366" i="16" s="1"/>
  <c r="N1366" i="16" s="1"/>
  <c r="P1366" i="16"/>
  <c r="Q120" i="16"/>
  <c r="R120" i="16" s="1"/>
  <c r="N120" i="16" s="1"/>
  <c r="P120" i="16"/>
  <c r="Q2675" i="16"/>
  <c r="R2675" i="16" s="1"/>
  <c r="N2675" i="16" s="1"/>
  <c r="P2675" i="16"/>
  <c r="Q3386" i="16"/>
  <c r="R3386" i="16" s="1"/>
  <c r="N3386" i="16" s="1"/>
  <c r="P3386" i="16"/>
  <c r="Q2370" i="16"/>
  <c r="R2370" i="16" s="1"/>
  <c r="N2370" i="16" s="1"/>
  <c r="P2370" i="16"/>
  <c r="Q1590" i="16"/>
  <c r="R1590" i="16" s="1"/>
  <c r="N1590" i="16" s="1"/>
  <c r="P1590" i="16"/>
  <c r="Q3788" i="16"/>
  <c r="R3788" i="16" s="1"/>
  <c r="N3788" i="16" s="1"/>
  <c r="P3788" i="16"/>
  <c r="P3562" i="16"/>
  <c r="Q3562" i="16"/>
  <c r="R3562" i="16" s="1"/>
  <c r="N3562" i="16" s="1"/>
  <c r="Q3312" i="16"/>
  <c r="R3312" i="16" s="1"/>
  <c r="N3312" i="16" s="1"/>
  <c r="P3312" i="16"/>
  <c r="Q3450" i="16"/>
  <c r="R3450" i="16" s="1"/>
  <c r="N3450" i="16" s="1"/>
  <c r="P3450" i="16"/>
  <c r="Q2915" i="16"/>
  <c r="R2915" i="16" s="1"/>
  <c r="N2915" i="16" s="1"/>
  <c r="P2915" i="16"/>
  <c r="Q503" i="16"/>
  <c r="R503" i="16" s="1"/>
  <c r="N503" i="16" s="1"/>
  <c r="P503" i="16"/>
  <c r="Q2237" i="16"/>
  <c r="R2237" i="16" s="1"/>
  <c r="N2237" i="16" s="1"/>
  <c r="P2237" i="16"/>
  <c r="P2375" i="16"/>
  <c r="Q2375" i="16"/>
  <c r="R2375" i="16" s="1"/>
  <c r="N2375" i="16" s="1"/>
  <c r="Q1269" i="16"/>
  <c r="R1269" i="16" s="1"/>
  <c r="N1269" i="16" s="1"/>
  <c r="P1269" i="16"/>
  <c r="P2995" i="16"/>
  <c r="Q2995" i="16"/>
  <c r="R2995" i="16" s="1"/>
  <c r="N2995" i="16" s="1"/>
  <c r="Q2746" i="16"/>
  <c r="R2746" i="16" s="1"/>
  <c r="N2746" i="16" s="1"/>
  <c r="P2746" i="16"/>
  <c r="Q2410" i="16"/>
  <c r="R2410" i="16" s="1"/>
  <c r="N2410" i="16" s="1"/>
  <c r="P2410" i="16"/>
  <c r="Q1968" i="16"/>
  <c r="R1968" i="16" s="1"/>
  <c r="N1968" i="16" s="1"/>
  <c r="P1968" i="16"/>
  <c r="P3697" i="16"/>
  <c r="Q3697" i="16"/>
  <c r="R3697" i="16" s="1"/>
  <c r="N3697" i="16" s="1"/>
  <c r="P3375" i="16"/>
  <c r="Q3375" i="16"/>
  <c r="R3375" i="16" s="1"/>
  <c r="N3375" i="16" s="1"/>
  <c r="P3798" i="16"/>
  <c r="Q3798" i="16"/>
  <c r="R3798" i="16" s="1"/>
  <c r="N3798" i="16" s="1"/>
  <c r="Q3079" i="16"/>
  <c r="R3079" i="16" s="1"/>
  <c r="N3079" i="16" s="1"/>
  <c r="P3079" i="16"/>
  <c r="P1187" i="16"/>
  <c r="Q1187" i="16"/>
  <c r="R1187" i="16" s="1"/>
  <c r="N1187" i="16" s="1"/>
  <c r="P815" i="16"/>
  <c r="Q815" i="16"/>
  <c r="R815" i="16" s="1"/>
  <c r="N815" i="16" s="1"/>
  <c r="P2971" i="16"/>
  <c r="Q2971" i="16"/>
  <c r="R2971" i="16" s="1"/>
  <c r="N2971" i="16" s="1"/>
  <c r="P2458" i="16"/>
  <c r="Q2458" i="16"/>
  <c r="R2458" i="16" s="1"/>
  <c r="N2458" i="16" s="1"/>
  <c r="Q1424" i="16"/>
  <c r="R1424" i="16" s="1"/>
  <c r="N1424" i="16" s="1"/>
  <c r="P1424" i="16"/>
  <c r="P1161" i="16"/>
  <c r="Q1161" i="16"/>
  <c r="R1161" i="16" s="1"/>
  <c r="N1161" i="16" s="1"/>
  <c r="P2901" i="16"/>
  <c r="Q2901" i="16"/>
  <c r="R2901" i="16" s="1"/>
  <c r="N2901" i="16" s="1"/>
  <c r="Q2566" i="16"/>
  <c r="R2566" i="16" s="1"/>
  <c r="N2566" i="16" s="1"/>
  <c r="P2566" i="16"/>
  <c r="P2123" i="16"/>
  <c r="Q2123" i="16"/>
  <c r="R2123" i="16" s="1"/>
  <c r="N2123" i="16" s="1"/>
  <c r="P3842" i="16"/>
  <c r="Q3842" i="16"/>
  <c r="R3842" i="16" s="1"/>
  <c r="N3842" i="16" s="1"/>
  <c r="P3531" i="16"/>
  <c r="Q3531" i="16"/>
  <c r="R3531" i="16" s="1"/>
  <c r="N3531" i="16" s="1"/>
  <c r="P1721" i="16"/>
  <c r="Q1721" i="16"/>
  <c r="R1721" i="16" s="1"/>
  <c r="N1721" i="16" s="1"/>
  <c r="Q3236" i="16"/>
  <c r="R3236" i="16" s="1"/>
  <c r="N3236" i="16" s="1"/>
  <c r="P3236" i="16"/>
  <c r="P1980" i="16"/>
  <c r="Q1980" i="16"/>
  <c r="R1980" i="16" s="1"/>
  <c r="N1980" i="16" s="1"/>
  <c r="P971" i="16"/>
  <c r="Q971" i="16"/>
  <c r="R971" i="16" s="1"/>
  <c r="N971" i="16" s="1"/>
  <c r="Q3480" i="16"/>
  <c r="R3480" i="16" s="1"/>
  <c r="N3480" i="16" s="1"/>
  <c r="P3480" i="16"/>
  <c r="Q3216" i="16"/>
  <c r="R3216" i="16" s="1"/>
  <c r="N3216" i="16" s="1"/>
  <c r="P3216" i="16"/>
  <c r="P1581" i="16"/>
  <c r="Q1581" i="16"/>
  <c r="R1581" i="16" s="1"/>
  <c r="N1581" i="16" s="1"/>
  <c r="Q1316" i="16"/>
  <c r="R1316" i="16" s="1"/>
  <c r="N1316" i="16" s="1"/>
  <c r="P1316" i="16"/>
  <c r="Q3057" i="16"/>
  <c r="R3057" i="16" s="1"/>
  <c r="N3057" i="16" s="1"/>
  <c r="P3057" i="16"/>
  <c r="P2734" i="16"/>
  <c r="Q2734" i="16"/>
  <c r="R2734" i="16" s="1"/>
  <c r="N2734" i="16" s="1"/>
  <c r="P2280" i="16"/>
  <c r="Q2280" i="16"/>
  <c r="R2280" i="16" s="1"/>
  <c r="N2280" i="16" s="1"/>
  <c r="Q1877" i="16"/>
  <c r="R1877" i="16" s="1"/>
  <c r="N1877" i="16" s="1"/>
  <c r="P1877" i="16"/>
  <c r="P3699" i="16"/>
  <c r="Q3699" i="16"/>
  <c r="R3699" i="16" s="1"/>
  <c r="N3699" i="16" s="1"/>
  <c r="P1194" i="16"/>
  <c r="Q1194" i="16"/>
  <c r="R1194" i="16" s="1"/>
  <c r="N1194" i="16" s="1"/>
  <c r="P3391" i="16"/>
  <c r="Q3391" i="16"/>
  <c r="R3391" i="16" s="1"/>
  <c r="N3391" i="16" s="1"/>
  <c r="Q3179" i="16"/>
  <c r="R3179" i="16" s="1"/>
  <c r="N3179" i="16" s="1"/>
  <c r="P3179" i="16"/>
  <c r="P1295" i="16"/>
  <c r="Q1295" i="16"/>
  <c r="R1295" i="16" s="1"/>
  <c r="N1295" i="16" s="1"/>
  <c r="Q3150" i="16"/>
  <c r="R3150" i="16" s="1"/>
  <c r="N3150" i="16" s="1"/>
  <c r="P3150" i="16"/>
  <c r="P2640" i="16"/>
  <c r="Q2640" i="16"/>
  <c r="R2640" i="16" s="1"/>
  <c r="N2640" i="16" s="1"/>
  <c r="P1058" i="16"/>
  <c r="Q1058" i="16"/>
  <c r="R1058" i="16" s="1"/>
  <c r="N1058" i="16" s="1"/>
  <c r="Q1597" i="16"/>
  <c r="R1597" i="16" s="1"/>
  <c r="N1597" i="16" s="1"/>
  <c r="P1597" i="16"/>
  <c r="Q165" i="16"/>
  <c r="R165" i="16" s="1"/>
  <c r="N165" i="16" s="1"/>
  <c r="P165" i="16"/>
  <c r="Q2510" i="16"/>
  <c r="R2510" i="16" s="1"/>
  <c r="N2510" i="16" s="1"/>
  <c r="P2510" i="16"/>
  <c r="Q1021" i="16"/>
  <c r="R1021" i="16" s="1"/>
  <c r="N1021" i="16" s="1"/>
  <c r="P1021" i="16"/>
  <c r="Q1587" i="16"/>
  <c r="R1587" i="16" s="1"/>
  <c r="N1587" i="16" s="1"/>
  <c r="P1587" i="16"/>
  <c r="Q201" i="16"/>
  <c r="R201" i="16" s="1"/>
  <c r="N201" i="16" s="1"/>
  <c r="P201" i="16"/>
  <c r="Q2991" i="16"/>
  <c r="R2991" i="16" s="1"/>
  <c r="N2991" i="16" s="1"/>
  <c r="P2991" i="16"/>
  <c r="Q1889" i="16"/>
  <c r="R1889" i="16" s="1"/>
  <c r="N1889" i="16" s="1"/>
  <c r="P1889" i="16"/>
  <c r="Q2336" i="16"/>
  <c r="R2336" i="16" s="1"/>
  <c r="N2336" i="16" s="1"/>
  <c r="P2336" i="16"/>
  <c r="Q3758" i="16"/>
  <c r="R3758" i="16" s="1"/>
  <c r="N3758" i="16" s="1"/>
  <c r="P3758" i="16"/>
  <c r="P2172" i="16"/>
  <c r="Q2172" i="16"/>
  <c r="R2172" i="16" s="1"/>
  <c r="N2172" i="16" s="1"/>
  <c r="Q3194" i="16"/>
  <c r="R3194" i="16" s="1"/>
  <c r="N3194" i="16" s="1"/>
  <c r="P3194" i="16"/>
  <c r="P1386" i="16"/>
  <c r="Q1386" i="16"/>
  <c r="R1386" i="16" s="1"/>
  <c r="N1386" i="16" s="1"/>
  <c r="P3595" i="16"/>
  <c r="Q3595" i="16"/>
  <c r="R3595" i="16" s="1"/>
  <c r="N3595" i="16" s="1"/>
  <c r="Q3370" i="16"/>
  <c r="R3370" i="16" s="1"/>
  <c r="N3370" i="16" s="1"/>
  <c r="P3370" i="16"/>
  <c r="Q3120" i="16"/>
  <c r="R3120" i="16" s="1"/>
  <c r="N3120" i="16" s="1"/>
  <c r="P3120" i="16"/>
  <c r="Q2514" i="16"/>
  <c r="R2514" i="16" s="1"/>
  <c r="N2514" i="16" s="1"/>
  <c r="P2514" i="16"/>
  <c r="P3802" i="16"/>
  <c r="Q3802" i="16"/>
  <c r="R3802" i="16" s="1"/>
  <c r="N3802" i="16" s="1"/>
  <c r="P2071" i="16"/>
  <c r="Q2071" i="16"/>
  <c r="R2071" i="16" s="1"/>
  <c r="N2071" i="16" s="1"/>
  <c r="P1809" i="16"/>
  <c r="Q1809" i="16"/>
  <c r="R1809" i="16" s="1"/>
  <c r="N1809" i="16" s="1"/>
  <c r="Q1473" i="16"/>
  <c r="R1473" i="16" s="1"/>
  <c r="N1473" i="16" s="1"/>
  <c r="P1473" i="16"/>
  <c r="Q239" i="16"/>
  <c r="R239" i="16" s="1"/>
  <c r="N239" i="16" s="1"/>
  <c r="P239" i="16"/>
  <c r="Q2784" i="16"/>
  <c r="R2784" i="16" s="1"/>
  <c r="N2784" i="16" s="1"/>
  <c r="P2784" i="16"/>
  <c r="Q3495" i="16"/>
  <c r="R3495" i="16" s="1"/>
  <c r="N3495" i="16" s="1"/>
  <c r="P3495" i="16"/>
  <c r="Q3172" i="16"/>
  <c r="R3172" i="16" s="1"/>
  <c r="N3172" i="16" s="1"/>
  <c r="P3172" i="16"/>
  <c r="P3140" i="16"/>
  <c r="Q3140" i="16"/>
  <c r="R3140" i="16" s="1"/>
  <c r="N3140" i="16" s="1"/>
  <c r="Q1343" i="16"/>
  <c r="R1343" i="16" s="1"/>
  <c r="N1343" i="16" s="1"/>
  <c r="P1343" i="16"/>
  <c r="P3670" i="16"/>
  <c r="Q3670" i="16"/>
  <c r="R3670" i="16" s="1"/>
  <c r="N3670" i="16" s="1"/>
  <c r="P3420" i="16"/>
  <c r="Q3420" i="16"/>
  <c r="R3420" i="16" s="1"/>
  <c r="N3420" i="16" s="1"/>
  <c r="P2526" i="16"/>
  <c r="Q2526" i="16"/>
  <c r="R2526" i="16" s="1"/>
  <c r="N2526" i="16" s="1"/>
  <c r="P3624" i="16"/>
  <c r="Q3624" i="16"/>
  <c r="R3624" i="16" s="1"/>
  <c r="N3624" i="16" s="1"/>
  <c r="P1508" i="16"/>
  <c r="Q1508" i="16"/>
  <c r="R1508" i="16" s="1"/>
  <c r="N1508" i="16" s="1"/>
  <c r="P1246" i="16"/>
  <c r="Q1246" i="16"/>
  <c r="R1246" i="16" s="1"/>
  <c r="N1246" i="16" s="1"/>
  <c r="P2984" i="16"/>
  <c r="Q2984" i="16"/>
  <c r="R2984" i="16" s="1"/>
  <c r="N2984" i="16" s="1"/>
  <c r="Q2650" i="16"/>
  <c r="R2650" i="16" s="1"/>
  <c r="N2650" i="16" s="1"/>
  <c r="P2650" i="16"/>
  <c r="Q2207" i="16"/>
  <c r="R2207" i="16" s="1"/>
  <c r="N2207" i="16" s="1"/>
  <c r="P2207" i="16"/>
  <c r="P3676" i="16"/>
  <c r="Q3676" i="16"/>
  <c r="R3676" i="16" s="1"/>
  <c r="N3676" i="16" s="1"/>
  <c r="P3615" i="16"/>
  <c r="Q3615" i="16"/>
  <c r="R3615" i="16" s="1"/>
  <c r="N3615" i="16" s="1"/>
  <c r="Q2022" i="16"/>
  <c r="R2022" i="16" s="1"/>
  <c r="N2022" i="16" s="1"/>
  <c r="P2022" i="16"/>
  <c r="Q3320" i="16"/>
  <c r="R3320" i="16" s="1"/>
  <c r="N3320" i="16" s="1"/>
  <c r="P3320" i="16"/>
  <c r="Q3106" i="16"/>
  <c r="R3106" i="16" s="1"/>
  <c r="N3106" i="16" s="1"/>
  <c r="P3106" i="16"/>
  <c r="P1079" i="16"/>
  <c r="Q1079" i="16"/>
  <c r="R1079" i="16" s="1"/>
  <c r="N1079" i="16" s="1"/>
  <c r="Q2802" i="16"/>
  <c r="R2802" i="16" s="1"/>
  <c r="N2802" i="16" s="1"/>
  <c r="P2802" i="16"/>
  <c r="Q2136" i="16"/>
  <c r="R2136" i="16" s="1"/>
  <c r="N2136" i="16" s="1"/>
  <c r="P2136" i="16"/>
  <c r="Q3775" i="16"/>
  <c r="R3775" i="16" s="1"/>
  <c r="N3775" i="16" s="1"/>
  <c r="P3775" i="16"/>
  <c r="P3551" i="16"/>
  <c r="Q3551" i="16"/>
  <c r="R3551" i="16" s="1"/>
  <c r="N3551" i="16" s="1"/>
  <c r="Q3300" i="16"/>
  <c r="R3300" i="16" s="1"/>
  <c r="N3300" i="16" s="1"/>
  <c r="P3300" i="16"/>
  <c r="Q3367" i="16"/>
  <c r="R3367" i="16" s="1"/>
  <c r="N3367" i="16" s="1"/>
  <c r="P3367" i="16"/>
  <c r="Q2854" i="16"/>
  <c r="R2854" i="16" s="1"/>
  <c r="N2854" i="16" s="1"/>
  <c r="P2854" i="16"/>
  <c r="P2107" i="16"/>
  <c r="Q2107" i="16"/>
  <c r="R2107" i="16" s="1"/>
  <c r="N2107" i="16" s="1"/>
  <c r="P1845" i="16"/>
  <c r="Q1845" i="16"/>
  <c r="R1845" i="16" s="1"/>
  <c r="N1845" i="16" s="1"/>
  <c r="Q1510" i="16"/>
  <c r="R1510" i="16" s="1"/>
  <c r="N1510" i="16" s="1"/>
  <c r="P1510" i="16"/>
  <c r="Q1080" i="16"/>
  <c r="R1080" i="16" s="1"/>
  <c r="N1080" i="16" s="1"/>
  <c r="P1080" i="16"/>
  <c r="Q2820" i="16"/>
  <c r="R2820" i="16" s="1"/>
  <c r="N2820" i="16" s="1"/>
  <c r="P2820" i="16"/>
  <c r="Q3530" i="16"/>
  <c r="R3530" i="16" s="1"/>
  <c r="N3530" i="16" s="1"/>
  <c r="P3530" i="16"/>
  <c r="Q3208" i="16"/>
  <c r="R3208" i="16" s="1"/>
  <c r="N3208" i="16" s="1"/>
  <c r="P3208" i="16"/>
  <c r="Q3174" i="16"/>
  <c r="R3174" i="16" s="1"/>
  <c r="N3174" i="16" s="1"/>
  <c r="P3174" i="16"/>
  <c r="P1523" i="16"/>
  <c r="Q1523" i="16"/>
  <c r="R1523" i="16" s="1"/>
  <c r="N1523" i="16" s="1"/>
  <c r="P3705" i="16"/>
  <c r="Q3705" i="16"/>
  <c r="R3705" i="16" s="1"/>
  <c r="N3705" i="16" s="1"/>
  <c r="P3456" i="16"/>
  <c r="Q3456" i="16"/>
  <c r="R3456" i="16" s="1"/>
  <c r="N3456" i="16" s="1"/>
  <c r="Q3546" i="16"/>
  <c r="R3546" i="16" s="1"/>
  <c r="N3546" i="16" s="1"/>
  <c r="P3546" i="16"/>
  <c r="Q2490" i="16"/>
  <c r="R2490" i="16" s="1"/>
  <c r="N2490" i="16" s="1"/>
  <c r="P2490" i="16"/>
  <c r="P659" i="16"/>
  <c r="Q659" i="16"/>
  <c r="R659" i="16" s="1"/>
  <c r="N659" i="16" s="1"/>
  <c r="Q3727" i="16"/>
  <c r="R3727" i="16" s="1"/>
  <c r="N3727" i="16" s="1"/>
  <c r="P3727" i="16"/>
  <c r="Q3130" i="16"/>
  <c r="R3130" i="16" s="1"/>
  <c r="N3130" i="16" s="1"/>
  <c r="P3130" i="16"/>
  <c r="Q1412" i="16"/>
  <c r="R1412" i="16" s="1"/>
  <c r="N1412" i="16" s="1"/>
  <c r="P1412" i="16"/>
  <c r="Q1149" i="16"/>
  <c r="R1149" i="16" s="1"/>
  <c r="N1149" i="16" s="1"/>
  <c r="P1149" i="16"/>
  <c r="Q2890" i="16"/>
  <c r="R2890" i="16" s="1"/>
  <c r="N2890" i="16" s="1"/>
  <c r="P2890" i="16"/>
  <c r="Q2554" i="16"/>
  <c r="R2554" i="16" s="1"/>
  <c r="N2554" i="16" s="1"/>
  <c r="P2554" i="16"/>
  <c r="Q2113" i="16"/>
  <c r="R2113" i="16" s="1"/>
  <c r="N2113" i="16" s="1"/>
  <c r="P2113" i="16"/>
  <c r="Q3841" i="16"/>
  <c r="R3841" i="16" s="1"/>
  <c r="N3841" i="16" s="1"/>
  <c r="P3841" i="16"/>
  <c r="P3520" i="16"/>
  <c r="Q3520" i="16"/>
  <c r="R3520" i="16" s="1"/>
  <c r="N3520" i="16" s="1"/>
  <c r="Q1709" i="16"/>
  <c r="R1709" i="16" s="1"/>
  <c r="N1709" i="16" s="1"/>
  <c r="P1709" i="16"/>
  <c r="Q3224" i="16"/>
  <c r="R3224" i="16" s="1"/>
  <c r="N3224" i="16" s="1"/>
  <c r="P3224" i="16"/>
  <c r="Q1919" i="16"/>
  <c r="R1919" i="16" s="1"/>
  <c r="N1919" i="16" s="1"/>
  <c r="P1919" i="16"/>
  <c r="Q960" i="16"/>
  <c r="R960" i="16" s="1"/>
  <c r="N960" i="16" s="1"/>
  <c r="P960" i="16"/>
  <c r="Q3774" i="16"/>
  <c r="R3774" i="16" s="1"/>
  <c r="N3774" i="16" s="1"/>
  <c r="P3774" i="16"/>
  <c r="P3156" i="16"/>
  <c r="Q3156" i="16"/>
  <c r="R3156" i="16" s="1"/>
  <c r="N3156" i="16" s="1"/>
  <c r="Q1568" i="16"/>
  <c r="R1568" i="16" s="1"/>
  <c r="N1568" i="16" s="1"/>
  <c r="P1568" i="16"/>
  <c r="P1304" i="16"/>
  <c r="Q1304" i="16"/>
  <c r="R1304" i="16" s="1"/>
  <c r="N1304" i="16" s="1"/>
  <c r="Q3045" i="16"/>
  <c r="R3045" i="16" s="1"/>
  <c r="N3045" i="16" s="1"/>
  <c r="P3045" i="16"/>
  <c r="P2722" i="16"/>
  <c r="Q2722" i="16"/>
  <c r="R2722" i="16" s="1"/>
  <c r="N2722" i="16" s="1"/>
  <c r="Q2267" i="16"/>
  <c r="R2267" i="16" s="1"/>
  <c r="N2267" i="16" s="1"/>
  <c r="P2267" i="16"/>
  <c r="Q1818" i="16"/>
  <c r="R1818" i="16" s="1"/>
  <c r="N1818" i="16" s="1"/>
  <c r="P1818" i="16"/>
  <c r="Q3687" i="16"/>
  <c r="R3687" i="16" s="1"/>
  <c r="N3687" i="16" s="1"/>
  <c r="P3687" i="16"/>
  <c r="P2346" i="16"/>
  <c r="Q2346" i="16"/>
  <c r="R2346" i="16" s="1"/>
  <c r="N2346" i="16" s="1"/>
  <c r="P3380" i="16"/>
  <c r="Q3380" i="16"/>
  <c r="R3380" i="16" s="1"/>
  <c r="N3380" i="16" s="1"/>
  <c r="Q3166" i="16"/>
  <c r="R3166" i="16" s="1"/>
  <c r="N3166" i="16" s="1"/>
  <c r="P3166" i="16"/>
  <c r="P1235" i="16"/>
  <c r="Q1235" i="16"/>
  <c r="R1235" i="16" s="1"/>
  <c r="N1235" i="16" s="1"/>
  <c r="Q3054" i="16"/>
  <c r="R3054" i="16" s="1"/>
  <c r="N3054" i="16" s="1"/>
  <c r="P3054" i="16"/>
  <c r="P2567" i="16"/>
  <c r="Q2567" i="16"/>
  <c r="R2567" i="16" s="1"/>
  <c r="N2567" i="16" s="1"/>
  <c r="Q1724" i="16"/>
  <c r="R1724" i="16" s="1"/>
  <c r="N1724" i="16" s="1"/>
  <c r="P1724" i="16"/>
  <c r="Q1461" i="16"/>
  <c r="R1461" i="16" s="1"/>
  <c r="N1461" i="16" s="1"/>
  <c r="P1461" i="16"/>
  <c r="Q1126" i="16"/>
  <c r="R1126" i="16" s="1"/>
  <c r="N1126" i="16" s="1"/>
  <c r="P1126" i="16"/>
  <c r="P2878" i="16"/>
  <c r="Q2878" i="16"/>
  <c r="R2878" i="16" s="1"/>
  <c r="N2878" i="16" s="1"/>
  <c r="P2424" i="16"/>
  <c r="Q2424" i="16"/>
  <c r="R2424" i="16" s="1"/>
  <c r="N2424" i="16" s="1"/>
  <c r="Q3146" i="16"/>
  <c r="R3146" i="16" s="1"/>
  <c r="N3146" i="16" s="1"/>
  <c r="P3146" i="16"/>
  <c r="P3389" i="16"/>
  <c r="Q3389" i="16"/>
  <c r="R3389" i="16" s="1"/>
  <c r="N3389" i="16" s="1"/>
  <c r="P1338" i="16"/>
  <c r="Q1338" i="16"/>
  <c r="R1338" i="16" s="1"/>
  <c r="N1338" i="16" s="1"/>
  <c r="P3548" i="16"/>
  <c r="Q3548" i="16"/>
  <c r="R3548" i="16" s="1"/>
  <c r="N3548" i="16" s="1"/>
  <c r="P3322" i="16"/>
  <c r="Q3322" i="16"/>
  <c r="R3322" i="16" s="1"/>
  <c r="N3322" i="16" s="1"/>
  <c r="P1991" i="16"/>
  <c r="Q1991" i="16"/>
  <c r="R1991" i="16" s="1"/>
  <c r="N1991" i="16" s="1"/>
  <c r="Q3707" i="16"/>
  <c r="R3707" i="16" s="1"/>
  <c r="N3707" i="16" s="1"/>
  <c r="P3707" i="16"/>
  <c r="Q3347" i="16"/>
  <c r="R3347" i="16" s="1"/>
  <c r="N3347" i="16" s="1"/>
  <c r="P3347" i="16"/>
  <c r="Q494" i="16"/>
  <c r="R494" i="16" s="1"/>
  <c r="N494" i="16" s="1"/>
  <c r="P494" i="16"/>
  <c r="Q940" i="16"/>
  <c r="R940" i="16" s="1"/>
  <c r="N940" i="16" s="1"/>
  <c r="P940" i="16"/>
  <c r="Q197" i="16"/>
  <c r="R197" i="16" s="1"/>
  <c r="N197" i="16" s="1"/>
  <c r="P197" i="16"/>
  <c r="Q785" i="16"/>
  <c r="R785" i="16" s="1"/>
  <c r="N785" i="16" s="1"/>
  <c r="P785" i="16"/>
  <c r="P1348" i="16"/>
  <c r="Q1348" i="16"/>
  <c r="R1348" i="16" s="1"/>
  <c r="N1348" i="16" s="1"/>
  <c r="Q1217" i="16"/>
  <c r="R1217" i="16" s="1"/>
  <c r="N1217" i="16" s="1"/>
  <c r="P1217" i="16"/>
  <c r="Q585" i="16"/>
  <c r="R585" i="16" s="1"/>
  <c r="N585" i="16" s="1"/>
  <c r="P585" i="16"/>
  <c r="P230" i="16"/>
  <c r="Q230" i="16"/>
  <c r="R230" i="16" s="1"/>
  <c r="N230" i="16" s="1"/>
  <c r="P500" i="16"/>
  <c r="Q500" i="16"/>
  <c r="R500" i="16" s="1"/>
  <c r="N500" i="16" s="1"/>
  <c r="Q3501" i="16"/>
  <c r="R3501" i="16" s="1"/>
  <c r="N3501" i="16" s="1"/>
  <c r="P3501" i="16"/>
  <c r="Q1545" i="16"/>
  <c r="R1545" i="16" s="1"/>
  <c r="N1545" i="16" s="1"/>
  <c r="P1545" i="16"/>
  <c r="Q1381" i="16"/>
  <c r="R1381" i="16" s="1"/>
  <c r="N1381" i="16" s="1"/>
  <c r="P1381" i="16"/>
  <c r="Q3015" i="16"/>
  <c r="R3015" i="16" s="1"/>
  <c r="N3015" i="16" s="1"/>
  <c r="P3015" i="16"/>
  <c r="Q2970" i="16"/>
  <c r="R2970" i="16" s="1"/>
  <c r="N2970" i="16" s="1"/>
  <c r="P2970" i="16"/>
  <c r="Q205" i="16"/>
  <c r="R205" i="16" s="1"/>
  <c r="N205" i="16" s="1"/>
  <c r="P205" i="16"/>
  <c r="Q160" i="16"/>
  <c r="R160" i="16" s="1"/>
  <c r="N160" i="16" s="1"/>
  <c r="P160" i="16"/>
  <c r="P474" i="16"/>
  <c r="Q474" i="16"/>
  <c r="R474" i="16" s="1"/>
  <c r="N474" i="16" s="1"/>
  <c r="Q355" i="16"/>
  <c r="R355" i="16" s="1"/>
  <c r="N355" i="16" s="1"/>
  <c r="P355" i="16"/>
  <c r="Q916" i="16"/>
  <c r="R916" i="16" s="1"/>
  <c r="N916" i="16" s="1"/>
  <c r="P916" i="16"/>
  <c r="Q2978" i="16"/>
  <c r="R2978" i="16" s="1"/>
  <c r="N2978" i="16" s="1"/>
  <c r="P2978" i="16"/>
  <c r="P513" i="16"/>
  <c r="Q513" i="16"/>
  <c r="R513" i="16" s="1"/>
  <c r="N513" i="16" s="1"/>
  <c r="P155" i="16"/>
  <c r="Q155" i="16"/>
  <c r="R155" i="16" s="1"/>
  <c r="N155" i="16" s="1"/>
  <c r="P902" i="16"/>
  <c r="Q902" i="16"/>
  <c r="R902" i="16" s="1"/>
  <c r="N902" i="16" s="1"/>
  <c r="Q2210" i="16"/>
  <c r="R2210" i="16" s="1"/>
  <c r="N2210" i="16" s="1"/>
  <c r="P2210" i="16"/>
  <c r="P562" i="16"/>
  <c r="Q562" i="16"/>
  <c r="R562" i="16" s="1"/>
  <c r="N562" i="16" s="1"/>
  <c r="Q257" i="16"/>
  <c r="R257" i="16" s="1"/>
  <c r="N257" i="16" s="1"/>
  <c r="P257" i="16"/>
  <c r="Q439" i="16"/>
  <c r="R439" i="16" s="1"/>
  <c r="N439" i="16" s="1"/>
  <c r="P439" i="16"/>
  <c r="Q792" i="16"/>
  <c r="R792" i="16" s="1"/>
  <c r="N792" i="16" s="1"/>
  <c r="P792" i="16"/>
  <c r="P712" i="16"/>
  <c r="Q712" i="16"/>
  <c r="R712" i="16" s="1"/>
  <c r="N712" i="16" s="1"/>
  <c r="Q3001" i="16"/>
  <c r="R3001" i="16" s="1"/>
  <c r="N3001" i="16" s="1"/>
  <c r="P3001" i="16"/>
  <c r="Q177" i="16"/>
  <c r="R177" i="16" s="1"/>
  <c r="N177" i="16" s="1"/>
  <c r="P177" i="16"/>
  <c r="P3025" i="16"/>
  <c r="Q3025" i="16"/>
  <c r="R3025" i="16" s="1"/>
  <c r="N3025" i="16" s="1"/>
  <c r="P487" i="16"/>
  <c r="Q487" i="16"/>
  <c r="R487" i="16" s="1"/>
  <c r="N487" i="16" s="1"/>
  <c r="Q800" i="16"/>
  <c r="R800" i="16" s="1"/>
  <c r="N800" i="16" s="1"/>
  <c r="P800" i="16"/>
  <c r="Q2056" i="16"/>
  <c r="R2056" i="16" s="1"/>
  <c r="N2056" i="16" s="1"/>
  <c r="P2056" i="16"/>
  <c r="Q1867" i="16"/>
  <c r="R1867" i="16" s="1"/>
  <c r="N1867" i="16" s="1"/>
  <c r="P1867" i="16"/>
  <c r="Q1356" i="16"/>
  <c r="R1356" i="16" s="1"/>
  <c r="N1356" i="16" s="1"/>
  <c r="P1356" i="16"/>
  <c r="P2813" i="16"/>
  <c r="Q2813" i="16"/>
  <c r="R2813" i="16" s="1"/>
  <c r="N2813" i="16" s="1"/>
  <c r="Q2690" i="16"/>
  <c r="R2690" i="16" s="1"/>
  <c r="N2690" i="16" s="1"/>
  <c r="P2690" i="16"/>
  <c r="P1500" i="16"/>
  <c r="Q1500" i="16"/>
  <c r="R1500" i="16" s="1"/>
  <c r="N1500" i="16" s="1"/>
  <c r="Q1938" i="16"/>
  <c r="R1938" i="16" s="1"/>
  <c r="N1938" i="16" s="1"/>
  <c r="P1938" i="16"/>
  <c r="Q1795" i="16"/>
  <c r="R1795" i="16" s="1"/>
  <c r="N1795" i="16" s="1"/>
  <c r="P1795" i="16"/>
  <c r="P2585" i="16"/>
  <c r="Q2585" i="16"/>
  <c r="R2585" i="16" s="1"/>
  <c r="N2585" i="16" s="1"/>
  <c r="Q2020" i="16"/>
  <c r="R2020" i="16" s="1"/>
  <c r="N2020" i="16" s="1"/>
  <c r="P2020" i="16"/>
  <c r="P2151" i="16"/>
  <c r="Q2151" i="16"/>
  <c r="R2151" i="16" s="1"/>
  <c r="N2151" i="16" s="1"/>
  <c r="Q2752" i="16"/>
  <c r="R2752" i="16" s="1"/>
  <c r="N2752" i="16" s="1"/>
  <c r="P2752" i="16"/>
  <c r="Q2727" i="16"/>
  <c r="R2727" i="16" s="1"/>
  <c r="N2727" i="16" s="1"/>
  <c r="P2727" i="16"/>
  <c r="P1291" i="16"/>
  <c r="Q1291" i="16"/>
  <c r="R1291" i="16" s="1"/>
  <c r="N1291" i="16" s="1"/>
  <c r="Q3445" i="16"/>
  <c r="R3445" i="16" s="1"/>
  <c r="N3445" i="16" s="1"/>
  <c r="P3445" i="16"/>
  <c r="Q551" i="16"/>
  <c r="R551" i="16" s="1"/>
  <c r="N551" i="16" s="1"/>
  <c r="P551" i="16"/>
  <c r="Q3457" i="16"/>
  <c r="R3457" i="16" s="1"/>
  <c r="N3457" i="16" s="1"/>
  <c r="P3457" i="16"/>
  <c r="Q3622" i="16"/>
  <c r="R3622" i="16" s="1"/>
  <c r="N3622" i="16" s="1"/>
  <c r="P3622" i="16"/>
  <c r="Q2073" i="16"/>
  <c r="R2073" i="16" s="1"/>
  <c r="N2073" i="16" s="1"/>
  <c r="P2073" i="16"/>
  <c r="P1737" i="16"/>
  <c r="Q1737" i="16"/>
  <c r="R1737" i="16" s="1"/>
  <c r="N1737" i="16" s="1"/>
  <c r="Q1487" i="16"/>
  <c r="R1487" i="16" s="1"/>
  <c r="N1487" i="16" s="1"/>
  <c r="P1487" i="16"/>
  <c r="Q3684" i="16"/>
  <c r="R3684" i="16" s="1"/>
  <c r="N3684" i="16" s="1"/>
  <c r="P3684" i="16"/>
  <c r="Q3463" i="16"/>
  <c r="R3463" i="16" s="1"/>
  <c r="N3463" i="16" s="1"/>
  <c r="P3463" i="16"/>
  <c r="Q1509" i="16"/>
  <c r="R1509" i="16" s="1"/>
  <c r="N1509" i="16" s="1"/>
  <c r="P1509" i="16"/>
  <c r="P1174" i="16"/>
  <c r="Q1174" i="16"/>
  <c r="R1174" i="16" s="1"/>
  <c r="N1174" i="16" s="1"/>
  <c r="Q2926" i="16"/>
  <c r="R2926" i="16" s="1"/>
  <c r="N2926" i="16" s="1"/>
  <c r="P2926" i="16"/>
  <c r="Q2472" i="16"/>
  <c r="R2472" i="16" s="1"/>
  <c r="N2472" i="16" s="1"/>
  <c r="P2472" i="16"/>
  <c r="Q3568" i="16"/>
  <c r="R3568" i="16" s="1"/>
  <c r="N3568" i="16" s="1"/>
  <c r="P3568" i="16"/>
  <c r="Q1543" i="16"/>
  <c r="R1543" i="16" s="1"/>
  <c r="N1543" i="16" s="1"/>
  <c r="P1543" i="16"/>
  <c r="Q2221" i="16"/>
  <c r="R2221" i="16" s="1"/>
  <c r="N2221" i="16" s="1"/>
  <c r="P2221" i="16"/>
  <c r="P459" i="16"/>
  <c r="Q459" i="16"/>
  <c r="R459" i="16" s="1"/>
  <c r="N459" i="16" s="1"/>
  <c r="Q493" i="16"/>
  <c r="R493" i="16" s="1"/>
  <c r="N493" i="16" s="1"/>
  <c r="P493" i="16"/>
  <c r="P498" i="16"/>
  <c r="Q498" i="16"/>
  <c r="R498" i="16" s="1"/>
  <c r="N498" i="16" s="1"/>
  <c r="P544" i="16"/>
  <c r="Q544" i="16"/>
  <c r="R544" i="16" s="1"/>
  <c r="N544" i="16" s="1"/>
  <c r="P516" i="16"/>
  <c r="Q516" i="16"/>
  <c r="R516" i="16" s="1"/>
  <c r="N516" i="16" s="1"/>
  <c r="P619" i="16"/>
  <c r="Q619" i="16"/>
  <c r="R619" i="16" s="1"/>
  <c r="N619" i="16" s="1"/>
  <c r="P603" i="16"/>
  <c r="Q603" i="16"/>
  <c r="R603" i="16" s="1"/>
  <c r="N603" i="16" s="1"/>
  <c r="Q289" i="16"/>
  <c r="R289" i="16" s="1"/>
  <c r="N289" i="16" s="1"/>
  <c r="P289" i="16"/>
  <c r="Q102" i="16"/>
  <c r="R102" i="16" s="1"/>
  <c r="N102" i="16" s="1"/>
  <c r="P102" i="16"/>
  <c r="P243" i="16"/>
  <c r="Q243" i="16"/>
  <c r="R243" i="16" s="1"/>
  <c r="N243" i="16" s="1"/>
  <c r="Q61" i="16"/>
  <c r="R61" i="16" s="1"/>
  <c r="N61" i="16" s="1"/>
  <c r="P61" i="16"/>
  <c r="Q1049" i="16"/>
  <c r="R1049" i="16" s="1"/>
  <c r="N1049" i="16" s="1"/>
  <c r="P1049" i="16"/>
  <c r="P218" i="16"/>
  <c r="Q218" i="16"/>
  <c r="R218" i="16" s="1"/>
  <c r="N218" i="16" s="1"/>
  <c r="P621" i="16"/>
  <c r="Q621" i="16"/>
  <c r="R621" i="16" s="1"/>
  <c r="N621" i="16" s="1"/>
  <c r="Q448" i="16"/>
  <c r="R448" i="16" s="1"/>
  <c r="N448" i="16" s="1"/>
  <c r="P448" i="16"/>
  <c r="Q697" i="16"/>
  <c r="R697" i="16" s="1"/>
  <c r="N697" i="16" s="1"/>
  <c r="P697" i="16"/>
  <c r="P1051" i="16"/>
  <c r="Q1051" i="16"/>
  <c r="R1051" i="16" s="1"/>
  <c r="N1051" i="16" s="1"/>
  <c r="P998" i="16"/>
  <c r="Q998" i="16"/>
  <c r="R998" i="16" s="1"/>
  <c r="N998" i="16" s="1"/>
  <c r="Q1838" i="16"/>
  <c r="R1838" i="16" s="1"/>
  <c r="N1838" i="16" s="1"/>
  <c r="P1838" i="16"/>
  <c r="Q579" i="16"/>
  <c r="R579" i="16" s="1"/>
  <c r="N579" i="16" s="1"/>
  <c r="P579" i="16"/>
  <c r="P340" i="16"/>
  <c r="Q340" i="16"/>
  <c r="R340" i="16" s="1"/>
  <c r="N340" i="16" s="1"/>
  <c r="Q1061" i="16"/>
  <c r="R1061" i="16" s="1"/>
  <c r="N1061" i="16" s="1"/>
  <c r="P1061" i="16"/>
  <c r="Q379" i="16"/>
  <c r="R379" i="16" s="1"/>
  <c r="N379" i="16" s="1"/>
  <c r="P379" i="16"/>
  <c r="Q70" i="16"/>
  <c r="R70" i="16" s="1"/>
  <c r="N70" i="16" s="1"/>
  <c r="P70" i="16"/>
  <c r="Q865" i="16"/>
  <c r="R865" i="16" s="1"/>
  <c r="N865" i="16" s="1"/>
  <c r="P865" i="16"/>
  <c r="P2629" i="16"/>
  <c r="Q2629" i="16"/>
  <c r="R2629" i="16" s="1"/>
  <c r="N2629" i="16" s="1"/>
  <c r="P1467" i="16"/>
  <c r="Q1467" i="16"/>
  <c r="R1467" i="16" s="1"/>
  <c r="N1467" i="16" s="1"/>
  <c r="P457" i="16"/>
  <c r="Q457" i="16"/>
  <c r="R457" i="16" s="1"/>
  <c r="N457" i="16" s="1"/>
  <c r="Q148" i="16"/>
  <c r="R148" i="16" s="1"/>
  <c r="N148" i="16" s="1"/>
  <c r="P148" i="16"/>
  <c r="Q928" i="16"/>
  <c r="R928" i="16" s="1"/>
  <c r="N928" i="16" s="1"/>
  <c r="P928" i="16"/>
  <c r="Q235" i="16"/>
  <c r="R235" i="16" s="1"/>
  <c r="N235" i="16" s="1"/>
  <c r="P235" i="16"/>
  <c r="Q968" i="16"/>
  <c r="R968" i="16" s="1"/>
  <c r="N968" i="16" s="1"/>
  <c r="P968" i="16"/>
  <c r="Q658" i="16"/>
  <c r="R658" i="16" s="1"/>
  <c r="N658" i="16" s="1"/>
  <c r="P658" i="16"/>
  <c r="Q1453" i="16"/>
  <c r="R1453" i="16" s="1"/>
  <c r="N1453" i="16" s="1"/>
  <c r="P1453" i="16"/>
  <c r="P1202" i="16"/>
  <c r="Q1202" i="16"/>
  <c r="R1202" i="16" s="1"/>
  <c r="N1202" i="16" s="1"/>
  <c r="Q1073" i="16"/>
  <c r="R1073" i="16" s="1"/>
  <c r="N1073" i="16" s="1"/>
  <c r="P1073" i="16"/>
  <c r="Q311" i="16"/>
  <c r="R311" i="16" s="1"/>
  <c r="N311" i="16" s="1"/>
  <c r="P311" i="16"/>
  <c r="Q2065" i="16"/>
  <c r="R2065" i="16" s="1"/>
  <c r="N2065" i="16" s="1"/>
  <c r="P2065" i="16"/>
  <c r="Q1981" i="16"/>
  <c r="R1981" i="16" s="1"/>
  <c r="N1981" i="16" s="1"/>
  <c r="P1981" i="16"/>
  <c r="Q2718" i="16"/>
  <c r="R2718" i="16" s="1"/>
  <c r="N2718" i="16" s="1"/>
  <c r="P2718" i="16"/>
  <c r="Q325" i="16"/>
  <c r="R325" i="16" s="1"/>
  <c r="N325" i="16" s="1"/>
  <c r="P325" i="16"/>
  <c r="Q89" i="16"/>
  <c r="R89" i="16" s="1"/>
  <c r="N89" i="16" s="1"/>
  <c r="P89" i="16"/>
  <c r="Q809" i="16"/>
  <c r="R809" i="16" s="1"/>
  <c r="N809" i="16" s="1"/>
  <c r="P809" i="16"/>
  <c r="P115" i="16"/>
  <c r="Q115" i="16"/>
  <c r="R115" i="16" s="1"/>
  <c r="N115" i="16" s="1"/>
  <c r="Q838" i="16"/>
  <c r="R838" i="16" s="1"/>
  <c r="N838" i="16" s="1"/>
  <c r="P838" i="16"/>
  <c r="Q612" i="16"/>
  <c r="R612" i="16" s="1"/>
  <c r="N612" i="16" s="1"/>
  <c r="P612" i="16"/>
  <c r="Q2364" i="16"/>
  <c r="R2364" i="16" s="1"/>
  <c r="N2364" i="16" s="1"/>
  <c r="P2364" i="16"/>
  <c r="P2653" i="16"/>
  <c r="Q2653" i="16"/>
  <c r="R2653" i="16" s="1"/>
  <c r="N2653" i="16" s="1"/>
  <c r="P194" i="16"/>
  <c r="Q194" i="16"/>
  <c r="R194" i="16" s="1"/>
  <c r="N194" i="16" s="1"/>
  <c r="Q915" i="16"/>
  <c r="R915" i="16" s="1"/>
  <c r="N915" i="16" s="1"/>
  <c r="P915" i="16"/>
  <c r="P677" i="16"/>
  <c r="Q677" i="16"/>
  <c r="R677" i="16" s="1"/>
  <c r="N677" i="16" s="1"/>
  <c r="P992" i="16"/>
  <c r="Q992" i="16"/>
  <c r="R992" i="16" s="1"/>
  <c r="N992" i="16" s="1"/>
  <c r="Q704" i="16"/>
  <c r="R704" i="16" s="1"/>
  <c r="N704" i="16" s="1"/>
  <c r="P704" i="16"/>
  <c r="P479" i="16"/>
  <c r="Q479" i="16"/>
  <c r="R479" i="16" s="1"/>
  <c r="N479" i="16" s="1"/>
  <c r="Q2232" i="16"/>
  <c r="R2232" i="16" s="1"/>
  <c r="N2232" i="16" s="1"/>
  <c r="P2232" i="16"/>
  <c r="Q2234" i="16"/>
  <c r="R2234" i="16" s="1"/>
  <c r="N2234" i="16" s="1"/>
  <c r="P2234" i="16"/>
  <c r="Q2975" i="16"/>
  <c r="R2975" i="16" s="1"/>
  <c r="N2975" i="16" s="1"/>
  <c r="P2975" i="16"/>
  <c r="Q401" i="16"/>
  <c r="R401" i="16" s="1"/>
  <c r="N401" i="16" s="1"/>
  <c r="P401" i="16"/>
  <c r="Q715" i="16"/>
  <c r="R715" i="16" s="1"/>
  <c r="N715" i="16" s="1"/>
  <c r="P715" i="16"/>
  <c r="Q429" i="16"/>
  <c r="R429" i="16" s="1"/>
  <c r="N429" i="16" s="1"/>
  <c r="P429" i="16"/>
  <c r="P192" i="16"/>
  <c r="Q192" i="16"/>
  <c r="R192" i="16" s="1"/>
  <c r="N192" i="16" s="1"/>
  <c r="Q1945" i="16"/>
  <c r="R1945" i="16" s="1"/>
  <c r="N1945" i="16" s="1"/>
  <c r="P1945" i="16"/>
  <c r="Q1790" i="16"/>
  <c r="R1790" i="16" s="1"/>
  <c r="N1790" i="16" s="1"/>
  <c r="P1790" i="16"/>
  <c r="Q1231" i="16"/>
  <c r="R1231" i="16" s="1"/>
  <c r="N1231" i="16" s="1"/>
  <c r="P1231" i="16"/>
  <c r="P412" i="16"/>
  <c r="Q412" i="16"/>
  <c r="R412" i="16" s="1"/>
  <c r="N412" i="16" s="1"/>
  <c r="Q114" i="16"/>
  <c r="R114" i="16" s="1"/>
  <c r="N114" i="16" s="1"/>
  <c r="P114" i="16"/>
  <c r="Q452" i="16"/>
  <c r="R452" i="16" s="1"/>
  <c r="N452" i="16" s="1"/>
  <c r="P452" i="16"/>
  <c r="Q141" i="16"/>
  <c r="R141" i="16" s="1"/>
  <c r="N141" i="16" s="1"/>
  <c r="P141" i="16"/>
  <c r="Q936" i="16"/>
  <c r="R936" i="16" s="1"/>
  <c r="N936" i="16" s="1"/>
  <c r="P936" i="16"/>
  <c r="P2701" i="16"/>
  <c r="Q2701" i="16"/>
  <c r="R2701" i="16" s="1"/>
  <c r="N2701" i="16" s="1"/>
  <c r="P1899" i="16"/>
  <c r="Q1899" i="16"/>
  <c r="R1899" i="16" s="1"/>
  <c r="N1899" i="16" s="1"/>
  <c r="P385" i="16"/>
  <c r="Q385" i="16"/>
  <c r="R385" i="16" s="1"/>
  <c r="N385" i="16" s="1"/>
  <c r="P75" i="16"/>
  <c r="Q75" i="16"/>
  <c r="R75" i="16" s="1"/>
  <c r="N75" i="16" s="1"/>
  <c r="Q857" i="16"/>
  <c r="R857" i="16" s="1"/>
  <c r="N857" i="16" s="1"/>
  <c r="P857" i="16"/>
  <c r="P163" i="16"/>
  <c r="Q163" i="16"/>
  <c r="R163" i="16" s="1"/>
  <c r="N163" i="16" s="1"/>
  <c r="Q896" i="16"/>
  <c r="R896" i="16" s="1"/>
  <c r="N896" i="16" s="1"/>
  <c r="P896" i="16"/>
  <c r="P587" i="16"/>
  <c r="Q587" i="16"/>
  <c r="R587" i="16" s="1"/>
  <c r="N587" i="16" s="1"/>
  <c r="Q1380" i="16"/>
  <c r="R1380" i="16" s="1"/>
  <c r="N1380" i="16" s="1"/>
  <c r="P1380" i="16"/>
  <c r="P1130" i="16"/>
  <c r="Q1130" i="16"/>
  <c r="R1130" i="16" s="1"/>
  <c r="N1130" i="16" s="1"/>
  <c r="Q2644" i="16"/>
  <c r="R2644" i="16" s="1"/>
  <c r="N2644" i="16" s="1"/>
  <c r="P2644" i="16"/>
  <c r="Q828" i="16"/>
  <c r="R828" i="16" s="1"/>
  <c r="N828" i="16" s="1"/>
  <c r="P828" i="16"/>
  <c r="P532" i="16"/>
  <c r="Q532" i="16"/>
  <c r="R532" i="16" s="1"/>
  <c r="N532" i="16" s="1"/>
  <c r="Q293" i="16"/>
  <c r="R293" i="16" s="1"/>
  <c r="N293" i="16" s="1"/>
  <c r="P293" i="16"/>
  <c r="P606" i="16"/>
  <c r="Q606" i="16"/>
  <c r="R606" i="16" s="1"/>
  <c r="N606" i="16" s="1"/>
  <c r="P322" i="16"/>
  <c r="Q322" i="16"/>
  <c r="R322" i="16" s="1"/>
  <c r="N322" i="16" s="1"/>
  <c r="Q83" i="16"/>
  <c r="R83" i="16" s="1"/>
  <c r="N83" i="16" s="1"/>
  <c r="P83" i="16"/>
  <c r="Q1825" i="16"/>
  <c r="R1825" i="16" s="1"/>
  <c r="N1825" i="16" s="1"/>
  <c r="P1825" i="16"/>
  <c r="Q1635" i="16"/>
  <c r="R1635" i="16" s="1"/>
  <c r="N1635" i="16" s="1"/>
  <c r="P1635" i="16"/>
  <c r="P594" i="16"/>
  <c r="Q594" i="16"/>
  <c r="R594" i="16" s="1"/>
  <c r="N594" i="16" s="1"/>
  <c r="P1154" i="16"/>
  <c r="Q1154" i="16"/>
  <c r="R1154" i="16" s="1"/>
  <c r="N1154" i="16" s="1"/>
  <c r="Q2788" i="16"/>
  <c r="R2788" i="16" s="1"/>
  <c r="N2788" i="16" s="1"/>
  <c r="P2788" i="16"/>
  <c r="P854" i="16"/>
  <c r="Q854" i="16"/>
  <c r="R854" i="16" s="1"/>
  <c r="N854" i="16" s="1"/>
  <c r="P554" i="16"/>
  <c r="Q554" i="16"/>
  <c r="R554" i="16" s="1"/>
  <c r="N554" i="16" s="1"/>
  <c r="P317" i="16"/>
  <c r="Q317" i="16"/>
  <c r="R317" i="16" s="1"/>
  <c r="N317" i="16" s="1"/>
  <c r="Q632" i="16"/>
  <c r="R632" i="16" s="1"/>
  <c r="N632" i="16" s="1"/>
  <c r="P632" i="16"/>
  <c r="Q345" i="16"/>
  <c r="R345" i="16" s="1"/>
  <c r="N345" i="16" s="1"/>
  <c r="P345" i="16"/>
  <c r="P107" i="16"/>
  <c r="Q107" i="16"/>
  <c r="R107" i="16" s="1"/>
  <c r="N107" i="16" s="1"/>
  <c r="Q1849" i="16"/>
  <c r="R1849" i="16" s="1"/>
  <c r="N1849" i="16" s="1"/>
  <c r="P1849" i="16"/>
  <c r="Q1694" i="16"/>
  <c r="R1694" i="16" s="1"/>
  <c r="N1694" i="16" s="1"/>
  <c r="P1694" i="16"/>
  <c r="P738" i="16"/>
  <c r="Q738" i="16"/>
  <c r="R738" i="16" s="1"/>
  <c r="N738" i="16" s="1"/>
  <c r="Q943" i="16"/>
  <c r="R943" i="16" s="1"/>
  <c r="N943" i="16" s="1"/>
  <c r="P943" i="16"/>
  <c r="P634" i="16"/>
  <c r="Q634" i="16"/>
  <c r="R634" i="16" s="1"/>
  <c r="N634" i="16" s="1"/>
  <c r="Q1429" i="16"/>
  <c r="R1429" i="16" s="1"/>
  <c r="N1429" i="16" s="1"/>
  <c r="P1429" i="16"/>
  <c r="Q1178" i="16"/>
  <c r="R1178" i="16" s="1"/>
  <c r="N1178" i="16" s="1"/>
  <c r="P1178" i="16"/>
  <c r="P2932" i="16"/>
  <c r="Q2932" i="16"/>
  <c r="R2932" i="16" s="1"/>
  <c r="N2932" i="16" s="1"/>
  <c r="Q2053" i="16"/>
  <c r="R2053" i="16" s="1"/>
  <c r="N2053" i="16" s="1"/>
  <c r="P2053" i="16"/>
  <c r="Q1731" i="16"/>
  <c r="R1731" i="16" s="1"/>
  <c r="N1731" i="16" s="1"/>
  <c r="P1731" i="16"/>
  <c r="Q1468" i="16"/>
  <c r="R1468" i="16" s="1"/>
  <c r="N1468" i="16" s="1"/>
  <c r="P1468" i="16"/>
  <c r="Q1205" i="16"/>
  <c r="R1205" i="16" s="1"/>
  <c r="N1205" i="16" s="1"/>
  <c r="P1205" i="16"/>
  <c r="Q2933" i="16"/>
  <c r="R2933" i="16" s="1"/>
  <c r="N2933" i="16" s="1"/>
  <c r="P2933" i="16"/>
  <c r="Q2024" i="16"/>
  <c r="R2024" i="16" s="1"/>
  <c r="N2024" i="16" s="1"/>
  <c r="P2024" i="16"/>
  <c r="Q2001" i="16"/>
  <c r="R2001" i="16" s="1"/>
  <c r="N2001" i="16" s="1"/>
  <c r="P2001" i="16"/>
  <c r="P3307" i="16"/>
  <c r="Q3307" i="16"/>
  <c r="R3307" i="16" s="1"/>
  <c r="N3307" i="16" s="1"/>
  <c r="P2912" i="16"/>
  <c r="Q2912" i="16"/>
  <c r="R2912" i="16" s="1"/>
  <c r="N2912" i="16" s="1"/>
  <c r="P2219" i="16"/>
  <c r="Q2219" i="16"/>
  <c r="R2219" i="16" s="1"/>
  <c r="N2219" i="16" s="1"/>
  <c r="Q1801" i="16"/>
  <c r="R1801" i="16" s="1"/>
  <c r="N1801" i="16" s="1"/>
  <c r="P1801" i="16"/>
  <c r="P1478" i="16"/>
  <c r="Q1478" i="16"/>
  <c r="R1478" i="16" s="1"/>
  <c r="N1478" i="16" s="1"/>
  <c r="Q1216" i="16"/>
  <c r="R1216" i="16" s="1"/>
  <c r="N1216" i="16" s="1"/>
  <c r="P1216" i="16"/>
  <c r="P2956" i="16"/>
  <c r="Q2956" i="16"/>
  <c r="R2956" i="16" s="1"/>
  <c r="N2956" i="16" s="1"/>
  <c r="P2681" i="16"/>
  <c r="Q2681" i="16"/>
  <c r="R2681" i="16" s="1"/>
  <c r="N2681" i="16" s="1"/>
  <c r="Q1759" i="16"/>
  <c r="R1759" i="16" s="1"/>
  <c r="N1759" i="16" s="1"/>
  <c r="P1759" i="16"/>
  <c r="Q2985" i="16"/>
  <c r="R2985" i="16" s="1"/>
  <c r="N2985" i="16" s="1"/>
  <c r="P2985" i="16"/>
  <c r="Q3209" i="16"/>
  <c r="R3209" i="16" s="1"/>
  <c r="N3209" i="16" s="1"/>
  <c r="P3209" i="16"/>
  <c r="P2859" i="16"/>
  <c r="Q2859" i="16"/>
  <c r="R2859" i="16" s="1"/>
  <c r="N2859" i="16" s="1"/>
  <c r="P2499" i="16"/>
  <c r="Q2499" i="16"/>
  <c r="R2499" i="16" s="1"/>
  <c r="N2499" i="16" s="1"/>
  <c r="Q2236" i="16"/>
  <c r="R2236" i="16" s="1"/>
  <c r="N2236" i="16" s="1"/>
  <c r="P2236" i="16"/>
  <c r="P1974" i="16"/>
  <c r="Q1974" i="16"/>
  <c r="R1974" i="16" s="1"/>
  <c r="N1974" i="16" s="1"/>
  <c r="Q1074" i="16"/>
  <c r="R1074" i="16" s="1"/>
  <c r="N1074" i="16" s="1"/>
  <c r="P1074" i="16"/>
  <c r="Q2934" i="16"/>
  <c r="R2934" i="16" s="1"/>
  <c r="N2934" i="16" s="1"/>
  <c r="P2934" i="16"/>
  <c r="P2365" i="16"/>
  <c r="Q2365" i="16"/>
  <c r="R2365" i="16" s="1"/>
  <c r="N2365" i="16" s="1"/>
  <c r="P2114" i="16"/>
  <c r="Q2114" i="16"/>
  <c r="R2114" i="16" s="1"/>
  <c r="N2114" i="16" s="1"/>
  <c r="P1792" i="16"/>
  <c r="Q1792" i="16"/>
  <c r="R1792" i="16" s="1"/>
  <c r="N1792" i="16" s="1"/>
  <c r="Q1528" i="16"/>
  <c r="R1528" i="16" s="1"/>
  <c r="N1528" i="16" s="1"/>
  <c r="P1528" i="16"/>
  <c r="P1266" i="16"/>
  <c r="Q1266" i="16"/>
  <c r="R1266" i="16" s="1"/>
  <c r="N1266" i="16" s="1"/>
  <c r="Q2993" i="16"/>
  <c r="R2993" i="16" s="1"/>
  <c r="N2993" i="16" s="1"/>
  <c r="P2993" i="16"/>
  <c r="P2096" i="16"/>
  <c r="Q2096" i="16"/>
  <c r="R2096" i="16" s="1"/>
  <c r="N2096" i="16" s="1"/>
  <c r="Q2288" i="16"/>
  <c r="R2288" i="16" s="1"/>
  <c r="N2288" i="16" s="1"/>
  <c r="P2288" i="16"/>
  <c r="Q3618" i="16"/>
  <c r="R3618" i="16" s="1"/>
  <c r="N3618" i="16" s="1"/>
  <c r="P3618" i="16"/>
  <c r="Q1659" i="16"/>
  <c r="R1659" i="16" s="1"/>
  <c r="N1659" i="16" s="1"/>
  <c r="P1659" i="16"/>
  <c r="Q1396" i="16"/>
  <c r="R1396" i="16" s="1"/>
  <c r="N1396" i="16" s="1"/>
  <c r="P1396" i="16"/>
  <c r="P1134" i="16"/>
  <c r="Q1134" i="16"/>
  <c r="R1134" i="16" s="1"/>
  <c r="N1134" i="16" s="1"/>
  <c r="P2861" i="16"/>
  <c r="Q2861" i="16"/>
  <c r="R2861" i="16" s="1"/>
  <c r="N2861" i="16" s="1"/>
  <c r="P1952" i="16"/>
  <c r="Q1952" i="16"/>
  <c r="R1952" i="16" s="1"/>
  <c r="N1952" i="16" s="1"/>
  <c r="Q1713" i="16"/>
  <c r="R1713" i="16" s="1"/>
  <c r="N1713" i="16" s="1"/>
  <c r="P1713" i="16"/>
  <c r="Q1421" i="16"/>
  <c r="R1421" i="16" s="1"/>
  <c r="N1421" i="16" s="1"/>
  <c r="P1421" i="16"/>
  <c r="Q1526" i="16"/>
  <c r="R1526" i="16" s="1"/>
  <c r="N1526" i="16" s="1"/>
  <c r="P1526" i="16"/>
  <c r="Q1263" i="16"/>
  <c r="R1263" i="16" s="1"/>
  <c r="N1263" i="16" s="1"/>
  <c r="P1263" i="16"/>
  <c r="Q3005" i="16"/>
  <c r="R3005" i="16" s="1"/>
  <c r="N3005" i="16" s="1"/>
  <c r="P3005" i="16"/>
  <c r="P2729" i="16"/>
  <c r="Q2729" i="16"/>
  <c r="R2729" i="16" s="1"/>
  <c r="N2729" i="16" s="1"/>
  <c r="P1808" i="16"/>
  <c r="Q1808" i="16"/>
  <c r="R1808" i="16" s="1"/>
  <c r="N1808" i="16" s="1"/>
  <c r="P1197" i="16"/>
  <c r="Q1197" i="16"/>
  <c r="R1197" i="16" s="1"/>
  <c r="N1197" i="16" s="1"/>
  <c r="Q3497" i="16"/>
  <c r="R3497" i="16" s="1"/>
  <c r="N3497" i="16" s="1"/>
  <c r="P3497" i="16"/>
  <c r="P2691" i="16"/>
  <c r="Q2691" i="16"/>
  <c r="R2691" i="16" s="1"/>
  <c r="N2691" i="16" s="1"/>
  <c r="P2440" i="16"/>
  <c r="Q2440" i="16"/>
  <c r="R2440" i="16" s="1"/>
  <c r="N2440" i="16" s="1"/>
  <c r="Q2164" i="16"/>
  <c r="R2164" i="16" s="1"/>
  <c r="N2164" i="16" s="1"/>
  <c r="P2164" i="16"/>
  <c r="Q1171" i="16"/>
  <c r="R1171" i="16" s="1"/>
  <c r="N1171" i="16" s="1"/>
  <c r="P1171" i="16"/>
  <c r="Q1328" i="16"/>
  <c r="R1328" i="16" s="1"/>
  <c r="N1328" i="16" s="1"/>
  <c r="P1328" i="16"/>
  <c r="Q3517" i="16"/>
  <c r="R3517" i="16" s="1"/>
  <c r="N3517" i="16" s="1"/>
  <c r="P3517" i="16"/>
  <c r="P2918" i="16"/>
  <c r="Q2918" i="16"/>
  <c r="R2918" i="16" s="1"/>
  <c r="N2918" i="16" s="1"/>
  <c r="P2559" i="16"/>
  <c r="Q2559" i="16"/>
  <c r="R2559" i="16" s="1"/>
  <c r="N2559" i="16" s="1"/>
  <c r="P2296" i="16"/>
  <c r="Q2296" i="16"/>
  <c r="R2296" i="16" s="1"/>
  <c r="N2296" i="16" s="1"/>
  <c r="Q2033" i="16"/>
  <c r="R2033" i="16" s="1"/>
  <c r="N2033" i="16" s="1"/>
  <c r="P2033" i="16"/>
  <c r="Q1146" i="16"/>
  <c r="R1146" i="16" s="1"/>
  <c r="N1146" i="16" s="1"/>
  <c r="P1146" i="16"/>
  <c r="P3056" i="16"/>
  <c r="Q3056" i="16"/>
  <c r="R3056" i="16" s="1"/>
  <c r="N3056" i="16" s="1"/>
  <c r="P2688" i="16"/>
  <c r="Q2688" i="16"/>
  <c r="R2688" i="16" s="1"/>
  <c r="N2688" i="16" s="1"/>
  <c r="Q1419" i="16"/>
  <c r="R1419" i="16" s="1"/>
  <c r="N1419" i="16" s="1"/>
  <c r="P1419" i="16"/>
  <c r="Q1155" i="16"/>
  <c r="R1155" i="16" s="1"/>
  <c r="N1155" i="16" s="1"/>
  <c r="P1155" i="16"/>
  <c r="Q2895" i="16"/>
  <c r="R2895" i="16" s="1"/>
  <c r="N2895" i="16" s="1"/>
  <c r="P2895" i="16"/>
  <c r="Q2621" i="16"/>
  <c r="R2621" i="16" s="1"/>
  <c r="N2621" i="16" s="1"/>
  <c r="P2621" i="16"/>
  <c r="Q1687" i="16"/>
  <c r="R1687" i="16" s="1"/>
  <c r="N1687" i="16" s="1"/>
  <c r="P1687" i="16"/>
  <c r="Q2756" i="16"/>
  <c r="R2756" i="16" s="1"/>
  <c r="N2756" i="16" s="1"/>
  <c r="P2756" i="16"/>
  <c r="Q3196" i="16"/>
  <c r="R3196" i="16" s="1"/>
  <c r="N3196" i="16" s="1"/>
  <c r="P3196" i="16"/>
  <c r="Q1143" i="16"/>
  <c r="R1143" i="16" s="1"/>
  <c r="N1143" i="16" s="1"/>
  <c r="P1143" i="16"/>
  <c r="P2871" i="16"/>
  <c r="Q2871" i="16"/>
  <c r="R2871" i="16" s="1"/>
  <c r="N2871" i="16" s="1"/>
  <c r="Q2620" i="16"/>
  <c r="R2620" i="16" s="1"/>
  <c r="N2620" i="16" s="1"/>
  <c r="P2620" i="16"/>
  <c r="Q2345" i="16"/>
  <c r="R2345" i="16" s="1"/>
  <c r="N2345" i="16" s="1"/>
  <c r="P2345" i="16"/>
  <c r="Q1375" i="16"/>
  <c r="R1375" i="16" s="1"/>
  <c r="N1375" i="16" s="1"/>
  <c r="P1375" i="16"/>
  <c r="Q1761" i="16"/>
  <c r="R1761" i="16" s="1"/>
  <c r="N1761" i="16" s="1"/>
  <c r="P1761" i="16"/>
  <c r="Q3542" i="16"/>
  <c r="R3542" i="16" s="1"/>
  <c r="N3542" i="16" s="1"/>
  <c r="P3542" i="16"/>
  <c r="P1446" i="16"/>
  <c r="Q1446" i="16"/>
  <c r="R1446" i="16" s="1"/>
  <c r="N1446" i="16" s="1"/>
  <c r="Q1160" i="16"/>
  <c r="R1160" i="16" s="1"/>
  <c r="N1160" i="16" s="1"/>
  <c r="P1160" i="16"/>
  <c r="P2887" i="16"/>
  <c r="Q2887" i="16"/>
  <c r="R2887" i="16" s="1"/>
  <c r="N2887" i="16" s="1"/>
  <c r="P2637" i="16"/>
  <c r="Q2637" i="16"/>
  <c r="R2637" i="16" s="1"/>
  <c r="N2637" i="16" s="1"/>
  <c r="Q2301" i="16"/>
  <c r="R2301" i="16" s="1"/>
  <c r="N2301" i="16" s="1"/>
  <c r="P2301" i="16"/>
  <c r="Q1859" i="16"/>
  <c r="R1859" i="16" s="1"/>
  <c r="N1859" i="16" s="1"/>
  <c r="P1859" i="16"/>
  <c r="Q3589" i="16"/>
  <c r="R3589" i="16" s="1"/>
  <c r="N3589" i="16" s="1"/>
  <c r="P3589" i="16"/>
  <c r="P3266" i="16"/>
  <c r="Q3266" i="16"/>
  <c r="R3266" i="16" s="1"/>
  <c r="N3266" i="16" s="1"/>
  <c r="P3688" i="16"/>
  <c r="Q3688" i="16"/>
  <c r="R3688" i="16" s="1"/>
  <c r="N3688" i="16" s="1"/>
  <c r="Q1691" i="16"/>
  <c r="R1691" i="16" s="1"/>
  <c r="N1691" i="16" s="1"/>
  <c r="P1691" i="16"/>
  <c r="Q3753" i="16"/>
  <c r="R3753" i="16" s="1"/>
  <c r="N3753" i="16" s="1"/>
  <c r="P3753" i="16"/>
  <c r="Q707" i="16"/>
  <c r="R707" i="16" s="1"/>
  <c r="N707" i="16" s="1"/>
  <c r="P707" i="16"/>
  <c r="Q3755" i="16"/>
  <c r="R3755" i="16" s="1"/>
  <c r="N3755" i="16" s="1"/>
  <c r="P3755" i="16"/>
  <c r="Q3359" i="16"/>
  <c r="R3359" i="16" s="1"/>
  <c r="N3359" i="16" s="1"/>
  <c r="P3359" i="16"/>
  <c r="P2649" i="16"/>
  <c r="Q2649" i="16"/>
  <c r="R2649" i="16" s="1"/>
  <c r="N2649" i="16" s="1"/>
  <c r="Q2315" i="16"/>
  <c r="R2315" i="16" s="1"/>
  <c r="N2315" i="16" s="1"/>
  <c r="P2315" i="16"/>
  <c r="P1873" i="16"/>
  <c r="Q1873" i="16"/>
  <c r="R1873" i="16" s="1"/>
  <c r="N1873" i="16" s="1"/>
  <c r="Q3601" i="16"/>
  <c r="R3601" i="16" s="1"/>
  <c r="N3601" i="16" s="1"/>
  <c r="P3601" i="16"/>
  <c r="Q3279" i="16"/>
  <c r="R3279" i="16" s="1"/>
  <c r="N3279" i="16" s="1"/>
  <c r="P3279" i="16"/>
  <c r="Q3701" i="16"/>
  <c r="R3701" i="16" s="1"/>
  <c r="N3701" i="16" s="1"/>
  <c r="P3701" i="16"/>
  <c r="Q1751" i="16"/>
  <c r="R1751" i="16" s="1"/>
  <c r="N1751" i="16" s="1"/>
  <c r="P1751" i="16"/>
  <c r="P3764" i="16"/>
  <c r="Q3764" i="16"/>
  <c r="R3764" i="16" s="1"/>
  <c r="N3764" i="16" s="1"/>
  <c r="Q718" i="16"/>
  <c r="R718" i="16" s="1"/>
  <c r="N718" i="16" s="1"/>
  <c r="P718" i="16"/>
  <c r="P2599" i="16"/>
  <c r="Q2599" i="16"/>
  <c r="R2599" i="16" s="1"/>
  <c r="N2599" i="16" s="1"/>
  <c r="Q3443" i="16"/>
  <c r="R3443" i="16" s="1"/>
  <c r="N3443" i="16" s="1"/>
  <c r="P3443" i="16"/>
  <c r="Q2480" i="16"/>
  <c r="R2480" i="16" s="1"/>
  <c r="N2480" i="16" s="1"/>
  <c r="P2480" i="16"/>
  <c r="Q2217" i="16"/>
  <c r="R2217" i="16" s="1"/>
  <c r="N2217" i="16" s="1"/>
  <c r="P2217" i="16"/>
  <c r="P1882" i="16"/>
  <c r="Q1882" i="16"/>
  <c r="R1882" i="16" s="1"/>
  <c r="N1882" i="16" s="1"/>
  <c r="Q1452" i="16"/>
  <c r="R1452" i="16" s="1"/>
  <c r="N1452" i="16" s="1"/>
  <c r="P1452" i="16"/>
  <c r="Q3181" i="16"/>
  <c r="R3181" i="16" s="1"/>
  <c r="N3181" i="16" s="1"/>
  <c r="P3181" i="16"/>
  <c r="P3592" i="16"/>
  <c r="Q3592" i="16"/>
  <c r="R3592" i="16" s="1"/>
  <c r="N3592" i="16" s="1"/>
  <c r="Q3281" i="16"/>
  <c r="R3281" i="16" s="1"/>
  <c r="N3281" i="16" s="1"/>
  <c r="P3281" i="16"/>
  <c r="P3547" i="16"/>
  <c r="Q3547" i="16"/>
  <c r="R3547" i="16" s="1"/>
  <c r="N3547" i="16" s="1"/>
  <c r="Q3345" i="16"/>
  <c r="R3345" i="16" s="1"/>
  <c r="N3345" i="16" s="1"/>
  <c r="P3345" i="16"/>
  <c r="Q287" i="16"/>
  <c r="R287" i="16" s="1"/>
  <c r="N287" i="16" s="1"/>
  <c r="P287" i="16"/>
  <c r="Q3828" i="16"/>
  <c r="R3828" i="16" s="1"/>
  <c r="N3828" i="16" s="1"/>
  <c r="P3828" i="16"/>
  <c r="Q2735" i="16"/>
  <c r="R2735" i="16" s="1"/>
  <c r="N2735" i="16" s="1"/>
  <c r="P2735" i="16"/>
  <c r="Q1917" i="16"/>
  <c r="R1917" i="16" s="1"/>
  <c r="N1917" i="16" s="1"/>
  <c r="P1917" i="16"/>
  <c r="Q1653" i="16"/>
  <c r="R1653" i="16" s="1"/>
  <c r="N1653" i="16" s="1"/>
  <c r="P1653" i="16"/>
  <c r="P1318" i="16"/>
  <c r="Q1318" i="16"/>
  <c r="R1318" i="16" s="1"/>
  <c r="N1318" i="16" s="1"/>
  <c r="Q72" i="16"/>
  <c r="R72" i="16" s="1"/>
  <c r="N72" i="16" s="1"/>
  <c r="P72" i="16"/>
  <c r="Q2616" i="16"/>
  <c r="R2616" i="16" s="1"/>
  <c r="N2616" i="16" s="1"/>
  <c r="P2616" i="16"/>
  <c r="P3338" i="16"/>
  <c r="Q3338" i="16"/>
  <c r="R3338" i="16" s="1"/>
  <c r="N3338" i="16" s="1"/>
  <c r="Q2118" i="16"/>
  <c r="R2118" i="16" s="1"/>
  <c r="N2118" i="16" s="1"/>
  <c r="P2118" i="16"/>
  <c r="P1530" i="16"/>
  <c r="Q1530" i="16"/>
  <c r="R1530" i="16" s="1"/>
  <c r="N1530" i="16" s="1"/>
  <c r="Q3740" i="16"/>
  <c r="R3740" i="16" s="1"/>
  <c r="N3740" i="16" s="1"/>
  <c r="P3740" i="16"/>
  <c r="Q3513" i="16"/>
  <c r="R3513" i="16" s="1"/>
  <c r="N3513" i="16" s="1"/>
  <c r="P3513" i="16"/>
  <c r="P3265" i="16"/>
  <c r="Q3265" i="16"/>
  <c r="R3265" i="16" s="1"/>
  <c r="N3265" i="16" s="1"/>
  <c r="Q3103" i="16"/>
  <c r="R3103" i="16" s="1"/>
  <c r="N3103" i="16" s="1"/>
  <c r="P3103" i="16"/>
  <c r="P2663" i="16"/>
  <c r="Q2663" i="16"/>
  <c r="R2663" i="16" s="1"/>
  <c r="N2663" i="16" s="1"/>
  <c r="P2215" i="16"/>
  <c r="Q2215" i="16"/>
  <c r="R2215" i="16" s="1"/>
  <c r="N2215" i="16" s="1"/>
  <c r="P1953" i="16"/>
  <c r="Q1953" i="16"/>
  <c r="R1953" i="16" s="1"/>
  <c r="N1953" i="16" s="1"/>
  <c r="Q1619" i="16"/>
  <c r="R1619" i="16" s="1"/>
  <c r="N1619" i="16" s="1"/>
  <c r="P1619" i="16"/>
  <c r="Q1188" i="16"/>
  <c r="R1188" i="16" s="1"/>
  <c r="N1188" i="16" s="1"/>
  <c r="P1188" i="16"/>
  <c r="Q2927" i="16"/>
  <c r="R2927" i="16" s="1"/>
  <c r="N2927" i="16" s="1"/>
  <c r="P2927" i="16"/>
  <c r="P3637" i="16"/>
  <c r="Q3637" i="16"/>
  <c r="R3637" i="16" s="1"/>
  <c r="N3637" i="16" s="1"/>
  <c r="P3315" i="16"/>
  <c r="Q3315" i="16"/>
  <c r="R3315" i="16" s="1"/>
  <c r="N3315" i="16" s="1"/>
  <c r="Q3283" i="16"/>
  <c r="R3283" i="16" s="1"/>
  <c r="N3283" i="16" s="1"/>
  <c r="P3283" i="16"/>
  <c r="Q2027" i="16"/>
  <c r="R2027" i="16" s="1"/>
  <c r="N2027" i="16" s="1"/>
  <c r="P2027" i="16"/>
  <c r="P3814" i="16"/>
  <c r="Q3814" i="16"/>
  <c r="R3814" i="16" s="1"/>
  <c r="N3814" i="16" s="1"/>
  <c r="Q3564" i="16"/>
  <c r="R3564" i="16" s="1"/>
  <c r="N3564" i="16" s="1"/>
  <c r="P3564" i="16"/>
  <c r="P3317" i="16"/>
  <c r="Q3317" i="16"/>
  <c r="R3317" i="16" s="1"/>
  <c r="N3317" i="16" s="1"/>
  <c r="P2826" i="16"/>
  <c r="Q2826" i="16"/>
  <c r="R2826" i="16" s="1"/>
  <c r="N2826" i="16" s="1"/>
  <c r="P1651" i="16"/>
  <c r="Q1651" i="16"/>
  <c r="R1651" i="16" s="1"/>
  <c r="N1651" i="16" s="1"/>
  <c r="Q1389" i="16"/>
  <c r="R1389" i="16" s="1"/>
  <c r="N1389" i="16" s="1"/>
  <c r="P1389" i="16"/>
  <c r="P1053" i="16"/>
  <c r="Q1053" i="16"/>
  <c r="R1053" i="16" s="1"/>
  <c r="N1053" i="16" s="1"/>
  <c r="Q2805" i="16"/>
  <c r="R2805" i="16" s="1"/>
  <c r="N2805" i="16" s="1"/>
  <c r="P2805" i="16"/>
  <c r="P2352" i="16"/>
  <c r="Q2352" i="16"/>
  <c r="R2352" i="16" s="1"/>
  <c r="N2352" i="16" s="1"/>
  <c r="Q2286" i="16"/>
  <c r="R2286" i="16" s="1"/>
  <c r="N2286" i="16" s="1"/>
  <c r="P2286" i="16"/>
  <c r="P3771" i="16"/>
  <c r="Q3771" i="16"/>
  <c r="R3771" i="16" s="1"/>
  <c r="N3771" i="16" s="1"/>
  <c r="Q1265" i="16"/>
  <c r="R1265" i="16" s="1"/>
  <c r="N1265" i="16" s="1"/>
  <c r="P1265" i="16"/>
  <c r="P3464" i="16"/>
  <c r="Q3464" i="16"/>
  <c r="R3464" i="16" s="1"/>
  <c r="N3464" i="16" s="1"/>
  <c r="Q3251" i="16"/>
  <c r="R3251" i="16" s="1"/>
  <c r="N3251" i="16" s="1"/>
  <c r="P3251" i="16"/>
  <c r="Q1655" i="16"/>
  <c r="R1655" i="16" s="1"/>
  <c r="N1655" i="16" s="1"/>
  <c r="P1655" i="16"/>
  <c r="P3582" i="16"/>
  <c r="Q3582" i="16"/>
  <c r="R3582" i="16" s="1"/>
  <c r="N3582" i="16" s="1"/>
  <c r="P3000" i="16"/>
  <c r="Q3000" i="16"/>
  <c r="R3000" i="16" s="1"/>
  <c r="N3000" i="16" s="1"/>
  <c r="Q1463" i="16"/>
  <c r="R1463" i="16" s="1"/>
  <c r="N1463" i="16" s="1"/>
  <c r="P1463" i="16"/>
  <c r="P3694" i="16"/>
  <c r="Q3694" i="16"/>
  <c r="R3694" i="16" s="1"/>
  <c r="N3694" i="16" s="1"/>
  <c r="P3444" i="16"/>
  <c r="Q3444" i="16"/>
  <c r="R3444" i="16" s="1"/>
  <c r="N3444" i="16" s="1"/>
  <c r="P3378" i="16"/>
  <c r="Q3378" i="16"/>
  <c r="R3378" i="16" s="1"/>
  <c r="N3378" i="16" s="1"/>
  <c r="P2466" i="16"/>
  <c r="Q2466" i="16"/>
  <c r="R2466" i="16" s="1"/>
  <c r="N2466" i="16" s="1"/>
  <c r="P2251" i="16"/>
  <c r="Q2251" i="16"/>
  <c r="R2251" i="16" s="1"/>
  <c r="N2251" i="16" s="1"/>
  <c r="P1990" i="16"/>
  <c r="Q1990" i="16"/>
  <c r="R1990" i="16" s="1"/>
  <c r="N1990" i="16" s="1"/>
  <c r="P1654" i="16"/>
  <c r="Q1654" i="16"/>
  <c r="R1654" i="16" s="1"/>
  <c r="N1654" i="16" s="1"/>
  <c r="Q1223" i="16"/>
  <c r="R1223" i="16" s="1"/>
  <c r="N1223" i="16" s="1"/>
  <c r="P1223" i="16"/>
  <c r="Q2963" i="16"/>
  <c r="R2963" i="16" s="1"/>
  <c r="N2963" i="16" s="1"/>
  <c r="P2963" i="16"/>
  <c r="Q3673" i="16"/>
  <c r="R3673" i="16" s="1"/>
  <c r="N3673" i="16" s="1"/>
  <c r="P3673" i="16"/>
  <c r="P3400" i="16"/>
  <c r="Q3400" i="16"/>
  <c r="R3400" i="16" s="1"/>
  <c r="N3400" i="16" s="1"/>
  <c r="Q3319" i="16"/>
  <c r="R3319" i="16" s="1"/>
  <c r="N3319" i="16" s="1"/>
  <c r="P3319" i="16"/>
  <c r="Q3117" i="16"/>
  <c r="R3117" i="16" s="1"/>
  <c r="N3117" i="16" s="1"/>
  <c r="P3117" i="16"/>
  <c r="Q1056" i="16"/>
  <c r="R1056" i="16" s="1"/>
  <c r="N1056" i="16" s="1"/>
  <c r="P1056" i="16"/>
  <c r="P3599" i="16"/>
  <c r="Q3599" i="16"/>
  <c r="R3599" i="16" s="1"/>
  <c r="N3599" i="16" s="1"/>
  <c r="Q3629" i="16"/>
  <c r="R3629" i="16" s="1"/>
  <c r="N3629" i="16" s="1"/>
  <c r="P3629" i="16"/>
  <c r="P2958" i="16"/>
  <c r="Q2958" i="16"/>
  <c r="R2958" i="16" s="1"/>
  <c r="N2958" i="16" s="1"/>
  <c r="P803" i="16"/>
  <c r="Q803" i="16"/>
  <c r="R803" i="16" s="1"/>
  <c r="N803" i="16" s="1"/>
  <c r="Q2935" i="16"/>
  <c r="R2935" i="16" s="1"/>
  <c r="N2935" i="16" s="1"/>
  <c r="P2935" i="16"/>
  <c r="Q2399" i="16"/>
  <c r="R2399" i="16" s="1"/>
  <c r="N2399" i="16" s="1"/>
  <c r="P2399" i="16"/>
  <c r="Q1555" i="16"/>
  <c r="R1555" i="16" s="1"/>
  <c r="N1555" i="16" s="1"/>
  <c r="P1555" i="16"/>
  <c r="P1294" i="16"/>
  <c r="Q1294" i="16"/>
  <c r="R1294" i="16" s="1"/>
  <c r="N1294" i="16" s="1"/>
  <c r="P3032" i="16"/>
  <c r="Q3032" i="16"/>
  <c r="R3032" i="16" s="1"/>
  <c r="N3032" i="16" s="1"/>
  <c r="Q2710" i="16"/>
  <c r="R2710" i="16" s="1"/>
  <c r="N2710" i="16" s="1"/>
  <c r="P2710" i="16"/>
  <c r="P2255" i="16"/>
  <c r="Q2255" i="16"/>
  <c r="R2255" i="16" s="1"/>
  <c r="N2255" i="16" s="1"/>
  <c r="Q1746" i="16"/>
  <c r="R1746" i="16" s="1"/>
  <c r="N1746" i="16" s="1"/>
  <c r="P1746" i="16"/>
  <c r="Q3675" i="16"/>
  <c r="R3675" i="16" s="1"/>
  <c r="N3675" i="16" s="1"/>
  <c r="P3675" i="16"/>
  <c r="P2274" i="16"/>
  <c r="Q2274" i="16"/>
  <c r="R2274" i="16" s="1"/>
  <c r="N2274" i="16" s="1"/>
  <c r="P3368" i="16"/>
  <c r="Q3368" i="16"/>
  <c r="R3368" i="16" s="1"/>
  <c r="N3368" i="16" s="1"/>
  <c r="Q3154" i="16"/>
  <c r="R3154" i="16" s="1"/>
  <c r="N3154" i="16" s="1"/>
  <c r="P3154" i="16"/>
  <c r="Q1175" i="16"/>
  <c r="R1175" i="16" s="1"/>
  <c r="N1175" i="16" s="1"/>
  <c r="P1175" i="16"/>
  <c r="Q2994" i="16"/>
  <c r="R2994" i="16" s="1"/>
  <c r="N2994" i="16" s="1"/>
  <c r="P2994" i="16"/>
  <c r="Q2508" i="16"/>
  <c r="R2508" i="16" s="1"/>
  <c r="N2508" i="16" s="1"/>
  <c r="P2508" i="16"/>
  <c r="P1712" i="16"/>
  <c r="Q1712" i="16"/>
  <c r="R1712" i="16" s="1"/>
  <c r="N1712" i="16" s="1"/>
  <c r="P1448" i="16"/>
  <c r="Q1448" i="16"/>
  <c r="R1448" i="16" s="1"/>
  <c r="N1448" i="16" s="1"/>
  <c r="P1114" i="16"/>
  <c r="Q1114" i="16"/>
  <c r="R1114" i="16" s="1"/>
  <c r="N1114" i="16" s="1"/>
  <c r="P2866" i="16"/>
  <c r="Q2866" i="16"/>
  <c r="R2866" i="16" s="1"/>
  <c r="N2866" i="16" s="1"/>
  <c r="P2411" i="16"/>
  <c r="Q2411" i="16"/>
  <c r="R2411" i="16" s="1"/>
  <c r="N2411" i="16" s="1"/>
  <c r="P3134" i="16"/>
  <c r="Q3134" i="16"/>
  <c r="R3134" i="16" s="1"/>
  <c r="N3134" i="16" s="1"/>
  <c r="Q3830" i="16"/>
  <c r="R3830" i="16" s="1"/>
  <c r="N3830" i="16" s="1"/>
  <c r="P3830" i="16"/>
  <c r="P1326" i="16"/>
  <c r="Q1326" i="16"/>
  <c r="R1326" i="16" s="1"/>
  <c r="N1326" i="16" s="1"/>
  <c r="P3536" i="16"/>
  <c r="Q3536" i="16"/>
  <c r="R3536" i="16" s="1"/>
  <c r="N3536" i="16" s="1"/>
  <c r="P3310" i="16"/>
  <c r="Q3310" i="16"/>
  <c r="R3310" i="16" s="1"/>
  <c r="N3310" i="16" s="1"/>
  <c r="Q1943" i="16"/>
  <c r="R1943" i="16" s="1"/>
  <c r="N1943" i="16" s="1"/>
  <c r="P1943" i="16"/>
  <c r="P3587" i="16"/>
  <c r="Q3587" i="16"/>
  <c r="R3587" i="16" s="1"/>
  <c r="N3587" i="16" s="1"/>
  <c r="Q3287" i="16"/>
  <c r="R3287" i="16" s="1"/>
  <c r="N3287" i="16" s="1"/>
  <c r="P3287" i="16"/>
  <c r="P1869" i="16"/>
  <c r="Q1869" i="16"/>
  <c r="R1869" i="16" s="1"/>
  <c r="N1869" i="16" s="1"/>
  <c r="Q1605" i="16"/>
  <c r="R1605" i="16" s="1"/>
  <c r="N1605" i="16" s="1"/>
  <c r="P1605" i="16"/>
  <c r="P1271" i="16"/>
  <c r="Q1271" i="16"/>
  <c r="R1271" i="16" s="1"/>
  <c r="N1271" i="16" s="1"/>
  <c r="Q3022" i="16"/>
  <c r="R3022" i="16" s="1"/>
  <c r="N3022" i="16" s="1"/>
  <c r="P3022" i="16"/>
  <c r="P2568" i="16"/>
  <c r="Q2568" i="16"/>
  <c r="R2568" i="16" s="1"/>
  <c r="N2568" i="16" s="1"/>
  <c r="P3290" i="16"/>
  <c r="Q3290" i="16"/>
  <c r="R3290" i="16" s="1"/>
  <c r="N3290" i="16" s="1"/>
  <c r="P1865" i="16"/>
  <c r="Q1865" i="16"/>
  <c r="R1865" i="16" s="1"/>
  <c r="N1865" i="16" s="1"/>
  <c r="P1482" i="16"/>
  <c r="Q1482" i="16"/>
  <c r="R1482" i="16" s="1"/>
  <c r="N1482" i="16" s="1"/>
  <c r="P3693" i="16"/>
  <c r="Q3693" i="16"/>
  <c r="R3693" i="16" s="1"/>
  <c r="N3693" i="16" s="1"/>
  <c r="Q3466" i="16"/>
  <c r="R3466" i="16" s="1"/>
  <c r="N3466" i="16" s="1"/>
  <c r="P3466" i="16"/>
  <c r="Q3215" i="16"/>
  <c r="R3215" i="16" s="1"/>
  <c r="N3215" i="16" s="1"/>
  <c r="P3215" i="16"/>
  <c r="Q2875" i="16"/>
  <c r="R2875" i="16" s="1"/>
  <c r="N2875" i="16" s="1"/>
  <c r="P2875" i="16"/>
  <c r="P2423" i="16"/>
  <c r="Q2423" i="16"/>
  <c r="R2423" i="16" s="1"/>
  <c r="N2423" i="16" s="1"/>
  <c r="P598" i="16"/>
  <c r="Q598" i="16"/>
  <c r="R598" i="16" s="1"/>
  <c r="N598" i="16" s="1"/>
  <c r="Q643" i="16"/>
  <c r="R643" i="16" s="1"/>
  <c r="N643" i="16" s="1"/>
  <c r="P643" i="16"/>
  <c r="Q855" i="16"/>
  <c r="R855" i="16" s="1"/>
  <c r="N855" i="16" s="1"/>
  <c r="P855" i="16"/>
  <c r="Q946" i="16"/>
  <c r="R946" i="16" s="1"/>
  <c r="N946" i="16" s="1"/>
  <c r="P946" i="16"/>
  <c r="Q588" i="16"/>
  <c r="R588" i="16" s="1"/>
  <c r="N588" i="16" s="1"/>
  <c r="P588" i="16"/>
  <c r="Q952" i="16"/>
  <c r="R952" i="16" s="1"/>
  <c r="N952" i="16" s="1"/>
  <c r="P952" i="16"/>
  <c r="P861" i="16"/>
  <c r="Q861" i="16"/>
  <c r="R861" i="16" s="1"/>
  <c r="N861" i="16" s="1"/>
  <c r="Q2832" i="16"/>
  <c r="R2832" i="16" s="1"/>
  <c r="N2832" i="16" s="1"/>
  <c r="P2832" i="16"/>
  <c r="Q56" i="16"/>
  <c r="R56" i="16" s="1"/>
  <c r="N56" i="16" s="1"/>
  <c r="P56" i="16"/>
  <c r="Q2269" i="16"/>
  <c r="R2269" i="16" s="1"/>
  <c r="N2269" i="16" s="1"/>
  <c r="P2269" i="16"/>
  <c r="Q477" i="16"/>
  <c r="R477" i="16" s="1"/>
  <c r="N477" i="16" s="1"/>
  <c r="P477" i="16"/>
  <c r="P2725" i="16"/>
  <c r="Q2725" i="16"/>
  <c r="R2725" i="16" s="1"/>
  <c r="N2725" i="16" s="1"/>
  <c r="P984" i="16"/>
  <c r="Q984" i="16"/>
  <c r="R984" i="16" s="1"/>
  <c r="N984" i="16" s="1"/>
  <c r="Q2331" i="16"/>
  <c r="R2331" i="16" s="1"/>
  <c r="N2331" i="16" s="1"/>
  <c r="P2331" i="16"/>
  <c r="Q2678" i="16"/>
  <c r="R2678" i="16" s="1"/>
  <c r="N2678" i="16" s="1"/>
  <c r="P2678" i="16"/>
  <c r="Q1372" i="16"/>
  <c r="R1372" i="16" s="1"/>
  <c r="N1372" i="16" s="1"/>
  <c r="P1372" i="16"/>
  <c r="P2882" i="16"/>
  <c r="Q2882" i="16"/>
  <c r="R2882" i="16" s="1"/>
  <c r="N2882" i="16" s="1"/>
  <c r="P320" i="16"/>
  <c r="Q320" i="16"/>
  <c r="R320" i="16" s="1"/>
  <c r="N320" i="16" s="1"/>
  <c r="Q99" i="16"/>
  <c r="R99" i="16" s="1"/>
  <c r="N99" i="16" s="1"/>
  <c r="P99" i="16"/>
  <c r="Q941" i="16"/>
  <c r="R941" i="16" s="1"/>
  <c r="N941" i="16" s="1"/>
  <c r="P941" i="16"/>
  <c r="Q775" i="16"/>
  <c r="R775" i="16" s="1"/>
  <c r="N775" i="16" s="1"/>
  <c r="P775" i="16"/>
  <c r="Q97" i="16"/>
  <c r="R97" i="16" s="1"/>
  <c r="N97" i="16" s="1"/>
  <c r="P97" i="16"/>
  <c r="P945" i="16"/>
  <c r="Q945" i="16"/>
  <c r="R945" i="16" s="1"/>
  <c r="N945" i="16" s="1"/>
  <c r="Q784" i="16"/>
  <c r="R784" i="16" s="1"/>
  <c r="N784" i="16" s="1"/>
  <c r="P784" i="16"/>
  <c r="Q3073" i="16"/>
  <c r="R3073" i="16" s="1"/>
  <c r="N3073" i="16" s="1"/>
  <c r="P3073" i="16"/>
  <c r="P1050" i="16"/>
  <c r="Q1050" i="16"/>
  <c r="R1050" i="16" s="1"/>
  <c r="N1050" i="16" s="1"/>
  <c r="P693" i="16"/>
  <c r="Q693" i="16"/>
  <c r="R693" i="16" s="1"/>
  <c r="N693" i="16" s="1"/>
  <c r="Q847" i="16"/>
  <c r="R847" i="16" s="1"/>
  <c r="N847" i="16" s="1"/>
  <c r="P847" i="16"/>
  <c r="Q1112" i="16"/>
  <c r="R1112" i="16" s="1"/>
  <c r="N1112" i="16" s="1"/>
  <c r="P1112" i="16"/>
  <c r="Q1789" i="16"/>
  <c r="R1789" i="16" s="1"/>
  <c r="N1789" i="16" s="1"/>
  <c r="P1789" i="16"/>
  <c r="P1016" i="16"/>
  <c r="Q1016" i="16"/>
  <c r="R1016" i="16" s="1"/>
  <c r="N1016" i="16" s="1"/>
  <c r="P950" i="16"/>
  <c r="Q950" i="16"/>
  <c r="R950" i="16" s="1"/>
  <c r="N950" i="16" s="1"/>
  <c r="Q1237" i="16"/>
  <c r="R1237" i="16" s="1"/>
  <c r="N1237" i="16" s="1"/>
  <c r="P1237" i="16"/>
  <c r="P150" i="16"/>
  <c r="Q150" i="16"/>
  <c r="R150" i="16" s="1"/>
  <c r="N150" i="16" s="1"/>
  <c r="P1454" i="16"/>
  <c r="Q1454" i="16"/>
  <c r="R1454" i="16" s="1"/>
  <c r="N1454" i="16" s="1"/>
  <c r="P174" i="16"/>
  <c r="Q174" i="16"/>
  <c r="R174" i="16" s="1"/>
  <c r="N174" i="16" s="1"/>
  <c r="Q2524" i="16"/>
  <c r="R2524" i="16" s="1"/>
  <c r="N2524" i="16" s="1"/>
  <c r="P2524" i="16"/>
  <c r="Q1910" i="16"/>
  <c r="R1910" i="16" s="1"/>
  <c r="N1910" i="16" s="1"/>
  <c r="P1910" i="16"/>
  <c r="Q2790" i="16"/>
  <c r="R2790" i="16" s="1"/>
  <c r="N2790" i="16" s="1"/>
  <c r="P2790" i="16"/>
  <c r="Q1658" i="16"/>
  <c r="R1658" i="16" s="1"/>
  <c r="N1658" i="16" s="1"/>
  <c r="P1658" i="16"/>
  <c r="P1591" i="16"/>
  <c r="Q1591" i="16"/>
  <c r="R1591" i="16" s="1"/>
  <c r="N1591" i="16" s="1"/>
  <c r="P2091" i="16"/>
  <c r="Q2091" i="16"/>
  <c r="R2091" i="16" s="1"/>
  <c r="N2091" i="16" s="1"/>
  <c r="Q1647" i="16"/>
  <c r="R1647" i="16" s="1"/>
  <c r="N1647" i="16" s="1"/>
  <c r="P1647" i="16"/>
  <c r="Q1303" i="16"/>
  <c r="R1303" i="16" s="1"/>
  <c r="N1303" i="16" s="1"/>
  <c r="P1303" i="16"/>
  <c r="Q3472" i="16"/>
  <c r="R3472" i="16" s="1"/>
  <c r="N3472" i="16" s="1"/>
  <c r="P3472" i="16"/>
  <c r="Q2612" i="16"/>
  <c r="R2612" i="16" s="1"/>
  <c r="N2612" i="16" s="1"/>
  <c r="P2612" i="16"/>
  <c r="P3008" i="16"/>
  <c r="Q3008" i="16"/>
  <c r="R3008" i="16" s="1"/>
  <c r="N3008" i="16" s="1"/>
  <c r="Q2839" i="16"/>
  <c r="R2839" i="16" s="1"/>
  <c r="N2839" i="16" s="1"/>
  <c r="P2839" i="16"/>
  <c r="Q1519" i="16"/>
  <c r="R1519" i="16" s="1"/>
  <c r="N1519" i="16" s="1"/>
  <c r="P1519" i="16"/>
  <c r="P2201" i="16"/>
  <c r="Q2201" i="16"/>
  <c r="R2201" i="16" s="1"/>
  <c r="N2201" i="16" s="1"/>
  <c r="P2743" i="16"/>
  <c r="Q2743" i="16"/>
  <c r="R2743" i="16" s="1"/>
  <c r="N2743" i="16" s="1"/>
  <c r="Q3122" i="16"/>
  <c r="R3122" i="16" s="1"/>
  <c r="N3122" i="16" s="1"/>
  <c r="P3122" i="16"/>
  <c r="Q2652" i="16"/>
  <c r="R2652" i="16" s="1"/>
  <c r="N2652" i="16" s="1"/>
  <c r="P2652" i="16"/>
  <c r="Q3557" i="16"/>
  <c r="R3557" i="16" s="1"/>
  <c r="N3557" i="16" s="1"/>
  <c r="P3557" i="16"/>
  <c r="Q1308" i="16"/>
  <c r="R1308" i="16" s="1"/>
  <c r="N1308" i="16" s="1"/>
  <c r="P1308" i="16"/>
  <c r="P71" i="16"/>
  <c r="Q71" i="16"/>
  <c r="R71" i="16" s="1"/>
  <c r="N71" i="16" s="1"/>
  <c r="Q975" i="16"/>
  <c r="R975" i="16" s="1"/>
  <c r="N975" i="16" s="1"/>
  <c r="P975" i="16"/>
  <c r="Q780" i="16"/>
  <c r="R780" i="16" s="1"/>
  <c r="N780" i="16" s="1"/>
  <c r="P780" i="16"/>
  <c r="Q248" i="16"/>
  <c r="R248" i="16" s="1"/>
  <c r="N248" i="16" s="1"/>
  <c r="P248" i="16"/>
  <c r="Q77" i="16"/>
  <c r="R77" i="16" s="1"/>
  <c r="N77" i="16" s="1"/>
  <c r="P77" i="16"/>
  <c r="P805" i="16"/>
  <c r="Q805" i="16"/>
  <c r="R805" i="16" s="1"/>
  <c r="N805" i="16" s="1"/>
  <c r="Q404" i="16"/>
  <c r="R404" i="16" s="1"/>
  <c r="N404" i="16" s="1"/>
  <c r="P404" i="16"/>
  <c r="Q184" i="16"/>
  <c r="R184" i="16" s="1"/>
  <c r="N184" i="16" s="1"/>
  <c r="P184" i="16"/>
  <c r="Q577" i="16"/>
  <c r="R577" i="16" s="1"/>
  <c r="N577" i="16" s="1"/>
  <c r="P577" i="16"/>
  <c r="Q680" i="16"/>
  <c r="R680" i="16" s="1"/>
  <c r="N680" i="16" s="1"/>
  <c r="P680" i="16"/>
  <c r="Q687" i="16"/>
  <c r="R687" i="16" s="1"/>
  <c r="N687" i="16" s="1"/>
  <c r="P687" i="16"/>
  <c r="Q349" i="16"/>
  <c r="R349" i="16" s="1"/>
  <c r="N349" i="16" s="1"/>
  <c r="P349" i="16"/>
  <c r="Q211" i="16"/>
  <c r="R211" i="16" s="1"/>
  <c r="N211" i="16" s="1"/>
  <c r="P211" i="16"/>
  <c r="Q567" i="16"/>
  <c r="R567" i="16" s="1"/>
  <c r="N567" i="16" s="1"/>
  <c r="P567" i="16"/>
  <c r="Q609" i="16"/>
  <c r="R609" i="16" s="1"/>
  <c r="N609" i="16" s="1"/>
  <c r="P609" i="16"/>
  <c r="Q1024" i="16"/>
  <c r="R1024" i="16" s="1"/>
  <c r="N1024" i="16" s="1"/>
  <c r="P1024" i="16"/>
  <c r="Q985" i="16"/>
  <c r="R985" i="16" s="1"/>
  <c r="N985" i="16" s="1"/>
  <c r="P985" i="16"/>
  <c r="Q921" i="16"/>
  <c r="R921" i="16" s="1"/>
  <c r="N921" i="16" s="1"/>
  <c r="P921" i="16"/>
  <c r="P423" i="16"/>
  <c r="Q423" i="16"/>
  <c r="R423" i="16" s="1"/>
  <c r="N423" i="16" s="1"/>
  <c r="P3294" i="16"/>
  <c r="Q3294" i="16"/>
  <c r="R3294" i="16" s="1"/>
  <c r="N3294" i="16" s="1"/>
  <c r="P722" i="16"/>
  <c r="Q722" i="16"/>
  <c r="R722" i="16" s="1"/>
  <c r="N722" i="16" s="1"/>
  <c r="P484" i="16"/>
  <c r="Q484" i="16"/>
  <c r="R484" i="16" s="1"/>
  <c r="N484" i="16" s="1"/>
  <c r="P186" i="16"/>
  <c r="Q186" i="16"/>
  <c r="R186" i="16" s="1"/>
  <c r="N186" i="16" s="1"/>
  <c r="Q523" i="16"/>
  <c r="R523" i="16" s="1"/>
  <c r="N523" i="16" s="1"/>
  <c r="P523" i="16"/>
  <c r="P214" i="16"/>
  <c r="Q214" i="16"/>
  <c r="R214" i="16" s="1"/>
  <c r="N214" i="16" s="1"/>
  <c r="Q1007" i="16"/>
  <c r="R1007" i="16" s="1"/>
  <c r="N1007" i="16" s="1"/>
  <c r="P1007" i="16"/>
  <c r="P2773" i="16"/>
  <c r="Q2773" i="16"/>
  <c r="R2773" i="16" s="1"/>
  <c r="N2773" i="16" s="1"/>
  <c r="P2332" i="16"/>
  <c r="Q2332" i="16"/>
  <c r="R2332" i="16" s="1"/>
  <c r="N2332" i="16" s="1"/>
  <c r="Q602" i="16"/>
  <c r="R602" i="16" s="1"/>
  <c r="N602" i="16" s="1"/>
  <c r="P602" i="16"/>
  <c r="P290" i="16"/>
  <c r="Q290" i="16"/>
  <c r="R290" i="16" s="1"/>
  <c r="N290" i="16" s="1"/>
  <c r="Q65" i="16"/>
  <c r="R65" i="16" s="1"/>
  <c r="N65" i="16" s="1"/>
  <c r="P65" i="16"/>
  <c r="Q380" i="16"/>
  <c r="R380" i="16" s="1"/>
  <c r="N380" i="16" s="1"/>
  <c r="P380" i="16"/>
  <c r="Q92" i="16"/>
  <c r="R92" i="16" s="1"/>
  <c r="N92" i="16" s="1"/>
  <c r="P92" i="16"/>
  <c r="Q802" i="16"/>
  <c r="R802" i="16" s="1"/>
  <c r="N802" i="16" s="1"/>
  <c r="P802" i="16"/>
  <c r="Q1598" i="16"/>
  <c r="R1598" i="16" s="1"/>
  <c r="N1598" i="16" s="1"/>
  <c r="P1598" i="16"/>
  <c r="Q1357" i="16"/>
  <c r="R1357" i="16" s="1"/>
  <c r="N1357" i="16" s="1"/>
  <c r="P1357" i="16"/>
  <c r="Q1937" i="16"/>
  <c r="R1937" i="16" s="1"/>
  <c r="N1937" i="16" s="1"/>
  <c r="P1937" i="16"/>
  <c r="P456" i="16"/>
  <c r="Q456" i="16"/>
  <c r="R456" i="16" s="1"/>
  <c r="N456" i="16" s="1"/>
  <c r="Q2209" i="16"/>
  <c r="R2209" i="16" s="1"/>
  <c r="N2209" i="16" s="1"/>
  <c r="P2209" i="16"/>
  <c r="Q2173" i="16"/>
  <c r="R2173" i="16" s="1"/>
  <c r="N2173" i="16" s="1"/>
  <c r="P2173" i="16"/>
  <c r="Q1236" i="16"/>
  <c r="R1236" i="16" s="1"/>
  <c r="N1236" i="16" s="1"/>
  <c r="P1236" i="16"/>
  <c r="Q471" i="16"/>
  <c r="R471" i="16" s="1"/>
  <c r="N471" i="16" s="1"/>
  <c r="P471" i="16"/>
  <c r="Q231" i="16"/>
  <c r="R231" i="16" s="1"/>
  <c r="N231" i="16" s="1"/>
  <c r="P231" i="16"/>
  <c r="Q953" i="16"/>
  <c r="R953" i="16" s="1"/>
  <c r="N953" i="16" s="1"/>
  <c r="P953" i="16"/>
  <c r="Q259" i="16"/>
  <c r="R259" i="16" s="1"/>
  <c r="N259" i="16" s="1"/>
  <c r="P259" i="16"/>
  <c r="P981" i="16"/>
  <c r="Q981" i="16"/>
  <c r="R981" i="16" s="1"/>
  <c r="N981" i="16" s="1"/>
  <c r="Q755" i="16"/>
  <c r="R755" i="16" s="1"/>
  <c r="N755" i="16" s="1"/>
  <c r="P755" i="16"/>
  <c r="Q2521" i="16"/>
  <c r="R2521" i="16" s="1"/>
  <c r="N2521" i="16" s="1"/>
  <c r="P2521" i="16"/>
  <c r="P1035" i="16"/>
  <c r="Q1035" i="16"/>
  <c r="R1035" i="16" s="1"/>
  <c r="N1035" i="16" s="1"/>
  <c r="P338" i="16"/>
  <c r="Q338" i="16"/>
  <c r="R338" i="16" s="1"/>
  <c r="N338" i="16" s="1"/>
  <c r="Q100" i="16"/>
  <c r="R100" i="16" s="1"/>
  <c r="N100" i="16" s="1"/>
  <c r="P100" i="16"/>
  <c r="Q822" i="16"/>
  <c r="R822" i="16" s="1"/>
  <c r="N822" i="16" s="1"/>
  <c r="P822" i="16"/>
  <c r="Q127" i="16"/>
  <c r="R127" i="16" s="1"/>
  <c r="N127" i="16" s="1"/>
  <c r="P127" i="16"/>
  <c r="P850" i="16"/>
  <c r="Q850" i="16"/>
  <c r="R850" i="16" s="1"/>
  <c r="N850" i="16" s="1"/>
  <c r="P624" i="16"/>
  <c r="Q624" i="16"/>
  <c r="R624" i="16" s="1"/>
  <c r="N624" i="16" s="1"/>
  <c r="Q2377" i="16"/>
  <c r="R2377" i="16" s="1"/>
  <c r="N2377" i="16" s="1"/>
  <c r="P2377" i="16"/>
  <c r="Q2666" i="16"/>
  <c r="R2666" i="16" s="1"/>
  <c r="N2666" i="16" s="1"/>
  <c r="P2666" i="16"/>
  <c r="Q783" i="16"/>
  <c r="R783" i="16" s="1"/>
  <c r="N783" i="16" s="1"/>
  <c r="P783" i="16"/>
  <c r="P546" i="16"/>
  <c r="Q546" i="16"/>
  <c r="R546" i="16" s="1"/>
  <c r="N546" i="16" s="1"/>
  <c r="P858" i="16"/>
  <c r="Q858" i="16"/>
  <c r="R858" i="16" s="1"/>
  <c r="N858" i="16" s="1"/>
  <c r="Q573" i="16"/>
  <c r="R573" i="16" s="1"/>
  <c r="N573" i="16" s="1"/>
  <c r="P573" i="16"/>
  <c r="Q348" i="16"/>
  <c r="R348" i="16" s="1"/>
  <c r="N348" i="16" s="1"/>
  <c r="P348" i="16"/>
  <c r="Q2101" i="16"/>
  <c r="R2101" i="16" s="1"/>
  <c r="N2101" i="16" s="1"/>
  <c r="P2101" i="16"/>
  <c r="Q2018" i="16"/>
  <c r="R2018" i="16" s="1"/>
  <c r="N2018" i="16" s="1"/>
  <c r="P2018" i="16"/>
  <c r="Q1472" i="16"/>
  <c r="R1472" i="16" s="1"/>
  <c r="N1472" i="16" s="1"/>
  <c r="P1472" i="16"/>
  <c r="P556" i="16"/>
  <c r="Q556" i="16"/>
  <c r="R556" i="16" s="1"/>
  <c r="N556" i="16" s="1"/>
  <c r="P258" i="16"/>
  <c r="Q258" i="16"/>
  <c r="R258" i="16" s="1"/>
  <c r="N258" i="16" s="1"/>
  <c r="Q595" i="16"/>
  <c r="R595" i="16" s="1"/>
  <c r="N595" i="16" s="1"/>
  <c r="P595" i="16"/>
  <c r="Q285" i="16"/>
  <c r="R285" i="16" s="1"/>
  <c r="N285" i="16" s="1"/>
  <c r="P285" i="16"/>
  <c r="Q1081" i="16"/>
  <c r="R1081" i="16" s="1"/>
  <c r="N1081" i="16" s="1"/>
  <c r="P1081" i="16"/>
  <c r="Q2844" i="16"/>
  <c r="R2844" i="16" s="1"/>
  <c r="N2844" i="16" s="1"/>
  <c r="P2844" i="16"/>
  <c r="P2762" i="16"/>
  <c r="Q2762" i="16"/>
  <c r="R2762" i="16" s="1"/>
  <c r="N2762" i="16" s="1"/>
  <c r="P529" i="16"/>
  <c r="Q529" i="16"/>
  <c r="R529" i="16" s="1"/>
  <c r="N529" i="16" s="1"/>
  <c r="Q219" i="16"/>
  <c r="R219" i="16" s="1"/>
  <c r="N219" i="16" s="1"/>
  <c r="P219" i="16"/>
  <c r="Q1001" i="16"/>
  <c r="R1001" i="16" s="1"/>
  <c r="N1001" i="16" s="1"/>
  <c r="P1001" i="16"/>
  <c r="P307" i="16"/>
  <c r="Q307" i="16"/>
  <c r="R307" i="16" s="1"/>
  <c r="N307" i="16" s="1"/>
  <c r="Q1039" i="16"/>
  <c r="R1039" i="16" s="1"/>
  <c r="N1039" i="16" s="1"/>
  <c r="P1039" i="16"/>
  <c r="Q730" i="16"/>
  <c r="R730" i="16" s="1"/>
  <c r="N730" i="16" s="1"/>
  <c r="P730" i="16"/>
  <c r="Q1525" i="16"/>
  <c r="R1525" i="16" s="1"/>
  <c r="N1525" i="16" s="1"/>
  <c r="P1525" i="16"/>
  <c r="P1274" i="16"/>
  <c r="Q1274" i="16"/>
  <c r="R1274" i="16" s="1"/>
  <c r="N1274" i="16" s="1"/>
  <c r="Q1505" i="16"/>
  <c r="R1505" i="16" s="1"/>
  <c r="N1505" i="16" s="1"/>
  <c r="P1505" i="16"/>
  <c r="P974" i="16"/>
  <c r="Q974" i="16"/>
  <c r="R974" i="16" s="1"/>
  <c r="N974" i="16" s="1"/>
  <c r="P675" i="16"/>
  <c r="Q675" i="16"/>
  <c r="R675" i="16" s="1"/>
  <c r="N675" i="16" s="1"/>
  <c r="Q437" i="16"/>
  <c r="R437" i="16" s="1"/>
  <c r="N437" i="16" s="1"/>
  <c r="P437" i="16"/>
  <c r="Q751" i="16"/>
  <c r="R751" i="16" s="1"/>
  <c r="N751" i="16" s="1"/>
  <c r="P751" i="16"/>
  <c r="Q465" i="16"/>
  <c r="R465" i="16" s="1"/>
  <c r="N465" i="16" s="1"/>
  <c r="P465" i="16"/>
  <c r="P229" i="16"/>
  <c r="Q229" i="16"/>
  <c r="R229" i="16" s="1"/>
  <c r="N229" i="16" s="1"/>
  <c r="Q1992" i="16"/>
  <c r="R1992" i="16" s="1"/>
  <c r="N1992" i="16" s="1"/>
  <c r="P1992" i="16"/>
  <c r="Q1862" i="16"/>
  <c r="R1862" i="16" s="1"/>
  <c r="N1862" i="16" s="1"/>
  <c r="P1862" i="16"/>
  <c r="Q1723" i="16"/>
  <c r="R1723" i="16" s="1"/>
  <c r="N1723" i="16" s="1"/>
  <c r="P1723" i="16"/>
  <c r="P1298" i="16"/>
  <c r="Q1298" i="16"/>
  <c r="R1298" i="16" s="1"/>
  <c r="N1298" i="16" s="1"/>
  <c r="P1648" i="16"/>
  <c r="Q1648" i="16"/>
  <c r="R1648" i="16" s="1"/>
  <c r="N1648" i="16" s="1"/>
  <c r="Q996" i="16"/>
  <c r="R996" i="16" s="1"/>
  <c r="N996" i="16" s="1"/>
  <c r="P996" i="16"/>
  <c r="Q699" i="16"/>
  <c r="R699" i="16" s="1"/>
  <c r="N699" i="16" s="1"/>
  <c r="P699" i="16"/>
  <c r="P461" i="16"/>
  <c r="Q461" i="16"/>
  <c r="R461" i="16" s="1"/>
  <c r="N461" i="16" s="1"/>
  <c r="P776" i="16"/>
  <c r="Q776" i="16"/>
  <c r="R776" i="16" s="1"/>
  <c r="N776" i="16" s="1"/>
  <c r="Q489" i="16"/>
  <c r="R489" i="16" s="1"/>
  <c r="N489" i="16" s="1"/>
  <c r="P489" i="16"/>
  <c r="Q252" i="16"/>
  <c r="R252" i="16" s="1"/>
  <c r="N252" i="16" s="1"/>
  <c r="P252" i="16"/>
  <c r="Q2017" i="16"/>
  <c r="R2017" i="16" s="1"/>
  <c r="N2017" i="16" s="1"/>
  <c r="P2017" i="16"/>
  <c r="Q1885" i="16"/>
  <c r="R1885" i="16" s="1"/>
  <c r="N1885" i="16" s="1"/>
  <c r="P1885" i="16"/>
  <c r="Q2048" i="16"/>
  <c r="R2048" i="16" s="1"/>
  <c r="N2048" i="16" s="1"/>
  <c r="P2048" i="16"/>
  <c r="Q69" i="16"/>
  <c r="R69" i="16" s="1"/>
  <c r="N69" i="16" s="1"/>
  <c r="P69" i="16"/>
  <c r="P778" i="16"/>
  <c r="Q778" i="16"/>
  <c r="R778" i="16" s="1"/>
  <c r="N778" i="16" s="1"/>
  <c r="Q1572" i="16"/>
  <c r="R1572" i="16" s="1"/>
  <c r="N1572" i="16" s="1"/>
  <c r="P1572" i="16"/>
  <c r="P1323" i="16"/>
  <c r="Q1323" i="16"/>
  <c r="R1323" i="16" s="1"/>
  <c r="N1323" i="16" s="1"/>
  <c r="Q1793" i="16"/>
  <c r="R1793" i="16" s="1"/>
  <c r="N1793" i="16" s="1"/>
  <c r="P1793" i="16"/>
  <c r="Q2198" i="16"/>
  <c r="R2198" i="16" s="1"/>
  <c r="N2198" i="16" s="1"/>
  <c r="P2198" i="16"/>
  <c r="P1876" i="16"/>
  <c r="Q1876" i="16"/>
  <c r="R1876" i="16" s="1"/>
  <c r="N1876" i="16" s="1"/>
  <c r="Q1613" i="16"/>
  <c r="R1613" i="16" s="1"/>
  <c r="N1613" i="16" s="1"/>
  <c r="P1613" i="16"/>
  <c r="Q1349" i="16"/>
  <c r="R1349" i="16" s="1"/>
  <c r="N1349" i="16" s="1"/>
  <c r="P1349" i="16"/>
  <c r="Q3077" i="16"/>
  <c r="R3077" i="16" s="1"/>
  <c r="N3077" i="16" s="1"/>
  <c r="P3077" i="16"/>
  <c r="Q2192" i="16"/>
  <c r="R2192" i="16" s="1"/>
  <c r="N2192" i="16" s="1"/>
  <c r="P2192" i="16"/>
  <c r="Q2853" i="16"/>
  <c r="R2853" i="16" s="1"/>
  <c r="N2853" i="16" s="1"/>
  <c r="P2853" i="16"/>
  <c r="P3356" i="16"/>
  <c r="Q3356" i="16"/>
  <c r="R3356" i="16" s="1"/>
  <c r="N3356" i="16" s="1"/>
  <c r="Q1172" i="16"/>
  <c r="R1172" i="16" s="1"/>
  <c r="N1172" i="16" s="1"/>
  <c r="P1172" i="16"/>
  <c r="Q3085" i="16"/>
  <c r="R3085" i="16" s="1"/>
  <c r="N3085" i="16" s="1"/>
  <c r="P3085" i="16"/>
  <c r="Q1946" i="16"/>
  <c r="R1946" i="16" s="1"/>
  <c r="N1946" i="16" s="1"/>
  <c r="P1946" i="16"/>
  <c r="Q1623" i="16"/>
  <c r="R1623" i="16" s="1"/>
  <c r="N1623" i="16" s="1"/>
  <c r="P1623" i="16"/>
  <c r="Q1360" i="16"/>
  <c r="R1360" i="16" s="1"/>
  <c r="N1360" i="16" s="1"/>
  <c r="P1360" i="16"/>
  <c r="Q1096" i="16"/>
  <c r="R1096" i="16" s="1"/>
  <c r="N1096" i="16" s="1"/>
  <c r="P1096" i="16"/>
  <c r="Q2825" i="16"/>
  <c r="R2825" i="16" s="1"/>
  <c r="N2825" i="16" s="1"/>
  <c r="P2825" i="16"/>
  <c r="Q1915" i="16"/>
  <c r="R1915" i="16" s="1"/>
  <c r="N1915" i="16" s="1"/>
  <c r="P1915" i="16"/>
  <c r="Q1569" i="16"/>
  <c r="R1569" i="16" s="1"/>
  <c r="N1569" i="16" s="1"/>
  <c r="P1569" i="16"/>
  <c r="Q2202" i="16"/>
  <c r="R2202" i="16" s="1"/>
  <c r="N2202" i="16" s="1"/>
  <c r="P2202" i="16"/>
  <c r="Q3003" i="16"/>
  <c r="R3003" i="16" s="1"/>
  <c r="N3003" i="16" s="1"/>
  <c r="P3003" i="16"/>
  <c r="Q2643" i="16"/>
  <c r="R2643" i="16" s="1"/>
  <c r="N2643" i="16" s="1"/>
  <c r="P2643" i="16"/>
  <c r="Q2392" i="16"/>
  <c r="R2392" i="16" s="1"/>
  <c r="N2392" i="16" s="1"/>
  <c r="P2392" i="16"/>
  <c r="P2117" i="16"/>
  <c r="Q2117" i="16"/>
  <c r="R2117" i="16" s="1"/>
  <c r="N2117" i="16" s="1"/>
  <c r="P1099" i="16"/>
  <c r="Q1099" i="16"/>
  <c r="R1099" i="16" s="1"/>
  <c r="N1099" i="16" s="1"/>
  <c r="Q1196" i="16"/>
  <c r="R1196" i="16" s="1"/>
  <c r="N1196" i="16" s="1"/>
  <c r="P1196" i="16"/>
  <c r="Q3229" i="16"/>
  <c r="R3229" i="16" s="1"/>
  <c r="N3229" i="16" s="1"/>
  <c r="P3229" i="16"/>
  <c r="Q2270" i="16"/>
  <c r="R2270" i="16" s="1"/>
  <c r="N2270" i="16" s="1"/>
  <c r="P2270" i="16"/>
  <c r="P1936" i="16"/>
  <c r="Q1936" i="16"/>
  <c r="R1936" i="16" s="1"/>
  <c r="N1936" i="16" s="1"/>
  <c r="P1672" i="16"/>
  <c r="Q1672" i="16"/>
  <c r="R1672" i="16" s="1"/>
  <c r="N1672" i="16" s="1"/>
  <c r="P1410" i="16"/>
  <c r="Q1410" i="16"/>
  <c r="R1410" i="16" s="1"/>
  <c r="N1410" i="16" s="1"/>
  <c r="Q485" i="16"/>
  <c r="R485" i="16" s="1"/>
  <c r="N485" i="16" s="1"/>
  <c r="P485" i="16"/>
  <c r="Q2264" i="16"/>
  <c r="R2264" i="16" s="1"/>
  <c r="N2264" i="16" s="1"/>
  <c r="P2264" i="16"/>
  <c r="P1089" i="16"/>
  <c r="Q1089" i="16"/>
  <c r="R1089" i="16" s="1"/>
  <c r="N1089" i="16" s="1"/>
  <c r="P3128" i="16"/>
  <c r="Q3128" i="16"/>
  <c r="R3128" i="16" s="1"/>
  <c r="N3128" i="16" s="1"/>
  <c r="Q1803" i="16"/>
  <c r="R1803" i="16" s="1"/>
  <c r="N1803" i="16" s="1"/>
  <c r="P1803" i="16"/>
  <c r="Q1539" i="16"/>
  <c r="R1539" i="16" s="1"/>
  <c r="N1539" i="16" s="1"/>
  <c r="P1539" i="16"/>
  <c r="Q1277" i="16"/>
  <c r="R1277" i="16" s="1"/>
  <c r="N1277" i="16" s="1"/>
  <c r="P1277" i="16"/>
  <c r="P3004" i="16"/>
  <c r="Q3004" i="16"/>
  <c r="R3004" i="16" s="1"/>
  <c r="N3004" i="16" s="1"/>
  <c r="Q2108" i="16"/>
  <c r="R2108" i="16" s="1"/>
  <c r="N2108" i="16" s="1"/>
  <c r="P2108" i="16"/>
  <c r="P2409" i="16"/>
  <c r="Q2409" i="16"/>
  <c r="R2409" i="16" s="1"/>
  <c r="N2409" i="16" s="1"/>
  <c r="Q3739" i="16"/>
  <c r="R3739" i="16" s="1"/>
  <c r="N3739" i="16" s="1"/>
  <c r="P3739" i="16"/>
  <c r="Q1671" i="16"/>
  <c r="R1671" i="16" s="1"/>
  <c r="N1671" i="16" s="1"/>
  <c r="P1671" i="16"/>
  <c r="Q1408" i="16"/>
  <c r="R1408" i="16" s="1"/>
  <c r="N1408" i="16" s="1"/>
  <c r="P1408" i="16"/>
  <c r="Q1145" i="16"/>
  <c r="R1145" i="16" s="1"/>
  <c r="N1145" i="16" s="1"/>
  <c r="P1145" i="16"/>
  <c r="Q2873" i="16"/>
  <c r="R2873" i="16" s="1"/>
  <c r="N2873" i="16" s="1"/>
  <c r="P2873" i="16"/>
  <c r="Q1964" i="16"/>
  <c r="R1964" i="16" s="1"/>
  <c r="N1964" i="16" s="1"/>
  <c r="P1964" i="16"/>
  <c r="P1774" i="16"/>
  <c r="Q1774" i="16"/>
  <c r="R1774" i="16" s="1"/>
  <c r="N1774" i="16" s="1"/>
  <c r="Q1447" i="16"/>
  <c r="R1447" i="16" s="1"/>
  <c r="N1447" i="16" s="1"/>
  <c r="P1447" i="16"/>
  <c r="Q2835" i="16"/>
  <c r="R2835" i="16" s="1"/>
  <c r="N2835" i="16" s="1"/>
  <c r="P2835" i="16"/>
  <c r="P2584" i="16"/>
  <c r="Q2584" i="16"/>
  <c r="R2584" i="16" s="1"/>
  <c r="N2584" i="16" s="1"/>
  <c r="Q2309" i="16"/>
  <c r="R2309" i="16" s="1"/>
  <c r="N2309" i="16" s="1"/>
  <c r="P2309" i="16"/>
  <c r="P1327" i="16"/>
  <c r="Q1327" i="16"/>
  <c r="R1327" i="16" s="1"/>
  <c r="N1327" i="16" s="1"/>
  <c r="P1664" i="16"/>
  <c r="Q1664" i="16"/>
  <c r="R1664" i="16" s="1"/>
  <c r="N1664" i="16" s="1"/>
  <c r="Q3374" i="16"/>
  <c r="R3374" i="16" s="1"/>
  <c r="N3374" i="16" s="1"/>
  <c r="P3374" i="16"/>
  <c r="P3063" i="16"/>
  <c r="Q3063" i="16"/>
  <c r="R3063" i="16" s="1"/>
  <c r="N3063" i="16" s="1"/>
  <c r="Q2703" i="16"/>
  <c r="R2703" i="16" s="1"/>
  <c r="N2703" i="16" s="1"/>
  <c r="P2703" i="16"/>
  <c r="Q2452" i="16"/>
  <c r="R2452" i="16" s="1"/>
  <c r="N2452" i="16" s="1"/>
  <c r="P2452" i="16"/>
  <c r="Q2177" i="16"/>
  <c r="R2177" i="16" s="1"/>
  <c r="N2177" i="16" s="1"/>
  <c r="P2177" i="16"/>
  <c r="Q1183" i="16"/>
  <c r="R1183" i="16" s="1"/>
  <c r="N1183" i="16" s="1"/>
  <c r="P1183" i="16"/>
  <c r="Q1340" i="16"/>
  <c r="R1340" i="16" s="1"/>
  <c r="N1340" i="16" s="1"/>
  <c r="P1340" i="16"/>
  <c r="Q3541" i="16"/>
  <c r="R3541" i="16" s="1"/>
  <c r="N3541" i="16" s="1"/>
  <c r="P3541" i="16"/>
  <c r="Q1563" i="16"/>
  <c r="R1563" i="16" s="1"/>
  <c r="N1563" i="16" s="1"/>
  <c r="P1563" i="16"/>
  <c r="Q1300" i="16"/>
  <c r="R1300" i="16" s="1"/>
  <c r="N1300" i="16" s="1"/>
  <c r="P1300" i="16"/>
  <c r="Q3039" i="16"/>
  <c r="R3039" i="16" s="1"/>
  <c r="N3039" i="16" s="1"/>
  <c r="P3039" i="16"/>
  <c r="P2766" i="16"/>
  <c r="Q2766" i="16"/>
  <c r="R2766" i="16" s="1"/>
  <c r="N2766" i="16" s="1"/>
  <c r="P1844" i="16"/>
  <c r="Q1844" i="16"/>
  <c r="R1844" i="16" s="1"/>
  <c r="N1844" i="16" s="1"/>
  <c r="Q1342" i="16"/>
  <c r="R1342" i="16" s="1"/>
  <c r="N1342" i="16" s="1"/>
  <c r="P1342" i="16"/>
  <c r="P3761" i="16"/>
  <c r="Q3761" i="16"/>
  <c r="R3761" i="16" s="1"/>
  <c r="N3761" i="16" s="1"/>
  <c r="Q1287" i="16"/>
  <c r="R1287" i="16" s="1"/>
  <c r="N1287" i="16" s="1"/>
  <c r="P1287" i="16"/>
  <c r="Q3014" i="16"/>
  <c r="R3014" i="16" s="1"/>
  <c r="N3014" i="16" s="1"/>
  <c r="P3014" i="16"/>
  <c r="Q2764" i="16"/>
  <c r="R2764" i="16" s="1"/>
  <c r="N2764" i="16" s="1"/>
  <c r="P2764" i="16"/>
  <c r="P2489" i="16"/>
  <c r="Q2489" i="16"/>
  <c r="R2489" i="16" s="1"/>
  <c r="N2489" i="16" s="1"/>
  <c r="Q1531" i="16"/>
  <c r="R1531" i="16" s="1"/>
  <c r="N1531" i="16" s="1"/>
  <c r="P1531" i="16"/>
  <c r="Q2239" i="16"/>
  <c r="R2239" i="16" s="1"/>
  <c r="N2239" i="16" s="1"/>
  <c r="P2239" i="16"/>
  <c r="P3363" i="16"/>
  <c r="Q3363" i="16"/>
  <c r="R3363" i="16" s="1"/>
  <c r="N3363" i="16" s="1"/>
  <c r="Q1603" i="16"/>
  <c r="R1603" i="16" s="1"/>
  <c r="N1603" i="16" s="1"/>
  <c r="P1603" i="16"/>
  <c r="Q1305" i="16"/>
  <c r="R1305" i="16" s="1"/>
  <c r="N1305" i="16" s="1"/>
  <c r="P1305" i="16"/>
  <c r="P3033" i="16"/>
  <c r="Q3033" i="16"/>
  <c r="R3033" i="16" s="1"/>
  <c r="N3033" i="16" s="1"/>
  <c r="P2781" i="16"/>
  <c r="Q2781" i="16"/>
  <c r="R2781" i="16" s="1"/>
  <c r="N2781" i="16" s="1"/>
  <c r="P2446" i="16"/>
  <c r="Q2446" i="16"/>
  <c r="R2446" i="16" s="1"/>
  <c r="N2446" i="16" s="1"/>
  <c r="Q2004" i="16"/>
  <c r="R2004" i="16" s="1"/>
  <c r="N2004" i="16" s="1"/>
  <c r="P2004" i="16"/>
  <c r="Q3733" i="16"/>
  <c r="R3733" i="16" s="1"/>
  <c r="N3733" i="16" s="1"/>
  <c r="P3733" i="16"/>
  <c r="Q3411" i="16"/>
  <c r="R3411" i="16" s="1"/>
  <c r="N3411" i="16" s="1"/>
  <c r="P3411" i="16"/>
  <c r="P3833" i="16"/>
  <c r="Q3833" i="16"/>
  <c r="R3833" i="16" s="1"/>
  <c r="N3833" i="16" s="1"/>
  <c r="Q3115" i="16"/>
  <c r="R3115" i="16" s="1"/>
  <c r="N3115" i="16" s="1"/>
  <c r="P3115" i="16"/>
  <c r="P1367" i="16"/>
  <c r="Q1367" i="16"/>
  <c r="R1367" i="16" s="1"/>
  <c r="N1367" i="16" s="1"/>
  <c r="Q852" i="16"/>
  <c r="R852" i="16" s="1"/>
  <c r="N852" i="16" s="1"/>
  <c r="P852" i="16"/>
  <c r="P3138" i="16"/>
  <c r="Q3138" i="16"/>
  <c r="R3138" i="16" s="1"/>
  <c r="N3138" i="16" s="1"/>
  <c r="Q2627" i="16"/>
  <c r="R2627" i="16" s="1"/>
  <c r="N2627" i="16" s="1"/>
  <c r="P2627" i="16"/>
  <c r="P2793" i="16"/>
  <c r="Q2793" i="16"/>
  <c r="R2793" i="16" s="1"/>
  <c r="N2793" i="16" s="1"/>
  <c r="P2459" i="16"/>
  <c r="Q2459" i="16"/>
  <c r="R2459" i="16" s="1"/>
  <c r="N2459" i="16" s="1"/>
  <c r="Q2015" i="16"/>
  <c r="R2015" i="16" s="1"/>
  <c r="N2015" i="16" s="1"/>
  <c r="P2015" i="16"/>
  <c r="Q3745" i="16"/>
  <c r="R3745" i="16" s="1"/>
  <c r="N3745" i="16" s="1"/>
  <c r="P3745" i="16"/>
  <c r="Q3423" i="16"/>
  <c r="R3423" i="16" s="1"/>
  <c r="N3423" i="16" s="1"/>
  <c r="P3423" i="16"/>
  <c r="P1554" i="16"/>
  <c r="Q1554" i="16"/>
  <c r="R1554" i="16" s="1"/>
  <c r="N1554" i="16" s="1"/>
  <c r="P3129" i="16"/>
  <c r="Q3129" i="16"/>
  <c r="R3129" i="16" s="1"/>
  <c r="N3129" i="16" s="1"/>
  <c r="Q1427" i="16"/>
  <c r="R1427" i="16" s="1"/>
  <c r="N1427" i="16" s="1"/>
  <c r="P1427" i="16"/>
  <c r="P863" i="16"/>
  <c r="Q863" i="16"/>
  <c r="R863" i="16" s="1"/>
  <c r="N863" i="16" s="1"/>
  <c r="Q3210" i="16"/>
  <c r="R3210" i="16" s="1"/>
  <c r="N3210" i="16" s="1"/>
  <c r="P3210" i="16"/>
  <c r="Q2687" i="16"/>
  <c r="R2687" i="16" s="1"/>
  <c r="N2687" i="16" s="1"/>
  <c r="P2687" i="16"/>
  <c r="Q2624" i="16"/>
  <c r="R2624" i="16" s="1"/>
  <c r="N2624" i="16" s="1"/>
  <c r="P2624" i="16"/>
  <c r="Q2361" i="16"/>
  <c r="R2361" i="16" s="1"/>
  <c r="N2361" i="16" s="1"/>
  <c r="P2361" i="16"/>
  <c r="P2037" i="16"/>
  <c r="Q2037" i="16"/>
  <c r="R2037" i="16" s="1"/>
  <c r="N2037" i="16" s="1"/>
  <c r="P1596" i="16"/>
  <c r="Q1596" i="16"/>
  <c r="R1596" i="16" s="1"/>
  <c r="N1596" i="16" s="1"/>
  <c r="Q3324" i="16"/>
  <c r="R3324" i="16" s="1"/>
  <c r="N3324" i="16" s="1"/>
  <c r="P3324" i="16"/>
  <c r="Q2189" i="16"/>
  <c r="R2189" i="16" s="1"/>
  <c r="N2189" i="16" s="1"/>
  <c r="P2189" i="16"/>
  <c r="Q3426" i="16"/>
  <c r="R3426" i="16" s="1"/>
  <c r="N3426" i="16" s="1"/>
  <c r="P3426" i="16"/>
  <c r="Q3691" i="16"/>
  <c r="R3691" i="16" s="1"/>
  <c r="N3691" i="16" s="1"/>
  <c r="P3691" i="16"/>
  <c r="Q3488" i="16"/>
  <c r="R3488" i="16" s="1"/>
  <c r="N3488" i="16" s="1"/>
  <c r="P3488" i="16"/>
  <c r="Q431" i="16"/>
  <c r="R431" i="16" s="1"/>
  <c r="N431" i="16" s="1"/>
  <c r="P431" i="16"/>
  <c r="Q1830" i="16"/>
  <c r="R1830" i="16" s="1"/>
  <c r="N1830" i="16" s="1"/>
  <c r="P1830" i="16"/>
  <c r="Q3455" i="16"/>
  <c r="R3455" i="16" s="1"/>
  <c r="N3455" i="16" s="1"/>
  <c r="P3455" i="16"/>
  <c r="Q2060" i="16"/>
  <c r="R2060" i="16" s="1"/>
  <c r="N2060" i="16" s="1"/>
  <c r="P2060" i="16"/>
  <c r="Q1797" i="16"/>
  <c r="R1797" i="16" s="1"/>
  <c r="N1797" i="16" s="1"/>
  <c r="P1797" i="16"/>
  <c r="P1462" i="16"/>
  <c r="Q1462" i="16"/>
  <c r="R1462" i="16" s="1"/>
  <c r="N1462" i="16" s="1"/>
  <c r="P215" i="16"/>
  <c r="Q215" i="16"/>
  <c r="R215" i="16" s="1"/>
  <c r="N215" i="16" s="1"/>
  <c r="Q2772" i="16"/>
  <c r="R2772" i="16" s="1"/>
  <c r="N2772" i="16" s="1"/>
  <c r="P2772" i="16"/>
  <c r="P3482" i="16"/>
  <c r="Q3482" i="16"/>
  <c r="R3482" i="16" s="1"/>
  <c r="N3482" i="16" s="1"/>
  <c r="P3159" i="16"/>
  <c r="Q3159" i="16"/>
  <c r="R3159" i="16" s="1"/>
  <c r="N3159" i="16" s="1"/>
  <c r="Q3127" i="16"/>
  <c r="R3127" i="16" s="1"/>
  <c r="N3127" i="16" s="1"/>
  <c r="P3127" i="16"/>
  <c r="Q1283" i="16"/>
  <c r="R1283" i="16" s="1"/>
  <c r="N1283" i="16" s="1"/>
  <c r="P1283" i="16"/>
  <c r="Q3657" i="16"/>
  <c r="R3657" i="16" s="1"/>
  <c r="N3657" i="16" s="1"/>
  <c r="P3657" i="16"/>
  <c r="P3409" i="16"/>
  <c r="Q3409" i="16"/>
  <c r="R3409" i="16" s="1"/>
  <c r="N3409" i="16" s="1"/>
  <c r="Q2406" i="16"/>
  <c r="R2406" i="16" s="1"/>
  <c r="N2406" i="16" s="1"/>
  <c r="P2406" i="16"/>
  <c r="P3503" i="16"/>
  <c r="Q3503" i="16"/>
  <c r="R3503" i="16" s="1"/>
  <c r="N3503" i="16" s="1"/>
  <c r="Q2360" i="16"/>
  <c r="R2360" i="16" s="1"/>
  <c r="N2360" i="16" s="1"/>
  <c r="P2360" i="16"/>
  <c r="P2098" i="16"/>
  <c r="Q2098" i="16"/>
  <c r="R2098" i="16" s="1"/>
  <c r="N2098" i="16" s="1"/>
  <c r="Q1763" i="16"/>
  <c r="R1763" i="16" s="1"/>
  <c r="N1763" i="16" s="1"/>
  <c r="P1763" i="16"/>
  <c r="Q1332" i="16"/>
  <c r="R1332" i="16" s="1"/>
  <c r="N1332" i="16" s="1"/>
  <c r="P1332" i="16"/>
  <c r="P3072" i="16"/>
  <c r="Q3072" i="16"/>
  <c r="R3072" i="16" s="1"/>
  <c r="N3072" i="16" s="1"/>
  <c r="P3782" i="16"/>
  <c r="Q3782" i="16"/>
  <c r="R3782" i="16" s="1"/>
  <c r="N3782" i="16" s="1"/>
  <c r="Q3162" i="16"/>
  <c r="R3162" i="16" s="1"/>
  <c r="N3162" i="16" s="1"/>
  <c r="P3162" i="16"/>
  <c r="Q3427" i="16"/>
  <c r="R3427" i="16" s="1"/>
  <c r="N3427" i="16" s="1"/>
  <c r="P3427" i="16"/>
  <c r="P3225" i="16"/>
  <c r="Q3225" i="16"/>
  <c r="R3225" i="16" s="1"/>
  <c r="N3225" i="16" s="1"/>
  <c r="Q1607" i="16"/>
  <c r="R1607" i="16" s="1"/>
  <c r="N1607" i="16" s="1"/>
  <c r="P1607" i="16"/>
  <c r="Q3709" i="16"/>
  <c r="R3709" i="16" s="1"/>
  <c r="N3709" i="16" s="1"/>
  <c r="P3709" i="16"/>
  <c r="Q2220" i="16"/>
  <c r="R2220" i="16" s="1"/>
  <c r="N2220" i="16" s="1"/>
  <c r="P2220" i="16"/>
  <c r="Q3594" i="16"/>
  <c r="R3594" i="16" s="1"/>
  <c r="N3594" i="16" s="1"/>
  <c r="P3594" i="16"/>
  <c r="Q1796" i="16"/>
  <c r="R1796" i="16" s="1"/>
  <c r="N1796" i="16" s="1"/>
  <c r="P1796" i="16"/>
  <c r="P1534" i="16"/>
  <c r="Q1534" i="16"/>
  <c r="R1534" i="16" s="1"/>
  <c r="N1534" i="16" s="1"/>
  <c r="Q1198" i="16"/>
  <c r="R1198" i="16" s="1"/>
  <c r="N1198" i="16" s="1"/>
  <c r="P1198" i="16"/>
  <c r="P2950" i="16"/>
  <c r="Q2950" i="16"/>
  <c r="R2950" i="16" s="1"/>
  <c r="N2950" i="16" s="1"/>
  <c r="Q2497" i="16"/>
  <c r="R2497" i="16" s="1"/>
  <c r="N2497" i="16" s="1"/>
  <c r="P2497" i="16"/>
  <c r="P3218" i="16"/>
  <c r="Q3218" i="16"/>
  <c r="R3218" i="16" s="1"/>
  <c r="N3218" i="16" s="1"/>
  <c r="P3664" i="16"/>
  <c r="Q3664" i="16"/>
  <c r="R3664" i="16" s="1"/>
  <c r="N3664" i="16" s="1"/>
  <c r="Q1409" i="16"/>
  <c r="R1409" i="16" s="1"/>
  <c r="N1409" i="16" s="1"/>
  <c r="P1409" i="16"/>
  <c r="P3620" i="16"/>
  <c r="Q3620" i="16"/>
  <c r="R3620" i="16" s="1"/>
  <c r="N3620" i="16" s="1"/>
  <c r="Q3393" i="16"/>
  <c r="R3393" i="16" s="1"/>
  <c r="N3393" i="16" s="1"/>
  <c r="P3393" i="16"/>
  <c r="Q3143" i="16"/>
  <c r="R3143" i="16" s="1"/>
  <c r="N3143" i="16" s="1"/>
  <c r="P3143" i="16"/>
  <c r="Q2574" i="16"/>
  <c r="R2574" i="16" s="1"/>
  <c r="N2574" i="16" s="1"/>
  <c r="P2574" i="16"/>
  <c r="P2159" i="16"/>
  <c r="Q2159" i="16"/>
  <c r="R2159" i="16" s="1"/>
  <c r="N2159" i="16" s="1"/>
  <c r="Q3105" i="16"/>
  <c r="R3105" i="16" s="1"/>
  <c r="N3105" i="16" s="1"/>
  <c r="P3105" i="16"/>
  <c r="P3837" i="16"/>
  <c r="Q3837" i="16"/>
  <c r="R3837" i="16" s="1"/>
  <c r="N3837" i="16" s="1"/>
  <c r="Q3588" i="16"/>
  <c r="R3588" i="16" s="1"/>
  <c r="N3588" i="16" s="1"/>
  <c r="P3588" i="16"/>
  <c r="Q3534" i="16"/>
  <c r="R3534" i="16" s="1"/>
  <c r="N3534" i="16" s="1"/>
  <c r="P3534" i="16"/>
  <c r="Q2909" i="16"/>
  <c r="R2909" i="16" s="1"/>
  <c r="N2909" i="16" s="1"/>
  <c r="P2909" i="16"/>
  <c r="Q2396" i="16"/>
  <c r="R2396" i="16" s="1"/>
  <c r="N2396" i="16" s="1"/>
  <c r="P2396" i="16"/>
  <c r="P2134" i="16"/>
  <c r="Q2134" i="16"/>
  <c r="R2134" i="16" s="1"/>
  <c r="N2134" i="16" s="1"/>
  <c r="P1799" i="16"/>
  <c r="Q1799" i="16"/>
  <c r="R1799" i="16" s="1"/>
  <c r="N1799" i="16" s="1"/>
  <c r="Q1368" i="16"/>
  <c r="R1368" i="16" s="1"/>
  <c r="N1368" i="16" s="1"/>
  <c r="P1368" i="16"/>
  <c r="P3096" i="16"/>
  <c r="Q3096" i="16"/>
  <c r="R3096" i="16" s="1"/>
  <c r="N3096" i="16" s="1"/>
  <c r="P3818" i="16"/>
  <c r="Q3818" i="16"/>
  <c r="R3818" i="16" s="1"/>
  <c r="N3818" i="16" s="1"/>
  <c r="Q3197" i="16"/>
  <c r="R3197" i="16" s="1"/>
  <c r="N3197" i="16" s="1"/>
  <c r="P3197" i="16"/>
  <c r="Q3462" i="16"/>
  <c r="R3462" i="16" s="1"/>
  <c r="N3462" i="16" s="1"/>
  <c r="P3462" i="16"/>
  <c r="Q3260" i="16"/>
  <c r="R3260" i="16" s="1"/>
  <c r="N3260" i="16" s="1"/>
  <c r="P3260" i="16"/>
  <c r="P1798" i="16"/>
  <c r="Q1798" i="16"/>
  <c r="R1798" i="16" s="1"/>
  <c r="N1798" i="16" s="1"/>
  <c r="Q3744" i="16"/>
  <c r="R3744" i="16" s="1"/>
  <c r="N3744" i="16" s="1"/>
  <c r="P3744" i="16"/>
  <c r="Q2339" i="16"/>
  <c r="R2339" i="16" s="1"/>
  <c r="N2339" i="16" s="1"/>
  <c r="P2339" i="16"/>
  <c r="P3797" i="16"/>
  <c r="Q3797" i="16"/>
  <c r="R3797" i="16" s="1"/>
  <c r="N3797" i="16" s="1"/>
  <c r="P947" i="16"/>
  <c r="Q947" i="16"/>
  <c r="R947" i="16" s="1"/>
  <c r="N947" i="16" s="1"/>
  <c r="P3702" i="16"/>
  <c r="Q3702" i="16"/>
  <c r="R3702" i="16" s="1"/>
  <c r="N3702" i="16" s="1"/>
  <c r="P3108" i="16"/>
  <c r="Q3108" i="16"/>
  <c r="R3108" i="16" s="1"/>
  <c r="N3108" i="16" s="1"/>
  <c r="P1700" i="16"/>
  <c r="Q1700" i="16"/>
  <c r="R1700" i="16" s="1"/>
  <c r="N1700" i="16" s="1"/>
  <c r="P1438" i="16"/>
  <c r="Q1438" i="16"/>
  <c r="R1438" i="16" s="1"/>
  <c r="N1438" i="16" s="1"/>
  <c r="P1102" i="16"/>
  <c r="Q1102" i="16"/>
  <c r="R1102" i="16" s="1"/>
  <c r="N1102" i="16" s="1"/>
  <c r="P2855" i="16"/>
  <c r="Q2855" i="16"/>
  <c r="R2855" i="16" s="1"/>
  <c r="N2855" i="16" s="1"/>
  <c r="Q2401" i="16"/>
  <c r="R2401" i="16" s="1"/>
  <c r="N2401" i="16" s="1"/>
  <c r="P2401" i="16"/>
  <c r="P3123" i="16"/>
  <c r="Q3123" i="16"/>
  <c r="R3123" i="16" s="1"/>
  <c r="N3123" i="16" s="1"/>
  <c r="Q3820" i="16"/>
  <c r="R3820" i="16" s="1"/>
  <c r="N3820" i="16" s="1"/>
  <c r="P3820" i="16"/>
  <c r="P1314" i="16"/>
  <c r="Q1314" i="16"/>
  <c r="R1314" i="16" s="1"/>
  <c r="N1314" i="16" s="1"/>
  <c r="P3511" i="16"/>
  <c r="Q3511" i="16"/>
  <c r="R3511" i="16" s="1"/>
  <c r="N3511" i="16" s="1"/>
  <c r="Q3299" i="16"/>
  <c r="R3299" i="16" s="1"/>
  <c r="N3299" i="16" s="1"/>
  <c r="P3299" i="16"/>
  <c r="P1883" i="16"/>
  <c r="Q1883" i="16"/>
  <c r="R1883" i="16" s="1"/>
  <c r="N1883" i="16" s="1"/>
  <c r="Q3467" i="16"/>
  <c r="R3467" i="16" s="1"/>
  <c r="N3467" i="16" s="1"/>
  <c r="P3467" i="16"/>
  <c r="Q3227" i="16"/>
  <c r="R3227" i="16" s="1"/>
  <c r="N3227" i="16" s="1"/>
  <c r="P3227" i="16"/>
  <c r="Q1855" i="16"/>
  <c r="R1855" i="16" s="1"/>
  <c r="N1855" i="16" s="1"/>
  <c r="P1855" i="16"/>
  <c r="P1594" i="16"/>
  <c r="Q1594" i="16"/>
  <c r="R1594" i="16" s="1"/>
  <c r="N1594" i="16" s="1"/>
  <c r="P1258" i="16"/>
  <c r="Q1258" i="16"/>
  <c r="R1258" i="16" s="1"/>
  <c r="N1258" i="16" s="1"/>
  <c r="Q3010" i="16"/>
  <c r="R3010" i="16" s="1"/>
  <c r="N3010" i="16" s="1"/>
  <c r="P3010" i="16"/>
  <c r="Q2556" i="16"/>
  <c r="R2556" i="16" s="1"/>
  <c r="N2556" i="16" s="1"/>
  <c r="P2556" i="16"/>
  <c r="Q3278" i="16"/>
  <c r="R3278" i="16" s="1"/>
  <c r="N3278" i="16" s="1"/>
  <c r="P3278" i="16"/>
  <c r="Q1769" i="16"/>
  <c r="R1769" i="16" s="1"/>
  <c r="N1769" i="16" s="1"/>
  <c r="P1769" i="16"/>
  <c r="Q1469" i="16"/>
  <c r="R1469" i="16" s="1"/>
  <c r="N1469" i="16" s="1"/>
  <c r="P1469" i="16"/>
  <c r="P3680" i="16"/>
  <c r="Q3680" i="16"/>
  <c r="R3680" i="16" s="1"/>
  <c r="N3680" i="16" s="1"/>
  <c r="Q3454" i="16"/>
  <c r="R3454" i="16" s="1"/>
  <c r="N3454" i="16" s="1"/>
  <c r="P3454" i="16"/>
  <c r="Q3203" i="16"/>
  <c r="R3203" i="16" s="1"/>
  <c r="N3203" i="16" s="1"/>
  <c r="P3203" i="16"/>
  <c r="Q2814" i="16"/>
  <c r="R2814" i="16" s="1"/>
  <c r="N2814" i="16" s="1"/>
  <c r="P2814" i="16"/>
  <c r="P2363" i="16"/>
  <c r="Q2363" i="16"/>
  <c r="R2363" i="16" s="1"/>
  <c r="N2363" i="16" s="1"/>
  <c r="Q2011" i="16"/>
  <c r="R2011" i="16" s="1"/>
  <c r="N2011" i="16" s="1"/>
  <c r="P2011" i="16"/>
  <c r="Q1749" i="16"/>
  <c r="R1749" i="16" s="1"/>
  <c r="N1749" i="16" s="1"/>
  <c r="P1749" i="16"/>
  <c r="Q1414" i="16"/>
  <c r="R1414" i="16" s="1"/>
  <c r="N1414" i="16" s="1"/>
  <c r="P1414" i="16"/>
  <c r="P167" i="16"/>
  <c r="Q167" i="16"/>
  <c r="R167" i="16" s="1"/>
  <c r="N167" i="16" s="1"/>
  <c r="Q2724" i="16"/>
  <c r="R2724" i="16" s="1"/>
  <c r="N2724" i="16" s="1"/>
  <c r="P2724" i="16"/>
  <c r="Q3434" i="16"/>
  <c r="R3434" i="16" s="1"/>
  <c r="N3434" i="16" s="1"/>
  <c r="P3434" i="16"/>
  <c r="P3112" i="16"/>
  <c r="Q3112" i="16"/>
  <c r="R3112" i="16" s="1"/>
  <c r="N3112" i="16" s="1"/>
  <c r="Q2262" i="16"/>
  <c r="R2262" i="16" s="1"/>
  <c r="N2262" i="16" s="1"/>
  <c r="P2262" i="16"/>
  <c r="P3836" i="16"/>
  <c r="Q3836" i="16"/>
  <c r="R3836" i="16" s="1"/>
  <c r="N3836" i="16" s="1"/>
  <c r="Q3609" i="16"/>
  <c r="R3609" i="16" s="1"/>
  <c r="N3609" i="16" s="1"/>
  <c r="P3609" i="16"/>
  <c r="P3360" i="16"/>
  <c r="Q3360" i="16"/>
  <c r="R3360" i="16" s="1"/>
  <c r="N3360" i="16" s="1"/>
  <c r="Q3749" i="16"/>
  <c r="R3749" i="16" s="1"/>
  <c r="N3749" i="16" s="1"/>
  <c r="P3749" i="16"/>
  <c r="Q3178" i="16"/>
  <c r="R3178" i="16" s="1"/>
  <c r="N3178" i="16" s="1"/>
  <c r="P3178" i="16"/>
  <c r="Q536" i="16"/>
  <c r="R536" i="16" s="1"/>
  <c r="N536" i="16" s="1"/>
  <c r="P536" i="16"/>
  <c r="Q949" i="16"/>
  <c r="R949" i="16" s="1"/>
  <c r="N949" i="16" s="1"/>
  <c r="P949" i="16"/>
  <c r="P225" i="16"/>
  <c r="Q225" i="16"/>
  <c r="R225" i="16" s="1"/>
  <c r="N225" i="16" s="1"/>
  <c r="Q813" i="16"/>
  <c r="R813" i="16" s="1"/>
  <c r="N813" i="16" s="1"/>
  <c r="P813" i="16"/>
  <c r="Q481" i="16"/>
  <c r="R481" i="16" s="1"/>
  <c r="N481" i="16" s="1"/>
  <c r="P481" i="16"/>
  <c r="Q820" i="16"/>
  <c r="R820" i="16" s="1"/>
  <c r="N820" i="16" s="1"/>
  <c r="P820" i="16"/>
  <c r="Q273" i="16"/>
  <c r="R273" i="16" s="1"/>
  <c r="N273" i="16" s="1"/>
  <c r="P273" i="16"/>
  <c r="Q713" i="16"/>
  <c r="R713" i="16" s="1"/>
  <c r="N713" i="16" s="1"/>
  <c r="P713" i="16"/>
  <c r="Q1698" i="16"/>
  <c r="R1698" i="16" s="1"/>
  <c r="N1698" i="16" s="1"/>
  <c r="P1698" i="16"/>
  <c r="Q68" i="16"/>
  <c r="R68" i="16" s="1"/>
  <c r="N68" i="16" s="1"/>
  <c r="P68" i="16"/>
  <c r="Q1088" i="16"/>
  <c r="R1088" i="16" s="1"/>
  <c r="N1088" i="16" s="1"/>
  <c r="P1088" i="16"/>
  <c r="P906" i="16"/>
  <c r="Q906" i="16"/>
  <c r="R906" i="16" s="1"/>
  <c r="N906" i="16" s="1"/>
  <c r="Q1628" i="16"/>
  <c r="R1628" i="16" s="1"/>
  <c r="N1628" i="16" s="1"/>
  <c r="P1628" i="16"/>
  <c r="Q2522" i="16"/>
  <c r="R2522" i="16" s="1"/>
  <c r="N2522" i="16" s="1"/>
  <c r="P2522" i="16"/>
  <c r="Q2400" i="16"/>
  <c r="R2400" i="16" s="1"/>
  <c r="N2400" i="16" s="1"/>
  <c r="P2400" i="16"/>
  <c r="Q228" i="16"/>
  <c r="R228" i="16" s="1"/>
  <c r="N228" i="16" s="1"/>
  <c r="P228" i="16"/>
  <c r="Q853" i="16"/>
  <c r="R853" i="16" s="1"/>
  <c r="N853" i="16" s="1"/>
  <c r="P853" i="16"/>
  <c r="Q409" i="16"/>
  <c r="R409" i="16" s="1"/>
  <c r="N409" i="16" s="1"/>
  <c r="P409" i="16"/>
  <c r="P196" i="16"/>
  <c r="Q196" i="16"/>
  <c r="R196" i="16" s="1"/>
  <c r="N196" i="16" s="1"/>
  <c r="P2485" i="16"/>
  <c r="Q2485" i="16"/>
  <c r="R2485" i="16" s="1"/>
  <c r="N2485" i="16" s="1"/>
  <c r="Q824" i="16"/>
  <c r="R824" i="16" s="1"/>
  <c r="N824" i="16" s="1"/>
  <c r="P824" i="16"/>
  <c r="Q1909" i="16"/>
  <c r="R1909" i="16" s="1"/>
  <c r="N1909" i="16" s="1"/>
  <c r="P1909" i="16"/>
  <c r="P979" i="16"/>
  <c r="Q979" i="16"/>
  <c r="R979" i="16" s="1"/>
  <c r="N979" i="16" s="1"/>
  <c r="Q771" i="16"/>
  <c r="R771" i="16" s="1"/>
  <c r="N771" i="16" s="1"/>
  <c r="P771" i="16"/>
  <c r="Q2089" i="16"/>
  <c r="R2089" i="16" s="1"/>
  <c r="N2089" i="16" s="1"/>
  <c r="P2089" i="16"/>
  <c r="P286" i="16"/>
  <c r="Q286" i="16"/>
  <c r="R286" i="16" s="1"/>
  <c r="N286" i="16" s="1"/>
  <c r="P990" i="16"/>
  <c r="Q990" i="16"/>
  <c r="R990" i="16" s="1"/>
  <c r="N990" i="16" s="1"/>
  <c r="P1179" i="16"/>
  <c r="Q1179" i="16"/>
  <c r="R1179" i="16" s="1"/>
  <c r="N1179" i="16" s="1"/>
  <c r="Q752" i="16"/>
  <c r="R752" i="16" s="1"/>
  <c r="N752" i="16" s="1"/>
  <c r="P752" i="16"/>
  <c r="Q685" i="16"/>
  <c r="R685" i="16" s="1"/>
  <c r="N685" i="16" s="1"/>
  <c r="P685" i="16"/>
  <c r="Q1681" i="16"/>
  <c r="R1681" i="16" s="1"/>
  <c r="N1681" i="16" s="1"/>
  <c r="P1681" i="16"/>
  <c r="Q709" i="16"/>
  <c r="R709" i="16" s="1"/>
  <c r="N709" i="16" s="1"/>
  <c r="P709" i="16"/>
  <c r="Q1706" i="16"/>
  <c r="R1706" i="16" s="1"/>
  <c r="N1706" i="16" s="1"/>
  <c r="P1706" i="16"/>
  <c r="Q1285" i="16"/>
  <c r="R1285" i="16" s="1"/>
  <c r="N1285" i="16" s="1"/>
  <c r="P1285" i="16"/>
  <c r="Q1324" i="16"/>
  <c r="R1324" i="16" s="1"/>
  <c r="N1324" i="16" s="1"/>
  <c r="P1324" i="16"/>
  <c r="Q2731" i="16"/>
  <c r="R2731" i="16" s="1"/>
  <c r="N2731" i="16" s="1"/>
  <c r="P2731" i="16"/>
  <c r="P2537" i="16"/>
  <c r="Q2537" i="16"/>
  <c r="R2537" i="16" s="1"/>
  <c r="N2537" i="16" s="1"/>
  <c r="Q2356" i="16"/>
  <c r="R2356" i="16" s="1"/>
  <c r="N2356" i="16" s="1"/>
  <c r="P2356" i="16"/>
  <c r="P1969" i="16"/>
  <c r="Q1969" i="16"/>
  <c r="R1969" i="16" s="1"/>
  <c r="N1969" i="16" s="1"/>
  <c r="Q1689" i="16"/>
  <c r="R1689" i="16" s="1"/>
  <c r="N1689" i="16" s="1"/>
  <c r="P1689" i="16"/>
  <c r="P1138" i="16"/>
  <c r="Q1138" i="16"/>
  <c r="R1138" i="16" s="1"/>
  <c r="N1138" i="16" s="1"/>
  <c r="P1652" i="16"/>
  <c r="Q1652" i="16"/>
  <c r="R1652" i="16" s="1"/>
  <c r="N1652" i="16" s="1"/>
  <c r="Q1133" i="16"/>
  <c r="R1133" i="16" s="1"/>
  <c r="N1133" i="16" s="1"/>
  <c r="P1133" i="16"/>
  <c r="Q989" i="16"/>
  <c r="R989" i="16" s="1"/>
  <c r="N989" i="16" s="1"/>
  <c r="P989" i="16"/>
  <c r="Q2477" i="16"/>
  <c r="R2477" i="16" s="1"/>
  <c r="N2477" i="16" s="1"/>
  <c r="P2477" i="16"/>
  <c r="P2475" i="16"/>
  <c r="Q2475" i="16"/>
  <c r="R2475" i="16" s="1"/>
  <c r="N2475" i="16" s="1"/>
  <c r="Q3042" i="16"/>
  <c r="R3042" i="16" s="1"/>
  <c r="N3042" i="16" s="1"/>
  <c r="P3042" i="16"/>
  <c r="P3545" i="16"/>
  <c r="Q3545" i="16"/>
  <c r="R3545" i="16" s="1"/>
  <c r="N3545" i="16" s="1"/>
  <c r="Q2170" i="16"/>
  <c r="R2170" i="16" s="1"/>
  <c r="N2170" i="16" s="1"/>
  <c r="P2170" i="16"/>
  <c r="Q3185" i="16"/>
  <c r="R3185" i="16" s="1"/>
  <c r="N3185" i="16" s="1"/>
  <c r="P3185" i="16"/>
  <c r="Q3137" i="16"/>
  <c r="R3137" i="16" s="1"/>
  <c r="N3137" i="16" s="1"/>
  <c r="P3137" i="16"/>
  <c r="Q1893" i="16"/>
  <c r="R1893" i="16" s="1"/>
  <c r="N1893" i="16" s="1"/>
  <c r="P1893" i="16"/>
  <c r="Q651" i="16"/>
  <c r="R651" i="16" s="1"/>
  <c r="N651" i="16" s="1"/>
  <c r="P651" i="16"/>
  <c r="Q760" i="16"/>
  <c r="R760" i="16" s="1"/>
  <c r="N760" i="16" s="1"/>
  <c r="P760" i="16"/>
  <c r="Q864" i="16"/>
  <c r="R864" i="16" s="1"/>
  <c r="N864" i="16" s="1"/>
  <c r="P864" i="16"/>
  <c r="Q547" i="16"/>
  <c r="R547" i="16" s="1"/>
  <c r="N547" i="16" s="1"/>
  <c r="P547" i="16"/>
  <c r="P304" i="16"/>
  <c r="Q304" i="16"/>
  <c r="R304" i="16" s="1"/>
  <c r="N304" i="16" s="1"/>
  <c r="Q636" i="16"/>
  <c r="R636" i="16" s="1"/>
  <c r="N636" i="16" s="1"/>
  <c r="P636" i="16"/>
  <c r="P823" i="16"/>
  <c r="Q823" i="16"/>
  <c r="R823" i="16" s="1"/>
  <c r="N823" i="16" s="1"/>
  <c r="P926" i="16"/>
  <c r="Q926" i="16"/>
  <c r="R926" i="16" s="1"/>
  <c r="N926" i="16" s="1"/>
  <c r="Q1405" i="16"/>
  <c r="R1405" i="16" s="1"/>
  <c r="N1405" i="16" s="1"/>
  <c r="P1405" i="16"/>
  <c r="Q593" i="16"/>
  <c r="R593" i="16" s="1"/>
  <c r="N593" i="16" s="1"/>
  <c r="P593" i="16"/>
  <c r="Q277" i="16"/>
  <c r="R277" i="16" s="1"/>
  <c r="N277" i="16" s="1"/>
  <c r="P277" i="16"/>
  <c r="P765" i="16"/>
  <c r="Q765" i="16"/>
  <c r="R765" i="16" s="1"/>
  <c r="N765" i="16" s="1"/>
  <c r="Q890" i="16"/>
  <c r="R890" i="16" s="1"/>
  <c r="N890" i="16" s="1"/>
  <c r="P890" i="16"/>
  <c r="P157" i="16"/>
  <c r="Q157" i="16"/>
  <c r="R157" i="16" s="1"/>
  <c r="N157" i="16" s="1"/>
  <c r="P866" i="16"/>
  <c r="Q866" i="16"/>
  <c r="R866" i="16" s="1"/>
  <c r="N866" i="16" s="1"/>
  <c r="P627" i="16"/>
  <c r="Q627" i="16"/>
  <c r="R627" i="16" s="1"/>
  <c r="N627" i="16" s="1"/>
  <c r="P330" i="16"/>
  <c r="Q330" i="16"/>
  <c r="R330" i="16" s="1"/>
  <c r="N330" i="16" s="1"/>
  <c r="Q668" i="16"/>
  <c r="R668" i="16" s="1"/>
  <c r="N668" i="16" s="1"/>
  <c r="P668" i="16"/>
  <c r="P358" i="16"/>
  <c r="Q358" i="16"/>
  <c r="R358" i="16" s="1"/>
  <c r="N358" i="16" s="1"/>
  <c r="Q1153" i="16"/>
  <c r="R1153" i="16" s="1"/>
  <c r="N1153" i="16" s="1"/>
  <c r="P1153" i="16"/>
  <c r="Q2917" i="16"/>
  <c r="R2917" i="16" s="1"/>
  <c r="N2917" i="16" s="1"/>
  <c r="P2917" i="16"/>
  <c r="P1203" i="16"/>
  <c r="Q1203" i="16"/>
  <c r="R1203" i="16" s="1"/>
  <c r="N1203" i="16" s="1"/>
  <c r="P745" i="16"/>
  <c r="Q745" i="16"/>
  <c r="R745" i="16" s="1"/>
  <c r="N745" i="16" s="1"/>
  <c r="P447" i="16"/>
  <c r="Q447" i="16"/>
  <c r="R447" i="16" s="1"/>
  <c r="N447" i="16" s="1"/>
  <c r="Q209" i="16"/>
  <c r="R209" i="16" s="1"/>
  <c r="N209" i="16" s="1"/>
  <c r="P209" i="16"/>
  <c r="Q524" i="16"/>
  <c r="R524" i="16" s="1"/>
  <c r="N524" i="16" s="1"/>
  <c r="P524" i="16"/>
  <c r="Q237" i="16"/>
  <c r="R237" i="16" s="1"/>
  <c r="N237" i="16" s="1"/>
  <c r="P237" i="16"/>
  <c r="P958" i="16"/>
  <c r="Q958" i="16"/>
  <c r="R958" i="16" s="1"/>
  <c r="N958" i="16" s="1"/>
  <c r="Q1742" i="16"/>
  <c r="R1742" i="16" s="1"/>
  <c r="N1742" i="16" s="1"/>
  <c r="P1742" i="16"/>
  <c r="Q1538" i="16"/>
  <c r="R1538" i="16" s="1"/>
  <c r="N1538" i="16" s="1"/>
  <c r="P1538" i="16"/>
  <c r="P2801" i="16"/>
  <c r="Q2801" i="16"/>
  <c r="R2801" i="16" s="1"/>
  <c r="N2801" i="16" s="1"/>
  <c r="P600" i="16"/>
  <c r="Q600" i="16"/>
  <c r="R600" i="16" s="1"/>
  <c r="N600" i="16" s="1"/>
  <c r="Q2353" i="16"/>
  <c r="R2353" i="16" s="1"/>
  <c r="N2353" i="16" s="1"/>
  <c r="P2353" i="16"/>
  <c r="P2619" i="16"/>
  <c r="Q2619" i="16"/>
  <c r="R2619" i="16" s="1"/>
  <c r="N2619" i="16" s="1"/>
  <c r="P3390" i="16"/>
  <c r="Q3390" i="16"/>
  <c r="R3390" i="16" s="1"/>
  <c r="N3390" i="16" s="1"/>
  <c r="P614" i="16"/>
  <c r="Q614" i="16"/>
  <c r="R614" i="16" s="1"/>
  <c r="N614" i="16" s="1"/>
  <c r="Q376" i="16"/>
  <c r="R376" i="16" s="1"/>
  <c r="N376" i="16" s="1"/>
  <c r="P376" i="16"/>
  <c r="Q78" i="16"/>
  <c r="R78" i="16" s="1"/>
  <c r="N78" i="16" s="1"/>
  <c r="P78" i="16"/>
  <c r="Q416" i="16"/>
  <c r="R416" i="16" s="1"/>
  <c r="N416" i="16" s="1"/>
  <c r="P416" i="16"/>
  <c r="Q106" i="16"/>
  <c r="R106" i="16" s="1"/>
  <c r="N106" i="16" s="1"/>
  <c r="P106" i="16"/>
  <c r="Q899" i="16"/>
  <c r="R899" i="16" s="1"/>
  <c r="N899" i="16" s="1"/>
  <c r="P899" i="16"/>
  <c r="Q2665" i="16"/>
  <c r="R2665" i="16" s="1"/>
  <c r="N2665" i="16" s="1"/>
  <c r="P2665" i="16"/>
  <c r="P1744" i="16"/>
  <c r="Q1744" i="16"/>
  <c r="R1744" i="16" s="1"/>
  <c r="N1744" i="16" s="1"/>
  <c r="Q483" i="16"/>
  <c r="R483" i="16" s="1"/>
  <c r="N483" i="16" s="1"/>
  <c r="P483" i="16"/>
  <c r="Q244" i="16"/>
  <c r="R244" i="16" s="1"/>
  <c r="N244" i="16" s="1"/>
  <c r="P244" i="16"/>
  <c r="P965" i="16"/>
  <c r="Q965" i="16"/>
  <c r="R965" i="16" s="1"/>
  <c r="N965" i="16" s="1"/>
  <c r="Q272" i="16"/>
  <c r="R272" i="16" s="1"/>
  <c r="N272" i="16" s="1"/>
  <c r="P272" i="16"/>
  <c r="P994" i="16"/>
  <c r="Q994" i="16"/>
  <c r="R994" i="16" s="1"/>
  <c r="N994" i="16" s="1"/>
  <c r="P768" i="16"/>
  <c r="Q768" i="16"/>
  <c r="R768" i="16" s="1"/>
  <c r="N768" i="16" s="1"/>
  <c r="Q2532" i="16"/>
  <c r="R2532" i="16" s="1"/>
  <c r="N2532" i="16" s="1"/>
  <c r="P2532" i="16"/>
  <c r="P1107" i="16"/>
  <c r="Q1107" i="16"/>
  <c r="R1107" i="16" s="1"/>
  <c r="N1107" i="16" s="1"/>
  <c r="Q927" i="16"/>
  <c r="R927" i="16" s="1"/>
  <c r="N927" i="16" s="1"/>
  <c r="P927" i="16"/>
  <c r="Q689" i="16"/>
  <c r="R689" i="16" s="1"/>
  <c r="N689" i="16" s="1"/>
  <c r="P689" i="16"/>
  <c r="Q1003" i="16"/>
  <c r="R1003" i="16" s="1"/>
  <c r="N1003" i="16" s="1"/>
  <c r="P1003" i="16"/>
  <c r="Q717" i="16"/>
  <c r="R717" i="16" s="1"/>
  <c r="N717" i="16" s="1"/>
  <c r="P717" i="16"/>
  <c r="Q492" i="16"/>
  <c r="R492" i="16" s="1"/>
  <c r="N492" i="16" s="1"/>
  <c r="P492" i="16"/>
  <c r="Q2246" i="16"/>
  <c r="R2246" i="16" s="1"/>
  <c r="N2246" i="16" s="1"/>
  <c r="P2246" i="16"/>
  <c r="Q2307" i="16"/>
  <c r="R2307" i="16" s="1"/>
  <c r="N2307" i="16" s="1"/>
  <c r="P2307" i="16"/>
  <c r="P3829" i="16"/>
  <c r="Q3829" i="16"/>
  <c r="R3829" i="16" s="1"/>
  <c r="N3829" i="16" s="1"/>
  <c r="P701" i="16"/>
  <c r="Q701" i="16"/>
  <c r="R701" i="16" s="1"/>
  <c r="N701" i="16" s="1"/>
  <c r="P402" i="16"/>
  <c r="Q402" i="16"/>
  <c r="R402" i="16" s="1"/>
  <c r="N402" i="16" s="1"/>
  <c r="Q740" i="16"/>
  <c r="R740" i="16" s="1"/>
  <c r="N740" i="16" s="1"/>
  <c r="P740" i="16"/>
  <c r="P430" i="16"/>
  <c r="Q430" i="16"/>
  <c r="R430" i="16" s="1"/>
  <c r="N430" i="16" s="1"/>
  <c r="Q1225" i="16"/>
  <c r="R1225" i="16" s="1"/>
  <c r="N1225" i="16" s="1"/>
  <c r="P1225" i="16"/>
  <c r="P2988" i="16"/>
  <c r="Q2988" i="16"/>
  <c r="R2988" i="16" s="1"/>
  <c r="N2988" i="16" s="1"/>
  <c r="Q1636" i="16"/>
  <c r="R1636" i="16" s="1"/>
  <c r="N1636" i="16" s="1"/>
  <c r="P1636" i="16"/>
  <c r="P673" i="16"/>
  <c r="Q673" i="16"/>
  <c r="R673" i="16" s="1"/>
  <c r="N673" i="16" s="1"/>
  <c r="P375" i="16"/>
  <c r="Q375" i="16"/>
  <c r="R375" i="16" s="1"/>
  <c r="N375" i="16" s="1"/>
  <c r="Q136" i="16"/>
  <c r="R136" i="16" s="1"/>
  <c r="N136" i="16" s="1"/>
  <c r="P136" i="16"/>
  <c r="P451" i="16"/>
  <c r="Q451" i="16"/>
  <c r="R451" i="16" s="1"/>
  <c r="N451" i="16" s="1"/>
  <c r="P166" i="16"/>
  <c r="Q166" i="16"/>
  <c r="R166" i="16" s="1"/>
  <c r="N166" i="16" s="1"/>
  <c r="P886" i="16"/>
  <c r="Q886" i="16"/>
  <c r="R886" i="16" s="1"/>
  <c r="N886" i="16" s="1"/>
  <c r="Q1669" i="16"/>
  <c r="R1669" i="16" s="1"/>
  <c r="N1669" i="16" s="1"/>
  <c r="P1669" i="16"/>
  <c r="Q1441" i="16"/>
  <c r="R1441" i="16" s="1"/>
  <c r="N1441" i="16" s="1"/>
  <c r="P1441" i="16"/>
  <c r="Q2369" i="16"/>
  <c r="R2369" i="16" s="1"/>
  <c r="N2369" i="16" s="1"/>
  <c r="P2369" i="16"/>
  <c r="P98" i="16"/>
  <c r="Q98" i="16"/>
  <c r="R98" i="16" s="1"/>
  <c r="N98" i="16" s="1"/>
  <c r="P819" i="16"/>
  <c r="Q819" i="16"/>
  <c r="R819" i="16" s="1"/>
  <c r="N819" i="16" s="1"/>
  <c r="Q580" i="16"/>
  <c r="R580" i="16" s="1"/>
  <c r="N580" i="16" s="1"/>
  <c r="P580" i="16"/>
  <c r="Q895" i="16"/>
  <c r="R895" i="16" s="1"/>
  <c r="N895" i="16" s="1"/>
  <c r="P895" i="16"/>
  <c r="P610" i="16"/>
  <c r="Q610" i="16"/>
  <c r="R610" i="16" s="1"/>
  <c r="N610" i="16" s="1"/>
  <c r="Q384" i="16"/>
  <c r="R384" i="16" s="1"/>
  <c r="N384" i="16" s="1"/>
  <c r="P384" i="16"/>
  <c r="Q2137" i="16"/>
  <c r="R2137" i="16" s="1"/>
  <c r="N2137" i="16" s="1"/>
  <c r="P2137" i="16"/>
  <c r="Q2066" i="16"/>
  <c r="R2066" i="16" s="1"/>
  <c r="N2066" i="16" s="1"/>
  <c r="P2066" i="16"/>
  <c r="P2900" i="16"/>
  <c r="Q2900" i="16"/>
  <c r="R2900" i="16" s="1"/>
  <c r="N2900" i="16" s="1"/>
  <c r="Q1466" i="16"/>
  <c r="R1466" i="16" s="1"/>
  <c r="N1466" i="16" s="1"/>
  <c r="P1466" i="16"/>
  <c r="P2513" i="16"/>
  <c r="Q2513" i="16"/>
  <c r="R2513" i="16" s="1"/>
  <c r="N2513" i="16" s="1"/>
  <c r="P122" i="16"/>
  <c r="Q122" i="16"/>
  <c r="R122" i="16" s="1"/>
  <c r="N122" i="16" s="1"/>
  <c r="Q843" i="16"/>
  <c r="R843" i="16" s="1"/>
  <c r="N843" i="16" s="1"/>
  <c r="P843" i="16"/>
  <c r="P605" i="16"/>
  <c r="Q605" i="16"/>
  <c r="R605" i="16" s="1"/>
  <c r="N605" i="16" s="1"/>
  <c r="Q919" i="16"/>
  <c r="R919" i="16" s="1"/>
  <c r="N919" i="16" s="1"/>
  <c r="P919" i="16"/>
  <c r="Q633" i="16"/>
  <c r="R633" i="16" s="1"/>
  <c r="N633" i="16" s="1"/>
  <c r="P633" i="16"/>
  <c r="P408" i="16"/>
  <c r="Q408" i="16"/>
  <c r="R408" i="16" s="1"/>
  <c r="N408" i="16" s="1"/>
  <c r="Q2160" i="16"/>
  <c r="R2160" i="16" s="1"/>
  <c r="N2160" i="16" s="1"/>
  <c r="P2160" i="16"/>
  <c r="Q2125" i="16"/>
  <c r="R2125" i="16" s="1"/>
  <c r="N2125" i="16" s="1"/>
  <c r="P2125" i="16"/>
  <c r="P2061" i="16"/>
  <c r="Q2061" i="16"/>
  <c r="R2061" i="16" s="1"/>
  <c r="N2061" i="16" s="1"/>
  <c r="Q213" i="16"/>
  <c r="R213" i="16" s="1"/>
  <c r="N213" i="16" s="1"/>
  <c r="P213" i="16"/>
  <c r="Q934" i="16"/>
  <c r="R934" i="16" s="1"/>
  <c r="N934" i="16" s="1"/>
  <c r="P934" i="16"/>
  <c r="Q1717" i="16"/>
  <c r="R1717" i="16" s="1"/>
  <c r="N1717" i="16" s="1"/>
  <c r="P1717" i="16"/>
  <c r="Q1503" i="16"/>
  <c r="R1503" i="16" s="1"/>
  <c r="N1503" i="16" s="1"/>
  <c r="P1503" i="16"/>
  <c r="P2657" i="16"/>
  <c r="Q2657" i="16"/>
  <c r="R2657" i="16" s="1"/>
  <c r="N2657" i="16" s="1"/>
  <c r="P2354" i="16"/>
  <c r="Q2354" i="16"/>
  <c r="R2354" i="16" s="1"/>
  <c r="N2354" i="16" s="1"/>
  <c r="P2019" i="16"/>
  <c r="Q2019" i="16"/>
  <c r="R2019" i="16" s="1"/>
  <c r="N2019" i="16" s="1"/>
  <c r="Q1757" i="16"/>
  <c r="R1757" i="16" s="1"/>
  <c r="N1757" i="16" s="1"/>
  <c r="P1757" i="16"/>
  <c r="Q1493" i="16"/>
  <c r="R1493" i="16" s="1"/>
  <c r="N1493" i="16" s="1"/>
  <c r="P1493" i="16"/>
  <c r="P571" i="16"/>
  <c r="Q571" i="16"/>
  <c r="R571" i="16" s="1"/>
  <c r="N571" i="16" s="1"/>
  <c r="P2358" i="16"/>
  <c r="Q2358" i="16"/>
  <c r="R2358" i="16" s="1"/>
  <c r="N2358" i="16" s="1"/>
  <c r="P1642" i="16"/>
  <c r="Q1642" i="16"/>
  <c r="R1642" i="16" s="1"/>
  <c r="N1642" i="16" s="1"/>
  <c r="P1243" i="16"/>
  <c r="Q1243" i="16"/>
  <c r="R1243" i="16" s="1"/>
  <c r="N1243" i="16" s="1"/>
  <c r="Q1484" i="16"/>
  <c r="R1484" i="16" s="1"/>
  <c r="N1484" i="16" s="1"/>
  <c r="P1484" i="16"/>
  <c r="P3724" i="16"/>
  <c r="Q3724" i="16"/>
  <c r="R3724" i="16" s="1"/>
  <c r="N3724" i="16" s="1"/>
  <c r="Q2090" i="16"/>
  <c r="R2090" i="16" s="1"/>
  <c r="N2090" i="16" s="1"/>
  <c r="P2090" i="16"/>
  <c r="Q1767" i="16"/>
  <c r="R1767" i="16" s="1"/>
  <c r="N1767" i="16" s="1"/>
  <c r="P1767" i="16"/>
  <c r="Q1504" i="16"/>
  <c r="R1504" i="16" s="1"/>
  <c r="N1504" i="16" s="1"/>
  <c r="P1504" i="16"/>
  <c r="Q1241" i="16"/>
  <c r="R1241" i="16" s="1"/>
  <c r="N1241" i="16" s="1"/>
  <c r="P1241" i="16"/>
  <c r="P2968" i="16"/>
  <c r="Q2968" i="16"/>
  <c r="R2968" i="16" s="1"/>
  <c r="N2968" i="16" s="1"/>
  <c r="Q2072" i="16"/>
  <c r="R2072" i="16" s="1"/>
  <c r="N2072" i="16" s="1"/>
  <c r="P2072" i="16"/>
  <c r="Q2144" i="16"/>
  <c r="R2144" i="16" s="1"/>
  <c r="N2144" i="16" s="1"/>
  <c r="P2144" i="16"/>
  <c r="Q3475" i="16"/>
  <c r="R3475" i="16" s="1"/>
  <c r="N3475" i="16" s="1"/>
  <c r="P3475" i="16"/>
  <c r="Q1059" i="16"/>
  <c r="R1059" i="16" s="1"/>
  <c r="N1059" i="16" s="1"/>
  <c r="P1059" i="16"/>
  <c r="Q2787" i="16"/>
  <c r="R2787" i="16" s="1"/>
  <c r="N2787" i="16" s="1"/>
  <c r="P2787" i="16"/>
  <c r="Q2536" i="16"/>
  <c r="R2536" i="16" s="1"/>
  <c r="N2536" i="16" s="1"/>
  <c r="P2536" i="16"/>
  <c r="P2260" i="16"/>
  <c r="Q2260" i="16"/>
  <c r="R2260" i="16" s="1"/>
  <c r="N2260" i="16" s="1"/>
  <c r="Q1267" i="16"/>
  <c r="R1267" i="16" s="1"/>
  <c r="N1267" i="16" s="1"/>
  <c r="P1267" i="16"/>
  <c r="Q1544" i="16"/>
  <c r="R1544" i="16" s="1"/>
  <c r="N1544" i="16" s="1"/>
  <c r="P1544" i="16"/>
  <c r="P2359" i="16"/>
  <c r="Q2359" i="16"/>
  <c r="R2359" i="16" s="1"/>
  <c r="N2359" i="16" s="1"/>
  <c r="Q2414" i="16"/>
  <c r="R2414" i="16" s="1"/>
  <c r="N2414" i="16" s="1"/>
  <c r="P2414" i="16"/>
  <c r="Q2080" i="16"/>
  <c r="R2080" i="16" s="1"/>
  <c r="N2080" i="16" s="1"/>
  <c r="P2080" i="16"/>
  <c r="P1816" i="16"/>
  <c r="Q1816" i="16"/>
  <c r="R1816" i="16" s="1"/>
  <c r="N1816" i="16" s="1"/>
  <c r="Q1553" i="16"/>
  <c r="R1553" i="16" s="1"/>
  <c r="N1553" i="16" s="1"/>
  <c r="P1553" i="16"/>
  <c r="P630" i="16"/>
  <c r="Q630" i="16"/>
  <c r="R630" i="16" s="1"/>
  <c r="N630" i="16" s="1"/>
  <c r="P2431" i="16"/>
  <c r="Q2431" i="16"/>
  <c r="R2431" i="16" s="1"/>
  <c r="N2431" i="16" s="1"/>
  <c r="P1966" i="16"/>
  <c r="Q1966" i="16"/>
  <c r="R1966" i="16" s="1"/>
  <c r="N1966" i="16" s="1"/>
  <c r="P2282" i="16"/>
  <c r="Q2282" i="16"/>
  <c r="R2282" i="16" s="1"/>
  <c r="N2282" i="16" s="1"/>
  <c r="Q1948" i="16"/>
  <c r="R1948" i="16" s="1"/>
  <c r="N1948" i="16" s="1"/>
  <c r="P1948" i="16"/>
  <c r="P1684" i="16"/>
  <c r="Q1684" i="16"/>
  <c r="R1684" i="16" s="1"/>
  <c r="N1684" i="16" s="1"/>
  <c r="P1422" i="16"/>
  <c r="Q1422" i="16"/>
  <c r="R1422" i="16" s="1"/>
  <c r="N1422" i="16" s="1"/>
  <c r="P499" i="16"/>
  <c r="Q499" i="16"/>
  <c r="R499" i="16" s="1"/>
  <c r="N499" i="16" s="1"/>
  <c r="Q2275" i="16"/>
  <c r="R2275" i="16" s="1"/>
  <c r="N2275" i="16" s="1"/>
  <c r="P2275" i="16"/>
  <c r="Q1210" i="16"/>
  <c r="R1210" i="16" s="1"/>
  <c r="N1210" i="16" s="1"/>
  <c r="P1210" i="16"/>
  <c r="Q3273" i="16"/>
  <c r="R3273" i="16" s="1"/>
  <c r="N3273" i="16" s="1"/>
  <c r="P3273" i="16"/>
  <c r="Q1815" i="16"/>
  <c r="R1815" i="16" s="1"/>
  <c r="N1815" i="16" s="1"/>
  <c r="P1815" i="16"/>
  <c r="Q1551" i="16"/>
  <c r="R1551" i="16" s="1"/>
  <c r="N1551" i="16" s="1"/>
  <c r="P1551" i="16"/>
  <c r="Q1288" i="16"/>
  <c r="R1288" i="16" s="1"/>
  <c r="N1288" i="16" s="1"/>
  <c r="P1288" i="16"/>
  <c r="Q3017" i="16"/>
  <c r="R3017" i="16" s="1"/>
  <c r="N3017" i="16" s="1"/>
  <c r="P3017" i="16"/>
  <c r="Q2120" i="16"/>
  <c r="R2120" i="16" s="1"/>
  <c r="N2120" i="16" s="1"/>
  <c r="P2120" i="16"/>
  <c r="P2433" i="16"/>
  <c r="Q2433" i="16"/>
  <c r="R2433" i="16" s="1"/>
  <c r="N2433" i="16" s="1"/>
  <c r="Q3763" i="16"/>
  <c r="R3763" i="16" s="1"/>
  <c r="N3763" i="16" s="1"/>
  <c r="P3763" i="16"/>
  <c r="Q2980" i="16"/>
  <c r="R2980" i="16" s="1"/>
  <c r="N2980" i="16" s="1"/>
  <c r="P2980" i="16"/>
  <c r="P2728" i="16"/>
  <c r="Q2728" i="16"/>
  <c r="R2728" i="16" s="1"/>
  <c r="N2728" i="16" s="1"/>
  <c r="P2453" i="16"/>
  <c r="Q2453" i="16"/>
  <c r="R2453" i="16" s="1"/>
  <c r="N2453" i="16" s="1"/>
  <c r="Q1494" i="16"/>
  <c r="R1494" i="16" s="1"/>
  <c r="N1494" i="16" s="1"/>
  <c r="P1494" i="16"/>
  <c r="P2095" i="16"/>
  <c r="Q2095" i="16"/>
  <c r="R2095" i="16" s="1"/>
  <c r="N2095" i="16" s="1"/>
  <c r="Q3195" i="16"/>
  <c r="R3195" i="16" s="1"/>
  <c r="N3195" i="16" s="1"/>
  <c r="P3195" i="16"/>
  <c r="Q1119" i="16"/>
  <c r="R1119" i="16" s="1"/>
  <c r="N1119" i="16" s="1"/>
  <c r="P1119" i="16"/>
  <c r="P2847" i="16"/>
  <c r="Q2847" i="16"/>
  <c r="R2847" i="16" s="1"/>
  <c r="N2847" i="16" s="1"/>
  <c r="P2597" i="16"/>
  <c r="Q2597" i="16"/>
  <c r="R2597" i="16" s="1"/>
  <c r="N2597" i="16" s="1"/>
  <c r="Q2321" i="16"/>
  <c r="R2321" i="16" s="1"/>
  <c r="N2321" i="16" s="1"/>
  <c r="P2321" i="16"/>
  <c r="Q1339" i="16"/>
  <c r="R1339" i="16" s="1"/>
  <c r="N1339" i="16" s="1"/>
  <c r="P1339" i="16"/>
  <c r="P1688" i="16"/>
  <c r="Q1688" i="16"/>
  <c r="R1688" i="16" s="1"/>
  <c r="N1688" i="16" s="1"/>
  <c r="Q3398" i="16"/>
  <c r="R3398" i="16" s="1"/>
  <c r="N3398" i="16" s="1"/>
  <c r="P3398" i="16"/>
  <c r="Q1707" i="16"/>
  <c r="R1707" i="16" s="1"/>
  <c r="N1707" i="16" s="1"/>
  <c r="P1707" i="16"/>
  <c r="Q1445" i="16"/>
  <c r="R1445" i="16" s="1"/>
  <c r="N1445" i="16" s="1"/>
  <c r="P1445" i="16"/>
  <c r="Q1182" i="16"/>
  <c r="R1182" i="16" s="1"/>
  <c r="N1182" i="16" s="1"/>
  <c r="P1182" i="16"/>
  <c r="P2910" i="16"/>
  <c r="Q2910" i="16"/>
  <c r="R2910" i="16" s="1"/>
  <c r="N2910" i="16" s="1"/>
  <c r="Q1998" i="16"/>
  <c r="R1998" i="16" s="1"/>
  <c r="N1998" i="16" s="1"/>
  <c r="P1998" i="16"/>
  <c r="Q1916" i="16"/>
  <c r="R1916" i="16" s="1"/>
  <c r="N1916" i="16" s="1"/>
  <c r="P1916" i="16"/>
  <c r="P3163" i="16"/>
  <c r="Q3163" i="16"/>
  <c r="R3163" i="16" s="1"/>
  <c r="N3163" i="16" s="1"/>
  <c r="Q1431" i="16"/>
  <c r="R1431" i="16" s="1"/>
  <c r="N1431" i="16" s="1"/>
  <c r="P1431" i="16"/>
  <c r="Q1168" i="16"/>
  <c r="R1168" i="16" s="1"/>
  <c r="N1168" i="16" s="1"/>
  <c r="P1168" i="16"/>
  <c r="P2908" i="16"/>
  <c r="Q2908" i="16"/>
  <c r="R2908" i="16" s="1"/>
  <c r="N2908" i="16" s="1"/>
  <c r="Q2634" i="16"/>
  <c r="R2634" i="16" s="1"/>
  <c r="N2634" i="16" s="1"/>
  <c r="P2634" i="16"/>
  <c r="Q1699" i="16"/>
  <c r="R1699" i="16" s="1"/>
  <c r="N1699" i="16" s="1"/>
  <c r="P1699" i="16"/>
  <c r="P2816" i="16"/>
  <c r="Q2816" i="16"/>
  <c r="R2816" i="16" s="1"/>
  <c r="N2816" i="16" s="1"/>
  <c r="Q3220" i="16"/>
  <c r="R3220" i="16" s="1"/>
  <c r="N3220" i="16" s="1"/>
  <c r="P3220" i="16"/>
  <c r="P1748" i="16"/>
  <c r="Q1748" i="16"/>
  <c r="R1748" i="16" s="1"/>
  <c r="N1748" i="16" s="1"/>
  <c r="Q1449" i="16"/>
  <c r="R1449" i="16" s="1"/>
  <c r="N1449" i="16" s="1"/>
  <c r="P1449" i="16"/>
  <c r="Q1185" i="16"/>
  <c r="R1185" i="16" s="1"/>
  <c r="N1185" i="16" s="1"/>
  <c r="P1185" i="16"/>
  <c r="P2924" i="16"/>
  <c r="Q2924" i="16"/>
  <c r="R2924" i="16" s="1"/>
  <c r="N2924" i="16" s="1"/>
  <c r="Q2590" i="16"/>
  <c r="R2590" i="16" s="1"/>
  <c r="N2590" i="16" s="1"/>
  <c r="P2590" i="16"/>
  <c r="Q2149" i="16"/>
  <c r="R2149" i="16" s="1"/>
  <c r="N2149" i="16" s="1"/>
  <c r="P2149" i="16"/>
  <c r="Q3448" i="16"/>
  <c r="R3448" i="16" s="1"/>
  <c r="N3448" i="16" s="1"/>
  <c r="P3448" i="16"/>
  <c r="P3555" i="16"/>
  <c r="Q3555" i="16"/>
  <c r="R3555" i="16" s="1"/>
  <c r="N3555" i="16" s="1"/>
  <c r="P1794" i="16"/>
  <c r="Q1794" i="16"/>
  <c r="R1794" i="16" s="1"/>
  <c r="N1794" i="16" s="1"/>
  <c r="P3261" i="16"/>
  <c r="Q3261" i="16"/>
  <c r="R3261" i="16" s="1"/>
  <c r="N3261" i="16" s="1"/>
  <c r="Q3046" i="16"/>
  <c r="R3046" i="16" s="1"/>
  <c r="N3046" i="16" s="1"/>
  <c r="P3046" i="16"/>
  <c r="Q995" i="16"/>
  <c r="R995" i="16" s="1"/>
  <c r="N995" i="16" s="1"/>
  <c r="P995" i="16"/>
  <c r="Q3742" i="16"/>
  <c r="R3742" i="16" s="1"/>
  <c r="N3742" i="16" s="1"/>
  <c r="P3742" i="16"/>
  <c r="P3335" i="16"/>
  <c r="Q3335" i="16"/>
  <c r="R3335" i="16" s="1"/>
  <c r="N3335" i="16" s="1"/>
  <c r="Q2937" i="16"/>
  <c r="R2937" i="16" s="1"/>
  <c r="N2937" i="16" s="1"/>
  <c r="P2937" i="16"/>
  <c r="Q2602" i="16"/>
  <c r="R2602" i="16" s="1"/>
  <c r="N2602" i="16" s="1"/>
  <c r="P2602" i="16"/>
  <c r="Q2161" i="16"/>
  <c r="R2161" i="16" s="1"/>
  <c r="N2161" i="16" s="1"/>
  <c r="P2161" i="16"/>
  <c r="Q3484" i="16"/>
  <c r="R3484" i="16" s="1"/>
  <c r="N3484" i="16" s="1"/>
  <c r="P3484" i="16"/>
  <c r="P3567" i="16"/>
  <c r="Q3567" i="16"/>
  <c r="R3567" i="16" s="1"/>
  <c r="N3567" i="16" s="1"/>
  <c r="Q1806" i="16"/>
  <c r="R1806" i="16" s="1"/>
  <c r="N1806" i="16" s="1"/>
  <c r="P1806" i="16"/>
  <c r="P3272" i="16"/>
  <c r="Q3272" i="16"/>
  <c r="R3272" i="16" s="1"/>
  <c r="N3272" i="16" s="1"/>
  <c r="P3058" i="16"/>
  <c r="Q3058" i="16"/>
  <c r="R3058" i="16" s="1"/>
  <c r="N3058" i="16" s="1"/>
  <c r="P1008" i="16"/>
  <c r="Q1008" i="16"/>
  <c r="R1008" i="16" s="1"/>
  <c r="N1008" i="16" s="1"/>
  <c r="Q2418" i="16"/>
  <c r="R2418" i="16" s="1"/>
  <c r="N2418" i="16" s="1"/>
  <c r="P2418" i="16"/>
  <c r="Q3395" i="16"/>
  <c r="R3395" i="16" s="1"/>
  <c r="N3395" i="16" s="1"/>
  <c r="P3395" i="16"/>
  <c r="Q2768" i="16"/>
  <c r="R2768" i="16" s="1"/>
  <c r="N2768" i="16" s="1"/>
  <c r="P2768" i="16"/>
  <c r="P2517" i="16"/>
  <c r="Q2517" i="16"/>
  <c r="R2517" i="16" s="1"/>
  <c r="N2517" i="16" s="1"/>
  <c r="P2181" i="16"/>
  <c r="Q2181" i="16"/>
  <c r="R2181" i="16" s="1"/>
  <c r="N2181" i="16" s="1"/>
  <c r="P1740" i="16"/>
  <c r="Q1740" i="16"/>
  <c r="R1740" i="16" s="1"/>
  <c r="N1740" i="16" s="1"/>
  <c r="P3468" i="16"/>
  <c r="Q3468" i="16"/>
  <c r="R3468" i="16" s="1"/>
  <c r="N3468" i="16" s="1"/>
  <c r="P3147" i="16"/>
  <c r="Q3147" i="16"/>
  <c r="R3147" i="16" s="1"/>
  <c r="N3147" i="16" s="1"/>
  <c r="Q3569" i="16"/>
  <c r="R3569" i="16" s="1"/>
  <c r="N3569" i="16" s="1"/>
  <c r="P3569" i="16"/>
  <c r="P3835" i="16"/>
  <c r="Q3835" i="16"/>
  <c r="R3835" i="16" s="1"/>
  <c r="N3835" i="16" s="1"/>
  <c r="Q3632" i="16"/>
  <c r="R3632" i="16" s="1"/>
  <c r="N3632" i="16" s="1"/>
  <c r="P3632" i="16"/>
  <c r="P574" i="16"/>
  <c r="Q574" i="16"/>
  <c r="R574" i="16" s="1"/>
  <c r="N574" i="16" s="1"/>
  <c r="P3246" i="16"/>
  <c r="Q3246" i="16"/>
  <c r="R3246" i="16" s="1"/>
  <c r="N3246" i="16" s="1"/>
  <c r="Q2771" i="16"/>
  <c r="R2771" i="16" s="1"/>
  <c r="N2771" i="16" s="1"/>
  <c r="P2771" i="16"/>
  <c r="Q2203" i="16"/>
  <c r="R2203" i="16" s="1"/>
  <c r="N2203" i="16" s="1"/>
  <c r="P2203" i="16"/>
  <c r="Q1941" i="16"/>
  <c r="R1941" i="16" s="1"/>
  <c r="N1941" i="16" s="1"/>
  <c r="P1941" i="16"/>
  <c r="Q1606" i="16"/>
  <c r="R1606" i="16" s="1"/>
  <c r="N1606" i="16" s="1"/>
  <c r="P1606" i="16"/>
  <c r="Q1176" i="16"/>
  <c r="R1176" i="16" s="1"/>
  <c r="N1176" i="16" s="1"/>
  <c r="P1176" i="16"/>
  <c r="P2916" i="16"/>
  <c r="Q2916" i="16"/>
  <c r="R2916" i="16" s="1"/>
  <c r="N2916" i="16" s="1"/>
  <c r="P3625" i="16"/>
  <c r="Q3625" i="16"/>
  <c r="R3625" i="16" s="1"/>
  <c r="N3625" i="16" s="1"/>
  <c r="P3303" i="16"/>
  <c r="Q3303" i="16"/>
  <c r="R3303" i="16" s="1"/>
  <c r="N3303" i="16" s="1"/>
  <c r="Q3271" i="16"/>
  <c r="R3271" i="16" s="1"/>
  <c r="N3271" i="16" s="1"/>
  <c r="P3271" i="16"/>
  <c r="P1967" i="16"/>
  <c r="Q1967" i="16"/>
  <c r="R1967" i="16" s="1"/>
  <c r="N1967" i="16" s="1"/>
  <c r="Q3803" i="16"/>
  <c r="R3803" i="16" s="1"/>
  <c r="N3803" i="16" s="1"/>
  <c r="P3803" i="16"/>
  <c r="P3552" i="16"/>
  <c r="Q3552" i="16"/>
  <c r="R3552" i="16" s="1"/>
  <c r="N3552" i="16" s="1"/>
  <c r="Q3198" i="16"/>
  <c r="R3198" i="16" s="1"/>
  <c r="N3198" i="16" s="1"/>
  <c r="P3198" i="16"/>
  <c r="P2779" i="16"/>
  <c r="Q2779" i="16"/>
  <c r="R2779" i="16" s="1"/>
  <c r="N2779" i="16" s="1"/>
  <c r="Q2504" i="16"/>
  <c r="R2504" i="16" s="1"/>
  <c r="N2504" i="16" s="1"/>
  <c r="P2504" i="16"/>
  <c r="P2241" i="16"/>
  <c r="Q2241" i="16"/>
  <c r="R2241" i="16" s="1"/>
  <c r="N2241" i="16" s="1"/>
  <c r="Q1918" i="16"/>
  <c r="R1918" i="16" s="1"/>
  <c r="N1918" i="16" s="1"/>
  <c r="P1918" i="16"/>
  <c r="Q1477" i="16"/>
  <c r="R1477" i="16" s="1"/>
  <c r="N1477" i="16" s="1"/>
  <c r="P1477" i="16"/>
  <c r="P3205" i="16"/>
  <c r="Q3205" i="16"/>
  <c r="R3205" i="16" s="1"/>
  <c r="N3205" i="16" s="1"/>
  <c r="Q3689" i="16"/>
  <c r="R3689" i="16" s="1"/>
  <c r="N3689" i="16" s="1"/>
  <c r="P3689" i="16"/>
  <c r="Q3305" i="16"/>
  <c r="R3305" i="16" s="1"/>
  <c r="N3305" i="16" s="1"/>
  <c r="P3305" i="16"/>
  <c r="Q3570" i="16"/>
  <c r="R3570" i="16" s="1"/>
  <c r="N3570" i="16" s="1"/>
  <c r="P3570" i="16"/>
  <c r="P3369" i="16"/>
  <c r="Q3369" i="16"/>
  <c r="R3369" i="16" s="1"/>
  <c r="N3369" i="16" s="1"/>
  <c r="Q312" i="16"/>
  <c r="R312" i="16" s="1"/>
  <c r="N312" i="16" s="1"/>
  <c r="P312" i="16"/>
  <c r="P3352" i="16"/>
  <c r="Q3352" i="16"/>
  <c r="R3352" i="16" s="1"/>
  <c r="N3352" i="16" s="1"/>
  <c r="P2843" i="16"/>
  <c r="Q2843" i="16"/>
  <c r="R2843" i="16" s="1"/>
  <c r="N2843" i="16" s="1"/>
  <c r="Q2240" i="16"/>
  <c r="R2240" i="16" s="1"/>
  <c r="N2240" i="16" s="1"/>
  <c r="P2240" i="16"/>
  <c r="Q1940" i="16"/>
  <c r="R1940" i="16" s="1"/>
  <c r="N1940" i="16" s="1"/>
  <c r="P1940" i="16"/>
  <c r="Q1678" i="16"/>
  <c r="R1678" i="16" s="1"/>
  <c r="N1678" i="16" s="1"/>
  <c r="P1678" i="16"/>
  <c r="P1341" i="16"/>
  <c r="Q1341" i="16"/>
  <c r="R1341" i="16" s="1"/>
  <c r="N1341" i="16" s="1"/>
  <c r="Q95" i="16"/>
  <c r="R95" i="16" s="1"/>
  <c r="N95" i="16" s="1"/>
  <c r="P95" i="16"/>
  <c r="P2651" i="16"/>
  <c r="Q2651" i="16"/>
  <c r="R2651" i="16" s="1"/>
  <c r="N2651" i="16" s="1"/>
  <c r="Q3362" i="16"/>
  <c r="R3362" i="16" s="1"/>
  <c r="N3362" i="16" s="1"/>
  <c r="P3362" i="16"/>
  <c r="P2225" i="16"/>
  <c r="Q2225" i="16"/>
  <c r="R2225" i="16" s="1"/>
  <c r="N2225" i="16" s="1"/>
  <c r="Q1565" i="16"/>
  <c r="R1565" i="16" s="1"/>
  <c r="N1565" i="16" s="1"/>
  <c r="P1565" i="16"/>
  <c r="P3765" i="16"/>
  <c r="Q3765" i="16"/>
  <c r="R3765" i="16" s="1"/>
  <c r="N3765" i="16" s="1"/>
  <c r="Q3538" i="16"/>
  <c r="R3538" i="16" s="1"/>
  <c r="N3538" i="16" s="1"/>
  <c r="P3538" i="16"/>
  <c r="Q3288" i="16"/>
  <c r="R3288" i="16" s="1"/>
  <c r="N3288" i="16" s="1"/>
  <c r="P3288" i="16"/>
  <c r="Q3270" i="16"/>
  <c r="R3270" i="16" s="1"/>
  <c r="N3270" i="16" s="1"/>
  <c r="P3270" i="16"/>
  <c r="Q2795" i="16"/>
  <c r="R2795" i="16" s="1"/>
  <c r="N2795" i="16" s="1"/>
  <c r="P2795" i="16"/>
  <c r="Q3249" i="16"/>
  <c r="R3249" i="16" s="1"/>
  <c r="N3249" i="16" s="1"/>
  <c r="P3249" i="16"/>
  <c r="P1728" i="16"/>
  <c r="Q1728" i="16"/>
  <c r="R1728" i="16" s="1"/>
  <c r="N1728" i="16" s="1"/>
  <c r="Q3732" i="16"/>
  <c r="R3732" i="16" s="1"/>
  <c r="N3732" i="16" s="1"/>
  <c r="P3732" i="16"/>
  <c r="Q2303" i="16"/>
  <c r="R2303" i="16" s="1"/>
  <c r="N2303" i="16" s="1"/>
  <c r="P2303" i="16"/>
  <c r="Q3738" i="16"/>
  <c r="R3738" i="16" s="1"/>
  <c r="N3738" i="16" s="1"/>
  <c r="P3738" i="16"/>
  <c r="P2539" i="16"/>
  <c r="Q2539" i="16"/>
  <c r="R2539" i="16" s="1"/>
  <c r="N2539" i="16" s="1"/>
  <c r="Q2278" i="16"/>
  <c r="R2278" i="16" s="1"/>
  <c r="N2278" i="16" s="1"/>
  <c r="P2278" i="16"/>
  <c r="Q1954" i="16"/>
  <c r="R1954" i="16" s="1"/>
  <c r="N1954" i="16" s="1"/>
  <c r="P1954" i="16"/>
  <c r="Q1512" i="16"/>
  <c r="R1512" i="16" s="1"/>
  <c r="N1512" i="16" s="1"/>
  <c r="P1512" i="16"/>
  <c r="Q3240" i="16"/>
  <c r="R3240" i="16" s="1"/>
  <c r="N3240" i="16" s="1"/>
  <c r="P3240" i="16"/>
  <c r="Q3832" i="16"/>
  <c r="R3832" i="16" s="1"/>
  <c r="N3832" i="16" s="1"/>
  <c r="P3832" i="16"/>
  <c r="Q3341" i="16"/>
  <c r="R3341" i="16" s="1"/>
  <c r="N3341" i="16" s="1"/>
  <c r="P3341" i="16"/>
  <c r="Q3606" i="16"/>
  <c r="R3606" i="16" s="1"/>
  <c r="N3606" i="16" s="1"/>
  <c r="P3606" i="16"/>
  <c r="P3404" i="16"/>
  <c r="Q3404" i="16"/>
  <c r="R3404" i="16" s="1"/>
  <c r="N3404" i="16" s="1"/>
  <c r="Q347" i="16"/>
  <c r="R347" i="16" s="1"/>
  <c r="N347" i="16" s="1"/>
  <c r="P347" i="16"/>
  <c r="Q3556" i="16"/>
  <c r="R3556" i="16" s="1"/>
  <c r="N3556" i="16" s="1"/>
  <c r="P3556" i="16"/>
  <c r="P3024" i="16"/>
  <c r="Q3024" i="16"/>
  <c r="R3024" i="16" s="1"/>
  <c r="N3024" i="16" s="1"/>
  <c r="Q3142" i="16"/>
  <c r="R3142" i="16" s="1"/>
  <c r="N3142" i="16" s="1"/>
  <c r="P3142" i="16"/>
  <c r="Q1139" i="16"/>
  <c r="R1139" i="16" s="1"/>
  <c r="N1139" i="16" s="1"/>
  <c r="P1139" i="16"/>
  <c r="Q2946" i="16"/>
  <c r="R2946" i="16" s="1"/>
  <c r="N2946" i="16" s="1"/>
  <c r="P2946" i="16"/>
  <c r="P2471" i="16"/>
  <c r="Q2471" i="16"/>
  <c r="R2471" i="16" s="1"/>
  <c r="N2471" i="16" s="1"/>
  <c r="Q1843" i="16"/>
  <c r="R1843" i="16" s="1"/>
  <c r="N1843" i="16" s="1"/>
  <c r="P1843" i="16"/>
  <c r="P1580" i="16"/>
  <c r="Q1580" i="16"/>
  <c r="R1580" i="16" s="1"/>
  <c r="N1580" i="16" s="1"/>
  <c r="Q1245" i="16"/>
  <c r="R1245" i="16" s="1"/>
  <c r="N1245" i="16" s="1"/>
  <c r="P1245" i="16"/>
  <c r="Q2998" i="16"/>
  <c r="R2998" i="16" s="1"/>
  <c r="N2998" i="16" s="1"/>
  <c r="P2998" i="16"/>
  <c r="Q2544" i="16"/>
  <c r="R2544" i="16" s="1"/>
  <c r="N2544" i="16" s="1"/>
  <c r="P2544" i="16"/>
  <c r="P3267" i="16"/>
  <c r="Q3267" i="16"/>
  <c r="R3267" i="16" s="1"/>
  <c r="N3267" i="16" s="1"/>
  <c r="Q3844" i="16"/>
  <c r="R3844" i="16" s="1"/>
  <c r="N3844" i="16" s="1"/>
  <c r="P3844" i="16"/>
  <c r="Q1457" i="16"/>
  <c r="R1457" i="16" s="1"/>
  <c r="N1457" i="16" s="1"/>
  <c r="P1457" i="16"/>
  <c r="Q3668" i="16"/>
  <c r="R3668" i="16" s="1"/>
  <c r="N3668" i="16" s="1"/>
  <c r="P3668" i="16"/>
  <c r="Q3442" i="16"/>
  <c r="R3442" i="16" s="1"/>
  <c r="N3442" i="16" s="1"/>
  <c r="P3442" i="16"/>
  <c r="Q3191" i="16"/>
  <c r="R3191" i="16" s="1"/>
  <c r="N3191" i="16" s="1"/>
  <c r="P3191" i="16"/>
  <c r="P2754" i="16"/>
  <c r="Q2754" i="16"/>
  <c r="R2754" i="16" s="1"/>
  <c r="N2754" i="16" s="1"/>
  <c r="Q2314" i="16"/>
  <c r="R2314" i="16" s="1"/>
  <c r="N2314" i="16" s="1"/>
  <c r="P2314" i="16"/>
  <c r="Q2000" i="16"/>
  <c r="R2000" i="16" s="1"/>
  <c r="N2000" i="16" s="1"/>
  <c r="P2000" i="16"/>
  <c r="P1738" i="16"/>
  <c r="Q1738" i="16"/>
  <c r="R1738" i="16" s="1"/>
  <c r="N1738" i="16" s="1"/>
  <c r="P1402" i="16"/>
  <c r="Q1402" i="16"/>
  <c r="R1402" i="16" s="1"/>
  <c r="N1402" i="16" s="1"/>
  <c r="Q156" i="16"/>
  <c r="R156" i="16" s="1"/>
  <c r="N156" i="16" s="1"/>
  <c r="P156" i="16"/>
  <c r="Q2712" i="16"/>
  <c r="R2712" i="16" s="1"/>
  <c r="N2712" i="16" s="1"/>
  <c r="P2712" i="16"/>
  <c r="P3422" i="16"/>
  <c r="Q3422" i="16"/>
  <c r="R3422" i="16" s="1"/>
  <c r="N3422" i="16" s="1"/>
  <c r="Q3100" i="16"/>
  <c r="R3100" i="16" s="1"/>
  <c r="N3100" i="16" s="1"/>
  <c r="P3100" i="16"/>
  <c r="Q2058" i="16"/>
  <c r="R2058" i="16" s="1"/>
  <c r="N2058" i="16" s="1"/>
  <c r="P2058" i="16"/>
  <c r="P3824" i="16"/>
  <c r="Q3824" i="16"/>
  <c r="R3824" i="16" s="1"/>
  <c r="N3824" i="16" s="1"/>
  <c r="Q3598" i="16"/>
  <c r="R3598" i="16" s="1"/>
  <c r="N3598" i="16" s="1"/>
  <c r="P3598" i="16"/>
  <c r="Q3349" i="16"/>
  <c r="R3349" i="16" s="1"/>
  <c r="N3349" i="16" s="1"/>
  <c r="P3349" i="16"/>
  <c r="P3690" i="16"/>
  <c r="Q3690" i="16"/>
  <c r="R3690" i="16" s="1"/>
  <c r="N3690" i="16" s="1"/>
  <c r="P3118" i="16"/>
  <c r="Q3118" i="16"/>
  <c r="R3118" i="16" s="1"/>
  <c r="N3118" i="16" s="1"/>
  <c r="Q2155" i="16"/>
  <c r="R2155" i="16" s="1"/>
  <c r="N2155" i="16" s="1"/>
  <c r="P2155" i="16"/>
  <c r="Q1894" i="16"/>
  <c r="R1894" i="16" s="1"/>
  <c r="N1894" i="16" s="1"/>
  <c r="P1894" i="16"/>
  <c r="P1559" i="16"/>
  <c r="Q1559" i="16"/>
  <c r="R1559" i="16" s="1"/>
  <c r="N1559" i="16" s="1"/>
  <c r="P1128" i="16"/>
  <c r="Q1128" i="16"/>
  <c r="R1128" i="16" s="1"/>
  <c r="N1128" i="16" s="1"/>
  <c r="Q2868" i="16"/>
  <c r="R2868" i="16" s="1"/>
  <c r="N2868" i="16" s="1"/>
  <c r="P2868" i="16"/>
  <c r="Q3578" i="16"/>
  <c r="R3578" i="16" s="1"/>
  <c r="N3578" i="16" s="1"/>
  <c r="P3578" i="16"/>
  <c r="Q3256" i="16"/>
  <c r="R3256" i="16" s="1"/>
  <c r="N3256" i="16" s="1"/>
  <c r="P3256" i="16"/>
  <c r="Q3223" i="16"/>
  <c r="R3223" i="16" s="1"/>
  <c r="N3223" i="16" s="1"/>
  <c r="P3223" i="16"/>
  <c r="P1739" i="16"/>
  <c r="Q1739" i="16"/>
  <c r="R1739" i="16" s="1"/>
  <c r="N1739" i="16" s="1"/>
  <c r="Q3754" i="16"/>
  <c r="R3754" i="16" s="1"/>
  <c r="N3754" i="16" s="1"/>
  <c r="P3754" i="16"/>
  <c r="Q3504" i="16"/>
  <c r="R3504" i="16" s="1"/>
  <c r="N3504" i="16" s="1"/>
  <c r="P3504" i="16"/>
  <c r="P3790" i="16"/>
  <c r="Q3790" i="16"/>
  <c r="R3790" i="16" s="1"/>
  <c r="N3790" i="16" s="1"/>
  <c r="P2610" i="16"/>
  <c r="Q2610" i="16"/>
  <c r="R2610" i="16" s="1"/>
  <c r="N2610" i="16" s="1"/>
  <c r="P326" i="16"/>
  <c r="Q326" i="16"/>
  <c r="R326" i="16" s="1"/>
  <c r="N326" i="16" s="1"/>
  <c r="Q210" i="16"/>
  <c r="R210" i="16" s="1"/>
  <c r="N210" i="16" s="1"/>
  <c r="P210" i="16"/>
  <c r="Q1527" i="16"/>
  <c r="R1527" i="16" s="1"/>
  <c r="N1527" i="16" s="1"/>
  <c r="P1527" i="16"/>
  <c r="P382" i="16"/>
  <c r="Q382" i="16"/>
  <c r="R382" i="16" s="1"/>
  <c r="N382" i="16" s="1"/>
  <c r="P682" i="16"/>
  <c r="Q682" i="16"/>
  <c r="R682" i="16" s="1"/>
  <c r="N682" i="16" s="1"/>
  <c r="Q1095" i="16"/>
  <c r="R1095" i="16" s="1"/>
  <c r="N1095" i="16" s="1"/>
  <c r="P1095" i="16"/>
  <c r="P269" i="16"/>
  <c r="Q269" i="16"/>
  <c r="R269" i="16" s="1"/>
  <c r="N269" i="16" s="1"/>
  <c r="Q1027" i="16"/>
  <c r="R1027" i="16" s="1"/>
  <c r="N1027" i="16" s="1"/>
  <c r="P1027" i="16"/>
  <c r="Q3507" i="16"/>
  <c r="R3507" i="16" s="1"/>
  <c r="N3507" i="16" s="1"/>
  <c r="P3507" i="16"/>
  <c r="P162" i="16"/>
  <c r="Q162" i="16"/>
  <c r="R162" i="16" s="1"/>
  <c r="N162" i="16" s="1"/>
  <c r="P2318" i="16"/>
  <c r="Q2318" i="16"/>
  <c r="R2318" i="16" s="1"/>
  <c r="N2318" i="16" s="1"/>
  <c r="Q1903" i="16"/>
  <c r="R1903" i="16" s="1"/>
  <c r="N1903" i="16" s="1"/>
  <c r="P1903" i="16"/>
  <c r="P2744" i="16"/>
  <c r="Q2744" i="16"/>
  <c r="R2744" i="16" s="1"/>
  <c r="N2744" i="16" s="1"/>
  <c r="P1278" i="16"/>
  <c r="Q1278" i="16"/>
  <c r="R1278" i="16" s="1"/>
  <c r="N1278" i="16" s="1"/>
  <c r="Q2261" i="16"/>
  <c r="R2261" i="16" s="1"/>
  <c r="N2261" i="16" s="1"/>
  <c r="P2261" i="16"/>
  <c r="Q1034" i="16"/>
  <c r="R1034" i="16" s="1"/>
  <c r="N1034" i="16" s="1"/>
  <c r="P1034" i="16"/>
  <c r="Q49" i="16"/>
  <c r="R49" i="16" s="1"/>
  <c r="N49" i="16" s="1"/>
  <c r="P49" i="16"/>
  <c r="P1118" i="16"/>
  <c r="Q1118" i="16"/>
  <c r="R1118" i="16" s="1"/>
  <c r="N1118" i="16" s="1"/>
  <c r="Q831" i="16"/>
  <c r="R831" i="16" s="1"/>
  <c r="N831" i="16" s="1"/>
  <c r="P831" i="16"/>
  <c r="P434" i="16"/>
  <c r="Q434" i="16"/>
  <c r="R434" i="16" s="1"/>
  <c r="N434" i="16" s="1"/>
  <c r="P720" i="16"/>
  <c r="Q720" i="16"/>
  <c r="R720" i="16" s="1"/>
  <c r="N720" i="16" s="1"/>
  <c r="P91" i="16"/>
  <c r="Q91" i="16"/>
  <c r="R91" i="16" s="1"/>
  <c r="N91" i="16" s="1"/>
  <c r="P2199" i="16"/>
  <c r="Q2199" i="16"/>
  <c r="R2199" i="16" s="1"/>
  <c r="N2199" i="16" s="1"/>
  <c r="Q181" i="16"/>
  <c r="R181" i="16" s="1"/>
  <c r="N181" i="16" s="1"/>
  <c r="P181" i="16"/>
  <c r="Q468" i="16"/>
  <c r="R468" i="16" s="1"/>
  <c r="N468" i="16" s="1"/>
  <c r="P468" i="16"/>
  <c r="P533" i="16"/>
  <c r="Q533" i="16"/>
  <c r="R533" i="16" s="1"/>
  <c r="N533" i="16" s="1"/>
  <c r="Q2005" i="16"/>
  <c r="R2005" i="16" s="1"/>
  <c r="N2005" i="16" s="1"/>
  <c r="P2005" i="16"/>
  <c r="P1005" i="16"/>
  <c r="Q1005" i="16"/>
  <c r="R1005" i="16" s="1"/>
  <c r="N1005" i="16" s="1"/>
  <c r="Q295" i="16"/>
  <c r="R295" i="16" s="1"/>
  <c r="N295" i="16" s="1"/>
  <c r="P295" i="16"/>
  <c r="P241" i="16"/>
  <c r="Q241" i="16"/>
  <c r="R241" i="16" s="1"/>
  <c r="N241" i="16" s="1"/>
  <c r="Q442" i="16"/>
  <c r="R442" i="16" s="1"/>
  <c r="N442" i="16" s="1"/>
  <c r="P442" i="16"/>
  <c r="P387" i="16"/>
  <c r="Q387" i="16"/>
  <c r="R387" i="16" s="1"/>
  <c r="N387" i="16" s="1"/>
  <c r="P898" i="16"/>
  <c r="Q898" i="16"/>
  <c r="R898" i="16" s="1"/>
  <c r="N898" i="16" s="1"/>
  <c r="Q1912" i="16"/>
  <c r="R1912" i="16" s="1"/>
  <c r="N1912" i="16" s="1"/>
  <c r="P1912" i="16"/>
  <c r="Q922" i="16"/>
  <c r="R922" i="16" s="1"/>
  <c r="N922" i="16" s="1"/>
  <c r="P922" i="16"/>
  <c r="Q490" i="16"/>
  <c r="R490" i="16" s="1"/>
  <c r="N490" i="16" s="1"/>
  <c r="P490" i="16"/>
  <c r="Q1586" i="16"/>
  <c r="R1586" i="16" s="1"/>
  <c r="N1586" i="16" s="1"/>
  <c r="P1586" i="16"/>
  <c r="Q1425" i="16"/>
  <c r="R1425" i="16" s="1"/>
  <c r="N1425" i="16" s="1"/>
  <c r="P1425" i="16"/>
  <c r="Q1335" i="16"/>
  <c r="R1335" i="16" s="1"/>
  <c r="N1335" i="16" s="1"/>
  <c r="P1335" i="16"/>
  <c r="Q2408" i="16"/>
  <c r="R2408" i="16" s="1"/>
  <c r="N2408" i="16" s="1"/>
  <c r="P2408" i="16"/>
  <c r="P918" i="16"/>
  <c r="Q918" i="16"/>
  <c r="R918" i="16" s="1"/>
  <c r="N918" i="16" s="1"/>
  <c r="Q1121" i="16"/>
  <c r="R1121" i="16" s="1"/>
  <c r="N1121" i="16" s="1"/>
  <c r="P1121" i="16"/>
  <c r="Q1252" i="16"/>
  <c r="R1252" i="16" s="1"/>
  <c r="N1252" i="16" s="1"/>
  <c r="P1252" i="16"/>
  <c r="Q1120" i="16"/>
  <c r="R1120" i="16" s="1"/>
  <c r="N1120" i="16" s="1"/>
  <c r="P1120" i="16"/>
  <c r="Q2547" i="16"/>
  <c r="R2547" i="16" s="1"/>
  <c r="N2547" i="16" s="1"/>
  <c r="P2547" i="16"/>
  <c r="Q2751" i="16"/>
  <c r="R2751" i="16" s="1"/>
  <c r="N2751" i="16" s="1"/>
  <c r="P2751" i="16"/>
  <c r="Q1275" i="16"/>
  <c r="R1275" i="16" s="1"/>
  <c r="N1275" i="16" s="1"/>
  <c r="P1275" i="16"/>
  <c r="P3340" i="16"/>
  <c r="Q3340" i="16"/>
  <c r="R3340" i="16" s="1"/>
  <c r="N3340" i="16" s="1"/>
  <c r="Q3685" i="16"/>
  <c r="R3685" i="16" s="1"/>
  <c r="N3685" i="16" s="1"/>
  <c r="P3685" i="16"/>
  <c r="Q2158" i="16"/>
  <c r="R2158" i="16" s="1"/>
  <c r="N2158" i="16" s="1"/>
  <c r="P2158" i="16"/>
  <c r="Q3610" i="16"/>
  <c r="R3610" i="16" s="1"/>
  <c r="N3610" i="16" s="1"/>
  <c r="P3610" i="16"/>
  <c r="Q1727" i="16"/>
  <c r="R1727" i="16" s="1"/>
  <c r="N1727" i="16" s="1"/>
  <c r="P1727" i="16"/>
  <c r="Q563" i="16"/>
  <c r="R563" i="16" s="1"/>
  <c r="N563" i="16" s="1"/>
  <c r="P563" i="16"/>
  <c r="Q3403" i="16"/>
  <c r="R3403" i="16" s="1"/>
  <c r="N3403" i="16" s="1"/>
  <c r="P3403" i="16"/>
  <c r="Q303" i="16"/>
  <c r="R303" i="16" s="1"/>
  <c r="N303" i="16" s="1"/>
  <c r="P303" i="16"/>
  <c r="Q105" i="16"/>
  <c r="R105" i="16" s="1"/>
  <c r="N105" i="16" s="1"/>
  <c r="P105" i="16"/>
  <c r="P814" i="16"/>
  <c r="Q814" i="16"/>
  <c r="R814" i="16" s="1"/>
  <c r="N814" i="16" s="1"/>
  <c r="Q161" i="16"/>
  <c r="R161" i="16" s="1"/>
  <c r="N161" i="16" s="1"/>
  <c r="P161" i="16"/>
  <c r="P362" i="16"/>
  <c r="Q362" i="16"/>
  <c r="R362" i="16" s="1"/>
  <c r="N362" i="16" s="1"/>
  <c r="Q969" i="16"/>
  <c r="R969" i="16" s="1"/>
  <c r="N969" i="16" s="1"/>
  <c r="P969" i="16"/>
  <c r="P222" i="16"/>
  <c r="Q222" i="16"/>
  <c r="R222" i="16" s="1"/>
  <c r="N222" i="16" s="1"/>
  <c r="P422" i="16"/>
  <c r="Q422" i="16"/>
  <c r="R422" i="16" s="1"/>
  <c r="N422" i="16" s="1"/>
  <c r="P94" i="16"/>
  <c r="Q94" i="16"/>
  <c r="R94" i="16" s="1"/>
  <c r="N94" i="16" s="1"/>
  <c r="Q329" i="16"/>
  <c r="R329" i="16" s="1"/>
  <c r="N329" i="16" s="1"/>
  <c r="P329" i="16"/>
  <c r="P134" i="16"/>
  <c r="Q134" i="16"/>
  <c r="R134" i="16" s="1"/>
  <c r="N134" i="16" s="1"/>
  <c r="Q393" i="16"/>
  <c r="R393" i="16" s="1"/>
  <c r="N393" i="16" s="1"/>
  <c r="P393" i="16"/>
  <c r="Q880" i="16"/>
  <c r="R880" i="16" s="1"/>
  <c r="N880" i="16" s="1"/>
  <c r="P880" i="16"/>
  <c r="Q925" i="16"/>
  <c r="R925" i="16" s="1"/>
  <c r="N925" i="16" s="1"/>
  <c r="P925" i="16"/>
  <c r="Q692" i="16"/>
  <c r="R692" i="16" s="1"/>
  <c r="N692" i="16" s="1"/>
  <c r="P692" i="16"/>
  <c r="P316" i="16"/>
  <c r="Q316" i="16"/>
  <c r="R316" i="16" s="1"/>
  <c r="N316" i="16" s="1"/>
  <c r="P85" i="16"/>
  <c r="Q85" i="16"/>
  <c r="R85" i="16" s="1"/>
  <c r="N85" i="16" s="1"/>
  <c r="Q149" i="16"/>
  <c r="R149" i="16" s="1"/>
  <c r="N149" i="16" s="1"/>
  <c r="P149" i="16"/>
  <c r="P638" i="16"/>
  <c r="Q638" i="16"/>
  <c r="R638" i="16" s="1"/>
  <c r="N638" i="16" s="1"/>
  <c r="P909" i="16"/>
  <c r="Q909" i="16"/>
  <c r="R909" i="16" s="1"/>
  <c r="N909" i="16" s="1"/>
  <c r="Q508" i="16"/>
  <c r="R508" i="16" s="1"/>
  <c r="N508" i="16" s="1"/>
  <c r="P508" i="16"/>
  <c r="P301" i="16"/>
  <c r="Q301" i="16"/>
  <c r="R301" i="16" s="1"/>
  <c r="N301" i="16" s="1"/>
  <c r="Q1009" i="16"/>
  <c r="R1009" i="16" s="1"/>
  <c r="N1009" i="16" s="1"/>
  <c r="P1009" i="16"/>
  <c r="P772" i="16"/>
  <c r="Q772" i="16"/>
  <c r="R772" i="16" s="1"/>
  <c r="N772" i="16" s="1"/>
  <c r="P79" i="16"/>
  <c r="Q79" i="16"/>
  <c r="R79" i="16" s="1"/>
  <c r="N79" i="16" s="1"/>
  <c r="Q812" i="16"/>
  <c r="R812" i="16" s="1"/>
  <c r="N812" i="16" s="1"/>
  <c r="P812" i="16"/>
  <c r="P502" i="16"/>
  <c r="Q502" i="16"/>
  <c r="R502" i="16" s="1"/>
  <c r="N502" i="16" s="1"/>
  <c r="Q1297" i="16"/>
  <c r="R1297" i="16" s="1"/>
  <c r="N1297" i="16" s="1"/>
  <c r="P1297" i="16"/>
  <c r="Q3061" i="16"/>
  <c r="R3061" i="16" s="1"/>
  <c r="N3061" i="16" s="1"/>
  <c r="P3061" i="16"/>
  <c r="P2069" i="16"/>
  <c r="Q2069" i="16"/>
  <c r="R2069" i="16" s="1"/>
  <c r="N2069" i="16" s="1"/>
  <c r="P889" i="16"/>
  <c r="Q889" i="16"/>
  <c r="R889" i="16" s="1"/>
  <c r="N889" i="16" s="1"/>
  <c r="Q590" i="16"/>
  <c r="R590" i="16" s="1"/>
  <c r="N590" i="16" s="1"/>
  <c r="P590" i="16"/>
  <c r="Q353" i="16"/>
  <c r="R353" i="16" s="1"/>
  <c r="N353" i="16" s="1"/>
  <c r="P353" i="16"/>
  <c r="P667" i="16"/>
  <c r="Q667" i="16"/>
  <c r="R667" i="16" s="1"/>
  <c r="N667" i="16" s="1"/>
  <c r="Q381" i="16"/>
  <c r="R381" i="16" s="1"/>
  <c r="N381" i="16" s="1"/>
  <c r="P381" i="16"/>
  <c r="Q145" i="16"/>
  <c r="R145" i="16" s="1"/>
  <c r="N145" i="16" s="1"/>
  <c r="P145" i="16"/>
  <c r="P1896" i="16"/>
  <c r="Q1896" i="16"/>
  <c r="R1896" i="16" s="1"/>
  <c r="N1896" i="16" s="1"/>
  <c r="Q1730" i="16"/>
  <c r="R1730" i="16" s="1"/>
  <c r="N1730" i="16" s="1"/>
  <c r="P1730" i="16"/>
  <c r="Q1037" i="16"/>
  <c r="R1037" i="16" s="1"/>
  <c r="N1037" i="16" s="1"/>
  <c r="P1037" i="16"/>
  <c r="Q744" i="16"/>
  <c r="R744" i="16" s="1"/>
  <c r="N744" i="16" s="1"/>
  <c r="P744" i="16"/>
  <c r="P2509" i="16"/>
  <c r="Q2509" i="16"/>
  <c r="R2509" i="16" s="1"/>
  <c r="N2509" i="16" s="1"/>
  <c r="P1023" i="16"/>
  <c r="Q1023" i="16"/>
  <c r="R1023" i="16" s="1"/>
  <c r="N1023" i="16" s="1"/>
  <c r="P54" i="16"/>
  <c r="Q54" i="16"/>
  <c r="R54" i="16" s="1"/>
  <c r="N54" i="16" s="1"/>
  <c r="Q757" i="16"/>
  <c r="R757" i="16" s="1"/>
  <c r="N757" i="16" s="1"/>
  <c r="P757" i="16"/>
  <c r="Q520" i="16"/>
  <c r="R520" i="16" s="1"/>
  <c r="N520" i="16" s="1"/>
  <c r="P520" i="16"/>
  <c r="Q221" i="16"/>
  <c r="R221" i="16" s="1"/>
  <c r="N221" i="16" s="1"/>
  <c r="P221" i="16"/>
  <c r="Q559" i="16"/>
  <c r="R559" i="16" s="1"/>
  <c r="N559" i="16" s="1"/>
  <c r="P559" i="16"/>
  <c r="P250" i="16"/>
  <c r="Q250" i="16"/>
  <c r="R250" i="16" s="1"/>
  <c r="N250" i="16" s="1"/>
  <c r="Q1045" i="16"/>
  <c r="R1045" i="16" s="1"/>
  <c r="N1045" i="16" s="1"/>
  <c r="P1045" i="16"/>
  <c r="Q2809" i="16"/>
  <c r="R2809" i="16" s="1"/>
  <c r="N2809" i="16" s="1"/>
  <c r="P2809" i="16"/>
  <c r="P2607" i="16"/>
  <c r="Q2607" i="16"/>
  <c r="R2607" i="16" s="1"/>
  <c r="N2607" i="16" s="1"/>
  <c r="P626" i="16"/>
  <c r="Q626" i="16"/>
  <c r="R626" i="16" s="1"/>
  <c r="N626" i="16" s="1"/>
  <c r="Q388" i="16"/>
  <c r="R388" i="16" s="1"/>
  <c r="N388" i="16" s="1"/>
  <c r="P388" i="16"/>
  <c r="Q90" i="16"/>
  <c r="R90" i="16" s="1"/>
  <c r="N90" i="16" s="1"/>
  <c r="P90" i="16"/>
  <c r="P428" i="16"/>
  <c r="Q428" i="16"/>
  <c r="R428" i="16" s="1"/>
  <c r="N428" i="16" s="1"/>
  <c r="Q118" i="16"/>
  <c r="R118" i="16" s="1"/>
  <c r="N118" i="16" s="1"/>
  <c r="P118" i="16"/>
  <c r="P912" i="16"/>
  <c r="Q912" i="16"/>
  <c r="R912" i="16" s="1"/>
  <c r="N912" i="16" s="1"/>
  <c r="P2677" i="16"/>
  <c r="Q2677" i="16"/>
  <c r="R2677" i="16" s="1"/>
  <c r="N2677" i="16" s="1"/>
  <c r="P1755" i="16"/>
  <c r="Q1755" i="16"/>
  <c r="R1755" i="16" s="1"/>
  <c r="N1755" i="16" s="1"/>
  <c r="Q113" i="16"/>
  <c r="R113" i="16" s="1"/>
  <c r="N113" i="16" s="1"/>
  <c r="P113" i="16"/>
  <c r="P834" i="16"/>
  <c r="Q834" i="16"/>
  <c r="R834" i="16" s="1"/>
  <c r="N834" i="16" s="1"/>
  <c r="Q139" i="16"/>
  <c r="R139" i="16" s="1"/>
  <c r="N139" i="16" s="1"/>
  <c r="P139" i="16"/>
  <c r="Q860" i="16"/>
  <c r="R860" i="16" s="1"/>
  <c r="N860" i="16" s="1"/>
  <c r="P860" i="16"/>
  <c r="P637" i="16"/>
  <c r="Q637" i="16"/>
  <c r="R637" i="16" s="1"/>
  <c r="N637" i="16" s="1"/>
  <c r="Q2389" i="16"/>
  <c r="R2389" i="16" s="1"/>
  <c r="N2389" i="16" s="1"/>
  <c r="P2389" i="16"/>
  <c r="Q2738" i="16"/>
  <c r="R2738" i="16" s="1"/>
  <c r="N2738" i="16" s="1"/>
  <c r="P2738" i="16"/>
  <c r="Q64" i="16"/>
  <c r="R64" i="16" s="1"/>
  <c r="N64" i="16" s="1"/>
  <c r="P64" i="16"/>
  <c r="P844" i="16"/>
  <c r="Q844" i="16"/>
  <c r="R844" i="16" s="1"/>
  <c r="N844" i="16" s="1"/>
  <c r="Q151" i="16"/>
  <c r="R151" i="16" s="1"/>
  <c r="N151" i="16" s="1"/>
  <c r="P151" i="16"/>
  <c r="Q884" i="16"/>
  <c r="R884" i="16" s="1"/>
  <c r="N884" i="16" s="1"/>
  <c r="P884" i="16"/>
  <c r="Q575" i="16"/>
  <c r="R575" i="16" s="1"/>
  <c r="N575" i="16" s="1"/>
  <c r="P575" i="16"/>
  <c r="Q1369" i="16"/>
  <c r="R1369" i="16" s="1"/>
  <c r="N1369" i="16" s="1"/>
  <c r="P1369" i="16"/>
  <c r="Q1117" i="16"/>
  <c r="R1117" i="16" s="1"/>
  <c r="N1117" i="16" s="1"/>
  <c r="P1117" i="16"/>
  <c r="P2512" i="16"/>
  <c r="Q2512" i="16"/>
  <c r="R2512" i="16" s="1"/>
  <c r="N2512" i="16" s="1"/>
  <c r="P817" i="16"/>
  <c r="Q817" i="16"/>
  <c r="R817" i="16" s="1"/>
  <c r="N817" i="16" s="1"/>
  <c r="P519" i="16"/>
  <c r="Q519" i="16"/>
  <c r="R519" i="16" s="1"/>
  <c r="N519" i="16" s="1"/>
  <c r="P282" i="16"/>
  <c r="Q282" i="16"/>
  <c r="R282" i="16" s="1"/>
  <c r="N282" i="16" s="1"/>
  <c r="Q596" i="16"/>
  <c r="R596" i="16" s="1"/>
  <c r="N596" i="16" s="1"/>
  <c r="P596" i="16"/>
  <c r="Q309" i="16"/>
  <c r="R309" i="16" s="1"/>
  <c r="N309" i="16" s="1"/>
  <c r="P309" i="16"/>
  <c r="P60" i="16"/>
  <c r="Q60" i="16"/>
  <c r="R60" i="16" s="1"/>
  <c r="N60" i="16" s="1"/>
  <c r="Q1813" i="16"/>
  <c r="R1813" i="16" s="1"/>
  <c r="N1813" i="16" s="1"/>
  <c r="P1813" i="16"/>
  <c r="P1610" i="16"/>
  <c r="Q1610" i="16"/>
  <c r="R1610" i="16" s="1"/>
  <c r="N1610" i="16" s="1"/>
  <c r="Q583" i="16"/>
  <c r="R583" i="16" s="1"/>
  <c r="N583" i="16" s="1"/>
  <c r="P583" i="16"/>
  <c r="Q242" i="16"/>
  <c r="R242" i="16" s="1"/>
  <c r="N242" i="16" s="1"/>
  <c r="P242" i="16"/>
  <c r="P963" i="16"/>
  <c r="Q963" i="16"/>
  <c r="R963" i="16" s="1"/>
  <c r="N963" i="16" s="1"/>
  <c r="Q725" i="16"/>
  <c r="R725" i="16" s="1"/>
  <c r="N725" i="16" s="1"/>
  <c r="P725" i="16"/>
  <c r="Q1040" i="16"/>
  <c r="R1040" i="16" s="1"/>
  <c r="N1040" i="16" s="1"/>
  <c r="P1040" i="16"/>
  <c r="Q753" i="16"/>
  <c r="R753" i="16" s="1"/>
  <c r="N753" i="16" s="1"/>
  <c r="P753" i="16"/>
  <c r="Q527" i="16"/>
  <c r="R527" i="16" s="1"/>
  <c r="N527" i="16" s="1"/>
  <c r="P527" i="16"/>
  <c r="P2281" i="16"/>
  <c r="Q2281" i="16"/>
  <c r="R2281" i="16" s="1"/>
  <c r="N2281" i="16" s="1"/>
  <c r="P2378" i="16"/>
  <c r="Q2378" i="16"/>
  <c r="R2378" i="16" s="1"/>
  <c r="N2378" i="16" s="1"/>
  <c r="Q3508" i="16"/>
  <c r="R3508" i="16" s="1"/>
  <c r="N3508" i="16" s="1"/>
  <c r="P3508" i="16"/>
  <c r="Q1645" i="16"/>
  <c r="R1645" i="16" s="1"/>
  <c r="N1645" i="16" s="1"/>
  <c r="P1645" i="16"/>
  <c r="P726" i="16"/>
  <c r="Q726" i="16"/>
  <c r="R726" i="16" s="1"/>
  <c r="N726" i="16" s="1"/>
  <c r="P266" i="16"/>
  <c r="Q266" i="16"/>
  <c r="R266" i="16" s="1"/>
  <c r="N266" i="16" s="1"/>
  <c r="P986" i="16"/>
  <c r="Q986" i="16"/>
  <c r="R986" i="16" s="1"/>
  <c r="N986" i="16" s="1"/>
  <c r="P748" i="16"/>
  <c r="Q748" i="16"/>
  <c r="R748" i="16" s="1"/>
  <c r="N748" i="16" s="1"/>
  <c r="P47" i="16"/>
  <c r="Q47" i="16"/>
  <c r="R47" i="16" s="1"/>
  <c r="N47" i="16" s="1"/>
  <c r="Q777" i="16"/>
  <c r="R777" i="16" s="1"/>
  <c r="N777" i="16" s="1"/>
  <c r="P777" i="16"/>
  <c r="P553" i="16"/>
  <c r="Q553" i="16"/>
  <c r="R553" i="16" s="1"/>
  <c r="N553" i="16" s="1"/>
  <c r="P2305" i="16"/>
  <c r="Q2305" i="16"/>
  <c r="R2305" i="16" s="1"/>
  <c r="N2305" i="16" s="1"/>
  <c r="Q2474" i="16"/>
  <c r="R2474" i="16" s="1"/>
  <c r="N2474" i="16" s="1"/>
  <c r="P2474" i="16"/>
  <c r="P3330" i="16"/>
  <c r="Q3330" i="16"/>
  <c r="R3330" i="16" s="1"/>
  <c r="N3330" i="16" s="1"/>
  <c r="Q357" i="16"/>
  <c r="R357" i="16" s="1"/>
  <c r="N357" i="16" s="1"/>
  <c r="P357" i="16"/>
  <c r="P119" i="16"/>
  <c r="Q119" i="16"/>
  <c r="R119" i="16" s="1"/>
  <c r="N119" i="16" s="1"/>
  <c r="Q1861" i="16"/>
  <c r="R1861" i="16" s="1"/>
  <c r="N1861" i="16" s="1"/>
  <c r="P1861" i="16"/>
  <c r="Q1705" i="16"/>
  <c r="R1705" i="16" s="1"/>
  <c r="N1705" i="16" s="1"/>
  <c r="P1705" i="16"/>
  <c r="Q883" i="16"/>
  <c r="R883" i="16" s="1"/>
  <c r="N883" i="16" s="1"/>
  <c r="P883" i="16"/>
  <c r="Q2498" i="16"/>
  <c r="R2498" i="16" s="1"/>
  <c r="N2498" i="16" s="1"/>
  <c r="P2498" i="16"/>
  <c r="P2163" i="16"/>
  <c r="Q2163" i="16"/>
  <c r="R2163" i="16" s="1"/>
  <c r="N2163" i="16" s="1"/>
  <c r="Q1901" i="16"/>
  <c r="R1901" i="16" s="1"/>
  <c r="N1901" i="16" s="1"/>
  <c r="P1901" i="16"/>
  <c r="Q1637" i="16"/>
  <c r="R1637" i="16" s="1"/>
  <c r="N1637" i="16" s="1"/>
  <c r="P1637" i="16"/>
  <c r="Q714" i="16"/>
  <c r="R714" i="16" s="1"/>
  <c r="N714" i="16" s="1"/>
  <c r="P714" i="16"/>
  <c r="Q2540" i="16"/>
  <c r="R2540" i="16" s="1"/>
  <c r="N2540" i="16" s="1"/>
  <c r="P2540" i="16"/>
  <c r="Q2518" i="16"/>
  <c r="R2518" i="16" s="1"/>
  <c r="N2518" i="16" s="1"/>
  <c r="P2518" i="16"/>
  <c r="Q1411" i="16"/>
  <c r="R1411" i="16" s="1"/>
  <c r="N1411" i="16" s="1"/>
  <c r="P1411" i="16"/>
  <c r="P1832" i="16"/>
  <c r="Q1832" i="16"/>
  <c r="R1832" i="16" s="1"/>
  <c r="N1832" i="16" s="1"/>
  <c r="Q3807" i="16"/>
  <c r="R3807" i="16" s="1"/>
  <c r="N3807" i="16" s="1"/>
  <c r="P3807" i="16"/>
  <c r="Q2245" i="16"/>
  <c r="R2245" i="16" s="1"/>
  <c r="N2245" i="16" s="1"/>
  <c r="P2245" i="16"/>
  <c r="Q1911" i="16"/>
  <c r="R1911" i="16" s="1"/>
  <c r="N1911" i="16" s="1"/>
  <c r="P1911" i="16"/>
  <c r="Q1649" i="16"/>
  <c r="R1649" i="16" s="1"/>
  <c r="N1649" i="16" s="1"/>
  <c r="P1649" i="16"/>
  <c r="Q1385" i="16"/>
  <c r="R1385" i="16" s="1"/>
  <c r="N1385" i="16" s="1"/>
  <c r="P1385" i="16"/>
  <c r="P462" i="16"/>
  <c r="Q462" i="16"/>
  <c r="R462" i="16" s="1"/>
  <c r="N462" i="16" s="1"/>
  <c r="P2227" i="16"/>
  <c r="Q2227" i="16"/>
  <c r="R2227" i="16" s="1"/>
  <c r="N2227" i="16" s="1"/>
  <c r="Q3021" i="16"/>
  <c r="R3021" i="16" s="1"/>
  <c r="N3021" i="16" s="1"/>
  <c r="P3021" i="16"/>
  <c r="Q3801" i="16"/>
  <c r="R3801" i="16" s="1"/>
  <c r="N3801" i="16" s="1"/>
  <c r="P3801" i="16"/>
  <c r="Q1204" i="16"/>
  <c r="R1204" i="16" s="1"/>
  <c r="N1204" i="16" s="1"/>
  <c r="P1204" i="16"/>
  <c r="Q2931" i="16"/>
  <c r="R2931" i="16" s="1"/>
  <c r="N2931" i="16" s="1"/>
  <c r="P2931" i="16"/>
  <c r="Q2680" i="16"/>
  <c r="R2680" i="16" s="1"/>
  <c r="N2680" i="16" s="1"/>
  <c r="P2680" i="16"/>
  <c r="Q2404" i="16"/>
  <c r="R2404" i="16" s="1"/>
  <c r="N2404" i="16" s="1"/>
  <c r="P2404" i="16"/>
  <c r="Q1435" i="16"/>
  <c r="R1435" i="16" s="1"/>
  <c r="N1435" i="16" s="1"/>
  <c r="P1435" i="16"/>
  <c r="Q1905" i="16"/>
  <c r="R1905" i="16" s="1"/>
  <c r="N1905" i="16" s="1"/>
  <c r="P1905" i="16"/>
  <c r="P3785" i="16"/>
  <c r="Q3785" i="16"/>
  <c r="R3785" i="16" s="1"/>
  <c r="N3785" i="16" s="1"/>
  <c r="Q2558" i="16"/>
  <c r="R2558" i="16" s="1"/>
  <c r="N2558" i="16" s="1"/>
  <c r="P2558" i="16"/>
  <c r="P2223" i="16"/>
  <c r="Q2223" i="16"/>
  <c r="R2223" i="16" s="1"/>
  <c r="N2223" i="16" s="1"/>
  <c r="P1959" i="16"/>
  <c r="Q1959" i="16"/>
  <c r="R1959" i="16" s="1"/>
  <c r="N1959" i="16" s="1"/>
  <c r="P1696" i="16"/>
  <c r="Q1696" i="16"/>
  <c r="R1696" i="16" s="1"/>
  <c r="N1696" i="16" s="1"/>
  <c r="P774" i="16"/>
  <c r="Q774" i="16"/>
  <c r="R774" i="16" s="1"/>
  <c r="N774" i="16" s="1"/>
  <c r="Q2598" i="16"/>
  <c r="R2598" i="16" s="1"/>
  <c r="N2598" i="16" s="1"/>
  <c r="P2598" i="16"/>
  <c r="Q2842" i="16"/>
  <c r="R2842" i="16" s="1"/>
  <c r="N2842" i="16" s="1"/>
  <c r="P2842" i="16"/>
  <c r="Q2426" i="16"/>
  <c r="R2426" i="16" s="1"/>
  <c r="N2426" i="16" s="1"/>
  <c r="P2426" i="16"/>
  <c r="Q2092" i="16"/>
  <c r="R2092" i="16" s="1"/>
  <c r="N2092" i="16" s="1"/>
  <c r="P2092" i="16"/>
  <c r="P1828" i="16"/>
  <c r="Q1828" i="16"/>
  <c r="R1828" i="16" s="1"/>
  <c r="N1828" i="16" s="1"/>
  <c r="P1566" i="16"/>
  <c r="Q1566" i="16"/>
  <c r="R1566" i="16" s="1"/>
  <c r="N1566" i="16" s="1"/>
  <c r="Q642" i="16"/>
  <c r="R642" i="16" s="1"/>
  <c r="N642" i="16" s="1"/>
  <c r="P642" i="16"/>
  <c r="Q2443" i="16"/>
  <c r="R2443" i="16" s="1"/>
  <c r="N2443" i="16" s="1"/>
  <c r="P2443" i="16"/>
  <c r="Q2086" i="16"/>
  <c r="R2086" i="16" s="1"/>
  <c r="N2086" i="16" s="1"/>
  <c r="P2086" i="16"/>
  <c r="P2295" i="16"/>
  <c r="Q2295" i="16"/>
  <c r="R2295" i="16" s="1"/>
  <c r="N2295" i="16" s="1"/>
  <c r="Q1960" i="16"/>
  <c r="R1960" i="16" s="1"/>
  <c r="N1960" i="16" s="1"/>
  <c r="P1960" i="16"/>
  <c r="Q1697" i="16"/>
  <c r="R1697" i="16" s="1"/>
  <c r="N1697" i="16" s="1"/>
  <c r="P1697" i="16"/>
  <c r="Q1433" i="16"/>
  <c r="R1433" i="16" s="1"/>
  <c r="N1433" i="16" s="1"/>
  <c r="P1433" i="16"/>
  <c r="Q509" i="16"/>
  <c r="R509" i="16" s="1"/>
  <c r="N509" i="16" s="1"/>
  <c r="P509" i="16"/>
  <c r="Q2287" i="16"/>
  <c r="R2287" i="16" s="1"/>
  <c r="N2287" i="16" s="1"/>
  <c r="P2287" i="16"/>
  <c r="Q1234" i="16"/>
  <c r="R1234" i="16" s="1"/>
  <c r="N1234" i="16" s="1"/>
  <c r="P1234" i="16"/>
  <c r="Q3417" i="16"/>
  <c r="R3417" i="16" s="1"/>
  <c r="N3417" i="16" s="1"/>
  <c r="P3417" i="16"/>
  <c r="P1132" i="16"/>
  <c r="Q1132" i="16"/>
  <c r="R1132" i="16" s="1"/>
  <c r="N1132" i="16" s="1"/>
  <c r="P2872" i="16"/>
  <c r="Q2872" i="16"/>
  <c r="R2872" i="16" s="1"/>
  <c r="N2872" i="16" s="1"/>
  <c r="Q2596" i="16"/>
  <c r="R2596" i="16" s="1"/>
  <c r="N2596" i="16" s="1"/>
  <c r="P2596" i="16"/>
  <c r="Q1663" i="16"/>
  <c r="R1663" i="16" s="1"/>
  <c r="N1663" i="16" s="1"/>
  <c r="P1663" i="16"/>
  <c r="P2672" i="16"/>
  <c r="Q2672" i="16"/>
  <c r="R2672" i="16" s="1"/>
  <c r="N2672" i="16" s="1"/>
  <c r="Q2298" i="16"/>
  <c r="R2298" i="16" s="1"/>
  <c r="N2298" i="16" s="1"/>
  <c r="P2298" i="16"/>
  <c r="Q1264" i="16"/>
  <c r="R1264" i="16" s="1"/>
  <c r="N1264" i="16" s="1"/>
  <c r="P1264" i="16"/>
  <c r="P2992" i="16"/>
  <c r="Q2992" i="16"/>
  <c r="R2992" i="16" s="1"/>
  <c r="N2992" i="16" s="1"/>
  <c r="Q2740" i="16"/>
  <c r="R2740" i="16" s="1"/>
  <c r="N2740" i="16" s="1"/>
  <c r="P2740" i="16"/>
  <c r="Q2464" i="16"/>
  <c r="R2464" i="16" s="1"/>
  <c r="N2464" i="16" s="1"/>
  <c r="P2464" i="16"/>
  <c r="Q1507" i="16"/>
  <c r="R1507" i="16" s="1"/>
  <c r="N1507" i="16" s="1"/>
  <c r="P1507" i="16"/>
  <c r="P2119" i="16"/>
  <c r="Q2119" i="16"/>
  <c r="R2119" i="16" s="1"/>
  <c r="N2119" i="16" s="1"/>
  <c r="P3219" i="16"/>
  <c r="Q3219" i="16"/>
  <c r="R3219" i="16" s="1"/>
  <c r="N3219" i="16" s="1"/>
  <c r="Q1850" i="16"/>
  <c r="R1850" i="16" s="1"/>
  <c r="N1850" i="16" s="1"/>
  <c r="P1850" i="16"/>
  <c r="P1588" i="16"/>
  <c r="Q1588" i="16"/>
  <c r="R1588" i="16" s="1"/>
  <c r="N1588" i="16" s="1"/>
  <c r="P1325" i="16"/>
  <c r="Q1325" i="16"/>
  <c r="R1325" i="16" s="1"/>
  <c r="N1325" i="16" s="1"/>
  <c r="P3052" i="16"/>
  <c r="Q3052" i="16"/>
  <c r="R3052" i="16" s="1"/>
  <c r="N3052" i="16" s="1"/>
  <c r="Q2156" i="16"/>
  <c r="R2156" i="16" s="1"/>
  <c r="N2156" i="16" s="1"/>
  <c r="P2156" i="16"/>
  <c r="P2709" i="16"/>
  <c r="Q2709" i="16"/>
  <c r="R2709" i="16" s="1"/>
  <c r="N2709" i="16" s="1"/>
  <c r="Q3068" i="16"/>
  <c r="R3068" i="16" s="1"/>
  <c r="N3068" i="16" s="1"/>
  <c r="P3068" i="16"/>
  <c r="P1574" i="16"/>
  <c r="Q1574" i="16"/>
  <c r="R1574" i="16" s="1"/>
  <c r="N1574" i="16" s="1"/>
  <c r="Q1313" i="16"/>
  <c r="R1313" i="16" s="1"/>
  <c r="N1313" i="16" s="1"/>
  <c r="P1313" i="16"/>
  <c r="Q3053" i="16"/>
  <c r="R3053" i="16" s="1"/>
  <c r="N3053" i="16" s="1"/>
  <c r="P3053" i="16"/>
  <c r="P2777" i="16"/>
  <c r="Q2777" i="16"/>
  <c r="R2777" i="16" s="1"/>
  <c r="N2777" i="16" s="1"/>
  <c r="P1856" i="16"/>
  <c r="Q1856" i="16"/>
  <c r="R1856" i="16" s="1"/>
  <c r="N1856" i="16" s="1"/>
  <c r="Q1401" i="16"/>
  <c r="R1401" i="16" s="1"/>
  <c r="N1401" i="16" s="1"/>
  <c r="P1401" i="16"/>
  <c r="Q3784" i="16"/>
  <c r="R3784" i="16" s="1"/>
  <c r="N3784" i="16" s="1"/>
  <c r="P3784" i="16"/>
  <c r="Q1891" i="16"/>
  <c r="R1891" i="16" s="1"/>
  <c r="N1891" i="16" s="1"/>
  <c r="P1891" i="16"/>
  <c r="P1592" i="16"/>
  <c r="Q1592" i="16"/>
  <c r="R1592" i="16" s="1"/>
  <c r="N1592" i="16" s="1"/>
  <c r="Q1329" i="16"/>
  <c r="R1329" i="16" s="1"/>
  <c r="N1329" i="16" s="1"/>
  <c r="P1329" i="16"/>
  <c r="Q3069" i="16"/>
  <c r="R3069" i="16" s="1"/>
  <c r="N3069" i="16" s="1"/>
  <c r="P3069" i="16"/>
  <c r="P2745" i="16"/>
  <c r="Q2745" i="16"/>
  <c r="R2745" i="16" s="1"/>
  <c r="N2745" i="16" s="1"/>
  <c r="Q2292" i="16"/>
  <c r="R2292" i="16" s="1"/>
  <c r="N2292" i="16" s="1"/>
  <c r="P2292" i="16"/>
  <c r="P1939" i="16"/>
  <c r="Q1939" i="16"/>
  <c r="R1939" i="16" s="1"/>
  <c r="N1939" i="16" s="1"/>
  <c r="P3711" i="16"/>
  <c r="Q3711" i="16"/>
  <c r="R3711" i="16" s="1"/>
  <c r="N3711" i="16" s="1"/>
  <c r="Q1207" i="16"/>
  <c r="R1207" i="16" s="1"/>
  <c r="N1207" i="16" s="1"/>
  <c r="P1207" i="16"/>
  <c r="Q3405" i="16"/>
  <c r="R3405" i="16" s="1"/>
  <c r="N3405" i="16" s="1"/>
  <c r="P3405" i="16"/>
  <c r="Q3189" i="16"/>
  <c r="R3189" i="16" s="1"/>
  <c r="N3189" i="16" s="1"/>
  <c r="P3189" i="16"/>
  <c r="Q1355" i="16"/>
  <c r="R1355" i="16" s="1"/>
  <c r="N1355" i="16" s="1"/>
  <c r="P1355" i="16"/>
  <c r="Q3221" i="16"/>
  <c r="R3221" i="16" s="1"/>
  <c r="N3221" i="16" s="1"/>
  <c r="P3221" i="16"/>
  <c r="Q2699" i="16"/>
  <c r="R2699" i="16" s="1"/>
  <c r="N2699" i="16" s="1"/>
  <c r="P2699" i="16"/>
  <c r="P3081" i="16"/>
  <c r="Q3081" i="16"/>
  <c r="R3081" i="16" s="1"/>
  <c r="N3081" i="16" s="1"/>
  <c r="Q2758" i="16"/>
  <c r="R2758" i="16" s="1"/>
  <c r="N2758" i="16" s="1"/>
  <c r="P2758" i="16"/>
  <c r="Q2304" i="16"/>
  <c r="R2304" i="16" s="1"/>
  <c r="N2304" i="16" s="1"/>
  <c r="P2304" i="16"/>
  <c r="Q1999" i="16"/>
  <c r="R1999" i="16" s="1"/>
  <c r="N1999" i="16" s="1"/>
  <c r="P1999" i="16"/>
  <c r="P3723" i="16"/>
  <c r="Q3723" i="16"/>
  <c r="R3723" i="16" s="1"/>
  <c r="N3723" i="16" s="1"/>
  <c r="Q1218" i="16"/>
  <c r="R1218" i="16" s="1"/>
  <c r="N1218" i="16" s="1"/>
  <c r="P1218" i="16"/>
  <c r="Q3416" i="16"/>
  <c r="R3416" i="16" s="1"/>
  <c r="N3416" i="16" s="1"/>
  <c r="P3416" i="16"/>
  <c r="Q3202" i="16"/>
  <c r="R3202" i="16" s="1"/>
  <c r="N3202" i="16" s="1"/>
  <c r="P3202" i="16"/>
  <c r="Q1415" i="16"/>
  <c r="R1415" i="16" s="1"/>
  <c r="N1415" i="16" s="1"/>
  <c r="P1415" i="16"/>
  <c r="Q3282" i="16"/>
  <c r="R3282" i="16" s="1"/>
  <c r="N3282" i="16" s="1"/>
  <c r="P3282" i="16"/>
  <c r="P2759" i="16"/>
  <c r="Q2759" i="16"/>
  <c r="R2759" i="16" s="1"/>
  <c r="N2759" i="16" s="1"/>
  <c r="P2911" i="16"/>
  <c r="Q2911" i="16"/>
  <c r="R2911" i="16" s="1"/>
  <c r="N2911" i="16" s="1"/>
  <c r="P2661" i="16"/>
  <c r="Q2661" i="16"/>
  <c r="R2661" i="16" s="1"/>
  <c r="N2661" i="16" s="1"/>
  <c r="Q2326" i="16"/>
  <c r="R2326" i="16" s="1"/>
  <c r="N2326" i="16" s="1"/>
  <c r="P2326" i="16"/>
  <c r="P1884" i="16"/>
  <c r="Q1884" i="16"/>
  <c r="R1884" i="16" s="1"/>
  <c r="N1884" i="16" s="1"/>
  <c r="Q3613" i="16"/>
  <c r="R3613" i="16" s="1"/>
  <c r="N3613" i="16" s="1"/>
  <c r="P3613" i="16"/>
  <c r="P3292" i="16"/>
  <c r="Q3292" i="16"/>
  <c r="R3292" i="16" s="1"/>
  <c r="N3292" i="16" s="1"/>
  <c r="Q3713" i="16"/>
  <c r="R3713" i="16" s="1"/>
  <c r="N3713" i="16" s="1"/>
  <c r="P3713" i="16"/>
  <c r="P1810" i="16"/>
  <c r="Q1810" i="16"/>
  <c r="R1810" i="16" s="1"/>
  <c r="N1810" i="16" s="1"/>
  <c r="Q3777" i="16"/>
  <c r="R3777" i="16" s="1"/>
  <c r="N3777" i="16" s="1"/>
  <c r="P3777" i="16"/>
  <c r="P731" i="16"/>
  <c r="Q731" i="16"/>
  <c r="R731" i="16" s="1"/>
  <c r="N731" i="16" s="1"/>
  <c r="Q2670" i="16"/>
  <c r="R2670" i="16" s="1"/>
  <c r="N2670" i="16" s="1"/>
  <c r="P2670" i="16"/>
  <c r="P3550" i="16"/>
  <c r="Q3550" i="16"/>
  <c r="R3550" i="16" s="1"/>
  <c r="N3550" i="16" s="1"/>
  <c r="P2348" i="16"/>
  <c r="Q2348" i="16"/>
  <c r="R2348" i="16" s="1"/>
  <c r="N2348" i="16" s="1"/>
  <c r="Q2085" i="16"/>
  <c r="R2085" i="16" s="1"/>
  <c r="N2085" i="16" s="1"/>
  <c r="P2085" i="16"/>
  <c r="Q1750" i="16"/>
  <c r="R1750" i="16" s="1"/>
  <c r="N1750" i="16" s="1"/>
  <c r="P1750" i="16"/>
  <c r="P1321" i="16"/>
  <c r="Q1321" i="16"/>
  <c r="R1321" i="16" s="1"/>
  <c r="N1321" i="16" s="1"/>
  <c r="Q3059" i="16"/>
  <c r="R3059" i="16" s="1"/>
  <c r="N3059" i="16" s="1"/>
  <c r="P3059" i="16"/>
  <c r="P3770" i="16"/>
  <c r="Q3770" i="16"/>
  <c r="R3770" i="16" s="1"/>
  <c r="N3770" i="16" s="1"/>
  <c r="P3148" i="16"/>
  <c r="Q3148" i="16"/>
  <c r="R3148" i="16" s="1"/>
  <c r="N3148" i="16" s="1"/>
  <c r="Q3414" i="16"/>
  <c r="R3414" i="16" s="1"/>
  <c r="N3414" i="16" s="1"/>
  <c r="P3414" i="16"/>
  <c r="P3213" i="16"/>
  <c r="Q3213" i="16"/>
  <c r="R3213" i="16" s="1"/>
  <c r="N3213" i="16" s="1"/>
  <c r="P1547" i="16"/>
  <c r="Q1547" i="16"/>
  <c r="R1547" i="16" s="1"/>
  <c r="N1547" i="16" s="1"/>
  <c r="P3696" i="16"/>
  <c r="Q3696" i="16"/>
  <c r="R3696" i="16" s="1"/>
  <c r="N3696" i="16" s="1"/>
  <c r="P2195" i="16"/>
  <c r="Q2195" i="16"/>
  <c r="R2195" i="16" s="1"/>
  <c r="N2195" i="16" s="1"/>
  <c r="Q3510" i="16"/>
  <c r="R3510" i="16" s="1"/>
  <c r="N3510" i="16" s="1"/>
  <c r="P3510" i="16"/>
  <c r="Q2648" i="16"/>
  <c r="R2648" i="16" s="1"/>
  <c r="N2648" i="16" s="1"/>
  <c r="P2648" i="16"/>
  <c r="Q2386" i="16"/>
  <c r="R2386" i="16" s="1"/>
  <c r="N2386" i="16" s="1"/>
  <c r="P2386" i="16"/>
  <c r="Q2062" i="16"/>
  <c r="R2062" i="16" s="1"/>
  <c r="N2062" i="16" s="1"/>
  <c r="P2062" i="16"/>
  <c r="P1620" i="16"/>
  <c r="Q1620" i="16"/>
  <c r="R1620" i="16" s="1"/>
  <c r="N1620" i="16" s="1"/>
  <c r="Q3348" i="16"/>
  <c r="R3348" i="16" s="1"/>
  <c r="N3348" i="16" s="1"/>
  <c r="P3348" i="16"/>
  <c r="P2322" i="16"/>
  <c r="Q2322" i="16"/>
  <c r="R2322" i="16" s="1"/>
  <c r="N2322" i="16" s="1"/>
  <c r="Q3449" i="16"/>
  <c r="R3449" i="16" s="1"/>
  <c r="N3449" i="16" s="1"/>
  <c r="P3449" i="16"/>
  <c r="P3714" i="16"/>
  <c r="Q3714" i="16"/>
  <c r="R3714" i="16" s="1"/>
  <c r="N3714" i="16" s="1"/>
  <c r="P3514" i="16"/>
  <c r="Q3514" i="16"/>
  <c r="R3514" i="16" s="1"/>
  <c r="N3514" i="16" s="1"/>
  <c r="Q455" i="16"/>
  <c r="R455" i="16" s="1"/>
  <c r="N455" i="16" s="1"/>
  <c r="P455" i="16"/>
  <c r="Q1950" i="16"/>
  <c r="R1950" i="16" s="1"/>
  <c r="N1950" i="16" s="1"/>
  <c r="P1950" i="16"/>
  <c r="P3719" i="16"/>
  <c r="Q3719" i="16"/>
  <c r="R3719" i="16" s="1"/>
  <c r="N3719" i="16" s="1"/>
  <c r="Q2383" i="16"/>
  <c r="R2383" i="16" s="1"/>
  <c r="N2383" i="16" s="1"/>
  <c r="P2383" i="16"/>
  <c r="P2084" i="16"/>
  <c r="Q2084" i="16"/>
  <c r="R2084" i="16" s="1"/>
  <c r="N2084" i="16" s="1"/>
  <c r="Q1821" i="16"/>
  <c r="R1821" i="16" s="1"/>
  <c r="N1821" i="16" s="1"/>
  <c r="P1821" i="16"/>
  <c r="P1485" i="16"/>
  <c r="Q1485" i="16"/>
  <c r="R1485" i="16" s="1"/>
  <c r="N1485" i="16" s="1"/>
  <c r="P251" i="16"/>
  <c r="Q251" i="16"/>
  <c r="R251" i="16" s="1"/>
  <c r="N251" i="16" s="1"/>
  <c r="Q2796" i="16"/>
  <c r="R2796" i="16" s="1"/>
  <c r="N2796" i="16" s="1"/>
  <c r="P2796" i="16"/>
  <c r="Q3506" i="16"/>
  <c r="R3506" i="16" s="1"/>
  <c r="N3506" i="16" s="1"/>
  <c r="P3506" i="16"/>
  <c r="Q3183" i="16"/>
  <c r="R3183" i="16" s="1"/>
  <c r="N3183" i="16" s="1"/>
  <c r="P3183" i="16"/>
  <c r="Q3152" i="16"/>
  <c r="R3152" i="16" s="1"/>
  <c r="N3152" i="16" s="1"/>
  <c r="P3152" i="16"/>
  <c r="P1403" i="16"/>
  <c r="Q1403" i="16"/>
  <c r="R1403" i="16" s="1"/>
  <c r="N1403" i="16" s="1"/>
  <c r="P3682" i="16"/>
  <c r="Q3682" i="16"/>
  <c r="R3682" i="16" s="1"/>
  <c r="N3682" i="16" s="1"/>
  <c r="Q3431" i="16"/>
  <c r="R3431" i="16" s="1"/>
  <c r="N3431" i="16" s="1"/>
  <c r="P3431" i="16"/>
  <c r="Q3113" i="16"/>
  <c r="R3113" i="16" s="1"/>
  <c r="N3113" i="16" s="1"/>
  <c r="P3113" i="16"/>
  <c r="P3767" i="16"/>
  <c r="Q3767" i="16"/>
  <c r="R3767" i="16" s="1"/>
  <c r="N3767" i="16" s="1"/>
  <c r="Q3394" i="16"/>
  <c r="R3394" i="16" s="1"/>
  <c r="N3394" i="16" s="1"/>
  <c r="P3394" i="16"/>
  <c r="P334" i="16"/>
  <c r="Q334" i="16"/>
  <c r="R334" i="16" s="1"/>
  <c r="N334" i="16" s="1"/>
  <c r="Q3496" i="16"/>
  <c r="R3496" i="16" s="1"/>
  <c r="N3496" i="16" s="1"/>
  <c r="P3496" i="16"/>
  <c r="Q2964" i="16"/>
  <c r="R2964" i="16" s="1"/>
  <c r="N2964" i="16" s="1"/>
  <c r="P2964" i="16"/>
  <c r="Q2983" i="16"/>
  <c r="R2983" i="16" s="1"/>
  <c r="N2983" i="16" s="1"/>
  <c r="P2983" i="16"/>
  <c r="Q2684" i="16"/>
  <c r="R2684" i="16" s="1"/>
  <c r="N2684" i="16" s="1"/>
  <c r="P2684" i="16"/>
  <c r="Q2421" i="16"/>
  <c r="R2421" i="16" s="1"/>
  <c r="N2421" i="16" s="1"/>
  <c r="P2421" i="16"/>
  <c r="Q2097" i="16"/>
  <c r="R2097" i="16" s="1"/>
  <c r="N2097" i="16" s="1"/>
  <c r="P2097" i="16"/>
  <c r="P1656" i="16"/>
  <c r="Q1656" i="16"/>
  <c r="R1656" i="16" s="1"/>
  <c r="N1656" i="16" s="1"/>
  <c r="Q3385" i="16"/>
  <c r="R3385" i="16" s="1"/>
  <c r="N3385" i="16" s="1"/>
  <c r="P3385" i="16"/>
  <c r="Q3062" i="16"/>
  <c r="R3062" i="16" s="1"/>
  <c r="N3062" i="16" s="1"/>
  <c r="P3062" i="16"/>
  <c r="Q3485" i="16"/>
  <c r="R3485" i="16" s="1"/>
  <c r="N3485" i="16" s="1"/>
  <c r="P3485" i="16"/>
  <c r="Q3751" i="16"/>
  <c r="R3751" i="16" s="1"/>
  <c r="N3751" i="16" s="1"/>
  <c r="P3751" i="16"/>
  <c r="Q3549" i="16"/>
  <c r="R3549" i="16" s="1"/>
  <c r="N3549" i="16" s="1"/>
  <c r="P3549" i="16"/>
  <c r="Q491" i="16"/>
  <c r="R491" i="16" s="1"/>
  <c r="N491" i="16" s="1"/>
  <c r="P491" i="16"/>
  <c r="Q2166" i="16"/>
  <c r="R2166" i="16" s="1"/>
  <c r="N2166" i="16" s="1"/>
  <c r="P2166" i="16"/>
  <c r="Q2279" i="16"/>
  <c r="R2279" i="16" s="1"/>
  <c r="N2279" i="16" s="1"/>
  <c r="P2279" i="16"/>
  <c r="P3286" i="16"/>
  <c r="Q3286" i="16"/>
  <c r="R3286" i="16" s="1"/>
  <c r="N3286" i="16" s="1"/>
  <c r="P1836" i="16"/>
  <c r="Q1836" i="16"/>
  <c r="R1836" i="16" s="1"/>
  <c r="N1836" i="16" s="1"/>
  <c r="Q3786" i="16"/>
  <c r="R3786" i="16" s="1"/>
  <c r="N3786" i="16" s="1"/>
  <c r="P3786" i="16"/>
  <c r="P3168" i="16"/>
  <c r="Q3168" i="16"/>
  <c r="R3168" i="16" s="1"/>
  <c r="N3168" i="16" s="1"/>
  <c r="Q1988" i="16"/>
  <c r="R1988" i="16" s="1"/>
  <c r="N1988" i="16" s="1"/>
  <c r="P1988" i="16"/>
  <c r="Q1726" i="16"/>
  <c r="R1726" i="16" s="1"/>
  <c r="N1726" i="16" s="1"/>
  <c r="P1726" i="16"/>
  <c r="P1390" i="16"/>
  <c r="Q1390" i="16"/>
  <c r="R1390" i="16" s="1"/>
  <c r="N1390" i="16" s="1"/>
  <c r="P143" i="16"/>
  <c r="Q143" i="16"/>
  <c r="R143" i="16" s="1"/>
  <c r="N143" i="16" s="1"/>
  <c r="Q2700" i="16"/>
  <c r="R2700" i="16" s="1"/>
  <c r="N2700" i="16" s="1"/>
  <c r="P2700" i="16"/>
  <c r="P3410" i="16"/>
  <c r="Q3410" i="16"/>
  <c r="R3410" i="16" s="1"/>
  <c r="N3410" i="16" s="1"/>
  <c r="P3087" i="16"/>
  <c r="Q3087" i="16"/>
  <c r="R3087" i="16" s="1"/>
  <c r="N3087" i="16" s="1"/>
  <c r="Q1639" i="16"/>
  <c r="R1639" i="16" s="1"/>
  <c r="N1639" i="16" s="1"/>
  <c r="P1639" i="16"/>
  <c r="Q3813" i="16"/>
  <c r="R3813" i="16" s="1"/>
  <c r="N3813" i="16" s="1"/>
  <c r="P3813" i="16"/>
  <c r="Q3586" i="16"/>
  <c r="R3586" i="16" s="1"/>
  <c r="N3586" i="16" s="1"/>
  <c r="P3586" i="16"/>
  <c r="Q3336" i="16"/>
  <c r="R3336" i="16" s="1"/>
  <c r="N3336" i="16" s="1"/>
  <c r="P3336" i="16"/>
  <c r="P3607" i="16"/>
  <c r="Q3607" i="16"/>
  <c r="R3607" i="16" s="1"/>
  <c r="N3607" i="16" s="1"/>
  <c r="P3060" i="16"/>
  <c r="Q3060" i="16"/>
  <c r="R3060" i="16" s="1"/>
  <c r="N3060" i="16" s="1"/>
  <c r="Q2145" i="16"/>
  <c r="R2145" i="16" s="1"/>
  <c r="N2145" i="16" s="1"/>
  <c r="P2145" i="16"/>
  <c r="Q1880" i="16"/>
  <c r="R1880" i="16" s="1"/>
  <c r="N1880" i="16" s="1"/>
  <c r="P1880" i="16"/>
  <c r="P1546" i="16"/>
  <c r="Q1546" i="16"/>
  <c r="R1546" i="16" s="1"/>
  <c r="N1546" i="16" s="1"/>
  <c r="P1116" i="16"/>
  <c r="Q1116" i="16"/>
  <c r="R1116" i="16" s="1"/>
  <c r="N1116" i="16" s="1"/>
  <c r="Q2856" i="16"/>
  <c r="R2856" i="16" s="1"/>
  <c r="N2856" i="16" s="1"/>
  <c r="P2856" i="16"/>
  <c r="P3566" i="16"/>
  <c r="Q3566" i="16"/>
  <c r="R3566" i="16" s="1"/>
  <c r="N3566" i="16" s="1"/>
  <c r="P3244" i="16"/>
  <c r="Q3244" i="16"/>
  <c r="R3244" i="16" s="1"/>
  <c r="N3244" i="16" s="1"/>
  <c r="Q3211" i="16"/>
  <c r="R3211" i="16" s="1"/>
  <c r="N3211" i="16" s="1"/>
  <c r="P3211" i="16"/>
  <c r="P1680" i="16"/>
  <c r="Q1680" i="16"/>
  <c r="R1680" i="16" s="1"/>
  <c r="N1680" i="16" s="1"/>
  <c r="P3743" i="16"/>
  <c r="Q3743" i="16"/>
  <c r="R3743" i="16" s="1"/>
  <c r="N3743" i="16" s="1"/>
  <c r="P3491" i="16"/>
  <c r="Q3491" i="16"/>
  <c r="R3491" i="16" s="1"/>
  <c r="N3491" i="16" s="1"/>
  <c r="P3646" i="16"/>
  <c r="Q3646" i="16"/>
  <c r="R3646" i="16" s="1"/>
  <c r="N3646" i="16" s="1"/>
  <c r="P2587" i="16"/>
  <c r="Q2587" i="16"/>
  <c r="R2587" i="16" s="1"/>
  <c r="N2587" i="16" s="1"/>
  <c r="Q2300" i="16"/>
  <c r="R2300" i="16" s="1"/>
  <c r="N2300" i="16" s="1"/>
  <c r="P2300" i="16"/>
  <c r="Q2038" i="16"/>
  <c r="R2038" i="16" s="1"/>
  <c r="N2038" i="16" s="1"/>
  <c r="P2038" i="16"/>
  <c r="P1701" i="16"/>
  <c r="Q1701" i="16"/>
  <c r="R1701" i="16" s="1"/>
  <c r="N1701" i="16" s="1"/>
  <c r="P1273" i="16"/>
  <c r="Q1273" i="16"/>
  <c r="R1273" i="16" s="1"/>
  <c r="N1273" i="16" s="1"/>
  <c r="P3011" i="16"/>
  <c r="Q3011" i="16"/>
  <c r="R3011" i="16" s="1"/>
  <c r="N3011" i="16" s="1"/>
  <c r="Q3722" i="16"/>
  <c r="R3722" i="16" s="1"/>
  <c r="N3722" i="16" s="1"/>
  <c r="P3722" i="16"/>
  <c r="P3101" i="16"/>
  <c r="Q3101" i="16"/>
  <c r="R3101" i="16" s="1"/>
  <c r="N3101" i="16" s="1"/>
  <c r="P3366" i="16"/>
  <c r="Q3366" i="16"/>
  <c r="R3366" i="16" s="1"/>
  <c r="N3366" i="16" s="1"/>
  <c r="Q3165" i="16"/>
  <c r="R3165" i="16" s="1"/>
  <c r="N3165" i="16" s="1"/>
  <c r="P3165" i="16"/>
  <c r="P1331" i="16"/>
  <c r="Q1331" i="16"/>
  <c r="R1331" i="16" s="1"/>
  <c r="N1331" i="16" s="1"/>
  <c r="Q3648" i="16"/>
  <c r="R3648" i="16" s="1"/>
  <c r="N3648" i="16" s="1"/>
  <c r="P3648" i="16"/>
  <c r="P3827" i="16"/>
  <c r="Q3827" i="16"/>
  <c r="R3827" i="16" s="1"/>
  <c r="N3827" i="16" s="1"/>
  <c r="Q3175" i="16"/>
  <c r="R3175" i="16" s="1"/>
  <c r="N3175" i="16" s="1"/>
  <c r="P3175" i="16"/>
  <c r="Q2834" i="16"/>
  <c r="R2834" i="16" s="1"/>
  <c r="N2834" i="16" s="1"/>
  <c r="P2834" i="16"/>
  <c r="P187" i="16"/>
  <c r="Q187" i="16"/>
  <c r="R187" i="16" s="1"/>
  <c r="N187" i="16" s="1"/>
  <c r="P732" i="16"/>
  <c r="Q732" i="16"/>
  <c r="R732" i="16" s="1"/>
  <c r="N732" i="16" s="1"/>
  <c r="P302" i="16"/>
  <c r="Q302" i="16"/>
  <c r="R302" i="16" s="1"/>
  <c r="N302" i="16" s="1"/>
  <c r="P1177" i="16"/>
  <c r="Q1177" i="16"/>
  <c r="R1177" i="16" s="1"/>
  <c r="N1177" i="16" s="1"/>
  <c r="Q1476" i="16"/>
  <c r="R1476" i="16" s="1"/>
  <c r="N1476" i="16" s="1"/>
  <c r="P1476" i="16"/>
  <c r="Q543" i="16"/>
  <c r="R543" i="16" s="1"/>
  <c r="N543" i="16" s="1"/>
  <c r="P543" i="16"/>
  <c r="P582" i="16"/>
  <c r="Q582" i="16"/>
  <c r="R582" i="16" s="1"/>
  <c r="N582" i="16" s="1"/>
  <c r="Q741" i="16"/>
  <c r="R741" i="16" s="1"/>
  <c r="N741" i="16" s="1"/>
  <c r="P741" i="16"/>
  <c r="Q436" i="16"/>
  <c r="R436" i="16" s="1"/>
  <c r="N436" i="16" s="1"/>
  <c r="P436" i="16"/>
  <c r="Q959" i="16"/>
  <c r="R959" i="16" s="1"/>
  <c r="N959" i="16" s="1"/>
  <c r="P959" i="16"/>
  <c r="P698" i="16"/>
  <c r="Q698" i="16"/>
  <c r="R698" i="16" s="1"/>
  <c r="N698" i="16" s="1"/>
  <c r="Q2954" i="16"/>
  <c r="R2954" i="16" s="1"/>
  <c r="N2954" i="16" s="1"/>
  <c r="P2954" i="16"/>
  <c r="Q2129" i="16"/>
  <c r="R2129" i="16" s="1"/>
  <c r="N2129" i="16" s="1"/>
  <c r="P2129" i="16"/>
  <c r="P2222" i="16"/>
  <c r="Q2222" i="16"/>
  <c r="R2222" i="16" s="1"/>
  <c r="N2222" i="16" s="1"/>
  <c r="Q1829" i="16"/>
  <c r="R1829" i="16" s="1"/>
  <c r="N1829" i="16" s="1"/>
  <c r="P1829" i="16"/>
  <c r="Q1384" i="16"/>
  <c r="R1384" i="16" s="1"/>
  <c r="N1384" i="16" s="1"/>
  <c r="P1384" i="16"/>
  <c r="Q1515" i="16"/>
  <c r="R1515" i="16" s="1"/>
  <c r="N1515" i="16" s="1"/>
  <c r="P1515" i="16"/>
  <c r="Q1382" i="16"/>
  <c r="R1382" i="16" s="1"/>
  <c r="N1382" i="16" s="1"/>
  <c r="P1382" i="16"/>
  <c r="P3796" i="16"/>
  <c r="Q3796" i="16"/>
  <c r="R3796" i="16" s="1"/>
  <c r="N3796" i="16" s="1"/>
  <c r="Q2664" i="16"/>
  <c r="R2664" i="16" s="1"/>
  <c r="N2664" i="16" s="1"/>
  <c r="P2664" i="16"/>
  <c r="P1812" i="16"/>
  <c r="Q1812" i="16"/>
  <c r="R1812" i="16" s="1"/>
  <c r="N1812" i="16" s="1"/>
  <c r="Q2180" i="16"/>
  <c r="R2180" i="16" s="1"/>
  <c r="N2180" i="16" s="1"/>
  <c r="P2180" i="16"/>
  <c r="P1206" i="16"/>
  <c r="Q1206" i="16"/>
  <c r="R1206" i="16" s="1"/>
  <c r="N1206" i="16" s="1"/>
  <c r="Q2494" i="16"/>
  <c r="R2494" i="16" s="1"/>
  <c r="N2494" i="16" s="1"/>
  <c r="P2494" i="16"/>
  <c r="P3811" i="16"/>
  <c r="Q3811" i="16"/>
  <c r="R3811" i="16" s="1"/>
  <c r="N3811" i="16" s="1"/>
  <c r="P2505" i="16"/>
  <c r="Q2505" i="16"/>
  <c r="R2505" i="16" s="1"/>
  <c r="N2505" i="16" s="1"/>
  <c r="P3823" i="16"/>
  <c r="Q3823" i="16"/>
  <c r="R3823" i="16" s="1"/>
  <c r="N3823" i="16" s="1"/>
  <c r="Q3047" i="16"/>
  <c r="R3047" i="16" s="1"/>
  <c r="N3047" i="16" s="1"/>
  <c r="P3047" i="16"/>
  <c r="Q2798" i="16"/>
  <c r="R2798" i="16" s="1"/>
  <c r="N2798" i="16" s="1"/>
  <c r="P2798" i="16"/>
  <c r="Q44" i="16"/>
  <c r="R44" i="16" s="1"/>
  <c r="N44" i="16" s="1"/>
  <c r="P44" i="16"/>
  <c r="Q249" i="16"/>
  <c r="R249" i="16" s="1"/>
  <c r="N249" i="16" s="1"/>
  <c r="P249" i="16"/>
  <c r="Q2697" i="16"/>
  <c r="R2697" i="16" s="1"/>
  <c r="N2697" i="16" s="1"/>
  <c r="P2697" i="16"/>
  <c r="Q737" i="16"/>
  <c r="R737" i="16" s="1"/>
  <c r="N737" i="16" s="1"/>
  <c r="P737" i="16"/>
  <c r="P710" i="16"/>
  <c r="Q710" i="16"/>
  <c r="R710" i="16" s="1"/>
  <c r="N710" i="16" s="1"/>
  <c r="Q396" i="16"/>
  <c r="R396" i="16" s="1"/>
  <c r="N396" i="16" s="1"/>
  <c r="P396" i="16"/>
  <c r="Q796" i="16"/>
  <c r="R796" i="16" s="1"/>
  <c r="N796" i="16" s="1"/>
  <c r="P796" i="16"/>
  <c r="P782" i="16"/>
  <c r="Q782" i="16"/>
  <c r="R782" i="16" s="1"/>
  <c r="N782" i="16" s="1"/>
  <c r="P684" i="16"/>
  <c r="Q684" i="16"/>
  <c r="R684" i="16" s="1"/>
  <c r="N684" i="16" s="1"/>
  <c r="Q905" i="16"/>
  <c r="R905" i="16" s="1"/>
  <c r="N905" i="16" s="1"/>
  <c r="P905" i="16"/>
  <c r="P495" i="16"/>
  <c r="Q495" i="16"/>
  <c r="R495" i="16" s="1"/>
  <c r="N495" i="16" s="1"/>
  <c r="P238" i="16"/>
  <c r="Q238" i="16"/>
  <c r="R238" i="16" s="1"/>
  <c r="N238" i="16" s="1"/>
  <c r="Q449" i="16"/>
  <c r="R449" i="16" s="1"/>
  <c r="N449" i="16" s="1"/>
  <c r="P449" i="16"/>
  <c r="P206" i="16"/>
  <c r="Q206" i="16"/>
  <c r="R206" i="16" s="1"/>
  <c r="N206" i="16" s="1"/>
  <c r="Q538" i="16"/>
  <c r="R538" i="16" s="1"/>
  <c r="N538" i="16" s="1"/>
  <c r="P538" i="16"/>
  <c r="P747" i="16"/>
  <c r="Q747" i="16"/>
  <c r="R747" i="16" s="1"/>
  <c r="N747" i="16" s="1"/>
  <c r="P373" i="16"/>
  <c r="Q373" i="16"/>
  <c r="R373" i="16" s="1"/>
  <c r="N373" i="16" s="1"/>
  <c r="P331" i="16"/>
  <c r="Q331" i="16"/>
  <c r="R331" i="16" s="1"/>
  <c r="N331" i="16" s="1"/>
  <c r="Q973" i="16"/>
  <c r="R973" i="16" s="1"/>
  <c r="N973" i="16" s="1"/>
  <c r="P973" i="16"/>
  <c r="P1692" i="16"/>
  <c r="Q1692" i="16"/>
  <c r="R1692" i="16" s="1"/>
  <c r="N1692" i="16" s="1"/>
  <c r="Q76" i="16"/>
  <c r="R76" i="16" s="1"/>
  <c r="N76" i="16" s="1"/>
  <c r="P76" i="16"/>
  <c r="P445" i="16"/>
  <c r="Q445" i="16"/>
  <c r="R445" i="16" s="1"/>
  <c r="N445" i="16" s="1"/>
  <c r="Q135" i="16"/>
  <c r="R135" i="16" s="1"/>
  <c r="N135" i="16" s="1"/>
  <c r="P135" i="16"/>
  <c r="P917" i="16"/>
  <c r="Q917" i="16"/>
  <c r="R917" i="16" s="1"/>
  <c r="N917" i="16" s="1"/>
  <c r="Q223" i="16"/>
  <c r="R223" i="16" s="1"/>
  <c r="N223" i="16" s="1"/>
  <c r="P223" i="16"/>
  <c r="Q957" i="16"/>
  <c r="R957" i="16" s="1"/>
  <c r="N957" i="16" s="1"/>
  <c r="P957" i="16"/>
  <c r="P646" i="16"/>
  <c r="Q646" i="16"/>
  <c r="R646" i="16" s="1"/>
  <c r="N646" i="16" s="1"/>
  <c r="P1442" i="16"/>
  <c r="Q1442" i="16"/>
  <c r="R1442" i="16" s="1"/>
  <c r="N1442" i="16" s="1"/>
  <c r="P1190" i="16"/>
  <c r="Q1190" i="16"/>
  <c r="R1190" i="16" s="1"/>
  <c r="N1190" i="16" s="1"/>
  <c r="Q2944" i="16"/>
  <c r="R2944" i="16" s="1"/>
  <c r="N2944" i="16" s="1"/>
  <c r="P2944" i="16"/>
  <c r="P1032" i="16"/>
  <c r="Q1032" i="16"/>
  <c r="R1032" i="16" s="1"/>
  <c r="N1032" i="16" s="1"/>
  <c r="P735" i="16"/>
  <c r="Q735" i="16"/>
  <c r="R735" i="16" s="1"/>
  <c r="N735" i="16" s="1"/>
  <c r="Q496" i="16"/>
  <c r="R496" i="16" s="1"/>
  <c r="N496" i="16" s="1"/>
  <c r="P496" i="16"/>
  <c r="P811" i="16"/>
  <c r="Q811" i="16"/>
  <c r="R811" i="16" s="1"/>
  <c r="N811" i="16" s="1"/>
  <c r="P526" i="16"/>
  <c r="Q526" i="16"/>
  <c r="R526" i="16" s="1"/>
  <c r="N526" i="16" s="1"/>
  <c r="Q299" i="16"/>
  <c r="R299" i="16" s="1"/>
  <c r="N299" i="16" s="1"/>
  <c r="P299" i="16"/>
  <c r="Q2054" i="16"/>
  <c r="R2054" i="16" s="1"/>
  <c r="N2054" i="16" s="1"/>
  <c r="P2054" i="16"/>
  <c r="Q1934" i="16"/>
  <c r="R1934" i="16" s="1"/>
  <c r="N1934" i="16" s="1"/>
  <c r="P1934" i="16"/>
  <c r="P2551" i="16"/>
  <c r="Q2551" i="16"/>
  <c r="R2551" i="16" s="1"/>
  <c r="N2551" i="16" s="1"/>
  <c r="P887" i="16"/>
  <c r="Q887" i="16"/>
  <c r="R887" i="16" s="1"/>
  <c r="N887" i="16" s="1"/>
  <c r="Q2654" i="16"/>
  <c r="R2654" i="16" s="1"/>
  <c r="N2654" i="16" s="1"/>
  <c r="P2654" i="16"/>
  <c r="P1611" i="16"/>
  <c r="Q1611" i="16"/>
  <c r="R1611" i="16" s="1"/>
  <c r="N1611" i="16" s="1"/>
  <c r="Q193" i="16"/>
  <c r="R193" i="16" s="1"/>
  <c r="N193" i="16" s="1"/>
  <c r="P193" i="16"/>
  <c r="Q903" i="16"/>
  <c r="R903" i="16" s="1"/>
  <c r="N903" i="16" s="1"/>
  <c r="P903" i="16"/>
  <c r="Q664" i="16"/>
  <c r="R664" i="16" s="1"/>
  <c r="N664" i="16" s="1"/>
  <c r="P664" i="16"/>
  <c r="P366" i="16"/>
  <c r="Q366" i="16"/>
  <c r="R366" i="16" s="1"/>
  <c r="N366" i="16" s="1"/>
  <c r="Q705" i="16"/>
  <c r="R705" i="16" s="1"/>
  <c r="N705" i="16" s="1"/>
  <c r="P705" i="16"/>
  <c r="P394" i="16"/>
  <c r="Q394" i="16"/>
  <c r="R394" i="16" s="1"/>
  <c r="N394" i="16" s="1"/>
  <c r="Q1189" i="16"/>
  <c r="R1189" i="16" s="1"/>
  <c r="N1189" i="16" s="1"/>
  <c r="P1189" i="16"/>
  <c r="P2953" i="16"/>
  <c r="Q2953" i="16"/>
  <c r="R2953" i="16" s="1"/>
  <c r="N2953" i="16" s="1"/>
  <c r="Q1480" i="16"/>
  <c r="R1480" i="16" s="1"/>
  <c r="N1480" i="16" s="1"/>
  <c r="P1480" i="16"/>
  <c r="P770" i="16"/>
  <c r="Q770" i="16"/>
  <c r="R770" i="16" s="1"/>
  <c r="N770" i="16" s="1"/>
  <c r="Q531" i="16"/>
  <c r="R531" i="16" s="1"/>
  <c r="N531" i="16" s="1"/>
  <c r="P531" i="16"/>
  <c r="P234" i="16"/>
  <c r="Q234" i="16"/>
  <c r="R234" i="16" s="1"/>
  <c r="N234" i="16" s="1"/>
  <c r="P572" i="16"/>
  <c r="Q572" i="16"/>
  <c r="R572" i="16" s="1"/>
  <c r="N572" i="16" s="1"/>
  <c r="P262" i="16"/>
  <c r="Q262" i="16"/>
  <c r="R262" i="16" s="1"/>
  <c r="N262" i="16" s="1"/>
  <c r="P1055" i="16"/>
  <c r="Q1055" i="16"/>
  <c r="R1055" i="16" s="1"/>
  <c r="N1055" i="16" s="1"/>
  <c r="P2821" i="16"/>
  <c r="Q2821" i="16"/>
  <c r="R2821" i="16" s="1"/>
  <c r="N2821" i="16" s="1"/>
  <c r="P2618" i="16"/>
  <c r="Q2618" i="16"/>
  <c r="R2618" i="16" s="1"/>
  <c r="N2618" i="16" s="1"/>
  <c r="Q255" i="16"/>
  <c r="R255" i="16" s="1"/>
  <c r="N255" i="16" s="1"/>
  <c r="P255" i="16"/>
  <c r="Q977" i="16"/>
  <c r="R977" i="16" s="1"/>
  <c r="N977" i="16" s="1"/>
  <c r="P977" i="16"/>
  <c r="Q284" i="16"/>
  <c r="R284" i="16" s="1"/>
  <c r="N284" i="16" s="1"/>
  <c r="P284" i="16"/>
  <c r="P1006" i="16"/>
  <c r="Q1006" i="16"/>
  <c r="R1006" i="16" s="1"/>
  <c r="N1006" i="16" s="1"/>
  <c r="Q781" i="16"/>
  <c r="R781" i="16" s="1"/>
  <c r="N781" i="16" s="1"/>
  <c r="P781" i="16"/>
  <c r="P2545" i="16"/>
  <c r="Q2545" i="16"/>
  <c r="R2545" i="16" s="1"/>
  <c r="N2545" i="16" s="1"/>
  <c r="P1167" i="16"/>
  <c r="Q1167" i="16"/>
  <c r="R1167" i="16" s="1"/>
  <c r="N1167" i="16" s="1"/>
  <c r="Q207" i="16"/>
  <c r="R207" i="16" s="1"/>
  <c r="N207" i="16" s="1"/>
  <c r="P207" i="16"/>
  <c r="P988" i="16"/>
  <c r="Q988" i="16"/>
  <c r="R988" i="16" s="1"/>
  <c r="N988" i="16" s="1"/>
  <c r="Q296" i="16"/>
  <c r="R296" i="16" s="1"/>
  <c r="N296" i="16" s="1"/>
  <c r="P296" i="16"/>
  <c r="Q1029" i="16"/>
  <c r="R1029" i="16" s="1"/>
  <c r="N1029" i="16" s="1"/>
  <c r="P1029" i="16"/>
  <c r="Q719" i="16"/>
  <c r="R719" i="16" s="1"/>
  <c r="N719" i="16" s="1"/>
  <c r="P719" i="16"/>
  <c r="Q1513" i="16"/>
  <c r="R1513" i="16" s="1"/>
  <c r="N1513" i="16" s="1"/>
  <c r="P1513" i="16"/>
  <c r="P1262" i="16"/>
  <c r="Q1262" i="16"/>
  <c r="R1262" i="16" s="1"/>
  <c r="N1262" i="16" s="1"/>
  <c r="P1374" i="16"/>
  <c r="Q1374" i="16"/>
  <c r="R1374" i="16" s="1"/>
  <c r="N1374" i="16" s="1"/>
  <c r="P961" i="16"/>
  <c r="Q961" i="16"/>
  <c r="R961" i="16" s="1"/>
  <c r="N961" i="16" s="1"/>
  <c r="P663" i="16"/>
  <c r="Q663" i="16"/>
  <c r="R663" i="16" s="1"/>
  <c r="N663" i="16" s="1"/>
  <c r="Q425" i="16"/>
  <c r="R425" i="16" s="1"/>
  <c r="N425" i="16" s="1"/>
  <c r="P425" i="16"/>
  <c r="Q739" i="16"/>
  <c r="R739" i="16" s="1"/>
  <c r="N739" i="16" s="1"/>
  <c r="P739" i="16"/>
  <c r="Q453" i="16"/>
  <c r="R453" i="16" s="1"/>
  <c r="N453" i="16" s="1"/>
  <c r="P453" i="16"/>
  <c r="Q217" i="16"/>
  <c r="R217" i="16" s="1"/>
  <c r="N217" i="16" s="1"/>
  <c r="P217" i="16"/>
  <c r="P1982" i="16"/>
  <c r="Q1982" i="16"/>
  <c r="R1982" i="16" s="1"/>
  <c r="N1982" i="16" s="1"/>
  <c r="Q1851" i="16"/>
  <c r="R1851" i="16" s="1"/>
  <c r="N1851" i="16" s="1"/>
  <c r="P1851" i="16"/>
  <c r="Q1567" i="16"/>
  <c r="R1567" i="16" s="1"/>
  <c r="N1567" i="16" s="1"/>
  <c r="P1567" i="16"/>
  <c r="Q386" i="16"/>
  <c r="R386" i="16" s="1"/>
  <c r="N386" i="16" s="1"/>
  <c r="P386" i="16"/>
  <c r="Q147" i="16"/>
  <c r="R147" i="16" s="1"/>
  <c r="N147" i="16" s="1"/>
  <c r="P147" i="16"/>
  <c r="P870" i="16"/>
  <c r="Q870" i="16"/>
  <c r="R870" i="16" s="1"/>
  <c r="N870" i="16" s="1"/>
  <c r="Q176" i="16"/>
  <c r="R176" i="16" s="1"/>
  <c r="N176" i="16" s="1"/>
  <c r="P176" i="16"/>
  <c r="Q897" i="16"/>
  <c r="R897" i="16" s="1"/>
  <c r="N897" i="16" s="1"/>
  <c r="P897" i="16"/>
  <c r="Q672" i="16"/>
  <c r="R672" i="16" s="1"/>
  <c r="N672" i="16" s="1"/>
  <c r="P672" i="16"/>
  <c r="P2437" i="16"/>
  <c r="Q2437" i="16"/>
  <c r="R2437" i="16" s="1"/>
  <c r="N2437" i="16" s="1"/>
  <c r="P2822" i="16"/>
  <c r="Q2822" i="16"/>
  <c r="R2822" i="16" s="1"/>
  <c r="N2822" i="16" s="1"/>
  <c r="Q2006" i="16"/>
  <c r="R2006" i="16" s="1"/>
  <c r="N2006" i="16" s="1"/>
  <c r="P2006" i="16"/>
  <c r="Q1874" i="16"/>
  <c r="R1874" i="16" s="1"/>
  <c r="N1874" i="16" s="1"/>
  <c r="P1874" i="16"/>
  <c r="Q1879" i="16"/>
  <c r="R1879" i="16" s="1"/>
  <c r="N1879" i="16" s="1"/>
  <c r="P1879" i="16"/>
  <c r="P410" i="16"/>
  <c r="Q410" i="16"/>
  <c r="R410" i="16" s="1"/>
  <c r="N410" i="16" s="1"/>
  <c r="Q171" i="16"/>
  <c r="R171" i="16" s="1"/>
  <c r="N171" i="16" s="1"/>
  <c r="P171" i="16"/>
  <c r="P893" i="16"/>
  <c r="Q893" i="16"/>
  <c r="R893" i="16" s="1"/>
  <c r="N893" i="16" s="1"/>
  <c r="Q200" i="16"/>
  <c r="R200" i="16" s="1"/>
  <c r="N200" i="16" s="1"/>
  <c r="P200" i="16"/>
  <c r="Q920" i="16"/>
  <c r="R920" i="16" s="1"/>
  <c r="N920" i="16" s="1"/>
  <c r="P920" i="16"/>
  <c r="P696" i="16"/>
  <c r="Q696" i="16"/>
  <c r="R696" i="16" s="1"/>
  <c r="N696" i="16" s="1"/>
  <c r="Q2460" i="16"/>
  <c r="R2460" i="16" s="1"/>
  <c r="N2460" i="16" s="1"/>
  <c r="P2460" i="16"/>
  <c r="Q2930" i="16"/>
  <c r="R2930" i="16" s="1"/>
  <c r="N2930" i="16" s="1"/>
  <c r="P2930" i="16"/>
  <c r="Q787" i="16"/>
  <c r="R787" i="16" s="1"/>
  <c r="N787" i="16" s="1"/>
  <c r="P787" i="16"/>
  <c r="Q501" i="16"/>
  <c r="R501" i="16" s="1"/>
  <c r="N501" i="16" s="1"/>
  <c r="P501" i="16"/>
  <c r="Q265" i="16"/>
  <c r="R265" i="16" s="1"/>
  <c r="N265" i="16" s="1"/>
  <c r="P265" i="16"/>
  <c r="Q2029" i="16"/>
  <c r="R2029" i="16" s="1"/>
  <c r="N2029" i="16" s="1"/>
  <c r="P2029" i="16"/>
  <c r="P1898" i="16"/>
  <c r="Q1898" i="16"/>
  <c r="R1898" i="16" s="1"/>
  <c r="N1898" i="16" s="1"/>
  <c r="Q2204" i="16"/>
  <c r="R2204" i="16" s="1"/>
  <c r="N2204" i="16" s="1"/>
  <c r="P2204" i="16"/>
  <c r="Q2642" i="16"/>
  <c r="R2642" i="16" s="1"/>
  <c r="N2642" i="16" s="1"/>
  <c r="P2642" i="16"/>
  <c r="P2306" i="16"/>
  <c r="Q2306" i="16"/>
  <c r="R2306" i="16" s="1"/>
  <c r="N2306" i="16" s="1"/>
  <c r="P2043" i="16"/>
  <c r="Q2043" i="16"/>
  <c r="R2043" i="16" s="1"/>
  <c r="N2043" i="16" s="1"/>
  <c r="Q1781" i="16"/>
  <c r="R1781" i="16" s="1"/>
  <c r="N1781" i="16" s="1"/>
  <c r="P1781" i="16"/>
  <c r="Q869" i="16"/>
  <c r="R869" i="16" s="1"/>
  <c r="N869" i="16" s="1"/>
  <c r="P869" i="16"/>
  <c r="Q2707" i="16"/>
  <c r="R2707" i="16" s="1"/>
  <c r="N2707" i="16" s="1"/>
  <c r="P2707" i="16"/>
  <c r="Q1212" i="16"/>
  <c r="R1212" i="16" s="1"/>
  <c r="N1212" i="16" s="1"/>
  <c r="P1212" i="16"/>
  <c r="Q1579" i="16"/>
  <c r="R1579" i="16" s="1"/>
  <c r="N1579" i="16" s="1"/>
  <c r="P1579" i="16"/>
  <c r="P2384" i="16"/>
  <c r="Q2384" i="16"/>
  <c r="R2384" i="16" s="1"/>
  <c r="N2384" i="16" s="1"/>
  <c r="P3627" i="16"/>
  <c r="Q3627" i="16"/>
  <c r="R3627" i="16" s="1"/>
  <c r="N3627" i="16" s="1"/>
  <c r="Q2391" i="16"/>
  <c r="R2391" i="16" s="1"/>
  <c r="N2391" i="16" s="1"/>
  <c r="P2391" i="16"/>
  <c r="P2055" i="16"/>
  <c r="Q2055" i="16"/>
  <c r="R2055" i="16" s="1"/>
  <c r="N2055" i="16" s="1"/>
  <c r="Q1791" i="16"/>
  <c r="R1791" i="16" s="1"/>
  <c r="N1791" i="16" s="1"/>
  <c r="P1791" i="16"/>
  <c r="Q1529" i="16"/>
  <c r="R1529" i="16" s="1"/>
  <c r="N1529" i="16" s="1"/>
  <c r="P1529" i="16"/>
  <c r="Q607" i="16"/>
  <c r="R607" i="16" s="1"/>
  <c r="N607" i="16" s="1"/>
  <c r="P607" i="16"/>
  <c r="P2407" i="16"/>
  <c r="Q2407" i="16"/>
  <c r="R2407" i="16" s="1"/>
  <c r="N2407" i="16" s="1"/>
  <c r="P1811" i="16"/>
  <c r="Q1811" i="16"/>
  <c r="R1811" i="16" s="1"/>
  <c r="N1811" i="16" s="1"/>
  <c r="Q1670" i="16"/>
  <c r="R1670" i="16" s="1"/>
  <c r="N1670" i="16" s="1"/>
  <c r="P1670" i="16"/>
  <c r="Q1347" i="16"/>
  <c r="R1347" i="16" s="1"/>
  <c r="N1347" i="16" s="1"/>
  <c r="P1347" i="16"/>
  <c r="Q1084" i="16"/>
  <c r="R1084" i="16" s="1"/>
  <c r="N1084" i="16" s="1"/>
  <c r="P1084" i="16"/>
  <c r="Q2824" i="16"/>
  <c r="R2824" i="16" s="1"/>
  <c r="N2824" i="16" s="1"/>
  <c r="P2824" i="16"/>
  <c r="Q2549" i="16"/>
  <c r="R2549" i="16" s="1"/>
  <c r="N2549" i="16" s="1"/>
  <c r="P2549" i="16"/>
  <c r="P1616" i="16"/>
  <c r="Q1616" i="16"/>
  <c r="R1616" i="16" s="1"/>
  <c r="N1616" i="16" s="1"/>
  <c r="P2469" i="16"/>
  <c r="Q2469" i="16"/>
  <c r="R2469" i="16" s="1"/>
  <c r="N2469" i="16" s="1"/>
  <c r="P3783" i="16"/>
  <c r="Q3783" i="16"/>
  <c r="R3783" i="16" s="1"/>
  <c r="N3783" i="16" s="1"/>
  <c r="Q2702" i="16"/>
  <c r="R2702" i="16" s="1"/>
  <c r="N2702" i="16" s="1"/>
  <c r="P2702" i="16"/>
  <c r="P2366" i="16"/>
  <c r="Q2366" i="16"/>
  <c r="R2366" i="16" s="1"/>
  <c r="N2366" i="16" s="1"/>
  <c r="Q2104" i="16"/>
  <c r="R2104" i="16" s="1"/>
  <c r="N2104" i="16" s="1"/>
  <c r="P2104" i="16"/>
  <c r="Q1841" i="16"/>
  <c r="R1841" i="16" s="1"/>
  <c r="N1841" i="16" s="1"/>
  <c r="P1841" i="16"/>
  <c r="Q930" i="16"/>
  <c r="R930" i="16" s="1"/>
  <c r="N930" i="16" s="1"/>
  <c r="P930" i="16"/>
  <c r="Q2778" i="16"/>
  <c r="R2778" i="16" s="1"/>
  <c r="N2778" i="16" s="1"/>
  <c r="P2778" i="16"/>
  <c r="Q1524" i="16"/>
  <c r="R1524" i="16" s="1"/>
  <c r="N1524" i="16" s="1"/>
  <c r="P1524" i="16"/>
  <c r="Q2570" i="16"/>
  <c r="R2570" i="16" s="1"/>
  <c r="N2570" i="16" s="1"/>
  <c r="P2570" i="16"/>
  <c r="P2235" i="16"/>
  <c r="Q2235" i="16"/>
  <c r="R2235" i="16" s="1"/>
  <c r="N2235" i="16" s="1"/>
  <c r="Q1972" i="16"/>
  <c r="R1972" i="16" s="1"/>
  <c r="N1972" i="16" s="1"/>
  <c r="P1972" i="16"/>
  <c r="Q1710" i="16"/>
  <c r="R1710" i="16" s="1"/>
  <c r="N1710" i="16" s="1"/>
  <c r="P1710" i="16"/>
  <c r="Q786" i="16"/>
  <c r="R786" i="16" s="1"/>
  <c r="N786" i="16" s="1"/>
  <c r="P786" i="16"/>
  <c r="Q2623" i="16"/>
  <c r="R2623" i="16" s="1"/>
  <c r="N2623" i="16" s="1"/>
  <c r="P2623" i="16"/>
  <c r="Q2961" i="16"/>
  <c r="R2961" i="16" s="1"/>
  <c r="N2961" i="16" s="1"/>
  <c r="P2961" i="16"/>
  <c r="Q2438" i="16"/>
  <c r="R2438" i="16" s="1"/>
  <c r="N2438" i="16" s="1"/>
  <c r="P2438" i="16"/>
  <c r="P2103" i="16"/>
  <c r="Q2103" i="16"/>
  <c r="R2103" i="16" s="1"/>
  <c r="N2103" i="16" s="1"/>
  <c r="Q1839" i="16"/>
  <c r="R1839" i="16" s="1"/>
  <c r="N1839" i="16" s="1"/>
  <c r="P1839" i="16"/>
  <c r="Q1578" i="16"/>
  <c r="R1578" i="16" s="1"/>
  <c r="N1578" i="16" s="1"/>
  <c r="P1578" i="16"/>
  <c r="P654" i="16"/>
  <c r="Q654" i="16"/>
  <c r="R654" i="16" s="1"/>
  <c r="N654" i="16" s="1"/>
  <c r="Q2455" i="16"/>
  <c r="R2455" i="16" s="1"/>
  <c r="N2455" i="16" s="1"/>
  <c r="P2455" i="16"/>
  <c r="P2110" i="16"/>
  <c r="Q2110" i="16"/>
  <c r="R2110" i="16" s="1"/>
  <c r="N2110" i="16" s="1"/>
  <c r="P1540" i="16"/>
  <c r="Q1540" i="16"/>
  <c r="R1540" i="16" s="1"/>
  <c r="N1540" i="16" s="1"/>
  <c r="P1276" i="16"/>
  <c r="Q1276" i="16"/>
  <c r="R1276" i="16" s="1"/>
  <c r="N1276" i="16" s="1"/>
  <c r="Q3016" i="16"/>
  <c r="R3016" i="16" s="1"/>
  <c r="N3016" i="16" s="1"/>
  <c r="P3016" i="16"/>
  <c r="P2741" i="16"/>
  <c r="Q2741" i="16"/>
  <c r="R2741" i="16" s="1"/>
  <c r="N2741" i="16" s="1"/>
  <c r="P1820" i="16"/>
  <c r="Q1820" i="16"/>
  <c r="R1820" i="16" s="1"/>
  <c r="N1820" i="16" s="1"/>
  <c r="Q1257" i="16"/>
  <c r="R1257" i="16" s="1"/>
  <c r="N1257" i="16" s="1"/>
  <c r="P1257" i="16"/>
  <c r="P3617" i="16"/>
  <c r="Q3617" i="16"/>
  <c r="R3617" i="16" s="1"/>
  <c r="N3617" i="16" s="1"/>
  <c r="Q1407" i="16"/>
  <c r="R1407" i="16" s="1"/>
  <c r="N1407" i="16" s="1"/>
  <c r="P1407" i="16"/>
  <c r="P1144" i="16"/>
  <c r="Q1144" i="16"/>
  <c r="R1144" i="16" s="1"/>
  <c r="N1144" i="16" s="1"/>
  <c r="P2884" i="16"/>
  <c r="Q2884" i="16"/>
  <c r="R2884" i="16" s="1"/>
  <c r="N2884" i="16" s="1"/>
  <c r="P2609" i="16"/>
  <c r="Q2609" i="16"/>
  <c r="R2609" i="16" s="1"/>
  <c r="N2609" i="16" s="1"/>
  <c r="Q1675" i="16"/>
  <c r="R1675" i="16" s="1"/>
  <c r="N1675" i="16" s="1"/>
  <c r="P1675" i="16"/>
  <c r="Q2696" i="16"/>
  <c r="R2696" i="16" s="1"/>
  <c r="N2696" i="16" s="1"/>
  <c r="P2696" i="16"/>
  <c r="Q3075" i="16"/>
  <c r="R3075" i="16" s="1"/>
  <c r="N3075" i="16" s="1"/>
  <c r="P3075" i="16"/>
  <c r="Q1994" i="16"/>
  <c r="R1994" i="16" s="1"/>
  <c r="N1994" i="16" s="1"/>
  <c r="P1994" i="16"/>
  <c r="Q1733" i="16"/>
  <c r="R1733" i="16" s="1"/>
  <c r="N1733" i="16" s="1"/>
  <c r="P1733" i="16"/>
  <c r="Q1470" i="16"/>
  <c r="R1470" i="16" s="1"/>
  <c r="N1470" i="16" s="1"/>
  <c r="P1470" i="16"/>
  <c r="Q545" i="16"/>
  <c r="R545" i="16" s="1"/>
  <c r="N545" i="16" s="1"/>
  <c r="P545" i="16"/>
  <c r="Q2335" i="16"/>
  <c r="R2335" i="16" s="1"/>
  <c r="N2335" i="16" s="1"/>
  <c r="P2335" i="16"/>
  <c r="Q1498" i="16"/>
  <c r="R1498" i="16" s="1"/>
  <c r="N1498" i="16" s="1"/>
  <c r="P1498" i="16"/>
  <c r="Q1103" i="16"/>
  <c r="R1103" i="16" s="1"/>
  <c r="N1103" i="16" s="1"/>
  <c r="P1103" i="16"/>
  <c r="Q1719" i="16"/>
  <c r="R1719" i="16" s="1"/>
  <c r="N1719" i="16" s="1"/>
  <c r="P1719" i="16"/>
  <c r="Q1456" i="16"/>
  <c r="R1456" i="16" s="1"/>
  <c r="N1456" i="16" s="1"/>
  <c r="P1456" i="16"/>
  <c r="Q1193" i="16"/>
  <c r="R1193" i="16" s="1"/>
  <c r="N1193" i="16" s="1"/>
  <c r="P1193" i="16"/>
  <c r="Q2922" i="16"/>
  <c r="R2922" i="16" s="1"/>
  <c r="N2922" i="16" s="1"/>
  <c r="P2922" i="16"/>
  <c r="Q2012" i="16"/>
  <c r="R2012" i="16" s="1"/>
  <c r="N2012" i="16" s="1"/>
  <c r="P2012" i="16"/>
  <c r="Q1977" i="16"/>
  <c r="R1977" i="16" s="1"/>
  <c r="N1977" i="16" s="1"/>
  <c r="P1977" i="16"/>
  <c r="Q3187" i="16"/>
  <c r="R3187" i="16" s="1"/>
  <c r="N3187" i="16" s="1"/>
  <c r="P3187" i="16"/>
  <c r="P2035" i="16"/>
  <c r="Q2035" i="16"/>
  <c r="R2035" i="16" s="1"/>
  <c r="N2035" i="16" s="1"/>
  <c r="P1736" i="16"/>
  <c r="Q1736" i="16"/>
  <c r="R1736" i="16" s="1"/>
  <c r="N1736" i="16" s="1"/>
  <c r="P1474" i="16"/>
  <c r="Q1474" i="16"/>
  <c r="R1474" i="16" s="1"/>
  <c r="N1474" i="16" s="1"/>
  <c r="P1137" i="16"/>
  <c r="Q1137" i="16"/>
  <c r="R1137" i="16" s="1"/>
  <c r="N1137" i="16" s="1"/>
  <c r="Q2889" i="16"/>
  <c r="R2889" i="16" s="1"/>
  <c r="N2889" i="16" s="1"/>
  <c r="P2889" i="16"/>
  <c r="Q2436" i="16"/>
  <c r="R2436" i="16" s="1"/>
  <c r="N2436" i="16" s="1"/>
  <c r="P2436" i="16"/>
  <c r="Q3158" i="16"/>
  <c r="R3158" i="16" s="1"/>
  <c r="N3158" i="16" s="1"/>
  <c r="P3158" i="16"/>
  <c r="Q3437" i="16"/>
  <c r="R3437" i="16" s="1"/>
  <c r="N3437" i="16" s="1"/>
  <c r="P3437" i="16"/>
  <c r="P1350" i="16"/>
  <c r="Q1350" i="16"/>
  <c r="R1350" i="16" s="1"/>
  <c r="N1350" i="16" s="1"/>
  <c r="P3559" i="16"/>
  <c r="Q3559" i="16"/>
  <c r="R3559" i="16" s="1"/>
  <c r="N3559" i="16" s="1"/>
  <c r="Q3334" i="16"/>
  <c r="R3334" i="16" s="1"/>
  <c r="N3334" i="16" s="1"/>
  <c r="P3334" i="16"/>
  <c r="P2051" i="16"/>
  <c r="Q2051" i="16"/>
  <c r="R2051" i="16" s="1"/>
  <c r="N2051" i="16" s="1"/>
  <c r="P3839" i="16"/>
  <c r="Q3839" i="16"/>
  <c r="R3839" i="16" s="1"/>
  <c r="N3839" i="16" s="1"/>
  <c r="P3407" i="16"/>
  <c r="Q3407" i="16"/>
  <c r="R3407" i="16" s="1"/>
  <c r="N3407" i="16" s="1"/>
  <c r="Q1150" i="16"/>
  <c r="R1150" i="16" s="1"/>
  <c r="N1150" i="16" s="1"/>
  <c r="P1150" i="16"/>
  <c r="P2902" i="16"/>
  <c r="Q2902" i="16"/>
  <c r="R2902" i="16" s="1"/>
  <c r="N2902" i="16" s="1"/>
  <c r="P2448" i="16"/>
  <c r="Q2448" i="16"/>
  <c r="R2448" i="16" s="1"/>
  <c r="N2448" i="16" s="1"/>
  <c r="Q3171" i="16"/>
  <c r="R3171" i="16" s="1"/>
  <c r="N3171" i="16" s="1"/>
  <c r="P3171" i="16"/>
  <c r="Q3460" i="16"/>
  <c r="R3460" i="16" s="1"/>
  <c r="N3460" i="16" s="1"/>
  <c r="P3460" i="16"/>
  <c r="Q1362" i="16"/>
  <c r="R1362" i="16" s="1"/>
  <c r="N1362" i="16" s="1"/>
  <c r="P1362" i="16"/>
  <c r="Q3572" i="16"/>
  <c r="R3572" i="16" s="1"/>
  <c r="N3572" i="16" s="1"/>
  <c r="P3572" i="16"/>
  <c r="P3346" i="16"/>
  <c r="Q3346" i="16"/>
  <c r="R3346" i="16" s="1"/>
  <c r="N3346" i="16" s="1"/>
  <c r="Q3097" i="16"/>
  <c r="R3097" i="16" s="1"/>
  <c r="N3097" i="16" s="1"/>
  <c r="P3097" i="16"/>
  <c r="Q2454" i="16"/>
  <c r="R2454" i="16" s="1"/>
  <c r="N2454" i="16" s="1"/>
  <c r="P2454" i="16"/>
  <c r="P3527" i="16"/>
  <c r="Q3527" i="16"/>
  <c r="R3527" i="16" s="1"/>
  <c r="N3527" i="16" s="1"/>
  <c r="Q1065" i="16"/>
  <c r="R1065" i="16" s="1"/>
  <c r="N1065" i="16" s="1"/>
  <c r="P1065" i="16"/>
  <c r="Q2806" i="16"/>
  <c r="R2806" i="16" s="1"/>
  <c r="N2806" i="16" s="1"/>
  <c r="P2806" i="16"/>
  <c r="P2470" i="16"/>
  <c r="Q2470" i="16"/>
  <c r="R2470" i="16" s="1"/>
  <c r="N2470" i="16" s="1"/>
  <c r="Q2028" i="16"/>
  <c r="R2028" i="16" s="1"/>
  <c r="N2028" i="16" s="1"/>
  <c r="P2028" i="16"/>
  <c r="Q3757" i="16"/>
  <c r="R3757" i="16" s="1"/>
  <c r="N3757" i="16" s="1"/>
  <c r="P3757" i="16"/>
  <c r="P3435" i="16"/>
  <c r="Q3435" i="16"/>
  <c r="R3435" i="16" s="1"/>
  <c r="N3435" i="16" s="1"/>
  <c r="Q1602" i="16"/>
  <c r="R1602" i="16" s="1"/>
  <c r="N1602" i="16" s="1"/>
  <c r="P1602" i="16"/>
  <c r="Q3139" i="16"/>
  <c r="R3139" i="16" s="1"/>
  <c r="N3139" i="16" s="1"/>
  <c r="P3139" i="16"/>
  <c r="P1511" i="16"/>
  <c r="Q1511" i="16"/>
  <c r="R1511" i="16" s="1"/>
  <c r="N1511" i="16" s="1"/>
  <c r="P876" i="16"/>
  <c r="Q876" i="16"/>
  <c r="R876" i="16" s="1"/>
  <c r="N876" i="16" s="1"/>
  <c r="P3258" i="16"/>
  <c r="Q3258" i="16"/>
  <c r="R3258" i="16" s="1"/>
  <c r="N3258" i="16" s="1"/>
  <c r="P2747" i="16"/>
  <c r="Q2747" i="16"/>
  <c r="R2747" i="16" s="1"/>
  <c r="N2747" i="16" s="1"/>
  <c r="P2492" i="16"/>
  <c r="Q2492" i="16"/>
  <c r="R2492" i="16" s="1"/>
  <c r="N2492" i="16" s="1"/>
  <c r="Q2229" i="16"/>
  <c r="R2229" i="16" s="1"/>
  <c r="N2229" i="16" s="1"/>
  <c r="P2229" i="16"/>
  <c r="Q1907" i="16"/>
  <c r="R1907" i="16" s="1"/>
  <c r="N1907" i="16" s="1"/>
  <c r="P1907" i="16"/>
  <c r="Q1465" i="16"/>
  <c r="R1465" i="16" s="1"/>
  <c r="N1465" i="16" s="1"/>
  <c r="P1465" i="16"/>
  <c r="P3193" i="16"/>
  <c r="Q3193" i="16"/>
  <c r="R3193" i="16" s="1"/>
  <c r="N3193" i="16" s="1"/>
  <c r="Q3640" i="16"/>
  <c r="R3640" i="16" s="1"/>
  <c r="N3640" i="16" s="1"/>
  <c r="P3640" i="16"/>
  <c r="Q3293" i="16"/>
  <c r="R3293" i="16" s="1"/>
  <c r="N3293" i="16" s="1"/>
  <c r="P3293" i="16"/>
  <c r="Q3560" i="16"/>
  <c r="R3560" i="16" s="1"/>
  <c r="N3560" i="16" s="1"/>
  <c r="P3560" i="16"/>
  <c r="P3357" i="16"/>
  <c r="Q3357" i="16"/>
  <c r="R3357" i="16" s="1"/>
  <c r="N3357" i="16" s="1"/>
  <c r="Q300" i="16"/>
  <c r="R300" i="16" s="1"/>
  <c r="N300" i="16" s="1"/>
  <c r="P300" i="16"/>
  <c r="Q3840" i="16"/>
  <c r="R3840" i="16" s="1"/>
  <c r="N3840" i="16" s="1"/>
  <c r="P3840" i="16"/>
  <c r="Q2783" i="16"/>
  <c r="R2783" i="16" s="1"/>
  <c r="N2783" i="16" s="1"/>
  <c r="P2783" i="16"/>
  <c r="Q1064" i="16"/>
  <c r="R1064" i="16" s="1"/>
  <c r="N1064" i="16" s="1"/>
  <c r="P1064" i="16"/>
  <c r="Q2792" i="16"/>
  <c r="R2792" i="16" s="1"/>
  <c r="N2792" i="16" s="1"/>
  <c r="P2792" i="16"/>
  <c r="Q2541" i="16"/>
  <c r="R2541" i="16" s="1"/>
  <c r="N2541" i="16" s="1"/>
  <c r="P2541" i="16"/>
  <c r="Q2206" i="16"/>
  <c r="R2206" i="16" s="1"/>
  <c r="N2206" i="16" s="1"/>
  <c r="P2206" i="16"/>
  <c r="P1764" i="16"/>
  <c r="Q1764" i="16"/>
  <c r="R1764" i="16" s="1"/>
  <c r="N1764" i="16" s="1"/>
  <c r="P3493" i="16"/>
  <c r="Q3493" i="16"/>
  <c r="R3493" i="16" s="1"/>
  <c r="N3493" i="16" s="1"/>
  <c r="Q3170" i="16"/>
  <c r="R3170" i="16" s="1"/>
  <c r="N3170" i="16" s="1"/>
  <c r="P3170" i="16"/>
  <c r="Q3593" i="16"/>
  <c r="R3593" i="16" s="1"/>
  <c r="N3593" i="16" s="1"/>
  <c r="P3593" i="16"/>
  <c r="Q1200" i="16"/>
  <c r="R1200" i="16" s="1"/>
  <c r="N1200" i="16" s="1"/>
  <c r="P1200" i="16"/>
  <c r="Q3658" i="16"/>
  <c r="R3658" i="16" s="1"/>
  <c r="N3658" i="16" s="1"/>
  <c r="P3658" i="16"/>
  <c r="P611" i="16"/>
  <c r="Q611" i="16"/>
  <c r="R611" i="16" s="1"/>
  <c r="N611" i="16" s="1"/>
  <c r="Q3415" i="16"/>
  <c r="R3415" i="16" s="1"/>
  <c r="N3415" i="16" s="1"/>
  <c r="P3415" i="16"/>
  <c r="P2891" i="16"/>
  <c r="Q2891" i="16"/>
  <c r="R2891" i="16" s="1"/>
  <c r="N2891" i="16" s="1"/>
  <c r="Q2527" i="16"/>
  <c r="R2527" i="16" s="1"/>
  <c r="N2527" i="16" s="1"/>
  <c r="P2527" i="16"/>
  <c r="Q2228" i="16"/>
  <c r="R2228" i="16" s="1"/>
  <c r="N2228" i="16" s="1"/>
  <c r="P2228" i="16"/>
  <c r="Q1965" i="16"/>
  <c r="R1965" i="16" s="1"/>
  <c r="N1965" i="16" s="1"/>
  <c r="P1965" i="16"/>
  <c r="P1630" i="16"/>
  <c r="Q1630" i="16"/>
  <c r="R1630" i="16" s="1"/>
  <c r="N1630" i="16" s="1"/>
  <c r="P1199" i="16"/>
  <c r="Q1199" i="16"/>
  <c r="R1199" i="16" s="1"/>
  <c r="N1199" i="16" s="1"/>
  <c r="P2940" i="16"/>
  <c r="Q2940" i="16"/>
  <c r="R2940" i="16" s="1"/>
  <c r="N2940" i="16" s="1"/>
  <c r="P3650" i="16"/>
  <c r="Q3650" i="16"/>
  <c r="R3650" i="16" s="1"/>
  <c r="N3650" i="16" s="1"/>
  <c r="Q3328" i="16"/>
  <c r="R3328" i="16" s="1"/>
  <c r="N3328" i="16" s="1"/>
  <c r="P3328" i="16"/>
  <c r="Q3296" i="16"/>
  <c r="R3296" i="16" s="1"/>
  <c r="N3296" i="16" s="1"/>
  <c r="P3296" i="16"/>
  <c r="Q3094" i="16"/>
  <c r="R3094" i="16" s="1"/>
  <c r="N3094" i="16" s="1"/>
  <c r="P3094" i="16"/>
  <c r="Q3826" i="16"/>
  <c r="R3826" i="16" s="1"/>
  <c r="N3826" i="16" s="1"/>
  <c r="P3826" i="16"/>
  <c r="Q3576" i="16"/>
  <c r="R3576" i="16" s="1"/>
  <c r="N3576" i="16" s="1"/>
  <c r="P3576" i="16"/>
  <c r="Q3402" i="16"/>
  <c r="R3402" i="16" s="1"/>
  <c r="N3402" i="16" s="1"/>
  <c r="P3402" i="16"/>
  <c r="Q2862" i="16"/>
  <c r="R2862" i="16" s="1"/>
  <c r="N2862" i="16" s="1"/>
  <c r="P2862" i="16"/>
  <c r="Q3537" i="16"/>
  <c r="R3537" i="16" s="1"/>
  <c r="N3537" i="16" s="1"/>
  <c r="P3537" i="16"/>
  <c r="Q480" i="16"/>
  <c r="R480" i="16" s="1"/>
  <c r="N480" i="16" s="1"/>
  <c r="P480" i="16"/>
  <c r="Q2106" i="16"/>
  <c r="R2106" i="16" s="1"/>
  <c r="N2106" i="16" s="1"/>
  <c r="P2106" i="16"/>
  <c r="Q2231" i="16"/>
  <c r="R2231" i="16" s="1"/>
  <c r="N2231" i="16" s="1"/>
  <c r="P2231" i="16"/>
  <c r="Q1100" i="16"/>
  <c r="R1100" i="16" s="1"/>
  <c r="N1100" i="16" s="1"/>
  <c r="P1100" i="16"/>
  <c r="P2829" i="16"/>
  <c r="Q2829" i="16"/>
  <c r="R2829" i="16" s="1"/>
  <c r="N2829" i="16" s="1"/>
  <c r="P2577" i="16"/>
  <c r="Q2577" i="16"/>
  <c r="R2577" i="16" s="1"/>
  <c r="N2577" i="16" s="1"/>
  <c r="Q2242" i="16"/>
  <c r="R2242" i="16" s="1"/>
  <c r="N2242" i="16" s="1"/>
  <c r="P2242" i="16"/>
  <c r="P1800" i="16"/>
  <c r="Q1800" i="16"/>
  <c r="R1800" i="16" s="1"/>
  <c r="N1800" i="16" s="1"/>
  <c r="Q3529" i="16"/>
  <c r="R3529" i="16" s="1"/>
  <c r="N3529" i="16" s="1"/>
  <c r="P3529" i="16"/>
  <c r="Q3207" i="16"/>
  <c r="R3207" i="16" s="1"/>
  <c r="N3207" i="16" s="1"/>
  <c r="P3207" i="16"/>
  <c r="Q3630" i="16"/>
  <c r="R3630" i="16" s="1"/>
  <c r="N3630" i="16" s="1"/>
  <c r="P3630" i="16"/>
  <c r="P1379" i="16"/>
  <c r="Q1379" i="16"/>
  <c r="R1379" i="16" s="1"/>
  <c r="N1379" i="16" s="1"/>
  <c r="Q3692" i="16"/>
  <c r="R3692" i="16" s="1"/>
  <c r="N3692" i="16" s="1"/>
  <c r="P3692" i="16"/>
  <c r="P647" i="16"/>
  <c r="Q647" i="16"/>
  <c r="R647" i="16" s="1"/>
  <c r="N647" i="16" s="1"/>
  <c r="P3666" i="16"/>
  <c r="Q3666" i="16"/>
  <c r="R3666" i="16" s="1"/>
  <c r="N3666" i="16" s="1"/>
  <c r="Q3071" i="16"/>
  <c r="R3071" i="16" s="1"/>
  <c r="N3071" i="16" s="1"/>
  <c r="P3071" i="16"/>
  <c r="Q3430" i="16"/>
  <c r="R3430" i="16" s="1"/>
  <c r="N3430" i="16" s="1"/>
  <c r="P3430" i="16"/>
  <c r="P3180" i="16"/>
  <c r="Q3180" i="16"/>
  <c r="R3180" i="16" s="1"/>
  <c r="N3180" i="16" s="1"/>
  <c r="P2705" i="16"/>
  <c r="Q2705" i="16"/>
  <c r="R2705" i="16" s="1"/>
  <c r="N2705" i="16" s="1"/>
  <c r="Q2256" i="16"/>
  <c r="R2256" i="16" s="1"/>
  <c r="N2256" i="16" s="1"/>
  <c r="P2256" i="16"/>
  <c r="Q2132" i="16"/>
  <c r="R2132" i="16" s="1"/>
  <c r="N2132" i="16" s="1"/>
  <c r="P2132" i="16"/>
  <c r="P1868" i="16"/>
  <c r="Q1868" i="16"/>
  <c r="R1868" i="16" s="1"/>
  <c r="N1868" i="16" s="1"/>
  <c r="Q1533" i="16"/>
  <c r="R1533" i="16" s="1"/>
  <c r="N1533" i="16" s="1"/>
  <c r="P1533" i="16"/>
  <c r="Q1104" i="16"/>
  <c r="R1104" i="16" s="1"/>
  <c r="N1104" i="16" s="1"/>
  <c r="P1104" i="16"/>
  <c r="P2845" i="16"/>
  <c r="Q2845" i="16"/>
  <c r="R2845" i="16" s="1"/>
  <c r="N2845" i="16" s="1"/>
  <c r="P3554" i="16"/>
  <c r="Q3554" i="16"/>
  <c r="R3554" i="16" s="1"/>
  <c r="N3554" i="16" s="1"/>
  <c r="P3232" i="16"/>
  <c r="Q3232" i="16"/>
  <c r="R3232" i="16" s="1"/>
  <c r="N3232" i="16" s="1"/>
  <c r="Q3199" i="16"/>
  <c r="R3199" i="16" s="1"/>
  <c r="N3199" i="16" s="1"/>
  <c r="P3199" i="16"/>
  <c r="P1632" i="16"/>
  <c r="Q1632" i="16"/>
  <c r="R1632" i="16" s="1"/>
  <c r="N1632" i="16" s="1"/>
  <c r="Q3729" i="16"/>
  <c r="R3729" i="16" s="1"/>
  <c r="N3729" i="16" s="1"/>
  <c r="P3729" i="16"/>
  <c r="P3479" i="16"/>
  <c r="Q3479" i="16"/>
  <c r="R3479" i="16" s="1"/>
  <c r="N3479" i="16" s="1"/>
  <c r="P3822" i="16"/>
  <c r="Q3822" i="16"/>
  <c r="R3822" i="16" s="1"/>
  <c r="N3822" i="16" s="1"/>
  <c r="Q2562" i="16"/>
  <c r="R2562" i="16" s="1"/>
  <c r="N2562" i="16" s="1"/>
  <c r="P2562" i="16"/>
  <c r="P2289" i="16"/>
  <c r="Q2289" i="16"/>
  <c r="R2289" i="16" s="1"/>
  <c r="N2289" i="16" s="1"/>
  <c r="P2025" i="16"/>
  <c r="Q2025" i="16"/>
  <c r="R2025" i="16" s="1"/>
  <c r="N2025" i="16" s="1"/>
  <c r="Q1690" i="16"/>
  <c r="R1690" i="16" s="1"/>
  <c r="N1690" i="16" s="1"/>
  <c r="P1690" i="16"/>
  <c r="Q1260" i="16"/>
  <c r="R1260" i="16" s="1"/>
  <c r="N1260" i="16" s="1"/>
  <c r="P1260" i="16"/>
  <c r="Q2999" i="16"/>
  <c r="R2999" i="16" s="1"/>
  <c r="N2999" i="16" s="1"/>
  <c r="P2999" i="16"/>
  <c r="Q3710" i="16"/>
  <c r="R3710" i="16" s="1"/>
  <c r="N3710" i="16" s="1"/>
  <c r="P3710" i="16"/>
  <c r="Q3089" i="16"/>
  <c r="R3089" i="16" s="1"/>
  <c r="N3089" i="16" s="1"/>
  <c r="P3089" i="16"/>
  <c r="Q3355" i="16"/>
  <c r="R3355" i="16" s="1"/>
  <c r="N3355" i="16" s="1"/>
  <c r="P3355" i="16"/>
  <c r="P3153" i="16"/>
  <c r="Q3153" i="16"/>
  <c r="R3153" i="16" s="1"/>
  <c r="N3153" i="16" s="1"/>
  <c r="P1270" i="16"/>
  <c r="Q1270" i="16"/>
  <c r="R1270" i="16" s="1"/>
  <c r="N1270" i="16" s="1"/>
  <c r="Q3636" i="16"/>
  <c r="R3636" i="16" s="1"/>
  <c r="N3636" i="16" s="1"/>
  <c r="P3636" i="16"/>
  <c r="Q3671" i="16"/>
  <c r="R3671" i="16" s="1"/>
  <c r="N3671" i="16" s="1"/>
  <c r="P3671" i="16"/>
  <c r="P3126" i="16"/>
  <c r="Q3126" i="16"/>
  <c r="R3126" i="16" s="1"/>
  <c r="N3126" i="16" s="1"/>
  <c r="Q2444" i="16"/>
  <c r="R2444" i="16" s="1"/>
  <c r="N2444" i="16" s="1"/>
  <c r="P2444" i="16"/>
  <c r="Q2182" i="16"/>
  <c r="R2182" i="16" s="1"/>
  <c r="N2182" i="16" s="1"/>
  <c r="P2182" i="16"/>
  <c r="P1846" i="16"/>
  <c r="Q1846" i="16"/>
  <c r="R1846" i="16" s="1"/>
  <c r="N1846" i="16" s="1"/>
  <c r="P1416" i="16"/>
  <c r="Q1416" i="16"/>
  <c r="R1416" i="16" s="1"/>
  <c r="N1416" i="16" s="1"/>
  <c r="Q3145" i="16"/>
  <c r="R3145" i="16" s="1"/>
  <c r="N3145" i="16" s="1"/>
  <c r="P3145" i="16"/>
  <c r="P3412" i="16"/>
  <c r="Q3412" i="16"/>
  <c r="R3412" i="16" s="1"/>
  <c r="N3412" i="16" s="1"/>
  <c r="P3245" i="16"/>
  <c r="Q3245" i="16"/>
  <c r="R3245" i="16" s="1"/>
  <c r="N3245" i="16" s="1"/>
  <c r="Q3512" i="16"/>
  <c r="R3512" i="16" s="1"/>
  <c r="N3512" i="16" s="1"/>
  <c r="P3512" i="16"/>
  <c r="Q3309" i="16"/>
  <c r="R3309" i="16" s="1"/>
  <c r="N3309" i="16" s="1"/>
  <c r="P3309" i="16"/>
  <c r="Q2076" i="16"/>
  <c r="R2076" i="16" s="1"/>
  <c r="N2076" i="16" s="1"/>
  <c r="P2076" i="16"/>
  <c r="Q3792" i="16"/>
  <c r="R3792" i="16" s="1"/>
  <c r="N3792" i="16" s="1"/>
  <c r="P3792" i="16"/>
  <c r="P2555" i="16"/>
  <c r="Q2555" i="16"/>
  <c r="R2555" i="16" s="1"/>
  <c r="N2555" i="16" s="1"/>
  <c r="Q3815" i="16"/>
  <c r="R3815" i="16" s="1"/>
  <c r="N3815" i="16" s="1"/>
  <c r="P3815" i="16"/>
  <c r="A18" i="5"/>
  <c r="B18" i="5"/>
  <c r="E34" i="5"/>
  <c r="I18" i="5"/>
  <c r="A34" i="5"/>
  <c r="G18" i="5"/>
  <c r="B34" i="5"/>
  <c r="J18" i="5"/>
  <c r="H34" i="5"/>
  <c r="J34" i="5"/>
  <c r="C18" i="5"/>
  <c r="D18" i="5"/>
  <c r="E18" i="5"/>
  <c r="F18" i="5"/>
  <c r="C34" i="5"/>
  <c r="D34" i="5"/>
  <c r="F34" i="5"/>
  <c r="G34" i="5"/>
  <c r="F82" i="3"/>
  <c r="M6" i="13"/>
  <c r="M5" i="6"/>
  <c r="F133" i="3"/>
  <c r="N2" i="2"/>
  <c r="O2596" i="16" l="1"/>
  <c r="T2596" i="16"/>
  <c r="O2149" i="16"/>
  <c r="T2149" i="16"/>
  <c r="O3534" i="16"/>
  <c r="T3534" i="16"/>
  <c r="O1915" i="16"/>
  <c r="T1915" i="16"/>
  <c r="O3367" i="16"/>
  <c r="T3367" i="16"/>
  <c r="O3633" i="16"/>
  <c r="T3633" i="16"/>
  <c r="O2040" i="16"/>
  <c r="T2040" i="16"/>
  <c r="O1290" i="16"/>
  <c r="T1290" i="16"/>
  <c r="O1584" i="16"/>
  <c r="T1584" i="16"/>
  <c r="O3177" i="16"/>
  <c r="T3177" i="16"/>
  <c r="O2258" i="16"/>
  <c r="T2258" i="16"/>
  <c r="O1479" i="16"/>
  <c r="T1479" i="16"/>
  <c r="O749" i="16"/>
  <c r="T749" i="16"/>
  <c r="O3013" i="16"/>
  <c r="T3013" i="16"/>
  <c r="O962" i="16"/>
  <c r="T962" i="16"/>
  <c r="O308" i="16"/>
  <c r="T308" i="16"/>
  <c r="O2112" i="16"/>
  <c r="T2112" i="16"/>
  <c r="O832" i="16"/>
  <c r="T832" i="16"/>
  <c r="O415" i="16"/>
  <c r="T415" i="16"/>
  <c r="O982" i="16"/>
  <c r="T982" i="16"/>
  <c r="O901" i="16"/>
  <c r="T901" i="16"/>
  <c r="O62" i="16"/>
  <c r="T62" i="16"/>
  <c r="O999" i="16"/>
  <c r="T999" i="16"/>
  <c r="O3583" i="16"/>
  <c r="T3583" i="16"/>
  <c r="O3160" i="16"/>
  <c r="T3160" i="16"/>
  <c r="O3383" i="16"/>
  <c r="T3383" i="16"/>
  <c r="O2898" i="16"/>
  <c r="T2898" i="16"/>
  <c r="O1997" i="16"/>
  <c r="T1997" i="16"/>
  <c r="O260" i="16"/>
  <c r="T260" i="16"/>
  <c r="O3612" i="16"/>
  <c r="T3612" i="16"/>
  <c r="O3577" i="16"/>
  <c r="T3577" i="16"/>
  <c r="O2531" i="16"/>
  <c r="T2531" i="16"/>
  <c r="O3099" i="16"/>
  <c r="T3099" i="16"/>
  <c r="O3019" i="16"/>
  <c r="T3019" i="16"/>
  <c r="O3365" i="16"/>
  <c r="T3365" i="16"/>
  <c r="O2986" i="16"/>
  <c r="T2986" i="16"/>
  <c r="O3361" i="16"/>
  <c r="T3361" i="16"/>
  <c r="O3778" i="16"/>
  <c r="T3778" i="16"/>
  <c r="O3602" i="16"/>
  <c r="T3602" i="16"/>
  <c r="O1496" i="16"/>
  <c r="T1496" i="16"/>
  <c r="O3725" i="16"/>
  <c r="T3725" i="16"/>
  <c r="O1373" i="16"/>
  <c r="T1373" i="16"/>
  <c r="O1497" i="16"/>
  <c r="T1497" i="16"/>
  <c r="O3247" i="16"/>
  <c r="T3247" i="16"/>
  <c r="O3268" i="16"/>
  <c r="T3268" i="16"/>
  <c r="O1626" i="16"/>
  <c r="T1626" i="16"/>
  <c r="O1002" i="16"/>
  <c r="T1002" i="16"/>
  <c r="O1354" i="16"/>
  <c r="T1354" i="16"/>
  <c r="O2894" i="16"/>
  <c r="T2894" i="16"/>
  <c r="O2667" i="16"/>
  <c r="T2667" i="16"/>
  <c r="O2548" i="16"/>
  <c r="T2548" i="16"/>
  <c r="O2923" i="16"/>
  <c r="T2923" i="16"/>
  <c r="O2212" i="16"/>
  <c r="T2212" i="16"/>
  <c r="O1129" i="16"/>
  <c r="T1129" i="16"/>
  <c r="O2811" i="16"/>
  <c r="T2811" i="16"/>
  <c r="O1239" i="16"/>
  <c r="T1239" i="16"/>
  <c r="O183" i="16"/>
  <c r="T183" i="16"/>
  <c r="O1320" i="16"/>
  <c r="T1320" i="16"/>
  <c r="O1886" i="16"/>
  <c r="T1886" i="16"/>
  <c r="O877" i="16"/>
  <c r="T877" i="16"/>
  <c r="O488" i="16"/>
  <c r="T488" i="16"/>
  <c r="O275" i="16"/>
  <c r="T275" i="16"/>
  <c r="O2815" i="16"/>
  <c r="T2815" i="16"/>
  <c r="O2347" i="16"/>
  <c r="T2347" i="16"/>
  <c r="O1927" i="16"/>
  <c r="T1927" i="16"/>
  <c r="O245" i="16"/>
  <c r="T245" i="16"/>
  <c r="O505" i="16"/>
  <c r="T505" i="16"/>
  <c r="O2732" i="16"/>
  <c r="T2732" i="16"/>
  <c r="O1822" i="16"/>
  <c r="T1822" i="16"/>
  <c r="O3718" i="16"/>
  <c r="T3718" i="16"/>
  <c r="O1686" i="16"/>
  <c r="T1686" i="16"/>
  <c r="O3323" i="16"/>
  <c r="T3323" i="16"/>
  <c r="O1958" i="16"/>
  <c r="T1958" i="16"/>
  <c r="O3388" i="16"/>
  <c r="T3388" i="16"/>
  <c r="O2588" i="16"/>
  <c r="T2588" i="16"/>
  <c r="O3498" i="16"/>
  <c r="T3498" i="16"/>
  <c r="O1677" i="16"/>
  <c r="T1677" i="16"/>
  <c r="O3574" i="16"/>
  <c r="T3574" i="16"/>
  <c r="O3773" i="16"/>
  <c r="T3773" i="16"/>
  <c r="O3679" i="16"/>
  <c r="T3679" i="16"/>
  <c r="O2373" i="16"/>
  <c r="T2373" i="16"/>
  <c r="O2685" i="16"/>
  <c r="T2685" i="16"/>
  <c r="O2050" i="16"/>
  <c r="T2050" i="16"/>
  <c r="O3070" i="16"/>
  <c r="T3070" i="16"/>
  <c r="O3704" i="16"/>
  <c r="T3704" i="16"/>
  <c r="O3641" i="16"/>
  <c r="T3641" i="16"/>
  <c r="O1552" i="16"/>
  <c r="T1552" i="16"/>
  <c r="O1814" i="16"/>
  <c r="T1814" i="16"/>
  <c r="O2200" i="16"/>
  <c r="T2200" i="16"/>
  <c r="O2874" i="16"/>
  <c r="T2874" i="16"/>
  <c r="O2877" i="16"/>
  <c r="T2877" i="16"/>
  <c r="O315" i="16"/>
  <c r="T315" i="16"/>
  <c r="O530" i="16"/>
  <c r="T530" i="16"/>
  <c r="O882" i="16"/>
  <c r="T882" i="16"/>
  <c r="O1657" i="16"/>
  <c r="T1657" i="16"/>
  <c r="O1887" i="16"/>
  <c r="T1887" i="16"/>
  <c r="O400" i="16"/>
  <c r="T400" i="16"/>
  <c r="O377" i="16"/>
  <c r="T377" i="16"/>
  <c r="O537" i="16"/>
  <c r="T537" i="16"/>
  <c r="O2476" i="16"/>
  <c r="T2476" i="16"/>
  <c r="O444" i="16"/>
  <c r="T444" i="16"/>
  <c r="O1804" i="16"/>
  <c r="T1804" i="16"/>
  <c r="O51" i="16"/>
  <c r="T51" i="16"/>
  <c r="O216" i="16"/>
  <c r="T216" i="16"/>
  <c r="O2344" i="16"/>
  <c r="T2344" i="16"/>
  <c r="O3078" i="16"/>
  <c r="T3078" i="16"/>
  <c r="O1071" i="16"/>
  <c r="T1071" i="16"/>
  <c r="O2726" i="16"/>
  <c r="T2726" i="16"/>
  <c r="O1260" i="16"/>
  <c r="T1260" i="16"/>
  <c r="O1579" i="16"/>
  <c r="T1579" i="16"/>
  <c r="O284" i="16"/>
  <c r="T284" i="16"/>
  <c r="O2700" i="16"/>
  <c r="T2700" i="16"/>
  <c r="O3282" i="16"/>
  <c r="T3282" i="16"/>
  <c r="O725" i="16"/>
  <c r="T725" i="16"/>
  <c r="O139" i="16"/>
  <c r="T139" i="16"/>
  <c r="O1730" i="16"/>
  <c r="T1730" i="16"/>
  <c r="O2544" i="16"/>
  <c r="T2544" i="16"/>
  <c r="O3484" i="16"/>
  <c r="T3484" i="16"/>
  <c r="O1445" i="16"/>
  <c r="T1445" i="16"/>
  <c r="O2275" i="16"/>
  <c r="T2275" i="16"/>
  <c r="O2665" i="16"/>
  <c r="T2665" i="16"/>
  <c r="O668" i="16"/>
  <c r="T668" i="16"/>
  <c r="O1893" i="16"/>
  <c r="T1893" i="16"/>
  <c r="O1909" i="16"/>
  <c r="T1909" i="16"/>
  <c r="O2724" i="16"/>
  <c r="T2724" i="16"/>
  <c r="O2764" i="16"/>
  <c r="T2764" i="16"/>
  <c r="O3739" i="16"/>
  <c r="T3739" i="16"/>
  <c r="O1349" i="16"/>
  <c r="T1349" i="16"/>
  <c r="O3472" i="16"/>
  <c r="T3472" i="16"/>
  <c r="O2678" i="16"/>
  <c r="T2678" i="16"/>
  <c r="O1056" i="16"/>
  <c r="T1056" i="16"/>
  <c r="O3564" i="16"/>
  <c r="T3564" i="16"/>
  <c r="O1713" i="16"/>
  <c r="T1713" i="16"/>
  <c r="O3622" i="16"/>
  <c r="T3622" i="16"/>
  <c r="O792" i="16"/>
  <c r="T792" i="16"/>
  <c r="O785" i="16"/>
  <c r="T785" i="16"/>
  <c r="O3194" i="16"/>
  <c r="T3194" i="16"/>
  <c r="O1316" i="16"/>
  <c r="T1316" i="16"/>
  <c r="O2410" i="16"/>
  <c r="T2410" i="16"/>
  <c r="O1101" i="16"/>
  <c r="T1101" i="16"/>
  <c r="O3465" i="16"/>
  <c r="T3465" i="16"/>
  <c r="O2818" i="16"/>
  <c r="T2818" i="16"/>
  <c r="O2840" i="16"/>
  <c r="T2840" i="16"/>
  <c r="O232" i="16"/>
  <c r="T232" i="16"/>
  <c r="O703" i="16"/>
  <c r="T703" i="16"/>
  <c r="O170" i="16"/>
  <c r="T170" i="16"/>
  <c r="O3082" i="16"/>
  <c r="T3082" i="16"/>
  <c r="O3812" i="16"/>
  <c r="T3812" i="16"/>
  <c r="O2719" i="16"/>
  <c r="T2719" i="16"/>
  <c r="O3804" i="16"/>
  <c r="T3804" i="16"/>
  <c r="O1359" i="16"/>
  <c r="T1359" i="16"/>
  <c r="O2395" i="16"/>
  <c r="T2395" i="16"/>
  <c r="O175" i="16"/>
  <c r="T175" i="16"/>
  <c r="O3459" i="16"/>
  <c r="T3459" i="16"/>
  <c r="O1481" i="16"/>
  <c r="T1481" i="16"/>
  <c r="O566" i="16"/>
  <c r="T566" i="16"/>
  <c r="O3453" i="16"/>
  <c r="T3453" i="16"/>
  <c r="O3502" i="16"/>
  <c r="T3502" i="16"/>
  <c r="O2695" i="16"/>
  <c r="T2695" i="16"/>
  <c r="O2428" i="16"/>
  <c r="T2428" i="16"/>
  <c r="O1846" i="16"/>
  <c r="T1846" i="16"/>
  <c r="O1270" i="16"/>
  <c r="T1270" i="16"/>
  <c r="O3479" i="16"/>
  <c r="T3479" i="16"/>
  <c r="O2845" i="16"/>
  <c r="T2845" i="16"/>
  <c r="O2705" i="16"/>
  <c r="T2705" i="16"/>
  <c r="O1630" i="16"/>
  <c r="T1630" i="16"/>
  <c r="O611" i="16"/>
  <c r="T611" i="16"/>
  <c r="O1764" i="16"/>
  <c r="T1764" i="16"/>
  <c r="O3193" i="16"/>
  <c r="T3193" i="16"/>
  <c r="O3258" i="16"/>
  <c r="T3258" i="16"/>
  <c r="O2051" i="16"/>
  <c r="T2051" i="16"/>
  <c r="O2884" i="16"/>
  <c r="T2884" i="16"/>
  <c r="O2741" i="16"/>
  <c r="T2741" i="16"/>
  <c r="O654" i="16"/>
  <c r="T654" i="16"/>
  <c r="O2306" i="16"/>
  <c r="T2306" i="16"/>
  <c r="O870" i="16"/>
  <c r="T870" i="16"/>
  <c r="O1374" i="16"/>
  <c r="T1374" i="16"/>
  <c r="O988" i="16"/>
  <c r="T988" i="16"/>
  <c r="O262" i="16"/>
  <c r="T262" i="16"/>
  <c r="O2953" i="16"/>
  <c r="T2953" i="16"/>
  <c r="O735" i="16"/>
  <c r="T735" i="16"/>
  <c r="O1692" i="16"/>
  <c r="T1692" i="16"/>
  <c r="O206" i="16"/>
  <c r="T206" i="16"/>
  <c r="O782" i="16"/>
  <c r="T782" i="16"/>
  <c r="O3811" i="16"/>
  <c r="T3811" i="16"/>
  <c r="O3796" i="16"/>
  <c r="T3796" i="16"/>
  <c r="O582" i="16"/>
  <c r="T582" i="16"/>
  <c r="O187" i="16"/>
  <c r="T187" i="16"/>
  <c r="O1701" i="16"/>
  <c r="T1701" i="16"/>
  <c r="O3743" i="16"/>
  <c r="T3743" i="16"/>
  <c r="O1116" i="16"/>
  <c r="T1116" i="16"/>
  <c r="O334" i="16"/>
  <c r="T334" i="16"/>
  <c r="O1403" i="16"/>
  <c r="T1403" i="16"/>
  <c r="O1485" i="16"/>
  <c r="T1485" i="16"/>
  <c r="O1620" i="16"/>
  <c r="T1620" i="16"/>
  <c r="O3696" i="16"/>
  <c r="T3696" i="16"/>
  <c r="O1574" i="16"/>
  <c r="T1574" i="16"/>
  <c r="O1588" i="16"/>
  <c r="T1588" i="16"/>
  <c r="O2163" i="16"/>
  <c r="T2163" i="16"/>
  <c r="O47" i="16"/>
  <c r="T47" i="16"/>
  <c r="O60" i="16"/>
  <c r="T60" i="16"/>
  <c r="O2512" i="16"/>
  <c r="T2512" i="16"/>
  <c r="O844" i="16"/>
  <c r="T844" i="16"/>
  <c r="O909" i="16"/>
  <c r="T909" i="16"/>
  <c r="O422" i="16"/>
  <c r="T422" i="16"/>
  <c r="O387" i="16"/>
  <c r="T387" i="16"/>
  <c r="O533" i="16"/>
  <c r="T533" i="16"/>
  <c r="O434" i="16"/>
  <c r="T434" i="16"/>
  <c r="O1278" i="16"/>
  <c r="T1278" i="16"/>
  <c r="O1739" i="16"/>
  <c r="T1739" i="16"/>
  <c r="O1559" i="16"/>
  <c r="T1559" i="16"/>
  <c r="O3404" i="16"/>
  <c r="T3404" i="16"/>
  <c r="O1728" i="16"/>
  <c r="T1728" i="16"/>
  <c r="O3765" i="16"/>
  <c r="T3765" i="16"/>
  <c r="O1341" i="16"/>
  <c r="T1341" i="16"/>
  <c r="O3552" i="16"/>
  <c r="T3552" i="16"/>
  <c r="O2916" i="16"/>
  <c r="T2916" i="16"/>
  <c r="O3246" i="16"/>
  <c r="T3246" i="16"/>
  <c r="O3468" i="16"/>
  <c r="T3468" i="16"/>
  <c r="O2597" i="16"/>
  <c r="T2597" i="16"/>
  <c r="O2453" i="16"/>
  <c r="T2453" i="16"/>
  <c r="O1966" i="16"/>
  <c r="T1966" i="16"/>
  <c r="O1243" i="16"/>
  <c r="T1243" i="16"/>
  <c r="O2019" i="16"/>
  <c r="T2019" i="16"/>
  <c r="O2900" i="16"/>
  <c r="T2900" i="16"/>
  <c r="O886" i="16"/>
  <c r="T886" i="16"/>
  <c r="O701" i="16"/>
  <c r="T701" i="16"/>
  <c r="O994" i="16"/>
  <c r="T994" i="16"/>
  <c r="O614" i="16"/>
  <c r="T614" i="16"/>
  <c r="O447" i="16"/>
  <c r="T447" i="16"/>
  <c r="O765" i="16"/>
  <c r="T765" i="16"/>
  <c r="O2475" i="16"/>
  <c r="T2475" i="16"/>
  <c r="O1179" i="16"/>
  <c r="T1179" i="16"/>
  <c r="O3360" i="16"/>
  <c r="T3360" i="16"/>
  <c r="O1700" i="16"/>
  <c r="T1700" i="16"/>
  <c r="O3096" i="16"/>
  <c r="T3096" i="16"/>
  <c r="O3782" i="16"/>
  <c r="T3782" i="16"/>
  <c r="O3503" i="16"/>
  <c r="T3503" i="16"/>
  <c r="O3159" i="16"/>
  <c r="T3159" i="16"/>
  <c r="O1554" i="16"/>
  <c r="T1554" i="16"/>
  <c r="O2766" i="16"/>
  <c r="T2766" i="16"/>
  <c r="O1664" i="16"/>
  <c r="T1664" i="16"/>
  <c r="O1774" i="16"/>
  <c r="T1774" i="16"/>
  <c r="O1672" i="16"/>
  <c r="T1672" i="16"/>
  <c r="O2117" i="16"/>
  <c r="T2117" i="16"/>
  <c r="O1648" i="16"/>
  <c r="T1648" i="16"/>
  <c r="O1274" i="16"/>
  <c r="T1274" i="16"/>
  <c r="O338" i="16"/>
  <c r="T338" i="16"/>
  <c r="O456" i="16"/>
  <c r="T456" i="16"/>
  <c r="O3294" i="16"/>
  <c r="T3294" i="16"/>
  <c r="O2743" i="16"/>
  <c r="T2743" i="16"/>
  <c r="O693" i="16"/>
  <c r="T693" i="16"/>
  <c r="O2411" i="16"/>
  <c r="T2411" i="16"/>
  <c r="O3444" i="16"/>
  <c r="T3444" i="16"/>
  <c r="O3338" i="16"/>
  <c r="T3338" i="16"/>
  <c r="O3592" i="16"/>
  <c r="T3592" i="16"/>
  <c r="O1446" i="16"/>
  <c r="T1446" i="16"/>
  <c r="O2871" i="16"/>
  <c r="T2871" i="16"/>
  <c r="O1808" i="16"/>
  <c r="T1808" i="16"/>
  <c r="O1792" i="16"/>
  <c r="T1792" i="16"/>
  <c r="O2681" i="16"/>
  <c r="T2681" i="16"/>
  <c r="O2912" i="16"/>
  <c r="T2912" i="16"/>
  <c r="O634" i="16"/>
  <c r="T634" i="16"/>
  <c r="O1154" i="16"/>
  <c r="T1154" i="16"/>
  <c r="O606" i="16"/>
  <c r="T606" i="16"/>
  <c r="O385" i="16"/>
  <c r="T385" i="16"/>
  <c r="O479" i="16"/>
  <c r="T479" i="16"/>
  <c r="O2653" i="16"/>
  <c r="T2653" i="16"/>
  <c r="O998" i="16"/>
  <c r="T998" i="16"/>
  <c r="O619" i="16"/>
  <c r="T619" i="16"/>
  <c r="O1500" i="16"/>
  <c r="T1500" i="16"/>
  <c r="O155" i="16"/>
  <c r="T155" i="16"/>
  <c r="O1991" i="16"/>
  <c r="T1991" i="16"/>
  <c r="O2424" i="16"/>
  <c r="T2424" i="16"/>
  <c r="O3156" i="16"/>
  <c r="T3156" i="16"/>
  <c r="O3520" i="16"/>
  <c r="T3520" i="16"/>
  <c r="O3456" i="16"/>
  <c r="T3456" i="16"/>
  <c r="O1079" i="16"/>
  <c r="T1079" i="16"/>
  <c r="O2526" i="16"/>
  <c r="T2526" i="16"/>
  <c r="O3802" i="16"/>
  <c r="T3802" i="16"/>
  <c r="O1058" i="16"/>
  <c r="T1058" i="16"/>
  <c r="O1194" i="16"/>
  <c r="T1194" i="16"/>
  <c r="O2901" i="16"/>
  <c r="T2901" i="16"/>
  <c r="O1187" i="16"/>
  <c r="T1187" i="16"/>
  <c r="O1702" i="16"/>
  <c r="T1702" i="16"/>
  <c r="O1330" i="16"/>
  <c r="T1330" i="16"/>
  <c r="O3226" i="16"/>
  <c r="T3226" i="16"/>
  <c r="O3791" i="16"/>
  <c r="T3791" i="16"/>
  <c r="O1583" i="16"/>
  <c r="T1583" i="16"/>
  <c r="O3080" i="16"/>
  <c r="T3080" i="16"/>
  <c r="O2271" i="16"/>
  <c r="T2271" i="16"/>
  <c r="O2573" i="16"/>
  <c r="T2573" i="16"/>
  <c r="O1784" i="16"/>
  <c r="T1784" i="16"/>
  <c r="O2920" i="16"/>
  <c r="T2920" i="16"/>
  <c r="O1660" i="16"/>
  <c r="T1660" i="16"/>
  <c r="O1286" i="16"/>
  <c r="T1286" i="16"/>
  <c r="O2413" i="16"/>
  <c r="T2413" i="16"/>
  <c r="O1166" i="16"/>
  <c r="T1166" i="16"/>
  <c r="O169" i="16"/>
  <c r="T169" i="16"/>
  <c r="O121" i="16"/>
  <c r="T121" i="16"/>
  <c r="O1091" i="16"/>
  <c r="T1091" i="16"/>
  <c r="O2669" i="16"/>
  <c r="T2669" i="16"/>
  <c r="O827" i="16"/>
  <c r="T827" i="16"/>
  <c r="O1979" i="16"/>
  <c r="T1979" i="16"/>
  <c r="O3810" i="16"/>
  <c r="T3810" i="16"/>
  <c r="O3553" i="16"/>
  <c r="T3553" i="16"/>
  <c r="O3418" i="16"/>
  <c r="T3418" i="16"/>
  <c r="O2974" i="16"/>
  <c r="T2974" i="16"/>
  <c r="O1715" i="16"/>
  <c r="T1715" i="16"/>
  <c r="O2362" i="16"/>
  <c r="T2362" i="16"/>
  <c r="O3132" i="16"/>
  <c r="T3132" i="16"/>
  <c r="O3695" i="16"/>
  <c r="T3695" i="16"/>
  <c r="O2676" i="16"/>
  <c r="T2676" i="16"/>
  <c r="O3543" i="16"/>
  <c r="T3543" i="16"/>
  <c r="O1122" i="16"/>
  <c r="T1122" i="16"/>
  <c r="O2439" i="16"/>
  <c r="T2439" i="16"/>
  <c r="O2465" i="16"/>
  <c r="T2465" i="16"/>
  <c r="O1600" i="16"/>
  <c r="T1600" i="16"/>
  <c r="O810" i="16"/>
  <c r="T810" i="16"/>
  <c r="O1315" i="16"/>
  <c r="T1315" i="16"/>
  <c r="O3806" i="16"/>
  <c r="T3806" i="16"/>
  <c r="O3028" i="16"/>
  <c r="T3028" i="16"/>
  <c r="O202" i="16"/>
  <c r="T202" i="16"/>
  <c r="O933" i="16"/>
  <c r="T933" i="16"/>
  <c r="O3686" i="16"/>
  <c r="T3686" i="16"/>
  <c r="O993" i="16"/>
  <c r="T993" i="16"/>
  <c r="O1753" i="16"/>
  <c r="T1753" i="16"/>
  <c r="O2463" i="16"/>
  <c r="T2463" i="16"/>
  <c r="O657" i="16"/>
  <c r="T657" i="16"/>
  <c r="O1010" i="16"/>
  <c r="T1010" i="16"/>
  <c r="O3428" i="16"/>
  <c r="T3428" i="16"/>
  <c r="O1437" i="16"/>
  <c r="T1437" i="16"/>
  <c r="O2836" i="16"/>
  <c r="T2836" i="16"/>
  <c r="O3821" i="16"/>
  <c r="T3821" i="16"/>
  <c r="O3020" i="16"/>
  <c r="T3020" i="16"/>
  <c r="O1558" i="16"/>
  <c r="T1558" i="16"/>
  <c r="O3573" i="16"/>
  <c r="T3573" i="16"/>
  <c r="O1895" i="16"/>
  <c r="T1895" i="16"/>
  <c r="O1413" i="16"/>
  <c r="T1413" i="16"/>
  <c r="O3332" i="16"/>
  <c r="T3332" i="16"/>
  <c r="O3605" i="16"/>
  <c r="T3605" i="16"/>
  <c r="O58" i="16"/>
  <c r="T58" i="16"/>
  <c r="O1451" i="16"/>
  <c r="T1451" i="16"/>
  <c r="O1714" i="16"/>
  <c r="T1714" i="16"/>
  <c r="O3706" i="16"/>
  <c r="T3706" i="16"/>
  <c r="O1984" i="16"/>
  <c r="T1984" i="16"/>
  <c r="O1853" i="16"/>
  <c r="T1853" i="16"/>
  <c r="O1772" i="16"/>
  <c r="T1772" i="16"/>
  <c r="O1923" i="16"/>
  <c r="T1923" i="16"/>
  <c r="O2501" i="16"/>
  <c r="T2501" i="16"/>
  <c r="O486" i="16"/>
  <c r="T486" i="16"/>
  <c r="O754" i="16"/>
  <c r="T754" i="16"/>
  <c r="O1760" i="16"/>
  <c r="T1760" i="16"/>
  <c r="O2044" i="16"/>
  <c r="T2044" i="16"/>
  <c r="O2564" i="16"/>
  <c r="T2564" i="16"/>
  <c r="O2897" i="16"/>
  <c r="T2897" i="16"/>
  <c r="O3772" i="16"/>
  <c r="T3772" i="16"/>
  <c r="O2010" i="16"/>
  <c r="T2010" i="16"/>
  <c r="O2925" i="16"/>
  <c r="T2925" i="16"/>
  <c r="O2633" i="16"/>
  <c r="T2633" i="16"/>
  <c r="O2169" i="16"/>
  <c r="T2169" i="16"/>
  <c r="O2143" i="16"/>
  <c r="T2143" i="16"/>
  <c r="O2533" i="16"/>
  <c r="T2533" i="16"/>
  <c r="O2981" i="16"/>
  <c r="T2981" i="16"/>
  <c r="O3451" i="16"/>
  <c r="T3451" i="16"/>
  <c r="O2473" i="16"/>
  <c r="T2473" i="16"/>
  <c r="O133" i="16"/>
  <c r="T133" i="16"/>
  <c r="O310" i="16"/>
  <c r="T310" i="16"/>
  <c r="O137" i="16"/>
  <c r="T137" i="16"/>
  <c r="O441" i="16"/>
  <c r="T441" i="16"/>
  <c r="O1214" i="16"/>
  <c r="T1214" i="16"/>
  <c r="O403" i="16"/>
  <c r="T403" i="16"/>
  <c r="O236" i="16"/>
  <c r="T236" i="16"/>
  <c r="O510" i="16"/>
  <c r="T510" i="16"/>
  <c r="O2780" i="16"/>
  <c r="T2780" i="16"/>
  <c r="O3136" i="16"/>
  <c r="T3136" i="16"/>
  <c r="O2565" i="16"/>
  <c r="T2565" i="16"/>
  <c r="O3533" i="16"/>
  <c r="T3533" i="16"/>
  <c r="O3642" i="16"/>
  <c r="T3642" i="16"/>
  <c r="O2313" i="16"/>
  <c r="T2313" i="16"/>
  <c r="O3285" i="16"/>
  <c r="T3285" i="16"/>
  <c r="O1125" i="16"/>
  <c r="T1125" i="16"/>
  <c r="O475" i="16"/>
  <c r="T475" i="16"/>
  <c r="O2168" i="16"/>
  <c r="T2168" i="16"/>
  <c r="O3141" i="16"/>
  <c r="T3141" i="16"/>
  <c r="O2972" i="16"/>
  <c r="T2972" i="16"/>
  <c r="O3173" i="16"/>
  <c r="T3173" i="16"/>
  <c r="O1931" i="16"/>
  <c r="T1931" i="16"/>
  <c r="O3500" i="16"/>
  <c r="T3500" i="16"/>
  <c r="O2614" i="16"/>
  <c r="T2614" i="16"/>
  <c r="O3490" i="16"/>
  <c r="T3490" i="16"/>
  <c r="O46" i="16"/>
  <c r="T46" i="16"/>
  <c r="O1281" i="16"/>
  <c r="T1281" i="16"/>
  <c r="O2167" i="16"/>
  <c r="T2167" i="16"/>
  <c r="O2374" i="16"/>
  <c r="T2374" i="16"/>
  <c r="O1420" i="16"/>
  <c r="T1420" i="16"/>
  <c r="O1983" i="16"/>
  <c r="T1983" i="16"/>
  <c r="O1852" i="16"/>
  <c r="T1852" i="16"/>
  <c r="O1086" i="16"/>
  <c r="T1086" i="16"/>
  <c r="O3044" i="16"/>
  <c r="T3044" i="16"/>
  <c r="O1395" i="16"/>
  <c r="T1395" i="16"/>
  <c r="O2581" i="16"/>
  <c r="T2581" i="16"/>
  <c r="O966" i="16"/>
  <c r="T966" i="16"/>
  <c r="O972" i="16"/>
  <c r="T972" i="16"/>
  <c r="O2285" i="16"/>
  <c r="T2285" i="16"/>
  <c r="O2382" i="16"/>
  <c r="T2382" i="16"/>
  <c r="O570" i="16"/>
  <c r="T570" i="16"/>
  <c r="O313" i="16"/>
  <c r="T313" i="16"/>
  <c r="O1719" i="16"/>
  <c r="T1719" i="16"/>
  <c r="O1084" i="16"/>
  <c r="T1084" i="16"/>
  <c r="O217" i="16"/>
  <c r="T217" i="16"/>
  <c r="O3059" i="16"/>
  <c r="T3059" i="16"/>
  <c r="O3784" i="16"/>
  <c r="T3784" i="16"/>
  <c r="O1385" i="16"/>
  <c r="T1385" i="16"/>
  <c r="O757" i="16"/>
  <c r="T757" i="16"/>
  <c r="O925" i="16"/>
  <c r="T925" i="16"/>
  <c r="O1425" i="16"/>
  <c r="T1425" i="16"/>
  <c r="O1027" i="16"/>
  <c r="T1027" i="16"/>
  <c r="O156" i="16"/>
  <c r="T156" i="16"/>
  <c r="O1477" i="16"/>
  <c r="T1477" i="16"/>
  <c r="O2418" i="16"/>
  <c r="T2418" i="16"/>
  <c r="O2414" i="16"/>
  <c r="T2414" i="16"/>
  <c r="O919" i="16"/>
  <c r="T919" i="16"/>
  <c r="O1689" i="16"/>
  <c r="T1689" i="16"/>
  <c r="O2220" i="16"/>
  <c r="T2220" i="16"/>
  <c r="O2624" i="16"/>
  <c r="T2624" i="16"/>
  <c r="O348" i="16"/>
  <c r="T348" i="16"/>
  <c r="O380" i="16"/>
  <c r="T380" i="16"/>
  <c r="O975" i="16"/>
  <c r="T975" i="16"/>
  <c r="O3466" i="16"/>
  <c r="T3466" i="16"/>
  <c r="O2399" i="16"/>
  <c r="T2399" i="16"/>
  <c r="O2805" i="16"/>
  <c r="T2805" i="16"/>
  <c r="O2735" i="16"/>
  <c r="T2735" i="16"/>
  <c r="O3618" i="16"/>
  <c r="T3618" i="16"/>
  <c r="O89" i="16"/>
  <c r="T89" i="16"/>
  <c r="O1049" i="16"/>
  <c r="T1049" i="16"/>
  <c r="O1662" i="16"/>
  <c r="T1662" i="16"/>
  <c r="O2782" i="16"/>
  <c r="T2782" i="16"/>
  <c r="O2014" i="16"/>
  <c r="T2014" i="16"/>
  <c r="O2139" i="16"/>
  <c r="T2139" i="16"/>
  <c r="O2546" i="16"/>
  <c r="T2546" i="16"/>
  <c r="O112" i="16"/>
  <c r="T112" i="16"/>
  <c r="O3580" i="16"/>
  <c r="T3580" i="16"/>
  <c r="O3157" i="16"/>
  <c r="T3157" i="16"/>
  <c r="O1069" i="16"/>
  <c r="T1069" i="16"/>
  <c r="O2613" i="16"/>
  <c r="T2613" i="16"/>
  <c r="O1066" i="16"/>
  <c r="T1066" i="16"/>
  <c r="O875" i="16"/>
  <c r="T875" i="16"/>
  <c r="O1104" i="16"/>
  <c r="T1104" i="16"/>
  <c r="O1965" i="16"/>
  <c r="T1965" i="16"/>
  <c r="O3334" i="16"/>
  <c r="T3334" i="16"/>
  <c r="O1103" i="16"/>
  <c r="T1103" i="16"/>
  <c r="O1994" i="16"/>
  <c r="T1994" i="16"/>
  <c r="O3016" i="16"/>
  <c r="T3016" i="16"/>
  <c r="O1578" i="16"/>
  <c r="T1578" i="16"/>
  <c r="O786" i="16"/>
  <c r="T786" i="16"/>
  <c r="O2778" i="16"/>
  <c r="T2778" i="16"/>
  <c r="O1347" i="16"/>
  <c r="T1347" i="16"/>
  <c r="O1791" i="16"/>
  <c r="T1791" i="16"/>
  <c r="O1212" i="16"/>
  <c r="T1212" i="16"/>
  <c r="O2642" i="16"/>
  <c r="T2642" i="16"/>
  <c r="O787" i="16"/>
  <c r="T787" i="16"/>
  <c r="O147" i="16"/>
  <c r="T147" i="16"/>
  <c r="O453" i="16"/>
  <c r="T453" i="16"/>
  <c r="O207" i="16"/>
  <c r="T207" i="16"/>
  <c r="O977" i="16"/>
  <c r="T977" i="16"/>
  <c r="O1189" i="16"/>
  <c r="T1189" i="16"/>
  <c r="O193" i="16"/>
  <c r="T193" i="16"/>
  <c r="O2054" i="16"/>
  <c r="T2054" i="16"/>
  <c r="O223" i="16"/>
  <c r="T223" i="16"/>
  <c r="O973" i="16"/>
  <c r="T973" i="16"/>
  <c r="O449" i="16"/>
  <c r="T449" i="16"/>
  <c r="O796" i="16"/>
  <c r="T796" i="16"/>
  <c r="O44" i="16"/>
  <c r="T44" i="16"/>
  <c r="O2494" i="16"/>
  <c r="T2494" i="16"/>
  <c r="O1382" i="16"/>
  <c r="T1382" i="16"/>
  <c r="O2954" i="16"/>
  <c r="T2954" i="16"/>
  <c r="O543" i="16"/>
  <c r="T543" i="16"/>
  <c r="O2834" i="16"/>
  <c r="T2834" i="16"/>
  <c r="O2038" i="16"/>
  <c r="T2038" i="16"/>
  <c r="O3586" i="16"/>
  <c r="T3586" i="16"/>
  <c r="O3751" i="16"/>
  <c r="T3751" i="16"/>
  <c r="O2421" i="16"/>
  <c r="T2421" i="16"/>
  <c r="O3394" i="16"/>
  <c r="T3394" i="16"/>
  <c r="O3152" i="16"/>
  <c r="T3152" i="16"/>
  <c r="O1821" i="16"/>
  <c r="T1821" i="16"/>
  <c r="O2062" i="16"/>
  <c r="T2062" i="16"/>
  <c r="O1415" i="16"/>
  <c r="T1415" i="16"/>
  <c r="O2304" i="16"/>
  <c r="T2304" i="16"/>
  <c r="O3189" i="16"/>
  <c r="T3189" i="16"/>
  <c r="O1401" i="16"/>
  <c r="T1401" i="16"/>
  <c r="O3068" i="16"/>
  <c r="T3068" i="16"/>
  <c r="O1850" i="16"/>
  <c r="T1850" i="16"/>
  <c r="O1433" i="16"/>
  <c r="T1433" i="16"/>
  <c r="O642" i="16"/>
  <c r="T642" i="16"/>
  <c r="O2598" i="16"/>
  <c r="T2598" i="16"/>
  <c r="O1204" i="16"/>
  <c r="T1204" i="16"/>
  <c r="O1649" i="16"/>
  <c r="T1649" i="16"/>
  <c r="O2518" i="16"/>
  <c r="T2518" i="16"/>
  <c r="O2498" i="16"/>
  <c r="T2498" i="16"/>
  <c r="O309" i="16"/>
  <c r="T309" i="16"/>
  <c r="O1117" i="16"/>
  <c r="T1117" i="16"/>
  <c r="O64" i="16"/>
  <c r="T64" i="16"/>
  <c r="O1045" i="16"/>
  <c r="T1045" i="16"/>
  <c r="O880" i="16"/>
  <c r="T880" i="16"/>
  <c r="O303" i="16"/>
  <c r="T303" i="16"/>
  <c r="O3685" i="16"/>
  <c r="T3685" i="16"/>
  <c r="O1252" i="16"/>
  <c r="T1252" i="16"/>
  <c r="O1586" i="16"/>
  <c r="T1586" i="16"/>
  <c r="O442" i="16"/>
  <c r="T442" i="16"/>
  <c r="O468" i="16"/>
  <c r="T468" i="16"/>
  <c r="O831" i="16"/>
  <c r="T831" i="16"/>
  <c r="O3223" i="16"/>
  <c r="T3223" i="16"/>
  <c r="O1894" i="16"/>
  <c r="T1894" i="16"/>
  <c r="O3442" i="16"/>
  <c r="T3442" i="16"/>
  <c r="O2998" i="16"/>
  <c r="T2998" i="16"/>
  <c r="O1139" i="16"/>
  <c r="T1139" i="16"/>
  <c r="O3606" i="16"/>
  <c r="T3606" i="16"/>
  <c r="O2278" i="16"/>
  <c r="T2278" i="16"/>
  <c r="O3249" i="16"/>
  <c r="T3249" i="16"/>
  <c r="O1565" i="16"/>
  <c r="T1565" i="16"/>
  <c r="O1678" i="16"/>
  <c r="T1678" i="16"/>
  <c r="O1918" i="16"/>
  <c r="T1918" i="16"/>
  <c r="O3803" i="16"/>
  <c r="T3803" i="16"/>
  <c r="O1176" i="16"/>
  <c r="T1176" i="16"/>
  <c r="O2161" i="16"/>
  <c r="T2161" i="16"/>
  <c r="O3046" i="16"/>
  <c r="T3046" i="16"/>
  <c r="O2590" i="16"/>
  <c r="T2590" i="16"/>
  <c r="O1707" i="16"/>
  <c r="T1707" i="16"/>
  <c r="O1288" i="16"/>
  <c r="T1288" i="16"/>
  <c r="O1059" i="16"/>
  <c r="T1059" i="16"/>
  <c r="O1504" i="16"/>
  <c r="T1504" i="16"/>
  <c r="O2066" i="16"/>
  <c r="T2066" i="16"/>
  <c r="O689" i="16"/>
  <c r="T689" i="16"/>
  <c r="O272" i="16"/>
  <c r="T272" i="16"/>
  <c r="O899" i="16"/>
  <c r="T899" i="16"/>
  <c r="O1742" i="16"/>
  <c r="T1742" i="16"/>
  <c r="O277" i="16"/>
  <c r="T277" i="16"/>
  <c r="O3137" i="16"/>
  <c r="T3137" i="16"/>
  <c r="O2477" i="16"/>
  <c r="T2477" i="16"/>
  <c r="O1706" i="16"/>
  <c r="T1706" i="16"/>
  <c r="O824" i="16"/>
  <c r="T824" i="16"/>
  <c r="O2400" i="16"/>
  <c r="T2400" i="16"/>
  <c r="O1698" i="16"/>
  <c r="T1698" i="16"/>
  <c r="O3609" i="16"/>
  <c r="T3609" i="16"/>
  <c r="O3203" i="16"/>
  <c r="T3203" i="16"/>
  <c r="O2556" i="16"/>
  <c r="T2556" i="16"/>
  <c r="O3467" i="16"/>
  <c r="T3467" i="16"/>
  <c r="O1368" i="16"/>
  <c r="T1368" i="16"/>
  <c r="O3588" i="16"/>
  <c r="T3588" i="16"/>
  <c r="O3393" i="16"/>
  <c r="T3393" i="16"/>
  <c r="O3709" i="16"/>
  <c r="T3709" i="16"/>
  <c r="O2406" i="16"/>
  <c r="T2406" i="16"/>
  <c r="O3455" i="16"/>
  <c r="T3455" i="16"/>
  <c r="O2189" i="16"/>
  <c r="T2189" i="16"/>
  <c r="O2687" i="16"/>
  <c r="T2687" i="16"/>
  <c r="O3423" i="16"/>
  <c r="T3423" i="16"/>
  <c r="O3733" i="16"/>
  <c r="T3733" i="16"/>
  <c r="O1603" i="16"/>
  <c r="T1603" i="16"/>
  <c r="O3014" i="16"/>
  <c r="T3014" i="16"/>
  <c r="O3039" i="16"/>
  <c r="T3039" i="16"/>
  <c r="O2177" i="16"/>
  <c r="T2177" i="16"/>
  <c r="O1964" i="16"/>
  <c r="T1964" i="16"/>
  <c r="O2392" i="16"/>
  <c r="T2392" i="16"/>
  <c r="O2825" i="16"/>
  <c r="T2825" i="16"/>
  <c r="O1172" i="16"/>
  <c r="T1172" i="16"/>
  <c r="O1613" i="16"/>
  <c r="T1613" i="16"/>
  <c r="O489" i="16"/>
  <c r="T489" i="16"/>
  <c r="O751" i="16"/>
  <c r="T751" i="16"/>
  <c r="O1525" i="16"/>
  <c r="T1525" i="16"/>
  <c r="O573" i="16"/>
  <c r="T573" i="16"/>
  <c r="O231" i="16"/>
  <c r="T231" i="16"/>
  <c r="O1937" i="16"/>
  <c r="T1937" i="16"/>
  <c r="O65" i="16"/>
  <c r="T65" i="16"/>
  <c r="O211" i="16"/>
  <c r="T211" i="16"/>
  <c r="O404" i="16"/>
  <c r="T404" i="16"/>
  <c r="O1303" i="16"/>
  <c r="T1303" i="16"/>
  <c r="O1910" i="16"/>
  <c r="T1910" i="16"/>
  <c r="O941" i="16"/>
  <c r="T941" i="16"/>
  <c r="O2331" i="16"/>
  <c r="T2331" i="16"/>
  <c r="O2832" i="16"/>
  <c r="T2832" i="16"/>
  <c r="O643" i="16"/>
  <c r="T643" i="16"/>
  <c r="O1175" i="16"/>
  <c r="T1175" i="16"/>
  <c r="O2935" i="16"/>
  <c r="T2935" i="16"/>
  <c r="O3117" i="16"/>
  <c r="T3117" i="16"/>
  <c r="O1188" i="16"/>
  <c r="T1188" i="16"/>
  <c r="O2616" i="16"/>
  <c r="T2616" i="16"/>
  <c r="O3828" i="16"/>
  <c r="T3828" i="16"/>
  <c r="O3181" i="16"/>
  <c r="T3181" i="16"/>
  <c r="O3601" i="16"/>
  <c r="T3601" i="16"/>
  <c r="O707" i="16"/>
  <c r="T707" i="16"/>
  <c r="O1859" i="16"/>
  <c r="T1859" i="16"/>
  <c r="O3542" i="16"/>
  <c r="T3542" i="16"/>
  <c r="O1143" i="16"/>
  <c r="T1143" i="16"/>
  <c r="O1155" i="16"/>
  <c r="T1155" i="16"/>
  <c r="O2164" i="16"/>
  <c r="T2164" i="16"/>
  <c r="O2288" i="16"/>
  <c r="T2288" i="16"/>
  <c r="O1731" i="16"/>
  <c r="T1731" i="16"/>
  <c r="O943" i="16"/>
  <c r="T943" i="16"/>
  <c r="O632" i="16"/>
  <c r="T632" i="16"/>
  <c r="O293" i="16"/>
  <c r="T293" i="16"/>
  <c r="O715" i="16"/>
  <c r="T715" i="16"/>
  <c r="O704" i="16"/>
  <c r="T704" i="16"/>
  <c r="O2364" i="16"/>
  <c r="T2364" i="16"/>
  <c r="O325" i="16"/>
  <c r="T325" i="16"/>
  <c r="O148" i="16"/>
  <c r="T148" i="16"/>
  <c r="O379" i="16"/>
  <c r="T379" i="16"/>
  <c r="O61" i="16"/>
  <c r="T61" i="16"/>
  <c r="O1543" i="16"/>
  <c r="T1543" i="16"/>
  <c r="O3463" i="16"/>
  <c r="T3463" i="16"/>
  <c r="O3457" i="16"/>
  <c r="T3457" i="16"/>
  <c r="O2690" i="16"/>
  <c r="T2690" i="16"/>
  <c r="O439" i="16"/>
  <c r="T439" i="16"/>
  <c r="O205" i="16"/>
  <c r="T205" i="16"/>
  <c r="O197" i="16"/>
  <c r="T197" i="16"/>
  <c r="O2267" i="16"/>
  <c r="T2267" i="16"/>
  <c r="O3774" i="16"/>
  <c r="T3774" i="16"/>
  <c r="O3841" i="16"/>
  <c r="T3841" i="16"/>
  <c r="O3130" i="16"/>
  <c r="T3130" i="16"/>
  <c r="O1080" i="16"/>
  <c r="T1080" i="16"/>
  <c r="O3300" i="16"/>
  <c r="T3300" i="16"/>
  <c r="O3106" i="16"/>
  <c r="T3106" i="16"/>
  <c r="O2650" i="16"/>
  <c r="T2650" i="16"/>
  <c r="O2784" i="16"/>
  <c r="T2784" i="16"/>
  <c r="O2514" i="16"/>
  <c r="T2514" i="16"/>
  <c r="O1587" i="16"/>
  <c r="T1587" i="16"/>
  <c r="O3079" i="16"/>
  <c r="T3079" i="16"/>
  <c r="O2746" i="16"/>
  <c r="T2746" i="16"/>
  <c r="O2915" i="16"/>
  <c r="T2915" i="16"/>
  <c r="O2370" i="16"/>
  <c r="T2370" i="16"/>
  <c r="O3471" i="16"/>
  <c r="T3471" i="16"/>
  <c r="O1906" i="16"/>
  <c r="T1906" i="16"/>
  <c r="O3477" i="16"/>
  <c r="T3477" i="16"/>
  <c r="O2026" i="16"/>
  <c r="T2026" i="16"/>
  <c r="O2337" i="16"/>
  <c r="T2337" i="16"/>
  <c r="O1747" i="16"/>
  <c r="T1747" i="16"/>
  <c r="O2606" i="16"/>
  <c r="T2606" i="16"/>
  <c r="O2967" i="16"/>
  <c r="T2967" i="16"/>
  <c r="O2848" i="16"/>
  <c r="T2848" i="16"/>
  <c r="O2706" i="16"/>
  <c r="T2706" i="16"/>
  <c r="O2586" i="16"/>
  <c r="T2586" i="16"/>
  <c r="O1191" i="16"/>
  <c r="T1191" i="16"/>
  <c r="O1711" i="16"/>
  <c r="T1711" i="16"/>
  <c r="O1192" i="16"/>
  <c r="T1192" i="16"/>
  <c r="O1309" i="16"/>
  <c r="T1309" i="16"/>
  <c r="O256" i="16"/>
  <c r="T256" i="16"/>
  <c r="O1537" i="16"/>
  <c r="T1537" i="16"/>
  <c r="O648" i="16"/>
  <c r="T648" i="16"/>
  <c r="O1075" i="16"/>
  <c r="T1075" i="16"/>
  <c r="O550" i="16"/>
  <c r="T550" i="16"/>
  <c r="O1549" i="16"/>
  <c r="T1549" i="16"/>
  <c r="O370" i="16"/>
  <c r="T370" i="16"/>
  <c r="O53" i="16"/>
  <c r="T53" i="16"/>
  <c r="O365" i="16"/>
  <c r="T365" i="16"/>
  <c r="O458" i="16"/>
  <c r="T458" i="16"/>
  <c r="O3217" i="16"/>
  <c r="T3217" i="16"/>
  <c r="O2367" i="16"/>
  <c r="T2367" i="16"/>
  <c r="O144" i="16"/>
  <c r="T144" i="16"/>
  <c r="O3248" i="16"/>
  <c r="T3248" i="16"/>
  <c r="O2913" i="16"/>
  <c r="T2913" i="16"/>
  <c r="O1247" i="16"/>
  <c r="T1247" i="16"/>
  <c r="O2422" i="16"/>
  <c r="T2422" i="16"/>
  <c r="O671" i="16"/>
  <c r="T671" i="16"/>
  <c r="O3644" i="16"/>
  <c r="T3644" i="16"/>
  <c r="O1222" i="16"/>
  <c r="T1222" i="16"/>
  <c r="O2002" i="16"/>
  <c r="T2002" i="16"/>
  <c r="O3382" i="16"/>
  <c r="T3382" i="16"/>
  <c r="O2760" i="16"/>
  <c r="T2760" i="16"/>
  <c r="O3816" i="16"/>
  <c r="T3816" i="16"/>
  <c r="O3169" i="16"/>
  <c r="T3169" i="16"/>
  <c r="O263" i="16"/>
  <c r="T263" i="16"/>
  <c r="O1428" i="16"/>
  <c r="T1428" i="16"/>
  <c r="O2775" i="16"/>
  <c r="T2775" i="16"/>
  <c r="O2715" i="16"/>
  <c r="T2715" i="16"/>
  <c r="O1471" i="16"/>
  <c r="T1471" i="16"/>
  <c r="O2529" i="16"/>
  <c r="T2529" i="16"/>
  <c r="O1299" i="16"/>
  <c r="T1299" i="16"/>
  <c r="O511" i="16"/>
  <c r="T511" i="16"/>
  <c r="O868" i="16"/>
  <c r="T868" i="16"/>
  <c r="O939" i="16"/>
  <c r="T939" i="16"/>
  <c r="O283" i="16"/>
  <c r="T283" i="16"/>
  <c r="O1922" i="16"/>
  <c r="T1922" i="16"/>
  <c r="O913" i="16"/>
  <c r="T913" i="16"/>
  <c r="O944" i="16"/>
  <c r="T944" i="16"/>
  <c r="O617" i="16"/>
  <c r="T617" i="16"/>
  <c r="O1090" i="16"/>
  <c r="T1090" i="16"/>
  <c r="O3621" i="16"/>
  <c r="T3621" i="16"/>
  <c r="O1817" i="16"/>
  <c r="T1817" i="16"/>
  <c r="O2579" i="16"/>
  <c r="T2579" i="16"/>
  <c r="O3399" i="16"/>
  <c r="T3399" i="16"/>
  <c r="O3665" i="16"/>
  <c r="T3665" i="16"/>
  <c r="O3095" i="16"/>
  <c r="T3095" i="16"/>
  <c r="O1255" i="16"/>
  <c r="T1255" i="16"/>
  <c r="O3151" i="16"/>
  <c r="T3151" i="16"/>
  <c r="O3728" i="16"/>
  <c r="T3728" i="16"/>
  <c r="O1306" i="16"/>
  <c r="T1306" i="16"/>
  <c r="O3190" i="16"/>
  <c r="T3190" i="16"/>
  <c r="O2049" i="16"/>
  <c r="T2049" i="16"/>
  <c r="O3066" i="16"/>
  <c r="T3066" i="16"/>
  <c r="O1378" i="16"/>
  <c r="T1378" i="16"/>
  <c r="O2317" i="16"/>
  <c r="T2317" i="16"/>
  <c r="O2115" i="16"/>
  <c r="T2115" i="16"/>
  <c r="O2679" i="16"/>
  <c r="T2679" i="16"/>
  <c r="O2252" i="16"/>
  <c r="T2252" i="16"/>
  <c r="O3109" i="16"/>
  <c r="T3109" i="16"/>
  <c r="O1387" i="16"/>
  <c r="T1387" i="16"/>
  <c r="O3037" i="16"/>
  <c r="T3037" i="16"/>
  <c r="O987" i="16"/>
  <c r="T987" i="16"/>
  <c r="O1249" i="16"/>
  <c r="T1249" i="16"/>
  <c r="O253" i="16"/>
  <c r="T253" i="16"/>
  <c r="O1000" i="16"/>
  <c r="T1000" i="16"/>
  <c r="O360" i="16"/>
  <c r="T360" i="16"/>
  <c r="O1106" i="16"/>
  <c r="T1106" i="16"/>
  <c r="O2093" i="16"/>
  <c r="T2093" i="16"/>
  <c r="O1213" i="16"/>
  <c r="T1213" i="16"/>
  <c r="O1921" i="16"/>
  <c r="T1921" i="16"/>
  <c r="O723" i="16"/>
  <c r="T723" i="16"/>
  <c r="O220" i="16"/>
  <c r="T220" i="16"/>
  <c r="O616" i="16"/>
  <c r="T616" i="16"/>
  <c r="O1930" i="16"/>
  <c r="T1930" i="16"/>
  <c r="O2194" i="16"/>
  <c r="T2194" i="16"/>
  <c r="O3102" i="16"/>
  <c r="T3102" i="16"/>
  <c r="O1871" i="16"/>
  <c r="T1871" i="16"/>
  <c r="O1695" i="16"/>
  <c r="T1695" i="16"/>
  <c r="O138" i="16"/>
  <c r="T138" i="16"/>
  <c r="O2341" i="16"/>
  <c r="T2341" i="16"/>
  <c r="O695" i="16"/>
  <c r="T695" i="16"/>
  <c r="O1848" i="16"/>
  <c r="T1848" i="16"/>
  <c r="O3006" i="16"/>
  <c r="T3006" i="16"/>
  <c r="O1127" i="16"/>
  <c r="T1127" i="16"/>
  <c r="O2233" i="16"/>
  <c r="T2233" i="16"/>
  <c r="O3558" i="16"/>
  <c r="T3558" i="16"/>
  <c r="O466" i="16"/>
  <c r="T466" i="16"/>
  <c r="O3628" i="16"/>
  <c r="T3628" i="16"/>
  <c r="O3659" i="16"/>
  <c r="T3659" i="16"/>
  <c r="O3519" i="16"/>
  <c r="T3519" i="16"/>
  <c r="O3280" i="16"/>
  <c r="T3280" i="16"/>
  <c r="O1900" i="16"/>
  <c r="T1900" i="16"/>
  <c r="O2299" i="16"/>
  <c r="T2299" i="16"/>
  <c r="O3026" i="16"/>
  <c r="T3026" i="16"/>
  <c r="O2121" i="16"/>
  <c r="T2121" i="16"/>
  <c r="O2488" i="16"/>
  <c r="T2488" i="16"/>
  <c r="O708" i="16"/>
  <c r="T708" i="16"/>
  <c r="O335" i="16"/>
  <c r="T335" i="16"/>
  <c r="O2906" i="16"/>
  <c r="T2906" i="16"/>
  <c r="O620" i="16"/>
  <c r="T620" i="16"/>
  <c r="O727" i="16"/>
  <c r="T727" i="16"/>
  <c r="O1489" i="16"/>
  <c r="T1489" i="16"/>
  <c r="O2082" i="16"/>
  <c r="T2082" i="16"/>
  <c r="O88" i="16"/>
  <c r="T88" i="16"/>
  <c r="O525" i="16"/>
  <c r="T525" i="16"/>
  <c r="O929" i="16"/>
  <c r="T929" i="16"/>
  <c r="O131" i="16"/>
  <c r="T131" i="16"/>
  <c r="O391" i="16"/>
  <c r="T391" i="16"/>
  <c r="O2008" i="16"/>
  <c r="T2008" i="16"/>
  <c r="O1301" i="16"/>
  <c r="T1301" i="16"/>
  <c r="O1227" i="16"/>
  <c r="T1227" i="16"/>
  <c r="O3111" i="16"/>
  <c r="T3111" i="16"/>
  <c r="O3377" i="16"/>
  <c r="T3377" i="16"/>
  <c r="O2576" i="16"/>
  <c r="T2576" i="16"/>
  <c r="O2157" i="16"/>
  <c r="T2157" i="16"/>
  <c r="O1388" i="16"/>
  <c r="T1388" i="16"/>
  <c r="O3239" i="16"/>
  <c r="T3239" i="16"/>
  <c r="O788" i="16"/>
  <c r="T788" i="16"/>
  <c r="O1973" i="16"/>
  <c r="T1973" i="16"/>
  <c r="O3683" i="16"/>
  <c r="T3683" i="16"/>
  <c r="O3233" i="16"/>
  <c r="T3233" i="16"/>
  <c r="O2432" i="16"/>
  <c r="T2432" i="16"/>
  <c r="O3343" i="16"/>
  <c r="T3343" i="16"/>
  <c r="O2013" i="16"/>
  <c r="T2013" i="16"/>
  <c r="O2351" i="16"/>
  <c r="T2351" i="16"/>
  <c r="O3350" i="16"/>
  <c r="T3350" i="16"/>
  <c r="O1244" i="16"/>
  <c r="T1244" i="16"/>
  <c r="O2268" i="16"/>
  <c r="T2268" i="16"/>
  <c r="O2671" i="16"/>
  <c r="T2671" i="16"/>
  <c r="O3736" i="16"/>
  <c r="T3736" i="16"/>
  <c r="O3703" i="16"/>
  <c r="T3703" i="16"/>
  <c r="O2372" i="16"/>
  <c r="T2372" i="16"/>
  <c r="O3284" i="16"/>
  <c r="T3284" i="16"/>
  <c r="O2949" i="16"/>
  <c r="T2949" i="16"/>
  <c r="O3717" i="16"/>
  <c r="T3717" i="16"/>
  <c r="O1495" i="16"/>
  <c r="T1495" i="16"/>
  <c r="O1617" i="16"/>
  <c r="T1617" i="16"/>
  <c r="O3065" i="16"/>
  <c r="T3065" i="16"/>
  <c r="O2116" i="16"/>
  <c r="T2116" i="16"/>
  <c r="O1985" i="16"/>
  <c r="T1985" i="16"/>
  <c r="O1771" i="16"/>
  <c r="T1771" i="16"/>
  <c r="O2534" i="16"/>
  <c r="T2534" i="16"/>
  <c r="O1025" i="16"/>
  <c r="T1025" i="16"/>
  <c r="O2138" i="16"/>
  <c r="T2138" i="16"/>
  <c r="O555" i="16"/>
  <c r="T555" i="16"/>
  <c r="O816" i="16"/>
  <c r="T816" i="16"/>
  <c r="O2324" i="16"/>
  <c r="T2324" i="16"/>
  <c r="O569" i="16"/>
  <c r="T569" i="16"/>
  <c r="O874" i="16"/>
  <c r="T874" i="16"/>
  <c r="O676" i="16"/>
  <c r="T676" i="16"/>
  <c r="O848" i="16"/>
  <c r="T848" i="16"/>
  <c r="O669" i="16"/>
  <c r="T669" i="16"/>
  <c r="O279" i="16"/>
  <c r="T279" i="16"/>
  <c r="O48" i="16"/>
  <c r="T48" i="16"/>
  <c r="O74" i="16"/>
  <c r="T74" i="16"/>
  <c r="O2860" i="16"/>
  <c r="T2860" i="16"/>
  <c r="O1674" i="16"/>
  <c r="T1674" i="16"/>
  <c r="O463" i="16"/>
  <c r="T463" i="16"/>
  <c r="O2656" i="16"/>
  <c r="T2656" i="16"/>
  <c r="O200" i="16"/>
  <c r="T200" i="16"/>
  <c r="O2670" i="16"/>
  <c r="T2670" i="16"/>
  <c r="O1120" i="16"/>
  <c r="T1120" i="16"/>
  <c r="O3598" i="16"/>
  <c r="T3598" i="16"/>
  <c r="O995" i="16"/>
  <c r="T995" i="16"/>
  <c r="O2787" i="16"/>
  <c r="T2787" i="16"/>
  <c r="O213" i="16"/>
  <c r="T213" i="16"/>
  <c r="O1636" i="16"/>
  <c r="T1636" i="16"/>
  <c r="O636" i="16"/>
  <c r="T636" i="16"/>
  <c r="O813" i="16"/>
  <c r="T813" i="16"/>
  <c r="O3227" i="16"/>
  <c r="T3227" i="16"/>
  <c r="O3143" i="16"/>
  <c r="T3143" i="16"/>
  <c r="O2627" i="16"/>
  <c r="T2627" i="16"/>
  <c r="O1183" i="16"/>
  <c r="T1183" i="16"/>
  <c r="O1803" i="16"/>
  <c r="T1803" i="16"/>
  <c r="O1572" i="16"/>
  <c r="T1572" i="16"/>
  <c r="O219" i="16"/>
  <c r="T219" i="16"/>
  <c r="O184" i="16"/>
  <c r="T184" i="16"/>
  <c r="O1237" i="16"/>
  <c r="T1237" i="16"/>
  <c r="O855" i="16"/>
  <c r="T855" i="16"/>
  <c r="O2994" i="16"/>
  <c r="T2994" i="16"/>
  <c r="O3755" i="16"/>
  <c r="T3755" i="16"/>
  <c r="O2033" i="16"/>
  <c r="T2033" i="16"/>
  <c r="O345" i="16"/>
  <c r="T345" i="16"/>
  <c r="O114" i="16"/>
  <c r="T114" i="16"/>
  <c r="O1073" i="16"/>
  <c r="T1073" i="16"/>
  <c r="O2752" i="16"/>
  <c r="T2752" i="16"/>
  <c r="O3501" i="16"/>
  <c r="T3501" i="16"/>
  <c r="O1818" i="16"/>
  <c r="T1818" i="16"/>
  <c r="O2820" i="16"/>
  <c r="T2820" i="16"/>
  <c r="O3236" i="16"/>
  <c r="T3236" i="16"/>
  <c r="O419" i="16"/>
  <c r="T419" i="16"/>
  <c r="O3518" i="16"/>
  <c r="T3518" i="16"/>
  <c r="O608" i="16"/>
  <c r="T608" i="16"/>
  <c r="O324" i="16"/>
  <c r="T324" i="16"/>
  <c r="O773" i="16"/>
  <c r="T773" i="16"/>
  <c r="O2064" i="16"/>
  <c r="T2064" i="16"/>
  <c r="O1805" i="16"/>
  <c r="T1805" i="16"/>
  <c r="O700" i="16"/>
  <c r="T700" i="16"/>
  <c r="O615" i="16"/>
  <c r="T615" i="16"/>
  <c r="O328" i="16"/>
  <c r="T328" i="16"/>
  <c r="O3029" i="16"/>
  <c r="T3029" i="16"/>
  <c r="O2482" i="16"/>
  <c r="T2482" i="16"/>
  <c r="O2284" i="16"/>
  <c r="T2284" i="16"/>
  <c r="O2182" i="16"/>
  <c r="T2182" i="16"/>
  <c r="O3729" i="16"/>
  <c r="T3729" i="16"/>
  <c r="O3296" i="16"/>
  <c r="T3296" i="16"/>
  <c r="O2206" i="16"/>
  <c r="T2206" i="16"/>
  <c r="O1465" i="16"/>
  <c r="T1465" i="16"/>
  <c r="O3097" i="16"/>
  <c r="T3097" i="16"/>
  <c r="O2889" i="16"/>
  <c r="T2889" i="16"/>
  <c r="O3180" i="16"/>
  <c r="T3180" i="16"/>
  <c r="O1379" i="16"/>
  <c r="T1379" i="16"/>
  <c r="O2577" i="16"/>
  <c r="T2577" i="16"/>
  <c r="O876" i="16"/>
  <c r="T876" i="16"/>
  <c r="O2448" i="16"/>
  <c r="T2448" i="16"/>
  <c r="O1144" i="16"/>
  <c r="T1144" i="16"/>
  <c r="O3783" i="16"/>
  <c r="T3783" i="16"/>
  <c r="O893" i="16"/>
  <c r="T893" i="16"/>
  <c r="O2822" i="16"/>
  <c r="T2822" i="16"/>
  <c r="O1262" i="16"/>
  <c r="T1262" i="16"/>
  <c r="O572" i="16"/>
  <c r="T572" i="16"/>
  <c r="O1032" i="16"/>
  <c r="T1032" i="16"/>
  <c r="N39" i="16"/>
  <c r="N40" i="16" s="1"/>
  <c r="O3366" i="16"/>
  <c r="T3366" i="16"/>
  <c r="O1680" i="16"/>
  <c r="T1680" i="16"/>
  <c r="O1546" i="16"/>
  <c r="T1546" i="16"/>
  <c r="O143" i="16"/>
  <c r="T143" i="16"/>
  <c r="O1836" i="16"/>
  <c r="T1836" i="16"/>
  <c r="O3514" i="16"/>
  <c r="T3514" i="16"/>
  <c r="O1547" i="16"/>
  <c r="T1547" i="16"/>
  <c r="O1321" i="16"/>
  <c r="T1321" i="16"/>
  <c r="O731" i="16"/>
  <c r="T731" i="16"/>
  <c r="O1884" i="16"/>
  <c r="T1884" i="16"/>
  <c r="O2745" i="16"/>
  <c r="T2745" i="16"/>
  <c r="O2992" i="16"/>
  <c r="T2992" i="16"/>
  <c r="O2872" i="16"/>
  <c r="T2872" i="16"/>
  <c r="O3785" i="16"/>
  <c r="T3785" i="16"/>
  <c r="O3330" i="16"/>
  <c r="T3330" i="16"/>
  <c r="O748" i="16"/>
  <c r="T748" i="16"/>
  <c r="O2378" i="16"/>
  <c r="T2378" i="16"/>
  <c r="O963" i="16"/>
  <c r="T963" i="16"/>
  <c r="O834" i="16"/>
  <c r="T834" i="16"/>
  <c r="O428" i="16"/>
  <c r="T428" i="16"/>
  <c r="O54" i="16"/>
  <c r="T54" i="16"/>
  <c r="O1896" i="16"/>
  <c r="T1896" i="16"/>
  <c r="O889" i="16"/>
  <c r="T889" i="16"/>
  <c r="O79" i="16"/>
  <c r="T79" i="16"/>
  <c r="O638" i="16"/>
  <c r="T638" i="16"/>
  <c r="O222" i="16"/>
  <c r="T222" i="16"/>
  <c r="O2744" i="16"/>
  <c r="T2744" i="16"/>
  <c r="O269" i="16"/>
  <c r="T269" i="16"/>
  <c r="O326" i="16"/>
  <c r="T326" i="16"/>
  <c r="O3824" i="16"/>
  <c r="T3824" i="16"/>
  <c r="O1402" i="16"/>
  <c r="T1402" i="16"/>
  <c r="O3369" i="16"/>
  <c r="T3369" i="16"/>
  <c r="O574" i="16"/>
  <c r="T574" i="16"/>
  <c r="O1740" i="16"/>
  <c r="T1740" i="16"/>
  <c r="O1008" i="16"/>
  <c r="T1008" i="16"/>
  <c r="O2816" i="16"/>
  <c r="T2816" i="16"/>
  <c r="O3163" i="16"/>
  <c r="T3163" i="16"/>
  <c r="O2847" i="16"/>
  <c r="T2847" i="16"/>
  <c r="O2728" i="16"/>
  <c r="T2728" i="16"/>
  <c r="O499" i="16"/>
  <c r="T499" i="16"/>
  <c r="O2431" i="16"/>
  <c r="T2431" i="16"/>
  <c r="O2359" i="16"/>
  <c r="T2359" i="16"/>
  <c r="O1642" i="16"/>
  <c r="T1642" i="16"/>
  <c r="O2354" i="16"/>
  <c r="T2354" i="16"/>
  <c r="O2061" i="16"/>
  <c r="T2061" i="16"/>
  <c r="O605" i="16"/>
  <c r="T605" i="16"/>
  <c r="O819" i="16"/>
  <c r="T819" i="16"/>
  <c r="O166" i="16"/>
  <c r="T166" i="16"/>
  <c r="O2988" i="16"/>
  <c r="T2988" i="16"/>
  <c r="O3829" i="16"/>
  <c r="T3829" i="16"/>
  <c r="O3390" i="16"/>
  <c r="T3390" i="16"/>
  <c r="O745" i="16"/>
  <c r="T745" i="16"/>
  <c r="O330" i="16"/>
  <c r="T330" i="16"/>
  <c r="O304" i="16"/>
  <c r="T304" i="16"/>
  <c r="O1969" i="16"/>
  <c r="T1969" i="16"/>
  <c r="O990" i="16"/>
  <c r="T990" i="16"/>
  <c r="O225" i="16"/>
  <c r="T225" i="16"/>
  <c r="O167" i="16"/>
  <c r="T167" i="16"/>
  <c r="O3123" i="16"/>
  <c r="T3123" i="16"/>
  <c r="O3108" i="16"/>
  <c r="T3108" i="16"/>
  <c r="O1798" i="16"/>
  <c r="T1798" i="16"/>
  <c r="O2950" i="16"/>
  <c r="T2950" i="16"/>
  <c r="O3072" i="16"/>
  <c r="T3072" i="16"/>
  <c r="O3482" i="16"/>
  <c r="T3482" i="16"/>
  <c r="O3138" i="16"/>
  <c r="T3138" i="16"/>
  <c r="O1327" i="16"/>
  <c r="T1327" i="16"/>
  <c r="O2409" i="16"/>
  <c r="T2409" i="16"/>
  <c r="O3128" i="16"/>
  <c r="T3128" i="16"/>
  <c r="O1936" i="16"/>
  <c r="T1936" i="16"/>
  <c r="O778" i="16"/>
  <c r="T778" i="16"/>
  <c r="O1298" i="16"/>
  <c r="T1298" i="16"/>
  <c r="O529" i="16"/>
  <c r="T529" i="16"/>
  <c r="O258" i="16"/>
  <c r="T258" i="16"/>
  <c r="O624" i="16"/>
  <c r="T624" i="16"/>
  <c r="O1035" i="16"/>
  <c r="T1035" i="16"/>
  <c r="O214" i="16"/>
  <c r="T214" i="16"/>
  <c r="O423" i="16"/>
  <c r="T423" i="16"/>
  <c r="O71" i="16"/>
  <c r="T71" i="16"/>
  <c r="O2201" i="16"/>
  <c r="T2201" i="16"/>
  <c r="O950" i="16"/>
  <c r="T950" i="16"/>
  <c r="O1050" i="16"/>
  <c r="T1050" i="16"/>
  <c r="O3693" i="16"/>
  <c r="T3693" i="16"/>
  <c r="O1271" i="16"/>
  <c r="T1271" i="16"/>
  <c r="O3310" i="16"/>
  <c r="T3310" i="16"/>
  <c r="O2866" i="16"/>
  <c r="T2866" i="16"/>
  <c r="O2255" i="16"/>
  <c r="T2255" i="16"/>
  <c r="O1654" i="16"/>
  <c r="T1654" i="16"/>
  <c r="O3694" i="16"/>
  <c r="T3694" i="16"/>
  <c r="O3464" i="16"/>
  <c r="T3464" i="16"/>
  <c r="O1053" i="16"/>
  <c r="T1053" i="16"/>
  <c r="O3814" i="16"/>
  <c r="T3814" i="16"/>
  <c r="O3265" i="16"/>
  <c r="T3265" i="16"/>
  <c r="O2599" i="16"/>
  <c r="T2599" i="16"/>
  <c r="O2296" i="16"/>
  <c r="T2296" i="16"/>
  <c r="O2729" i="16"/>
  <c r="T2729" i="16"/>
  <c r="O1952" i="16"/>
  <c r="T1952" i="16"/>
  <c r="O2114" i="16"/>
  <c r="T2114" i="16"/>
  <c r="O2499" i="16"/>
  <c r="T2499" i="16"/>
  <c r="O2956" i="16"/>
  <c r="T2956" i="16"/>
  <c r="O3307" i="16"/>
  <c r="T3307" i="16"/>
  <c r="O594" i="16"/>
  <c r="T594" i="16"/>
  <c r="O587" i="16"/>
  <c r="T587" i="16"/>
  <c r="O1899" i="16"/>
  <c r="T1899" i="16"/>
  <c r="O412" i="16"/>
  <c r="T412" i="16"/>
  <c r="O1202" i="16"/>
  <c r="T1202" i="16"/>
  <c r="O1051" i="16"/>
  <c r="T1051" i="16"/>
  <c r="O516" i="16"/>
  <c r="T516" i="16"/>
  <c r="O2151" i="16"/>
  <c r="T2151" i="16"/>
  <c r="O487" i="16"/>
  <c r="T487" i="16"/>
  <c r="O513" i="16"/>
  <c r="T513" i="16"/>
  <c r="O500" i="16"/>
  <c r="T500" i="16"/>
  <c r="O3322" i="16"/>
  <c r="T3322" i="16"/>
  <c r="O2878" i="16"/>
  <c r="T2878" i="16"/>
  <c r="O1235" i="16"/>
  <c r="T1235" i="16"/>
  <c r="O3705" i="16"/>
  <c r="T3705" i="16"/>
  <c r="O3420" i="16"/>
  <c r="T3420" i="16"/>
  <c r="O2172" i="16"/>
  <c r="T2172" i="16"/>
  <c r="O2640" i="16"/>
  <c r="T2640" i="16"/>
  <c r="O3699" i="16"/>
  <c r="T3699" i="16"/>
  <c r="O1581" i="16"/>
  <c r="T1581" i="16"/>
  <c r="O1721" i="16"/>
  <c r="T1721" i="16"/>
  <c r="O1161" i="16"/>
  <c r="T1161" i="16"/>
  <c r="O1963" i="16"/>
  <c r="T1963" i="16"/>
  <c r="O2928" i="16"/>
  <c r="T2928" i="16"/>
  <c r="O1363" i="16"/>
  <c r="T1363" i="16"/>
  <c r="O1542" i="16"/>
  <c r="T1542" i="16"/>
  <c r="O1665" i="16"/>
  <c r="T1665" i="16"/>
  <c r="O3440" i="16"/>
  <c r="T3440" i="16"/>
  <c r="O1030" i="16"/>
  <c r="T1030" i="16"/>
  <c r="O1593" i="16"/>
  <c r="T1593" i="16"/>
  <c r="O3667" i="16"/>
  <c r="T3667" i="16"/>
  <c r="O1170" i="16"/>
  <c r="T1170" i="16"/>
  <c r="O132" i="16"/>
  <c r="T132" i="16"/>
  <c r="O2402" i="16"/>
  <c r="T2402" i="16"/>
  <c r="O3831" i="16"/>
  <c r="T3831" i="16"/>
  <c r="O542" i="16"/>
  <c r="T542" i="16"/>
  <c r="O270" i="16"/>
  <c r="T270" i="16"/>
  <c r="O1418" i="16"/>
  <c r="T1418" i="16"/>
  <c r="O389" i="16"/>
  <c r="T389" i="16"/>
  <c r="O2523" i="16"/>
  <c r="T2523" i="16"/>
  <c r="O351" i="16"/>
  <c r="T351" i="16"/>
  <c r="O761" i="16"/>
  <c r="T761" i="16"/>
  <c r="O1824" i="16"/>
  <c r="T1824" i="16"/>
  <c r="O3604" i="16"/>
  <c r="T3604" i="16"/>
  <c r="O3262" i="16"/>
  <c r="T3262" i="16"/>
  <c r="O2698" i="16"/>
  <c r="T2698" i="16"/>
  <c r="O2939" i="16"/>
  <c r="T2939" i="16"/>
  <c r="O1043" i="16"/>
  <c r="T1043" i="16"/>
  <c r="O2184" i="16"/>
  <c r="T2184" i="16"/>
  <c r="O3396" i="16"/>
  <c r="T3396" i="16"/>
  <c r="O1957" i="16"/>
  <c r="T1957" i="16"/>
  <c r="O1864" i="16"/>
  <c r="T1864" i="16"/>
  <c r="O1732" i="16"/>
  <c r="T1732" i="16"/>
  <c r="O2297" i="16"/>
  <c r="T2297" i="16"/>
  <c r="O1683" i="16"/>
  <c r="T1683" i="16"/>
  <c r="O2067" i="16"/>
  <c r="T2067" i="16"/>
  <c r="O2525" i="16"/>
  <c r="T2525" i="16"/>
  <c r="O3483" i="16"/>
  <c r="T3483" i="16"/>
  <c r="O199" i="16"/>
  <c r="T199" i="16"/>
  <c r="O2655" i="16"/>
  <c r="T2655" i="16"/>
  <c r="O153" i="16"/>
  <c r="T153" i="16"/>
  <c r="O2330" i="16"/>
  <c r="T2330" i="16"/>
  <c r="O274" i="16"/>
  <c r="T274" i="16"/>
  <c r="O2785" i="16"/>
  <c r="T2785" i="16"/>
  <c r="O734" i="16"/>
  <c r="T734" i="16"/>
  <c r="O476" i="16"/>
  <c r="T476" i="16"/>
  <c r="O1872" i="16"/>
  <c r="T1872" i="16"/>
  <c r="O2081" i="16"/>
  <c r="T2081" i="16"/>
  <c r="O1068" i="16"/>
  <c r="T1068" i="16"/>
  <c r="O1826" i="16"/>
  <c r="T1826" i="16"/>
  <c r="O128" i="16"/>
  <c r="T128" i="16"/>
  <c r="O1292" i="16"/>
  <c r="T1292" i="16"/>
  <c r="O2863" i="16"/>
  <c r="T2863" i="16"/>
  <c r="O3776" i="16"/>
  <c r="T3776" i="16"/>
  <c r="O2457" i="16"/>
  <c r="T2457" i="16"/>
  <c r="O3795" i="16"/>
  <c r="T3795" i="16"/>
  <c r="O1676" i="16"/>
  <c r="T1676" i="16"/>
  <c r="O2952" i="16"/>
  <c r="T2952" i="16"/>
  <c r="O3184" i="16"/>
  <c r="T3184" i="16"/>
  <c r="O1076" i="16"/>
  <c r="T1076" i="16"/>
  <c r="O1377" i="16"/>
  <c r="T1377" i="16"/>
  <c r="O2817" i="16"/>
  <c r="T2817" i="16"/>
  <c r="O1725" i="16"/>
  <c r="T1725" i="16"/>
  <c r="O3379" i="16"/>
  <c r="T3379" i="16"/>
  <c r="O859" i="16"/>
  <c r="T859" i="16"/>
  <c r="O2561" i="16"/>
  <c r="T2561" i="16"/>
  <c r="O2417" i="16"/>
  <c r="T2417" i="16"/>
  <c r="O2990" i="16"/>
  <c r="T2990" i="16"/>
  <c r="O1455" i="16"/>
  <c r="T1455" i="16"/>
  <c r="O101" i="16"/>
  <c r="T101" i="16"/>
  <c r="O261" i="16"/>
  <c r="T261" i="16"/>
  <c r="O82" i="16"/>
  <c r="T82" i="16"/>
  <c r="O601" i="16"/>
  <c r="T601" i="16"/>
  <c r="O758" i="16"/>
  <c r="T758" i="16"/>
  <c r="O2405" i="16"/>
  <c r="T2405" i="16"/>
  <c r="O2394" i="16"/>
  <c r="T2394" i="16"/>
  <c r="O3421" i="16"/>
  <c r="T3421" i="16"/>
  <c r="O3144" i="16"/>
  <c r="T3144" i="16"/>
  <c r="O1854" i="16"/>
  <c r="T1854" i="16"/>
  <c r="O1631" i="16"/>
  <c r="T1631" i="16"/>
  <c r="O2765" i="16"/>
  <c r="T2765" i="16"/>
  <c r="O3731" i="16"/>
  <c r="T3731" i="16"/>
  <c r="O3304" i="16"/>
  <c r="T3304" i="16"/>
  <c r="O2683" i="16"/>
  <c r="T2683" i="16"/>
  <c r="O2334" i="16"/>
  <c r="T2334" i="16"/>
  <c r="O3591" i="16"/>
  <c r="T3591" i="16"/>
  <c r="O2467" i="16"/>
  <c r="T2467" i="16"/>
  <c r="O1888" i="16"/>
  <c r="T1888" i="16"/>
  <c r="O3041" i="16"/>
  <c r="T3041" i="16"/>
  <c r="O2996" i="16"/>
  <c r="T2996" i="16"/>
  <c r="O3372" i="16"/>
  <c r="T3372" i="16"/>
  <c r="O2799" i="16"/>
  <c r="T2799" i="16"/>
  <c r="O1253" i="16"/>
  <c r="T1253" i="16"/>
  <c r="O1062" i="16"/>
  <c r="T1062" i="16"/>
  <c r="O2425" i="16"/>
  <c r="T2425" i="16"/>
  <c r="O374" i="16"/>
  <c r="T374" i="16"/>
  <c r="O418" i="16"/>
  <c r="T418" i="16"/>
  <c r="O3524" i="16"/>
  <c r="T3524" i="16"/>
  <c r="O842" i="16"/>
  <c r="T842" i="16"/>
  <c r="O2291" i="16"/>
  <c r="T2291" i="16"/>
  <c r="O3164" i="16"/>
  <c r="T3164" i="16"/>
  <c r="O1475" i="16"/>
  <c r="T1475" i="16"/>
  <c r="O190" i="16"/>
  <c r="T190" i="16"/>
  <c r="O2079" i="16"/>
  <c r="T2079" i="16"/>
  <c r="O2591" i="16"/>
  <c r="T2591" i="16"/>
  <c r="O3031" i="16"/>
  <c r="T3031" i="16"/>
  <c r="O3487" i="16"/>
  <c r="T3487" i="16"/>
  <c r="O3035" i="16"/>
  <c r="T3035" i="16"/>
  <c r="O3494" i="16"/>
  <c r="T3494" i="16"/>
  <c r="O3263" i="16"/>
  <c r="T3263" i="16"/>
  <c r="O3794" i="16"/>
  <c r="T3794" i="16"/>
  <c r="O2936" i="16"/>
  <c r="T2936" i="16"/>
  <c r="O1293" i="16"/>
  <c r="T1293" i="16"/>
  <c r="O2503" i="16"/>
  <c r="T2503" i="16"/>
  <c r="O1282" i="16"/>
  <c r="T1282" i="16"/>
  <c r="O1577" i="16"/>
  <c r="T1577" i="16"/>
  <c r="O1682" i="16"/>
  <c r="T1682" i="16"/>
  <c r="O2247" i="16"/>
  <c r="T2247" i="16"/>
  <c r="O2686" i="16"/>
  <c r="T2686" i="16"/>
  <c r="O2605" i="16"/>
  <c r="T2605" i="16"/>
  <c r="O2689" i="16"/>
  <c r="T2689" i="16"/>
  <c r="O1491" i="16"/>
  <c r="T1491" i="16"/>
  <c r="O2797" i="16"/>
  <c r="T2797" i="16"/>
  <c r="O1346" i="16"/>
  <c r="T1346" i="16"/>
  <c r="O661" i="16"/>
  <c r="T661" i="16"/>
  <c r="O830" i="16"/>
  <c r="T830" i="16"/>
  <c r="O1716" i="16"/>
  <c r="T1716" i="16"/>
  <c r="O336" i="16"/>
  <c r="T336" i="16"/>
  <c r="O224" i="16"/>
  <c r="T224" i="16"/>
  <c r="O3692" i="16"/>
  <c r="T3692" i="16"/>
  <c r="O3171" i="16"/>
  <c r="T3171" i="16"/>
  <c r="O1529" i="16"/>
  <c r="T1529" i="16"/>
  <c r="O3549" i="16"/>
  <c r="T3549" i="16"/>
  <c r="O1999" i="16"/>
  <c r="T1999" i="16"/>
  <c r="O2740" i="16"/>
  <c r="T2740" i="16"/>
  <c r="O1411" i="16"/>
  <c r="T1411" i="16"/>
  <c r="O2809" i="16"/>
  <c r="T2809" i="16"/>
  <c r="O812" i="16"/>
  <c r="T812" i="16"/>
  <c r="O2158" i="16"/>
  <c r="T2158" i="16"/>
  <c r="O210" i="16"/>
  <c r="T210" i="16"/>
  <c r="O3191" i="16"/>
  <c r="T3191" i="16"/>
  <c r="O1954" i="16"/>
  <c r="T1954" i="16"/>
  <c r="O312" i="16"/>
  <c r="T312" i="16"/>
  <c r="O3220" i="16"/>
  <c r="T3220" i="16"/>
  <c r="O580" i="16"/>
  <c r="T580" i="16"/>
  <c r="O1285" i="16"/>
  <c r="T1285" i="16"/>
  <c r="O68" i="16"/>
  <c r="T68" i="16"/>
  <c r="O3278" i="16"/>
  <c r="T3278" i="16"/>
  <c r="O3744" i="16"/>
  <c r="T3744" i="16"/>
  <c r="O3426" i="16"/>
  <c r="T3426" i="16"/>
  <c r="O3411" i="16"/>
  <c r="T3411" i="16"/>
  <c r="O252" i="16"/>
  <c r="T252" i="16"/>
  <c r="O595" i="16"/>
  <c r="T595" i="16"/>
  <c r="O953" i="16"/>
  <c r="T953" i="16"/>
  <c r="O567" i="16"/>
  <c r="T567" i="16"/>
  <c r="O2790" i="16"/>
  <c r="T2790" i="16"/>
  <c r="O56" i="16"/>
  <c r="T56" i="16"/>
  <c r="O3022" i="16"/>
  <c r="T3022" i="16"/>
  <c r="O1746" i="16"/>
  <c r="T1746" i="16"/>
  <c r="O3251" i="16"/>
  <c r="T3251" i="16"/>
  <c r="O3103" i="16"/>
  <c r="T3103" i="16"/>
  <c r="O3279" i="16"/>
  <c r="T3279" i="16"/>
  <c r="O2895" i="16"/>
  <c r="T2895" i="16"/>
  <c r="O1468" i="16"/>
  <c r="T1468" i="16"/>
  <c r="O1380" i="16"/>
  <c r="T1380" i="16"/>
  <c r="O70" i="16"/>
  <c r="T70" i="16"/>
  <c r="O1509" i="16"/>
  <c r="T1509" i="16"/>
  <c r="O800" i="16"/>
  <c r="T800" i="16"/>
  <c r="O160" i="16"/>
  <c r="T160" i="16"/>
  <c r="O3054" i="16"/>
  <c r="T3054" i="16"/>
  <c r="O1412" i="16"/>
  <c r="T1412" i="16"/>
  <c r="O2207" i="16"/>
  <c r="T2207" i="16"/>
  <c r="O201" i="16"/>
  <c r="T201" i="16"/>
  <c r="O1590" i="16"/>
  <c r="T1590" i="16"/>
  <c r="O3752" i="16"/>
  <c r="T3752" i="16"/>
  <c r="O1164" i="16"/>
  <c r="T1164" i="16"/>
  <c r="O2716" i="16"/>
  <c r="T2716" i="16"/>
  <c r="O1036" i="16"/>
  <c r="T1036" i="16"/>
  <c r="O2226" i="16"/>
  <c r="T2226" i="16"/>
  <c r="O2812" i="16"/>
  <c r="T2812" i="16"/>
  <c r="O507" i="16"/>
  <c r="T507" i="16"/>
  <c r="O2484" i="16"/>
  <c r="T2484" i="16"/>
  <c r="O1976" i="16"/>
  <c r="T1976" i="16"/>
  <c r="O948" i="16"/>
  <c r="T948" i="16"/>
  <c r="O497" i="16"/>
  <c r="T497" i="16"/>
  <c r="O910" i="16"/>
  <c r="T910" i="16"/>
  <c r="O2122" i="16"/>
  <c r="T2122" i="16"/>
  <c r="O2804" i="16"/>
  <c r="T2804" i="16"/>
  <c r="O2808" i="16"/>
  <c r="T2808" i="16"/>
  <c r="O1459" i="16"/>
  <c r="T1459" i="16"/>
  <c r="O2371" i="16"/>
  <c r="T2371" i="16"/>
  <c r="O3512" i="16"/>
  <c r="T3512" i="16"/>
  <c r="O1690" i="16"/>
  <c r="T1690" i="16"/>
  <c r="O3537" i="16"/>
  <c r="T3537" i="16"/>
  <c r="O3658" i="16"/>
  <c r="T3658" i="16"/>
  <c r="O300" i="16"/>
  <c r="T300" i="16"/>
  <c r="O2028" i="16"/>
  <c r="T2028" i="16"/>
  <c r="O1977" i="16"/>
  <c r="T1977" i="16"/>
  <c r="O3153" i="16"/>
  <c r="T3153" i="16"/>
  <c r="O3815" i="16"/>
  <c r="T3815" i="16"/>
  <c r="O2444" i="16"/>
  <c r="T2444" i="16"/>
  <c r="O3355" i="16"/>
  <c r="T3355" i="16"/>
  <c r="O1533" i="16"/>
  <c r="T1533" i="16"/>
  <c r="O3430" i="16"/>
  <c r="T3430" i="16"/>
  <c r="O3630" i="16"/>
  <c r="T3630" i="16"/>
  <c r="O2862" i="16"/>
  <c r="T2862" i="16"/>
  <c r="O3328" i="16"/>
  <c r="T3328" i="16"/>
  <c r="O2228" i="16"/>
  <c r="T2228" i="16"/>
  <c r="O1200" i="16"/>
  <c r="T1200" i="16"/>
  <c r="O2541" i="16"/>
  <c r="T2541" i="16"/>
  <c r="O1907" i="16"/>
  <c r="T1907" i="16"/>
  <c r="O2012" i="16"/>
  <c r="T2012" i="16"/>
  <c r="O1498" i="16"/>
  <c r="T1498" i="16"/>
  <c r="O3075" i="16"/>
  <c r="T3075" i="16"/>
  <c r="O1407" i="16"/>
  <c r="T1407" i="16"/>
  <c r="O1839" i="16"/>
  <c r="T1839" i="16"/>
  <c r="O1710" i="16"/>
  <c r="T1710" i="16"/>
  <c r="O930" i="16"/>
  <c r="T930" i="16"/>
  <c r="O1670" i="16"/>
  <c r="T1670" i="16"/>
  <c r="O2707" i="16"/>
  <c r="T2707" i="16"/>
  <c r="O2204" i="16"/>
  <c r="T2204" i="16"/>
  <c r="O2930" i="16"/>
  <c r="T2930" i="16"/>
  <c r="O171" i="16"/>
  <c r="T171" i="16"/>
  <c r="O386" i="16"/>
  <c r="T386" i="16"/>
  <c r="O739" i="16"/>
  <c r="T739" i="16"/>
  <c r="O1513" i="16"/>
  <c r="T1513" i="16"/>
  <c r="O255" i="16"/>
  <c r="T255" i="16"/>
  <c r="O299" i="16"/>
  <c r="T299" i="16"/>
  <c r="O2944" i="16"/>
  <c r="T2944" i="16"/>
  <c r="O396" i="16"/>
  <c r="T396" i="16"/>
  <c r="O2798" i="16"/>
  <c r="T2798" i="16"/>
  <c r="O1515" i="16"/>
  <c r="T1515" i="16"/>
  <c r="O1476" i="16"/>
  <c r="T1476" i="16"/>
  <c r="O3175" i="16"/>
  <c r="T3175" i="16"/>
  <c r="O2300" i="16"/>
  <c r="T2300" i="16"/>
  <c r="O3211" i="16"/>
  <c r="T3211" i="16"/>
  <c r="O1880" i="16"/>
  <c r="T1880" i="16"/>
  <c r="O3813" i="16"/>
  <c r="T3813" i="16"/>
  <c r="O3485" i="16"/>
  <c r="T3485" i="16"/>
  <c r="O2684" i="16"/>
  <c r="T2684" i="16"/>
  <c r="O3183" i="16"/>
  <c r="T3183" i="16"/>
  <c r="O2386" i="16"/>
  <c r="T2386" i="16"/>
  <c r="O1750" i="16"/>
  <c r="T1750" i="16"/>
  <c r="O3777" i="16"/>
  <c r="T3777" i="16"/>
  <c r="O2326" i="16"/>
  <c r="T2326" i="16"/>
  <c r="O3202" i="16"/>
  <c r="T3202" i="16"/>
  <c r="O2758" i="16"/>
  <c r="T2758" i="16"/>
  <c r="O3405" i="16"/>
  <c r="T3405" i="16"/>
  <c r="O3069" i="16"/>
  <c r="T3069" i="16"/>
  <c r="O1264" i="16"/>
  <c r="T1264" i="16"/>
  <c r="O1697" i="16"/>
  <c r="T1697" i="16"/>
  <c r="O1905" i="16"/>
  <c r="T1905" i="16"/>
  <c r="O3801" i="16"/>
  <c r="T3801" i="16"/>
  <c r="O1911" i="16"/>
  <c r="T1911" i="16"/>
  <c r="O2540" i="16"/>
  <c r="T2540" i="16"/>
  <c r="O883" i="16"/>
  <c r="T883" i="16"/>
  <c r="O2474" i="16"/>
  <c r="T2474" i="16"/>
  <c r="O242" i="16"/>
  <c r="T242" i="16"/>
  <c r="O596" i="16"/>
  <c r="T596" i="16"/>
  <c r="O1369" i="16"/>
  <c r="T1369" i="16"/>
  <c r="O2738" i="16"/>
  <c r="T2738" i="16"/>
  <c r="O113" i="16"/>
  <c r="T113" i="16"/>
  <c r="O90" i="16"/>
  <c r="T90" i="16"/>
  <c r="O145" i="16"/>
  <c r="T145" i="16"/>
  <c r="O149" i="16"/>
  <c r="T149" i="16"/>
  <c r="O393" i="16"/>
  <c r="T393" i="16"/>
  <c r="O969" i="16"/>
  <c r="T969" i="16"/>
  <c r="O3403" i="16"/>
  <c r="T3403" i="16"/>
  <c r="O1121" i="16"/>
  <c r="T1121" i="16"/>
  <c r="O490" i="16"/>
  <c r="T490" i="16"/>
  <c r="O181" i="16"/>
  <c r="T181" i="16"/>
  <c r="O1903" i="16"/>
  <c r="T1903" i="16"/>
  <c r="O1095" i="16"/>
  <c r="T1095" i="16"/>
  <c r="O3256" i="16"/>
  <c r="T3256" i="16"/>
  <c r="O2155" i="16"/>
  <c r="T2155" i="16"/>
  <c r="O2058" i="16"/>
  <c r="T2058" i="16"/>
  <c r="O3668" i="16"/>
  <c r="T3668" i="16"/>
  <c r="O1245" i="16"/>
  <c r="T1245" i="16"/>
  <c r="O3142" i="16"/>
  <c r="T3142" i="16"/>
  <c r="O3341" i="16"/>
  <c r="T3341" i="16"/>
  <c r="O2795" i="16"/>
  <c r="T2795" i="16"/>
  <c r="O1940" i="16"/>
  <c r="T1940" i="16"/>
  <c r="O3570" i="16"/>
  <c r="T3570" i="16"/>
  <c r="O1606" i="16"/>
  <c r="T1606" i="16"/>
  <c r="O3632" i="16"/>
  <c r="T3632" i="16"/>
  <c r="O2602" i="16"/>
  <c r="T2602" i="16"/>
  <c r="O1699" i="16"/>
  <c r="T1699" i="16"/>
  <c r="O1916" i="16"/>
  <c r="T1916" i="16"/>
  <c r="O3398" i="16"/>
  <c r="T3398" i="16"/>
  <c r="O1119" i="16"/>
  <c r="T1119" i="16"/>
  <c r="O2980" i="16"/>
  <c r="T2980" i="16"/>
  <c r="O1551" i="16"/>
  <c r="T1551" i="16"/>
  <c r="O1544" i="16"/>
  <c r="T1544" i="16"/>
  <c r="O3475" i="16"/>
  <c r="T3475" i="16"/>
  <c r="O1767" i="16"/>
  <c r="T1767" i="16"/>
  <c r="O2125" i="16"/>
  <c r="T2125" i="16"/>
  <c r="O843" i="16"/>
  <c r="T843" i="16"/>
  <c r="O2137" i="16"/>
  <c r="T2137" i="16"/>
  <c r="O1225" i="16"/>
  <c r="T1225" i="16"/>
  <c r="O2307" i="16"/>
  <c r="T2307" i="16"/>
  <c r="O927" i="16"/>
  <c r="T927" i="16"/>
  <c r="O106" i="16"/>
  <c r="T106" i="16"/>
  <c r="O593" i="16"/>
  <c r="T593" i="16"/>
  <c r="O547" i="16"/>
  <c r="T547" i="16"/>
  <c r="O3185" i="16"/>
  <c r="T3185" i="16"/>
  <c r="O989" i="16"/>
  <c r="T989" i="16"/>
  <c r="O2356" i="16"/>
  <c r="T2356" i="16"/>
  <c r="O709" i="16"/>
  <c r="T709" i="16"/>
  <c r="O2522" i="16"/>
  <c r="T2522" i="16"/>
  <c r="O713" i="16"/>
  <c r="T713" i="16"/>
  <c r="O949" i="16"/>
  <c r="T949" i="16"/>
  <c r="O1414" i="16"/>
  <c r="T1414" i="16"/>
  <c r="O3454" i="16"/>
  <c r="T3454" i="16"/>
  <c r="O3010" i="16"/>
  <c r="T3010" i="16"/>
  <c r="O2401" i="16"/>
  <c r="T2401" i="16"/>
  <c r="O3260" i="16"/>
  <c r="T3260" i="16"/>
  <c r="O1198" i="16"/>
  <c r="T1198" i="16"/>
  <c r="O1607" i="16"/>
  <c r="T1607" i="16"/>
  <c r="O1332" i="16"/>
  <c r="T1332" i="16"/>
  <c r="O2772" i="16"/>
  <c r="T2772" i="16"/>
  <c r="O1830" i="16"/>
  <c r="T1830" i="16"/>
  <c r="O3324" i="16"/>
  <c r="T3324" i="16"/>
  <c r="O3210" i="16"/>
  <c r="T3210" i="16"/>
  <c r="O3745" i="16"/>
  <c r="T3745" i="16"/>
  <c r="O852" i="16"/>
  <c r="T852" i="16"/>
  <c r="O2004" i="16"/>
  <c r="T2004" i="16"/>
  <c r="O1287" i="16"/>
  <c r="T1287" i="16"/>
  <c r="O1300" i="16"/>
  <c r="T1300" i="16"/>
  <c r="O2452" i="16"/>
  <c r="T2452" i="16"/>
  <c r="O2309" i="16"/>
  <c r="T2309" i="16"/>
  <c r="O2873" i="16"/>
  <c r="T2873" i="16"/>
  <c r="O2108" i="16"/>
  <c r="T2108" i="16"/>
  <c r="O2270" i="16"/>
  <c r="T2270" i="16"/>
  <c r="O2643" i="16"/>
  <c r="T2643" i="16"/>
  <c r="O1096" i="16"/>
  <c r="T1096" i="16"/>
  <c r="O69" i="16"/>
  <c r="T69" i="16"/>
  <c r="O1723" i="16"/>
  <c r="T1723" i="16"/>
  <c r="O437" i="16"/>
  <c r="T437" i="16"/>
  <c r="O730" i="16"/>
  <c r="T730" i="16"/>
  <c r="O2521" i="16"/>
  <c r="T2521" i="16"/>
  <c r="O471" i="16"/>
  <c r="T471" i="16"/>
  <c r="O1357" i="16"/>
  <c r="T1357" i="16"/>
  <c r="O523" i="16"/>
  <c r="T523" i="16"/>
  <c r="O921" i="16"/>
  <c r="T921" i="16"/>
  <c r="O349" i="16"/>
  <c r="T349" i="16"/>
  <c r="O1308" i="16"/>
  <c r="T1308" i="16"/>
  <c r="O1519" i="16"/>
  <c r="T1519" i="16"/>
  <c r="O1647" i="16"/>
  <c r="T1647" i="16"/>
  <c r="O2524" i="16"/>
  <c r="T2524" i="16"/>
  <c r="O3073" i="16"/>
  <c r="T3073" i="16"/>
  <c r="O99" i="16"/>
  <c r="T99" i="16"/>
  <c r="O1605" i="16"/>
  <c r="T1605" i="16"/>
  <c r="O3154" i="16"/>
  <c r="T3154" i="16"/>
  <c r="O2710" i="16"/>
  <c r="T2710" i="16"/>
  <c r="O3319" i="16"/>
  <c r="T3319" i="16"/>
  <c r="O1463" i="16"/>
  <c r="T1463" i="16"/>
  <c r="O1265" i="16"/>
  <c r="T1265" i="16"/>
  <c r="O1389" i="16"/>
  <c r="T1389" i="16"/>
  <c r="O2027" i="16"/>
  <c r="T2027" i="16"/>
  <c r="O1619" i="16"/>
  <c r="T1619" i="16"/>
  <c r="O3513" i="16"/>
  <c r="T3513" i="16"/>
  <c r="O72" i="16"/>
  <c r="T72" i="16"/>
  <c r="O287" i="16"/>
  <c r="T287" i="16"/>
  <c r="O1452" i="16"/>
  <c r="T1452" i="16"/>
  <c r="O718" i="16"/>
  <c r="T718" i="16"/>
  <c r="O3753" i="16"/>
  <c r="T3753" i="16"/>
  <c r="O2301" i="16"/>
  <c r="T2301" i="16"/>
  <c r="O1761" i="16"/>
  <c r="T1761" i="16"/>
  <c r="O3196" i="16"/>
  <c r="T3196" i="16"/>
  <c r="O1419" i="16"/>
  <c r="T1419" i="16"/>
  <c r="O3005" i="16"/>
  <c r="T3005" i="16"/>
  <c r="O1216" i="16"/>
  <c r="T1216" i="16"/>
  <c r="O2001" i="16"/>
  <c r="T2001" i="16"/>
  <c r="O2053" i="16"/>
  <c r="T2053" i="16"/>
  <c r="O1635" i="16"/>
  <c r="T1635" i="16"/>
  <c r="O896" i="16"/>
  <c r="T896" i="16"/>
  <c r="O1231" i="16"/>
  <c r="T1231" i="16"/>
  <c r="O401" i="16"/>
  <c r="T401" i="16"/>
  <c r="O612" i="16"/>
  <c r="T612" i="16"/>
  <c r="O2718" i="16"/>
  <c r="T2718" i="16"/>
  <c r="O1453" i="16"/>
  <c r="T1453" i="16"/>
  <c r="O1061" i="16"/>
  <c r="T1061" i="16"/>
  <c r="O697" i="16"/>
  <c r="T697" i="16"/>
  <c r="O3568" i="16"/>
  <c r="T3568" i="16"/>
  <c r="O3684" i="16"/>
  <c r="T3684" i="16"/>
  <c r="O551" i="16"/>
  <c r="T551" i="16"/>
  <c r="O2020" i="16"/>
  <c r="T2020" i="16"/>
  <c r="O257" i="16"/>
  <c r="T257" i="16"/>
  <c r="O2978" i="16"/>
  <c r="T2978" i="16"/>
  <c r="O2970" i="16"/>
  <c r="T2970" i="16"/>
  <c r="O940" i="16"/>
  <c r="T940" i="16"/>
  <c r="O1126" i="16"/>
  <c r="T1126" i="16"/>
  <c r="O3166" i="16"/>
  <c r="T3166" i="16"/>
  <c r="O960" i="16"/>
  <c r="T960" i="16"/>
  <c r="O2113" i="16"/>
  <c r="T2113" i="16"/>
  <c r="O3727" i="16"/>
  <c r="T3727" i="16"/>
  <c r="O1510" i="16"/>
  <c r="T1510" i="16"/>
  <c r="O3320" i="16"/>
  <c r="T3320" i="16"/>
  <c r="O239" i="16"/>
  <c r="T239" i="16"/>
  <c r="O3120" i="16"/>
  <c r="T3120" i="16"/>
  <c r="O3758" i="16"/>
  <c r="T3758" i="16"/>
  <c r="O1021" i="16"/>
  <c r="T1021" i="16"/>
  <c r="O3150" i="16"/>
  <c r="T3150" i="16"/>
  <c r="O1877" i="16"/>
  <c r="T1877" i="16"/>
  <c r="O3216" i="16"/>
  <c r="T3216" i="16"/>
  <c r="O1424" i="16"/>
  <c r="T1424" i="16"/>
  <c r="O3450" i="16"/>
  <c r="T3450" i="16"/>
  <c r="O3386" i="16"/>
  <c r="T3386" i="16"/>
  <c r="O3474" i="16"/>
  <c r="T3474" i="16"/>
  <c r="O3793" i="16"/>
  <c r="T3793" i="16"/>
  <c r="O2178" i="16"/>
  <c r="T2178" i="16"/>
  <c r="O1365" i="16"/>
  <c r="T1365" i="16"/>
  <c r="O3259" i="16"/>
  <c r="T3259" i="16"/>
  <c r="O1929" i="16"/>
  <c r="T1929" i="16"/>
  <c r="O2350" i="16"/>
  <c r="T2350" i="16"/>
  <c r="O2057" i="16"/>
  <c r="T2057" i="16"/>
  <c r="O2659" i="16"/>
  <c r="T2659" i="16"/>
  <c r="O3076" i="16"/>
  <c r="T3076" i="16"/>
  <c r="O1238" i="16"/>
  <c r="T1238" i="16"/>
  <c r="O1109" i="16"/>
  <c r="T1109" i="16"/>
  <c r="O2979" i="16"/>
  <c r="T2979" i="16"/>
  <c r="O2905" i="16"/>
  <c r="T2905" i="16"/>
  <c r="O1560" i="16"/>
  <c r="T1560" i="16"/>
  <c r="O565" i="16"/>
  <c r="T565" i="16"/>
  <c r="O568" i="16"/>
  <c r="T568" i="16"/>
  <c r="O1646" i="16"/>
  <c r="T1646" i="16"/>
  <c r="O1778" i="16"/>
  <c r="T1778" i="16"/>
  <c r="O628" i="16"/>
  <c r="T628" i="16"/>
  <c r="O1754" i="16"/>
  <c r="T1754" i="16"/>
  <c r="O679" i="16"/>
  <c r="T679" i="16"/>
  <c r="O2329" i="16"/>
  <c r="T2329" i="16"/>
  <c r="O291" i="16"/>
  <c r="T291" i="16"/>
  <c r="O829" i="16"/>
  <c r="T829" i="16"/>
  <c r="O240" i="16"/>
  <c r="T240" i="16"/>
  <c r="O1054" i="16"/>
  <c r="T1054" i="16"/>
  <c r="O2516" i="16"/>
  <c r="T2516" i="16"/>
  <c r="O195" i="16"/>
  <c r="T195" i="16"/>
  <c r="O1173" i="16"/>
  <c r="T1173" i="16"/>
  <c r="O3716" i="16"/>
  <c r="T3716" i="16"/>
  <c r="O2266" i="16"/>
  <c r="T2266" i="16"/>
  <c r="O359" i="16"/>
  <c r="T359" i="16"/>
  <c r="O1434" i="16"/>
  <c r="T1434" i="16"/>
  <c r="O3476" i="16"/>
  <c r="T3476" i="16"/>
  <c r="O2947" i="16"/>
  <c r="T2947" i="16"/>
  <c r="O3083" i="16"/>
  <c r="T3083" i="16"/>
  <c r="O2626" i="16"/>
  <c r="T2626" i="16"/>
  <c r="O3647" i="16"/>
  <c r="T3647" i="16"/>
  <c r="O1439" i="16"/>
  <c r="T1439" i="16"/>
  <c r="O3321" i="16"/>
  <c r="T3321" i="16"/>
  <c r="O2864" i="16"/>
  <c r="T2864" i="16"/>
  <c r="O3661" i="16"/>
  <c r="T3661" i="16"/>
  <c r="O3074" i="16"/>
  <c r="T3074" i="16"/>
  <c r="O2128" i="16"/>
  <c r="T2128" i="16"/>
  <c r="O2572" i="16"/>
  <c r="T2572" i="16"/>
  <c r="O1942" i="16"/>
  <c r="T1942" i="16"/>
  <c r="O2774" i="16"/>
  <c r="T2774" i="16"/>
  <c r="O1622" i="16"/>
  <c r="T1622" i="16"/>
  <c r="O892" i="16"/>
  <c r="T892" i="16"/>
  <c r="O464" i="16"/>
  <c r="T464" i="16"/>
  <c r="O2257" i="16"/>
  <c r="T2257" i="16"/>
  <c r="O1361" i="16"/>
  <c r="T1361" i="16"/>
  <c r="O976" i="16"/>
  <c r="T976" i="16"/>
  <c r="O560" i="16"/>
  <c r="T560" i="16"/>
  <c r="O1949" i="16"/>
  <c r="T1949" i="16"/>
  <c r="O1020" i="16"/>
  <c r="T1020" i="16"/>
  <c r="O629" i="16"/>
  <c r="T629" i="16"/>
  <c r="O797" i="16"/>
  <c r="T797" i="16"/>
  <c r="O779" i="16"/>
  <c r="T779" i="16"/>
  <c r="O3645" i="16"/>
  <c r="T3645" i="16"/>
  <c r="O1756" i="16"/>
  <c r="T1756" i="16"/>
  <c r="O2803" i="16"/>
  <c r="T2803" i="16"/>
  <c r="O2951" i="16"/>
  <c r="T2951" i="16"/>
  <c r="O3067" i="16"/>
  <c r="T3067" i="16"/>
  <c r="O3720" i="16"/>
  <c r="T3720" i="16"/>
  <c r="O3243" i="16"/>
  <c r="T3243" i="16"/>
  <c r="O1135" i="16"/>
  <c r="T1135" i="16"/>
  <c r="O3509" i="16"/>
  <c r="T3509" i="16"/>
  <c r="O3715" i="16"/>
  <c r="T3715" i="16"/>
  <c r="O3098" i="16"/>
  <c r="T3098" i="16"/>
  <c r="O3505" i="16"/>
  <c r="T3505" i="16"/>
  <c r="O2938" i="16"/>
  <c r="T2938" i="16"/>
  <c r="O3759" i="16"/>
  <c r="T3759" i="16"/>
  <c r="O1641" i="16"/>
  <c r="T1641" i="16"/>
  <c r="O1625" i="16"/>
  <c r="T1625" i="16"/>
  <c r="O1077" i="16"/>
  <c r="T1077" i="16"/>
  <c r="O1517" i="16"/>
  <c r="T1517" i="16"/>
  <c r="O3235" i="16"/>
  <c r="T3235" i="16"/>
  <c r="O1770" i="16"/>
  <c r="T1770" i="16"/>
  <c r="O2230" i="16"/>
  <c r="T2230" i="16"/>
  <c r="O3397" i="16"/>
  <c r="T3397" i="16"/>
  <c r="O3038" i="16"/>
  <c r="T3038" i="16"/>
  <c r="O2810" i="16"/>
  <c r="T2810" i="16"/>
  <c r="O2692" i="16"/>
  <c r="T2692" i="16"/>
  <c r="O473" i="16"/>
  <c r="T473" i="16"/>
  <c r="O1184" i="16"/>
  <c r="T1184" i="16"/>
  <c r="O3655" i="16"/>
  <c r="T3655" i="16"/>
  <c r="O1272" i="16"/>
  <c r="T1272" i="16"/>
  <c r="O339" i="16"/>
  <c r="T339" i="16"/>
  <c r="O1464" i="16"/>
  <c r="T1464" i="16"/>
  <c r="O392" i="16"/>
  <c r="T392" i="16"/>
  <c r="O2041" i="16"/>
  <c r="T2041" i="16"/>
  <c r="O557" i="16"/>
  <c r="T557" i="16"/>
  <c r="O2131" i="16"/>
  <c r="T2131" i="16"/>
  <c r="O517" i="16"/>
  <c r="T517" i="16"/>
  <c r="O1729" i="16"/>
  <c r="T1729" i="16"/>
  <c r="O3741" i="16"/>
  <c r="T3741" i="16"/>
  <c r="O528" i="16"/>
  <c r="T528" i="16"/>
  <c r="O1693" i="16"/>
  <c r="T1693" i="16"/>
  <c r="O3652" i="16"/>
  <c r="T3652" i="16"/>
  <c r="O3762" i="16"/>
  <c r="T3762" i="16"/>
  <c r="O2674" i="16"/>
  <c r="T2674" i="16"/>
  <c r="O923" i="16"/>
  <c r="T923" i="16"/>
  <c r="O3525" i="16"/>
  <c r="T3525" i="16"/>
  <c r="O2074" i="16"/>
  <c r="T2074" i="16"/>
  <c r="O1067" i="16"/>
  <c r="T1067" i="16"/>
  <c r="O2196" i="16"/>
  <c r="T2196" i="16"/>
  <c r="O2694" i="16"/>
  <c r="T2694" i="16"/>
  <c r="O2478" i="16"/>
  <c r="T2478" i="16"/>
  <c r="O3182" i="16"/>
  <c r="T3182" i="16"/>
  <c r="O2502" i="16"/>
  <c r="T2502" i="16"/>
  <c r="O2880" i="16"/>
  <c r="T2880" i="16"/>
  <c r="O833" i="16"/>
  <c r="T833" i="16"/>
  <c r="O2152" i="16"/>
  <c r="T2152" i="16"/>
  <c r="O2165" i="16"/>
  <c r="T2165" i="16"/>
  <c r="O1312" i="16"/>
  <c r="T1312" i="16"/>
  <c r="O521" i="16"/>
  <c r="T521" i="16"/>
  <c r="O1111" i="16"/>
  <c r="T1111" i="16"/>
  <c r="O1256" i="16"/>
  <c r="T1256" i="16"/>
  <c r="O3110" i="16"/>
  <c r="T3110" i="16"/>
  <c r="O1072" i="16"/>
  <c r="T1072" i="16"/>
  <c r="O1516" i="16"/>
  <c r="T1516" i="16"/>
  <c r="O1961" i="16"/>
  <c r="T1961" i="16"/>
  <c r="O2739" i="16"/>
  <c r="T2739" i="16"/>
  <c r="O932" i="16"/>
  <c r="T932" i="16"/>
  <c r="O2449" i="16"/>
  <c r="T2449" i="16"/>
  <c r="O660" i="16"/>
  <c r="T660" i="16"/>
  <c r="O413" i="16"/>
  <c r="T413" i="16"/>
  <c r="O728" i="16"/>
  <c r="T728" i="16"/>
  <c r="O3049" i="16"/>
  <c r="T3049" i="16"/>
  <c r="O208" i="16"/>
  <c r="T208" i="16"/>
  <c r="O433" i="16"/>
  <c r="T433" i="16"/>
  <c r="O267" i="16"/>
  <c r="T267" i="16"/>
  <c r="O159" i="16"/>
  <c r="T159" i="16"/>
  <c r="O3825" i="16"/>
  <c r="T3825" i="16"/>
  <c r="O2052" i="16"/>
  <c r="T2052" i="16"/>
  <c r="O1229" i="16"/>
  <c r="T1229" i="16"/>
  <c r="O3373" i="16"/>
  <c r="T3373" i="16"/>
  <c r="O2682" i="16"/>
  <c r="T2682" i="16"/>
  <c r="O1181" i="16"/>
  <c r="T1181" i="16"/>
  <c r="O2941" i="16"/>
  <c r="T2941" i="16"/>
  <c r="O3433" i="16"/>
  <c r="T3433" i="16"/>
  <c r="O3204" i="16"/>
  <c r="T3204" i="16"/>
  <c r="O1914" i="16"/>
  <c r="T1914" i="16"/>
  <c r="O3318" i="16"/>
  <c r="T3318" i="16"/>
  <c r="O2736" i="16"/>
  <c r="T2736" i="16"/>
  <c r="O2293" i="16"/>
  <c r="T2293" i="16"/>
  <c r="O3289" i="16"/>
  <c r="T3289" i="16"/>
  <c r="O3339" i="16"/>
  <c r="T3339" i="16"/>
  <c r="O2886" i="16"/>
  <c r="T2886" i="16"/>
  <c r="O3012" i="16"/>
  <c r="T3012" i="16"/>
  <c r="O3721" i="16"/>
  <c r="T3721" i="16"/>
  <c r="O2099" i="16"/>
  <c r="T2099" i="16"/>
  <c r="O3316" i="16"/>
  <c r="T3316" i="16"/>
  <c r="O1209" i="16"/>
  <c r="T1209" i="16"/>
  <c r="O1842" i="16"/>
  <c r="T1842" i="16"/>
  <c r="O1208" i="16"/>
  <c r="T1208" i="16"/>
  <c r="O1506" i="16"/>
  <c r="T1506" i="16"/>
  <c r="O1881" i="16"/>
  <c r="T1881" i="16"/>
  <c r="O1337" i="16"/>
  <c r="T1337" i="16"/>
  <c r="O1831" i="16"/>
  <c r="T1831" i="16"/>
  <c r="O2987" i="16"/>
  <c r="T2987" i="16"/>
  <c r="O2582" i="16"/>
  <c r="T2582" i="16"/>
  <c r="O2379" i="16"/>
  <c r="T2379" i="16"/>
  <c r="O2248" i="16"/>
  <c r="T2248" i="16"/>
  <c r="O2693" i="16"/>
  <c r="T2693" i="16"/>
  <c r="O1925" i="16"/>
  <c r="T1925" i="16"/>
  <c r="O2174" i="16"/>
  <c r="T2174" i="16"/>
  <c r="O1486" i="16"/>
  <c r="T1486" i="16"/>
  <c r="O154" i="16"/>
  <c r="T154" i="16"/>
  <c r="O924" i="16"/>
  <c r="T924" i="16"/>
  <c r="O2965" i="16"/>
  <c r="T2965" i="16"/>
  <c r="O955" i="16"/>
  <c r="T955" i="16"/>
  <c r="O1585" i="16"/>
  <c r="T1585" i="16"/>
  <c r="O364" i="16"/>
  <c r="T364" i="16"/>
  <c r="O592" i="16"/>
  <c r="T592" i="16"/>
  <c r="O1400" i="16"/>
  <c r="T1400" i="16"/>
  <c r="O2100" i="16"/>
  <c r="T2100" i="16"/>
  <c r="O1634" i="16"/>
  <c r="T1634" i="16"/>
  <c r="O480" i="16"/>
  <c r="T480" i="16"/>
  <c r="O2454" i="16"/>
  <c r="T2454" i="16"/>
  <c r="O1524" i="16"/>
  <c r="T1524" i="16"/>
  <c r="O455" i="16"/>
  <c r="T455" i="16"/>
  <c r="O3613" i="16"/>
  <c r="T3613" i="16"/>
  <c r="O2292" i="16"/>
  <c r="T2292" i="16"/>
  <c r="O2558" i="16"/>
  <c r="T2558" i="16"/>
  <c r="O3508" i="16"/>
  <c r="T3508" i="16"/>
  <c r="O118" i="16"/>
  <c r="T118" i="16"/>
  <c r="O590" i="16"/>
  <c r="T590" i="16"/>
  <c r="O105" i="16"/>
  <c r="T105" i="16"/>
  <c r="O2946" i="16"/>
  <c r="T2946" i="16"/>
  <c r="O1431" i="16"/>
  <c r="T1431" i="16"/>
  <c r="O3017" i="16"/>
  <c r="T3017" i="16"/>
  <c r="O1241" i="16"/>
  <c r="T1241" i="16"/>
  <c r="O1003" i="16"/>
  <c r="T1003" i="16"/>
  <c r="O1538" i="16"/>
  <c r="T1538" i="16"/>
  <c r="O228" i="16"/>
  <c r="T228" i="16"/>
  <c r="O2814" i="16"/>
  <c r="T2814" i="16"/>
  <c r="O3820" i="16"/>
  <c r="T3820" i="16"/>
  <c r="O2497" i="16"/>
  <c r="T2497" i="16"/>
  <c r="O2060" i="16"/>
  <c r="T2060" i="16"/>
  <c r="O1305" i="16"/>
  <c r="T1305" i="16"/>
  <c r="O3085" i="16"/>
  <c r="T3085" i="16"/>
  <c r="O465" i="16"/>
  <c r="T465" i="16"/>
  <c r="O2377" i="16"/>
  <c r="T2377" i="16"/>
  <c r="O1007" i="16"/>
  <c r="T1007" i="16"/>
  <c r="O775" i="16"/>
  <c r="T775" i="16"/>
  <c r="O1943" i="16"/>
  <c r="T1943" i="16"/>
  <c r="O1223" i="16"/>
  <c r="T1223" i="16"/>
  <c r="O2927" i="16"/>
  <c r="T2927" i="16"/>
  <c r="O3443" i="16"/>
  <c r="T3443" i="16"/>
  <c r="O3589" i="16"/>
  <c r="T3589" i="16"/>
  <c r="O1171" i="16"/>
  <c r="T1171" i="16"/>
  <c r="O2236" i="16"/>
  <c r="T2236" i="16"/>
  <c r="O429" i="16"/>
  <c r="T429" i="16"/>
  <c r="O928" i="16"/>
  <c r="T928" i="16"/>
  <c r="O2221" i="16"/>
  <c r="T2221" i="16"/>
  <c r="O3495" i="16"/>
  <c r="T3495" i="16"/>
  <c r="O503" i="16"/>
  <c r="T503" i="16"/>
  <c r="O1131" i="16"/>
  <c r="T1131" i="16"/>
  <c r="O1765" i="16"/>
  <c r="T1765" i="16"/>
  <c r="O746" i="16"/>
  <c r="T746" i="16"/>
  <c r="O2578" i="16"/>
  <c r="T2578" i="16"/>
  <c r="O3470" i="16"/>
  <c r="T3470" i="16"/>
  <c r="O2249" i="16"/>
  <c r="T2249" i="16"/>
  <c r="O2737" i="16"/>
  <c r="T2737" i="16"/>
  <c r="O1017" i="16"/>
  <c r="T1017" i="16"/>
  <c r="O1041" i="16"/>
  <c r="T1041" i="16"/>
  <c r="O1296" i="16"/>
  <c r="T1296" i="16"/>
  <c r="O2631" i="16"/>
  <c r="T2631" i="16"/>
  <c r="O1085" i="16"/>
  <c r="T1085" i="16"/>
  <c r="O3245" i="16"/>
  <c r="T3245" i="16"/>
  <c r="O2025" i="16"/>
  <c r="T2025" i="16"/>
  <c r="O1632" i="16"/>
  <c r="T1632" i="16"/>
  <c r="O2829" i="16"/>
  <c r="T2829" i="16"/>
  <c r="O3357" i="16"/>
  <c r="T3357" i="16"/>
  <c r="O1511" i="16"/>
  <c r="T1511" i="16"/>
  <c r="O2470" i="16"/>
  <c r="T2470" i="16"/>
  <c r="O3346" i="16"/>
  <c r="T3346" i="16"/>
  <c r="O2902" i="16"/>
  <c r="T2902" i="16"/>
  <c r="O3559" i="16"/>
  <c r="T3559" i="16"/>
  <c r="O1137" i="16"/>
  <c r="T1137" i="16"/>
  <c r="O1276" i="16"/>
  <c r="T1276" i="16"/>
  <c r="O2469" i="16"/>
  <c r="T2469" i="16"/>
  <c r="O2055" i="16"/>
  <c r="T2055" i="16"/>
  <c r="O2437" i="16"/>
  <c r="T2437" i="16"/>
  <c r="O1167" i="16"/>
  <c r="T1167" i="16"/>
  <c r="O234" i="16"/>
  <c r="T234" i="16"/>
  <c r="O394" i="16"/>
  <c r="T394" i="16"/>
  <c r="O1611" i="16"/>
  <c r="T1611" i="16"/>
  <c r="O917" i="16"/>
  <c r="T917" i="16"/>
  <c r="O331" i="16"/>
  <c r="T331" i="16"/>
  <c r="O238" i="16"/>
  <c r="T238" i="16"/>
  <c r="O1206" i="16"/>
  <c r="T1206" i="16"/>
  <c r="O698" i="16"/>
  <c r="T698" i="16"/>
  <c r="O3101" i="16"/>
  <c r="T3101" i="16"/>
  <c r="O1390" i="16"/>
  <c r="T1390" i="16"/>
  <c r="O3286" i="16"/>
  <c r="T3286" i="16"/>
  <c r="O3767" i="16"/>
  <c r="T3767" i="16"/>
  <c r="O2084" i="16"/>
  <c r="T2084" i="16"/>
  <c r="O3714" i="16"/>
  <c r="T3714" i="16"/>
  <c r="O3213" i="16"/>
  <c r="T3213" i="16"/>
  <c r="O1856" i="16"/>
  <c r="T1856" i="16"/>
  <c r="O2709" i="16"/>
  <c r="T2709" i="16"/>
  <c r="O3219" i="16"/>
  <c r="T3219" i="16"/>
  <c r="O1132" i="16"/>
  <c r="T1132" i="16"/>
  <c r="O1566" i="16"/>
  <c r="T1566" i="16"/>
  <c r="O774" i="16"/>
  <c r="T774" i="16"/>
  <c r="O986" i="16"/>
  <c r="T986" i="16"/>
  <c r="O2281" i="16"/>
  <c r="T2281" i="16"/>
  <c r="O250" i="16"/>
  <c r="T250" i="16"/>
  <c r="O1023" i="16"/>
  <c r="T1023" i="16"/>
  <c r="O2069" i="16"/>
  <c r="T2069" i="16"/>
  <c r="O772" i="16"/>
  <c r="T772" i="16"/>
  <c r="O3340" i="16"/>
  <c r="T3340" i="16"/>
  <c r="O241" i="16"/>
  <c r="T241" i="16"/>
  <c r="O1118" i="16"/>
  <c r="T1118" i="16"/>
  <c r="O2610" i="16"/>
  <c r="T2610" i="16"/>
  <c r="O1738" i="16"/>
  <c r="T1738" i="16"/>
  <c r="O2539" i="16"/>
  <c r="T2539" i="16"/>
  <c r="O2225" i="16"/>
  <c r="T2225" i="16"/>
  <c r="O2241" i="16"/>
  <c r="T2241" i="16"/>
  <c r="O1967" i="16"/>
  <c r="T1967" i="16"/>
  <c r="O2181" i="16"/>
  <c r="T2181" i="16"/>
  <c r="O3058" i="16"/>
  <c r="T3058" i="16"/>
  <c r="O3261" i="16"/>
  <c r="T3261" i="16"/>
  <c r="O2924" i="16"/>
  <c r="T2924" i="16"/>
  <c r="O1422" i="16"/>
  <c r="T1422" i="16"/>
  <c r="O630" i="16"/>
  <c r="T630" i="16"/>
  <c r="O2358" i="16"/>
  <c r="T2358" i="16"/>
  <c r="O2657" i="16"/>
  <c r="T2657" i="16"/>
  <c r="O98" i="16"/>
  <c r="T98" i="16"/>
  <c r="O451" i="16"/>
  <c r="T451" i="16"/>
  <c r="O965" i="16"/>
  <c r="T965" i="16"/>
  <c r="O2619" i="16"/>
  <c r="T2619" i="16"/>
  <c r="O958" i="16"/>
  <c r="T958" i="16"/>
  <c r="O1203" i="16"/>
  <c r="T1203" i="16"/>
  <c r="O627" i="16"/>
  <c r="T627" i="16"/>
  <c r="O286" i="16"/>
  <c r="T286" i="16"/>
  <c r="O2485" i="16"/>
  <c r="T2485" i="16"/>
  <c r="O3836" i="16"/>
  <c r="T3836" i="16"/>
  <c r="O1883" i="16"/>
  <c r="T1883" i="16"/>
  <c r="O3702" i="16"/>
  <c r="T3702" i="16"/>
  <c r="O1799" i="16"/>
  <c r="T1799" i="16"/>
  <c r="O3837" i="16"/>
  <c r="T3837" i="16"/>
  <c r="O3620" i="16"/>
  <c r="T3620" i="16"/>
  <c r="O3409" i="16"/>
  <c r="T3409" i="16"/>
  <c r="O3363" i="16"/>
  <c r="T3363" i="16"/>
  <c r="O1089" i="16"/>
  <c r="T1089" i="16"/>
  <c r="O3356" i="16"/>
  <c r="T3356" i="16"/>
  <c r="O1876" i="16"/>
  <c r="T1876" i="16"/>
  <c r="O776" i="16"/>
  <c r="T776" i="16"/>
  <c r="O2762" i="16"/>
  <c r="T2762" i="16"/>
  <c r="O556" i="16"/>
  <c r="T556" i="16"/>
  <c r="O858" i="16"/>
  <c r="T858" i="16"/>
  <c r="O850" i="16"/>
  <c r="T850" i="16"/>
  <c r="O290" i="16"/>
  <c r="T290" i="16"/>
  <c r="O805" i="16"/>
  <c r="T805" i="16"/>
  <c r="O1016" i="16"/>
  <c r="T1016" i="16"/>
  <c r="O984" i="16"/>
  <c r="T984" i="16"/>
  <c r="O861" i="16"/>
  <c r="T861" i="16"/>
  <c r="O598" i="16"/>
  <c r="T598" i="16"/>
  <c r="O1482" i="16"/>
  <c r="T1482" i="16"/>
  <c r="O3536" i="16"/>
  <c r="T3536" i="16"/>
  <c r="O1114" i="16"/>
  <c r="T1114" i="16"/>
  <c r="O803" i="16"/>
  <c r="T803" i="16"/>
  <c r="O1990" i="16"/>
  <c r="T1990" i="16"/>
  <c r="O1873" i="16"/>
  <c r="T1873" i="16"/>
  <c r="O2559" i="16"/>
  <c r="T2559" i="16"/>
  <c r="O2440" i="16"/>
  <c r="T2440" i="16"/>
  <c r="O2861" i="16"/>
  <c r="T2861" i="16"/>
  <c r="O2096" i="16"/>
  <c r="T2096" i="16"/>
  <c r="O2365" i="16"/>
  <c r="T2365" i="16"/>
  <c r="O2859" i="16"/>
  <c r="T2859" i="16"/>
  <c r="O738" i="16"/>
  <c r="T738" i="16"/>
  <c r="O317" i="16"/>
  <c r="T317" i="16"/>
  <c r="O532" i="16"/>
  <c r="T532" i="16"/>
  <c r="O2701" i="16"/>
  <c r="T2701" i="16"/>
  <c r="O992" i="16"/>
  <c r="T992" i="16"/>
  <c r="O457" i="16"/>
  <c r="T457" i="16"/>
  <c r="O243" i="16"/>
  <c r="T243" i="16"/>
  <c r="O544" i="16"/>
  <c r="T544" i="16"/>
  <c r="O2813" i="16"/>
  <c r="T2813" i="16"/>
  <c r="O3025" i="16"/>
  <c r="T3025" i="16"/>
  <c r="O230" i="16"/>
  <c r="T230" i="16"/>
  <c r="O3548" i="16"/>
  <c r="T3548" i="16"/>
  <c r="O2722" i="16"/>
  <c r="T2722" i="16"/>
  <c r="O1523" i="16"/>
  <c r="T1523" i="16"/>
  <c r="O3551" i="16"/>
  <c r="T3551" i="16"/>
  <c r="O2984" i="16"/>
  <c r="T2984" i="16"/>
  <c r="O3670" i="16"/>
  <c r="T3670" i="16"/>
  <c r="O3531" i="16"/>
  <c r="T3531" i="16"/>
  <c r="O3798" i="16"/>
  <c r="T3798" i="16"/>
  <c r="O2995" i="16"/>
  <c r="T2995" i="16"/>
  <c r="O2183" i="16"/>
  <c r="T2183" i="16"/>
  <c r="O2723" i="16"/>
  <c r="T2723" i="16"/>
  <c r="O1928" i="16"/>
  <c r="T1928" i="16"/>
  <c r="O1242" i="16"/>
  <c r="T1242" i="16"/>
  <c r="O3678" i="16"/>
  <c r="T3678" i="16"/>
  <c r="O3401" i="16"/>
  <c r="T3401" i="16"/>
  <c r="O2600" i="16"/>
  <c r="T2600" i="16"/>
  <c r="O1364" i="16"/>
  <c r="T1364" i="16"/>
  <c r="O1788" i="16"/>
  <c r="T1788" i="16"/>
  <c r="O762" i="16"/>
  <c r="T762" i="16"/>
  <c r="O1892" i="16"/>
  <c r="T1892" i="16"/>
  <c r="O1514" i="16"/>
  <c r="T1514" i="16"/>
  <c r="O2645" i="16"/>
  <c r="T2645" i="16"/>
  <c r="O742" i="16"/>
  <c r="T742" i="16"/>
  <c r="O2896" i="16"/>
  <c r="T2896" i="16"/>
  <c r="O873" i="16"/>
  <c r="T873" i="16"/>
  <c r="O836" i="16"/>
  <c r="T836" i="16"/>
  <c r="O907" i="16"/>
  <c r="T907" i="16"/>
  <c r="O506" i="16"/>
  <c r="T506" i="16"/>
  <c r="O1782" i="16"/>
  <c r="T1782" i="16"/>
  <c r="O3092" i="16"/>
  <c r="T3092" i="16"/>
  <c r="O2757" i="16"/>
  <c r="T2757" i="16"/>
  <c r="O1557" i="16"/>
  <c r="T1557" i="16"/>
  <c r="O3750" i="16"/>
  <c r="T3750" i="16"/>
  <c r="O3608" i="16"/>
  <c r="T3608" i="16"/>
  <c r="O1186" i="16"/>
  <c r="T1186" i="16"/>
  <c r="O203" i="16"/>
  <c r="T203" i="16"/>
  <c r="O276" i="16"/>
  <c r="T276" i="16"/>
  <c r="O1858" i="16"/>
  <c r="T1858" i="16"/>
  <c r="O1996" i="16"/>
  <c r="T1996" i="16"/>
  <c r="O2429" i="16"/>
  <c r="T2429" i="16"/>
  <c r="O1627" i="16"/>
  <c r="T1627" i="16"/>
  <c r="O2403" i="16"/>
  <c r="T2403" i="16"/>
  <c r="O2263" i="16"/>
  <c r="T2263" i="16"/>
  <c r="O2800" i="16"/>
  <c r="T2800" i="16"/>
  <c r="O1142" i="16"/>
  <c r="T1142" i="16"/>
  <c r="O87" i="16"/>
  <c r="T87" i="16"/>
  <c r="O168" i="16"/>
  <c r="T168" i="16"/>
  <c r="O1667" i="16"/>
  <c r="T1667" i="16"/>
  <c r="O1550" i="16"/>
  <c r="T1550" i="16"/>
  <c r="O2770" i="16"/>
  <c r="T2770" i="16"/>
  <c r="O3124" i="16"/>
  <c r="T3124" i="16"/>
  <c r="O172" i="16"/>
  <c r="T172" i="16"/>
  <c r="O3250" i="16"/>
  <c r="T3250" i="16"/>
  <c r="O2708" i="16"/>
  <c r="T2708" i="16"/>
  <c r="O2327" i="16"/>
  <c r="T2327" i="16"/>
  <c r="O3486" i="16"/>
  <c r="T3486" i="16"/>
  <c r="O1640" i="16"/>
  <c r="T1640" i="16"/>
  <c r="O3392" i="16"/>
  <c r="T3392" i="16"/>
  <c r="O3114" i="16"/>
  <c r="T3114" i="16"/>
  <c r="O2312" i="16"/>
  <c r="T2312" i="16"/>
  <c r="O1158" i="16"/>
  <c r="T1158" i="16"/>
  <c r="O2311" i="16"/>
  <c r="T2311" i="16"/>
  <c r="O2357" i="16"/>
  <c r="T2357" i="16"/>
  <c r="O2617" i="16"/>
  <c r="T2617" i="16"/>
  <c r="O278" i="16"/>
  <c r="T278" i="16"/>
  <c r="O454" i="16"/>
  <c r="T454" i="16"/>
  <c r="O1251" i="16"/>
  <c r="T1251" i="16"/>
  <c r="O280" i="16"/>
  <c r="T280" i="16"/>
  <c r="O584" i="16"/>
  <c r="T584" i="16"/>
  <c r="O1358" i="16"/>
  <c r="T1358" i="16"/>
  <c r="O1406" i="16"/>
  <c r="T1406" i="16"/>
  <c r="O548" i="16"/>
  <c r="T548" i="16"/>
  <c r="O1022" i="16"/>
  <c r="T1022" i="16"/>
  <c r="O66" i="16"/>
  <c r="T66" i="16"/>
  <c r="O333" i="16"/>
  <c r="T333" i="16"/>
  <c r="O57" i="16"/>
  <c r="T57" i="16"/>
  <c r="O3845" i="16"/>
  <c r="T3845" i="16"/>
  <c r="O3425" i="16"/>
  <c r="T3425" i="16"/>
  <c r="O2819" i="16"/>
  <c r="T2819" i="16"/>
  <c r="O2748" i="16"/>
  <c r="T2748" i="16"/>
  <c r="O1108" i="16"/>
  <c r="T1108" i="16"/>
  <c r="O2290" i="16"/>
  <c r="T2290" i="16"/>
  <c r="O3264" i="16"/>
  <c r="T3264" i="16"/>
  <c r="O3131" i="16"/>
  <c r="T3131" i="16"/>
  <c r="O3626" i="16"/>
  <c r="T3626" i="16"/>
  <c r="O3603" i="16"/>
  <c r="T3603" i="16"/>
  <c r="O3515" i="16"/>
  <c r="T3515" i="16"/>
  <c r="O2059" i="16"/>
  <c r="T2059" i="16"/>
  <c r="O644" i="16"/>
  <c r="T644" i="16"/>
  <c r="O281" i="16"/>
  <c r="T281" i="16"/>
  <c r="O1399" i="16"/>
  <c r="T1399" i="16"/>
  <c r="O694" i="16"/>
  <c r="T694" i="16"/>
  <c r="O1393" i="16"/>
  <c r="T1393" i="16"/>
  <c r="O327" i="16"/>
  <c r="T327" i="16"/>
  <c r="O369" i="16"/>
  <c r="T369" i="16"/>
  <c r="O1668" i="16"/>
  <c r="T1668" i="16"/>
  <c r="O2430" i="16"/>
  <c r="T2430" i="16"/>
  <c r="O3575" i="16"/>
  <c r="T3575" i="16"/>
  <c r="O3222" i="16"/>
  <c r="T3222" i="16"/>
  <c r="O2420" i="16"/>
  <c r="T2420" i="16"/>
  <c r="O3643" i="16"/>
  <c r="T3643" i="16"/>
  <c r="O3817" i="16"/>
  <c r="T3817" i="16"/>
  <c r="O3747" i="16"/>
  <c r="T3747" i="16"/>
  <c r="O2495" i="16"/>
  <c r="T2495" i="16"/>
  <c r="O3043" i="16"/>
  <c r="T3043" i="16"/>
  <c r="O2070" i="16"/>
  <c r="T2070" i="16"/>
  <c r="O2276" i="16"/>
  <c r="T2276" i="16"/>
  <c r="O3674" i="16"/>
  <c r="T3674" i="16"/>
  <c r="O3084" i="16"/>
  <c r="T3084" i="16"/>
  <c r="O3436" i="16"/>
  <c r="T3436" i="16"/>
  <c r="O2636" i="16"/>
  <c r="T2636" i="16"/>
  <c r="O2483" i="16"/>
  <c r="T2483" i="16"/>
  <c r="O1926" i="16"/>
  <c r="T1926" i="16"/>
  <c r="O690" i="16"/>
  <c r="T690" i="16"/>
  <c r="O1834" i="16"/>
  <c r="T1834" i="16"/>
  <c r="O2575" i="16"/>
  <c r="T2575" i="16"/>
  <c r="O3186" i="16"/>
  <c r="T3186" i="16"/>
  <c r="O840" i="16"/>
  <c r="T840" i="16"/>
  <c r="O1042" i="16"/>
  <c r="T1042" i="16"/>
  <c r="O2042" i="16"/>
  <c r="T2042" i="16"/>
  <c r="O807" i="16"/>
  <c r="T807" i="16"/>
  <c r="O914" i="16"/>
  <c r="T914" i="16"/>
  <c r="O116" i="16"/>
  <c r="T116" i="16"/>
  <c r="O1033" i="16"/>
  <c r="T1033" i="16"/>
  <c r="O589" i="16"/>
  <c r="T589" i="16"/>
  <c r="O67" i="16"/>
  <c r="T67" i="16"/>
  <c r="O294" i="16"/>
  <c r="T294" i="16"/>
  <c r="O2717" i="16"/>
  <c r="T2717" i="16"/>
  <c r="O3064" i="16"/>
  <c r="T3064" i="16"/>
  <c r="O1768" i="16"/>
  <c r="T1768" i="16"/>
  <c r="O650" i="16"/>
  <c r="T650" i="16"/>
  <c r="O1355" i="16"/>
  <c r="T1355" i="16"/>
  <c r="O2696" i="16"/>
  <c r="T2696" i="16"/>
  <c r="O2391" i="16"/>
  <c r="T2391" i="16"/>
  <c r="O531" i="16"/>
  <c r="T531" i="16"/>
  <c r="O583" i="16"/>
  <c r="T583" i="16"/>
  <c r="O381" i="16"/>
  <c r="T381" i="16"/>
  <c r="O922" i="16"/>
  <c r="T922" i="16"/>
  <c r="O3738" i="16"/>
  <c r="T3738" i="16"/>
  <c r="O136" i="16"/>
  <c r="T136" i="16"/>
  <c r="O273" i="16"/>
  <c r="T273" i="16"/>
  <c r="O1763" i="16"/>
  <c r="T1763" i="16"/>
  <c r="O2844" i="16"/>
  <c r="T2844" i="16"/>
  <c r="O602" i="16"/>
  <c r="T602" i="16"/>
  <c r="O1789" i="16"/>
  <c r="T1789" i="16"/>
  <c r="O1694" i="16"/>
  <c r="T1694" i="16"/>
  <c r="O1981" i="16"/>
  <c r="T1981" i="16"/>
  <c r="O1356" i="16"/>
  <c r="T1356" i="16"/>
  <c r="O2036" i="16"/>
  <c r="T2036" i="16"/>
  <c r="O2662" i="16"/>
  <c r="T2662" i="16"/>
  <c r="O152" i="16"/>
  <c r="T152" i="16"/>
  <c r="O576" i="16"/>
  <c r="T576" i="16"/>
  <c r="O1499" i="16"/>
  <c r="T1499" i="16"/>
  <c r="O2462" i="16"/>
  <c r="T2462" i="16"/>
  <c r="O2259" i="16"/>
  <c r="T2259" i="16"/>
  <c r="O2823" i="16"/>
  <c r="T2823" i="16"/>
  <c r="O2704" i="16"/>
  <c r="T2704" i="16"/>
  <c r="O2560" i="16"/>
  <c r="T2560" i="16"/>
  <c r="O1047" i="16"/>
  <c r="T1047" i="16"/>
  <c r="O2319" i="16"/>
  <c r="T2319" i="16"/>
  <c r="O1165" i="16"/>
  <c r="T1165" i="16"/>
  <c r="O397" i="16"/>
  <c r="T397" i="16"/>
  <c r="O504" i="16"/>
  <c r="T504" i="16"/>
  <c r="O226" i="16"/>
  <c r="T226" i="16"/>
  <c r="O2150" i="16"/>
  <c r="T2150" i="16"/>
  <c r="O867" i="16"/>
  <c r="T867" i="16"/>
  <c r="O179" i="16"/>
  <c r="T179" i="16"/>
  <c r="O3737" i="16"/>
  <c r="T3737" i="16"/>
  <c r="O1614" i="16"/>
  <c r="T1614" i="16"/>
  <c r="O564" i="16"/>
  <c r="T564" i="16"/>
  <c r="O93" i="16"/>
  <c r="T93" i="16"/>
  <c r="O839" i="16"/>
  <c r="T839" i="16"/>
  <c r="O3492" i="16"/>
  <c r="T3492" i="16"/>
  <c r="O3088" i="16"/>
  <c r="T3088" i="16"/>
  <c r="O1775" i="16"/>
  <c r="T1775" i="16"/>
  <c r="O2376" i="16"/>
  <c r="T2376" i="16"/>
  <c r="O623" i="16"/>
  <c r="T623" i="16"/>
  <c r="O1776" i="16"/>
  <c r="T1776" i="16"/>
  <c r="O3499" i="16"/>
  <c r="T3499" i="16"/>
  <c r="O2045" i="16"/>
  <c r="T2045" i="16"/>
  <c r="O3306" i="16"/>
  <c r="T3306" i="16"/>
  <c r="O3125" i="16"/>
  <c r="T3125" i="16"/>
  <c r="O2124" i="16"/>
  <c r="T2124" i="16"/>
  <c r="O3734" i="16"/>
  <c r="T3734" i="16"/>
  <c r="O1317" i="16"/>
  <c r="T1317" i="16"/>
  <c r="O1083" i="16"/>
  <c r="T1083" i="16"/>
  <c r="O2943" i="16"/>
  <c r="T2943" i="16"/>
  <c r="O1087" i="16"/>
  <c r="T1087" i="16"/>
  <c r="O2997" i="16"/>
  <c r="T2997" i="16"/>
  <c r="O2632" i="16"/>
  <c r="T2632" i="16"/>
  <c r="O851" i="16"/>
  <c r="T851" i="16"/>
  <c r="O1322" i="16"/>
  <c r="T1322" i="16"/>
  <c r="O764" i="16"/>
  <c r="T764" i="16"/>
  <c r="O872" i="16"/>
  <c r="T872" i="16"/>
  <c r="O561" i="16"/>
  <c r="T561" i="16"/>
  <c r="O1633" i="16"/>
  <c r="T1633" i="16"/>
  <c r="O233" i="16"/>
  <c r="T233" i="16"/>
  <c r="O104" i="16"/>
  <c r="T104" i="16"/>
  <c r="O73" i="16"/>
  <c r="T73" i="16"/>
  <c r="O110" i="16"/>
  <c r="T110" i="16"/>
  <c r="O1044" i="16"/>
  <c r="T1044" i="16"/>
  <c r="O2838" i="16"/>
  <c r="T2838" i="16"/>
  <c r="O3834" i="16"/>
  <c r="T3834" i="16"/>
  <c r="O2343" i="16"/>
  <c r="T2343" i="16"/>
  <c r="O835" i="16"/>
  <c r="T835" i="16"/>
  <c r="O1618" i="16"/>
  <c r="T1618" i="16"/>
  <c r="O2133" i="16"/>
  <c r="T2133" i="16"/>
  <c r="O371" i="16"/>
  <c r="T371" i="16"/>
  <c r="O1536" i="16"/>
  <c r="T1536" i="16"/>
  <c r="O3344" i="16"/>
  <c r="T3344" i="16"/>
  <c r="O3009" i="16"/>
  <c r="T3009" i="16"/>
  <c r="O1762" i="16"/>
  <c r="T1762" i="16"/>
  <c r="O3726" i="16"/>
  <c r="T3726" i="16"/>
  <c r="O2397" i="16"/>
  <c r="T2397" i="16"/>
  <c r="O3093" i="16"/>
  <c r="T3093" i="16"/>
  <c r="O2638" i="16"/>
  <c r="T2638" i="16"/>
  <c r="O743" i="16"/>
  <c r="T743" i="16"/>
  <c r="O1897" i="16"/>
  <c r="T1897" i="16"/>
  <c r="O3107" i="16"/>
  <c r="T3107" i="16"/>
  <c r="O3528" i="16"/>
  <c r="T3528" i="16"/>
  <c r="O3766" i="16"/>
  <c r="T3766" i="16"/>
  <c r="O1140" i="16"/>
  <c r="T1140" i="16"/>
  <c r="O2398" i="16"/>
  <c r="T2398" i="16"/>
  <c r="O2486" i="16"/>
  <c r="T2486" i="16"/>
  <c r="O1444" i="16"/>
  <c r="T1444" i="16"/>
  <c r="O2009" i="16"/>
  <c r="T2009" i="16"/>
  <c r="O2224" i="16"/>
  <c r="T2224" i="16"/>
  <c r="O3805" i="16"/>
  <c r="T3805" i="16"/>
  <c r="O1011" i="16"/>
  <c r="T1011" i="16"/>
  <c r="O212" i="16"/>
  <c r="T212" i="16"/>
  <c r="O305" i="16"/>
  <c r="T305" i="16"/>
  <c r="O581" i="16"/>
  <c r="T581" i="16"/>
  <c r="O885" i="16"/>
  <c r="T885" i="16"/>
  <c r="O1837" i="16"/>
  <c r="T1837" i="16"/>
  <c r="O652" i="16"/>
  <c r="T652" i="16"/>
  <c r="O1621" i="16"/>
  <c r="T1621" i="16"/>
  <c r="O625" i="16"/>
  <c r="T625" i="16"/>
  <c r="O2496" i="16"/>
  <c r="T2496" i="16"/>
  <c r="O655" i="16"/>
  <c r="T655" i="16"/>
  <c r="O472" i="16"/>
  <c r="T472" i="16"/>
  <c r="O344" i="16"/>
  <c r="T344" i="16"/>
  <c r="O2831" i="16"/>
  <c r="T2831" i="16"/>
  <c r="O2316" i="16"/>
  <c r="T2316" i="16"/>
  <c r="O2021" i="16"/>
  <c r="T2021" i="16"/>
  <c r="O1866" i="16"/>
  <c r="T1866" i="16"/>
  <c r="O1704" i="16"/>
  <c r="T1704" i="16"/>
  <c r="O3700" i="16"/>
  <c r="T3700" i="16"/>
  <c r="O2447" i="16"/>
  <c r="T2447" i="16"/>
  <c r="O3843" i="16"/>
  <c r="T3843" i="16"/>
  <c r="O1743" i="16"/>
  <c r="T1743" i="16"/>
  <c r="O674" i="16"/>
  <c r="T674" i="16"/>
  <c r="O3419" i="16"/>
  <c r="T3419" i="16"/>
  <c r="O3698" i="16"/>
  <c r="T3698" i="16"/>
  <c r="O790" i="16"/>
  <c r="T790" i="16"/>
  <c r="O1944" i="16"/>
  <c r="T1944" i="16"/>
  <c r="O3571" i="16"/>
  <c r="T3571" i="16"/>
  <c r="O3638" i="16"/>
  <c r="T3638" i="16"/>
  <c r="O2250" i="16"/>
  <c r="T2250" i="16"/>
  <c r="O3516" i="16"/>
  <c r="T3516" i="16"/>
  <c r="O3579" i="16"/>
  <c r="T3579" i="16"/>
  <c r="O1986" i="16"/>
  <c r="T1986" i="16"/>
  <c r="O2921" i="16"/>
  <c r="T2921" i="16"/>
  <c r="O1601" i="16"/>
  <c r="T1601" i="16"/>
  <c r="O1612" i="16"/>
  <c r="T1612" i="16"/>
  <c r="O2635" i="16"/>
  <c r="T2635" i="16"/>
  <c r="O2969" i="16"/>
  <c r="T2969" i="16"/>
  <c r="O2960" i="16"/>
  <c r="T2960" i="16"/>
  <c r="O420" i="16"/>
  <c r="T420" i="16"/>
  <c r="O52" i="16"/>
  <c r="T52" i="16"/>
  <c r="O2078" i="16"/>
  <c r="T2078" i="16"/>
  <c r="O332" i="16"/>
  <c r="T332" i="16"/>
  <c r="O2126" i="16"/>
  <c r="T2126" i="16"/>
  <c r="O86" i="16"/>
  <c r="T86" i="16"/>
  <c r="O1201" i="16"/>
  <c r="T1201" i="16"/>
  <c r="O2355" i="16"/>
  <c r="T2355" i="16"/>
  <c r="O808" i="16"/>
  <c r="T808" i="16"/>
  <c r="O641" i="16"/>
  <c r="T641" i="16"/>
  <c r="O791" i="16"/>
  <c r="T791" i="16"/>
  <c r="O653" i="16"/>
  <c r="T653" i="16"/>
  <c r="O467" i="16"/>
  <c r="T467" i="16"/>
  <c r="O264" i="16"/>
  <c r="T264" i="16"/>
  <c r="O469" i="16"/>
  <c r="T469" i="16"/>
  <c r="O3201" i="16"/>
  <c r="T3201" i="16"/>
  <c r="O3086" i="16"/>
  <c r="T3086" i="16"/>
  <c r="O3050" i="16"/>
  <c r="T3050" i="16"/>
  <c r="O665" i="16"/>
  <c r="T665" i="16"/>
  <c r="O937" i="16"/>
  <c r="T937" i="16"/>
  <c r="O2094" i="16"/>
  <c r="T2094" i="16"/>
  <c r="O2242" i="16"/>
  <c r="T2242" i="16"/>
  <c r="O3757" i="16"/>
  <c r="T3757" i="16"/>
  <c r="O3165" i="16"/>
  <c r="T3165" i="16"/>
  <c r="O2842" i="16"/>
  <c r="T2842" i="16"/>
  <c r="O3199" i="16"/>
  <c r="T3199" i="16"/>
  <c r="O3402" i="16"/>
  <c r="T3402" i="16"/>
  <c r="O3560" i="16"/>
  <c r="T3560" i="16"/>
  <c r="O3572" i="16"/>
  <c r="T3572" i="16"/>
  <c r="O425" i="16"/>
  <c r="T425" i="16"/>
  <c r="O705" i="16"/>
  <c r="T705" i="16"/>
  <c r="O1384" i="16"/>
  <c r="T1384" i="16"/>
  <c r="O3722" i="16"/>
  <c r="T3722" i="16"/>
  <c r="O1726" i="16"/>
  <c r="T1726" i="16"/>
  <c r="O3113" i="16"/>
  <c r="T3113" i="16"/>
  <c r="O3414" i="16"/>
  <c r="T3414" i="16"/>
  <c r="O2156" i="16"/>
  <c r="T2156" i="16"/>
  <c r="O49" i="16"/>
  <c r="T49" i="16"/>
  <c r="O2240" i="16"/>
  <c r="T2240" i="16"/>
  <c r="O1941" i="16"/>
  <c r="T1941" i="16"/>
  <c r="O3195" i="16"/>
  <c r="T3195" i="16"/>
  <c r="O1267" i="16"/>
  <c r="T1267" i="16"/>
  <c r="O2246" i="16"/>
  <c r="T2246" i="16"/>
  <c r="O237" i="16"/>
  <c r="T237" i="16"/>
  <c r="O1133" i="16"/>
  <c r="T1133" i="16"/>
  <c r="O1628" i="16"/>
  <c r="T1628" i="16"/>
  <c r="O3462" i="16"/>
  <c r="T3462" i="16"/>
  <c r="O2239" i="16"/>
  <c r="T2239" i="16"/>
  <c r="O2703" i="16"/>
  <c r="T2703" i="16"/>
  <c r="O3229" i="16"/>
  <c r="T3229" i="16"/>
  <c r="O2853" i="16"/>
  <c r="T2853" i="16"/>
  <c r="O127" i="16"/>
  <c r="T127" i="16"/>
  <c r="O985" i="16"/>
  <c r="T985" i="16"/>
  <c r="O2839" i="16"/>
  <c r="T2839" i="16"/>
  <c r="O2315" i="16"/>
  <c r="T2315" i="16"/>
  <c r="O2993" i="16"/>
  <c r="T2993" i="16"/>
  <c r="O2024" i="16"/>
  <c r="T2024" i="16"/>
  <c r="O828" i="16"/>
  <c r="T828" i="16"/>
  <c r="O2975" i="16"/>
  <c r="T2975" i="16"/>
  <c r="O2472" i="16"/>
  <c r="T2472" i="16"/>
  <c r="O1919" i="16"/>
  <c r="T1919" i="16"/>
  <c r="O3174" i="16"/>
  <c r="T3174" i="16"/>
  <c r="O1473" i="16"/>
  <c r="T1473" i="16"/>
  <c r="O911" i="16"/>
  <c r="T911" i="16"/>
  <c r="O2879" i="16"/>
  <c r="T2879" i="16"/>
  <c r="O3413" i="16"/>
  <c r="T3413" i="16"/>
  <c r="O2320" i="16"/>
  <c r="T2320" i="16"/>
  <c r="O1371" i="16"/>
  <c r="T1371" i="16"/>
  <c r="O1141" i="16"/>
  <c r="T1141" i="16"/>
  <c r="O3007" i="16"/>
  <c r="T3007" i="16"/>
  <c r="O1819" i="16"/>
  <c r="T1819" i="16"/>
  <c r="O2555" i="16"/>
  <c r="T2555" i="16"/>
  <c r="O1350" i="16"/>
  <c r="T1350" i="16"/>
  <c r="O1474" i="16"/>
  <c r="T1474" i="16"/>
  <c r="O3617" i="16"/>
  <c r="T3617" i="16"/>
  <c r="O1540" i="16"/>
  <c r="T1540" i="16"/>
  <c r="O2103" i="16"/>
  <c r="T2103" i="16"/>
  <c r="O1616" i="16"/>
  <c r="T1616" i="16"/>
  <c r="O1811" i="16"/>
  <c r="T1811" i="16"/>
  <c r="O1898" i="16"/>
  <c r="T1898" i="16"/>
  <c r="O410" i="16"/>
  <c r="T410" i="16"/>
  <c r="O2545" i="16"/>
  <c r="T2545" i="16"/>
  <c r="O2618" i="16"/>
  <c r="T2618" i="16"/>
  <c r="O526" i="16"/>
  <c r="T526" i="16"/>
  <c r="O1190" i="16"/>
  <c r="T1190" i="16"/>
  <c r="O373" i="16"/>
  <c r="T373" i="16"/>
  <c r="O495" i="16"/>
  <c r="T495" i="16"/>
  <c r="O710" i="16"/>
  <c r="T710" i="16"/>
  <c r="O1177" i="16"/>
  <c r="T1177" i="16"/>
  <c r="O3827" i="16"/>
  <c r="T3827" i="16"/>
  <c r="O2587" i="16"/>
  <c r="T2587" i="16"/>
  <c r="O3244" i="16"/>
  <c r="T3244" i="16"/>
  <c r="O1810" i="16"/>
  <c r="T1810" i="16"/>
  <c r="O2661" i="16"/>
  <c r="T2661" i="16"/>
  <c r="O3081" i="16"/>
  <c r="T3081" i="16"/>
  <c r="O2777" i="16"/>
  <c r="T2777" i="16"/>
  <c r="O2119" i="16"/>
  <c r="T2119" i="16"/>
  <c r="O1828" i="16"/>
  <c r="T1828" i="16"/>
  <c r="O1696" i="16"/>
  <c r="T1696" i="16"/>
  <c r="O2305" i="16"/>
  <c r="T2305" i="16"/>
  <c r="O266" i="16"/>
  <c r="T266" i="16"/>
  <c r="O282" i="16"/>
  <c r="T282" i="16"/>
  <c r="O1755" i="16"/>
  <c r="T1755" i="16"/>
  <c r="O2509" i="16"/>
  <c r="T2509" i="16"/>
  <c r="O85" i="16"/>
  <c r="T85" i="16"/>
  <c r="O134" i="16"/>
  <c r="T134" i="16"/>
  <c r="O362" i="16"/>
  <c r="T362" i="16"/>
  <c r="O918" i="16"/>
  <c r="T918" i="16"/>
  <c r="O2199" i="16"/>
  <c r="T2199" i="16"/>
  <c r="O2318" i="16"/>
  <c r="T2318" i="16"/>
  <c r="O682" i="16"/>
  <c r="T682" i="16"/>
  <c r="O3790" i="16"/>
  <c r="T3790" i="16"/>
  <c r="O3118" i="16"/>
  <c r="T3118" i="16"/>
  <c r="O1580" i="16"/>
  <c r="T1580" i="16"/>
  <c r="O3024" i="16"/>
  <c r="T3024" i="16"/>
  <c r="O3835" i="16"/>
  <c r="T3835" i="16"/>
  <c r="O2517" i="16"/>
  <c r="T2517" i="16"/>
  <c r="O3272" i="16"/>
  <c r="T3272" i="16"/>
  <c r="O1794" i="16"/>
  <c r="T1794" i="16"/>
  <c r="O1688" i="16"/>
  <c r="T1688" i="16"/>
  <c r="O1684" i="16"/>
  <c r="T1684" i="16"/>
  <c r="O571" i="16"/>
  <c r="T571" i="16"/>
  <c r="O122" i="16"/>
  <c r="T122" i="16"/>
  <c r="O430" i="16"/>
  <c r="T430" i="16"/>
  <c r="O1107" i="16"/>
  <c r="T1107" i="16"/>
  <c r="O866" i="16"/>
  <c r="T866" i="16"/>
  <c r="O2537" i="16"/>
  <c r="T2537" i="16"/>
  <c r="O196" i="16"/>
  <c r="T196" i="16"/>
  <c r="O3680" i="16"/>
  <c r="T3680" i="16"/>
  <c r="O1258" i="16"/>
  <c r="T1258" i="16"/>
  <c r="O2855" i="16"/>
  <c r="T2855" i="16"/>
  <c r="O947" i="16"/>
  <c r="T947" i="16"/>
  <c r="O2134" i="16"/>
  <c r="T2134" i="16"/>
  <c r="O1534" i="16"/>
  <c r="T1534" i="16"/>
  <c r="O3225" i="16"/>
  <c r="T3225" i="16"/>
  <c r="O215" i="16"/>
  <c r="T215" i="16"/>
  <c r="O1596" i="16"/>
  <c r="T1596" i="16"/>
  <c r="O863" i="16"/>
  <c r="T863" i="16"/>
  <c r="O1367" i="16"/>
  <c r="T1367" i="16"/>
  <c r="O2446" i="16"/>
  <c r="T2446" i="16"/>
  <c r="O3761" i="16"/>
  <c r="T3761" i="16"/>
  <c r="O2584" i="16"/>
  <c r="T2584" i="16"/>
  <c r="O3004" i="16"/>
  <c r="T3004" i="16"/>
  <c r="O461" i="16"/>
  <c r="T461" i="16"/>
  <c r="O675" i="16"/>
  <c r="T675" i="16"/>
  <c r="O546" i="16"/>
  <c r="T546" i="16"/>
  <c r="O186" i="16"/>
  <c r="T186" i="16"/>
  <c r="O2091" i="16"/>
  <c r="T2091" i="16"/>
  <c r="O174" i="16"/>
  <c r="T174" i="16"/>
  <c r="O320" i="16"/>
  <c r="T320" i="16"/>
  <c r="O2725" i="16"/>
  <c r="T2725" i="16"/>
  <c r="O2423" i="16"/>
  <c r="T2423" i="16"/>
  <c r="O1865" i="16"/>
  <c r="T1865" i="16"/>
  <c r="O1869" i="16"/>
  <c r="T1869" i="16"/>
  <c r="O1326" i="16"/>
  <c r="T1326" i="16"/>
  <c r="O1448" i="16"/>
  <c r="T1448" i="16"/>
  <c r="O3368" i="16"/>
  <c r="T3368" i="16"/>
  <c r="O3032" i="16"/>
  <c r="T3032" i="16"/>
  <c r="O2958" i="16"/>
  <c r="T2958" i="16"/>
  <c r="O3400" i="16"/>
  <c r="T3400" i="16"/>
  <c r="O2251" i="16"/>
  <c r="T2251" i="16"/>
  <c r="O3000" i="16"/>
  <c r="T3000" i="16"/>
  <c r="O3771" i="16"/>
  <c r="T3771" i="16"/>
  <c r="O1651" i="16"/>
  <c r="T1651" i="16"/>
  <c r="O1953" i="16"/>
  <c r="T1953" i="16"/>
  <c r="O1318" i="16"/>
  <c r="T1318" i="16"/>
  <c r="O1882" i="16"/>
  <c r="T1882" i="16"/>
  <c r="O3764" i="16"/>
  <c r="T3764" i="16"/>
  <c r="O2637" i="16"/>
  <c r="T2637" i="16"/>
  <c r="O2688" i="16"/>
  <c r="T2688" i="16"/>
  <c r="O2918" i="16"/>
  <c r="T2918" i="16"/>
  <c r="O2691" i="16"/>
  <c r="T2691" i="16"/>
  <c r="O1134" i="16"/>
  <c r="T1134" i="16"/>
  <c r="O1478" i="16"/>
  <c r="T1478" i="16"/>
  <c r="O2932" i="16"/>
  <c r="T2932" i="16"/>
  <c r="O554" i="16"/>
  <c r="T554" i="16"/>
  <c r="O163" i="16"/>
  <c r="T163" i="16"/>
  <c r="O677" i="16"/>
  <c r="T677" i="16"/>
  <c r="O1467" i="16"/>
  <c r="T1467" i="16"/>
  <c r="O340" i="16"/>
  <c r="T340" i="16"/>
  <c r="O498" i="16"/>
  <c r="T498" i="16"/>
  <c r="O2585" i="16"/>
  <c r="T2585" i="16"/>
  <c r="O562" i="16"/>
  <c r="T562" i="16"/>
  <c r="O1338" i="16"/>
  <c r="T1338" i="16"/>
  <c r="O3380" i="16"/>
  <c r="T3380" i="16"/>
  <c r="O659" i="16"/>
  <c r="T659" i="16"/>
  <c r="O1845" i="16"/>
  <c r="T1845" i="16"/>
  <c r="O1246" i="16"/>
  <c r="T1246" i="16"/>
  <c r="O1295" i="16"/>
  <c r="T1295" i="16"/>
  <c r="O2280" i="16"/>
  <c r="T2280" i="16"/>
  <c r="O3842" i="16"/>
  <c r="T3842" i="16"/>
  <c r="O2458" i="16"/>
  <c r="T2458" i="16"/>
  <c r="O3375" i="16"/>
  <c r="T3375" i="16"/>
  <c r="O3351" i="16"/>
  <c r="T3351" i="16"/>
  <c r="O2191" i="16"/>
  <c r="T2191" i="16"/>
  <c r="O2333" i="16"/>
  <c r="T2333" i="16"/>
  <c r="O1685" i="16"/>
  <c r="T1685" i="16"/>
  <c r="O1423" i="16"/>
  <c r="T1423" i="16"/>
  <c r="O3040" i="16"/>
  <c r="T3040" i="16"/>
  <c r="O806" i="16"/>
  <c r="T806" i="16"/>
  <c r="O522" i="16"/>
  <c r="T522" i="16"/>
  <c r="O970" i="16"/>
  <c r="T970" i="16"/>
  <c r="O342" i="16"/>
  <c r="T342" i="16"/>
  <c r="O826" i="16"/>
  <c r="T826" i="16"/>
  <c r="O794" i="16"/>
  <c r="T794" i="16"/>
  <c r="O686" i="16"/>
  <c r="T686" i="16"/>
  <c r="O3274" i="16"/>
  <c r="T3274" i="16"/>
  <c r="O1436" i="16"/>
  <c r="T1436" i="16"/>
  <c r="O2601" i="16"/>
  <c r="T2601" i="16"/>
  <c r="O1220" i="16"/>
  <c r="T1220" i="16"/>
  <c r="O1398" i="16"/>
  <c r="T1398" i="16"/>
  <c r="O1521" i="16"/>
  <c r="T1521" i="16"/>
  <c r="O3295" i="16"/>
  <c r="T3295" i="16"/>
  <c r="O2962" i="16"/>
  <c r="T2962" i="16"/>
  <c r="O1224" i="16"/>
  <c r="T1224" i="16"/>
  <c r="O1870" i="16"/>
  <c r="T1870" i="16"/>
  <c r="O1014" i="16"/>
  <c r="T1014" i="16"/>
  <c r="O2254" i="16"/>
  <c r="T2254" i="16"/>
  <c r="O2419" i="16"/>
  <c r="T2419" i="16"/>
  <c r="O3819" i="16"/>
  <c r="T3819" i="16"/>
  <c r="O1556" i="16"/>
  <c r="T1556" i="16"/>
  <c r="O111" i="16"/>
  <c r="T111" i="16"/>
  <c r="O1394" i="16"/>
  <c r="T1394" i="16"/>
  <c r="O126" i="16"/>
  <c r="T126" i="16"/>
  <c r="O405" i="16"/>
  <c r="T405" i="16"/>
  <c r="O938" i="16"/>
  <c r="T938" i="16"/>
  <c r="O3481" i="16"/>
  <c r="T3481" i="16"/>
  <c r="O3539" i="16"/>
  <c r="T3539" i="16"/>
  <c r="O178" i="16"/>
  <c r="T178" i="16"/>
  <c r="O2127" i="16"/>
  <c r="T2127" i="16"/>
  <c r="O1993" i="16"/>
  <c r="T1993" i="16"/>
  <c r="O3565" i="16"/>
  <c r="T3565" i="16"/>
  <c r="O2435" i="16"/>
  <c r="T2435" i="16"/>
  <c r="O3432" i="16"/>
  <c r="T3432" i="16"/>
  <c r="O2850" i="16"/>
  <c r="T2850" i="16"/>
  <c r="O2214" i="16"/>
  <c r="T2214" i="16"/>
  <c r="O2807" i="16"/>
  <c r="T2807" i="16"/>
  <c r="O3447" i="16"/>
  <c r="T3447" i="16"/>
  <c r="O2604" i="16"/>
  <c r="T2604" i="16"/>
  <c r="O2611" i="16"/>
  <c r="T2611" i="16"/>
  <c r="O2031" i="16"/>
  <c r="T2031" i="16"/>
  <c r="O2046" i="16"/>
  <c r="T2046" i="16"/>
  <c r="O534" i="16"/>
  <c r="T534" i="16"/>
  <c r="O2479" i="16"/>
  <c r="T2479" i="16"/>
  <c r="O3230" i="16"/>
  <c r="T3230" i="16"/>
  <c r="O1397" i="16"/>
  <c r="T1397" i="16"/>
  <c r="O478" i="16"/>
  <c r="T478" i="16"/>
  <c r="O2569" i="16"/>
  <c r="T2569" i="16"/>
  <c r="O518" i="16"/>
  <c r="T518" i="16"/>
  <c r="O2945" i="16"/>
  <c r="T2945" i="16"/>
  <c r="O670" i="16"/>
  <c r="T670" i="16"/>
  <c r="O55" i="16"/>
  <c r="T55" i="16"/>
  <c r="O288" i="16"/>
  <c r="T288" i="16"/>
  <c r="O1650" i="16"/>
  <c r="T1650" i="16"/>
  <c r="O3214" i="16"/>
  <c r="T3214" i="16"/>
  <c r="O2342" i="16"/>
  <c r="T2342" i="16"/>
  <c r="O1564" i="16"/>
  <c r="T1564" i="16"/>
  <c r="O297" i="16"/>
  <c r="T297" i="16"/>
  <c r="O2625" i="16"/>
  <c r="T2625" i="16"/>
  <c r="O3585" i="16"/>
  <c r="T3585" i="16"/>
  <c r="O3611" i="16"/>
  <c r="T3611" i="16"/>
  <c r="O2461" i="16"/>
  <c r="T2461" i="16"/>
  <c r="O2892" i="16"/>
  <c r="T2892" i="16"/>
  <c r="O2427" i="16"/>
  <c r="T2427" i="16"/>
  <c r="O1576" i="16"/>
  <c r="T1576" i="16"/>
  <c r="O1123" i="16"/>
  <c r="T1123" i="16"/>
  <c r="O1604" i="16"/>
  <c r="T1604" i="16"/>
  <c r="O3596" i="16"/>
  <c r="T3596" i="16"/>
  <c r="O1780" i="16"/>
  <c r="T1780" i="16"/>
  <c r="O2907" i="16"/>
  <c r="T2907" i="16"/>
  <c r="O390" i="16"/>
  <c r="T390" i="16"/>
  <c r="O1004" i="16"/>
  <c r="T1004" i="16"/>
  <c r="O446" i="16"/>
  <c r="T446" i="16"/>
  <c r="O763" i="16"/>
  <c r="T763" i="16"/>
  <c r="O3424" i="16"/>
  <c r="T3424" i="16"/>
  <c r="O3091" i="16"/>
  <c r="T3091" i="16"/>
  <c r="O2188" i="16"/>
  <c r="T2188" i="16"/>
  <c r="O63" i="16"/>
  <c r="T63" i="16"/>
  <c r="O540" i="16"/>
  <c r="T540" i="16"/>
  <c r="O3277" i="16"/>
  <c r="T3277" i="16"/>
  <c r="O2538" i="16"/>
  <c r="T2538" i="16"/>
  <c r="O935" i="16"/>
  <c r="T935" i="16"/>
  <c r="O2087" i="16"/>
  <c r="T2087" i="16"/>
  <c r="O2867" i="16"/>
  <c r="T2867" i="16"/>
  <c r="O395" i="16"/>
  <c r="T395" i="16"/>
  <c r="O1561" i="16"/>
  <c r="T1561" i="16"/>
  <c r="O3780" i="16"/>
  <c r="T3780" i="16"/>
  <c r="O3133" i="16"/>
  <c r="T3133" i="16"/>
  <c r="O2976" i="16"/>
  <c r="T2976" i="16"/>
  <c r="O1666" i="16"/>
  <c r="T1666" i="16"/>
  <c r="O1344" i="16"/>
  <c r="T1344" i="16"/>
  <c r="O2742" i="16"/>
  <c r="T2742" i="16"/>
  <c r="O3563" i="16"/>
  <c r="T3563" i="16"/>
  <c r="O2543" i="16"/>
  <c r="T2543" i="16"/>
  <c r="O3302" i="16"/>
  <c r="T3302" i="16"/>
  <c r="O2179" i="16"/>
  <c r="T2179" i="16"/>
  <c r="O2753" i="16"/>
  <c r="T2753" i="16"/>
  <c r="O1975" i="16"/>
  <c r="T1975" i="16"/>
  <c r="O1644" i="16"/>
  <c r="T1644" i="16"/>
  <c r="O2713" i="16"/>
  <c r="T2713" i="16"/>
  <c r="O2511" i="16"/>
  <c r="T2511" i="16"/>
  <c r="O750" i="16"/>
  <c r="T750" i="16"/>
  <c r="O2187" i="16"/>
  <c r="T2187" i="16"/>
  <c r="O438" i="16"/>
  <c r="T438" i="16"/>
  <c r="O130" i="16"/>
  <c r="T130" i="16"/>
  <c r="O2542" i="16"/>
  <c r="T2542" i="16"/>
  <c r="O2849" i="16"/>
  <c r="T2849" i="16"/>
  <c r="O414" i="16"/>
  <c r="T414" i="16"/>
  <c r="O501" i="16"/>
  <c r="T501" i="16"/>
  <c r="O903" i="16"/>
  <c r="T903" i="16"/>
  <c r="O509" i="16"/>
  <c r="T509" i="16"/>
  <c r="O3089" i="16"/>
  <c r="T3089" i="16"/>
  <c r="O3207" i="16"/>
  <c r="T3207" i="16"/>
  <c r="O3593" i="16"/>
  <c r="T3593" i="16"/>
  <c r="O2806" i="16"/>
  <c r="T2806" i="16"/>
  <c r="O2922" i="16"/>
  <c r="T2922" i="16"/>
  <c r="O1972" i="16"/>
  <c r="T1972" i="16"/>
  <c r="O2460" i="16"/>
  <c r="T2460" i="16"/>
  <c r="O135" i="16"/>
  <c r="T135" i="16"/>
  <c r="O2180" i="16"/>
  <c r="T2180" i="16"/>
  <c r="O3062" i="16"/>
  <c r="T3062" i="16"/>
  <c r="O2648" i="16"/>
  <c r="T2648" i="16"/>
  <c r="O3416" i="16"/>
  <c r="T3416" i="16"/>
  <c r="O3021" i="16"/>
  <c r="T3021" i="16"/>
  <c r="O2389" i="16"/>
  <c r="T2389" i="16"/>
  <c r="O3061" i="16"/>
  <c r="T3061" i="16"/>
  <c r="O1275" i="16"/>
  <c r="T1275" i="16"/>
  <c r="O2000" i="16"/>
  <c r="T2000" i="16"/>
  <c r="O3270" i="16"/>
  <c r="T3270" i="16"/>
  <c r="O1185" i="16"/>
  <c r="T1185" i="16"/>
  <c r="O1815" i="16"/>
  <c r="T1815" i="16"/>
  <c r="O2090" i="16"/>
  <c r="T2090" i="16"/>
  <c r="O384" i="16"/>
  <c r="T384" i="16"/>
  <c r="O244" i="16"/>
  <c r="T244" i="16"/>
  <c r="O1405" i="16"/>
  <c r="T1405" i="16"/>
  <c r="O2089" i="16"/>
  <c r="T2089" i="16"/>
  <c r="O3657" i="16"/>
  <c r="T3657" i="16"/>
  <c r="O2015" i="16"/>
  <c r="T2015" i="16"/>
  <c r="O1563" i="16"/>
  <c r="T1563" i="16"/>
  <c r="O2264" i="16"/>
  <c r="T2264" i="16"/>
  <c r="O2048" i="16"/>
  <c r="T2048" i="16"/>
  <c r="O1039" i="16"/>
  <c r="T1039" i="16"/>
  <c r="O1598" i="16"/>
  <c r="T1598" i="16"/>
  <c r="O3557" i="16"/>
  <c r="T3557" i="16"/>
  <c r="O3740" i="16"/>
  <c r="T3740" i="16"/>
  <c r="O1790" i="16"/>
  <c r="T1790" i="16"/>
  <c r="O1487" i="16"/>
  <c r="T1487" i="16"/>
  <c r="O585" i="16"/>
  <c r="T585" i="16"/>
  <c r="O3045" i="16"/>
  <c r="T3045" i="16"/>
  <c r="O3775" i="16"/>
  <c r="T3775" i="16"/>
  <c r="O2336" i="16"/>
  <c r="T2336" i="16"/>
  <c r="O3161" i="16"/>
  <c r="T3161" i="16"/>
  <c r="O1052" i="16"/>
  <c r="T1052" i="16"/>
  <c r="O2888" i="16"/>
  <c r="T2888" i="16"/>
  <c r="O3760" i="16"/>
  <c r="T3760" i="16"/>
  <c r="O1450" i="16"/>
  <c r="T1450" i="16"/>
  <c r="O2193" i="16"/>
  <c r="T2193" i="16"/>
  <c r="O1383" i="16"/>
  <c r="T1383" i="16"/>
  <c r="O3126" i="16"/>
  <c r="T3126" i="16"/>
  <c r="O1868" i="16"/>
  <c r="T1868" i="16"/>
  <c r="O3792" i="16"/>
  <c r="T3792" i="16"/>
  <c r="O3145" i="16"/>
  <c r="T3145" i="16"/>
  <c r="O3671" i="16"/>
  <c r="T3671" i="16"/>
  <c r="O3710" i="16"/>
  <c r="T3710" i="16"/>
  <c r="O2562" i="16"/>
  <c r="T2562" i="16"/>
  <c r="O2132" i="16"/>
  <c r="T2132" i="16"/>
  <c r="O3529" i="16"/>
  <c r="T3529" i="16"/>
  <c r="O2231" i="16"/>
  <c r="T2231" i="16"/>
  <c r="O3576" i="16"/>
  <c r="T3576" i="16"/>
  <c r="O3170" i="16"/>
  <c r="T3170" i="16"/>
  <c r="O1064" i="16"/>
  <c r="T1064" i="16"/>
  <c r="O3293" i="16"/>
  <c r="T3293" i="16"/>
  <c r="O1602" i="16"/>
  <c r="T1602" i="16"/>
  <c r="O1065" i="16"/>
  <c r="T1065" i="16"/>
  <c r="O1362" i="16"/>
  <c r="T1362" i="16"/>
  <c r="O3437" i="16"/>
  <c r="T3437" i="16"/>
  <c r="O1193" i="16"/>
  <c r="T1193" i="16"/>
  <c r="O545" i="16"/>
  <c r="T545" i="16"/>
  <c r="O1675" i="16"/>
  <c r="T1675" i="16"/>
  <c r="O1257" i="16"/>
  <c r="T1257" i="16"/>
  <c r="O2438" i="16"/>
  <c r="T2438" i="16"/>
  <c r="O2104" i="16"/>
  <c r="T2104" i="16"/>
  <c r="O2549" i="16"/>
  <c r="T2549" i="16"/>
  <c r="O1781" i="16"/>
  <c r="T1781" i="16"/>
  <c r="O2029" i="16"/>
  <c r="T2029" i="16"/>
  <c r="O1879" i="16"/>
  <c r="T1879" i="16"/>
  <c r="O897" i="16"/>
  <c r="T897" i="16"/>
  <c r="O1851" i="16"/>
  <c r="T1851" i="16"/>
  <c r="O1029" i="16"/>
  <c r="T1029" i="16"/>
  <c r="O781" i="16"/>
  <c r="T781" i="16"/>
  <c r="O905" i="16"/>
  <c r="T905" i="16"/>
  <c r="O737" i="16"/>
  <c r="T737" i="16"/>
  <c r="O1829" i="16"/>
  <c r="T1829" i="16"/>
  <c r="O436" i="16"/>
  <c r="T436" i="16"/>
  <c r="O3648" i="16"/>
  <c r="T3648" i="16"/>
  <c r="O1988" i="16"/>
  <c r="T1988" i="16"/>
  <c r="O2166" i="16"/>
  <c r="T2166" i="16"/>
  <c r="O3385" i="16"/>
  <c r="T3385" i="16"/>
  <c r="O2964" i="16"/>
  <c r="T2964" i="16"/>
  <c r="O3431" i="16"/>
  <c r="T3431" i="16"/>
  <c r="O2796" i="16"/>
  <c r="T2796" i="16"/>
  <c r="O3510" i="16"/>
  <c r="T3510" i="16"/>
  <c r="O3713" i="16"/>
  <c r="T3713" i="16"/>
  <c r="O1218" i="16"/>
  <c r="T1218" i="16"/>
  <c r="O2699" i="16"/>
  <c r="T2699" i="16"/>
  <c r="O3053" i="16"/>
  <c r="T3053" i="16"/>
  <c r="O1507" i="16"/>
  <c r="T1507" i="16"/>
  <c r="O1234" i="16"/>
  <c r="T1234" i="16"/>
  <c r="O2092" i="16"/>
  <c r="T2092" i="16"/>
  <c r="O2404" i="16"/>
  <c r="T2404" i="16"/>
  <c r="O3807" i="16"/>
  <c r="T3807" i="16"/>
  <c r="O1637" i="16"/>
  <c r="T1637" i="16"/>
  <c r="O1861" i="16"/>
  <c r="T1861" i="16"/>
  <c r="O753" i="16"/>
  <c r="T753" i="16"/>
  <c r="O884" i="16"/>
  <c r="T884" i="16"/>
  <c r="O221" i="16"/>
  <c r="T221" i="16"/>
  <c r="O744" i="16"/>
  <c r="T744" i="16"/>
  <c r="O1297" i="16"/>
  <c r="T1297" i="16"/>
  <c r="O329" i="16"/>
  <c r="T329" i="16"/>
  <c r="O161" i="16"/>
  <c r="T161" i="16"/>
  <c r="O1727" i="16"/>
  <c r="T1727" i="16"/>
  <c r="O2751" i="16"/>
  <c r="T2751" i="16"/>
  <c r="O2408" i="16"/>
  <c r="T2408" i="16"/>
  <c r="O1912" i="16"/>
  <c r="T1912" i="16"/>
  <c r="O1034" i="16"/>
  <c r="T1034" i="16"/>
  <c r="O3504" i="16"/>
  <c r="T3504" i="16"/>
  <c r="O2868" i="16"/>
  <c r="T2868" i="16"/>
  <c r="O2314" i="16"/>
  <c r="T2314" i="16"/>
  <c r="O3844" i="16"/>
  <c r="T3844" i="16"/>
  <c r="O1843" i="16"/>
  <c r="T1843" i="16"/>
  <c r="O3556" i="16"/>
  <c r="T3556" i="16"/>
  <c r="O3240" i="16"/>
  <c r="T3240" i="16"/>
  <c r="O2303" i="16"/>
  <c r="T2303" i="16"/>
  <c r="O3288" i="16"/>
  <c r="T3288" i="16"/>
  <c r="O3689" i="16"/>
  <c r="T3689" i="16"/>
  <c r="O2203" i="16"/>
  <c r="T2203" i="16"/>
  <c r="O3569" i="16"/>
  <c r="T3569" i="16"/>
  <c r="O2768" i="16"/>
  <c r="T2768" i="16"/>
  <c r="O1806" i="16"/>
  <c r="T1806" i="16"/>
  <c r="O1449" i="16"/>
  <c r="T1449" i="16"/>
  <c r="O1339" i="16"/>
  <c r="T1339" i="16"/>
  <c r="O3273" i="16"/>
  <c r="T3273" i="16"/>
  <c r="O1948" i="16"/>
  <c r="T1948" i="16"/>
  <c r="O2072" i="16"/>
  <c r="T2072" i="16"/>
  <c r="O1493" i="16"/>
  <c r="T1493" i="16"/>
  <c r="O1717" i="16"/>
  <c r="T1717" i="16"/>
  <c r="O1441" i="16"/>
  <c r="T1441" i="16"/>
  <c r="O740" i="16"/>
  <c r="T740" i="16"/>
  <c r="O492" i="16"/>
  <c r="T492" i="16"/>
  <c r="O2532" i="16"/>
  <c r="T2532" i="16"/>
  <c r="O483" i="16"/>
  <c r="T483" i="16"/>
  <c r="O78" i="16"/>
  <c r="T78" i="16"/>
  <c r="O524" i="16"/>
  <c r="T524" i="16"/>
  <c r="O1153" i="16"/>
  <c r="T1153" i="16"/>
  <c r="O760" i="16"/>
  <c r="T760" i="16"/>
  <c r="O2731" i="16"/>
  <c r="T2731" i="16"/>
  <c r="O685" i="16"/>
  <c r="T685" i="16"/>
  <c r="O771" i="16"/>
  <c r="T771" i="16"/>
  <c r="O409" i="16"/>
  <c r="T409" i="16"/>
  <c r="O820" i="16"/>
  <c r="T820" i="16"/>
  <c r="O3178" i="16"/>
  <c r="T3178" i="16"/>
  <c r="O2011" i="16"/>
  <c r="T2011" i="16"/>
  <c r="O1469" i="16"/>
  <c r="T1469" i="16"/>
  <c r="O3197" i="16"/>
  <c r="T3197" i="16"/>
  <c r="O2396" i="16"/>
  <c r="T2396" i="16"/>
  <c r="O1796" i="16"/>
  <c r="T1796" i="16"/>
  <c r="O3427" i="16"/>
  <c r="T3427" i="16"/>
  <c r="O1283" i="16"/>
  <c r="T1283" i="16"/>
  <c r="O3488" i="16"/>
  <c r="T3488" i="16"/>
  <c r="O1427" i="16"/>
  <c r="T1427" i="16"/>
  <c r="O3115" i="16"/>
  <c r="T3115" i="16"/>
  <c r="O1531" i="16"/>
  <c r="T1531" i="16"/>
  <c r="O1342" i="16"/>
  <c r="T1342" i="16"/>
  <c r="O3541" i="16"/>
  <c r="T3541" i="16"/>
  <c r="O2835" i="16"/>
  <c r="T2835" i="16"/>
  <c r="O1408" i="16"/>
  <c r="T1408" i="16"/>
  <c r="O1277" i="16"/>
  <c r="T1277" i="16"/>
  <c r="O485" i="16"/>
  <c r="T485" i="16"/>
  <c r="O1196" i="16"/>
  <c r="T1196" i="16"/>
  <c r="O2202" i="16"/>
  <c r="T2202" i="16"/>
  <c r="O1623" i="16"/>
  <c r="T1623" i="16"/>
  <c r="O2192" i="16"/>
  <c r="T2192" i="16"/>
  <c r="O1793" i="16"/>
  <c r="T1793" i="16"/>
  <c r="O1885" i="16"/>
  <c r="T1885" i="16"/>
  <c r="O699" i="16"/>
  <c r="T699" i="16"/>
  <c r="O1992" i="16"/>
  <c r="T1992" i="16"/>
  <c r="O1081" i="16"/>
  <c r="T1081" i="16"/>
  <c r="O2018" i="16"/>
  <c r="T2018" i="16"/>
  <c r="O783" i="16"/>
  <c r="T783" i="16"/>
  <c r="O822" i="16"/>
  <c r="T822" i="16"/>
  <c r="O2173" i="16"/>
  <c r="T2173" i="16"/>
  <c r="O802" i="16"/>
  <c r="T802" i="16"/>
  <c r="O1024" i="16"/>
  <c r="T1024" i="16"/>
  <c r="O680" i="16"/>
  <c r="T680" i="16"/>
  <c r="O248" i="16"/>
  <c r="T248" i="16"/>
  <c r="O2652" i="16"/>
  <c r="T2652" i="16"/>
  <c r="O1112" i="16"/>
  <c r="T1112" i="16"/>
  <c r="O477" i="16"/>
  <c r="T477" i="16"/>
  <c r="O588" i="16"/>
  <c r="T588" i="16"/>
  <c r="O2875" i="16"/>
  <c r="T2875" i="16"/>
  <c r="O3287" i="16"/>
  <c r="T3287" i="16"/>
  <c r="O3830" i="16"/>
  <c r="T3830" i="16"/>
  <c r="O3629" i="16"/>
  <c r="T3629" i="16"/>
  <c r="O3673" i="16"/>
  <c r="T3673" i="16"/>
  <c r="O2286" i="16"/>
  <c r="T2286" i="16"/>
  <c r="O1653" i="16"/>
  <c r="T1653" i="16"/>
  <c r="O2217" i="16"/>
  <c r="T2217" i="16"/>
  <c r="O1751" i="16"/>
  <c r="T1751" i="16"/>
  <c r="O2345" i="16"/>
  <c r="T2345" i="16"/>
  <c r="O1687" i="16"/>
  <c r="T1687" i="16"/>
  <c r="O3517" i="16"/>
  <c r="T3517" i="16"/>
  <c r="O3497" i="16"/>
  <c r="T3497" i="16"/>
  <c r="O1526" i="16"/>
  <c r="T1526" i="16"/>
  <c r="O1396" i="16"/>
  <c r="T1396" i="16"/>
  <c r="O1074" i="16"/>
  <c r="T1074" i="16"/>
  <c r="O2985" i="16"/>
  <c r="T2985" i="16"/>
  <c r="O1801" i="16"/>
  <c r="T1801" i="16"/>
  <c r="O2933" i="16"/>
  <c r="T2933" i="16"/>
  <c r="O1178" i="16"/>
  <c r="T1178" i="16"/>
  <c r="O1849" i="16"/>
  <c r="T1849" i="16"/>
  <c r="O83" i="16"/>
  <c r="T83" i="16"/>
  <c r="O2644" i="16"/>
  <c r="T2644" i="16"/>
  <c r="O857" i="16"/>
  <c r="T857" i="16"/>
  <c r="O141" i="16"/>
  <c r="T141" i="16"/>
  <c r="O1945" i="16"/>
  <c r="T1945" i="16"/>
  <c r="O2234" i="16"/>
  <c r="T2234" i="16"/>
  <c r="O915" i="16"/>
  <c r="T915" i="16"/>
  <c r="O2065" i="16"/>
  <c r="T2065" i="16"/>
  <c r="O968" i="16"/>
  <c r="T968" i="16"/>
  <c r="O579" i="16"/>
  <c r="T579" i="16"/>
  <c r="O289" i="16"/>
  <c r="T289" i="16"/>
  <c r="O493" i="16"/>
  <c r="T493" i="16"/>
  <c r="O2926" i="16"/>
  <c r="T2926" i="16"/>
  <c r="O1795" i="16"/>
  <c r="T1795" i="16"/>
  <c r="O1867" i="16"/>
  <c r="T1867" i="16"/>
  <c r="O3001" i="16"/>
  <c r="T3001" i="16"/>
  <c r="O2210" i="16"/>
  <c r="T2210" i="16"/>
  <c r="O355" i="16"/>
  <c r="T355" i="16"/>
  <c r="O1381" i="16"/>
  <c r="T1381" i="16"/>
  <c r="O1217" i="16"/>
  <c r="T1217" i="16"/>
  <c r="O3347" i="16"/>
  <c r="T3347" i="16"/>
  <c r="O1724" i="16"/>
  <c r="T1724" i="16"/>
  <c r="O3224" i="16"/>
  <c r="T3224" i="16"/>
  <c r="O2890" i="16"/>
  <c r="T2890" i="16"/>
  <c r="O2490" i="16"/>
  <c r="T2490" i="16"/>
  <c r="O3208" i="16"/>
  <c r="T3208" i="16"/>
  <c r="O2136" i="16"/>
  <c r="T2136" i="16"/>
  <c r="O1889" i="16"/>
  <c r="T1889" i="16"/>
  <c r="O165" i="16"/>
  <c r="T165" i="16"/>
  <c r="O3179" i="16"/>
  <c r="T3179" i="16"/>
  <c r="O120" i="16"/>
  <c r="T120" i="16"/>
  <c r="O3155" i="16"/>
  <c r="T3155" i="16"/>
  <c r="O1703" i="16"/>
  <c r="T1703" i="16"/>
  <c r="O2506" i="16"/>
  <c r="T2506" i="16"/>
  <c r="O3276" i="16"/>
  <c r="T3276" i="16"/>
  <c r="O3090" i="16"/>
  <c r="T3090" i="16"/>
  <c r="O3614" i="16"/>
  <c r="T3614" i="16"/>
  <c r="O3371" i="16"/>
  <c r="T3371" i="16"/>
  <c r="O2130" i="16"/>
  <c r="T2130" i="16"/>
  <c r="O3808" i="16"/>
  <c r="T3808" i="16"/>
  <c r="O3301" i="16"/>
  <c r="T3301" i="16"/>
  <c r="O1136" i="16"/>
  <c r="T1136" i="16"/>
  <c r="O2608" i="16"/>
  <c r="T2608" i="16"/>
  <c r="O1745" i="16"/>
  <c r="T1745" i="16"/>
  <c r="O967" i="16"/>
  <c r="T967" i="16"/>
  <c r="O1483" i="16"/>
  <c r="T1483" i="16"/>
  <c r="O3353" i="16"/>
  <c r="T3353" i="16"/>
  <c r="O2393" i="16"/>
  <c r="T2393" i="16"/>
  <c r="O1180" i="16"/>
  <c r="T1180" i="16"/>
  <c r="O45" i="16"/>
  <c r="T45" i="16"/>
  <c r="O319" i="16"/>
  <c r="T319" i="16"/>
  <c r="O1093" i="16"/>
  <c r="T1093" i="16"/>
  <c r="O96" i="16"/>
  <c r="T96" i="16"/>
  <c r="O180" i="16"/>
  <c r="T180" i="16"/>
  <c r="O759" i="16"/>
  <c r="T759" i="16"/>
  <c r="O1336" i="16"/>
  <c r="T1336" i="16"/>
  <c r="O640" i="16"/>
  <c r="T640" i="16"/>
  <c r="O314" i="16"/>
  <c r="T314" i="16"/>
  <c r="O904" i="16"/>
  <c r="T904" i="16"/>
  <c r="O881" i="16"/>
  <c r="T881" i="16"/>
  <c r="O1956" i="16"/>
  <c r="T1956" i="16"/>
  <c r="O991" i="16"/>
  <c r="T991" i="16"/>
  <c r="O3600" i="16"/>
  <c r="T3600" i="16"/>
  <c r="O3376" i="16"/>
  <c r="T3376" i="16"/>
  <c r="O3387" i="16"/>
  <c r="T3387" i="16"/>
  <c r="O1280" i="16"/>
  <c r="T1280" i="16"/>
  <c r="O2658" i="16"/>
  <c r="T2658" i="16"/>
  <c r="O3048" i="16"/>
  <c r="T3048" i="16"/>
  <c r="O3649" i="16"/>
  <c r="T3649" i="16"/>
  <c r="O3616" i="16"/>
  <c r="T3616" i="16"/>
  <c r="O1783" i="16"/>
  <c r="T1783" i="16"/>
  <c r="O1902" i="16"/>
  <c r="T1902" i="16"/>
  <c r="O1221" i="16"/>
  <c r="T1221" i="16"/>
  <c r="O1785" i="16"/>
  <c r="T1785" i="16"/>
  <c r="O3535" i="16"/>
  <c r="T3535" i="16"/>
  <c r="O1913" i="16"/>
  <c r="T1913" i="16"/>
  <c r="O1195" i="16"/>
  <c r="T1195" i="16"/>
  <c r="O108" i="16"/>
  <c r="T108" i="16"/>
  <c r="O1094" i="16"/>
  <c r="T1094" i="16"/>
  <c r="O2955" i="16"/>
  <c r="T2955" i="16"/>
  <c r="O1520" i="16"/>
  <c r="T1520" i="16"/>
  <c r="O2500" i="16"/>
  <c r="T2500" i="16"/>
  <c r="O1417" i="16"/>
  <c r="T1417" i="16"/>
  <c r="O421" i="16"/>
  <c r="T421" i="16"/>
  <c r="O599" i="16"/>
  <c r="T599" i="16"/>
  <c r="O2032" i="16"/>
  <c r="T2032" i="16"/>
  <c r="O424" i="16"/>
  <c r="T424" i="16"/>
  <c r="O1501" i="16"/>
  <c r="T1501" i="16"/>
  <c r="O1575" i="16"/>
  <c r="T1575" i="16"/>
  <c r="O1609" i="16"/>
  <c r="T1609" i="16"/>
  <c r="O535" i="16"/>
  <c r="T535" i="16"/>
  <c r="O2185" i="16"/>
  <c r="T2185" i="16"/>
  <c r="O2253" i="16"/>
  <c r="T2253" i="16"/>
  <c r="O2528" i="16"/>
  <c r="T2528" i="16"/>
  <c r="O1162" i="16"/>
  <c r="T1162" i="16"/>
  <c r="O1169" i="16"/>
  <c r="T1169" i="16"/>
  <c r="O460" i="16"/>
  <c r="T460" i="16"/>
  <c r="O512" i="16"/>
  <c r="T512" i="16"/>
  <c r="O2434" i="16"/>
  <c r="T2434" i="16"/>
  <c r="O3408" i="16"/>
  <c r="T3408" i="16"/>
  <c r="O3669" i="16"/>
  <c r="T3669" i="16"/>
  <c r="O2218" i="16"/>
  <c r="T2218" i="16"/>
  <c r="O2340" i="16"/>
  <c r="T2340" i="16"/>
  <c r="O3342" i="16"/>
  <c r="T3342" i="16"/>
  <c r="O3030" i="16"/>
  <c r="T3030" i="16"/>
  <c r="O2147" i="16"/>
  <c r="T2147" i="16"/>
  <c r="O3746" i="16"/>
  <c r="T3746" i="16"/>
  <c r="O3660" i="16"/>
  <c r="T3660" i="16"/>
  <c r="O2308" i="16"/>
  <c r="T2308" i="16"/>
  <c r="O1147" i="16"/>
  <c r="T1147" i="16"/>
  <c r="O1615" i="16"/>
  <c r="T1615" i="16"/>
  <c r="O1758" i="16"/>
  <c r="T1758" i="16"/>
  <c r="O1661" i="16"/>
  <c r="T1661" i="16"/>
  <c r="O2105" i="16"/>
  <c r="T2105" i="16"/>
  <c r="O2216" i="16"/>
  <c r="T2216" i="16"/>
  <c r="O2883" i="16"/>
  <c r="T2883" i="16"/>
  <c r="O2593" i="16"/>
  <c r="T2593" i="16"/>
  <c r="O426" i="16"/>
  <c r="T426" i="16"/>
  <c r="O804" i="16"/>
  <c r="T804" i="16"/>
  <c r="O1807" i="16"/>
  <c r="T1807" i="16"/>
  <c r="O558" i="16"/>
  <c r="T558" i="16"/>
  <c r="O871" i="16"/>
  <c r="T871" i="16"/>
  <c r="O849" i="16"/>
  <c r="T849" i="16"/>
  <c r="O352" i="16"/>
  <c r="T352" i="16"/>
  <c r="O721" i="16"/>
  <c r="T721" i="16"/>
  <c r="O711" i="16"/>
  <c r="T711" i="16"/>
  <c r="O736" i="16"/>
  <c r="T736" i="16"/>
  <c r="O2639" i="16"/>
  <c r="T2639" i="16"/>
  <c r="O1031" i="16"/>
  <c r="T1031" i="16"/>
  <c r="O845" i="16"/>
  <c r="T845" i="16"/>
  <c r="O2068" i="16"/>
  <c r="T2068" i="16"/>
  <c r="O2750" i="16"/>
  <c r="T2750" i="16"/>
  <c r="O552" i="16"/>
  <c r="T552" i="16"/>
  <c r="O3787" i="16"/>
  <c r="T3787" i="16"/>
  <c r="O1978" i="16"/>
  <c r="T1978" i="16"/>
  <c r="O3188" i="16"/>
  <c r="T3188" i="16"/>
  <c r="O2660" i="16"/>
  <c r="T2660" i="16"/>
  <c r="O3308" i="16"/>
  <c r="T3308" i="16"/>
  <c r="O3789" i="16"/>
  <c r="T3789" i="16"/>
  <c r="O3358" i="16"/>
  <c r="T3358" i="16"/>
  <c r="O2914" i="16"/>
  <c r="T2914" i="16"/>
  <c r="O3779" i="16"/>
  <c r="T3779" i="16"/>
  <c r="O1787" i="16"/>
  <c r="T1787" i="16"/>
  <c r="O1570" i="16"/>
  <c r="T1570" i="16"/>
  <c r="O1708" i="16"/>
  <c r="T1708" i="16"/>
  <c r="O2272" i="16"/>
  <c r="T2272" i="16"/>
  <c r="O2141" i="16"/>
  <c r="T2141" i="16"/>
  <c r="O1279" i="16"/>
  <c r="T1279" i="16"/>
  <c r="O2265" i="16"/>
  <c r="T2265" i="16"/>
  <c r="O2102" i="16"/>
  <c r="T2102" i="16"/>
  <c r="O1460" i="16"/>
  <c r="T1460" i="16"/>
  <c r="O604" i="16"/>
  <c r="T604" i="16"/>
  <c r="O2869" i="16"/>
  <c r="T2869" i="16"/>
  <c r="O818" i="16"/>
  <c r="T818" i="16"/>
  <c r="O164" i="16"/>
  <c r="T164" i="16"/>
  <c r="O1970" i="16"/>
  <c r="T1970" i="16"/>
  <c r="O688" i="16"/>
  <c r="T688" i="16"/>
  <c r="O271" i="16"/>
  <c r="T271" i="16"/>
  <c r="O733" i="16"/>
  <c r="T733" i="16"/>
  <c r="O341" i="16"/>
  <c r="T341" i="16"/>
  <c r="O681" i="16"/>
  <c r="T681" i="16"/>
  <c r="O613" i="16"/>
  <c r="T613" i="16"/>
  <c r="O793" i="16"/>
  <c r="T793" i="16"/>
  <c r="O3381" i="16"/>
  <c r="T3381" i="16"/>
  <c r="O3581" i="16"/>
  <c r="T3581" i="16"/>
  <c r="O1353" i="16"/>
  <c r="T1353" i="16"/>
  <c r="O1426" i="16"/>
  <c r="T1426" i="16"/>
  <c r="O1987" i="16"/>
  <c r="T1987" i="16"/>
  <c r="O2450" i="16"/>
  <c r="T2450" i="16"/>
  <c r="O435" i="16"/>
  <c r="T435" i="16"/>
  <c r="O3597" i="16"/>
  <c r="T3597" i="16"/>
  <c r="O2146" i="16"/>
  <c r="T2146" i="16"/>
  <c r="O383" i="16"/>
  <c r="T383" i="16"/>
  <c r="O1548" i="16"/>
  <c r="T1548" i="16"/>
  <c r="O3768" i="16"/>
  <c r="T3768" i="16"/>
  <c r="O1823" i="16"/>
  <c r="T1823" i="16"/>
  <c r="O2530" i="16"/>
  <c r="T2530" i="16"/>
  <c r="O1857" i="16"/>
  <c r="T1857" i="16"/>
  <c r="O1802" i="16"/>
  <c r="T1802" i="16"/>
  <c r="O3623" i="16"/>
  <c r="T3623" i="16"/>
  <c r="O2989" i="16"/>
  <c r="T2989" i="16"/>
  <c r="O3522" i="16"/>
  <c r="T3522" i="16"/>
  <c r="O3838" i="16"/>
  <c r="T3838" i="16"/>
  <c r="O2385" i="16"/>
  <c r="T2385" i="16"/>
  <c r="O635" i="16"/>
  <c r="T635" i="16"/>
  <c r="O1890" i="16"/>
  <c r="T1890" i="16"/>
  <c r="O2646" i="16"/>
  <c r="T2646" i="16"/>
  <c r="O2982" i="16"/>
  <c r="T2982" i="16"/>
  <c r="O3228" i="16"/>
  <c r="T3228" i="16"/>
  <c r="O2580" i="16"/>
  <c r="T2580" i="16"/>
  <c r="O3212" i="16"/>
  <c r="T3212" i="16"/>
  <c r="O1863" i="16"/>
  <c r="T1863" i="16"/>
  <c r="O1875" i="16"/>
  <c r="T1875" i="16"/>
  <c r="O2885" i="16"/>
  <c r="T2885" i="16"/>
  <c r="O2791" i="16"/>
  <c r="T2791" i="16"/>
  <c r="O2388" i="16"/>
  <c r="T2388" i="16"/>
  <c r="O2870" i="16"/>
  <c r="T2870" i="16"/>
  <c r="O1228" i="16"/>
  <c r="T1228" i="16"/>
  <c r="O1673" i="16"/>
  <c r="T1673" i="16"/>
  <c r="O645" i="16"/>
  <c r="T645" i="16"/>
  <c r="O2148" i="16"/>
  <c r="T2148" i="16"/>
  <c r="O1013" i="16"/>
  <c r="T1013" i="16"/>
  <c r="O372" i="16"/>
  <c r="T372" i="16"/>
  <c r="O2238" i="16"/>
  <c r="T2238" i="16"/>
  <c r="O440" i="16"/>
  <c r="T440" i="16"/>
  <c r="O2162" i="16"/>
  <c r="T2162" i="16"/>
  <c r="O2442" i="16"/>
  <c r="T2442" i="16"/>
  <c r="O541" i="16"/>
  <c r="T541" i="16"/>
  <c r="O124" i="16"/>
  <c r="T124" i="16"/>
  <c r="O2711" i="16"/>
  <c r="T2711" i="16"/>
  <c r="O3002" i="16"/>
  <c r="T3002" i="16"/>
  <c r="O2767" i="16"/>
  <c r="T2767" i="16"/>
  <c r="O1741" i="16"/>
  <c r="T1741" i="16"/>
  <c r="O3639" i="16"/>
  <c r="T3639" i="16"/>
  <c r="O3094" i="16"/>
  <c r="T3094" i="16"/>
  <c r="O3187" i="16"/>
  <c r="T3187" i="16"/>
  <c r="O2702" i="16"/>
  <c r="T2702" i="16"/>
  <c r="O957" i="16"/>
  <c r="T957" i="16"/>
  <c r="O2129" i="16"/>
  <c r="T2129" i="16"/>
  <c r="O2097" i="16"/>
  <c r="T2097" i="16"/>
  <c r="O357" i="16"/>
  <c r="T357" i="16"/>
  <c r="O1100" i="16"/>
  <c r="T1100" i="16"/>
  <c r="O2792" i="16"/>
  <c r="T2792" i="16"/>
  <c r="O672" i="16"/>
  <c r="T672" i="16"/>
  <c r="O3047" i="16"/>
  <c r="T3047" i="16"/>
  <c r="O2145" i="16"/>
  <c r="T2145" i="16"/>
  <c r="O2983" i="16"/>
  <c r="T2983" i="16"/>
  <c r="O3449" i="16"/>
  <c r="T3449" i="16"/>
  <c r="O1329" i="16"/>
  <c r="T1329" i="16"/>
  <c r="O2298" i="16"/>
  <c r="T2298" i="16"/>
  <c r="O1435" i="16"/>
  <c r="T1435" i="16"/>
  <c r="O1705" i="16"/>
  <c r="T1705" i="16"/>
  <c r="O575" i="16"/>
  <c r="T575" i="16"/>
  <c r="O559" i="16"/>
  <c r="T559" i="16"/>
  <c r="O1009" i="16"/>
  <c r="T1009" i="16"/>
  <c r="O563" i="16"/>
  <c r="T563" i="16"/>
  <c r="O3100" i="16"/>
  <c r="T3100" i="16"/>
  <c r="O3832" i="16"/>
  <c r="T3832" i="16"/>
  <c r="O2504" i="16"/>
  <c r="T2504" i="16"/>
  <c r="O2634" i="16"/>
  <c r="T2634" i="16"/>
  <c r="O3763" i="16"/>
  <c r="T3763" i="16"/>
  <c r="O2144" i="16"/>
  <c r="T2144" i="16"/>
  <c r="O1503" i="16"/>
  <c r="T1503" i="16"/>
  <c r="O2353" i="16"/>
  <c r="T2353" i="16"/>
  <c r="O2170" i="16"/>
  <c r="T2170" i="16"/>
  <c r="O1749" i="16"/>
  <c r="T1749" i="16"/>
  <c r="O431" i="16"/>
  <c r="T431" i="16"/>
  <c r="O3003" i="16"/>
  <c r="T3003" i="16"/>
  <c r="O1472" i="16"/>
  <c r="T1472" i="16"/>
  <c r="O1236" i="16"/>
  <c r="T1236" i="16"/>
  <c r="O687" i="16"/>
  <c r="T687" i="16"/>
  <c r="O952" i="16"/>
  <c r="T952" i="16"/>
  <c r="O3283" i="16"/>
  <c r="T3283" i="16"/>
  <c r="O3345" i="16"/>
  <c r="T3345" i="16"/>
  <c r="O1691" i="16"/>
  <c r="T1691" i="16"/>
  <c r="O2934" i="16"/>
  <c r="T2934" i="16"/>
  <c r="O936" i="16"/>
  <c r="T936" i="16"/>
  <c r="O838" i="16"/>
  <c r="T838" i="16"/>
  <c r="O102" i="16"/>
  <c r="T102" i="16"/>
  <c r="O3015" i="16"/>
  <c r="T3015" i="16"/>
  <c r="O2554" i="16"/>
  <c r="T2554" i="16"/>
  <c r="O2022" i="16"/>
  <c r="T2022" i="16"/>
  <c r="O2510" i="16"/>
  <c r="T2510" i="16"/>
  <c r="O3480" i="16"/>
  <c r="T3480" i="16"/>
  <c r="O1269" i="16"/>
  <c r="T1269" i="16"/>
  <c r="O2622" i="16"/>
  <c r="T2622" i="16"/>
  <c r="O3748" i="16"/>
  <c r="T3748" i="16"/>
  <c r="O3311" i="16"/>
  <c r="T3311" i="16"/>
  <c r="O821" i="16"/>
  <c r="T821" i="16"/>
  <c r="O1932" i="16"/>
  <c r="T1932" i="16"/>
  <c r="O185" i="16"/>
  <c r="T185" i="16"/>
  <c r="O3544" i="16"/>
  <c r="T3544" i="16"/>
  <c r="O2208" i="16"/>
  <c r="T2208" i="16"/>
  <c r="O3327" i="16"/>
  <c r="T3327" i="16"/>
  <c r="O3523" i="16"/>
  <c r="T3523" i="16"/>
  <c r="O2957" i="16"/>
  <c r="T2957" i="16"/>
  <c r="O2289" i="16"/>
  <c r="T2289" i="16"/>
  <c r="O3232" i="16"/>
  <c r="T3232" i="16"/>
  <c r="O2492" i="16"/>
  <c r="T2492" i="16"/>
  <c r="O2235" i="16"/>
  <c r="T2235" i="16"/>
  <c r="O2407" i="16"/>
  <c r="T2407" i="16"/>
  <c r="O3627" i="16"/>
  <c r="T3627" i="16"/>
  <c r="O696" i="16"/>
  <c r="T696" i="16"/>
  <c r="O663" i="16"/>
  <c r="T663" i="16"/>
  <c r="O2821" i="16"/>
  <c r="T2821" i="16"/>
  <c r="O770" i="16"/>
  <c r="T770" i="16"/>
  <c r="O366" i="16"/>
  <c r="T366" i="16"/>
  <c r="O887" i="16"/>
  <c r="T887" i="16"/>
  <c r="O811" i="16"/>
  <c r="T811" i="16"/>
  <c r="O1442" i="16"/>
  <c r="T1442" i="16"/>
  <c r="O445" i="16"/>
  <c r="T445" i="16"/>
  <c r="O747" i="16"/>
  <c r="T747" i="16"/>
  <c r="O3823" i="16"/>
  <c r="T3823" i="16"/>
  <c r="O1812" i="16"/>
  <c r="T1812" i="16"/>
  <c r="O302" i="16"/>
  <c r="T302" i="16"/>
  <c r="O3011" i="16"/>
  <c r="T3011" i="16"/>
  <c r="O3646" i="16"/>
  <c r="T3646" i="16"/>
  <c r="O3566" i="16"/>
  <c r="T3566" i="16"/>
  <c r="O3060" i="16"/>
  <c r="T3060" i="16"/>
  <c r="O3087" i="16"/>
  <c r="T3087" i="16"/>
  <c r="O3719" i="16"/>
  <c r="T3719" i="16"/>
  <c r="O2322" i="16"/>
  <c r="T2322" i="16"/>
  <c r="O3148" i="16"/>
  <c r="T3148" i="16"/>
  <c r="O2348" i="16"/>
  <c r="T2348" i="16"/>
  <c r="O2911" i="16"/>
  <c r="T2911" i="16"/>
  <c r="O3711" i="16"/>
  <c r="T3711" i="16"/>
  <c r="O1592" i="16"/>
  <c r="T1592" i="16"/>
  <c r="O3052" i="16"/>
  <c r="T3052" i="16"/>
  <c r="O2672" i="16"/>
  <c r="T2672" i="16"/>
  <c r="O2295" i="16"/>
  <c r="T2295" i="16"/>
  <c r="O1959" i="16"/>
  <c r="T1959" i="16"/>
  <c r="O2227" i="16"/>
  <c r="T2227" i="16"/>
  <c r="O553" i="16"/>
  <c r="T553" i="16"/>
  <c r="O726" i="16"/>
  <c r="T726" i="16"/>
  <c r="O1610" i="16"/>
  <c r="T1610" i="16"/>
  <c r="O519" i="16"/>
  <c r="T519" i="16"/>
  <c r="O637" i="16"/>
  <c r="T637" i="16"/>
  <c r="O2677" i="16"/>
  <c r="T2677" i="16"/>
  <c r="O626" i="16"/>
  <c r="T626" i="16"/>
  <c r="O667" i="16"/>
  <c r="T667" i="16"/>
  <c r="O301" i="16"/>
  <c r="T301" i="16"/>
  <c r="O316" i="16"/>
  <c r="T316" i="16"/>
  <c r="O1005" i="16"/>
  <c r="T1005" i="16"/>
  <c r="O91" i="16"/>
  <c r="T91" i="16"/>
  <c r="O162" i="16"/>
  <c r="T162" i="16"/>
  <c r="O382" i="16"/>
  <c r="T382" i="16"/>
  <c r="O3690" i="16"/>
  <c r="T3690" i="16"/>
  <c r="O3422" i="16"/>
  <c r="T3422" i="16"/>
  <c r="O2651" i="16"/>
  <c r="T2651" i="16"/>
  <c r="O2843" i="16"/>
  <c r="T2843" i="16"/>
  <c r="O2779" i="16"/>
  <c r="T2779" i="16"/>
  <c r="O3303" i="16"/>
  <c r="T3303" i="16"/>
  <c r="O3335" i="16"/>
  <c r="T3335" i="16"/>
  <c r="O3555" i="16"/>
  <c r="T3555" i="16"/>
  <c r="O2908" i="16"/>
  <c r="T2908" i="16"/>
  <c r="O2910" i="16"/>
  <c r="T2910" i="16"/>
  <c r="O2095" i="16"/>
  <c r="T2095" i="16"/>
  <c r="O2433" i="16"/>
  <c r="T2433" i="16"/>
  <c r="O1816" i="16"/>
  <c r="T1816" i="16"/>
  <c r="O2260" i="16"/>
  <c r="T2260" i="16"/>
  <c r="O3724" i="16"/>
  <c r="T3724" i="16"/>
  <c r="O408" i="16"/>
  <c r="T408" i="16"/>
  <c r="O2513" i="16"/>
  <c r="T2513" i="16"/>
  <c r="O610" i="16"/>
  <c r="T610" i="16"/>
  <c r="O375" i="16"/>
  <c r="T375" i="16"/>
  <c r="O600" i="16"/>
  <c r="T600" i="16"/>
  <c r="O157" i="16"/>
  <c r="T157" i="16"/>
  <c r="O926" i="16"/>
  <c r="T926" i="16"/>
  <c r="O3545" i="16"/>
  <c r="T3545" i="16"/>
  <c r="O1652" i="16"/>
  <c r="T1652" i="16"/>
  <c r="O906" i="16"/>
  <c r="T906" i="16"/>
  <c r="O3112" i="16"/>
  <c r="T3112" i="16"/>
  <c r="O1594" i="16"/>
  <c r="T1594" i="16"/>
  <c r="O3511" i="16"/>
  <c r="T3511" i="16"/>
  <c r="O1102" i="16"/>
  <c r="T1102" i="16"/>
  <c r="O3797" i="16"/>
  <c r="T3797" i="16"/>
  <c r="O2159" i="16"/>
  <c r="T2159" i="16"/>
  <c r="O3664" i="16"/>
  <c r="T3664" i="16"/>
  <c r="O2098" i="16"/>
  <c r="T2098" i="16"/>
  <c r="O1462" i="16"/>
  <c r="T1462" i="16"/>
  <c r="O2037" i="16"/>
  <c r="T2037" i="16"/>
  <c r="O2459" i="16"/>
  <c r="T2459" i="16"/>
  <c r="O2781" i="16"/>
  <c r="T2781" i="16"/>
  <c r="O3063" i="16"/>
  <c r="T3063" i="16"/>
  <c r="O974" i="16"/>
  <c r="T974" i="16"/>
  <c r="O307" i="16"/>
  <c r="T307" i="16"/>
  <c r="O981" i="16"/>
  <c r="T981" i="16"/>
  <c r="O2332" i="16"/>
  <c r="T2332" i="16"/>
  <c r="O484" i="16"/>
  <c r="T484" i="16"/>
  <c r="O3008" i="16"/>
  <c r="T3008" i="16"/>
  <c r="O1591" i="16"/>
  <c r="T1591" i="16"/>
  <c r="O1454" i="16"/>
  <c r="T1454" i="16"/>
  <c r="O945" i="16"/>
  <c r="T945" i="16"/>
  <c r="O2882" i="16"/>
  <c r="T2882" i="16"/>
  <c r="O3290" i="16"/>
  <c r="T3290" i="16"/>
  <c r="O1712" i="16"/>
  <c r="T1712" i="16"/>
  <c r="O2274" i="16"/>
  <c r="T2274" i="16"/>
  <c r="O1294" i="16"/>
  <c r="T1294" i="16"/>
  <c r="O2466" i="16"/>
  <c r="T2466" i="16"/>
  <c r="O3582" i="16"/>
  <c r="T3582" i="16"/>
  <c r="O2826" i="16"/>
  <c r="T2826" i="16"/>
  <c r="O3315" i="16"/>
  <c r="T3315" i="16"/>
  <c r="O2215" i="16"/>
  <c r="T2215" i="16"/>
  <c r="O1530" i="16"/>
  <c r="T1530" i="16"/>
  <c r="O3547" i="16"/>
  <c r="T3547" i="16"/>
  <c r="O2649" i="16"/>
  <c r="T2649" i="16"/>
  <c r="O3688" i="16"/>
  <c r="T3688" i="16"/>
  <c r="O2887" i="16"/>
  <c r="T2887" i="16"/>
  <c r="O3056" i="16"/>
  <c r="T3056" i="16"/>
  <c r="O1266" i="16"/>
  <c r="T1266" i="16"/>
  <c r="O854" i="16"/>
  <c r="T854" i="16"/>
  <c r="O115" i="16"/>
  <c r="T115" i="16"/>
  <c r="O2629" i="16"/>
  <c r="T2629" i="16"/>
  <c r="O621" i="16"/>
  <c r="T621" i="16"/>
  <c r="O1737" i="16"/>
  <c r="T1737" i="16"/>
  <c r="O1291" i="16"/>
  <c r="T1291" i="16"/>
  <c r="O3389" i="16"/>
  <c r="T3389" i="16"/>
  <c r="O2346" i="16"/>
  <c r="T2346" i="16"/>
  <c r="O1304" i="16"/>
  <c r="T1304" i="16"/>
  <c r="O2107" i="16"/>
  <c r="T2107" i="16"/>
  <c r="O3615" i="16"/>
  <c r="T3615" i="16"/>
  <c r="O1508" i="16"/>
  <c r="T1508" i="16"/>
  <c r="O3140" i="16"/>
  <c r="T3140" i="16"/>
  <c r="O1809" i="16"/>
  <c r="T1809" i="16"/>
  <c r="O3595" i="16"/>
  <c r="T3595" i="16"/>
  <c r="O2734" i="16"/>
  <c r="T2734" i="16"/>
  <c r="O971" i="16"/>
  <c r="T971" i="16"/>
  <c r="O2123" i="16"/>
  <c r="T2123" i="16"/>
  <c r="O2971" i="16"/>
  <c r="T2971" i="16"/>
  <c r="O3697" i="16"/>
  <c r="T3697" i="16"/>
  <c r="O2375" i="16"/>
  <c r="T2375" i="16"/>
  <c r="O3562" i="16"/>
  <c r="T3562" i="16"/>
  <c r="O2628" i="16"/>
  <c r="T2628" i="16"/>
  <c r="O3438" i="16"/>
  <c r="T3438" i="16"/>
  <c r="O2154" i="16"/>
  <c r="T2154" i="16"/>
  <c r="O2583" i="16"/>
  <c r="T2583" i="16"/>
  <c r="O2552" i="16"/>
  <c r="T2552" i="16"/>
  <c r="O1502" i="16"/>
  <c r="T1502" i="16"/>
  <c r="O1947" i="16"/>
  <c r="T1947" i="16"/>
  <c r="O2563" i="16"/>
  <c r="T2563" i="16"/>
  <c r="O346" i="16"/>
  <c r="T346" i="16"/>
  <c r="O2881" i="16"/>
  <c r="T2881" i="16"/>
  <c r="O846" i="16"/>
  <c r="T846" i="16"/>
  <c r="O142" i="16"/>
  <c r="T142" i="16"/>
  <c r="O1995" i="16"/>
  <c r="T1995" i="16"/>
  <c r="O801" i="16"/>
  <c r="T801" i="16"/>
  <c r="O350" i="16"/>
  <c r="T350" i="16"/>
  <c r="O3781" i="16"/>
  <c r="T3781" i="16"/>
  <c r="O2519" i="16"/>
  <c r="T2519" i="16"/>
  <c r="O3654" i="16"/>
  <c r="T3654" i="16"/>
  <c r="O2852" i="16"/>
  <c r="T2852" i="16"/>
  <c r="O3242" i="16"/>
  <c r="T3242" i="16"/>
  <c r="O2789" i="16"/>
  <c r="T2789" i="16"/>
  <c r="O2111" i="16"/>
  <c r="T2111" i="16"/>
  <c r="O3116" i="16"/>
  <c r="T3116" i="16"/>
  <c r="O2205" i="16"/>
  <c r="T2205" i="16"/>
  <c r="O3257" i="16"/>
  <c r="T3257" i="16"/>
  <c r="O2456" i="16"/>
  <c r="T2456" i="16"/>
  <c r="O2491" i="16"/>
  <c r="T2491" i="16"/>
  <c r="O3254" i="16"/>
  <c r="T3254" i="16"/>
  <c r="O2837" i="16"/>
  <c r="T2837" i="16"/>
  <c r="O618" i="16"/>
  <c r="T618" i="16"/>
  <c r="O1370" i="16"/>
  <c r="T1370" i="16"/>
  <c r="O2761" i="16"/>
  <c r="T2761" i="16"/>
  <c r="O729" i="16"/>
  <c r="T729" i="16"/>
  <c r="O482" i="16"/>
  <c r="T482" i="16"/>
  <c r="O691" i="16"/>
  <c r="T691" i="16"/>
  <c r="O146" i="16"/>
  <c r="T146" i="16"/>
  <c r="O247" i="16"/>
  <c r="T247" i="16"/>
  <c r="O306" i="16"/>
  <c r="T306" i="16"/>
  <c r="O2023" i="16"/>
  <c r="T2023" i="16"/>
  <c r="O1098" i="16"/>
  <c r="T1098" i="16"/>
  <c r="O1307" i="16"/>
  <c r="T1307" i="16"/>
  <c r="O683" i="16"/>
  <c r="T683" i="16"/>
  <c r="O1835" i="16"/>
  <c r="T1835" i="16"/>
  <c r="O2310" i="16"/>
  <c r="T2310" i="16"/>
  <c r="O2387" i="16"/>
  <c r="T2387" i="16"/>
  <c r="O3275" i="16"/>
  <c r="T3275" i="16"/>
  <c r="O2830" i="16"/>
  <c r="T2830" i="16"/>
  <c r="O1115" i="16"/>
  <c r="T1115" i="16"/>
  <c r="O1595" i="16"/>
  <c r="T1595" i="16"/>
  <c r="O3769" i="16"/>
  <c r="T3769" i="16"/>
  <c r="O3326" i="16"/>
  <c r="T3326" i="16"/>
  <c r="O3023" i="16"/>
  <c r="T3023" i="16"/>
  <c r="O978" i="16"/>
  <c r="T978" i="16"/>
  <c r="O2294" i="16"/>
  <c r="T2294" i="16"/>
  <c r="O1458" i="16"/>
  <c r="T1458" i="16"/>
  <c r="O666" i="16"/>
  <c r="T666" i="16"/>
  <c r="O1215" i="16"/>
  <c r="T1215" i="16"/>
  <c r="O59" i="16"/>
  <c r="T59" i="16"/>
  <c r="O789" i="16"/>
  <c r="T789" i="16"/>
  <c r="O1562" i="16"/>
  <c r="T1562" i="16"/>
  <c r="O470" i="16"/>
  <c r="T470" i="16"/>
  <c r="O1599" i="16"/>
  <c r="T1599" i="16"/>
  <c r="O514" i="16"/>
  <c r="T514" i="16"/>
  <c r="O2904" i="16"/>
  <c r="T2904" i="16"/>
  <c r="O2828" i="16"/>
  <c r="T2828" i="16"/>
  <c r="O3735" i="16"/>
  <c r="T3735" i="16"/>
  <c r="O954" i="16"/>
  <c r="T954" i="16"/>
  <c r="O3677" i="16"/>
  <c r="T3677" i="16"/>
  <c r="O2876" i="16"/>
  <c r="T2876" i="16"/>
  <c r="O2468" i="16"/>
  <c r="T2468" i="16"/>
  <c r="O3429" i="16"/>
  <c r="T3429" i="16"/>
  <c r="O1151" i="16"/>
  <c r="T1151" i="16"/>
  <c r="O2142" i="16"/>
  <c r="T2142" i="16"/>
  <c r="O1268" i="16"/>
  <c r="T1268" i="16"/>
  <c r="O3461" i="16"/>
  <c r="T3461" i="16"/>
  <c r="O2973" i="16"/>
  <c r="T2973" i="16"/>
  <c r="O2338" i="16"/>
  <c r="T2338" i="16"/>
  <c r="O1152" i="16"/>
  <c r="T1152" i="16"/>
  <c r="O2515" i="16"/>
  <c r="T2515" i="16"/>
  <c r="O1933" i="16"/>
  <c r="T1933" i="16"/>
  <c r="O1440" i="16"/>
  <c r="T1440" i="16"/>
  <c r="O1840" i="16"/>
  <c r="T1840" i="16"/>
  <c r="O2487" i="16"/>
  <c r="T2487" i="16"/>
  <c r="O1334" i="16"/>
  <c r="T1334" i="16"/>
  <c r="O1060" i="16"/>
  <c r="T1060" i="16"/>
  <c r="O1624" i="16"/>
  <c r="T1624" i="16"/>
  <c r="O837" i="16"/>
  <c r="T837" i="16"/>
  <c r="O2213" i="16"/>
  <c r="T2213" i="16"/>
  <c r="O894" i="16"/>
  <c r="T894" i="16"/>
  <c r="O2507" i="16"/>
  <c r="T2507" i="16"/>
  <c r="O3121" i="16"/>
  <c r="T3121" i="16"/>
  <c r="O3619" i="16"/>
  <c r="T3619" i="16"/>
  <c r="O2493" i="16"/>
  <c r="T2493" i="16"/>
  <c r="O3452" i="16"/>
  <c r="T3452" i="16"/>
  <c r="O2003" i="16"/>
  <c r="T2003" i="16"/>
  <c r="O2016" i="16"/>
  <c r="T2016" i="16"/>
  <c r="O1404" i="16"/>
  <c r="T1404" i="16"/>
  <c r="O3238" i="16"/>
  <c r="T3238" i="16"/>
  <c r="O1773" i="16"/>
  <c r="T1773" i="16"/>
  <c r="O756" i="16"/>
  <c r="T756" i="16"/>
  <c r="O1908" i="16"/>
  <c r="T1908" i="16"/>
  <c r="O3337" i="16"/>
  <c r="T3337" i="16"/>
  <c r="O3532" i="16"/>
  <c r="T3532" i="16"/>
  <c r="O3314" i="16"/>
  <c r="T3314" i="16"/>
  <c r="O3027" i="16"/>
  <c r="T3027" i="16"/>
  <c r="O798" i="16"/>
  <c r="T798" i="16"/>
  <c r="O1735" i="16"/>
  <c r="T1735" i="16"/>
  <c r="O2451" i="16"/>
  <c r="T2451" i="16"/>
  <c r="O356" i="16"/>
  <c r="T356" i="16"/>
  <c r="O125" i="16"/>
  <c r="T125" i="16"/>
  <c r="O406" i="16"/>
  <c r="T406" i="16"/>
  <c r="O1082" i="16"/>
  <c r="T1082" i="16"/>
  <c r="O1046" i="16"/>
  <c r="T1046" i="16"/>
  <c r="O879" i="16"/>
  <c r="T879" i="16"/>
  <c r="O81" i="16"/>
  <c r="T81" i="16"/>
  <c r="O227" i="16"/>
  <c r="T227" i="16"/>
  <c r="O1490" i="16"/>
  <c r="T1490" i="16"/>
  <c r="O2557" i="16"/>
  <c r="T2557" i="16"/>
  <c r="O2595" i="16"/>
  <c r="T2595" i="16"/>
  <c r="O3840" i="16"/>
  <c r="T3840" i="16"/>
  <c r="O1733" i="16"/>
  <c r="T1733" i="16"/>
  <c r="O3786" i="16"/>
  <c r="T3786" i="16"/>
  <c r="O2931" i="16"/>
  <c r="T2931" i="16"/>
  <c r="O3071" i="16"/>
  <c r="T3071" i="16"/>
  <c r="O2527" i="16"/>
  <c r="T2527" i="16"/>
  <c r="O3139" i="16"/>
  <c r="T3139" i="16"/>
  <c r="O719" i="16"/>
  <c r="T719" i="16"/>
  <c r="O959" i="16"/>
  <c r="T959" i="16"/>
  <c r="O1639" i="16"/>
  <c r="T1639" i="16"/>
  <c r="O3506" i="16"/>
  <c r="T3506" i="16"/>
  <c r="O1960" i="16"/>
  <c r="T1960" i="16"/>
  <c r="O714" i="16"/>
  <c r="T714" i="16"/>
  <c r="O527" i="16"/>
  <c r="T527" i="16"/>
  <c r="O388" i="16"/>
  <c r="T388" i="16"/>
  <c r="O295" i="16"/>
  <c r="T295" i="16"/>
  <c r="O3305" i="16"/>
  <c r="T3305" i="16"/>
  <c r="O1998" i="16"/>
  <c r="T1998" i="16"/>
  <c r="O2369" i="16"/>
  <c r="T2369" i="16"/>
  <c r="O416" i="16"/>
  <c r="T416" i="16"/>
  <c r="O864" i="16"/>
  <c r="T864" i="16"/>
  <c r="O1681" i="16"/>
  <c r="T1681" i="16"/>
  <c r="O2262" i="16"/>
  <c r="T2262" i="16"/>
  <c r="O1409" i="16"/>
  <c r="T1409" i="16"/>
  <c r="O1145" i="16"/>
  <c r="T1145" i="16"/>
  <c r="O1360" i="16"/>
  <c r="T1360" i="16"/>
  <c r="O1862" i="16"/>
  <c r="T1862" i="16"/>
  <c r="O755" i="16"/>
  <c r="T755" i="16"/>
  <c r="O77" i="16"/>
  <c r="T77" i="16"/>
  <c r="O784" i="16"/>
  <c r="T784" i="16"/>
  <c r="O2756" i="16"/>
  <c r="T2756" i="16"/>
  <c r="O1263" i="16"/>
  <c r="T1263" i="16"/>
  <c r="O658" i="16"/>
  <c r="T658" i="16"/>
  <c r="O177" i="16"/>
  <c r="T177" i="16"/>
  <c r="O494" i="16"/>
  <c r="T494" i="16"/>
  <c r="O1343" i="16"/>
  <c r="T1343" i="16"/>
  <c r="O3312" i="16"/>
  <c r="T3312" i="16"/>
  <c r="O3291" i="16"/>
  <c r="T3291" i="16"/>
  <c r="O2899" i="16"/>
  <c r="T2899" i="16"/>
  <c r="O3712" i="16"/>
  <c r="T3712" i="16"/>
  <c r="O2919" i="16"/>
  <c r="T2919" i="16"/>
  <c r="O2857" i="16"/>
  <c r="T2857" i="16"/>
  <c r="O649" i="16"/>
  <c r="T649" i="16"/>
  <c r="O1643" i="16"/>
  <c r="T1643" i="16"/>
  <c r="O3809" i="16"/>
  <c r="T3809" i="16"/>
  <c r="O2243" i="16"/>
  <c r="T2243" i="16"/>
  <c r="O3333" i="16"/>
  <c r="T3333" i="16"/>
  <c r="O1376" i="16"/>
  <c r="T1376" i="16"/>
  <c r="O1250" i="16"/>
  <c r="T1250" i="16"/>
  <c r="O3650" i="16"/>
  <c r="T3650" i="16"/>
  <c r="O3666" i="16"/>
  <c r="T3666" i="16"/>
  <c r="O2891" i="16"/>
  <c r="T2891" i="16"/>
  <c r="O3407" i="16"/>
  <c r="T3407" i="16"/>
  <c r="O1736" i="16"/>
  <c r="T1736" i="16"/>
  <c r="O2076" i="16"/>
  <c r="T2076" i="16"/>
  <c r="O3636" i="16"/>
  <c r="T3636" i="16"/>
  <c r="O2999" i="16"/>
  <c r="T2999" i="16"/>
  <c r="O2256" i="16"/>
  <c r="T2256" i="16"/>
  <c r="O2106" i="16"/>
  <c r="T2106" i="16"/>
  <c r="O3826" i="16"/>
  <c r="T3826" i="16"/>
  <c r="O3415" i="16"/>
  <c r="T3415" i="16"/>
  <c r="O2783" i="16"/>
  <c r="T2783" i="16"/>
  <c r="O3640" i="16"/>
  <c r="T3640" i="16"/>
  <c r="O3460" i="16"/>
  <c r="T3460" i="16"/>
  <c r="O3158" i="16"/>
  <c r="T3158" i="16"/>
  <c r="O1456" i="16"/>
  <c r="T1456" i="16"/>
  <c r="O1470" i="16"/>
  <c r="T1470" i="16"/>
  <c r="O2455" i="16"/>
  <c r="T2455" i="16"/>
  <c r="O2961" i="16"/>
  <c r="T2961" i="16"/>
  <c r="O2570" i="16"/>
  <c r="T2570" i="16"/>
  <c r="O2824" i="16"/>
  <c r="T2824" i="16"/>
  <c r="O607" i="16"/>
  <c r="T607" i="16"/>
  <c r="O265" i="16"/>
  <c r="T265" i="16"/>
  <c r="O920" i="16"/>
  <c r="T920" i="16"/>
  <c r="O1874" i="16"/>
  <c r="T1874" i="16"/>
  <c r="O176" i="16"/>
  <c r="T176" i="16"/>
  <c r="O296" i="16"/>
  <c r="T296" i="16"/>
  <c r="O1480" i="16"/>
  <c r="T1480" i="16"/>
  <c r="O664" i="16"/>
  <c r="T664" i="16"/>
  <c r="O496" i="16"/>
  <c r="T496" i="16"/>
  <c r="O76" i="16"/>
  <c r="T76" i="16"/>
  <c r="O538" i="16"/>
  <c r="T538" i="16"/>
  <c r="O2697" i="16"/>
  <c r="T2697" i="16"/>
  <c r="O2664" i="16"/>
  <c r="T2664" i="16"/>
  <c r="O741" i="16"/>
  <c r="T741" i="16"/>
  <c r="O2856" i="16"/>
  <c r="T2856" i="16"/>
  <c r="O491" i="16"/>
  <c r="T491" i="16"/>
  <c r="O3496" i="16"/>
  <c r="T3496" i="16"/>
  <c r="O1950" i="16"/>
  <c r="T1950" i="16"/>
  <c r="O3348" i="16"/>
  <c r="T3348" i="16"/>
  <c r="O3221" i="16"/>
  <c r="T3221" i="16"/>
  <c r="O1891" i="16"/>
  <c r="T1891" i="16"/>
  <c r="O1313" i="16"/>
  <c r="T1313" i="16"/>
  <c r="O2464" i="16"/>
  <c r="T2464" i="16"/>
  <c r="O1663" i="16"/>
  <c r="T1663" i="16"/>
  <c r="O2287" i="16"/>
  <c r="T2287" i="16"/>
  <c r="O2086" i="16"/>
  <c r="T2086" i="16"/>
  <c r="O2426" i="16"/>
  <c r="T2426" i="16"/>
  <c r="O2680" i="16"/>
  <c r="T2680" i="16"/>
  <c r="O1901" i="16"/>
  <c r="T1901" i="16"/>
  <c r="O777" i="16"/>
  <c r="T777" i="16"/>
  <c r="O1645" i="16"/>
  <c r="T1645" i="16"/>
  <c r="O1040" i="16"/>
  <c r="T1040" i="16"/>
  <c r="O1813" i="16"/>
  <c r="T1813" i="16"/>
  <c r="O151" i="16"/>
  <c r="T151" i="16"/>
  <c r="O860" i="16"/>
  <c r="T860" i="16"/>
  <c r="O520" i="16"/>
  <c r="T520" i="16"/>
  <c r="O1037" i="16"/>
  <c r="T1037" i="16"/>
  <c r="O353" i="16"/>
  <c r="T353" i="16"/>
  <c r="O508" i="16"/>
  <c r="T508" i="16"/>
  <c r="O692" i="16"/>
  <c r="T692" i="16"/>
  <c r="O3610" i="16"/>
  <c r="T3610" i="16"/>
  <c r="O2547" i="16"/>
  <c r="T2547" i="16"/>
  <c r="O1335" i="16"/>
  <c r="T1335" i="16"/>
  <c r="O2005" i="16"/>
  <c r="T2005" i="16"/>
  <c r="O2261" i="16"/>
  <c r="T2261" i="16"/>
  <c r="O3507" i="16"/>
  <c r="T3507" i="16"/>
  <c r="O1527" i="16"/>
  <c r="T1527" i="16"/>
  <c r="O3754" i="16"/>
  <c r="T3754" i="16"/>
  <c r="O3349" i="16"/>
  <c r="T3349" i="16"/>
  <c r="O2712" i="16"/>
  <c r="T2712" i="16"/>
  <c r="O347" i="16"/>
  <c r="T347" i="16"/>
  <c r="O1512" i="16"/>
  <c r="T1512" i="16"/>
  <c r="O3732" i="16"/>
  <c r="T3732" i="16"/>
  <c r="O3538" i="16"/>
  <c r="T3538" i="16"/>
  <c r="O95" i="16"/>
  <c r="T95" i="16"/>
  <c r="O3198" i="16"/>
  <c r="T3198" i="16"/>
  <c r="O2771" i="16"/>
  <c r="T2771" i="16"/>
  <c r="O3395" i="16"/>
  <c r="T3395" i="16"/>
  <c r="O3742" i="16"/>
  <c r="T3742" i="16"/>
  <c r="O3448" i="16"/>
  <c r="T3448" i="16"/>
  <c r="O1168" i="16"/>
  <c r="T1168" i="16"/>
  <c r="O1182" i="16"/>
  <c r="T1182" i="16"/>
  <c r="O2321" i="16"/>
  <c r="T2321" i="16"/>
  <c r="O1494" i="16"/>
  <c r="T1494" i="16"/>
  <c r="O2120" i="16"/>
  <c r="T2120" i="16"/>
  <c r="O1210" i="16"/>
  <c r="T1210" i="16"/>
  <c r="O2080" i="16"/>
  <c r="T2080" i="16"/>
  <c r="O2536" i="16"/>
  <c r="T2536" i="16"/>
  <c r="O1484" i="16"/>
  <c r="T1484" i="16"/>
  <c r="O1757" i="16"/>
  <c r="T1757" i="16"/>
  <c r="O934" i="16"/>
  <c r="T934" i="16"/>
  <c r="O633" i="16"/>
  <c r="T633" i="16"/>
  <c r="O1466" i="16"/>
  <c r="T1466" i="16"/>
  <c r="O895" i="16"/>
  <c r="T895" i="16"/>
  <c r="O1669" i="16"/>
  <c r="T1669" i="16"/>
  <c r="O717" i="16"/>
  <c r="T717" i="16"/>
  <c r="O376" i="16"/>
  <c r="T376" i="16"/>
  <c r="O209" i="16"/>
  <c r="T209" i="16"/>
  <c r="O890" i="16"/>
  <c r="T890" i="16"/>
  <c r="O651" i="16"/>
  <c r="T651" i="16"/>
  <c r="O3042" i="16"/>
  <c r="T3042" i="16"/>
  <c r="O1324" i="16"/>
  <c r="T1324" i="16"/>
  <c r="O752" i="16"/>
  <c r="T752" i="16"/>
  <c r="O853" i="16"/>
  <c r="T853" i="16"/>
  <c r="O1088" i="16"/>
  <c r="T1088" i="16"/>
  <c r="O481" i="16"/>
  <c r="T481" i="16"/>
  <c r="O3749" i="16"/>
  <c r="T3749" i="16"/>
  <c r="O3434" i="16"/>
  <c r="T3434" i="16"/>
  <c r="O1769" i="16"/>
  <c r="T1769" i="16"/>
  <c r="O1855" i="16"/>
  <c r="T1855" i="16"/>
  <c r="O2339" i="16"/>
  <c r="T2339" i="16"/>
  <c r="O2909" i="16"/>
  <c r="T2909" i="16"/>
  <c r="O2574" i="16"/>
  <c r="T2574" i="16"/>
  <c r="O3594" i="16"/>
  <c r="T3594" i="16"/>
  <c r="O3162" i="16"/>
  <c r="T3162" i="16"/>
  <c r="O2360" i="16"/>
  <c r="T2360" i="16"/>
  <c r="O3127" i="16"/>
  <c r="T3127" i="16"/>
  <c r="O1797" i="16"/>
  <c r="T1797" i="16"/>
  <c r="O3691" i="16"/>
  <c r="T3691" i="16"/>
  <c r="O2361" i="16"/>
  <c r="T2361" i="16"/>
  <c r="O1340" i="16"/>
  <c r="T1340" i="16"/>
  <c r="O3374" i="16"/>
  <c r="T3374" i="16"/>
  <c r="O1447" i="16"/>
  <c r="T1447" i="16"/>
  <c r="O1671" i="16"/>
  <c r="T1671" i="16"/>
  <c r="O1539" i="16"/>
  <c r="T1539" i="16"/>
  <c r="O1569" i="16"/>
  <c r="T1569" i="16"/>
  <c r="O1946" i="16"/>
  <c r="T1946" i="16"/>
  <c r="O3077" i="16"/>
  <c r="T3077" i="16"/>
  <c r="O2017" i="16"/>
  <c r="T2017" i="16"/>
  <c r="O996" i="16"/>
  <c r="T996" i="16"/>
  <c r="O1505" i="16"/>
  <c r="T1505" i="16"/>
  <c r="O1001" i="16"/>
  <c r="T1001" i="16"/>
  <c r="O285" i="16"/>
  <c r="T285" i="16"/>
  <c r="O2101" i="16"/>
  <c r="T2101" i="16"/>
  <c r="O2666" i="16"/>
  <c r="T2666" i="16"/>
  <c r="O100" i="16"/>
  <c r="T100" i="16"/>
  <c r="O259" i="16"/>
  <c r="T259" i="16"/>
  <c r="O2209" i="16"/>
  <c r="T2209" i="16"/>
  <c r="O92" i="16"/>
  <c r="T92" i="16"/>
  <c r="O609" i="16"/>
  <c r="T609" i="16"/>
  <c r="O577" i="16"/>
  <c r="T577" i="16"/>
  <c r="O780" i="16"/>
  <c r="T780" i="16"/>
  <c r="O3122" i="16"/>
  <c r="T3122" i="16"/>
  <c r="O2612" i="16"/>
  <c r="T2612" i="16"/>
  <c r="O1658" i="16"/>
  <c r="T1658" i="16"/>
  <c r="O847" i="16"/>
  <c r="T847" i="16"/>
  <c r="O97" i="16"/>
  <c r="T97" i="16"/>
  <c r="O1372" i="16"/>
  <c r="T1372" i="16"/>
  <c r="O2269" i="16"/>
  <c r="T2269" i="16"/>
  <c r="O946" i="16"/>
  <c r="T946" i="16"/>
  <c r="O3215" i="16"/>
  <c r="T3215" i="16"/>
  <c r="O2508" i="16"/>
  <c r="T2508" i="16"/>
  <c r="O3675" i="16"/>
  <c r="T3675" i="16"/>
  <c r="O1555" i="16"/>
  <c r="T1555" i="16"/>
  <c r="O2963" i="16"/>
  <c r="T2963" i="16"/>
  <c r="O1655" i="16"/>
  <c r="T1655" i="16"/>
  <c r="O2118" i="16"/>
  <c r="T2118" i="16"/>
  <c r="O1917" i="16"/>
  <c r="T1917" i="16"/>
  <c r="O3281" i="16"/>
  <c r="T3281" i="16"/>
  <c r="O2480" i="16"/>
  <c r="T2480" i="16"/>
  <c r="O3701" i="16"/>
  <c r="T3701" i="16"/>
  <c r="O3359" i="16"/>
  <c r="T3359" i="16"/>
  <c r="O1160" i="16"/>
  <c r="T1160" i="16"/>
  <c r="O2620" i="16"/>
  <c r="T2620" i="16"/>
  <c r="O2621" i="16"/>
  <c r="T2621" i="16"/>
  <c r="O1146" i="16"/>
  <c r="T1146" i="16"/>
  <c r="O1328" i="16"/>
  <c r="T1328" i="16"/>
  <c r="O1421" i="16"/>
  <c r="T1421" i="16"/>
  <c r="O1659" i="16"/>
  <c r="T1659" i="16"/>
  <c r="O1528" i="16"/>
  <c r="T1528" i="16"/>
  <c r="O1759" i="16"/>
  <c r="T1759" i="16"/>
  <c r="O1205" i="16"/>
  <c r="T1205" i="16"/>
  <c r="O1429" i="16"/>
  <c r="T1429" i="16"/>
  <c r="O2788" i="16"/>
  <c r="T2788" i="16"/>
  <c r="O452" i="16"/>
  <c r="T452" i="16"/>
  <c r="O2232" i="16"/>
  <c r="T2232" i="16"/>
  <c r="O809" i="16"/>
  <c r="T809" i="16"/>
  <c r="O311" i="16"/>
  <c r="T311" i="16"/>
  <c r="O235" i="16"/>
  <c r="T235" i="16"/>
  <c r="O865" i="16"/>
  <c r="T865" i="16"/>
  <c r="O1838" i="16"/>
  <c r="T1838" i="16"/>
  <c r="O2073" i="16"/>
  <c r="T2073" i="16"/>
  <c r="O2727" i="16"/>
  <c r="T2727" i="16"/>
  <c r="O1938" i="16"/>
  <c r="T1938" i="16"/>
  <c r="O2056" i="16"/>
  <c r="T2056" i="16"/>
  <c r="O1545" i="16"/>
  <c r="T1545" i="16"/>
  <c r="O3707" i="16"/>
  <c r="T3707" i="16"/>
  <c r="O3146" i="16"/>
  <c r="T3146" i="16"/>
  <c r="O3687" i="16"/>
  <c r="T3687" i="16"/>
  <c r="O1568" i="16"/>
  <c r="T1568" i="16"/>
  <c r="O1709" i="16"/>
  <c r="T1709" i="16"/>
  <c r="O1149" i="16"/>
  <c r="T1149" i="16"/>
  <c r="O3546" i="16"/>
  <c r="T3546" i="16"/>
  <c r="O3530" i="16"/>
  <c r="T3530" i="16"/>
  <c r="O2854" i="16"/>
  <c r="T2854" i="16"/>
  <c r="O2802" i="16"/>
  <c r="T2802" i="16"/>
  <c r="O3172" i="16"/>
  <c r="T3172" i="16"/>
  <c r="O2991" i="16"/>
  <c r="T2991" i="16"/>
  <c r="O1597" i="16"/>
  <c r="T1597" i="16"/>
  <c r="O3057" i="16"/>
  <c r="T3057" i="16"/>
  <c r="O2566" i="16"/>
  <c r="T2566" i="16"/>
  <c r="O1968" i="16"/>
  <c r="T1968" i="16"/>
  <c r="O2237" i="16"/>
  <c r="T2237" i="16"/>
  <c r="O3788" i="16"/>
  <c r="T3788" i="16"/>
  <c r="O1366" i="16"/>
  <c r="T1366" i="16"/>
  <c r="O3406" i="16"/>
  <c r="T3406" i="16"/>
  <c r="O3526" i="16"/>
  <c r="T3526" i="16"/>
  <c r="O84" i="16"/>
  <c r="T84" i="16"/>
  <c r="O1535" i="16"/>
  <c r="T1535" i="16"/>
  <c r="O2328" i="16"/>
  <c r="T2328" i="16"/>
  <c r="O3540" i="16"/>
  <c r="T3540" i="16"/>
  <c r="O2903" i="16"/>
  <c r="T2903" i="16"/>
  <c r="O1734" i="16"/>
  <c r="T1734" i="16"/>
  <c r="O3313" i="16"/>
  <c r="T3313" i="16"/>
  <c r="O407" i="16"/>
  <c r="T407" i="16"/>
  <c r="O1573" i="16"/>
  <c r="T1573" i="16"/>
  <c r="O2942" i="16"/>
  <c r="T2942" i="16"/>
  <c r="O2858" i="16"/>
  <c r="T2858" i="16"/>
  <c r="O2007" i="16"/>
  <c r="T2007" i="16"/>
  <c r="O1878" i="16"/>
  <c r="T1878" i="16"/>
  <c r="O2441" i="16"/>
  <c r="T2441" i="16"/>
  <c r="O1638" i="16"/>
  <c r="T1638" i="16"/>
  <c r="O1113" i="16"/>
  <c r="T1113" i="16"/>
  <c r="O2668" i="16"/>
  <c r="T2668" i="16"/>
  <c r="O1443" i="16"/>
  <c r="T1443" i="16"/>
  <c r="O656" i="16"/>
  <c r="T656" i="16"/>
  <c r="O343" i="16"/>
  <c r="T343" i="16"/>
  <c r="O1012" i="16"/>
  <c r="T1012" i="16"/>
  <c r="O298" i="16"/>
  <c r="T298" i="16"/>
  <c r="O427" i="16"/>
  <c r="T427" i="16"/>
  <c r="O417" i="16"/>
  <c r="T417" i="16"/>
  <c r="O2077" i="16"/>
  <c r="T2077" i="16"/>
  <c r="O1057" i="16"/>
  <c r="T1057" i="16"/>
  <c r="O2929" i="16"/>
  <c r="T2929" i="16"/>
  <c r="O80" i="16"/>
  <c r="T80" i="16"/>
  <c r="O173" i="16"/>
  <c r="T173" i="16"/>
  <c r="O1159" i="16"/>
  <c r="T1159" i="16"/>
  <c r="O2445" i="16"/>
  <c r="T2445" i="16"/>
  <c r="O1352" i="16"/>
  <c r="T1352" i="16"/>
  <c r="O2594" i="16"/>
  <c r="T2594" i="16"/>
  <c r="O983" i="16"/>
  <c r="T983" i="16"/>
  <c r="O2135" i="16"/>
  <c r="T2135" i="16"/>
  <c r="O3018" i="16"/>
  <c r="T3018" i="16"/>
  <c r="O1124" i="16"/>
  <c r="T1124" i="16"/>
  <c r="O3167" i="16"/>
  <c r="T3167" i="16"/>
  <c r="O2520" i="16"/>
  <c r="T2520" i="16"/>
  <c r="O1920" i="16"/>
  <c r="T1920" i="16"/>
  <c r="O2550" i="16"/>
  <c r="T2550" i="16"/>
  <c r="O3206" i="16"/>
  <c r="T3206" i="16"/>
  <c r="O3634" i="16"/>
  <c r="T3634" i="16"/>
  <c r="O3149" i="16"/>
  <c r="T3149" i="16"/>
  <c r="O3269" i="16"/>
  <c r="T3269" i="16"/>
  <c r="O3473" i="16"/>
  <c r="T3473" i="16"/>
  <c r="O2755" i="16"/>
  <c r="T2755" i="16"/>
  <c r="O2647" i="16"/>
  <c r="T2647" i="16"/>
  <c r="O1629" i="16"/>
  <c r="T1629" i="16"/>
  <c r="O3051" i="16"/>
  <c r="T3051" i="16"/>
  <c r="O1097" i="16"/>
  <c r="T1097" i="16"/>
  <c r="O2776" i="16"/>
  <c r="T2776" i="16"/>
  <c r="O997" i="16"/>
  <c r="T997" i="16"/>
  <c r="O2176" i="16"/>
  <c r="T2176" i="16"/>
  <c r="O908" i="16"/>
  <c r="T908" i="16"/>
  <c r="O2714" i="16"/>
  <c r="T2714" i="16"/>
  <c r="O1015" i="16"/>
  <c r="T1015" i="16"/>
  <c r="O1777" i="16"/>
  <c r="T1777" i="16"/>
  <c r="O1063" i="16"/>
  <c r="T1063" i="16"/>
  <c r="O825" i="16"/>
  <c r="T825" i="16"/>
  <c r="O432" i="16"/>
  <c r="T432" i="16"/>
  <c r="O980" i="16"/>
  <c r="T980" i="16"/>
  <c r="O361" i="16"/>
  <c r="T361" i="16"/>
  <c r="O3354" i="16"/>
  <c r="T3354" i="16"/>
  <c r="O3458" i="16"/>
  <c r="T3458" i="16"/>
  <c r="O1522" i="16"/>
  <c r="T1522" i="16"/>
  <c r="O1319" i="16"/>
  <c r="T1319" i="16"/>
  <c r="O1261" i="16"/>
  <c r="T1261" i="16"/>
  <c r="O2277" i="16"/>
  <c r="T2277" i="16"/>
  <c r="O515" i="16"/>
  <c r="T515" i="16"/>
  <c r="O1679" i="16"/>
  <c r="T1679" i="16"/>
  <c r="O1078" i="16"/>
  <c r="T1078" i="16"/>
  <c r="O3119" i="16"/>
  <c r="T3119" i="16"/>
  <c r="O3237" i="16"/>
  <c r="T3237" i="16"/>
  <c r="O888" i="16"/>
  <c r="T888" i="16"/>
  <c r="O3252" i="16"/>
  <c r="T3252" i="16"/>
  <c r="O3672" i="16"/>
  <c r="T3672" i="16"/>
  <c r="O1391" i="16"/>
  <c r="T1391" i="16"/>
  <c r="O1284" i="16"/>
  <c r="T1284" i="16"/>
  <c r="O1092" i="16"/>
  <c r="T1092" i="16"/>
  <c r="O2630" i="16"/>
  <c r="T2630" i="16"/>
  <c r="O1589" i="16"/>
  <c r="T1589" i="16"/>
  <c r="O2153" i="16"/>
  <c r="T2153" i="16"/>
  <c r="O1571" i="16"/>
  <c r="T1571" i="16"/>
  <c r="O2380" i="16"/>
  <c r="T2380" i="16"/>
  <c r="O3663" i="16"/>
  <c r="T3663" i="16"/>
  <c r="O1156" i="16"/>
  <c r="T1156" i="16"/>
  <c r="O368" i="16"/>
  <c r="T368" i="16"/>
  <c r="O50" i="16"/>
  <c r="T50" i="16"/>
  <c r="O724" i="16"/>
  <c r="T724" i="16"/>
  <c r="O1028" i="16"/>
  <c r="T1028" i="16"/>
  <c r="O2030" i="16"/>
  <c r="T2030" i="16"/>
  <c r="O795" i="16"/>
  <c r="T795" i="16"/>
  <c r="O140" i="16"/>
  <c r="T140" i="16"/>
  <c r="O1766" i="16"/>
  <c r="T1766" i="16"/>
  <c r="O769" i="16"/>
  <c r="T769" i="16"/>
  <c r="O591" i="16"/>
  <c r="T591" i="16"/>
  <c r="O799" i="16"/>
  <c r="T799" i="16"/>
  <c r="O1048" i="16"/>
  <c r="T1048" i="16"/>
  <c r="O631" i="16"/>
  <c r="T631" i="16"/>
  <c r="O1351" i="16"/>
  <c r="T1351" i="16"/>
  <c r="O3331" i="16"/>
  <c r="T3331" i="16"/>
  <c r="O1018" i="16"/>
  <c r="T1018" i="16"/>
  <c r="O3446" i="16"/>
  <c r="T3446" i="16"/>
  <c r="O2283" i="16"/>
  <c r="T2283" i="16"/>
  <c r="O549" i="16"/>
  <c r="T549" i="16"/>
  <c r="O3255" i="16"/>
  <c r="T3255" i="16"/>
  <c r="O3521" i="16"/>
  <c r="T3521" i="16"/>
  <c r="O2720" i="16"/>
  <c r="T2720" i="16"/>
  <c r="O3651" i="16"/>
  <c r="T3651" i="16"/>
  <c r="O1532" i="16"/>
  <c r="T1532" i="16"/>
  <c r="O2088" i="16"/>
  <c r="T2088" i="16"/>
  <c r="O2381" i="16"/>
  <c r="T2381" i="16"/>
  <c r="O2959" i="16"/>
  <c r="T2959" i="16"/>
  <c r="O1962" i="16"/>
  <c r="T1962" i="16"/>
  <c r="O1860" i="16"/>
  <c r="T1860" i="16"/>
  <c r="O3584" i="16"/>
  <c r="T3584" i="16"/>
  <c r="O1847" i="16"/>
  <c r="T1847" i="16"/>
  <c r="O3234" i="16"/>
  <c r="T3234" i="16"/>
  <c r="O3561" i="16"/>
  <c r="T3561" i="16"/>
  <c r="O1971" i="16"/>
  <c r="T1971" i="16"/>
  <c r="O2416" i="16"/>
  <c r="T2416" i="16"/>
  <c r="O2244" i="16"/>
  <c r="T2244" i="16"/>
  <c r="O1219" i="16"/>
  <c r="T1219" i="16"/>
  <c r="O2966" i="16"/>
  <c r="T2966" i="16"/>
  <c r="O2893" i="16"/>
  <c r="T2893" i="16"/>
  <c r="O841" i="16"/>
  <c r="T841" i="16"/>
  <c r="O109" i="16"/>
  <c r="T109" i="16"/>
  <c r="O856" i="16"/>
  <c r="T856" i="16"/>
  <c r="O204" i="16"/>
  <c r="T204" i="16"/>
  <c r="O2977" i="16"/>
  <c r="T2977" i="16"/>
  <c r="O964" i="16"/>
  <c r="T964" i="16"/>
  <c r="O117" i="16"/>
  <c r="T117" i="16"/>
  <c r="O956" i="16"/>
  <c r="T956" i="16"/>
  <c r="O1718" i="16"/>
  <c r="T1718" i="16"/>
  <c r="O188" i="16"/>
  <c r="T188" i="16"/>
  <c r="O1752" i="16"/>
  <c r="T1752" i="16"/>
  <c r="O3635" i="16"/>
  <c r="T3635" i="16"/>
  <c r="O2323" i="16"/>
  <c r="T2323" i="16"/>
  <c r="O1432" i="16"/>
  <c r="T1432" i="16"/>
  <c r="O1232" i="16"/>
  <c r="T1232" i="16"/>
  <c r="O1989" i="16"/>
  <c r="T1989" i="16"/>
  <c r="O1955" i="16"/>
  <c r="T1955" i="16"/>
  <c r="O1392" i="16"/>
  <c r="T1392" i="16"/>
  <c r="O3469" i="16"/>
  <c r="T3469" i="16"/>
  <c r="O2865" i="16"/>
  <c r="T2865" i="16"/>
  <c r="O3253" i="16"/>
  <c r="T3253" i="16"/>
  <c r="O3656" i="16"/>
  <c r="T3656" i="16"/>
  <c r="O2325" i="16"/>
  <c r="T2325" i="16"/>
  <c r="O1833" i="16"/>
  <c r="T1833" i="16"/>
  <c r="O1211" i="16"/>
  <c r="T1211" i="16"/>
  <c r="O1248" i="16"/>
  <c r="T1248" i="16"/>
  <c r="O3325" i="16"/>
  <c r="T3325" i="16"/>
  <c r="O3055" i="16"/>
  <c r="T3055" i="16"/>
  <c r="O3681" i="16"/>
  <c r="T3681" i="16"/>
  <c r="O3439" i="16"/>
  <c r="T3439" i="16"/>
  <c r="O2109" i="16"/>
  <c r="T2109" i="16"/>
  <c r="O2349" i="16"/>
  <c r="T2349" i="16"/>
  <c r="O443" i="16"/>
  <c r="T443" i="16"/>
  <c r="O3241" i="16"/>
  <c r="T3241" i="16"/>
  <c r="O2592" i="16"/>
  <c r="T2592" i="16"/>
  <c r="O3478" i="16"/>
  <c r="T3478" i="16"/>
  <c r="O3034" i="16"/>
  <c r="T3034" i="16"/>
  <c r="O2140" i="16"/>
  <c r="T2140" i="16"/>
  <c r="O1289" i="16"/>
  <c r="T1289" i="16"/>
  <c r="O1157" i="16"/>
  <c r="T1157" i="16"/>
  <c r="O1722" i="16"/>
  <c r="T1722" i="16"/>
  <c r="O1492" i="16"/>
  <c r="T1492" i="16"/>
  <c r="O1935" i="16"/>
  <c r="T1935" i="16"/>
  <c r="O2786" i="16"/>
  <c r="T2786" i="16"/>
  <c r="O931" i="16"/>
  <c r="T931" i="16"/>
  <c r="O1038" i="16"/>
  <c r="T1038" i="16"/>
  <c r="O292" i="16"/>
  <c r="T292" i="16"/>
  <c r="O597" i="16"/>
  <c r="T597" i="16"/>
  <c r="O363" i="16"/>
  <c r="T363" i="16"/>
  <c r="O716" i="16"/>
  <c r="T716" i="16"/>
  <c r="O1333" i="16"/>
  <c r="T1333" i="16"/>
  <c r="O337" i="16"/>
  <c r="T337" i="16"/>
  <c r="O2197" i="16"/>
  <c r="T2197" i="16"/>
  <c r="O367" i="16"/>
  <c r="T367" i="16"/>
  <c r="O399" i="16"/>
  <c r="T399" i="16"/>
  <c r="O354" i="16"/>
  <c r="T354" i="16"/>
  <c r="O3135" i="16"/>
  <c r="T3135" i="16"/>
  <c r="O2415" i="16"/>
  <c r="T2415" i="16"/>
  <c r="O411" i="16"/>
  <c r="T411" i="16"/>
  <c r="O191" i="16"/>
  <c r="T191" i="16"/>
  <c r="O3309" i="16"/>
  <c r="T3309" i="16"/>
  <c r="O2436" i="16"/>
  <c r="T2436" i="16"/>
  <c r="O2623" i="16"/>
  <c r="T2623" i="16"/>
  <c r="O2006" i="16"/>
  <c r="T2006" i="16"/>
  <c r="O1934" i="16"/>
  <c r="T1934" i="16"/>
  <c r="O249" i="16"/>
  <c r="T249" i="16"/>
  <c r="O3336" i="16"/>
  <c r="T3336" i="16"/>
  <c r="O2443" i="16"/>
  <c r="T2443" i="16"/>
  <c r="O2229" i="16"/>
  <c r="T2229" i="16"/>
  <c r="O1150" i="16"/>
  <c r="T1150" i="16"/>
  <c r="O2335" i="16"/>
  <c r="T2335" i="16"/>
  <c r="O1841" i="16"/>
  <c r="T1841" i="16"/>
  <c r="O869" i="16"/>
  <c r="T869" i="16"/>
  <c r="O1567" i="16"/>
  <c r="T1567" i="16"/>
  <c r="O2654" i="16"/>
  <c r="T2654" i="16"/>
  <c r="O2279" i="16"/>
  <c r="T2279" i="16"/>
  <c r="O2383" i="16"/>
  <c r="T2383" i="16"/>
  <c r="O2085" i="16"/>
  <c r="T2085" i="16"/>
  <c r="O1207" i="16"/>
  <c r="T1207" i="16"/>
  <c r="O3417" i="16"/>
  <c r="T3417" i="16"/>
  <c r="O2245" i="16"/>
  <c r="T2245" i="16"/>
  <c r="O3578" i="16"/>
  <c r="T3578" i="16"/>
  <c r="O1457" i="16"/>
  <c r="T1457" i="16"/>
  <c r="O3362" i="16"/>
  <c r="T3362" i="16"/>
  <c r="O3271" i="16"/>
  <c r="T3271" i="16"/>
  <c r="O2937" i="16"/>
  <c r="T2937" i="16"/>
  <c r="O1553" i="16"/>
  <c r="T1553" i="16"/>
  <c r="O2160" i="16"/>
  <c r="T2160" i="16"/>
  <c r="O2917" i="16"/>
  <c r="T2917" i="16"/>
  <c r="O536" i="16"/>
  <c r="T536" i="16"/>
  <c r="O3299" i="16"/>
  <c r="T3299" i="16"/>
  <c r="O3105" i="16"/>
  <c r="T3105" i="16"/>
  <c r="O2198" i="16"/>
  <c r="T2198" i="16"/>
  <c r="O1375" i="16"/>
  <c r="T1375" i="16"/>
  <c r="O3209" i="16"/>
  <c r="T3209" i="16"/>
  <c r="O1825" i="16"/>
  <c r="T1825" i="16"/>
  <c r="O448" i="16"/>
  <c r="T448" i="16"/>
  <c r="O3445" i="16"/>
  <c r="T3445" i="16"/>
  <c r="O916" i="16"/>
  <c r="T916" i="16"/>
  <c r="O1461" i="16"/>
  <c r="T1461" i="16"/>
  <c r="O3370" i="16"/>
  <c r="T3370" i="16"/>
  <c r="O2675" i="16"/>
  <c r="T2675" i="16"/>
  <c r="O2063" i="16"/>
  <c r="T2063" i="16"/>
  <c r="O2730" i="16"/>
  <c r="T2730" i="16"/>
  <c r="O2034" i="16"/>
  <c r="T2034" i="16"/>
  <c r="O2827" i="16"/>
  <c r="T2827" i="16"/>
  <c r="O1240" i="16"/>
  <c r="T1240" i="16"/>
  <c r="O767" i="16"/>
  <c r="T767" i="16"/>
  <c r="O862" i="16"/>
  <c r="T862" i="16"/>
  <c r="O1345" i="16"/>
  <c r="T1345" i="16"/>
  <c r="O246" i="16"/>
  <c r="T246" i="16"/>
  <c r="O3412" i="16"/>
  <c r="T3412" i="16"/>
  <c r="O2940" i="16"/>
  <c r="T2940" i="16"/>
  <c r="O2110" i="16"/>
  <c r="T2110" i="16"/>
  <c r="O1416" i="16"/>
  <c r="T1416" i="16"/>
  <c r="O3822" i="16"/>
  <c r="T3822" i="16"/>
  <c r="O3554" i="16"/>
  <c r="T3554" i="16"/>
  <c r="O647" i="16"/>
  <c r="T647" i="16"/>
  <c r="O1800" i="16"/>
  <c r="T1800" i="16"/>
  <c r="O1199" i="16"/>
  <c r="T1199" i="16"/>
  <c r="O3493" i="16"/>
  <c r="T3493" i="16"/>
  <c r="O2747" i="16"/>
  <c r="T2747" i="16"/>
  <c r="O3435" i="16"/>
  <c r="T3435" i="16"/>
  <c r="O3527" i="16"/>
  <c r="T3527" i="16"/>
  <c r="O3839" i="16"/>
  <c r="T3839" i="16"/>
  <c r="O2035" i="16"/>
  <c r="T2035" i="16"/>
  <c r="O2609" i="16"/>
  <c r="T2609" i="16"/>
  <c r="O1820" i="16"/>
  <c r="T1820" i="16"/>
  <c r="O2366" i="16"/>
  <c r="T2366" i="16"/>
  <c r="O2384" i="16"/>
  <c r="T2384" i="16"/>
  <c r="O2043" i="16"/>
  <c r="T2043" i="16"/>
  <c r="O1982" i="16"/>
  <c r="T1982" i="16"/>
  <c r="O961" i="16"/>
  <c r="T961" i="16"/>
  <c r="O1006" i="16"/>
  <c r="T1006" i="16"/>
  <c r="O1055" i="16"/>
  <c r="T1055" i="16"/>
  <c r="O2551" i="16"/>
  <c r="T2551" i="16"/>
  <c r="O646" i="16"/>
  <c r="T646" i="16"/>
  <c r="O684" i="16"/>
  <c r="T684" i="16"/>
  <c r="O2505" i="16"/>
  <c r="T2505" i="16"/>
  <c r="O2222" i="16"/>
  <c r="T2222" i="16"/>
  <c r="O732" i="16"/>
  <c r="T732" i="16"/>
  <c r="O1331" i="16"/>
  <c r="T1331" i="16"/>
  <c r="O1273" i="16"/>
  <c r="T1273" i="16"/>
  <c r="O3491" i="16"/>
  <c r="T3491" i="16"/>
  <c r="O3607" i="16"/>
  <c r="T3607" i="16"/>
  <c r="O3410" i="16"/>
  <c r="T3410" i="16"/>
  <c r="O3168" i="16"/>
  <c r="T3168" i="16"/>
  <c r="O1656" i="16"/>
  <c r="T1656" i="16"/>
  <c r="O3682" i="16"/>
  <c r="T3682" i="16"/>
  <c r="O251" i="16"/>
  <c r="T251" i="16"/>
  <c r="O2195" i="16"/>
  <c r="T2195" i="16"/>
  <c r="O3770" i="16"/>
  <c r="T3770" i="16"/>
  <c r="O3550" i="16"/>
  <c r="T3550" i="16"/>
  <c r="O3292" i="16"/>
  <c r="T3292" i="16"/>
  <c r="O2759" i="16"/>
  <c r="T2759" i="16"/>
  <c r="O3723" i="16"/>
  <c r="T3723" i="16"/>
  <c r="O1939" i="16"/>
  <c r="T1939" i="16"/>
  <c r="O1325" i="16"/>
  <c r="T1325" i="16"/>
  <c r="O2223" i="16"/>
  <c r="T2223" i="16"/>
  <c r="O462" i="16"/>
  <c r="T462" i="16"/>
  <c r="O1832" i="16"/>
  <c r="T1832" i="16"/>
  <c r="O119" i="16"/>
  <c r="T119" i="16"/>
  <c r="O817" i="16"/>
  <c r="T817" i="16"/>
  <c r="O912" i="16"/>
  <c r="T912" i="16"/>
  <c r="O2607" i="16"/>
  <c r="T2607" i="16"/>
  <c r="O502" i="16"/>
  <c r="T502" i="16"/>
  <c r="O94" i="16"/>
  <c r="T94" i="16"/>
  <c r="O814" i="16"/>
  <c r="T814" i="16"/>
  <c r="O898" i="16"/>
  <c r="T898" i="16"/>
  <c r="O720" i="16"/>
  <c r="T720" i="16"/>
  <c r="O1128" i="16"/>
  <c r="T1128" i="16"/>
  <c r="O2754" i="16"/>
  <c r="T2754" i="16"/>
  <c r="O3267" i="16"/>
  <c r="T3267" i="16"/>
  <c r="O2471" i="16"/>
  <c r="T2471" i="16"/>
  <c r="O3352" i="16"/>
  <c r="T3352" i="16"/>
  <c r="O3205" i="16"/>
  <c r="T3205" i="16"/>
  <c r="O3625" i="16"/>
  <c r="T3625" i="16"/>
  <c r="O3147" i="16"/>
  <c r="T3147" i="16"/>
  <c r="O3567" i="16"/>
  <c r="T3567" i="16"/>
  <c r="O1748" i="16"/>
  <c r="T1748" i="16"/>
  <c r="O2282" i="16"/>
  <c r="T2282" i="16"/>
  <c r="O2968" i="16"/>
  <c r="T2968" i="16"/>
  <c r="O673" i="16"/>
  <c r="T673" i="16"/>
  <c r="O402" i="16"/>
  <c r="T402" i="16"/>
  <c r="O768" i="16"/>
  <c r="T768" i="16"/>
  <c r="O1744" i="16"/>
  <c r="T1744" i="16"/>
  <c r="O2801" i="16"/>
  <c r="T2801" i="16"/>
  <c r="O358" i="16"/>
  <c r="T358" i="16"/>
  <c r="O823" i="16"/>
  <c r="T823" i="16"/>
  <c r="O1138" i="16"/>
  <c r="T1138" i="16"/>
  <c r="O979" i="16"/>
  <c r="T979" i="16"/>
  <c r="O2363" i="16"/>
  <c r="T2363" i="16"/>
  <c r="O1314" i="16"/>
  <c r="T1314" i="16"/>
  <c r="O1438" i="16"/>
  <c r="T1438" i="16"/>
  <c r="O3818" i="16"/>
  <c r="T3818" i="16"/>
  <c r="O3218" i="16"/>
  <c r="T3218" i="16"/>
  <c r="O3129" i="16"/>
  <c r="T3129" i="16"/>
  <c r="O2793" i="16"/>
  <c r="T2793" i="16"/>
  <c r="O3833" i="16"/>
  <c r="T3833" i="16"/>
  <c r="O3033" i="16"/>
  <c r="T3033" i="16"/>
  <c r="O2489" i="16"/>
  <c r="T2489" i="16"/>
  <c r="O1844" i="16"/>
  <c r="T1844" i="16"/>
  <c r="O1410" i="16"/>
  <c r="T1410" i="16"/>
  <c r="O1099" i="16"/>
  <c r="T1099" i="16"/>
  <c r="O1323" i="16"/>
  <c r="T1323" i="16"/>
  <c r="O229" i="16"/>
  <c r="T229" i="16"/>
  <c r="O2773" i="16"/>
  <c r="T2773" i="16"/>
  <c r="O722" i="16"/>
  <c r="T722" i="16"/>
  <c r="O150" i="16"/>
  <c r="T150" i="16"/>
  <c r="O2568" i="16"/>
  <c r="T2568" i="16"/>
  <c r="O3587" i="16"/>
  <c r="T3587" i="16"/>
  <c r="O3134" i="16"/>
  <c r="T3134" i="16"/>
  <c r="O3599" i="16"/>
  <c r="T3599" i="16"/>
  <c r="O3378" i="16"/>
  <c r="T3378" i="16"/>
  <c r="O2352" i="16"/>
  <c r="T2352" i="16"/>
  <c r="O3317" i="16"/>
  <c r="T3317" i="16"/>
  <c r="O3637" i="16"/>
  <c r="T3637" i="16"/>
  <c r="O2663" i="16"/>
  <c r="T2663" i="16"/>
  <c r="O3266" i="16"/>
  <c r="T3266" i="16"/>
  <c r="O1197" i="16"/>
  <c r="T1197" i="16"/>
  <c r="O1974" i="16"/>
  <c r="T1974" i="16"/>
  <c r="O2219" i="16"/>
  <c r="T2219" i="16"/>
  <c r="O107" i="16"/>
  <c r="T107" i="16"/>
  <c r="O322" i="16"/>
  <c r="T322" i="16"/>
  <c r="O1130" i="16"/>
  <c r="T1130" i="16"/>
  <c r="O75" i="16"/>
  <c r="T75" i="16"/>
  <c r="O192" i="16"/>
  <c r="T192" i="16"/>
  <c r="O194" i="16"/>
  <c r="T194" i="16"/>
  <c r="O218" i="16"/>
  <c r="T218" i="16"/>
  <c r="O603" i="16"/>
  <c r="T603" i="16"/>
  <c r="O459" i="16"/>
  <c r="T459" i="16"/>
  <c r="O1174" i="16"/>
  <c r="T1174" i="16"/>
  <c r="O712" i="16"/>
  <c r="T712" i="16"/>
  <c r="O902" i="16"/>
  <c r="T902" i="16"/>
  <c r="O474" i="16"/>
  <c r="T474" i="16"/>
  <c r="O1348" i="16"/>
  <c r="T1348" i="16"/>
  <c r="O2567" i="16"/>
  <c r="T2567" i="16"/>
  <c r="O3676" i="16"/>
  <c r="T3676" i="16"/>
  <c r="O3624" i="16"/>
  <c r="T3624" i="16"/>
  <c r="O2071" i="16"/>
  <c r="T2071" i="16"/>
  <c r="O1386" i="16"/>
  <c r="T1386" i="16"/>
  <c r="O3391" i="16"/>
  <c r="T3391" i="16"/>
  <c r="O1980" i="16"/>
  <c r="T1980" i="16"/>
  <c r="O815" i="16"/>
  <c r="T815" i="16"/>
  <c r="O3176" i="16"/>
  <c r="T3176" i="16"/>
  <c r="O2841" i="16"/>
  <c r="T2841" i="16"/>
  <c r="O2833" i="16"/>
  <c r="T2833" i="16"/>
  <c r="O1827" i="16"/>
  <c r="T1827" i="16"/>
  <c r="O2211" i="16"/>
  <c r="T2211" i="16"/>
  <c r="O3364" i="16"/>
  <c r="T3364" i="16"/>
  <c r="O1518" i="16"/>
  <c r="T1518" i="16"/>
  <c r="O2763" i="16"/>
  <c r="T2763" i="16"/>
  <c r="O123" i="16"/>
  <c r="T123" i="16"/>
  <c r="O878" i="16"/>
  <c r="T878" i="16"/>
  <c r="O321" i="16"/>
  <c r="T321" i="16"/>
  <c r="O539" i="16"/>
  <c r="T539" i="16"/>
  <c r="O3708" i="16"/>
  <c r="T3708" i="16"/>
  <c r="O3192" i="16"/>
  <c r="T3192" i="16"/>
  <c r="O3231" i="16"/>
  <c r="T3231" i="16"/>
  <c r="O3653" i="16"/>
  <c r="T3653" i="16"/>
  <c r="O766" i="16"/>
  <c r="T766" i="16"/>
  <c r="O3590" i="16"/>
  <c r="T3590" i="16"/>
  <c r="O3384" i="16"/>
  <c r="T3384" i="16"/>
  <c r="O2047" i="16"/>
  <c r="T2047" i="16"/>
  <c r="O2615" i="16"/>
  <c r="T2615" i="16"/>
  <c r="O2175" i="16"/>
  <c r="T2175" i="16"/>
  <c r="O2190" i="16"/>
  <c r="T2190" i="16"/>
  <c r="O678" i="16"/>
  <c r="T678" i="16"/>
  <c r="O1226" i="16"/>
  <c r="T1226" i="16"/>
  <c r="O1541" i="16"/>
  <c r="T1541" i="16"/>
  <c r="O1254" i="16"/>
  <c r="T1254" i="16"/>
  <c r="O1786" i="16"/>
  <c r="T1786" i="16"/>
  <c r="O622" i="16"/>
  <c r="T622" i="16"/>
  <c r="O662" i="16"/>
  <c r="T662" i="16"/>
  <c r="O706" i="16"/>
  <c r="T706" i="16"/>
  <c r="O378" i="16"/>
  <c r="T378" i="16"/>
  <c r="O198" i="16"/>
  <c r="T198" i="16"/>
  <c r="O398" i="16"/>
  <c r="T398" i="16"/>
  <c r="O900" i="16"/>
  <c r="T900" i="16"/>
  <c r="O1110" i="16"/>
  <c r="T1110" i="16"/>
  <c r="O951" i="16"/>
  <c r="T951" i="16"/>
  <c r="O3104" i="16"/>
  <c r="T3104" i="16"/>
  <c r="O2769" i="16"/>
  <c r="T2769" i="16"/>
  <c r="O3730" i="16"/>
  <c r="T3730" i="16"/>
  <c r="O3756" i="16"/>
  <c r="T3756" i="16"/>
  <c r="O3489" i="16"/>
  <c r="T3489" i="16"/>
  <c r="O1259" i="16"/>
  <c r="T1259" i="16"/>
  <c r="O2553" i="16"/>
  <c r="T2553" i="16"/>
  <c r="O2794" i="16"/>
  <c r="T2794" i="16"/>
  <c r="O2039" i="16"/>
  <c r="T2039" i="16"/>
  <c r="O2603" i="16"/>
  <c r="T2603" i="16"/>
  <c r="O3036" i="16"/>
  <c r="T3036" i="16"/>
  <c r="O2571" i="16"/>
  <c r="T2571" i="16"/>
  <c r="O1720" i="16"/>
  <c r="T1720" i="16"/>
  <c r="O1302" i="16"/>
  <c r="T1302" i="16"/>
  <c r="O1951" i="16"/>
  <c r="T1951" i="16"/>
  <c r="O1924" i="16"/>
  <c r="T1924" i="16"/>
  <c r="O1779" i="16"/>
  <c r="T1779" i="16"/>
  <c r="O129" i="16"/>
  <c r="T129" i="16"/>
  <c r="O2641" i="16"/>
  <c r="T2641" i="16"/>
  <c r="O189" i="16"/>
  <c r="T189" i="16"/>
  <c r="O323" i="16"/>
  <c r="T323" i="16"/>
  <c r="O2390" i="16"/>
  <c r="T2390" i="16"/>
  <c r="O2749" i="16"/>
  <c r="T2749" i="16"/>
  <c r="O3298" i="16"/>
  <c r="T3298" i="16"/>
  <c r="O1148" i="16"/>
  <c r="T1148" i="16"/>
  <c r="O3631" i="16"/>
  <c r="T3631" i="16"/>
  <c r="O2302" i="16"/>
  <c r="T2302" i="16"/>
  <c r="O2412" i="16"/>
  <c r="T2412" i="16"/>
  <c r="O1233" i="16"/>
  <c r="T1233" i="16"/>
  <c r="O2673" i="16"/>
  <c r="T2673" i="16"/>
  <c r="O1163" i="16"/>
  <c r="T1163" i="16"/>
  <c r="O1582" i="16"/>
  <c r="T1582" i="16"/>
  <c r="O1904" i="16"/>
  <c r="T1904" i="16"/>
  <c r="O702" i="16"/>
  <c r="T702" i="16"/>
  <c r="O2851" i="16"/>
  <c r="T2851" i="16"/>
  <c r="O2589" i="16"/>
  <c r="T2589" i="16"/>
  <c r="O2535" i="16"/>
  <c r="T2535" i="16"/>
  <c r="O2273" i="16"/>
  <c r="T2273" i="16"/>
  <c r="O2083" i="16"/>
  <c r="T2083" i="16"/>
  <c r="O2846" i="16"/>
  <c r="T2846" i="16"/>
  <c r="O1105" i="16"/>
  <c r="T1105" i="16"/>
  <c r="O1230" i="16"/>
  <c r="T1230" i="16"/>
  <c r="O1070" i="16"/>
  <c r="T1070" i="16"/>
  <c r="O578" i="16"/>
  <c r="T578" i="16"/>
  <c r="O254" i="16"/>
  <c r="T254" i="16"/>
  <c r="O639" i="16"/>
  <c r="T639" i="16"/>
  <c r="O1488" i="16"/>
  <c r="T1488" i="16"/>
  <c r="O450" i="16"/>
  <c r="T450" i="16"/>
  <c r="O891" i="16"/>
  <c r="T891" i="16"/>
  <c r="O3799" i="16"/>
  <c r="T3799" i="16"/>
  <c r="O2481" i="16"/>
  <c r="T2481" i="16"/>
  <c r="O3441" i="16"/>
  <c r="T3441" i="16"/>
  <c r="O3200" i="16"/>
  <c r="T3200" i="16"/>
  <c r="O586" i="16"/>
  <c r="T586" i="16"/>
  <c r="O2368" i="16"/>
  <c r="T2368" i="16"/>
  <c r="O3297" i="16"/>
  <c r="T3297" i="16"/>
  <c r="O2721" i="16"/>
  <c r="T2721" i="16"/>
  <c r="O3800" i="16"/>
  <c r="T3800" i="16"/>
  <c r="O1608" i="16"/>
  <c r="T1608" i="16"/>
  <c r="O1019" i="16"/>
  <c r="T1019" i="16"/>
  <c r="O2171" i="16"/>
  <c r="T2171" i="16"/>
  <c r="O2733" i="16"/>
  <c r="T2733" i="16"/>
  <c r="O2186" i="16"/>
  <c r="T2186" i="16"/>
  <c r="O942" i="16"/>
  <c r="T942" i="16"/>
  <c r="O2948" i="16"/>
  <c r="T2948" i="16"/>
  <c r="O3329" i="16"/>
  <c r="T3329" i="16"/>
  <c r="O2075" i="16"/>
  <c r="T2075" i="16"/>
  <c r="O1311" i="16"/>
  <c r="T1311" i="16"/>
  <c r="O1430" i="16"/>
  <c r="T1430" i="16"/>
  <c r="O103" i="16"/>
  <c r="T103" i="16"/>
  <c r="O158" i="16"/>
  <c r="T158" i="16"/>
  <c r="O1026" i="16"/>
  <c r="T1026" i="16"/>
  <c r="O182" i="16"/>
  <c r="T182" i="16"/>
  <c r="O3662" i="16"/>
  <c r="T3662" i="16"/>
  <c r="O268" i="16"/>
  <c r="T268" i="16"/>
  <c r="O1310" i="16"/>
  <c r="T1310" i="16"/>
  <c r="O318" i="16"/>
  <c r="T318" i="16"/>
  <c r="F147" i="3"/>
  <c r="F145" i="3"/>
  <c r="F132" i="3"/>
  <c r="F131" i="3"/>
  <c r="R40" i="16" l="1"/>
  <c r="C168" i="3" s="1"/>
  <c r="O39" i="16"/>
  <c r="O40" i="16" s="1"/>
  <c r="J36" i="5"/>
  <c r="I36" i="5"/>
  <c r="H36" i="5"/>
  <c r="G36" i="5"/>
  <c r="F36" i="5"/>
  <c r="E36" i="5"/>
  <c r="D36" i="5"/>
  <c r="C36" i="5"/>
  <c r="B36" i="5"/>
  <c r="A36" i="5"/>
  <c r="J35" i="5"/>
  <c r="I35" i="5"/>
  <c r="H35" i="5"/>
  <c r="G35" i="5"/>
  <c r="F35" i="5"/>
  <c r="E35" i="5"/>
  <c r="D35" i="5"/>
  <c r="C35" i="5"/>
  <c r="B35" i="5"/>
  <c r="B39" i="5" s="1"/>
  <c r="C39" i="5" s="1"/>
  <c r="A35" i="5"/>
  <c r="B38" i="5" s="1"/>
  <c r="C38" i="5" s="1"/>
  <c r="P40" i="16" l="1"/>
  <c r="C166" i="3" s="1"/>
  <c r="Q40" i="16"/>
  <c r="C167" i="3" s="1"/>
  <c r="B46" i="5"/>
  <c r="C46" i="5" s="1"/>
  <c r="B45" i="5"/>
  <c r="C45" i="5" s="1"/>
  <c r="B43" i="5"/>
  <c r="C43" i="5" s="1"/>
  <c r="F43" i="5" s="1"/>
  <c r="B42" i="5"/>
  <c r="B44" i="5"/>
  <c r="B41" i="5"/>
  <c r="C41" i="5" s="1"/>
  <c r="F41" i="5" s="1"/>
  <c r="B40" i="5"/>
  <c r="C40" i="5" s="1"/>
  <c r="F38" i="5" s="1"/>
  <c r="F45" i="5" l="1"/>
  <c r="F39" i="5"/>
  <c r="J20" i="5" l="1"/>
  <c r="I20" i="5"/>
  <c r="H20" i="5"/>
  <c r="G20" i="5"/>
  <c r="F20" i="5"/>
  <c r="E20" i="5"/>
  <c r="D20" i="5"/>
  <c r="C20" i="5"/>
  <c r="B20" i="5"/>
  <c r="A20" i="5"/>
  <c r="J19" i="5"/>
  <c r="B30" i="5" s="1"/>
  <c r="C30" i="5" s="1"/>
  <c r="I19" i="5"/>
  <c r="B29" i="5" s="1"/>
  <c r="H19" i="5"/>
  <c r="G19" i="5"/>
  <c r="F19" i="5"/>
  <c r="E19" i="5"/>
  <c r="D19" i="5"/>
  <c r="C19" i="5"/>
  <c r="B19" i="5"/>
  <c r="B23" i="5" s="1"/>
  <c r="C23" i="5" s="1"/>
  <c r="A19" i="5"/>
  <c r="B22" i="5" s="1"/>
  <c r="C22" i="5" s="1"/>
  <c r="C29" i="5" l="1"/>
  <c r="B26" i="5"/>
  <c r="B27" i="5"/>
  <c r="C27" i="5" s="1"/>
  <c r="F27" i="5" s="1"/>
  <c r="B25" i="5"/>
  <c r="C25" i="5" s="1"/>
  <c r="F25" i="5" s="1"/>
  <c r="B24" i="5"/>
  <c r="C24" i="5" s="1"/>
  <c r="B28" i="5"/>
  <c r="F23" i="5" l="1"/>
  <c r="F29" i="5"/>
  <c r="F22" i="5"/>
  <c r="M3" i="2" l="1"/>
  <c r="M2" i="2"/>
  <c r="F158" i="3" l="1"/>
  <c r="O2" i="2" l="1"/>
  <c r="D143" i="3"/>
  <c r="F49" i="3" l="1"/>
  <c r="F48" i="3"/>
  <c r="F42" i="3"/>
  <c r="F41" i="3"/>
  <c r="D52" i="3" l="1"/>
  <c r="F50" i="3"/>
  <c r="D54" i="3"/>
  <c r="D55" i="3" s="1"/>
  <c r="D56" i="3"/>
  <c r="D53" i="3" l="1"/>
  <c r="R7" i="2" l="1"/>
  <c r="R8" i="2"/>
  <c r="R12" i="2" s="1"/>
  <c r="R16" i="2" s="1"/>
  <c r="R9" i="2"/>
  <c r="R11" i="2"/>
  <c r="R15" i="2" s="1"/>
  <c r="R13" i="2"/>
  <c r="R17" i="2" s="1"/>
  <c r="R6" i="2"/>
  <c r="R10" i="2" s="1"/>
  <c r="R14" i="2" s="1"/>
  <c r="P3" i="2" l="1"/>
  <c r="K3" i="2"/>
  <c r="K4" i="2" s="1"/>
  <c r="K5" i="2" s="1"/>
  <c r="K6" i="2" s="1"/>
  <c r="K7" i="2" s="1"/>
  <c r="K8" i="2" s="1"/>
  <c r="K9" i="2" s="1"/>
  <c r="K10" i="2" s="1"/>
  <c r="K11" i="2" s="1"/>
  <c r="K12" i="2" s="1"/>
  <c r="K13" i="2" s="1"/>
  <c r="K14" i="2" s="1"/>
  <c r="K15" i="2" s="1"/>
  <c r="K16" i="2" s="1"/>
  <c r="K17" i="2" s="1"/>
  <c r="K18" i="2" s="1"/>
  <c r="K19" i="2" s="1"/>
  <c r="K20" i="2" s="1"/>
  <c r="K21" i="2" s="1"/>
  <c r="K22" i="2" s="1"/>
  <c r="K23" i="2" s="1"/>
  <c r="K24" i="2" s="1"/>
  <c r="K25" i="2" s="1"/>
  <c r="K26" i="2" s="1"/>
  <c r="K27" i="2" s="1"/>
  <c r="K28" i="2" s="1"/>
  <c r="K29" i="2" s="1"/>
  <c r="K30" i="2" s="1"/>
  <c r="K31" i="2" s="1"/>
  <c r="K32" i="2" s="1"/>
  <c r="K33" i="2" s="1"/>
  <c r="J3" i="2"/>
  <c r="J4" i="2" s="1"/>
  <c r="H3" i="2"/>
  <c r="H4" i="2" s="1"/>
  <c r="H5" i="2" s="1"/>
  <c r="H6" i="2" s="1"/>
  <c r="H7" i="2" s="1"/>
  <c r="H8" i="2" s="1"/>
  <c r="H9" i="2" s="1"/>
  <c r="H10" i="2" s="1"/>
  <c r="H11" i="2" s="1"/>
  <c r="H12" i="2" s="1"/>
  <c r="H13" i="2" s="1"/>
  <c r="H14" i="2" s="1"/>
  <c r="H15" i="2" s="1"/>
  <c r="H16" i="2" s="1"/>
  <c r="H17" i="2" s="1"/>
  <c r="H18" i="2" s="1"/>
  <c r="H19" i="2" s="1"/>
  <c r="H20" i="2" s="1"/>
  <c r="H21" i="2" s="1"/>
  <c r="H22" i="2" s="1"/>
  <c r="H23" i="2" s="1"/>
  <c r="H24" i="2" s="1"/>
  <c r="H25" i="2" s="1"/>
  <c r="H26" i="2" s="1"/>
  <c r="H27" i="2" s="1"/>
  <c r="H28" i="2" s="1"/>
  <c r="H29" i="2" s="1"/>
  <c r="H30" i="2" s="1"/>
  <c r="H31" i="2" s="1"/>
  <c r="H32" i="2" s="1"/>
  <c r="H33" i="2" s="1"/>
  <c r="G3" i="2"/>
  <c r="O3" i="2" s="1"/>
  <c r="I3" i="2"/>
  <c r="F3" i="2"/>
  <c r="N4" i="2" l="1"/>
  <c r="J5" i="2"/>
  <c r="G4" i="2"/>
  <c r="N3" i="2"/>
  <c r="C44" i="5"/>
  <c r="C28" i="5"/>
  <c r="F4" i="2"/>
  <c r="F5" i="2" s="1"/>
  <c r="F6" i="2" s="1"/>
  <c r="F7" i="2" s="1"/>
  <c r="F8" i="2" s="1"/>
  <c r="F9" i="2" s="1"/>
  <c r="F10" i="2" s="1"/>
  <c r="F11" i="2" s="1"/>
  <c r="F12" i="2" s="1"/>
  <c r="F13" i="2" s="1"/>
  <c r="F14" i="2" s="1"/>
  <c r="F15" i="2" s="1"/>
  <c r="F16" i="2" s="1"/>
  <c r="F17" i="2" s="1"/>
  <c r="F18" i="2" s="1"/>
  <c r="F19" i="2" s="1"/>
  <c r="F20" i="2" s="1"/>
  <c r="F21" i="2" s="1"/>
  <c r="F22" i="2" s="1"/>
  <c r="F23" i="2" s="1"/>
  <c r="F24" i="2" s="1"/>
  <c r="F25" i="2" s="1"/>
  <c r="F26" i="2" s="1"/>
  <c r="F27" i="2" s="1"/>
  <c r="F28" i="2" s="1"/>
  <c r="F29" i="2" s="1"/>
  <c r="F30" i="2" s="1"/>
  <c r="F31" i="2" s="1"/>
  <c r="F32" i="2" s="1"/>
  <c r="F33" i="2" s="1"/>
  <c r="F34" i="2" s="1"/>
  <c r="F35" i="2" s="1"/>
  <c r="F36" i="2" s="1"/>
  <c r="F37" i="2" s="1"/>
  <c r="F38" i="2" s="1"/>
  <c r="F39" i="2" s="1"/>
  <c r="F40" i="2" s="1"/>
  <c r="F41" i="2" s="1"/>
  <c r="F42" i="2" s="1"/>
  <c r="F43" i="2" s="1"/>
  <c r="F44" i="2" s="1"/>
  <c r="F45" i="2" s="1"/>
  <c r="F46" i="2" s="1"/>
  <c r="F47" i="2" s="1"/>
  <c r="F48" i="2" s="1"/>
  <c r="F49" i="2" s="1"/>
  <c r="F50" i="2" s="1"/>
  <c r="F51" i="2" s="1"/>
  <c r="F52" i="2" s="1"/>
  <c r="F53" i="2" s="1"/>
  <c r="F54" i="2" s="1"/>
  <c r="F55" i="2" s="1"/>
  <c r="F56" i="2" s="1"/>
  <c r="F57" i="2" s="1"/>
  <c r="F58" i="2" s="1"/>
  <c r="F59" i="2" s="1"/>
  <c r="F60" i="2" s="1"/>
  <c r="F61" i="2" s="1"/>
  <c r="F62" i="2" s="1"/>
  <c r="F63" i="2" s="1"/>
  <c r="F64" i="2" s="1"/>
  <c r="F65" i="2" s="1"/>
  <c r="C42" i="5"/>
  <c r="F40" i="5" s="1"/>
  <c r="C26" i="5"/>
  <c r="F24" i="5" s="1"/>
  <c r="F164" i="3"/>
  <c r="I4" i="2"/>
  <c r="I5" i="2" s="1"/>
  <c r="I6" i="2" s="1"/>
  <c r="I7" i="2" s="1"/>
  <c r="I8" i="2" s="1"/>
  <c r="I9" i="2" s="1"/>
  <c r="I10" i="2" s="1"/>
  <c r="I11" i="2" s="1"/>
  <c r="I12" i="2" s="1"/>
  <c r="I13" i="2" s="1"/>
  <c r="I14" i="2" s="1"/>
  <c r="I15" i="2" s="1"/>
  <c r="I16" i="2" s="1"/>
  <c r="I17" i="2" s="1"/>
  <c r="I18" i="2" s="1"/>
  <c r="I19" i="2" s="1"/>
  <c r="I20" i="2" s="1"/>
  <c r="I21" i="2" s="1"/>
  <c r="I22" i="2" s="1"/>
  <c r="I23" i="2" s="1"/>
  <c r="I24" i="2" s="1"/>
  <c r="I25" i="2" s="1"/>
  <c r="I26" i="2" s="1"/>
  <c r="I27" i="2" s="1"/>
  <c r="I28" i="2" s="1"/>
  <c r="I29" i="2" s="1"/>
  <c r="I30" i="2" s="1"/>
  <c r="I31" i="2" s="1"/>
  <c r="I32" i="2" s="1"/>
  <c r="I33" i="2" s="1"/>
  <c r="I34" i="2" s="1"/>
  <c r="I35" i="2" s="1"/>
  <c r="I36" i="2" s="1"/>
  <c r="I37" i="2" s="1"/>
  <c r="I38" i="2" s="1"/>
  <c r="I39" i="2" s="1"/>
  <c r="I40" i="2" s="1"/>
  <c r="I41" i="2" s="1"/>
  <c r="I42" i="2" s="1"/>
  <c r="I43" i="2" s="1"/>
  <c r="I44" i="2" s="1"/>
  <c r="I45" i="2" s="1"/>
  <c r="I46" i="2" s="1"/>
  <c r="I47" i="2" s="1"/>
  <c r="I48" i="2" s="1"/>
  <c r="I49" i="2" s="1"/>
  <c r="I50" i="2" s="1"/>
  <c r="I51" i="2" s="1"/>
  <c r="I52" i="2" s="1"/>
  <c r="I53" i="2" s="1"/>
  <c r="I54" i="2" s="1"/>
  <c r="I55" i="2" s="1"/>
  <c r="I56" i="2" s="1"/>
  <c r="I57" i="2" s="1"/>
  <c r="I58" i="2" s="1"/>
  <c r="I59" i="2" s="1"/>
  <c r="I60" i="2" s="1"/>
  <c r="I61" i="2" s="1"/>
  <c r="I62" i="2" s="1"/>
  <c r="I63" i="2" s="1"/>
  <c r="I64" i="2" s="1"/>
  <c r="I65" i="2" s="1"/>
  <c r="P4" i="2"/>
  <c r="F161" i="3" s="1"/>
  <c r="F74" i="3"/>
  <c r="F134" i="3" s="1"/>
  <c r="D136" i="3" s="1"/>
  <c r="F44" i="5" l="1"/>
  <c r="F46" i="5"/>
  <c r="F30" i="5"/>
  <c r="F28" i="5"/>
  <c r="O4" i="2"/>
  <c r="G5" i="2"/>
  <c r="P5" i="2"/>
  <c r="F156" i="3"/>
  <c r="N5" i="2"/>
  <c r="J6" i="2"/>
  <c r="D135" i="3"/>
  <c r="M96" i="3" l="1"/>
  <c r="M81" i="3"/>
  <c r="M97" i="3"/>
  <c r="M82" i="3"/>
  <c r="M98" i="3"/>
  <c r="M83" i="3"/>
  <c r="M99" i="3"/>
  <c r="M84" i="3"/>
  <c r="M100" i="3"/>
  <c r="M85" i="3"/>
  <c r="M101" i="3"/>
  <c r="M86" i="3"/>
  <c r="M102" i="3"/>
  <c r="M87" i="3"/>
  <c r="M103" i="3"/>
  <c r="M88" i="3"/>
  <c r="M104" i="3"/>
  <c r="M89" i="3"/>
  <c r="M105" i="3"/>
  <c r="M90" i="3"/>
  <c r="M106" i="3"/>
  <c r="M91" i="3"/>
  <c r="M107" i="3"/>
  <c r="M110" i="3"/>
  <c r="M92" i="3"/>
  <c r="M108" i="3"/>
  <c r="M94" i="3"/>
  <c r="M93" i="3"/>
  <c r="M109" i="3"/>
  <c r="M95" i="3"/>
  <c r="N6" i="2"/>
  <c r="J7" i="2"/>
  <c r="P6" i="2"/>
  <c r="F160" i="3"/>
  <c r="G6" i="2"/>
  <c r="O5" i="2"/>
  <c r="F83" i="3"/>
  <c r="F84" i="3" s="1"/>
  <c r="M7" i="13"/>
  <c r="D141" i="3"/>
  <c r="M6" i="6"/>
  <c r="M111" i="3"/>
  <c r="M112" i="3"/>
  <c r="M80" i="3"/>
  <c r="D139" i="3"/>
  <c r="F148" i="3"/>
  <c r="G7" i="2" l="1"/>
  <c r="O6" i="2"/>
  <c r="P7" i="2"/>
  <c r="P8" i="2" s="1"/>
  <c r="P9" i="2" s="1"/>
  <c r="P10" i="2" s="1"/>
  <c r="P11" i="2" s="1"/>
  <c r="P12" i="2" s="1"/>
  <c r="P13" i="2" s="1"/>
  <c r="P14" i="2" s="1"/>
  <c r="P15" i="2" s="1"/>
  <c r="P16" i="2" s="1"/>
  <c r="P17" i="2" s="1"/>
  <c r="P18" i="2" s="1"/>
  <c r="P19" i="2" s="1"/>
  <c r="P20" i="2" s="1"/>
  <c r="P21" i="2" s="1"/>
  <c r="P22" i="2" s="1"/>
  <c r="P23" i="2" s="1"/>
  <c r="P24" i="2" s="1"/>
  <c r="P25" i="2" s="1"/>
  <c r="P26" i="2" s="1"/>
  <c r="P27" i="2" s="1"/>
  <c r="P28" i="2" s="1"/>
  <c r="P29" i="2" s="1"/>
  <c r="P30" i="2" s="1"/>
  <c r="P31" i="2" s="1"/>
  <c r="P32" i="2" s="1"/>
  <c r="P33" i="2" s="1"/>
  <c r="P34" i="2" s="1"/>
  <c r="P35" i="2" s="1"/>
  <c r="F157" i="3"/>
  <c r="N7" i="2"/>
  <c r="J8" i="2"/>
  <c r="F85" i="3"/>
  <c r="F86" i="3" s="1"/>
  <c r="F87" i="3" s="1"/>
  <c r="F150" i="3"/>
  <c r="F151" i="3" s="1"/>
  <c r="F152" i="3" s="1"/>
  <c r="F149" i="3"/>
  <c r="J9" i="2" l="1"/>
  <c r="N8" i="2"/>
  <c r="P36" i="2"/>
  <c r="P37" i="2" s="1"/>
  <c r="P38" i="2" s="1"/>
  <c r="P39" i="2" s="1"/>
  <c r="P40" i="2" s="1"/>
  <c r="P41" i="2" s="1"/>
  <c r="P42" i="2" s="1"/>
  <c r="P43" i="2" s="1"/>
  <c r="P44" i="2" s="1"/>
  <c r="P45" i="2" s="1"/>
  <c r="P46" i="2" s="1"/>
  <c r="P47" i="2" s="1"/>
  <c r="P48" i="2" s="1"/>
  <c r="P49" i="2" s="1"/>
  <c r="P50" i="2" s="1"/>
  <c r="P51" i="2" s="1"/>
  <c r="P52" i="2" s="1"/>
  <c r="P53" i="2" s="1"/>
  <c r="P54" i="2" s="1"/>
  <c r="P55" i="2" s="1"/>
  <c r="P56" i="2" s="1"/>
  <c r="P57" i="2" s="1"/>
  <c r="P58" i="2" s="1"/>
  <c r="P59" i="2" s="1"/>
  <c r="P60" i="2" s="1"/>
  <c r="P61" i="2" s="1"/>
  <c r="P62" i="2" s="1"/>
  <c r="P63" i="2" s="1"/>
  <c r="P64" i="2" s="1"/>
  <c r="P65" i="2" s="1"/>
  <c r="F162" i="3"/>
  <c r="G8" i="2"/>
  <c r="O7" i="2"/>
  <c r="G9" i="2" l="1"/>
  <c r="O8" i="2"/>
  <c r="J10" i="2"/>
  <c r="N9" i="2"/>
  <c r="G10" i="2" l="1"/>
  <c r="O9" i="2"/>
  <c r="J11" i="2"/>
  <c r="N10" i="2"/>
  <c r="G11" i="2" l="1"/>
  <c r="O10" i="2"/>
  <c r="J12" i="2"/>
  <c r="N11" i="2"/>
  <c r="J13" i="2" l="1"/>
  <c r="N12" i="2"/>
  <c r="G12" i="2"/>
  <c r="O11" i="2"/>
  <c r="G13" i="2" l="1"/>
  <c r="O12" i="2"/>
  <c r="J14" i="2"/>
  <c r="N13" i="2"/>
  <c r="J15" i="2" l="1"/>
  <c r="N14" i="2"/>
  <c r="G14" i="2"/>
  <c r="O13" i="2"/>
  <c r="G15" i="2" l="1"/>
  <c r="O14" i="2"/>
  <c r="J16" i="2"/>
  <c r="N15" i="2"/>
  <c r="J17" i="2" l="1"/>
  <c r="N17" i="2" s="1"/>
  <c r="N16" i="2"/>
  <c r="G16" i="2"/>
  <c r="O15" i="2"/>
  <c r="G17" i="2" l="1"/>
  <c r="O17" i="2" s="1"/>
  <c r="F159" i="3" s="1"/>
  <c r="O16" i="2"/>
  <c r="F163" i="3" l="1"/>
  <c r="F155" i="3" s="1"/>
  <c r="K2" i="5" s="1"/>
  <c r="L2" i="5" s="1"/>
  <c r="J2" i="5" l="1"/>
  <c r="B2" i="5"/>
  <c r="G2" i="5"/>
  <c r="H2" i="5"/>
  <c r="F2" i="5"/>
  <c r="I2" i="5"/>
  <c r="E2" i="5"/>
  <c r="C2" i="5"/>
  <c r="D2" i="5"/>
  <c r="A2" i="5"/>
  <c r="D3" i="5" l="1"/>
  <c r="D4" i="5"/>
  <c r="I3" i="5"/>
  <c r="I4" i="5"/>
  <c r="A4" i="5"/>
  <c r="A3" i="5"/>
  <c r="B6" i="5" s="1"/>
  <c r="C6" i="5" s="1"/>
  <c r="C3" i="5"/>
  <c r="C4" i="5"/>
  <c r="E4" i="5"/>
  <c r="E3" i="5"/>
  <c r="F4" i="5"/>
  <c r="F3" i="5"/>
  <c r="H4" i="5"/>
  <c r="H3" i="5"/>
  <c r="G4" i="5"/>
  <c r="G3" i="5"/>
  <c r="B3" i="5"/>
  <c r="B7" i="5" s="1"/>
  <c r="C7" i="5" s="1"/>
  <c r="B4" i="5"/>
  <c r="J3" i="5"/>
  <c r="B14" i="5" s="1"/>
  <c r="C14" i="5" s="1"/>
  <c r="J4" i="5"/>
  <c r="B11" i="5" l="1"/>
  <c r="C11" i="5" s="1"/>
  <c r="B8" i="5"/>
  <c r="C8" i="5" s="1"/>
  <c r="F6" i="5" s="1"/>
  <c r="B12" i="5"/>
  <c r="C12" i="5" s="1"/>
  <c r="F12" i="5" s="1"/>
  <c r="F11" i="5"/>
  <c r="B13" i="5"/>
  <c r="C13" i="5" s="1"/>
  <c r="F13" i="5" s="1"/>
  <c r="B10" i="5"/>
  <c r="C10" i="5" s="1"/>
  <c r="B9" i="5"/>
  <c r="C9" i="5" s="1"/>
  <c r="F9" i="5" s="1"/>
  <c r="F14" i="5" l="1"/>
  <c r="F8" i="5"/>
  <c r="F7" i="5"/>
</calcChain>
</file>

<file path=xl/comments1.xml><?xml version="1.0" encoding="utf-8"?>
<comments xmlns="http://schemas.openxmlformats.org/spreadsheetml/2006/main">
  <authors>
    <author>Miller, Peter</author>
  </authors>
  <commentList>
    <comment ref="F8" authorId="0" shapeId="0">
      <text>
        <r>
          <rPr>
            <sz val="9"/>
            <color indexed="81"/>
            <rFont val="Tahoma"/>
            <family val="2"/>
          </rPr>
          <t>Internal Reference Voltage limited to 0.75V.
Warning (Red): If Vref &gt; 0.75V, VOUT_SCALE_LOOP must be reduced.
Caution (Yellow): If Vref &lt; 0.25, recommend incresing VOUT_SCALE_LOOP to improve regulation accuracy.</t>
        </r>
      </text>
    </comment>
    <comment ref="D11" authorId="0" shapeId="0">
      <text>
        <r>
          <rPr>
            <sz val="9"/>
            <color indexed="81"/>
            <rFont val="Tahoma"/>
            <family val="2"/>
          </rPr>
          <t>Warning: If Per Phase Current exceeds recommended maximum device current, increase number of Phase or reduce IOUT.</t>
        </r>
      </text>
    </comment>
  </commentList>
</comments>
</file>

<file path=xl/comments2.xml><?xml version="1.0" encoding="utf-8"?>
<comments xmlns="http://schemas.openxmlformats.org/spreadsheetml/2006/main">
  <authors>
    <author>Anthony Fagnani</author>
  </authors>
  <commentList>
    <comment ref="M5" authorId="0" shapeId="0">
      <text>
        <r>
          <rPr>
            <sz val="9"/>
            <color indexed="81"/>
            <rFont val="Tahoma"/>
            <family val="2"/>
          </rPr>
          <t>Round down to closest available value</t>
        </r>
      </text>
    </comment>
    <comment ref="M6" authorId="0" shapeId="0">
      <text>
        <r>
          <rPr>
            <sz val="9"/>
            <color indexed="81"/>
            <rFont val="Tahoma"/>
            <family val="2"/>
          </rPr>
          <t>Round down to closest available value</t>
        </r>
      </text>
    </comment>
  </commentList>
</comments>
</file>

<file path=xl/comments3.xml><?xml version="1.0" encoding="utf-8"?>
<comments xmlns="http://schemas.openxmlformats.org/spreadsheetml/2006/main">
  <authors>
    <author>Jackson, Layne</author>
  </authors>
  <commentList>
    <comment ref="F32" authorId="0" shapeId="0">
      <text>
        <r>
          <rPr>
            <sz val="9"/>
            <color indexed="81"/>
            <rFont val="Tahoma"/>
            <family val="2"/>
          </rPr>
          <t>This is the target inductance value. User can select any value between L_min and L_max in the calculator</t>
        </r>
      </text>
    </comment>
    <comment ref="F33" authorId="0" shapeId="0">
      <text>
        <r>
          <rPr>
            <sz val="9"/>
            <color indexed="81"/>
            <rFont val="Tahoma"/>
            <family val="2"/>
          </rPr>
          <t>Minimum calculated input capacitance after derating</t>
        </r>
      </text>
    </comment>
  </commentList>
</comments>
</file>

<file path=xl/comments4.xml><?xml version="1.0" encoding="utf-8"?>
<comments xmlns="http://schemas.openxmlformats.org/spreadsheetml/2006/main">
  <authors>
    <author>Anthony Fagnani</author>
  </authors>
  <commentList>
    <comment ref="M6" authorId="0" shapeId="0">
      <text>
        <r>
          <rPr>
            <sz val="9"/>
            <color indexed="81"/>
            <rFont val="Tahoma"/>
            <family val="2"/>
          </rPr>
          <t>Round down to closest available value</t>
        </r>
      </text>
    </comment>
    <comment ref="M7" authorId="0" shapeId="0">
      <text>
        <r>
          <rPr>
            <sz val="9"/>
            <color indexed="81"/>
            <rFont val="Tahoma"/>
            <family val="2"/>
          </rPr>
          <t>Round down to closest available value</t>
        </r>
      </text>
    </comment>
  </commentList>
</comments>
</file>

<file path=xl/sharedStrings.xml><?xml version="1.0" encoding="utf-8"?>
<sst xmlns="http://schemas.openxmlformats.org/spreadsheetml/2006/main" count="1987" uniqueCount="1026">
  <si>
    <t>GMV</t>
  </si>
  <si>
    <t>GMI</t>
  </si>
  <si>
    <t>RVV</t>
  </si>
  <si>
    <t>INTV</t>
  </si>
  <si>
    <t>CPV</t>
  </si>
  <si>
    <t>RVI</t>
  </si>
  <si>
    <t>INTI</t>
  </si>
  <si>
    <t>CPI</t>
  </si>
  <si>
    <t>RINT</t>
  </si>
  <si>
    <t>uS</t>
  </si>
  <si>
    <t>pF</t>
  </si>
  <si>
    <t>kHz</t>
  </si>
  <si>
    <t>mV/A</t>
  </si>
  <si>
    <t>GVV</t>
  </si>
  <si>
    <t>Code</t>
  </si>
  <si>
    <t>VOSL</t>
  </si>
  <si>
    <t>Key</t>
  </si>
  <si>
    <t>Recommended Component Value</t>
  </si>
  <si>
    <t>Design Caution</t>
  </si>
  <si>
    <t>Design Warning</t>
  </si>
  <si>
    <t>Parameter</t>
  </si>
  <si>
    <t>Value</t>
  </si>
  <si>
    <t>V</t>
  </si>
  <si>
    <t>Vout</t>
  </si>
  <si>
    <t>Iout</t>
  </si>
  <si>
    <t>A</t>
  </si>
  <si>
    <t>Iout(trans)</t>
  </si>
  <si>
    <t>Load Step / Load Release Transient Current</t>
  </si>
  <si>
    <t>Vout(rip)</t>
  </si>
  <si>
    <t>mV</t>
  </si>
  <si>
    <t>Steady State peak to peak output voltage ripple</t>
  </si>
  <si>
    <t>Vunder</t>
  </si>
  <si>
    <t>Transient response Undershoot Voltage</t>
  </si>
  <si>
    <t>Vover</t>
  </si>
  <si>
    <t>Transient response Overshoot Voltage</t>
  </si>
  <si>
    <t>FRQUENCY_SWITCH</t>
  </si>
  <si>
    <t>FREQUENCY_SWITCH</t>
  </si>
  <si>
    <t>EEPROM</t>
  </si>
  <si>
    <t>Inductance</t>
  </si>
  <si>
    <t>uF</t>
  </si>
  <si>
    <t>uH</t>
  </si>
  <si>
    <t>L(40%)</t>
  </si>
  <si>
    <t>Minimum recommended inductor value (Inductor ripple 40% of full load)</t>
  </si>
  <si>
    <t>Ind-Volt</t>
  </si>
  <si>
    <t>Volt-uSec</t>
  </si>
  <si>
    <t>Inductor Volt-second during operation</t>
  </si>
  <si>
    <t>L(10%)</t>
  </si>
  <si>
    <t>Maximum recommended inductor value (Inductor ripple 10% of full load)</t>
  </si>
  <si>
    <t>Ipk-pk</t>
  </si>
  <si>
    <t>Iout/Ipk-pk</t>
  </si>
  <si>
    <t>A/A</t>
  </si>
  <si>
    <t>Inductor Ripple Current to Full Load current Ratio</t>
  </si>
  <si>
    <t>Ipk</t>
  </si>
  <si>
    <t>Peak Inductor current at full load (Compare to Inductor Saturation Current)</t>
  </si>
  <si>
    <t>Irms</t>
  </si>
  <si>
    <t>Arms</t>
  </si>
  <si>
    <t>Inductor RMS current (Compare to Inductor Thermal Current)</t>
  </si>
  <si>
    <t>Cout Ripple</t>
  </si>
  <si>
    <t>Cout Under</t>
  </si>
  <si>
    <t>Cout Over</t>
  </si>
  <si>
    <t>Cout (bulk)</t>
  </si>
  <si>
    <t>ESR (bulk)</t>
  </si>
  <si>
    <t>Count (bulk)</t>
  </si>
  <si>
    <t>Single Bulk Capacitor Capactiance</t>
  </si>
  <si>
    <t>Single Bulk Capacitor ESR</t>
  </si>
  <si>
    <t>Total Bulk Cout</t>
  </si>
  <si>
    <t>Total Bulk ESR</t>
  </si>
  <si>
    <t>Total Bulk Output Capacitance</t>
  </si>
  <si>
    <t>Effective Bulk Capacitance ESR</t>
  </si>
  <si>
    <t>Zout (Fsw)</t>
  </si>
  <si>
    <t>Zout (Fsw/10)</t>
  </si>
  <si>
    <t>Qin</t>
  </si>
  <si>
    <t>uC</t>
  </si>
  <si>
    <t>Input Charge per switching cycle</t>
  </si>
  <si>
    <t>Cin(cer) min</t>
  </si>
  <si>
    <t>Cin(cer)</t>
  </si>
  <si>
    <t>Vin(rip)</t>
  </si>
  <si>
    <t>Internal Divider Ratio (Vout Scale Loop)</t>
  </si>
  <si>
    <t>Modulator Ratio</t>
  </si>
  <si>
    <t>Current Sense Gain</t>
  </si>
  <si>
    <t>A/mV</t>
  </si>
  <si>
    <t>Fsw / Fcoi</t>
  </si>
  <si>
    <t>Fcoi</t>
  </si>
  <si>
    <t>Target Current Regulation Cross-over Frequency</t>
  </si>
  <si>
    <t>CZI</t>
  </si>
  <si>
    <t>Current Loop Zero Capacitor</t>
  </si>
  <si>
    <t>Target Mid-band gain for current reglation loop</t>
  </si>
  <si>
    <t>Target Fzi</t>
  </si>
  <si>
    <t>Target Zero-frequency for current regulation loop</t>
  </si>
  <si>
    <t>Target Fpi</t>
  </si>
  <si>
    <t>Target Pole-frequency for current regulation loop</t>
  </si>
  <si>
    <t>Current Loop Mid-band Resistor Value (5k - 315k)</t>
  </si>
  <si>
    <t>Current Loop Transconductance (25uS, 50uS, 100uS, 200us)</t>
  </si>
  <si>
    <t>kOhms</t>
  </si>
  <si>
    <t>Cout-Max</t>
  </si>
  <si>
    <t>Fsw / Fcov</t>
  </si>
  <si>
    <t>Fcov</t>
  </si>
  <si>
    <t>Target Voltage Regulation Cross-over Frequency</t>
  </si>
  <si>
    <t>Target Fzv</t>
  </si>
  <si>
    <t>Target Fpv</t>
  </si>
  <si>
    <t>Target Mid-band gain for voltage reglation loop</t>
  </si>
  <si>
    <t>Target Zero-frequency for voltage regulation loop</t>
  </si>
  <si>
    <t>Target Pole-frequency for voltage regulation loop</t>
  </si>
  <si>
    <t>Voltage Loop Transconductance (25uS, 50uS, 100uS, 200us)</t>
  </si>
  <si>
    <t>Voltage Loop Mid-band Resistor Value (5k - 315k)</t>
  </si>
  <si>
    <t>Voltage Loop Zero Capacitor</t>
  </si>
  <si>
    <t>Voltage Loop Pole Capacitor (6.25 - 193.75pF)</t>
  </si>
  <si>
    <t>Current Loop Pole Capacitor (6.25 - 193.75pF)</t>
  </si>
  <si>
    <t>Zout(Fcov)</t>
  </si>
  <si>
    <t>Output Impedance at desired Voltage Loop Cross-over Frequency</t>
  </si>
  <si>
    <t>CZV</t>
  </si>
  <si>
    <t>Czi</t>
  </si>
  <si>
    <t>Czv</t>
  </si>
  <si>
    <t>Output Impedance at Swiching Frequency</t>
  </si>
  <si>
    <t>Output Impedance at 1/10 Switching Frequency (Typical Voltage Crossover)</t>
  </si>
  <si>
    <t>mOhms</t>
  </si>
  <si>
    <t>RINTI</t>
  </si>
  <si>
    <t>Ratio of Switching Frequency to Current Loop Crossover (3 to 4 recommended)</t>
  </si>
  <si>
    <t>Ratio of Switching Frequency to Voltage Loop Crossover (8 to 12 recommended)</t>
  </si>
  <si>
    <t>Fco(Cout-max)</t>
  </si>
  <si>
    <t>Cout(total)</t>
  </si>
  <si>
    <t xml:space="preserve">Total Bulk + Ceramic Output Capacitance </t>
  </si>
  <si>
    <t>COMPENSATION_CONFIG</t>
  </si>
  <si>
    <t>(Hex)</t>
  </si>
  <si>
    <t>Current Control Gain</t>
  </si>
  <si>
    <t>PVIN / VRAMP(mod)</t>
  </si>
  <si>
    <t>Czi_multi</t>
  </si>
  <si>
    <t># of Phases</t>
  </si>
  <si>
    <t>Number of Phases Used</t>
  </si>
  <si>
    <t>Count</t>
  </si>
  <si>
    <t>Phase Count</t>
  </si>
  <si>
    <t>Current Sense Gain (6.155 /  #Phases)</t>
  </si>
  <si>
    <t>Single Phase Current Sense Gain</t>
  </si>
  <si>
    <t>Power Stage GM</t>
  </si>
  <si>
    <t>A/V</t>
  </si>
  <si>
    <t>PS GM x Zout @ Fco</t>
  </si>
  <si>
    <t>Total Output Current</t>
  </si>
  <si>
    <t>Current per Phase</t>
  </si>
  <si>
    <t>Vgain</t>
  </si>
  <si>
    <t>Vzero</t>
  </si>
  <si>
    <t>Vpole</t>
  </si>
  <si>
    <t>V/V</t>
  </si>
  <si>
    <t>Igain</t>
  </si>
  <si>
    <t>First Byte</t>
  </si>
  <si>
    <t>Second Byte</t>
  </si>
  <si>
    <t>Third Byte</t>
  </si>
  <si>
    <t>Fourth Byte</t>
  </si>
  <si>
    <t>Fifth Byte</t>
  </si>
  <si>
    <t>Izero</t>
  </si>
  <si>
    <t>Ipole</t>
  </si>
  <si>
    <t>Inductor Current Slope</t>
  </si>
  <si>
    <t>A/Tsw-V</t>
  </si>
  <si>
    <t>Inductor Current Slope per Switching Cycle-V</t>
  </si>
  <si>
    <t>Peak to Peak ripple current on inductor  (Between 2 and 14 for Pin-Strapped Compensation)</t>
  </si>
  <si>
    <t>111CCC17CC</t>
  </si>
  <si>
    <t>Comp Code</t>
  </si>
  <si>
    <t>ILOOP Gain</t>
  </si>
  <si>
    <t>VLOOP Gain</t>
  </si>
  <si>
    <t>COMPENSATION Pin Strap Code Values</t>
  </si>
  <si>
    <t>BW - ILOOP</t>
  </si>
  <si>
    <t>BW VLOOP</t>
  </si>
  <si>
    <t>ILOOP/VLOOP Ratio</t>
  </si>
  <si>
    <t>Zout @ VLOOP BW</t>
  </si>
  <si>
    <t>Output Impedance at Voltage Loop Cross-over.  Estimates Transient Response</t>
  </si>
  <si>
    <t>Vunder/Over</t>
  </si>
  <si>
    <t>% Under/Over</t>
  </si>
  <si>
    <t>%</t>
  </si>
  <si>
    <t>Estimated Output Voltage Deviation due to Specified Transient</t>
  </si>
  <si>
    <t>Estimated Output Voltage Deviation due to Specified Transient, as percentage of VOUT</t>
  </si>
  <si>
    <t>Vref</t>
  </si>
  <si>
    <t>Minimum recommended Ceramic Input Capacitance (Limit Vin Ripple to &lt; 250mV)</t>
  </si>
  <si>
    <t>Select the highest Comp Code value that shows green for both ILOOP and VLOOP Gains. If all ILOOP Gains are Red, increase FREQUENCY_SWITCH or Increase L.  If All VLOOP gains are Red, Increase FREQUENCY_SWITCH or COUT</t>
  </si>
  <si>
    <t>Ratio of Bandwidth of Current Loop to Voltage Loop.  If Red, Increase ILOOP gain or decrease VLOOP Gain</t>
  </si>
  <si>
    <t>If #N/A - click on CZI and select a new value from the drop-down menu.</t>
  </si>
  <si>
    <t>If #N/A - click on CZV and select a new value from the drop-down menu.</t>
  </si>
  <si>
    <t>Vout_ripple</t>
  </si>
  <si>
    <t>Estimated Output Voltage Ripple Ipk-pk x Zout (Fsw)</t>
  </si>
  <si>
    <t>Minimum Output Capacitance to meet Ripple Requirement (Does not include ESR)</t>
  </si>
  <si>
    <t>Based on Fco @ 1/10 Fsw (Does not Inlcude ESR)</t>
  </si>
  <si>
    <t>Based on Fco @ 1/10 Fsw (Does not Include ESR)</t>
  </si>
  <si>
    <t>Input Voltage (If Yellow, AVIN or VDD5 needs to be provided from a separate supply &gt; 4.0V)</t>
  </si>
  <si>
    <t>Pvin</t>
  </si>
  <si>
    <t>013D044942</t>
  </si>
  <si>
    <t>Hex Code</t>
  </si>
  <si>
    <t>Decimal</t>
  </si>
  <si>
    <t>Hex</t>
  </si>
  <si>
    <t>Pulls Hex Code from Design tab</t>
  </si>
  <si>
    <t>Enter 10 digit Hex Code for COMP_CONFIG to decode</t>
  </si>
  <si>
    <t>Irms(Cin)</t>
  </si>
  <si>
    <t>Input Capacitor RMS ripple current.  Compare to Capacitor RMS ripple current rating.  Recommend not using Capacitors above 1/2 rated RMS current.</t>
  </si>
  <si>
    <t>Device Part Number</t>
  </si>
  <si>
    <t>Device</t>
  </si>
  <si>
    <t>TPS546D24A</t>
  </si>
  <si>
    <t>TPS546B24A</t>
  </si>
  <si>
    <t>TPS546A24A</t>
  </si>
  <si>
    <t>IC IOUT Max</t>
  </si>
  <si>
    <t>CSA Gain</t>
  </si>
  <si>
    <t>P/N</t>
  </si>
  <si>
    <t>Maximum Recommended Per Phase Current (Based on Device Selected)</t>
  </si>
  <si>
    <t>Per Phase Current</t>
  </si>
  <si>
    <t>System Configuration Complete.</t>
  </si>
  <si>
    <t>------&gt;</t>
  </si>
  <si>
    <t>Power Stage Gain at desired Cross-over frequency</t>
  </si>
  <si>
    <t>IC IOUT MAX</t>
  </si>
  <si>
    <t>Master (PHASE = 0x00) (GOSNS Connected to GND at Load)</t>
  </si>
  <si>
    <t>Select Device</t>
  </si>
  <si>
    <t>Pin</t>
  </si>
  <si>
    <t>PMBus Command</t>
  </si>
  <si>
    <t>Units</t>
  </si>
  <si>
    <t>SHORT</t>
  </si>
  <si>
    <t>FLOAT</t>
  </si>
  <si>
    <t>EEPROM Defaults</t>
  </si>
  <si>
    <t>F/S/R?</t>
  </si>
  <si>
    <t>MSEL1</t>
  </si>
  <si>
    <t>MSEL2</t>
  </si>
  <si>
    <t>TON_RISE</t>
  </si>
  <si>
    <t>ms</t>
  </si>
  <si>
    <t>IOC WARN/FAULT</t>
  </si>
  <si>
    <t>40/52</t>
  </si>
  <si>
    <t>N/A</t>
  </si>
  <si>
    <t>Number of Devices</t>
  </si>
  <si>
    <t>VSEL</t>
  </si>
  <si>
    <t>VOUT Range</t>
  </si>
  <si>
    <t>0.50 to 1.25 @ 0.05</t>
  </si>
  <si>
    <t>0.6 to 1.1</t>
  </si>
  <si>
    <t>VOUT_COMMAND</t>
  </si>
  <si>
    <t>VOUT_SCALE_LOOP</t>
  </si>
  <si>
    <t>ADRSEL</t>
  </si>
  <si>
    <t>PMBUS ADDRESS</t>
  </si>
  <si>
    <t>d</t>
  </si>
  <si>
    <t>0x7F</t>
  </si>
  <si>
    <t>0, Auto</t>
  </si>
  <si>
    <t>R2G</t>
  </si>
  <si>
    <t>RDIV</t>
  </si>
  <si>
    <t>Rbot</t>
  </si>
  <si>
    <t>Rtop</t>
  </si>
  <si>
    <t>If any resistor value reports #N/A, the selected configuration is invalid.  Check the pull-down menu options for the selections of that pin.</t>
  </si>
  <si>
    <t>Comp &amp; Fsw</t>
  </si>
  <si>
    <t>SS, OC &amp; Stacking</t>
  </si>
  <si>
    <t>VOUT</t>
  </si>
  <si>
    <t>Address + Phase Shift</t>
  </si>
  <si>
    <t>Slave 1 (PHASE = 0x01) (GOSNS Connected to BP1V5)</t>
  </si>
  <si>
    <t>Position &amp; Number</t>
  </si>
  <si>
    <t>30/39</t>
  </si>
  <si>
    <t>If MSEL2 reports  #N/A, the selected configuration is invalid.  Check the pull-down menu options.  Slave MSEL1, VSEL and ADRSEL pins can be Open or shorted to Thermal Pad</t>
  </si>
  <si>
    <t>OPEN</t>
  </si>
  <si>
    <t>Open</t>
  </si>
  <si>
    <t>OC &amp; Stacking</t>
  </si>
  <si>
    <t>Slave 2 (PHASE = 0x02) (GOSNS Connected to BP1V5)</t>
  </si>
  <si>
    <t>Slave 3 (PHASE = 0x03) (GOSNS Connected to BP1V5)</t>
  </si>
  <si>
    <t>Rbot code</t>
  </si>
  <si>
    <t>R_divider code</t>
  </si>
  <si>
    <t>Devices</t>
  </si>
  <si>
    <t>IOC 1</t>
  </si>
  <si>
    <t>IOC2</t>
  </si>
  <si>
    <t>IOC3</t>
  </si>
  <si>
    <t>IOC4</t>
  </si>
  <si>
    <t>COMPENSATION</t>
  </si>
  <si>
    <t>IOUT_OC_LIMIT</t>
  </si>
  <si>
    <t># of Devices</t>
  </si>
  <si>
    <t>Vout Scale Loop</t>
  </si>
  <si>
    <t>Offset</t>
  </si>
  <si>
    <t>Step</t>
  </si>
  <si>
    <t>VOUT_COMMAND0</t>
  </si>
  <si>
    <t>PMBUS_ADDRESS</t>
  </si>
  <si>
    <t>POSITION/SYNC</t>
  </si>
  <si>
    <t>POS (Slave)</t>
  </si>
  <si>
    <t>Compensation</t>
  </si>
  <si>
    <t>20/26</t>
  </si>
  <si>
    <t>10/14</t>
  </si>
  <si>
    <t>Short</t>
  </si>
  <si>
    <t>Fixed</t>
  </si>
  <si>
    <t>15/19</t>
  </si>
  <si>
    <t>6/9</t>
  </si>
  <si>
    <t>0.80 to 1.09</t>
  </si>
  <si>
    <t>8/12</t>
  </si>
  <si>
    <t>5/7.5</t>
  </si>
  <si>
    <t>0.6 to 0.74 @ 0.01</t>
  </si>
  <si>
    <t>0.60 to 0.89</t>
  </si>
  <si>
    <t>0.75 to 0.89 @ 0.01</t>
  </si>
  <si>
    <t>0.90 to 1.19</t>
  </si>
  <si>
    <t>0.90 to 1.04 @ 0.01</t>
  </si>
  <si>
    <t>1.20 to 1.78</t>
  </si>
  <si>
    <t>1.05 to 1.19 @ 0.01</t>
  </si>
  <si>
    <t>1.80 to 2.38</t>
  </si>
  <si>
    <t>1.20 to 1.48 @ 0.02</t>
  </si>
  <si>
    <t>2.42 to 3.58</t>
  </si>
  <si>
    <t>1.50 to 1.78 @ 0.02</t>
  </si>
  <si>
    <t>3.62 to 4.78</t>
  </si>
  <si>
    <t>1.80 to 2.08 @ 0.02</t>
  </si>
  <si>
    <t>3.65 to 4.80</t>
  </si>
  <si>
    <t>2.10 to 2.38 @ 0.02</t>
  </si>
  <si>
    <t>4.85 to 6.00</t>
  </si>
  <si>
    <t>2.40 to 2.96 @ 0.04</t>
  </si>
  <si>
    <t>3.00 to 3.56 @ 0.04</t>
  </si>
  <si>
    <t>3.60 to 4.16 @ 0.04</t>
  </si>
  <si>
    <t>4.20 to 4.76 @ 0.04</t>
  </si>
  <si>
    <t>4.80 to 5.36 @ 0.04</t>
  </si>
  <si>
    <t>5.40 to 5.96 @ 0.04</t>
  </si>
  <si>
    <t>TPS546D24A Master</t>
  </si>
  <si>
    <t>R to AGND</t>
  </si>
  <si>
    <t>R to BP1V5</t>
  </si>
  <si>
    <t>R2G Code</t>
  </si>
  <si>
    <t>RDIV Code</t>
  </si>
  <si>
    <t>Select Device:</t>
  </si>
  <si>
    <t>INTERLEAVE</t>
  </si>
  <si>
    <t>Name</t>
  </si>
  <si>
    <t>Current per phase</t>
  </si>
  <si>
    <t>Inductor Value</t>
  </si>
  <si>
    <t>Nominal Inductor Value selected</t>
  </si>
  <si>
    <t>Inductor Derating</t>
  </si>
  <si>
    <t xml:space="preserve">Bulk Output Capacitor </t>
  </si>
  <si>
    <t>Nominal value of a Single Bulk/Polymer/Electrolytic Output Capacitor</t>
  </si>
  <si>
    <t>Ceramic Output Capacitor</t>
  </si>
  <si>
    <t>Capacitor Derating (Cer)</t>
  </si>
  <si>
    <t>Current Loop Gain Setting Resistor.  Select value equal to or less than RVI recommended.</t>
  </si>
  <si>
    <t>Equivilent Czi Capacitor Selected (including Multiplier) Integrator Bandwidth of the current loop.</t>
  </si>
  <si>
    <t>Current Loop Pole Capacitor.  Select nearest value CPI recommended.</t>
  </si>
  <si>
    <t xml:space="preserve">Voltage loop gain setting resistor.  Select value equal to or less than RVV recommended </t>
  </si>
  <si>
    <t>Equivelent Voltage Loop integrating capacitor.  Sets Integrator bandwidth of the voltage loop.</t>
  </si>
  <si>
    <t>Voltage loop pole capacitor.  Select the nearest value to CPV recommended.</t>
  </si>
  <si>
    <t>TPS546D24 Resistor Programming Look-up Table</t>
  </si>
  <si>
    <t>TPS546x24A Resistor Programming Look-up Table</t>
  </si>
  <si>
    <t>RVI target</t>
  </si>
  <si>
    <t>CZI target</t>
  </si>
  <si>
    <t>CPI target</t>
  </si>
  <si>
    <t>CZI_MULT</t>
  </si>
  <si>
    <t>MB ILOOP selected</t>
  </si>
  <si>
    <t>F zi selected</t>
  </si>
  <si>
    <t>F pi selected</t>
  </si>
  <si>
    <t>Current Loop Mid-band Gain with selected values</t>
  </si>
  <si>
    <t>Current Loop Zero Frequency with selected values</t>
  </si>
  <si>
    <t>Current Loop Pole Frequency with selected values</t>
  </si>
  <si>
    <t>RVV target</t>
  </si>
  <si>
    <t>CZV target</t>
  </si>
  <si>
    <t>CPV target</t>
  </si>
  <si>
    <t>Estimated Current Loop Bandwidth</t>
  </si>
  <si>
    <t>Voltage Loop Pole Frequency with selected values</t>
  </si>
  <si>
    <t>Voltage Loop Zero Frequency with selected values</t>
  </si>
  <si>
    <t>Voltage Loop Mid-Band Gain with selected values</t>
  </si>
  <si>
    <t>MB VLOOP selected</t>
  </si>
  <si>
    <t>F zv selected</t>
  </si>
  <si>
    <t>F pv selected</t>
  </si>
  <si>
    <t>Target GMI x RVI (ILOOP)</t>
  </si>
  <si>
    <t>Target GMV x RVV (VLOOP)</t>
  </si>
  <si>
    <t>ILOOP target</t>
  </si>
  <si>
    <t>VLOOP target</t>
  </si>
  <si>
    <t>If #N/A - click on CZI_Multiplier and select a new value from the drop down menu.  
CZI may need to be updated after as well.</t>
  </si>
  <si>
    <t>Internal Multiplier for Czi Capacitor  (If Multiplier is red, Current multiplier value not available)</t>
  </si>
  <si>
    <t>Selected Comp Code</t>
  </si>
  <si>
    <t>Values from Design Worksheet Tab</t>
  </si>
  <si>
    <t>Number of devices</t>
  </si>
  <si>
    <t>Voltage Loop Mid-Band Gain with selected value through pin strapping</t>
  </si>
  <si>
    <t>Current Loop Mid-Band Gain with selected value through pin strapping</t>
  </si>
  <si>
    <t>Estimated Current Loop Bandwidth through pin strapping</t>
  </si>
  <si>
    <t>Estimated Voltage Loop Bandwidth through pin strapping</t>
  </si>
  <si>
    <t>Percentage of Nominal Bulk Capacitance remaining after Tolerance, Thermal, and DC Bias derating</t>
  </si>
  <si>
    <t>Percentage of Nominal Inductance remaining after Tolerance, Thermal, and Saturation derating</t>
  </si>
  <si>
    <t>Percentage of Nominal Ceramic Capacitance remaining after Tolerance, Thermal, and DC Bias derating</t>
  </si>
  <si>
    <t>Highest Comp Code value from table</t>
  </si>
  <si>
    <t>Maximum Output Capacitance used for loop compensation calculations
(max of total Nominal capacitance, total derated capacitance, user entered maximum)</t>
  </si>
  <si>
    <t>Cout-Max User</t>
  </si>
  <si>
    <t>Capacitor Derating (Bulk)</t>
  </si>
  <si>
    <t>Nominal value of a Single Ceramic Output Capacitor</t>
  </si>
  <si>
    <t>Single Ceramic Capacitor Capactiance</t>
  </si>
  <si>
    <t>Single Ceramic Capacitor ESR</t>
  </si>
  <si>
    <t>Total Ceramic Cout</t>
  </si>
  <si>
    <t>Total Ceramic Output Capacitance</t>
  </si>
  <si>
    <t>Total Ceramic ESR</t>
  </si>
  <si>
    <t>Effective Ceramic Capacitance ESR</t>
  </si>
  <si>
    <t>Cout (Cer)</t>
  </si>
  <si>
    <t>ESR (Cer)</t>
  </si>
  <si>
    <t>Count (Cer)</t>
  </si>
  <si>
    <t>Number of Ceramic Capacitors (Total, include all phases)</t>
  </si>
  <si>
    <t>Number of Bulk Capacitors (Total, include all phases)</t>
  </si>
  <si>
    <t>To select optimized COMPENSATION_CONFIG values available through PMBus programming, continue with value selection below.
When programming the compensation through PMBus, COMPENSATION_CONFIG must be written to the NVM prior to boot-up OR use pin strap compensation for initial boot-up.</t>
  </si>
  <si>
    <t>To select COMPENSATION_CONFIG through pin strap resistors, refer to the table at the right and select resistors in Pin Detect Programming TAB  ----------&gt;</t>
  </si>
  <si>
    <t>User Entered Maximum Total Output Capacitance (may be used to set voltage loop zero frequency)</t>
  </si>
  <si>
    <t>Loop Unity Gain Frequency with Cout Max (may be used to set voltage loop zero frequency)</t>
  </si>
  <si>
    <t>Purpose</t>
  </si>
  <si>
    <t>Connection For Functional Use</t>
  </si>
  <si>
    <t>Reasoning</t>
  </si>
  <si>
    <t>Recommended Component Values from Calculator</t>
  </si>
  <si>
    <t>Component units</t>
  </si>
  <si>
    <t>Status</t>
  </si>
  <si>
    <t>Comments</t>
  </si>
  <si>
    <t>Control</t>
  </si>
  <si>
    <t>Connect this pin to a resistor divider between BP1V5 and AGND for different options of internal voltage feedback divider and default output voltage.</t>
  </si>
  <si>
    <t>VSEL top and bottom resistors chosen correctly to set output voltage. Recommend placeholders for a divider.</t>
  </si>
  <si>
    <t>VOSNS</t>
  </si>
  <si>
    <t>The positive input of the remote sense amplifier.</t>
  </si>
  <si>
    <t>VOSNS connected to output voltage at the load using a 10 to 100 ohm resistor in series.</t>
  </si>
  <si>
    <t>VOSNS bypassed to GOSNS with 47pF or larger capacitor.  This combined with series resistor creates high frequency filter. This capacitor should be less than:
1/(2*PI*R*fsw)</t>
  </si>
  <si>
    <t>This capacitor combined the capacitor serves as a high frequency filter. Keeping the value less than calculated to the left minimizes the phase shift imposed by the filter.</t>
  </si>
  <si>
    <t>Configuration</t>
  </si>
  <si>
    <t>Connect this pin to a resistor divider between BP1V5 and AGND for different options of switching frequency and internal compensation parameters.</t>
  </si>
  <si>
    <t>MSEL1 top and bottom resistors chosen correctly to set fsw and compensation. Recommend placeholders for a divider.</t>
  </si>
  <si>
    <t>Connect this pin to a resistor divider between BP1V5 and AGND for different options of soft-start time, overcurrent fault limit, and multi-phase information.</t>
  </si>
  <si>
    <t>MSEL2 top and bottom resistors chosen correctly to set soft start, current limits and stack configuration. Recommend placeholders for a divider.</t>
  </si>
  <si>
    <t>Connect this pin to a resistor divider between BP1V5 and AGND for different options of PMBus addresses and frequency sync (including determination of SYNC pin as SYNC IN or SYNC OUT function).</t>
  </si>
  <si>
    <t>ADRSEL top and bottom resistors chosen correctly to set PMBus slave address and SYNC configuration. Recommend placeholders for a divider.</t>
  </si>
  <si>
    <t>29, 30, 31, 32</t>
  </si>
  <si>
    <t>MSEL1, MSEL2, VSEL, ADRSEL</t>
  </si>
  <si>
    <t>Pin strap resistors should be terminated to AGND.</t>
  </si>
  <si>
    <t>AGND is the analog ground and is clean. Connecting it to PGND will create noise to be coupled on to the pins and should be strictly avoided.</t>
  </si>
  <si>
    <t>GOSNS/SLAVE</t>
  </si>
  <si>
    <t>The negative input of the remote sense amplifier for loop master device or should be pulled up high to indicate loop slave.</t>
  </si>
  <si>
    <t>GOSNS connected to ground at the load using a 10 to 100 ohm resistor in series. Only for a single phase design or master in a multi-phase design.</t>
  </si>
  <si>
    <t>The resistor breaks the net to help ensure it is connected remotely to the load. This resistor combined the capacitor also serves as a high frequency filter.</t>
  </si>
  <si>
    <t>SLAVE connected to BP1V5 for slave devices in a multi-phase design</t>
  </si>
  <si>
    <t>VSHARE</t>
  </si>
  <si>
    <t>Voltage sharing signal for multi-phase operation.</t>
  </si>
  <si>
    <t>Single phase design: VSHARE left floating for single phase design</t>
  </si>
  <si>
    <t xml:space="preserve">Multi-phase design: VSHARE tied to AGND with a 33pF or larger bypass capacitor.  VSHARE is a low impedance output and internally sensed at the pin.  </t>
  </si>
  <si>
    <t>This bypassing capacitor is used to prevent external noise from adding to VSHARE signal between stacked multi-phase devices.</t>
  </si>
  <si>
    <t>EN/UVLO</t>
  </si>
  <si>
    <t>Enable switching as the PMBus CONTROL pin.</t>
  </si>
  <si>
    <t>The recommended max voltage on the EN pin is only 5.5V. It cannot be connected to PVIN directly (unless PVIN max is below 5.5V)</t>
  </si>
  <si>
    <t>Multi-phase design: recommend connecting between stacked devices. If a resistor divider is use, the hysteresis current is multiplied by the number of phases tied together.</t>
  </si>
  <si>
    <t>PGD/RST_B</t>
  </si>
  <si>
    <t>Open-drain power good or reset#</t>
  </si>
  <si>
    <t>When configured as PGOOD, pull-up resistor is present</t>
  </si>
  <si>
    <t>Open-drain output</t>
  </si>
  <si>
    <t>SYNC</t>
  </si>
  <si>
    <t>For frequency synchronization</t>
  </si>
  <si>
    <t>SYNC floating if not used, if used ADRSEL confirmed for application. Must be connected between stacked devices.</t>
  </si>
  <si>
    <t>39, 40</t>
  </si>
  <si>
    <t>BCX_CLK BCX_DAT</t>
  </si>
  <si>
    <t>Clock and data for back-channel communications between stacked devices</t>
  </si>
  <si>
    <t>Power Stage</t>
  </si>
  <si>
    <t>BOOT</t>
  </si>
  <si>
    <t>Bootstrap pin for the internal flying high side driver</t>
  </si>
  <si>
    <t>BOOT tied to SW with 0.1 µF capacitor with X5R or better grade dielectric. Use an 0603 package size to minimize derating.</t>
  </si>
  <si>
    <t xml:space="preserve">Add optional series BOOT resistor of up to 8 Ω. A 0-Ω placeholder for the BOOT resistor is recommended.  </t>
  </si>
  <si>
    <t>Series BOOT resistor helps reduce voltage spikes at switch by slowing down the turn-on of the high-side FET.</t>
  </si>
  <si>
    <t>8, 9, 10, 11, 12</t>
  </si>
  <si>
    <t>SW</t>
  </si>
  <si>
    <t>Switched power output of the device.</t>
  </si>
  <si>
    <t>R-C snubber placed between the SW and PGND. Resistor must be rated for the power dissipation in it. Typical values are 1-nF, 1-Ω with the resistor in an 0805 package.</t>
  </si>
  <si>
    <t>These components are chosen to reduce voltage spikes at switch by slowing down the turn-on of the high-side FET</t>
  </si>
  <si>
    <t>21, 22, 23, 24, 25</t>
  </si>
  <si>
    <t>PVIN</t>
  </si>
  <si>
    <t>Input power to the power stage.</t>
  </si>
  <si>
    <t>At least one ( two capacitors preferred) 2.2nF – 10nF capacitor in a 0402 package from PVIN to PGND to provide low inductance bypassing for the rising edge of SW.</t>
  </si>
  <si>
    <t>High-frequency bypass capacitor can help reduce switching spikes.
The 0402 capacitors, along with the vias (discussed in the layout review checklist) for returning the PVIN current to the thermal path through as many internal layers as possible to minimize the loop inductance, will help reduce the energy stored in the parasitic inductance during the charging of the switching node, and thus the ringing of the switch node on the turn-on of the high-side FET.</t>
  </si>
  <si>
    <t>Low-impedance bypassing of these pins to PGND is critical. At a minimum recommend enough capacitance to limit the input ripple to 5% Vin. Include derating for ceramic capacitors.</t>
  </si>
  <si>
    <t>Supplies the high switching currents demanded when the high-side MOSFET switches on.</t>
  </si>
  <si>
    <t>AVIN</t>
  </si>
  <si>
    <t>Input power to the controller.</t>
  </si>
  <si>
    <t>AVIN bypassed to AGND with 1µF or larger bypass capacitor placed as close as possible to the AVIN pin, through a low impedance path, to AVIN and AGND pins. Do not bypass to PGND.</t>
  </si>
  <si>
    <t>Must return to AGND because the PGND is noisy and having the capacitor sitting between AVIN and PGND will cause noise to be injected onto the AVIN pin.</t>
  </si>
  <si>
    <t>If single supply (AVIN = PVIN), AVIN tied to PVIN with 10-Ω resistor to create a 10-µs filter.  Also needed if AVIN = VDD5.</t>
  </si>
  <si>
    <t xml:space="preserve">Resistor is used to filter switching noise to limit the noise on AVIN.  </t>
  </si>
  <si>
    <t>Lout</t>
  </si>
  <si>
    <t>Output inductor</t>
  </si>
  <si>
    <t>Inductor properly rated and selected for ripple current relative to full load current between 0.1 and 0.4. The absolute minimum ripple current recommended is 5% the devices rated current.</t>
  </si>
  <si>
    <t>Cout</t>
  </si>
  <si>
    <t>Output capacitors</t>
  </si>
  <si>
    <t>Output capacitors properly rated and selected to support output voltage ripple and load transient requirements. Include derating for ceramic capacitors.</t>
  </si>
  <si>
    <t>AGND</t>
  </si>
  <si>
    <t>Analog ground return for controller.</t>
  </si>
  <si>
    <t>AGND and PGND tied together and connected directly to the thermal pad.</t>
  </si>
  <si>
    <t>This is critical to minimize noise.</t>
  </si>
  <si>
    <t>13, 14, 15, 16, 17, 18, 19, 20</t>
  </si>
  <si>
    <t>PGND</t>
  </si>
  <si>
    <t>Power stage ground return.</t>
  </si>
  <si>
    <t>On Chip Regulator</t>
  </si>
  <si>
    <t>BP1V5</t>
  </si>
  <si>
    <t>Output of the 1.5-V internal regulator.</t>
  </si>
  <si>
    <t>A 1µF or larger bypass capacitor is required between BP1V5 and DRTN.</t>
  </si>
  <si>
    <t>This is critical to stabilize LDO.</t>
  </si>
  <si>
    <t>DRTN</t>
  </si>
  <si>
    <t>Digital bypass return for bypass capacitor for BP1V5.</t>
  </si>
  <si>
    <t xml:space="preserve">DRTN must not be connected to PGND or AGND. </t>
  </si>
  <si>
    <t>Pin is internally connected. Connecting to AGND or PGND grounds externally could create a loop for current to flow and create a voltage differential.</t>
  </si>
  <si>
    <t>VDD5</t>
  </si>
  <si>
    <t>Output of the 5-V internal regulator.</t>
  </si>
  <si>
    <t>VDD5 bypassed to PGND at the thermal pad, through a low impedance path, with 4.7µF or larger bypass capacitor.</t>
  </si>
  <si>
    <t>Provides charge for the gate driver.</t>
  </si>
  <si>
    <t>PMBus</t>
  </si>
  <si>
    <t>PMB_CLK</t>
  </si>
  <si>
    <t>PMBus CLK pin.</t>
  </si>
  <si>
    <t xml:space="preserve">Use this app note to calculate the required pullup for your design. </t>
  </si>
  <si>
    <t>PMB_DATA</t>
  </si>
  <si>
    <t>PMBus DATA pin.</t>
  </si>
  <si>
    <t>SMB_ALRT</t>
  </si>
  <si>
    <t>SMBus alert pin.</t>
  </si>
  <si>
    <t>Misc</t>
  </si>
  <si>
    <t xml:space="preserve">NC </t>
  </si>
  <si>
    <t>Not internally connected.</t>
  </si>
  <si>
    <t>Pin can be left floating or connected to PGND at the thermal pad.</t>
  </si>
  <si>
    <t>Placement or Routing?</t>
  </si>
  <si>
    <t>Remarks</t>
  </si>
  <si>
    <t>29, 30, 31, 32, 33, 34</t>
  </si>
  <si>
    <t>MSEL2, VSEL, ADRSEL, MSEL1, VOSNS, GOSNS</t>
  </si>
  <si>
    <t>Placement</t>
  </si>
  <si>
    <t>Keep signal components local to the device, and place them as close as possible to the pins to which they are connected. These components include the VOSNS and GOSNS series resistors and differential filter capacitor as well as MSEL1, MSEL2, VSEL, and ADRSEL resistors. Those components must be terminated to AGND with a minimum return loop or bypassed to the copper area of a separate low-impedance analog ground (AGND) that is isolated from fast switching voltages and current paths and has single connection to PGND on the thermal pad through the AGND pin.</t>
  </si>
  <si>
    <t>33, 34</t>
  </si>
  <si>
    <t>VOSNS, GOSNS</t>
  </si>
  <si>
    <t>Routing</t>
  </si>
  <si>
    <t>Route the VOSNS and GOSNS lines from the output capacitor bank at the load back to the device pins as a tightly coupled differential pair.  These traces must be kept away from switching or noisy areas which can add differential-mode noise.</t>
  </si>
  <si>
    <t>35, 38, 39, 40</t>
  </si>
  <si>
    <t>VSHARE, SYNC, BCX_CLK, BCX_DATA</t>
  </si>
  <si>
    <t>Use caution when routing of the SYNC, VSHARE, BCX_CLK and BCX_DATA traces for stackable configurations.  The SYNC trace carries a rail-to-rail signal and should be routed away from sensitive analog signals, including the VSHARE, FB signals. The VSHARE traces should also be kept away from fast switching voltages or currents formed by the PVIN, AVIN, SW, BOOT, VDD5 pins.</t>
  </si>
  <si>
    <t>7, 8, 9, 10, 11, 12</t>
  </si>
  <si>
    <t>BOOT, SW</t>
  </si>
  <si>
    <t>Route sensitive traces away from the SW and BOOT pins as these nets contain fast switching voltages and lend easily to capacitive coupling</t>
  </si>
  <si>
    <t>Minimize the SW copper area for best noise performance. Route sensitive traces away from the SW and BOOT pins as these nets contain fast switching voltages and lend easily to capacitive coupling.</t>
  </si>
  <si>
    <t>SW, Cout</t>
  </si>
  <si>
    <t>The output capacitor is the second one which should be considered. Below shows an example of building a “pyramid” arrangement.
Start with some of the ceramic capacitors close to the inductor;
Then build to the bulk capacitors;
Finally, decreasing ceramic capacitors down to the smallest, lowest values close to the load.</t>
  </si>
  <si>
    <t>21, 22, 23, 24, 25, 26</t>
  </si>
  <si>
    <t>PVIN, AVIN</t>
  </si>
  <si>
    <t>7, 8, 9, 10, 11, 12, 21, 22, 23, 24, 25, 26, 28</t>
  </si>
  <si>
    <t>BOOT, SW, PVIN, AVIN, VDD5</t>
  </si>
  <si>
    <t>The PGND pin (pin 26) must be directly connected to the thermal pad of the device on the PCB, with a low noise, low-impedance path.</t>
  </si>
  <si>
    <t>13, 14, 15, 16, 17, 18, 19, 20, 37</t>
  </si>
  <si>
    <t>PGND, AGND</t>
  </si>
  <si>
    <t>AGND and PGND tied together and connected directly to the thermal pad</t>
  </si>
  <si>
    <t>4, 5</t>
  </si>
  <si>
    <t>BP1V5, DRTN</t>
  </si>
  <si>
    <t xml:space="preserve">The BP1V5 bypass capacitor should be placed close to the BP1V5 pin and provide a low-impedance path to DRTN. </t>
  </si>
  <si>
    <t>DRTN should not be connected to any other pin or node. DRTN is internally connected to AGND and by external connection to System Ground. Connecting DRTN to PGND or AGND could introduce a ground loop and errant operation.</t>
  </si>
  <si>
    <t>Output of the 5-V internal regulator</t>
  </si>
  <si>
    <t>The VDD5 bypass capacitor carries a large switching current for the gate driver. Bypassing the VDD5 pin to PGND at the thermal pad with a low-impedance path is very critical to the stable operation of the TPS546D24 devices. Place the VDD5 high-frequency bypass capacitors as close as possible to the device pins, with a minimum return loop back to the Thermal Pad.</t>
  </si>
  <si>
    <t>2, 3, 6</t>
  </si>
  <si>
    <t>PMB_DATA, PMB_CLK, SMB_ALRT</t>
  </si>
  <si>
    <t>Keep the pullup resistors close to the pin and rout these signals away from noisy areas and other noise sensitive traces.</t>
  </si>
  <si>
    <t>Vias</t>
  </si>
  <si>
    <t>There is not a specific rule for via’s size. Typically, small size is recommended as it allows vias to be placed together while maintaining connectivity to internal layers. However, it will also increase the cost since drills used for smaller via tend to break more.
The general rule is that designers can pick smallest via size with minimum plated internal diameter and annular ring diameter which do not increase PCB cost. 
A typical example is:
Drilled Hole: 13 mils
Plated Hole: 10 mils (1oz plating reduces a hole size about 3 mils)
Annular Ring: 20 mils</t>
  </si>
  <si>
    <t>Vias help reduce current loop and help thermal dissipation by providing additional copper area for heat to dissipate. Also vias help to reduce the parasitic resistance and inductance caused by long loops through which current flows.</t>
  </si>
  <si>
    <t>Via-to-via spacing</t>
  </si>
  <si>
    <t xml:space="preserve">In order to reduce parasitic parameters’ effect brought by inappropriate vias placement, it is best to space vias out wide enough to allow a minimum width line to round between them. The specific rule is shown below.
• Check minimum trace width and minimum trace to trace spacing;
• Check via’s annular ring;
• Via’s minimum center to center spacing is 1×annular ring+2×minimum trace to trace spacing+1×minimum trace width;
• Drilled Hole: 13 mils
• Plated Hole: 10 mils (1oz plating reduces a hole size about 3 mils)
• Annular Ring: 20 mils
• Minimum spacing between vias and traces: 8 mils
• Minimum line spacing: 8 mils
• Minimum Center to Center Via spacing: 2x 18mils/2 + 2x 7 mils + 7 mils = 18 + 3x 7 = 18 + 21 = 39 mils (1mm)
Its worth pointing out that in the ground under the thermal pad we generally don’t want other signals flowing and we want to maximize thermal and electrical conduction, so we typically space vias closer within the thermal pad.
</t>
  </si>
  <si>
    <t>The distance of a via to its proximate via is critical. When vias are tightly spaced, planes and pours on other layers cannot route between the vias. In this case, current cannot flow in its most direct path with the lowest inductance and resistance. In other words, it will find some ways else which have larger distance to finish the loop. This leads to undesirable parasitic parameters.</t>
  </si>
  <si>
    <t>Via placement</t>
  </si>
  <si>
    <t>Via should be placed near output capacitors to provide the shortest possible loop to minimize parasitic resistance and inductance. It is recommended to position via near terminals of capacitors. Regarding to large package capacitors, for example 0805, 1206 and 1210 packages, vias can be placed under the capacitors. This will further reduce the current loop.</t>
  </si>
  <si>
    <t>Via quantity</t>
  </si>
  <si>
    <t>Depending on via’s size and minimum center-to-center spacing, 2 to 4 vias per capacitor terminal are effective to provide direct connection to internal and bottom layers. It should be noted those vias must be paralleled to lead, as which has been shown below.</t>
  </si>
  <si>
    <t>Validation Options</t>
  </si>
  <si>
    <t>Complete</t>
  </si>
  <si>
    <t>Not Applicable</t>
  </si>
  <si>
    <t>Internal Reference Voltage (VOUT x VOUT_SCALE_LOOP - Warning or Caution - See Comment)</t>
  </si>
  <si>
    <t>User Entered Value</t>
  </si>
  <si>
    <t>Fixed IC Parameter</t>
  </si>
  <si>
    <t>Calculated Parameter</t>
  </si>
  <si>
    <t>Design Calculations</t>
  </si>
  <si>
    <t>Input</t>
  </si>
  <si>
    <t>Recommended</t>
  </si>
  <si>
    <t>Selected Value</t>
  </si>
  <si>
    <t>Calculated with Selected Value</t>
  </si>
  <si>
    <t>Description</t>
  </si>
  <si>
    <r>
      <rPr>
        <b/>
        <sz val="12"/>
        <color rgb="FF9C0006"/>
        <rFont val="Arial"/>
        <family val="2"/>
      </rPr>
      <t>IMPORTANT NOTE:</t>
    </r>
    <r>
      <rPr>
        <sz val="12"/>
        <color rgb="FF9C0006"/>
        <rFont val="Arial"/>
        <family val="2"/>
      </rPr>
      <t xml:space="preserve"> The COMPENSATION_CONFIG settings are limited when using pin strap. The design will be stable but may not be optimized.</t>
    </r>
  </si>
  <si>
    <t>Pinstrap Setting</t>
  </si>
  <si>
    <t>R_Divider</t>
  </si>
  <si>
    <t>R_Bot</t>
  </si>
  <si>
    <t>EEPROM Value</t>
  </si>
  <si>
    <t>kΩ</t>
  </si>
  <si>
    <t>MSEL1 Comp Config</t>
  </si>
  <si>
    <t>ILOOP gain mb = EEPROM; VLOOP gain mb = EEPROM, FSW = EEPROM</t>
  </si>
  <si>
    <t>ILOOP gain mb = EEPROM, VLOOP gain mb = EEPROM</t>
  </si>
  <si>
    <t>ILOOP gain mb = 2, VLOOP gain mb = 0.5</t>
  </si>
  <si>
    <t>ILOOP gain mb = 2, VLOOP gain mb = 1</t>
  </si>
  <si>
    <t>ILOOP gain mb = 2, VLOOP gain mb = 2</t>
  </si>
  <si>
    <t>ILOOP gain mb = 2, VLOOP gain mb = 4</t>
  </si>
  <si>
    <t>ILOOP gain mb = 2, VLOOP gain mb = 8</t>
  </si>
  <si>
    <t>ILOOP gain mb = 3, VLOOP gain mb = 0.5</t>
  </si>
  <si>
    <t>ILOOP gain mb = 3, VLOOP gain mb = 1</t>
  </si>
  <si>
    <t>ILOOP gain mb = 3, VLOOP gain mb = 2</t>
  </si>
  <si>
    <t>ILOOP gain mb = 3, VLOOP gain mb = 4</t>
  </si>
  <si>
    <t>ILOOP gain mb = 3, VLOOP gain mb = 8</t>
  </si>
  <si>
    <t>ILOOP gain mb = 4, VLOOP gain mb = 0.5</t>
  </si>
  <si>
    <t>ILOOP gain mb = 4, VLOOP gain mb = 1</t>
  </si>
  <si>
    <t>ILOOP gain mb = 4, VLOOP gain mb = 2</t>
  </si>
  <si>
    <t>ILOOP gain mb = 4, VLOOP gain mb = 4</t>
  </si>
  <si>
    <t>ILOOP gain mb = 4, VLOOP gain mb = 8</t>
  </si>
  <si>
    <t>ILOOP gain mb = 5, VLOOP gain mb = 0.5</t>
  </si>
  <si>
    <t>ILOOP gain mb = 5, VLOOP gain mb = 1</t>
  </si>
  <si>
    <t>ILOOP gain mb = 5, VLOOP gain mb = 2</t>
  </si>
  <si>
    <t>ILOOP gain mb = 5, VLOOP gain mb = 4</t>
  </si>
  <si>
    <t>ILOOP gain mb = 5, VLOOP gain mb = 8</t>
  </si>
  <si>
    <t>ILOOP gain mb = 6, VLOOP gain mb = 0.5</t>
  </si>
  <si>
    <t>ILOOP gain mb = 6, VLOOP gain mb = 1</t>
  </si>
  <si>
    <t>ILOOP gain mb = 6, VLOOP gain mb = 2</t>
  </si>
  <si>
    <t>ILOOP gain mb = 6, VLOOP gain mb = 4</t>
  </si>
  <si>
    <t>ILOOP gain mb = 6, VLOOP gain mb = 8</t>
  </si>
  <si>
    <t>ILOOP gain mb = 7, VLOOP gain mb = 0.5</t>
  </si>
  <si>
    <t>ILOOP gain mb = 7, VLOOP gain mb = 1</t>
  </si>
  <si>
    <t>ILOOP gain mb = 7, VLOOP gain mb = 2</t>
  </si>
  <si>
    <t>ILOOP gain mb = 7, VLOOP gain mb = 4</t>
  </si>
  <si>
    <t>ILOOP gain mb = 7, VLOOP gain mb = 8</t>
  </si>
  <si>
    <t>ILOOP gain mb = 10, VLOOP gain mb = 2</t>
  </si>
  <si>
    <t>MSEL1 Freq Switch</t>
  </si>
  <si>
    <t>MSEL2 OC FAULT/OC_WARN</t>
  </si>
  <si>
    <t>OCF = 52, OCW = 40</t>
  </si>
  <si>
    <t>OCF = 39, OCW = 30</t>
  </si>
  <si>
    <t>OCF = 26, OCW = 20</t>
  </si>
  <si>
    <t>OCF = 14, OCW = 10</t>
  </si>
  <si>
    <t>MSEL2 TON_RISE</t>
  </si>
  <si>
    <t>Number of Slaves</t>
  </si>
  <si>
    <t>None, stand alone</t>
  </si>
  <si>
    <t>1 Slave, 2 Phases</t>
  </si>
  <si>
    <t>2 Slaves, 3 Phases</t>
  </si>
  <si>
    <t>3 Slaves, 4 Phases</t>
  </si>
  <si>
    <t>VSEL V Range</t>
  </si>
  <si>
    <t>VSEL Vout Command</t>
  </si>
  <si>
    <t>VSEL Vout scale loop</t>
  </si>
  <si>
    <t>ADDRSEL PMB ADDR</t>
  </si>
  <si>
    <t>ADDRSEL Phase shift/sync/IL</t>
  </si>
  <si>
    <t>10h / 16b</t>
  </si>
  <si>
    <t>11h / 17b</t>
  </si>
  <si>
    <t>12h / 18b</t>
  </si>
  <si>
    <t>13h / 19b</t>
  </si>
  <si>
    <t>14h / 20b</t>
  </si>
  <si>
    <t>15h / 21b</t>
  </si>
  <si>
    <t>16h / 22b</t>
  </si>
  <si>
    <t>17h / 23b</t>
  </si>
  <si>
    <t>18h / 24b</t>
  </si>
  <si>
    <t>19h / 25b</t>
  </si>
  <si>
    <t>1Ah / 26b</t>
  </si>
  <si>
    <t>1Bh / 27b</t>
  </si>
  <si>
    <t>1Ch / 28b</t>
  </si>
  <si>
    <t>1Dh / 29b</t>
  </si>
  <si>
    <t>1Eh / 30b</t>
  </si>
  <si>
    <t>1Fh / 31b</t>
  </si>
  <si>
    <t>EEPROMP (24h / 36d)</t>
  </si>
  <si>
    <t>0°, Auto, 0x0020</t>
  </si>
  <si>
    <t>0°, In 0x0040</t>
  </si>
  <si>
    <t>90°, In 0x0041</t>
  </si>
  <si>
    <t>120°, In 0x0031</t>
  </si>
  <si>
    <t>180°, In 0x0042</t>
  </si>
  <si>
    <t>270°, In 0x0043</t>
  </si>
  <si>
    <t>240°, In 0x0032</t>
  </si>
  <si>
    <t>0°, Out, 0x0020</t>
  </si>
  <si>
    <t>180°, Out, 0x0042</t>
  </si>
  <si>
    <t>0.50 to 0.55</t>
  </si>
  <si>
    <t>0.60 to 0.74</t>
  </si>
  <si>
    <t>0.75 to 0.89</t>
  </si>
  <si>
    <t>0.90 to 1.04</t>
  </si>
  <si>
    <t>1.05 to 1.19</t>
  </si>
  <si>
    <t>1.20 to 1.49</t>
  </si>
  <si>
    <t>1.50 to 1.79</t>
  </si>
  <si>
    <t>1.80 to 2.09</t>
  </si>
  <si>
    <t>2.10 to 2.39</t>
  </si>
  <si>
    <t>ILOOP mb = 3, VLOOP mb = 4</t>
  </si>
  <si>
    <t>550.000 kHz</t>
  </si>
  <si>
    <t>52 / 40 A</t>
  </si>
  <si>
    <t>3 ms</t>
  </si>
  <si>
    <t>1 slave</t>
  </si>
  <si>
    <t>0.5 to 1.5 V</t>
  </si>
  <si>
    <t>0.798828125 V</t>
  </si>
  <si>
    <t>24h / 36d</t>
  </si>
  <si>
    <t>0°, Auto Detect SYNC, 0x0020</t>
  </si>
  <si>
    <t>2.40 to 2.99</t>
  </si>
  <si>
    <t>3.00 to 3.59</t>
  </si>
  <si>
    <t>3.60 to 4.19</t>
  </si>
  <si>
    <t>4.20 to 4.76</t>
  </si>
  <si>
    <t>4.80 to 5.39</t>
  </si>
  <si>
    <t>5.40 to 6.00</t>
  </si>
  <si>
    <t>Rd</t>
  </si>
  <si>
    <t>Rb</t>
  </si>
  <si>
    <t xml:space="preserve">Top Resistor: </t>
  </si>
  <si>
    <t xml:space="preserve">
Bottom Resistor: </t>
  </si>
  <si>
    <t>Ω</t>
  </si>
  <si>
    <t xml:space="preserve">Minimum: </t>
  </si>
  <si>
    <t xml:space="preserve">
Maximum: </t>
  </si>
  <si>
    <t>Choose the Output Inductor (Lout)</t>
  </si>
  <si>
    <t>The inductance is selected based on a p-p ripple current target. Smaller L reduces solution size while larger L reduces AC loss.</t>
  </si>
  <si>
    <t>Choose the Output Capacitor (Cout)</t>
  </si>
  <si>
    <t>The output capacitance is deteremind based on the output ripple, transient and stability requirements. These calculations do not support mixed type output capacitors.</t>
  </si>
  <si>
    <t>Choose the Input Capacitor (Cin)</t>
  </si>
  <si>
    <t>The input capacitance is deteremind based on the input ripple requirements. Additional bulk input capacitance may be needed for transients. 0.1µF high frequency bypass capacitors are also required.</t>
  </si>
  <si>
    <t>Current Loop and Voltage Loop Calculations</t>
  </si>
  <si>
    <t>These pins must be connected between stacked devices. If standalone, short to PGND per Table 5 in the datasheet.</t>
  </si>
  <si>
    <t>Inductor Value after derating</t>
  </si>
  <si>
    <t>Phase Position &amp; Total Number of devices in the stack (master+slaves)</t>
  </si>
  <si>
    <t>Master Resistor Selection</t>
  </si>
  <si>
    <t>Slave 1 Resistor Selection</t>
  </si>
  <si>
    <t>Slave 3 Resistor Selection</t>
  </si>
  <si>
    <t>Slave 2 Resistor Selection</t>
  </si>
  <si>
    <t>Recommended Connection</t>
  </si>
  <si>
    <t>Rbot (Ω)</t>
  </si>
  <si>
    <t>Rtop (Ω)</t>
  </si>
  <si>
    <t>180°, 2</t>
  </si>
  <si>
    <t>120°, 3</t>
  </si>
  <si>
    <t>90°, 4</t>
  </si>
  <si>
    <t>240°, 3</t>
  </si>
  <si>
    <t>180°, 4</t>
  </si>
  <si>
    <t>270°, 4</t>
  </si>
  <si>
    <t>L(target)</t>
  </si>
  <si>
    <t>Recommended target inductor value (Inductor ripple 30% of full load)</t>
  </si>
  <si>
    <t>Selected input capacitance</t>
  </si>
  <si>
    <t>Calculated input voltage ripple</t>
  </si>
  <si>
    <t>Pin Configuration when Shorted</t>
  </si>
  <si>
    <t>Pin Configuration when Floating</t>
  </si>
  <si>
    <t>Code to achieve Selected Value</t>
  </si>
  <si>
    <t>CATFISH  Loop model</t>
  </si>
  <si>
    <t>Iout_max</t>
  </si>
  <si>
    <t>40 for d24a ,20 for b24a, 10 for a24a</t>
  </si>
  <si>
    <t>N_ph</t>
  </si>
  <si>
    <t>GM_IC</t>
  </si>
  <si>
    <t>Rv_IC</t>
  </si>
  <si>
    <t>Cp_IC</t>
  </si>
  <si>
    <t>Rint_IC</t>
  </si>
  <si>
    <t>Cint_IC</t>
  </si>
  <si>
    <t>AMID_IC</t>
  </si>
  <si>
    <t xml:space="preserve"> Current Compensator mid-band gain</t>
  </si>
  <si>
    <t>(GM_IC)*(Rv_IC)</t>
  </si>
  <si>
    <t>wz1_IC</t>
  </si>
  <si>
    <t>Current compensator zero frequency</t>
  </si>
  <si>
    <t>1/(AMID_IC*(Rint_IC)*(Cint_IC))</t>
  </si>
  <si>
    <t>wp1_IC</t>
  </si>
  <si>
    <t>Current Compensator pole frequency</t>
  </si>
  <si>
    <t>1/((Rv_IC)*(Cp_IC))</t>
  </si>
  <si>
    <t>Rload</t>
  </si>
  <si>
    <t>C_cer</t>
  </si>
  <si>
    <t>Single ceramic Cout capacitance</t>
  </si>
  <si>
    <t>ESR_cer</t>
  </si>
  <si>
    <t>Single ceramic Cout ESR</t>
  </si>
  <si>
    <t>N_cer</t>
  </si>
  <si>
    <t>Number of ceramic capacitor</t>
  </si>
  <si>
    <t>C_ele</t>
  </si>
  <si>
    <t>Single electroletic Cout capacitance</t>
  </si>
  <si>
    <t>ESR_ele</t>
  </si>
  <si>
    <t>Single electroletic Cout  ESR</t>
  </si>
  <si>
    <t>N_ele</t>
  </si>
  <si>
    <t xml:space="preserve">Number of Cout electroletic capacitor </t>
  </si>
  <si>
    <t>L</t>
  </si>
  <si>
    <t>MOD</t>
  </si>
  <si>
    <t>MOD=5.5/Vin,</t>
  </si>
  <si>
    <t>K</t>
  </si>
  <si>
    <t>(K = 1 for 40A, 2 for 20A and 10A)</t>
  </si>
  <si>
    <t>RCSA</t>
  </si>
  <si>
    <t xml:space="preserve">RCSR  </t>
  </si>
  <si>
    <t>GM_VC</t>
  </si>
  <si>
    <t>for converting into rad/s</t>
  </si>
  <si>
    <t>Rv_VC</t>
  </si>
  <si>
    <t>Cp_VC</t>
  </si>
  <si>
    <t>Rint_VC</t>
  </si>
  <si>
    <t>Rint_VC=4e+06;</t>
  </si>
  <si>
    <t>Cint_VC</t>
  </si>
  <si>
    <t>Cint_VC=18.75e-12;</t>
  </si>
  <si>
    <t>AMID_VC</t>
  </si>
  <si>
    <t xml:space="preserve"> Voltage Compensator mid-band gain</t>
  </si>
  <si>
    <t>AMID_VC=GM_VC*Rv_VC</t>
  </si>
  <si>
    <t>wz1_VC</t>
  </si>
  <si>
    <t>Voltage compensator zero frequency</t>
  </si>
  <si>
    <t>wz1_VC=1/(AMID_VC*Rint_VC*Cint_VC)</t>
  </si>
  <si>
    <t>wp1_VC</t>
  </si>
  <si>
    <t xml:space="preserve"> Voltage Compensator pole frequency</t>
  </si>
  <si>
    <t>wp1_VC=1/(Rv_VC*Cp_VC)</t>
  </si>
  <si>
    <t>RSA</t>
  </si>
  <si>
    <t xml:space="preserve">  Overall current loop loop gain</t>
  </si>
  <si>
    <t>Overall loop</t>
  </si>
  <si>
    <t>VFBAMP</t>
  </si>
  <si>
    <t>Vshare to inductor current transfer function</t>
  </si>
  <si>
    <t>IFBAMP</t>
  </si>
  <si>
    <t>FF_IFBAMP</t>
  </si>
  <si>
    <t>Gid</t>
  </si>
  <si>
    <t>TCL</t>
  </si>
  <si>
    <t>Zout</t>
  </si>
  <si>
    <t>Zout_cer</t>
  </si>
  <si>
    <t>Zout_ele</t>
  </si>
  <si>
    <t>Frequency Range(in rad/s)</t>
  </si>
  <si>
    <t>Frequency Range</t>
  </si>
  <si>
    <t>T_VL=VFBAMP*H_vsh2i_FF*N_ph*Zout*RSA</t>
  </si>
  <si>
    <t>AMID_VC*wz1_VC*(s/wz1_VC+1)/(s^2/wp1_VC+s)</t>
  </si>
  <si>
    <t>H_vsh2i_FF=((IFBAMP+FF_IFBAMP)*MOD*Gid)/(1+T_CL);</t>
  </si>
  <si>
    <t>AMID_IC*wz1_IC*(s/wz1_IC+1)/(s^2/w_p1_IC+s)</t>
  </si>
  <si>
    <t>1/(s*Rv_IC*Cp_IC+1);</t>
  </si>
  <si>
    <t>Gid=Vin/(L*s+Zout);</t>
  </si>
  <si>
    <t>IFBAMP*MOD*Gid*RCSA</t>
  </si>
  <si>
    <t xml:space="preserve">  </t>
  </si>
  <si>
    <t>Zout=1/((1/Zout_cer)+1/(Zout_ele)+1/R);</t>
  </si>
  <si>
    <t>(ESR_cer/N_cer)+1/(C_cer*N_cer*s)</t>
  </si>
  <si>
    <t>(ESR_ele/N_ele)+1/(C_ele*N_ele*s)</t>
  </si>
  <si>
    <t>Total_gain</t>
  </si>
  <si>
    <t>Total_phase*</t>
  </si>
  <si>
    <t>Cout Capacitor</t>
  </si>
  <si>
    <t>Phase Margin</t>
  </si>
  <si>
    <t>Frequency (kHz)</t>
  </si>
  <si>
    <t>Bandwidth (kHz)</t>
  </si>
  <si>
    <t>Total Phase Margin</t>
  </si>
  <si>
    <t>Gain Lookup</t>
  </si>
  <si>
    <t>Phase Lookup</t>
  </si>
  <si>
    <t>Gain Margin (dB)</t>
  </si>
  <si>
    <t>Loop Bandwidth</t>
  </si>
  <si>
    <t>Loop Phase Margin</t>
  </si>
  <si>
    <t>Loop Gain Margin</t>
  </si>
  <si>
    <t>dB</t>
  </si>
  <si>
    <t>degrees</t>
  </si>
  <si>
    <t>Loop Performance Based on Custom Programmed Compensation</t>
  </si>
  <si>
    <t>Estimated Voltage Loop Bandwidth (See 142 C for detailed Loop response bandwidth)</t>
  </si>
  <si>
    <t>Frequency</t>
  </si>
  <si>
    <t>COMP</t>
  </si>
  <si>
    <t>ILOOP</t>
  </si>
  <si>
    <t>fzi (kHz)</t>
  </si>
  <si>
    <t>fpi (kHz)</t>
  </si>
  <si>
    <t>VLOOP</t>
  </si>
  <si>
    <t>fzv (kHz)</t>
  </si>
  <si>
    <t>fpv (kHz)</t>
  </si>
  <si>
    <t>CZI_MUL</t>
  </si>
  <si>
    <t>Loaded from EEPROM</t>
  </si>
  <si>
    <t>120BF01319</t>
  </si>
  <si>
    <t>1213181319</t>
  </si>
  <si>
    <t>12218C1319</t>
  </si>
  <si>
    <t>1240C61319</t>
  </si>
  <si>
    <t>1280421319</t>
  </si>
  <si>
    <t>120BF01A59</t>
  </si>
  <si>
    <t>1213181A59</t>
  </si>
  <si>
    <t>12218C1A59</t>
  </si>
  <si>
    <t>1240C61A59</t>
  </si>
  <si>
    <t>1280421A59</t>
  </si>
  <si>
    <t>120BF0224D</t>
  </si>
  <si>
    <t>121318224D</t>
  </si>
  <si>
    <t>12218C224D</t>
  </si>
  <si>
    <t>1240C6224D</t>
  </si>
  <si>
    <t>128042224D</t>
  </si>
  <si>
    <t>120BF0298D</t>
  </si>
  <si>
    <t>121318298D</t>
  </si>
  <si>
    <t>12218C298D</t>
  </si>
  <si>
    <t>1240C6298D</t>
  </si>
  <si>
    <t>128042298D</t>
  </si>
  <si>
    <t>130BF0198D</t>
  </si>
  <si>
    <t>131318198D</t>
  </si>
  <si>
    <t>13218C198D</t>
  </si>
  <si>
    <t>1340C6198D</t>
  </si>
  <si>
    <t>138042198D</t>
  </si>
  <si>
    <t>130BF01CCD</t>
  </si>
  <si>
    <t>1313181CCD</t>
  </si>
  <si>
    <t>13218C1CCD</t>
  </si>
  <si>
    <t>1340C61CCD</t>
  </si>
  <si>
    <t>1380421CCD</t>
  </si>
  <si>
    <t>13218C28CD</t>
  </si>
  <si>
    <t>120BE81295</t>
  </si>
  <si>
    <t>1212941295</t>
  </si>
  <si>
    <t>12214A1295</t>
  </si>
  <si>
    <t>1240841295</t>
  </si>
  <si>
    <t>1280421295</t>
  </si>
  <si>
    <t>120BE819D5</t>
  </si>
  <si>
    <t>12129419D5</t>
  </si>
  <si>
    <t>12214A19D5</t>
  </si>
  <si>
    <t>12408419D5</t>
  </si>
  <si>
    <t>12804219D5</t>
  </si>
  <si>
    <t>120BE821CB</t>
  </si>
  <si>
    <t>12129421CB</t>
  </si>
  <si>
    <t>12214A21CB</t>
  </si>
  <si>
    <t>12408421CB</t>
  </si>
  <si>
    <t>12804221CB</t>
  </si>
  <si>
    <t>120BE8294B</t>
  </si>
  <si>
    <t>121294294B</t>
  </si>
  <si>
    <t>12214A294B</t>
  </si>
  <si>
    <t>124084294B</t>
  </si>
  <si>
    <t>128042294B</t>
  </si>
  <si>
    <t>130BE8194B</t>
  </si>
  <si>
    <t>131294194B</t>
  </si>
  <si>
    <t>13214A194B</t>
  </si>
  <si>
    <t>134084194B</t>
  </si>
  <si>
    <t>138042194B</t>
  </si>
  <si>
    <t>130BE81C8B</t>
  </si>
  <si>
    <t>1312941C8B</t>
  </si>
  <si>
    <t>13214A1C8B</t>
  </si>
  <si>
    <t>1340841C8B</t>
  </si>
  <si>
    <t>1380421C8B</t>
  </si>
  <si>
    <t>13214A288B</t>
  </si>
  <si>
    <t>120B18130C</t>
  </si>
  <si>
    <t>12118C130C</t>
  </si>
  <si>
    <t>1220C6130C</t>
  </si>
  <si>
    <t>124042130C</t>
  </si>
  <si>
    <t>128042130C</t>
  </si>
  <si>
    <t>120B181A4C</t>
  </si>
  <si>
    <t>12118C1A4C</t>
  </si>
  <si>
    <t>1220C61A4C</t>
  </si>
  <si>
    <t>1240421A4C</t>
  </si>
  <si>
    <t>1280421A4C</t>
  </si>
  <si>
    <t>120B182246</t>
  </si>
  <si>
    <t>12118C2246</t>
  </si>
  <si>
    <t>1220C62246</t>
  </si>
  <si>
    <t>1240422246</t>
  </si>
  <si>
    <t>1280422246</t>
  </si>
  <si>
    <t>120B182986</t>
  </si>
  <si>
    <t>12118C2986</t>
  </si>
  <si>
    <t>1220C62986</t>
  </si>
  <si>
    <t>1240422986</t>
  </si>
  <si>
    <t>1280422986</t>
  </si>
  <si>
    <t>130B181986</t>
  </si>
  <si>
    <t>13118C1986</t>
  </si>
  <si>
    <t>1320C61986</t>
  </si>
  <si>
    <t>1340421986</t>
  </si>
  <si>
    <t>1380421986</t>
  </si>
  <si>
    <t>130B181CC6</t>
  </si>
  <si>
    <t>13118C1CC6</t>
  </si>
  <si>
    <t>1320C61CC6</t>
  </si>
  <si>
    <t>1340421CC6</t>
  </si>
  <si>
    <t>1380421CC6</t>
  </si>
  <si>
    <t>1320C628C6</t>
  </si>
  <si>
    <t>120A101208</t>
  </si>
  <si>
    <t>1211081208</t>
  </si>
  <si>
    <t>1220841208</t>
  </si>
  <si>
    <t>1240421208</t>
  </si>
  <si>
    <t>1280421208</t>
  </si>
  <si>
    <t>120A101988</t>
  </si>
  <si>
    <t>1211081988</t>
  </si>
  <si>
    <t>1220841988</t>
  </si>
  <si>
    <t>1240421988</t>
  </si>
  <si>
    <t>1280421988</t>
  </si>
  <si>
    <t>120A102184</t>
  </si>
  <si>
    <t>1211082184</t>
  </si>
  <si>
    <t>1220842184</t>
  </si>
  <si>
    <t>1240422184</t>
  </si>
  <si>
    <t>1280422184</t>
  </si>
  <si>
    <t>120A102904</t>
  </si>
  <si>
    <t>1211082904</t>
  </si>
  <si>
    <t>1220842904</t>
  </si>
  <si>
    <t>1240422904</t>
  </si>
  <si>
    <t>1280422904</t>
  </si>
  <si>
    <t>130A101904</t>
  </si>
  <si>
    <t>1311081904</t>
  </si>
  <si>
    <t>1320841904</t>
  </si>
  <si>
    <t>1340421904</t>
  </si>
  <si>
    <t>1380421904</t>
  </si>
  <si>
    <t>130A101C84</t>
  </si>
  <si>
    <t>1311081C84</t>
  </si>
  <si>
    <t>1320841C84</t>
  </si>
  <si>
    <t>1340421C84</t>
  </si>
  <si>
    <t>1380421C84</t>
  </si>
  <si>
    <t>1320842884</t>
  </si>
  <si>
    <t>12098C1186</t>
  </si>
  <si>
    <t>1210C61186</t>
  </si>
  <si>
    <t>1220421186</t>
  </si>
  <si>
    <t>1240421186</t>
  </si>
  <si>
    <t>1280421186</t>
  </si>
  <si>
    <t>12098C1906</t>
  </si>
  <si>
    <t>1210C61906</t>
  </si>
  <si>
    <t>1220421906</t>
  </si>
  <si>
    <t>1240421906</t>
  </si>
  <si>
    <t>1280421906</t>
  </si>
  <si>
    <t>12098C2102</t>
  </si>
  <si>
    <t>1210C62102</t>
  </si>
  <si>
    <t>1220422102</t>
  </si>
  <si>
    <t>1240422102</t>
  </si>
  <si>
    <t>1280422102</t>
  </si>
  <si>
    <t>12098C28C2</t>
  </si>
  <si>
    <t>1210C628C2</t>
  </si>
  <si>
    <t>12204228C2</t>
  </si>
  <si>
    <t>12404228C2</t>
  </si>
  <si>
    <t>12804228C2</t>
  </si>
  <si>
    <t>13098C18C2</t>
  </si>
  <si>
    <t>1310C618C2</t>
  </si>
  <si>
    <t>13204218C2</t>
  </si>
  <si>
    <t>13404218C2</t>
  </si>
  <si>
    <t>13804218C2</t>
  </si>
  <si>
    <t>13098C1C42</t>
  </si>
  <si>
    <t>1310C61C42</t>
  </si>
  <si>
    <t>1320421C42</t>
  </si>
  <si>
    <t>1340421C42</t>
  </si>
  <si>
    <t>1380421C42</t>
  </si>
  <si>
    <t>1320422842</t>
  </si>
  <si>
    <t>1209081104</t>
  </si>
  <si>
    <t>1210841104</t>
  </si>
  <si>
    <t>1220421104</t>
  </si>
  <si>
    <t>1240421104</t>
  </si>
  <si>
    <t>1280421104</t>
  </si>
  <si>
    <t>12090818C4</t>
  </si>
  <si>
    <t>12108418C4</t>
  </si>
  <si>
    <t>12204218C4</t>
  </si>
  <si>
    <t>12404218C4</t>
  </si>
  <si>
    <t>12804218C4</t>
  </si>
  <si>
    <t>12090820C2</t>
  </si>
  <si>
    <t>12108420C2</t>
  </si>
  <si>
    <t>12204220C2</t>
  </si>
  <si>
    <t>12404220C2</t>
  </si>
  <si>
    <t>12804220C2</t>
  </si>
  <si>
    <t>1209082882</t>
  </si>
  <si>
    <t>1210842882</t>
  </si>
  <si>
    <t>1220422882</t>
  </si>
  <si>
    <t>1240422882</t>
  </si>
  <si>
    <t>1280422882</t>
  </si>
  <si>
    <t>1309081882</t>
  </si>
  <si>
    <t>1310841882</t>
  </si>
  <si>
    <t>1320421882</t>
  </si>
  <si>
    <t>1340421882</t>
  </si>
  <si>
    <t>1380421882</t>
  </si>
  <si>
    <t>1309081C42</t>
  </si>
  <si>
    <t>1310841C42</t>
  </si>
  <si>
    <t>Lookup</t>
  </si>
  <si>
    <t>Decode</t>
  </si>
  <si>
    <t>FreqCode</t>
  </si>
  <si>
    <t>COMP_CONFIG</t>
  </si>
  <si>
    <t>RINTV</t>
  </si>
  <si>
    <t>Pin Programmed Compensation Code Values</t>
  </si>
  <si>
    <t>Enter the Compensation Code Values below into the custom programmed compensation cells to use the BODE estimator</t>
  </si>
  <si>
    <t>Selected Frequency Code</t>
  </si>
  <si>
    <t>Pin Programming Code for Selected Switching Frequency</t>
  </si>
  <si>
    <t>CZI_Mult</t>
  </si>
  <si>
    <t>Fzi</t>
  </si>
  <si>
    <t>Fpi</t>
  </si>
  <si>
    <t>hex</t>
  </si>
  <si>
    <t>INTIR</t>
  </si>
  <si>
    <t>INTVR</t>
  </si>
  <si>
    <t>Fzv</t>
  </si>
  <si>
    <t>Fpv</t>
  </si>
  <si>
    <t>Voltage Loop Parameters</t>
  </si>
  <si>
    <t>Current Loop Parameters</t>
  </si>
  <si>
    <t>Hexidecimal Value for COMPENSATION_CONFIG (Can be pasted into Fusion)</t>
  </si>
  <si>
    <t>Current Error Amplifier Transconductance</t>
  </si>
  <si>
    <t>Current Error Amplifier mid-band gain setting resistance</t>
  </si>
  <si>
    <t>Integrator Capacitor Value (used in Simplis Model)</t>
  </si>
  <si>
    <t>Integrator Gain resistor (used in Simplis Model)</t>
  </si>
  <si>
    <t>Integrator Cap Multiplier</t>
  </si>
  <si>
    <t>Current Error Amplifier Pole capacitor</t>
  </si>
  <si>
    <t>Current Error Amplifier Zero capacitor</t>
  </si>
  <si>
    <t>Current Loop Zero Frequency</t>
  </si>
  <si>
    <t>Current Loop Pole Frequency</t>
  </si>
  <si>
    <t>Voltage Error Amplifier Transconductance</t>
  </si>
  <si>
    <t>Voltage Error Amplifier mid-band gain setting resistance</t>
  </si>
  <si>
    <t>Voltage Error Amplifier Zero capacitor</t>
  </si>
  <si>
    <t>Voltage Error Amplifier Pole Capacitor</t>
  </si>
  <si>
    <t>Voltage Loop Zero Frequency</t>
  </si>
  <si>
    <t>Voltage Loop Pole Frequency</t>
  </si>
  <si>
    <t>TPS546D24S</t>
  </si>
  <si>
    <t>TPS546B24S</t>
  </si>
  <si>
    <t>TPS546A24S</t>
  </si>
  <si>
    <t>This design tool is intended to provide assistance during schematic development, component selection and design review for power supplies using the TPS546x24y devices.  Please refer to the TPS546x24y datasheets for more information and layout recommendations.
Some cells are protected to prevent accidental edits.</t>
  </si>
  <si>
    <t>Snubber component placement is critical for effective ringing reduction.  These components should be on the same layer as the TPS546x24y devices and be kept as close as possible to the SW and PGND copper areas.</t>
  </si>
  <si>
    <t>The AVIN bypass capacitor should be placed close to the AVIN pin and provide a low-impedance path to AGND pin. If AVIN is powered from PVIN for single supply operation, AVIN and PVIN should be separated with a 10-μs R-C filter to reduce PVIN switching noise on AVIN.</t>
  </si>
  <si>
    <t>Nominal Regulated Output Voltage.  Design Caution: Output voltages less than 0.5V only available through PMBus programming.</t>
  </si>
  <si>
    <t>Switching Frequency Design Caution: Some Switching Frequencies not available through MSEL1 pin programming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</si>
</sst>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00_);_(* \(#,##0.00\);_(* &quot;-&quot;??_);_(@_)"/>
    <numFmt numFmtId="165" formatCode="0.000"/>
    <numFmt numFmtId="166" formatCode="0.0"/>
    <numFmt numFmtId="167" formatCode="_(* #,##0_);_(* \(#,##0\);_(* &quot;-&quot;??_);_(@_)"/>
    <numFmt numFmtId="168" formatCode="0.0000"/>
    <numFmt numFmtId="169" formatCode="0.0000000000E+00"/>
  </numFmts>
  <fonts count="29" x14ac:knownFonts="1">
    <font>
      <sz val="11"/>
      <color theme="1"/>
      <name val="Calibri"/>
      <family val="2"/>
      <scheme val="minor"/>
    </font>
    <font>
      <sz val="11"/>
      <color theme="0"/>
      <name val="Calibri"/>
      <family val="2"/>
      <scheme val="minor"/>
    </font>
    <font>
      <sz val="9"/>
      <color indexed="81"/>
      <name val="Tahoma"/>
      <family val="2"/>
    </font>
    <font>
      <sz val="11"/>
      <color theme="1"/>
      <name val="Calibri"/>
      <family val="2"/>
      <scheme val="minor"/>
    </font>
    <font>
      <sz val="11"/>
      <name val="Calibri"/>
      <family val="2"/>
      <scheme val="minor"/>
    </font>
    <font>
      <sz val="11"/>
      <color rgb="FF9C0006"/>
      <name val="Calibri"/>
      <family val="2"/>
      <scheme val="minor"/>
    </font>
    <font>
      <b/>
      <sz val="11"/>
      <color theme="1"/>
      <name val="Calibri"/>
      <family val="2"/>
      <scheme val="minor"/>
    </font>
    <font>
      <u/>
      <sz val="11"/>
      <color theme="10"/>
      <name val="Calibri"/>
      <family val="2"/>
      <scheme val="minor"/>
    </font>
    <font>
      <sz val="10"/>
      <name val="Arial"/>
      <family val="2"/>
    </font>
    <font>
      <sz val="10"/>
      <color theme="1"/>
      <name val="Calibri"/>
      <family val="2"/>
      <scheme val="minor"/>
    </font>
    <font>
      <sz val="12"/>
      <color theme="1"/>
      <name val="Arial"/>
      <family val="2"/>
    </font>
    <font>
      <sz val="12"/>
      <color rgb="FFCC9900"/>
      <name val="Arial"/>
      <family val="2"/>
    </font>
    <font>
      <sz val="12"/>
      <color rgb="FFFF0000"/>
      <name val="Arial"/>
      <family val="2"/>
    </font>
    <font>
      <sz val="11"/>
      <color theme="1"/>
      <name val="Arial"/>
      <family val="2"/>
    </font>
    <font>
      <sz val="11"/>
      <color theme="0"/>
      <name val="Arial"/>
      <family val="2"/>
    </font>
    <font>
      <sz val="11"/>
      <name val="Arial"/>
      <family val="2"/>
    </font>
    <font>
      <sz val="12"/>
      <color rgb="FF9C0006"/>
      <name val="Arial"/>
      <family val="2"/>
    </font>
    <font>
      <b/>
      <sz val="12"/>
      <color rgb="FF9C0006"/>
      <name val="Arial"/>
      <family val="2"/>
    </font>
    <font>
      <b/>
      <sz val="11"/>
      <color rgb="FFFF0000"/>
      <name val="Arial"/>
      <family val="2"/>
    </font>
    <font>
      <b/>
      <sz val="12"/>
      <color rgb="FFFF0000"/>
      <name val="Arial"/>
      <family val="2"/>
    </font>
    <font>
      <sz val="10"/>
      <color theme="1"/>
      <name val="Arial"/>
      <family val="2"/>
    </font>
    <font>
      <b/>
      <sz val="12"/>
      <color theme="0"/>
      <name val="Arial"/>
      <family val="2"/>
    </font>
    <font>
      <b/>
      <sz val="11"/>
      <color theme="0"/>
      <name val="Arial"/>
      <family val="2"/>
    </font>
    <font>
      <sz val="10"/>
      <color indexed="12"/>
      <name val="Arial"/>
      <family val="2"/>
    </font>
    <font>
      <b/>
      <u/>
      <sz val="18"/>
      <color rgb="FFFF0000"/>
      <name val="Arial"/>
      <family val="2"/>
    </font>
    <font>
      <b/>
      <sz val="10"/>
      <name val="Arial"/>
      <family val="2"/>
    </font>
    <font>
      <sz val="10"/>
      <color rgb="FF000000"/>
      <name val="Courier New"/>
      <family val="3"/>
    </font>
    <font>
      <b/>
      <sz val="11"/>
      <color rgb="FF1F497D"/>
      <name val="Calibri"/>
      <family val="2"/>
      <scheme val="minor"/>
    </font>
    <font>
      <sz val="11"/>
      <color rgb="FFFF0000"/>
      <name val="Arial"/>
      <family val="2"/>
    </font>
  </fonts>
  <fills count="20">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rgb="FFF8F573"/>
        <bgColor indexed="64"/>
      </patternFill>
    </fill>
    <fill>
      <patternFill patternType="solid">
        <fgColor rgb="FFFFCCCC"/>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C7CE"/>
      </patternFill>
    </fill>
    <fill>
      <patternFill patternType="solid">
        <fgColor theme="0"/>
        <bgColor indexed="64"/>
      </patternFill>
    </fill>
    <fill>
      <patternFill patternType="solid">
        <fgColor rgb="FFFF0000"/>
        <bgColor indexed="64"/>
      </patternFill>
    </fill>
    <fill>
      <patternFill patternType="solid">
        <fgColor theme="1" tint="0.249977111117893"/>
        <bgColor indexed="64"/>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s>
  <cellStyleXfs count="25">
    <xf numFmtId="0" fontId="0" fillId="0" borderId="0"/>
    <xf numFmtId="164" fontId="3" fillId="0" borderId="0" applyFont="0" applyFill="0" applyBorder="0" applyAlignment="0" applyProtection="0"/>
    <xf numFmtId="0" fontId="5" fillId="16" borderId="0" applyNumberFormat="0" applyBorder="0" applyAlignment="0" applyProtection="0"/>
    <xf numFmtId="0" fontId="7" fillId="0" borderId="0" applyNumberFormat="0" applyFill="0" applyBorder="0" applyAlignment="0" applyProtection="0"/>
    <xf numFmtId="0" fontId="8"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cellStyleXfs>
  <cellXfs count="552">
    <xf numFmtId="0" fontId="0" fillId="0" borderId="0" xfId="0"/>
    <xf numFmtId="0" fontId="0" fillId="0" borderId="0" xfId="0" applyFill="1" applyBorder="1"/>
    <xf numFmtId="0" fontId="0" fillId="0" borderId="1" xfId="0" applyBorder="1" applyAlignment="1">
      <alignment horizontal="center"/>
    </xf>
    <xf numFmtId="0" fontId="0" fillId="0" borderId="1" xfId="0" applyBorder="1" applyAlignment="1">
      <alignment horizontal="center"/>
    </xf>
    <xf numFmtId="2" fontId="0" fillId="0" borderId="0" xfId="0" applyNumberFormat="1"/>
    <xf numFmtId="0" fontId="0" fillId="0" borderId="1" xfId="0" applyBorder="1"/>
    <xf numFmtId="0" fontId="0" fillId="0" borderId="1" xfId="0" applyBorder="1" applyAlignment="1">
      <alignment horizontal="center" vertical="center"/>
    </xf>
    <xf numFmtId="0" fontId="0" fillId="5" borderId="1" xfId="0" applyFill="1" applyBorder="1" applyProtection="1">
      <protection locked="0"/>
    </xf>
    <xf numFmtId="0" fontId="0" fillId="5" borderId="1" xfId="0" applyFill="1" applyBorder="1" applyAlignment="1">
      <alignment horizontal="center"/>
    </xf>
    <xf numFmtId="0" fontId="0" fillId="0" borderId="1" xfId="0" applyBorder="1" applyAlignment="1">
      <alignment horizontal="center"/>
    </xf>
    <xf numFmtId="49" fontId="0" fillId="0" borderId="0" xfId="0" applyNumberFormat="1"/>
    <xf numFmtId="165" fontId="0" fillId="0" borderId="0" xfId="0" applyNumberFormat="1"/>
    <xf numFmtId="0" fontId="0" fillId="0" borderId="0" xfId="0" applyNumberFormat="1"/>
    <xf numFmtId="0" fontId="1" fillId="0" borderId="0" xfId="0" applyFont="1" applyFill="1" applyBorder="1"/>
    <xf numFmtId="0" fontId="0" fillId="0" borderId="0" xfId="0" applyFont="1" applyBorder="1" applyAlignment="1" applyProtection="1">
      <alignment wrapText="1"/>
      <protection locked="0"/>
    </xf>
    <xf numFmtId="0" fontId="0" fillId="0" borderId="0" xfId="0" applyFont="1" applyBorder="1" applyProtection="1">
      <protection locked="0"/>
    </xf>
    <xf numFmtId="0" fontId="0" fillId="0" borderId="0" xfId="0" applyFont="1" applyBorder="1" applyAlignment="1" applyProtection="1">
      <alignment wrapText="1"/>
    </xf>
    <xf numFmtId="0" fontId="0" fillId="0" borderId="0" xfId="0" applyFont="1" applyBorder="1" applyProtection="1"/>
    <xf numFmtId="0" fontId="0" fillId="0" borderId="1" xfId="0" applyFont="1" applyFill="1" applyBorder="1" applyAlignment="1" applyProtection="1">
      <alignment horizontal="left" vertical="top"/>
    </xf>
    <xf numFmtId="0" fontId="0" fillId="0" borderId="1" xfId="0" applyFont="1" applyBorder="1" applyAlignment="1" applyProtection="1">
      <alignment vertical="top" wrapText="1"/>
    </xf>
    <xf numFmtId="0" fontId="0" fillId="0" borderId="1" xfId="0" applyFont="1" applyFill="1" applyBorder="1" applyAlignment="1" applyProtection="1">
      <alignment horizontal="left" vertical="top" wrapText="1"/>
    </xf>
    <xf numFmtId="0" fontId="0" fillId="0" borderId="1" xfId="0" applyFont="1" applyFill="1" applyBorder="1" applyAlignment="1" applyProtection="1">
      <alignment horizontal="center" vertical="center" wrapText="1"/>
      <protection locked="0"/>
    </xf>
    <xf numFmtId="0" fontId="0" fillId="0" borderId="0" xfId="0" applyFont="1" applyFill="1" applyBorder="1" applyProtection="1"/>
    <xf numFmtId="0" fontId="0" fillId="0" borderId="14" xfId="0" applyFont="1" applyFill="1" applyBorder="1" applyAlignment="1" applyProtection="1">
      <alignment horizontal="left" vertical="top"/>
    </xf>
    <xf numFmtId="0" fontId="0" fillId="0" borderId="1" xfId="0" applyFont="1" applyBorder="1" applyAlignment="1" applyProtection="1">
      <alignment horizontal="left" vertical="top" wrapText="1"/>
    </xf>
    <xf numFmtId="0" fontId="0" fillId="0" borderId="0" xfId="0" applyFont="1" applyFill="1" applyBorder="1" applyAlignment="1" applyProtection="1">
      <alignment wrapText="1"/>
      <protection locked="0"/>
    </xf>
    <xf numFmtId="0" fontId="0" fillId="0" borderId="0" xfId="0" applyFont="1" applyFill="1" applyBorder="1" applyAlignment="1" applyProtection="1">
      <alignment horizontal="left" vertical="top"/>
    </xf>
    <xf numFmtId="0" fontId="0" fillId="0" borderId="0" xfId="0" applyFont="1" applyFill="1" applyBorder="1" applyAlignment="1" applyProtection="1">
      <alignment horizontal="left" vertical="top" wrapText="1"/>
    </xf>
    <xf numFmtId="0" fontId="0" fillId="0" borderId="0" xfId="0" applyFont="1" applyBorder="1" applyAlignment="1" applyProtection="1">
      <alignment horizontal="left" vertical="top" wrapText="1"/>
    </xf>
    <xf numFmtId="0" fontId="0" fillId="0" borderId="0" xfId="0" applyFont="1" applyBorder="1" applyAlignment="1" applyProtection="1">
      <alignment horizontal="center" vertical="center" wrapText="1"/>
    </xf>
    <xf numFmtId="0" fontId="0" fillId="0" borderId="0" xfId="0" applyFont="1" applyAlignment="1" applyProtection="1">
      <alignment horizontal="center" vertical="center"/>
    </xf>
    <xf numFmtId="0" fontId="0" fillId="0" borderId="0" xfId="0" applyFont="1" applyFill="1" applyBorder="1" applyAlignment="1" applyProtection="1">
      <alignment wrapText="1"/>
    </xf>
    <xf numFmtId="0" fontId="7" fillId="0" borderId="0" xfId="3" quotePrefix="1" applyFont="1" applyFill="1" applyBorder="1" applyAlignment="1" applyProtection="1">
      <alignment wrapText="1"/>
      <protection locked="0"/>
    </xf>
    <xf numFmtId="0" fontId="0" fillId="0" borderId="0" xfId="0" applyFont="1" applyAlignment="1" applyProtection="1">
      <alignment vertical="top" wrapText="1"/>
    </xf>
    <xf numFmtId="0" fontId="0" fillId="0" borderId="0" xfId="0" applyFont="1" applyFill="1" applyBorder="1" applyAlignment="1" applyProtection="1">
      <alignment horizontal="center" vertical="center" wrapText="1"/>
    </xf>
    <xf numFmtId="0" fontId="7" fillId="0" borderId="0" xfId="3" applyFont="1" applyFill="1" applyBorder="1" applyProtection="1"/>
    <xf numFmtId="0" fontId="4" fillId="0" borderId="0" xfId="0" applyFont="1" applyFill="1" applyBorder="1" applyAlignment="1" applyProtection="1">
      <alignment horizontal="center" vertical="center" wrapText="1"/>
    </xf>
    <xf numFmtId="0" fontId="0" fillId="0" borderId="1" xfId="0" applyFont="1" applyFill="1" applyBorder="1" applyProtection="1"/>
    <xf numFmtId="0" fontId="0" fillId="0" borderId="1" xfId="0" applyFont="1" applyBorder="1" applyAlignment="1" applyProtection="1">
      <alignment horizontal="left" vertical="top"/>
    </xf>
    <xf numFmtId="0" fontId="0" fillId="0" borderId="1" xfId="0" applyFont="1" applyBorder="1" applyProtection="1"/>
    <xf numFmtId="0" fontId="0" fillId="0" borderId="36" xfId="0" applyFont="1" applyBorder="1" applyAlignment="1" applyProtection="1">
      <alignment vertical="top" wrapText="1"/>
    </xf>
    <xf numFmtId="0" fontId="0" fillId="0" borderId="0" xfId="0" applyFont="1" applyBorder="1" applyAlignment="1" applyProtection="1">
      <alignment horizontal="left" vertical="top"/>
    </xf>
    <xf numFmtId="0" fontId="0" fillId="0" borderId="0" xfId="0" applyFont="1" applyBorder="1" applyAlignment="1" applyProtection="1">
      <alignment horizontal="center" vertical="center"/>
    </xf>
    <xf numFmtId="0" fontId="0" fillId="0" borderId="0" xfId="0" applyFont="1" applyAlignment="1" applyProtection="1">
      <alignment horizontal="center" vertical="center" wrapText="1"/>
    </xf>
    <xf numFmtId="0" fontId="0" fillId="0" borderId="0" xfId="0" applyFont="1" applyProtection="1"/>
    <xf numFmtId="0" fontId="0" fillId="0" borderId="0" xfId="0" applyFont="1" applyAlignment="1" applyProtection="1">
      <alignment wrapText="1"/>
      <protection locked="0"/>
    </xf>
    <xf numFmtId="0" fontId="4" fillId="0" borderId="0" xfId="0" applyFont="1" applyFill="1" applyProtection="1"/>
    <xf numFmtId="0" fontId="0" fillId="0" borderId="0" xfId="0" applyFont="1" applyFill="1" applyProtection="1"/>
    <xf numFmtId="0" fontId="4" fillId="0" borderId="0" xfId="0" applyFont="1" applyFill="1" applyBorder="1" applyAlignment="1" applyProtection="1">
      <alignment horizontal="left" vertical="top"/>
    </xf>
    <xf numFmtId="0" fontId="4" fillId="0" borderId="0" xfId="0" applyFont="1" applyFill="1" applyBorder="1" applyAlignment="1" applyProtection="1">
      <alignment horizontal="left" vertical="top" wrapText="1"/>
    </xf>
    <xf numFmtId="0" fontId="4" fillId="0" borderId="0" xfId="0" applyFont="1" applyFill="1" applyAlignment="1" applyProtection="1">
      <alignment wrapText="1"/>
    </xf>
    <xf numFmtId="0" fontId="0" fillId="0" borderId="0" xfId="0" applyFont="1" applyFill="1" applyAlignment="1" applyProtection="1">
      <alignment horizontal="left" vertical="top"/>
    </xf>
    <xf numFmtId="0" fontId="0" fillId="0" borderId="0" xfId="0" applyFont="1" applyFill="1" applyAlignment="1" applyProtection="1">
      <alignment wrapText="1"/>
    </xf>
    <xf numFmtId="0" fontId="0" fillId="0" borderId="0" xfId="0" applyFont="1" applyAlignment="1" applyProtection="1">
      <alignment wrapText="1"/>
    </xf>
    <xf numFmtId="0" fontId="0" fillId="0" borderId="0" xfId="0" applyAlignment="1" applyProtection="1">
      <alignment horizontal="center" vertical="center"/>
    </xf>
    <xf numFmtId="0" fontId="0" fillId="0" borderId="0" xfId="0" applyFont="1" applyFill="1" applyAlignment="1" applyProtection="1">
      <alignment horizontal="left" vertical="top" wrapText="1"/>
    </xf>
    <xf numFmtId="0" fontId="0" fillId="0" borderId="0" xfId="0" applyFont="1" applyFill="1" applyAlignment="1" applyProtection="1">
      <alignment horizontal="center" vertical="center"/>
    </xf>
    <xf numFmtId="0" fontId="0" fillId="0" borderId="0" xfId="0"/>
    <xf numFmtId="0" fontId="10" fillId="5" borderId="1" xfId="0" applyFont="1" applyFill="1" applyBorder="1" applyAlignment="1" applyProtection="1">
      <alignment vertical="center"/>
    </xf>
    <xf numFmtId="0" fontId="10" fillId="9" borderId="1" xfId="0" applyFont="1" applyFill="1" applyBorder="1" applyAlignment="1" applyProtection="1">
      <alignment vertical="center"/>
    </xf>
    <xf numFmtId="0" fontId="10" fillId="4" borderId="1" xfId="0" applyFont="1" applyFill="1" applyBorder="1" applyAlignment="1" applyProtection="1">
      <alignment vertical="center"/>
    </xf>
    <xf numFmtId="0" fontId="10" fillId="13" borderId="1" xfId="0" applyFont="1" applyFill="1" applyBorder="1" applyAlignment="1" applyProtection="1">
      <alignment vertical="center"/>
    </xf>
    <xf numFmtId="0" fontId="11" fillId="6" borderId="1" xfId="0" applyFont="1" applyFill="1" applyBorder="1" applyAlignment="1" applyProtection="1">
      <alignment vertical="center"/>
    </xf>
    <xf numFmtId="0" fontId="12" fillId="7" borderId="1" xfId="0" applyFont="1" applyFill="1" applyBorder="1" applyAlignment="1" applyProtection="1">
      <alignment vertical="center"/>
    </xf>
    <xf numFmtId="0" fontId="13" fillId="0" borderId="0" xfId="0" applyFont="1"/>
    <xf numFmtId="0" fontId="13" fillId="5" borderId="1" xfId="0" applyFont="1" applyFill="1" applyBorder="1" applyAlignment="1" applyProtection="1">
      <alignment horizontal="center"/>
      <protection locked="0"/>
    </xf>
    <xf numFmtId="0" fontId="13" fillId="0" borderId="1" xfId="0" applyFont="1" applyFill="1" applyBorder="1" applyAlignment="1" applyProtection="1">
      <alignment horizontal="center"/>
      <protection locked="0"/>
    </xf>
    <xf numFmtId="0" fontId="13" fillId="0" borderId="1" xfId="0" applyFont="1" applyFill="1" applyBorder="1" applyAlignment="1">
      <alignment horizontal="center"/>
    </xf>
    <xf numFmtId="0" fontId="13" fillId="0" borderId="1" xfId="0" applyFont="1" applyBorder="1"/>
    <xf numFmtId="0" fontId="13" fillId="0" borderId="17" xfId="0" applyFont="1" applyBorder="1"/>
    <xf numFmtId="0" fontId="13" fillId="0" borderId="27" xfId="0" applyFont="1" applyBorder="1"/>
    <xf numFmtId="0" fontId="13" fillId="0" borderId="16" xfId="0" applyFont="1" applyBorder="1"/>
    <xf numFmtId="0" fontId="13" fillId="0" borderId="22" xfId="0" applyFont="1" applyBorder="1"/>
    <xf numFmtId="0" fontId="13" fillId="8" borderId="1" xfId="0" applyFont="1" applyFill="1" applyBorder="1" applyAlignment="1">
      <alignment horizontal="center"/>
    </xf>
    <xf numFmtId="0" fontId="13" fillId="0" borderId="1" xfId="0" applyFont="1" applyBorder="1" applyAlignment="1">
      <alignment horizontal="center"/>
    </xf>
    <xf numFmtId="165" fontId="13" fillId="0" borderId="1" xfId="0" applyNumberFormat="1" applyFont="1" applyFill="1" applyBorder="1" applyAlignment="1">
      <alignment horizontal="center"/>
    </xf>
    <xf numFmtId="0" fontId="13" fillId="0" borderId="17" xfId="0" applyFont="1" applyBorder="1" applyAlignment="1">
      <alignment horizontal="center"/>
    </xf>
    <xf numFmtId="0" fontId="13" fillId="0" borderId="36" xfId="0" applyFont="1" applyFill="1" applyBorder="1" applyAlignment="1" applyProtection="1">
      <alignment horizontal="center"/>
      <protection locked="0"/>
    </xf>
    <xf numFmtId="2" fontId="13" fillId="0" borderId="1" xfId="0" applyNumberFormat="1" applyFont="1" applyFill="1" applyBorder="1" applyAlignment="1" applyProtection="1">
      <alignment horizontal="center"/>
      <protection locked="0"/>
    </xf>
    <xf numFmtId="2" fontId="13" fillId="5" borderId="1" xfId="0" applyNumberFormat="1" applyFont="1" applyFill="1" applyBorder="1" applyAlignment="1" applyProtection="1">
      <alignment horizontal="center"/>
      <protection locked="0"/>
    </xf>
    <xf numFmtId="0" fontId="13" fillId="0" borderId="27" xfId="0" applyFont="1" applyBorder="1" applyAlignment="1">
      <alignment horizontal="center"/>
    </xf>
    <xf numFmtId="0" fontId="15" fillId="0" borderId="0" xfId="0" applyFont="1"/>
    <xf numFmtId="0" fontId="14" fillId="10" borderId="22" xfId="0" applyFont="1" applyFill="1" applyBorder="1" applyAlignment="1">
      <alignment horizontal="center"/>
    </xf>
    <xf numFmtId="0" fontId="14" fillId="10" borderId="1" xfId="0" applyFont="1" applyFill="1" applyBorder="1" applyAlignment="1">
      <alignment horizontal="center"/>
    </xf>
    <xf numFmtId="0" fontId="14" fillId="10" borderId="23" xfId="0" applyFont="1" applyFill="1" applyBorder="1" applyAlignment="1">
      <alignment horizontal="center"/>
    </xf>
    <xf numFmtId="0" fontId="14" fillId="10" borderId="19" xfId="0" applyFont="1" applyFill="1" applyBorder="1" applyAlignment="1">
      <alignment horizontal="center"/>
    </xf>
    <xf numFmtId="0" fontId="14" fillId="10" borderId="20" xfId="0" applyFont="1" applyFill="1" applyBorder="1" applyAlignment="1">
      <alignment horizontal="center"/>
    </xf>
    <xf numFmtId="0" fontId="14" fillId="10" borderId="21" xfId="0" applyFont="1" applyFill="1" applyBorder="1" applyAlignment="1">
      <alignment horizontal="center"/>
    </xf>
    <xf numFmtId="0" fontId="15" fillId="3" borderId="22" xfId="0" applyFont="1" applyFill="1" applyBorder="1" applyAlignment="1">
      <alignment horizontal="left"/>
    </xf>
    <xf numFmtId="0" fontId="15" fillId="3" borderId="1" xfId="0" applyFont="1" applyFill="1" applyBorder="1" applyAlignment="1">
      <alignment horizontal="center"/>
    </xf>
    <xf numFmtId="0" fontId="15" fillId="3" borderId="23" xfId="0" applyFont="1" applyFill="1" applyBorder="1" applyAlignment="1">
      <alignment horizontal="center"/>
    </xf>
    <xf numFmtId="0" fontId="15" fillId="11" borderId="22" xfId="0" applyFont="1" applyFill="1" applyBorder="1" applyAlignment="1">
      <alignment horizontal="center" vertical="center"/>
    </xf>
    <xf numFmtId="167" fontId="15" fillId="11" borderId="1" xfId="1" applyNumberFormat="1" applyFont="1" applyFill="1" applyBorder="1" applyAlignment="1">
      <alignment horizontal="center" vertical="center"/>
    </xf>
    <xf numFmtId="167" fontId="15" fillId="11" borderId="23" xfId="1" applyNumberFormat="1" applyFont="1" applyFill="1" applyBorder="1" applyAlignment="1">
      <alignment horizontal="center" vertical="center"/>
    </xf>
    <xf numFmtId="0" fontId="13" fillId="15" borderId="17" xfId="0" applyFont="1" applyFill="1" applyBorder="1" applyAlignment="1">
      <alignment horizontal="center"/>
    </xf>
    <xf numFmtId="0" fontId="15" fillId="4" borderId="22" xfId="0" applyFont="1" applyFill="1" applyBorder="1"/>
    <xf numFmtId="0" fontId="15" fillId="4" borderId="23" xfId="0" applyFont="1" applyFill="1" applyBorder="1"/>
    <xf numFmtId="0" fontId="15" fillId="0" borderId="22" xfId="0" applyFont="1" applyBorder="1" applyAlignment="1">
      <alignment horizontal="center" vertical="center"/>
    </xf>
    <xf numFmtId="0" fontId="15" fillId="0" borderId="1" xfId="0" applyFont="1" applyBorder="1" applyAlignment="1">
      <alignment horizontal="center" vertical="center"/>
    </xf>
    <xf numFmtId="0" fontId="15" fillId="0" borderId="23" xfId="0" applyFont="1" applyBorder="1" applyAlignment="1">
      <alignment horizontal="center" vertical="center"/>
    </xf>
    <xf numFmtId="0" fontId="13" fillId="0" borderId="26" xfId="0" applyFont="1" applyBorder="1"/>
    <xf numFmtId="0" fontId="13" fillId="15" borderId="27" xfId="0" applyFont="1" applyFill="1" applyBorder="1" applyAlignment="1">
      <alignment horizontal="center"/>
    </xf>
    <xf numFmtId="0" fontId="15" fillId="11" borderId="1" xfId="0" applyFont="1" applyFill="1" applyBorder="1" applyAlignment="1">
      <alignment horizontal="center" vertical="center"/>
    </xf>
    <xf numFmtId="0" fontId="15" fillId="11" borderId="23" xfId="0" applyFont="1" applyFill="1" applyBorder="1" applyAlignment="1">
      <alignment horizontal="center" vertical="center"/>
    </xf>
    <xf numFmtId="0" fontId="15" fillId="3" borderId="22" xfId="0" applyFont="1" applyFill="1" applyBorder="1"/>
    <xf numFmtId="0" fontId="15" fillId="3" borderId="23" xfId="0" applyFont="1" applyFill="1" applyBorder="1"/>
    <xf numFmtId="0" fontId="13" fillId="0" borderId="31" xfId="0" applyFont="1" applyBorder="1"/>
    <xf numFmtId="0" fontId="15" fillId="3" borderId="26" xfId="0" applyFont="1" applyFill="1" applyBorder="1"/>
    <xf numFmtId="0" fontId="15" fillId="3" borderId="40" xfId="0" applyFont="1" applyFill="1" applyBorder="1"/>
    <xf numFmtId="0" fontId="13" fillId="0" borderId="35" xfId="0" applyFont="1" applyBorder="1"/>
    <xf numFmtId="0" fontId="14" fillId="10" borderId="32" xfId="0" applyFont="1" applyFill="1" applyBorder="1" applyAlignment="1">
      <alignment horizontal="center"/>
    </xf>
    <xf numFmtId="0" fontId="14" fillId="10" borderId="37" xfId="0" applyFont="1" applyFill="1" applyBorder="1" applyAlignment="1">
      <alignment horizontal="center"/>
    </xf>
    <xf numFmtId="0" fontId="14" fillId="10" borderId="16" xfId="0" applyFont="1" applyFill="1" applyBorder="1"/>
    <xf numFmtId="0" fontId="13" fillId="8" borderId="17" xfId="0" applyFont="1" applyFill="1" applyBorder="1" applyAlignment="1">
      <alignment horizontal="center"/>
    </xf>
    <xf numFmtId="0" fontId="13" fillId="8" borderId="18" xfId="0" applyFont="1" applyFill="1" applyBorder="1" applyAlignment="1">
      <alignment horizontal="center"/>
    </xf>
    <xf numFmtId="0" fontId="14" fillId="10" borderId="22" xfId="0" applyFont="1" applyFill="1" applyBorder="1"/>
    <xf numFmtId="0" fontId="13" fillId="8" borderId="23" xfId="0" applyFont="1" applyFill="1" applyBorder="1" applyAlignment="1">
      <alignment horizontal="center"/>
    </xf>
    <xf numFmtId="0" fontId="14" fillId="10" borderId="26" xfId="0" applyFont="1" applyFill="1" applyBorder="1"/>
    <xf numFmtId="0" fontId="13" fillId="8" borderId="27" xfId="0" applyFont="1" applyFill="1" applyBorder="1" applyAlignment="1">
      <alignment horizontal="center"/>
    </xf>
    <xf numFmtId="0" fontId="13" fillId="8" borderId="40" xfId="0" applyFont="1" applyFill="1" applyBorder="1" applyAlignment="1">
      <alignment horizontal="center"/>
    </xf>
    <xf numFmtId="0" fontId="14" fillId="10" borderId="42" xfId="0" applyFont="1" applyFill="1" applyBorder="1" applyAlignment="1">
      <alignment horizontal="center"/>
    </xf>
    <xf numFmtId="0" fontId="15" fillId="0" borderId="26" xfId="0" applyFont="1" applyBorder="1" applyAlignment="1">
      <alignment horizontal="center" vertical="center"/>
    </xf>
    <xf numFmtId="0" fontId="15" fillId="0" borderId="27" xfId="0" applyFont="1" applyBorder="1" applyAlignment="1">
      <alignment horizontal="center" vertical="center"/>
    </xf>
    <xf numFmtId="0" fontId="15" fillId="0" borderId="40" xfId="0" applyFont="1" applyBorder="1" applyAlignment="1">
      <alignment horizontal="center" vertical="center"/>
    </xf>
    <xf numFmtId="0" fontId="13" fillId="3" borderId="17" xfId="0" applyFont="1" applyFill="1" applyBorder="1" applyAlignment="1" applyProtection="1">
      <alignment horizontal="center"/>
      <protection locked="0"/>
    </xf>
    <xf numFmtId="0" fontId="13" fillId="3" borderId="27" xfId="0" applyFont="1" applyFill="1" applyBorder="1" applyAlignment="1" applyProtection="1">
      <alignment horizontal="center"/>
      <protection locked="0"/>
    </xf>
    <xf numFmtId="0" fontId="13" fillId="0" borderId="17" xfId="0" applyFont="1" applyBorder="1" applyAlignment="1">
      <alignment horizontal="left"/>
    </xf>
    <xf numFmtId="0" fontId="13" fillId="0" borderId="27" xfId="0" applyFont="1" applyBorder="1" applyAlignment="1">
      <alignment horizontal="left"/>
    </xf>
    <xf numFmtId="0" fontId="13" fillId="12" borderId="17" xfId="0" applyFont="1" applyFill="1" applyBorder="1" applyAlignment="1">
      <alignment horizontal="center"/>
    </xf>
    <xf numFmtId="0" fontId="13" fillId="13" borderId="17" xfId="0" applyFont="1" applyFill="1" applyBorder="1" applyAlignment="1">
      <alignment horizontal="center"/>
    </xf>
    <xf numFmtId="0" fontId="13" fillId="14" borderId="17" xfId="0" applyFont="1" applyFill="1" applyBorder="1" applyAlignment="1">
      <alignment horizontal="center"/>
    </xf>
    <xf numFmtId="0" fontId="13" fillId="12" borderId="27" xfId="0" applyFont="1" applyFill="1" applyBorder="1" applyAlignment="1">
      <alignment horizontal="center"/>
    </xf>
    <xf numFmtId="0" fontId="13" fillId="13" borderId="27" xfId="0" applyFont="1" applyFill="1" applyBorder="1" applyAlignment="1">
      <alignment horizontal="center"/>
    </xf>
    <xf numFmtId="0" fontId="13" fillId="14" borderId="27" xfId="0" applyFont="1" applyFill="1" applyBorder="1" applyAlignment="1">
      <alignment horizontal="center"/>
    </xf>
    <xf numFmtId="0" fontId="13" fillId="12" borderId="1" xfId="0" applyFont="1" applyFill="1" applyBorder="1" applyAlignment="1">
      <alignment horizontal="center"/>
    </xf>
    <xf numFmtId="166" fontId="15" fillId="4" borderId="1" xfId="0" applyNumberFormat="1" applyFont="1" applyFill="1" applyBorder="1" applyAlignment="1">
      <alignment horizontal="center"/>
    </xf>
    <xf numFmtId="0" fontId="15" fillId="3" borderId="27" xfId="0" applyFont="1" applyFill="1" applyBorder="1" applyAlignment="1">
      <alignment horizontal="center"/>
    </xf>
    <xf numFmtId="0" fontId="14" fillId="10" borderId="18" xfId="0" applyFont="1" applyFill="1" applyBorder="1" applyAlignment="1">
      <alignment horizontal="center"/>
    </xf>
    <xf numFmtId="0" fontId="14" fillId="10" borderId="27" xfId="0" applyFont="1" applyFill="1" applyBorder="1" applyAlignment="1">
      <alignment horizontal="center"/>
    </xf>
    <xf numFmtId="0" fontId="14" fillId="10" borderId="40" xfId="0" applyFont="1" applyFill="1" applyBorder="1" applyAlignment="1">
      <alignment horizontal="center"/>
    </xf>
    <xf numFmtId="0" fontId="13" fillId="0" borderId="36" xfId="0" applyFont="1" applyFill="1" applyBorder="1" applyAlignment="1">
      <alignment horizontal="left"/>
    </xf>
    <xf numFmtId="0" fontId="13" fillId="0" borderId="36" xfId="0" applyFont="1" applyFill="1" applyBorder="1" applyAlignment="1">
      <alignment horizontal="center"/>
    </xf>
    <xf numFmtId="0" fontId="13" fillId="0" borderId="27" xfId="0" applyFont="1" applyFill="1" applyBorder="1" applyAlignment="1" applyProtection="1">
      <alignment horizontal="center"/>
      <protection locked="0"/>
    </xf>
    <xf numFmtId="0" fontId="13" fillId="0" borderId="27" xfId="0" applyFont="1" applyFill="1" applyBorder="1" applyAlignment="1">
      <alignment horizontal="left"/>
    </xf>
    <xf numFmtId="0" fontId="13" fillId="0" borderId="27" xfId="0" applyFont="1" applyFill="1" applyBorder="1" applyAlignment="1">
      <alignment horizontal="center"/>
    </xf>
    <xf numFmtId="0" fontId="13" fillId="0" borderId="17" xfId="0" applyFont="1" applyFill="1" applyBorder="1" applyAlignment="1" applyProtection="1">
      <alignment horizontal="center"/>
      <protection locked="0"/>
    </xf>
    <xf numFmtId="0" fontId="13" fillId="0" borderId="17" xfId="0" applyFont="1" applyFill="1" applyBorder="1" applyAlignment="1">
      <alignment horizontal="center"/>
    </xf>
    <xf numFmtId="0" fontId="13" fillId="0" borderId="14" xfId="0" applyFont="1" applyFill="1" applyBorder="1" applyAlignment="1" applyProtection="1">
      <alignment horizontal="center"/>
      <protection locked="0"/>
    </xf>
    <xf numFmtId="0" fontId="13" fillId="0" borderId="14" xfId="0" applyFont="1" applyFill="1" applyBorder="1" applyAlignment="1">
      <alignment horizontal="center"/>
    </xf>
    <xf numFmtId="165" fontId="13" fillId="0" borderId="1" xfId="0" applyNumberFormat="1" applyFont="1" applyFill="1" applyBorder="1" applyAlignment="1" applyProtection="1">
      <alignment horizontal="center"/>
      <protection locked="0"/>
    </xf>
    <xf numFmtId="0" fontId="13" fillId="0" borderId="27" xfId="0" applyNumberFormat="1" applyFont="1" applyFill="1" applyBorder="1" applyAlignment="1" applyProtection="1">
      <alignment horizontal="center"/>
    </xf>
    <xf numFmtId="0" fontId="0" fillId="0" borderId="0" xfId="0" applyAlignment="1">
      <alignment horizontal="right"/>
    </xf>
    <xf numFmtId="166" fontId="13" fillId="0" borderId="27" xfId="0" applyNumberFormat="1" applyFont="1" applyFill="1" applyBorder="1" applyAlignment="1">
      <alignment horizontal="center"/>
    </xf>
    <xf numFmtId="1" fontId="0" fillId="0" borderId="0" xfId="0" applyNumberFormat="1" applyAlignment="1">
      <alignment horizontal="left" vertical="top"/>
    </xf>
    <xf numFmtId="1" fontId="8" fillId="0" borderId="0" xfId="14" applyNumberFormat="1" applyAlignment="1">
      <alignment horizontal="left" vertical="top"/>
    </xf>
    <xf numFmtId="0" fontId="8" fillId="0" borderId="0" xfId="14" applyAlignment="1">
      <alignment horizontal="left" vertical="top" wrapText="1"/>
    </xf>
    <xf numFmtId="0" fontId="8" fillId="0" borderId="0" xfId="14" applyAlignment="1">
      <alignment horizontal="left" vertical="top"/>
    </xf>
    <xf numFmtId="0" fontId="0" fillId="0" borderId="0" xfId="0" applyAlignment="1">
      <alignment horizontal="left" vertical="top"/>
    </xf>
    <xf numFmtId="0" fontId="8" fillId="0" borderId="0" xfId="14"/>
    <xf numFmtId="0" fontId="0" fillId="0" borderId="0" xfId="0" applyFill="1" applyAlignment="1" applyProtection="1">
      <alignment horizontal="center" vertical="center"/>
      <protection hidden="1"/>
    </xf>
    <xf numFmtId="11" fontId="0" fillId="0" borderId="0" xfId="0" applyNumberFormat="1" applyFill="1" applyAlignment="1" applyProtection="1">
      <alignment horizontal="center" vertical="center"/>
      <protection hidden="1"/>
    </xf>
    <xf numFmtId="0" fontId="23" fillId="0" borderId="0" xfId="0" applyFont="1" applyFill="1" applyAlignment="1" applyProtection="1">
      <alignment horizontal="center" vertical="center"/>
      <protection locked="0"/>
    </xf>
    <xf numFmtId="0" fontId="0" fillId="0" borderId="0" xfId="0" applyNumberFormat="1" applyFill="1" applyAlignment="1" applyProtection="1">
      <alignment horizontal="left" vertical="top"/>
      <protection hidden="1"/>
    </xf>
    <xf numFmtId="11" fontId="0" fillId="0" borderId="0" xfId="0" applyNumberFormat="1" applyFill="1" applyAlignment="1" applyProtection="1">
      <alignment horizontal="left" vertical="top"/>
      <protection hidden="1"/>
    </xf>
    <xf numFmtId="11" fontId="0" fillId="0" borderId="0" xfId="0" applyNumberFormat="1" applyFill="1" applyAlignment="1" applyProtection="1">
      <alignment horizontal="left" vertical="top"/>
      <protection hidden="1"/>
    </xf>
    <xf numFmtId="0" fontId="0" fillId="0" borderId="1" xfId="0" applyFont="1" applyFill="1" applyBorder="1" applyAlignment="1" applyProtection="1">
      <alignment horizontal="center" vertical="center" wrapText="1"/>
    </xf>
    <xf numFmtId="0" fontId="0" fillId="0" borderId="1" xfId="0" applyFont="1" applyBorder="1" applyAlignment="1" applyProtection="1">
      <alignment horizontal="center" vertical="center" wrapText="1"/>
    </xf>
    <xf numFmtId="2" fontId="0" fillId="0" borderId="1" xfId="0" applyNumberFormat="1" applyFont="1" applyBorder="1" applyAlignment="1" applyProtection="1">
      <alignment horizontal="center" vertical="center" wrapText="1"/>
    </xf>
    <xf numFmtId="168" fontId="0" fillId="0" borderId="1" xfId="0" applyNumberFormat="1" applyFont="1" applyBorder="1" applyAlignment="1" applyProtection="1">
      <alignment horizontal="center" vertical="center" wrapText="1"/>
    </xf>
    <xf numFmtId="0" fontId="25" fillId="0" borderId="46" xfId="0" applyFont="1" applyFill="1" applyBorder="1" applyAlignment="1" applyProtection="1">
      <alignment horizontal="left" vertical="center" wrapText="1"/>
    </xf>
    <xf numFmtId="0" fontId="25" fillId="0" borderId="46" xfId="0" applyFont="1" applyFill="1" applyBorder="1" applyAlignment="1" applyProtection="1">
      <alignment vertical="center" wrapText="1"/>
    </xf>
    <xf numFmtId="0" fontId="13" fillId="0" borderId="0" xfId="0" applyFont="1" applyProtection="1"/>
    <xf numFmtId="0" fontId="14" fillId="0" borderId="0" xfId="0" applyFont="1" applyProtection="1"/>
    <xf numFmtId="0" fontId="13" fillId="0" borderId="0" xfId="0" applyFont="1" applyAlignment="1" applyProtection="1">
      <alignment horizontal="center"/>
    </xf>
    <xf numFmtId="49" fontId="13" fillId="0" borderId="0" xfId="0" applyNumberFormat="1" applyFont="1" applyAlignment="1" applyProtection="1">
      <alignment horizontal="center"/>
    </xf>
    <xf numFmtId="0" fontId="13" fillId="0" borderId="22" xfId="0" applyFont="1" applyFill="1" applyBorder="1" applyProtection="1"/>
    <xf numFmtId="0" fontId="13" fillId="0" borderId="1" xfId="0" applyFont="1" applyFill="1" applyBorder="1" applyAlignment="1" applyProtection="1">
      <alignment horizontal="center"/>
    </xf>
    <xf numFmtId="0" fontId="13" fillId="0" borderId="1" xfId="0" applyFont="1" applyFill="1" applyBorder="1" applyAlignment="1" applyProtection="1"/>
    <xf numFmtId="0" fontId="13" fillId="0" borderId="23" xfId="0" applyFont="1" applyFill="1" applyBorder="1" applyProtection="1"/>
    <xf numFmtId="0" fontId="14" fillId="2" borderId="1" xfId="0" applyFont="1" applyFill="1" applyBorder="1" applyAlignment="1" applyProtection="1"/>
    <xf numFmtId="0" fontId="13" fillId="0" borderId="0" xfId="0" applyFont="1" applyBorder="1" applyAlignment="1" applyProtection="1">
      <alignment horizontal="center"/>
    </xf>
    <xf numFmtId="0" fontId="13" fillId="0" borderId="1" xfId="0" applyFont="1" applyBorder="1" applyAlignment="1" applyProtection="1">
      <alignment horizontal="center"/>
    </xf>
    <xf numFmtId="0" fontId="13" fillId="4" borderId="1" xfId="0" applyFont="1" applyFill="1" applyBorder="1" applyAlignment="1" applyProtection="1">
      <alignment horizontal="center"/>
    </xf>
    <xf numFmtId="0" fontId="13" fillId="13" borderId="1" xfId="0" applyFont="1" applyFill="1" applyBorder="1" applyAlignment="1" applyProtection="1">
      <alignment horizontal="center"/>
    </xf>
    <xf numFmtId="0" fontId="13" fillId="0" borderId="0" xfId="0" applyFont="1" applyBorder="1" applyAlignment="1" applyProtection="1">
      <alignment horizontal="left" vertical="center"/>
    </xf>
    <xf numFmtId="0" fontId="13" fillId="0" borderId="0" xfId="0" applyFont="1" applyBorder="1" applyAlignment="1" applyProtection="1">
      <alignment horizontal="left" vertical="center" wrapText="1"/>
    </xf>
    <xf numFmtId="165" fontId="13" fillId="13" borderId="1" xfId="0" applyNumberFormat="1" applyFont="1" applyFill="1" applyBorder="1" applyAlignment="1" applyProtection="1">
      <alignment horizontal="center"/>
    </xf>
    <xf numFmtId="165" fontId="13" fillId="0" borderId="1" xfId="0" applyNumberFormat="1" applyFont="1" applyFill="1" applyBorder="1" applyAlignment="1" applyProtection="1">
      <alignment horizontal="center"/>
    </xf>
    <xf numFmtId="2" fontId="13" fillId="13" borderId="1" xfId="0" applyNumberFormat="1" applyFont="1" applyFill="1" applyBorder="1" applyAlignment="1" applyProtection="1">
      <alignment horizontal="center"/>
    </xf>
    <xf numFmtId="2" fontId="13" fillId="0" borderId="1" xfId="0" applyNumberFormat="1" applyFont="1" applyFill="1" applyBorder="1" applyAlignment="1" applyProtection="1">
      <alignment horizontal="center"/>
    </xf>
    <xf numFmtId="1" fontId="13" fillId="13" borderId="1" xfId="0" applyNumberFormat="1" applyFont="1" applyFill="1" applyBorder="1" applyAlignment="1" applyProtection="1">
      <alignment horizontal="center"/>
    </xf>
    <xf numFmtId="1" fontId="13" fillId="0" borderId="1" xfId="0" applyNumberFormat="1" applyFont="1" applyFill="1" applyBorder="1" applyAlignment="1" applyProtection="1">
      <alignment horizontal="center"/>
    </xf>
    <xf numFmtId="2" fontId="13" fillId="0" borderId="0" xfId="0" applyNumberFormat="1" applyFont="1" applyProtection="1"/>
    <xf numFmtId="1" fontId="13" fillId="4" borderId="1" xfId="0" applyNumberFormat="1" applyFont="1" applyFill="1" applyBorder="1" applyAlignment="1" applyProtection="1">
      <alignment horizontal="center"/>
    </xf>
    <xf numFmtId="165" fontId="13" fillId="4" borderId="1" xfId="0" applyNumberFormat="1" applyFont="1" applyFill="1" applyBorder="1" applyAlignment="1" applyProtection="1">
      <alignment horizontal="center"/>
    </xf>
    <xf numFmtId="0" fontId="13" fillId="0" borderId="23" xfId="0" applyFont="1" applyFill="1" applyBorder="1" applyAlignment="1" applyProtection="1">
      <alignment wrapText="1"/>
    </xf>
    <xf numFmtId="0" fontId="13" fillId="0" borderId="22" xfId="0" applyFont="1" applyFill="1" applyBorder="1" applyAlignment="1" applyProtection="1">
      <alignment vertical="center"/>
    </xf>
    <xf numFmtId="1" fontId="13" fillId="13" borderId="1" xfId="0" applyNumberFormat="1" applyFont="1" applyFill="1" applyBorder="1" applyAlignment="1" applyProtection="1">
      <alignment horizontal="center" vertical="center"/>
    </xf>
    <xf numFmtId="2" fontId="13" fillId="4" borderId="1" xfId="0" applyNumberFormat="1" applyFont="1" applyFill="1" applyBorder="1" applyAlignment="1" applyProtection="1">
      <alignment horizontal="center"/>
    </xf>
    <xf numFmtId="2" fontId="13" fillId="0" borderId="1" xfId="0" applyNumberFormat="1" applyFont="1" applyFill="1" applyBorder="1" applyAlignment="1" applyProtection="1">
      <alignment horizontal="center" vertical="center"/>
    </xf>
    <xf numFmtId="2" fontId="13" fillId="4" borderId="1" xfId="0" applyNumberFormat="1" applyFont="1" applyFill="1" applyBorder="1" applyAlignment="1" applyProtection="1">
      <alignment horizontal="center" vertical="center"/>
    </xf>
    <xf numFmtId="0" fontId="13" fillId="0" borderId="1" xfId="0" applyFont="1" applyFill="1" applyBorder="1" applyAlignment="1" applyProtection="1">
      <alignment vertical="center"/>
    </xf>
    <xf numFmtId="0" fontId="13" fillId="0" borderId="23" xfId="0" applyFont="1" applyFill="1" applyBorder="1" applyAlignment="1" applyProtection="1">
      <alignment vertical="center" wrapText="1"/>
    </xf>
    <xf numFmtId="166" fontId="13" fillId="13" borderId="1" xfId="0" applyNumberFormat="1" applyFont="1" applyFill="1" applyBorder="1" applyAlignment="1" applyProtection="1">
      <alignment horizontal="center"/>
    </xf>
    <xf numFmtId="166" fontId="13" fillId="0" borderId="1" xfId="0" applyNumberFormat="1" applyFont="1" applyFill="1" applyBorder="1" applyAlignment="1" applyProtection="1">
      <alignment horizontal="center"/>
    </xf>
    <xf numFmtId="0" fontId="13" fillId="0" borderId="33" xfId="0" applyFont="1" applyBorder="1" applyProtection="1"/>
    <xf numFmtId="0" fontId="13" fillId="0" borderId="0" xfId="0" applyFont="1" applyBorder="1" applyProtection="1"/>
    <xf numFmtId="0" fontId="13" fillId="0" borderId="0" xfId="0" applyFont="1" applyBorder="1" applyAlignment="1" applyProtection="1"/>
    <xf numFmtId="0" fontId="13" fillId="0" borderId="39" xfId="0" applyFont="1" applyBorder="1" applyProtection="1"/>
    <xf numFmtId="0" fontId="18" fillId="0" borderId="15" xfId="0" quotePrefix="1" applyFont="1" applyFill="1" applyBorder="1" applyProtection="1"/>
    <xf numFmtId="0" fontId="13" fillId="0" borderId="35" xfId="0" applyFont="1" applyFill="1" applyBorder="1" applyProtection="1"/>
    <xf numFmtId="0" fontId="13" fillId="0" borderId="17" xfId="0" applyFont="1" applyBorder="1" applyAlignment="1" applyProtection="1">
      <alignment horizontal="center" vertical="top"/>
    </xf>
    <xf numFmtId="0" fontId="13" fillId="0" borderId="36" xfId="0" applyFont="1" applyFill="1" applyBorder="1" applyAlignment="1" applyProtection="1">
      <alignment horizontal="center" vertical="top"/>
    </xf>
    <xf numFmtId="0" fontId="13" fillId="0" borderId="36" xfId="0" applyFont="1" applyFill="1" applyBorder="1" applyAlignment="1" applyProtection="1"/>
    <xf numFmtId="0" fontId="13" fillId="0" borderId="47" xfId="0" applyFont="1" applyFill="1" applyBorder="1" applyProtection="1"/>
    <xf numFmtId="0" fontId="13" fillId="0" borderId="46" xfId="0" applyFont="1" applyBorder="1" applyAlignment="1" applyProtection="1">
      <alignment horizontal="center" vertical="center"/>
    </xf>
    <xf numFmtId="0" fontId="13" fillId="0" borderId="44" xfId="0" applyFont="1" applyBorder="1" applyAlignment="1" applyProtection="1">
      <alignment horizontal="center" vertical="center"/>
    </xf>
    <xf numFmtId="0" fontId="13" fillId="0" borderId="38" xfId="0" applyFont="1" applyBorder="1" applyAlignment="1" applyProtection="1">
      <alignment horizontal="center" vertical="center"/>
    </xf>
    <xf numFmtId="0" fontId="13" fillId="0" borderId="1" xfId="0" applyFont="1" applyBorder="1" applyAlignment="1" applyProtection="1">
      <alignment horizontal="center" vertical="top"/>
    </xf>
    <xf numFmtId="0" fontId="13" fillId="0" borderId="1" xfId="0" applyFont="1" applyFill="1" applyBorder="1" applyAlignment="1" applyProtection="1">
      <alignment horizontal="center" vertical="top"/>
    </xf>
    <xf numFmtId="0" fontId="13" fillId="4" borderId="1" xfId="0" applyFont="1" applyFill="1" applyBorder="1" applyAlignment="1" applyProtection="1">
      <alignment horizontal="center" vertical="top"/>
    </xf>
    <xf numFmtId="0" fontId="13" fillId="0" borderId="51" xfId="0" applyFont="1" applyBorder="1" applyAlignment="1" applyProtection="1">
      <alignment horizontal="center"/>
    </xf>
    <xf numFmtId="0" fontId="13" fillId="0" borderId="52" xfId="0" applyFont="1" applyBorder="1" applyAlignment="1" applyProtection="1">
      <alignment horizontal="center"/>
    </xf>
    <xf numFmtId="0" fontId="13" fillId="0" borderId="4" xfId="0" applyFont="1" applyBorder="1" applyAlignment="1" applyProtection="1">
      <alignment horizontal="center"/>
    </xf>
    <xf numFmtId="166" fontId="13" fillId="0" borderId="1" xfId="0" applyNumberFormat="1" applyFont="1" applyFill="1" applyBorder="1" applyAlignment="1" applyProtection="1">
      <alignment horizontal="center" vertical="top"/>
    </xf>
    <xf numFmtId="166" fontId="13" fillId="4" borderId="1" xfId="0" applyNumberFormat="1" applyFont="1" applyFill="1" applyBorder="1" applyAlignment="1" applyProtection="1">
      <alignment horizontal="center" vertical="top"/>
    </xf>
    <xf numFmtId="2" fontId="13" fillId="0" borderId="1" xfId="0" applyNumberFormat="1" applyFont="1" applyFill="1" applyBorder="1" applyAlignment="1" applyProtection="1">
      <alignment horizontal="center" vertical="top"/>
    </xf>
    <xf numFmtId="2" fontId="13" fillId="4" borderId="1" xfId="0" applyNumberFormat="1" applyFont="1" applyFill="1" applyBorder="1" applyAlignment="1" applyProtection="1">
      <alignment horizontal="center" vertical="top"/>
    </xf>
    <xf numFmtId="165" fontId="13" fillId="0" borderId="1" xfId="0" applyNumberFormat="1" applyFont="1" applyFill="1" applyBorder="1" applyAlignment="1" applyProtection="1">
      <alignment horizontal="center" vertical="top"/>
    </xf>
    <xf numFmtId="165" fontId="13" fillId="4" borderId="1" xfId="0" applyNumberFormat="1" applyFont="1" applyFill="1" applyBorder="1" applyAlignment="1" applyProtection="1">
      <alignment horizontal="center" vertical="top"/>
    </xf>
    <xf numFmtId="0" fontId="13" fillId="17" borderId="33" xfId="0" applyFont="1" applyFill="1" applyBorder="1" applyProtection="1"/>
    <xf numFmtId="0" fontId="13" fillId="17" borderId="0" xfId="0" applyFont="1" applyFill="1" applyBorder="1" applyProtection="1"/>
    <xf numFmtId="0" fontId="13" fillId="17" borderId="0" xfId="0" applyFont="1" applyFill="1" applyBorder="1" applyAlignment="1" applyProtection="1"/>
    <xf numFmtId="0" fontId="13" fillId="17" borderId="39" xfId="0" applyFont="1" applyFill="1" applyBorder="1" applyProtection="1"/>
    <xf numFmtId="166" fontId="13" fillId="4" borderId="1" xfId="0" applyNumberFormat="1" applyFont="1" applyFill="1" applyBorder="1" applyAlignment="1" applyProtection="1">
      <alignment horizontal="center"/>
    </xf>
    <xf numFmtId="0" fontId="13" fillId="0" borderId="52" xfId="0" applyFont="1" applyFill="1" applyBorder="1" applyAlignment="1" applyProtection="1">
      <alignment horizontal="center"/>
    </xf>
    <xf numFmtId="0" fontId="13" fillId="0" borderId="4" xfId="0" applyFont="1" applyFill="1" applyBorder="1" applyAlignment="1" applyProtection="1">
      <alignment horizontal="center"/>
    </xf>
    <xf numFmtId="0" fontId="13" fillId="0" borderId="53" xfId="0" applyFont="1" applyFill="1" applyBorder="1" applyAlignment="1" applyProtection="1">
      <alignment horizontal="center"/>
    </xf>
    <xf numFmtId="0" fontId="13" fillId="0" borderId="54" xfId="0" applyFont="1" applyFill="1" applyBorder="1" applyAlignment="1" applyProtection="1">
      <alignment horizontal="center"/>
    </xf>
    <xf numFmtId="0" fontId="13" fillId="0" borderId="1" xfId="0" applyFont="1" applyFill="1" applyBorder="1" applyAlignment="1" applyProtection="1">
      <alignment horizontal="center" vertical="center"/>
    </xf>
    <xf numFmtId="0" fontId="13" fillId="4" borderId="1" xfId="0" applyFont="1" applyFill="1" applyBorder="1" applyAlignment="1" applyProtection="1">
      <alignment horizontal="center" vertical="center"/>
    </xf>
    <xf numFmtId="0" fontId="13" fillId="0" borderId="23" xfId="0" applyFont="1" applyFill="1" applyBorder="1" applyAlignment="1" applyProtection="1">
      <alignment vertical="center"/>
    </xf>
    <xf numFmtId="0" fontId="13" fillId="0" borderId="26" xfId="0" applyFont="1" applyFill="1" applyBorder="1" applyAlignment="1" applyProtection="1">
      <alignment vertical="center"/>
    </xf>
    <xf numFmtId="0" fontId="13" fillId="0" borderId="27" xfId="0" applyFont="1" applyBorder="1" applyAlignment="1" applyProtection="1">
      <alignment horizontal="center"/>
    </xf>
    <xf numFmtId="0" fontId="13" fillId="0" borderId="27" xfId="0" applyFont="1" applyFill="1" applyBorder="1" applyAlignment="1" applyProtection="1">
      <alignment horizontal="center" vertical="center"/>
    </xf>
    <xf numFmtId="0" fontId="13" fillId="4" borderId="27" xfId="0" applyFont="1" applyFill="1" applyBorder="1" applyAlignment="1" applyProtection="1">
      <alignment horizontal="center" vertical="center"/>
    </xf>
    <xf numFmtId="0" fontId="13" fillId="0" borderId="27" xfId="0" applyFont="1" applyFill="1" applyBorder="1" applyAlignment="1" applyProtection="1">
      <alignment vertical="center"/>
    </xf>
    <xf numFmtId="0" fontId="13" fillId="0" borderId="40" xfId="0" applyFont="1" applyFill="1" applyBorder="1" applyAlignment="1" applyProtection="1">
      <alignment vertical="center"/>
    </xf>
    <xf numFmtId="0" fontId="13" fillId="0" borderId="0" xfId="0" applyFont="1" applyAlignment="1" applyProtection="1"/>
    <xf numFmtId="0" fontId="13" fillId="8" borderId="1" xfId="0" applyFont="1" applyFill="1" applyBorder="1" applyAlignment="1" applyProtection="1">
      <alignment horizontal="center"/>
      <protection locked="0"/>
    </xf>
    <xf numFmtId="0" fontId="13" fillId="0" borderId="1" xfId="0" applyFont="1" applyBorder="1" applyAlignment="1" applyProtection="1">
      <alignment horizontal="center"/>
      <protection locked="0"/>
    </xf>
    <xf numFmtId="1" fontId="13" fillId="0" borderId="1" xfId="0" applyNumberFormat="1" applyFont="1" applyFill="1" applyBorder="1" applyAlignment="1" applyProtection="1">
      <alignment horizontal="center"/>
      <protection locked="0"/>
    </xf>
    <xf numFmtId="2" fontId="13" fillId="0" borderId="1" xfId="0" applyNumberFormat="1" applyFont="1" applyFill="1" applyBorder="1" applyAlignment="1" applyProtection="1">
      <alignment horizontal="center" vertical="center"/>
      <protection locked="0"/>
    </xf>
    <xf numFmtId="166" fontId="13" fillId="0" borderId="1" xfId="0" applyNumberFormat="1" applyFont="1" applyFill="1" applyBorder="1" applyAlignment="1" applyProtection="1">
      <alignment horizontal="center"/>
      <protection locked="0"/>
    </xf>
    <xf numFmtId="0" fontId="13" fillId="0" borderId="1" xfId="0" applyFont="1" applyFill="1" applyBorder="1" applyAlignment="1" applyProtection="1">
      <alignment horizontal="center" vertical="top"/>
      <protection locked="0"/>
    </xf>
    <xf numFmtId="166" fontId="13" fillId="0" borderId="1" xfId="0" applyNumberFormat="1" applyFont="1" applyFill="1" applyBorder="1" applyAlignment="1" applyProtection="1">
      <alignment horizontal="center" vertical="top"/>
      <protection locked="0"/>
    </xf>
    <xf numFmtId="2" fontId="13" fillId="0" borderId="1" xfId="0" applyNumberFormat="1" applyFont="1" applyFill="1" applyBorder="1" applyAlignment="1" applyProtection="1">
      <alignment horizontal="center" vertical="top"/>
      <protection locked="0"/>
    </xf>
    <xf numFmtId="165" fontId="13" fillId="0" borderId="1" xfId="0" applyNumberFormat="1" applyFont="1" applyFill="1" applyBorder="1" applyAlignment="1" applyProtection="1">
      <alignment horizontal="center" vertical="top"/>
      <protection locked="0"/>
    </xf>
    <xf numFmtId="0" fontId="13" fillId="5" borderId="17" xfId="0" applyFont="1" applyFill="1" applyBorder="1" applyAlignment="1" applyProtection="1">
      <alignment horizontal="center"/>
      <protection locked="0"/>
    </xf>
    <xf numFmtId="0" fontId="13" fillId="5" borderId="27" xfId="0" applyFont="1" applyFill="1" applyBorder="1" applyAlignment="1" applyProtection="1">
      <alignment horizontal="center"/>
      <protection locked="0"/>
    </xf>
    <xf numFmtId="0" fontId="13" fillId="5" borderId="14" xfId="0" applyFont="1" applyFill="1" applyBorder="1" applyAlignment="1" applyProtection="1">
      <alignment horizontal="center"/>
      <protection locked="0"/>
    </xf>
    <xf numFmtId="165" fontId="13" fillId="5" borderId="1" xfId="0" applyNumberFormat="1" applyFont="1" applyFill="1" applyBorder="1" applyAlignment="1" applyProtection="1">
      <alignment horizontal="center"/>
      <protection locked="0"/>
    </xf>
    <xf numFmtId="0" fontId="13" fillId="5" borderId="27" xfId="0" applyNumberFormat="1" applyFont="1" applyFill="1" applyBorder="1" applyAlignment="1" applyProtection="1">
      <alignment horizontal="center"/>
    </xf>
    <xf numFmtId="0" fontId="13" fillId="5" borderId="36" xfId="0" applyFont="1" applyFill="1" applyBorder="1" applyAlignment="1" applyProtection="1">
      <alignment horizontal="center"/>
      <protection locked="0"/>
    </xf>
    <xf numFmtId="0" fontId="15" fillId="0" borderId="0" xfId="0" applyFont="1" applyProtection="1"/>
    <xf numFmtId="0" fontId="14" fillId="19" borderId="22" xfId="0" applyFont="1" applyFill="1" applyBorder="1" applyAlignment="1" applyProtection="1">
      <alignment horizontal="center"/>
    </xf>
    <xf numFmtId="0" fontId="14" fillId="19" borderId="1" xfId="0" applyFont="1" applyFill="1" applyBorder="1" applyAlignment="1" applyProtection="1">
      <alignment horizontal="center"/>
    </xf>
    <xf numFmtId="0" fontId="14" fillId="19" borderId="23" xfId="0" applyFont="1" applyFill="1" applyBorder="1" applyAlignment="1" applyProtection="1">
      <alignment horizontal="center"/>
    </xf>
    <xf numFmtId="0" fontId="14" fillId="19" borderId="19" xfId="0" applyFont="1" applyFill="1" applyBorder="1" applyAlignment="1" applyProtection="1">
      <alignment horizontal="center"/>
    </xf>
    <xf numFmtId="0" fontId="14" fillId="19" borderId="20" xfId="0" applyFont="1" applyFill="1" applyBorder="1" applyAlignment="1" applyProtection="1">
      <alignment horizontal="center"/>
    </xf>
    <xf numFmtId="0" fontId="14" fillId="19" borderId="21" xfId="0" applyFont="1" applyFill="1" applyBorder="1" applyAlignment="1" applyProtection="1">
      <alignment horizontal="center"/>
    </xf>
    <xf numFmtId="0" fontId="14" fillId="19" borderId="46" xfId="0" applyFont="1" applyFill="1" applyBorder="1" applyAlignment="1" applyProtection="1">
      <alignment horizontal="center"/>
    </xf>
    <xf numFmtId="0" fontId="15" fillId="5" borderId="22" xfId="0" applyFont="1" applyFill="1" applyBorder="1" applyAlignment="1" applyProtection="1">
      <alignment horizontal="left"/>
    </xf>
    <xf numFmtId="0" fontId="15" fillId="5" borderId="1" xfId="0" applyFont="1" applyFill="1" applyBorder="1" applyAlignment="1" applyProtection="1">
      <alignment horizontal="center"/>
    </xf>
    <xf numFmtId="0" fontId="15" fillId="5" borderId="23" xfId="0" applyFont="1" applyFill="1" applyBorder="1" applyAlignment="1" applyProtection="1">
      <alignment horizontal="center"/>
    </xf>
    <xf numFmtId="0" fontId="15" fillId="11" borderId="22" xfId="0" applyFont="1" applyFill="1" applyBorder="1" applyAlignment="1" applyProtection="1">
      <alignment horizontal="center" vertical="center"/>
    </xf>
    <xf numFmtId="167" fontId="15" fillId="11" borderId="1" xfId="1" applyNumberFormat="1" applyFont="1" applyFill="1" applyBorder="1" applyAlignment="1" applyProtection="1">
      <alignment horizontal="center" vertical="center"/>
    </xf>
    <xf numFmtId="167" fontId="15" fillId="11" borderId="23" xfId="1" applyNumberFormat="1" applyFont="1" applyFill="1" applyBorder="1" applyAlignment="1" applyProtection="1">
      <alignment horizontal="center" vertical="center"/>
    </xf>
    <xf numFmtId="0" fontId="13" fillId="0" borderId="58" xfId="0" applyFont="1" applyBorder="1" applyProtection="1"/>
    <xf numFmtId="0" fontId="13" fillId="0" borderId="17" xfId="0" applyFont="1" applyBorder="1" applyAlignment="1" applyProtection="1">
      <alignment horizontal="left"/>
    </xf>
    <xf numFmtId="0" fontId="13" fillId="4" borderId="17" xfId="0" applyFont="1" applyFill="1" applyBorder="1" applyAlignment="1" applyProtection="1">
      <alignment horizontal="center"/>
    </xf>
    <xf numFmtId="0" fontId="15" fillId="4" borderId="22" xfId="0" applyFont="1" applyFill="1" applyBorder="1" applyProtection="1"/>
    <xf numFmtId="166" fontId="15" fillId="4" borderId="1" xfId="0" applyNumberFormat="1" applyFont="1" applyFill="1" applyBorder="1" applyAlignment="1" applyProtection="1">
      <alignment horizontal="center"/>
    </xf>
    <xf numFmtId="0" fontId="15" fillId="4" borderId="23" xfId="0" applyFont="1" applyFill="1" applyBorder="1" applyProtection="1"/>
    <xf numFmtId="0" fontId="15" fillId="0" borderId="22" xfId="0" applyFont="1" applyBorder="1" applyAlignment="1" applyProtection="1">
      <alignment horizontal="center" vertical="center"/>
    </xf>
    <xf numFmtId="0" fontId="15" fillId="0" borderId="1" xfId="0" applyFont="1" applyBorder="1" applyAlignment="1" applyProtection="1">
      <alignment horizontal="center" vertical="center"/>
    </xf>
    <xf numFmtId="0" fontId="15" fillId="0" borderId="23" xfId="0" applyFont="1" applyBorder="1" applyAlignment="1" applyProtection="1">
      <alignment horizontal="center" vertical="center"/>
    </xf>
    <xf numFmtId="0" fontId="13" fillId="0" borderId="57" xfId="0" applyFont="1" applyBorder="1" applyProtection="1"/>
    <xf numFmtId="0" fontId="13" fillId="0" borderId="27" xfId="0" applyFont="1" applyBorder="1" applyAlignment="1" applyProtection="1">
      <alignment horizontal="left"/>
    </xf>
    <xf numFmtId="0" fontId="13" fillId="4" borderId="27" xfId="0" applyFont="1" applyFill="1" applyBorder="1" applyAlignment="1" applyProtection="1">
      <alignment horizontal="center"/>
    </xf>
    <xf numFmtId="0" fontId="15" fillId="11" borderId="1" xfId="0" applyFont="1" applyFill="1" applyBorder="1" applyAlignment="1" applyProtection="1">
      <alignment horizontal="center" vertical="center"/>
    </xf>
    <xf numFmtId="0" fontId="15" fillId="11" borderId="23" xfId="0" applyFont="1" applyFill="1" applyBorder="1" applyAlignment="1" applyProtection="1">
      <alignment horizontal="center" vertical="center"/>
    </xf>
    <xf numFmtId="0" fontId="15" fillId="5" borderId="22" xfId="0" applyFont="1" applyFill="1" applyBorder="1" applyProtection="1"/>
    <xf numFmtId="0" fontId="15" fillId="5" borderId="23" xfId="0" applyFont="1" applyFill="1" applyBorder="1" applyProtection="1"/>
    <xf numFmtId="0" fontId="13" fillId="0" borderId="5" xfId="0" applyFont="1" applyBorder="1" applyProtection="1"/>
    <xf numFmtId="0" fontId="13" fillId="0" borderId="1" xfId="0" applyFont="1" applyBorder="1" applyAlignment="1" applyProtection="1">
      <alignment horizontal="left"/>
    </xf>
    <xf numFmtId="0" fontId="13" fillId="0" borderId="9" xfId="0" applyFont="1" applyBorder="1" applyProtection="1"/>
    <xf numFmtId="0" fontId="13" fillId="0" borderId="14" xfId="0" applyFont="1" applyBorder="1" applyAlignment="1" applyProtection="1">
      <alignment horizontal="left"/>
    </xf>
    <xf numFmtId="0" fontId="13" fillId="4" borderId="14" xfId="0" applyFont="1" applyFill="1" applyBorder="1" applyAlignment="1" applyProtection="1">
      <alignment horizontal="center"/>
    </xf>
    <xf numFmtId="165" fontId="13" fillId="4" borderId="17" xfId="0" applyNumberFormat="1" applyFont="1" applyFill="1" applyBorder="1" applyAlignment="1" applyProtection="1">
      <alignment horizontal="center"/>
    </xf>
    <xf numFmtId="165" fontId="13" fillId="4" borderId="27" xfId="0" applyNumberFormat="1" applyFont="1" applyFill="1" applyBorder="1" applyAlignment="1" applyProtection="1">
      <alignment horizontal="center"/>
    </xf>
    <xf numFmtId="0" fontId="15" fillId="5" borderId="26" xfId="0" applyFont="1" applyFill="1" applyBorder="1" applyProtection="1"/>
    <xf numFmtId="0" fontId="15" fillId="5" borderId="27" xfId="0" applyFont="1" applyFill="1" applyBorder="1" applyAlignment="1" applyProtection="1">
      <alignment horizontal="center"/>
    </xf>
    <xf numFmtId="0" fontId="15" fillId="5" borderId="40" xfId="0" applyFont="1" applyFill="1" applyBorder="1" applyProtection="1"/>
    <xf numFmtId="0" fontId="13" fillId="0" borderId="12" xfId="0" applyFont="1" applyBorder="1" applyProtection="1"/>
    <xf numFmtId="0" fontId="13" fillId="0" borderId="36" xfId="0" applyFont="1" applyBorder="1" applyAlignment="1" applyProtection="1">
      <alignment horizontal="left"/>
    </xf>
    <xf numFmtId="0" fontId="13" fillId="4" borderId="36" xfId="0" applyFont="1" applyFill="1" applyBorder="1" applyAlignment="1" applyProtection="1">
      <alignment horizontal="center"/>
    </xf>
    <xf numFmtId="0" fontId="14" fillId="19" borderId="46" xfId="0" applyFont="1" applyFill="1" applyBorder="1" applyProtection="1"/>
    <xf numFmtId="0" fontId="13" fillId="0" borderId="17" xfId="0" applyFont="1" applyBorder="1" applyAlignment="1" applyProtection="1">
      <alignment horizontal="center"/>
    </xf>
    <xf numFmtId="0" fontId="13" fillId="13" borderId="17" xfId="0" applyFont="1" applyFill="1" applyBorder="1" applyAlignment="1" applyProtection="1">
      <alignment horizontal="center"/>
    </xf>
    <xf numFmtId="0" fontId="13" fillId="13" borderId="18" xfId="0" applyFont="1" applyFill="1" applyBorder="1" applyAlignment="1" applyProtection="1">
      <alignment horizontal="center"/>
    </xf>
    <xf numFmtId="0" fontId="13" fillId="13" borderId="23" xfId="0" applyFont="1" applyFill="1" applyBorder="1" applyAlignment="1" applyProtection="1">
      <alignment horizontal="center"/>
    </xf>
    <xf numFmtId="0" fontId="13" fillId="13" borderId="27" xfId="0" applyFont="1" applyFill="1" applyBorder="1" applyAlignment="1" applyProtection="1">
      <alignment horizontal="center"/>
    </xf>
    <xf numFmtId="0" fontId="13" fillId="13" borderId="40" xfId="0" applyFont="1" applyFill="1" applyBorder="1" applyAlignment="1" applyProtection="1">
      <alignment horizontal="center"/>
    </xf>
    <xf numFmtId="0" fontId="14" fillId="0" borderId="0" xfId="0" applyFont="1" applyFill="1" applyProtection="1"/>
    <xf numFmtId="0" fontId="15" fillId="0" borderId="26" xfId="0" applyFont="1" applyBorder="1" applyAlignment="1" applyProtection="1">
      <alignment horizontal="center" vertical="center"/>
    </xf>
    <xf numFmtId="0" fontId="15" fillId="0" borderId="27" xfId="0" applyFont="1" applyBorder="1" applyAlignment="1" applyProtection="1">
      <alignment horizontal="center" vertical="center"/>
    </xf>
    <xf numFmtId="0" fontId="15" fillId="0" borderId="40" xfId="0" applyFont="1" applyBorder="1" applyAlignment="1" applyProtection="1">
      <alignment horizontal="center" vertical="center"/>
    </xf>
    <xf numFmtId="0" fontId="1" fillId="18" borderId="27" xfId="0" applyFont="1" applyFill="1" applyBorder="1" applyAlignment="1" applyProtection="1">
      <alignment horizontal="left" vertical="center" wrapText="1"/>
    </xf>
    <xf numFmtId="0" fontId="1" fillId="18" borderId="14" xfId="0" applyFont="1" applyFill="1" applyBorder="1" applyAlignment="1" applyProtection="1">
      <alignment horizontal="left" vertical="center" wrapText="1"/>
    </xf>
    <xf numFmtId="0" fontId="1" fillId="18" borderId="1" xfId="0" applyFont="1" applyFill="1" applyBorder="1" applyAlignment="1" applyProtection="1">
      <alignment horizontal="left" vertical="center" wrapText="1"/>
    </xf>
    <xf numFmtId="0" fontId="7" fillId="0" borderId="1" xfId="3" applyFill="1" applyBorder="1" applyAlignment="1" applyProtection="1">
      <alignment horizontal="left" vertical="top" wrapText="1"/>
    </xf>
    <xf numFmtId="0" fontId="0" fillId="0" borderId="0" xfId="0" applyProtection="1"/>
    <xf numFmtId="0" fontId="9" fillId="0" borderId="1" xfId="0" applyFont="1" applyFill="1" applyBorder="1" applyAlignment="1" applyProtection="1">
      <alignment horizontal="left" vertical="top" wrapText="1"/>
    </xf>
    <xf numFmtId="0" fontId="9" fillId="0" borderId="0" xfId="0" applyFont="1" applyAlignment="1" applyProtection="1">
      <alignment horizontal="left" vertical="top" wrapText="1"/>
    </xf>
    <xf numFmtId="0" fontId="0" fillId="0" borderId="0" xfId="0" applyFont="1" applyFill="1" applyProtection="1">
      <protection locked="0"/>
    </xf>
    <xf numFmtId="0" fontId="0" fillId="0" borderId="0" xfId="0" applyFont="1" applyFill="1" applyAlignment="1" applyProtection="1">
      <alignment wrapText="1"/>
      <protection locked="0"/>
    </xf>
    <xf numFmtId="0" fontId="13" fillId="0" borderId="1" xfId="0" applyFont="1" applyBorder="1" applyProtection="1"/>
    <xf numFmtId="0" fontId="13" fillId="17" borderId="1" xfId="0" applyFont="1" applyFill="1" applyBorder="1" applyAlignment="1" applyProtection="1">
      <alignment horizontal="center"/>
    </xf>
    <xf numFmtId="0" fontId="13" fillId="17" borderId="1" xfId="0" applyFont="1" applyFill="1" applyBorder="1" applyProtection="1"/>
    <xf numFmtId="2" fontId="13" fillId="17" borderId="1" xfId="0" applyNumberFormat="1" applyFont="1" applyFill="1" applyBorder="1" applyAlignment="1" applyProtection="1">
      <alignment horizontal="center"/>
    </xf>
    <xf numFmtId="0" fontId="13" fillId="0" borderId="16" xfId="0" applyFont="1" applyFill="1" applyBorder="1" applyProtection="1"/>
    <xf numFmtId="0" fontId="13" fillId="0" borderId="17" xfId="0" applyFont="1" applyBorder="1" applyAlignment="1" applyProtection="1">
      <alignment horizontal="center"/>
      <protection locked="0"/>
    </xf>
    <xf numFmtId="165" fontId="13" fillId="13" borderId="17" xfId="0" applyNumberFormat="1" applyFont="1" applyFill="1" applyBorder="1" applyAlignment="1" applyProtection="1">
      <alignment horizontal="center"/>
    </xf>
    <xf numFmtId="165" fontId="13" fillId="0" borderId="17" xfId="0" applyNumberFormat="1" applyFont="1" applyFill="1" applyBorder="1" applyAlignment="1" applyProtection="1">
      <alignment horizontal="center"/>
      <protection locked="0"/>
    </xf>
    <xf numFmtId="165" fontId="13" fillId="0" borderId="17" xfId="0" applyNumberFormat="1" applyFont="1" applyFill="1" applyBorder="1" applyAlignment="1" applyProtection="1">
      <alignment horizontal="center"/>
    </xf>
    <xf numFmtId="0" fontId="13" fillId="0" borderId="17" xfId="0" applyFont="1" applyFill="1" applyBorder="1" applyAlignment="1" applyProtection="1"/>
    <xf numFmtId="0" fontId="13" fillId="0" borderId="18" xfId="0" applyFont="1" applyFill="1" applyBorder="1" applyProtection="1"/>
    <xf numFmtId="0" fontId="13" fillId="0" borderId="26" xfId="0" applyFont="1" applyFill="1" applyBorder="1" applyProtection="1"/>
    <xf numFmtId="0" fontId="13" fillId="0" borderId="27" xfId="0" applyFont="1" applyBorder="1" applyAlignment="1" applyProtection="1">
      <alignment horizontal="center"/>
      <protection locked="0"/>
    </xf>
    <xf numFmtId="0" fontId="13" fillId="0" borderId="27" xfId="0" applyFont="1" applyBorder="1" applyProtection="1"/>
    <xf numFmtId="2" fontId="13" fillId="0" borderId="27" xfId="0" applyNumberFormat="1" applyFont="1" applyFill="1" applyBorder="1" applyAlignment="1" applyProtection="1">
      <alignment horizontal="center"/>
      <protection locked="0"/>
    </xf>
    <xf numFmtId="2" fontId="13" fillId="4" borderId="27" xfId="0" applyNumberFormat="1" applyFont="1" applyFill="1" applyBorder="1" applyAlignment="1" applyProtection="1">
      <alignment horizontal="center"/>
    </xf>
    <xf numFmtId="0" fontId="13" fillId="0" borderId="27" xfId="0" applyFont="1" applyFill="1" applyBorder="1" applyAlignment="1" applyProtection="1"/>
    <xf numFmtId="0" fontId="13" fillId="0" borderId="40" xfId="0" applyFont="1" applyFill="1" applyBorder="1" applyProtection="1"/>
    <xf numFmtId="0" fontId="21" fillId="19" borderId="42" xfId="0" applyFont="1" applyFill="1" applyBorder="1" applyAlignment="1" applyProtection="1">
      <alignment wrapText="1"/>
    </xf>
    <xf numFmtId="0" fontId="13" fillId="0" borderId="58" xfId="0" applyFont="1" applyBorder="1" applyAlignment="1" applyProtection="1">
      <alignment wrapText="1"/>
    </xf>
    <xf numFmtId="0" fontId="13" fillId="5" borderId="17" xfId="0" applyFont="1" applyFill="1" applyBorder="1" applyAlignment="1" applyProtection="1">
      <alignment horizontal="center" vertical="center"/>
      <protection locked="0"/>
    </xf>
    <xf numFmtId="0" fontId="13" fillId="12" borderId="17" xfId="0" applyFont="1" applyFill="1" applyBorder="1" applyAlignment="1" applyProtection="1">
      <alignment horizontal="center"/>
    </xf>
    <xf numFmtId="0" fontId="13" fillId="12" borderId="27" xfId="0" applyFont="1" applyFill="1" applyBorder="1" applyAlignment="1" applyProtection="1">
      <alignment horizontal="center"/>
    </xf>
    <xf numFmtId="0" fontId="13" fillId="12" borderId="1" xfId="0" applyFont="1" applyFill="1" applyBorder="1" applyAlignment="1" applyProtection="1">
      <alignment horizontal="center"/>
    </xf>
    <xf numFmtId="0" fontId="13" fillId="12" borderId="14" xfId="0" applyFont="1" applyFill="1" applyBorder="1" applyAlignment="1" applyProtection="1">
      <alignment horizontal="center"/>
    </xf>
    <xf numFmtId="0" fontId="13" fillId="12" borderId="36" xfId="0" applyFont="1" applyFill="1" applyBorder="1" applyAlignment="1" applyProtection="1">
      <alignment horizontal="center"/>
    </xf>
    <xf numFmtId="0" fontId="13" fillId="13" borderId="14" xfId="0" applyFont="1" applyFill="1" applyBorder="1" applyAlignment="1" applyProtection="1">
      <alignment horizontal="center"/>
    </xf>
    <xf numFmtId="0" fontId="13" fillId="13" borderId="36" xfId="0" applyFont="1" applyFill="1" applyBorder="1" applyAlignment="1" applyProtection="1">
      <alignment horizontal="center"/>
    </xf>
    <xf numFmtId="0" fontId="13" fillId="15" borderId="17" xfId="0" applyFont="1" applyFill="1" applyBorder="1" applyAlignment="1" applyProtection="1">
      <alignment horizontal="center"/>
    </xf>
    <xf numFmtId="0" fontId="13" fillId="15" borderId="27" xfId="0" applyFont="1" applyFill="1" applyBorder="1" applyAlignment="1" applyProtection="1">
      <alignment horizontal="center"/>
    </xf>
    <xf numFmtId="0" fontId="13" fillId="15" borderId="1" xfId="0" applyFont="1" applyFill="1" applyBorder="1" applyAlignment="1" applyProtection="1">
      <alignment horizontal="center"/>
    </xf>
    <xf numFmtId="0" fontId="13" fillId="15" borderId="14" xfId="0" applyFont="1" applyFill="1" applyBorder="1" applyAlignment="1" applyProtection="1">
      <alignment horizontal="center"/>
    </xf>
    <xf numFmtId="165" fontId="13" fillId="15" borderId="1" xfId="0" applyNumberFormat="1" applyFont="1" applyFill="1" applyBorder="1" applyAlignment="1" applyProtection="1">
      <alignment horizontal="center"/>
    </xf>
    <xf numFmtId="165" fontId="13" fillId="15" borderId="27" xfId="0" applyNumberFormat="1" applyFont="1" applyFill="1" applyBorder="1" applyAlignment="1" applyProtection="1">
      <alignment horizontal="center"/>
    </xf>
    <xf numFmtId="0" fontId="13" fillId="15" borderId="36" xfId="0" applyFont="1" applyFill="1" applyBorder="1" applyAlignment="1" applyProtection="1">
      <alignment horizontal="center"/>
    </xf>
    <xf numFmtId="0" fontId="8" fillId="0" borderId="0" xfId="0" applyFont="1" applyAlignment="1">
      <alignment horizontal="left"/>
    </xf>
    <xf numFmtId="0" fontId="14" fillId="19" borderId="46" xfId="0" applyFont="1" applyFill="1" applyBorder="1" applyAlignment="1" applyProtection="1">
      <alignment horizontal="center" wrapText="1"/>
    </xf>
    <xf numFmtId="0" fontId="6" fillId="0" borderId="0" xfId="0" applyFont="1"/>
    <xf numFmtId="0" fontId="1" fillId="0" borderId="0" xfId="0" applyFont="1"/>
    <xf numFmtId="0" fontId="26" fillId="0" borderId="0" xfId="0" applyFont="1"/>
    <xf numFmtId="0" fontId="27" fillId="0" borderId="0" xfId="0" applyFont="1"/>
    <xf numFmtId="169" fontId="0" fillId="0" borderId="0" xfId="0" applyNumberFormat="1" applyAlignment="1">
      <alignment wrapText="1"/>
    </xf>
    <xf numFmtId="0" fontId="26" fillId="0" borderId="0" xfId="0" applyFont="1" applyAlignment="1">
      <alignment vertical="center"/>
    </xf>
    <xf numFmtId="169" fontId="0" fillId="0" borderId="1" xfId="0" applyNumberFormat="1" applyBorder="1"/>
    <xf numFmtId="0" fontId="0" fillId="0" borderId="1" xfId="0" applyNumberFormat="1" applyBorder="1"/>
    <xf numFmtId="169" fontId="0" fillId="0" borderId="0" xfId="0" applyNumberFormat="1" applyFill="1" applyBorder="1"/>
    <xf numFmtId="166" fontId="13" fillId="0" borderId="0" xfId="0" applyNumberFormat="1" applyFont="1" applyProtection="1"/>
    <xf numFmtId="164" fontId="4" fillId="0" borderId="0" xfId="1" applyFont="1"/>
    <xf numFmtId="0" fontId="4" fillId="0" borderId="0" xfId="0" applyFont="1"/>
    <xf numFmtId="0" fontId="4" fillId="0" borderId="0" xfId="0" applyFont="1" applyAlignment="1"/>
    <xf numFmtId="11" fontId="4" fillId="0" borderId="0" xfId="0" applyNumberFormat="1" applyFont="1"/>
    <xf numFmtId="0" fontId="4" fillId="0" borderId="0" xfId="0" applyFont="1" applyAlignment="1">
      <alignment vertical="center"/>
    </xf>
    <xf numFmtId="0" fontId="4" fillId="0" borderId="0" xfId="0" applyFont="1" applyAlignment="1">
      <alignment horizontal="left" vertical="center" indent="5"/>
    </xf>
    <xf numFmtId="0" fontId="5" fillId="16" borderId="36" xfId="2" applyBorder="1" applyAlignment="1" applyProtection="1">
      <alignment horizontal="center" vertical="top"/>
      <protection locked="0"/>
    </xf>
    <xf numFmtId="0" fontId="0" fillId="0" borderId="43" xfId="0" applyFill="1" applyBorder="1"/>
    <xf numFmtId="166" fontId="0" fillId="0" borderId="0" xfId="0" applyNumberFormat="1"/>
    <xf numFmtId="0" fontId="13" fillId="0" borderId="31" xfId="0" applyFont="1" applyFill="1" applyBorder="1" applyProtection="1"/>
    <xf numFmtId="0" fontId="13" fillId="0" borderId="14" xfId="0" applyFont="1" applyBorder="1" applyAlignment="1" applyProtection="1">
      <alignment horizontal="center" vertical="top"/>
    </xf>
    <xf numFmtId="0" fontId="13" fillId="0" borderId="14" xfId="0" applyFont="1" applyFill="1" applyBorder="1" applyAlignment="1" applyProtection="1">
      <alignment horizontal="center" vertical="top"/>
    </xf>
    <xf numFmtId="0" fontId="13" fillId="0" borderId="14" xfId="0" applyFont="1" applyFill="1" applyBorder="1" applyAlignment="1" applyProtection="1">
      <alignment horizontal="center" vertical="top"/>
      <protection locked="0"/>
    </xf>
    <xf numFmtId="0" fontId="13" fillId="4" borderId="14" xfId="0" applyFont="1" applyFill="1" applyBorder="1" applyAlignment="1" applyProtection="1">
      <alignment horizontal="center" vertical="top"/>
    </xf>
    <xf numFmtId="0" fontId="13" fillId="0" borderId="14" xfId="0" applyFont="1" applyFill="1" applyBorder="1" applyAlignment="1" applyProtection="1"/>
    <xf numFmtId="0" fontId="13" fillId="0" borderId="59" xfId="0" applyFont="1" applyFill="1" applyBorder="1" applyProtection="1"/>
    <xf numFmtId="166" fontId="13" fillId="0" borderId="17" xfId="0" applyNumberFormat="1" applyFont="1" applyFill="1" applyBorder="1" applyAlignment="1" applyProtection="1">
      <alignment horizontal="center" vertical="top"/>
    </xf>
    <xf numFmtId="166" fontId="13" fillId="0" borderId="17" xfId="0" applyNumberFormat="1" applyFont="1" applyFill="1" applyBorder="1" applyAlignment="1" applyProtection="1">
      <alignment horizontal="center" vertical="top"/>
      <protection locked="0"/>
    </xf>
    <xf numFmtId="166" fontId="13" fillId="4" borderId="17" xfId="0" applyNumberFormat="1" applyFont="1" applyFill="1" applyBorder="1" applyAlignment="1" applyProtection="1">
      <alignment horizontal="center" vertical="top"/>
    </xf>
    <xf numFmtId="2" fontId="13" fillId="0" borderId="14" xfId="0" applyNumberFormat="1" applyFont="1" applyFill="1" applyBorder="1" applyAlignment="1" applyProtection="1">
      <alignment horizontal="center" vertical="top"/>
    </xf>
    <xf numFmtId="2" fontId="13" fillId="0" borderId="14" xfId="0" applyNumberFormat="1" applyFont="1" applyFill="1" applyBorder="1" applyAlignment="1" applyProtection="1">
      <alignment horizontal="center" vertical="top"/>
      <protection locked="0"/>
    </xf>
    <xf numFmtId="2" fontId="13" fillId="4" borderId="14" xfId="0" applyNumberFormat="1" applyFont="1" applyFill="1" applyBorder="1" applyAlignment="1" applyProtection="1">
      <alignment horizontal="center" vertical="top"/>
    </xf>
    <xf numFmtId="0" fontId="13" fillId="0" borderId="36" xfId="0" applyFont="1" applyBorder="1" applyAlignment="1" applyProtection="1">
      <alignment horizontal="center" vertical="top"/>
    </xf>
    <xf numFmtId="2" fontId="13" fillId="0" borderId="36" xfId="0" applyNumberFormat="1" applyFont="1" applyFill="1" applyBorder="1" applyAlignment="1" applyProtection="1">
      <alignment horizontal="center" vertical="top"/>
    </xf>
    <xf numFmtId="2" fontId="13" fillId="0" borderId="36" xfId="0" applyNumberFormat="1" applyFont="1" applyFill="1" applyBorder="1" applyAlignment="1" applyProtection="1">
      <alignment horizontal="center" vertical="top"/>
      <protection locked="0"/>
    </xf>
    <xf numFmtId="2" fontId="13" fillId="4" borderId="36" xfId="0" applyNumberFormat="1" applyFont="1" applyFill="1" applyBorder="1" applyAlignment="1" applyProtection="1">
      <alignment horizontal="center" vertical="top"/>
    </xf>
    <xf numFmtId="0" fontId="5" fillId="0" borderId="36" xfId="2" applyFill="1" applyBorder="1" applyAlignment="1" applyProtection="1">
      <alignment horizontal="center" vertical="top"/>
      <protection locked="0"/>
    </xf>
    <xf numFmtId="0" fontId="13" fillId="0" borderId="60" xfId="0" applyFont="1" applyBorder="1" applyAlignment="1" applyProtection="1">
      <alignment horizontal="center"/>
    </xf>
    <xf numFmtId="0" fontId="13" fillId="0" borderId="53" xfId="0" applyFont="1" applyBorder="1" applyAlignment="1" applyProtection="1">
      <alignment horizontal="center"/>
    </xf>
    <xf numFmtId="1" fontId="13" fillId="4" borderId="1" xfId="0" applyNumberFormat="1" applyFont="1" applyFill="1" applyBorder="1" applyAlignment="1" applyProtection="1">
      <alignment horizontal="center" vertical="top"/>
    </xf>
    <xf numFmtId="1" fontId="13" fillId="4" borderId="14" xfId="0" applyNumberFormat="1" applyFont="1" applyFill="1" applyBorder="1" applyAlignment="1" applyProtection="1">
      <alignment horizontal="center" vertical="top"/>
    </xf>
    <xf numFmtId="168" fontId="13" fillId="4" borderId="1" xfId="0" applyNumberFormat="1" applyFont="1" applyFill="1" applyBorder="1" applyAlignment="1" applyProtection="1">
      <alignment horizontal="center" vertical="top"/>
    </xf>
    <xf numFmtId="1" fontId="13" fillId="4" borderId="36" xfId="0" applyNumberFormat="1" applyFont="1" applyFill="1" applyBorder="1" applyAlignment="1" applyProtection="1">
      <alignment horizontal="center" vertical="top"/>
    </xf>
    <xf numFmtId="1" fontId="13" fillId="5" borderId="1" xfId="0" applyNumberFormat="1" applyFont="1" applyFill="1" applyBorder="1" applyAlignment="1" applyProtection="1">
      <alignment horizontal="center"/>
      <protection locked="0"/>
    </xf>
    <xf numFmtId="0" fontId="13" fillId="0" borderId="45" xfId="0" applyFont="1" applyBorder="1" applyAlignment="1" applyProtection="1">
      <alignment horizontal="center"/>
    </xf>
    <xf numFmtId="0" fontId="24" fillId="0" borderId="13" xfId="0" applyFont="1" applyFill="1" applyBorder="1" applyAlignment="1" applyProtection="1">
      <alignment horizontal="center" vertical="center"/>
    </xf>
    <xf numFmtId="0" fontId="13" fillId="0" borderId="48" xfId="0" applyFont="1" applyBorder="1" applyAlignment="1" applyProtection="1">
      <alignment horizontal="center" vertical="center" wrapText="1"/>
    </xf>
    <xf numFmtId="0" fontId="13" fillId="0" borderId="49" xfId="0" applyFont="1" applyBorder="1" applyAlignment="1" applyProtection="1">
      <alignment horizontal="center" vertical="center" wrapText="1"/>
    </xf>
    <xf numFmtId="0" fontId="13" fillId="0" borderId="50" xfId="0" applyFont="1" applyBorder="1" applyAlignment="1" applyProtection="1">
      <alignment horizontal="center" vertical="center" wrapText="1"/>
    </xf>
    <xf numFmtId="0" fontId="18" fillId="0" borderId="32" xfId="0" applyFont="1" applyFill="1" applyBorder="1" applyAlignment="1" applyProtection="1">
      <alignment horizontal="left" wrapText="1"/>
    </xf>
    <xf numFmtId="0" fontId="18" fillId="0" borderId="45" xfId="0" applyFont="1" applyFill="1" applyBorder="1" applyAlignment="1" applyProtection="1">
      <alignment horizontal="left" wrapText="1"/>
    </xf>
    <xf numFmtId="0" fontId="18" fillId="0" borderId="38" xfId="0" applyFont="1" applyFill="1" applyBorder="1" applyAlignment="1" applyProtection="1">
      <alignment horizontal="left" wrapText="1"/>
    </xf>
    <xf numFmtId="0" fontId="18" fillId="0" borderId="33" xfId="0" applyFont="1" applyFill="1" applyBorder="1" applyAlignment="1" applyProtection="1">
      <alignment horizontal="left" wrapText="1"/>
    </xf>
    <xf numFmtId="0" fontId="18" fillId="0" borderId="0" xfId="0" applyFont="1" applyFill="1" applyBorder="1" applyAlignment="1" applyProtection="1">
      <alignment horizontal="left" wrapText="1"/>
    </xf>
    <xf numFmtId="0" fontId="18" fillId="0" borderId="39" xfId="0" applyFont="1" applyFill="1" applyBorder="1" applyAlignment="1" applyProtection="1">
      <alignment horizontal="left" wrapText="1"/>
    </xf>
    <xf numFmtId="0" fontId="18" fillId="0" borderId="34" xfId="0" applyFont="1" applyFill="1" applyBorder="1" applyAlignment="1" applyProtection="1">
      <alignment horizontal="left" wrapText="1"/>
    </xf>
    <xf numFmtId="0" fontId="18" fillId="0" borderId="13" xfId="0" applyFont="1" applyFill="1" applyBorder="1" applyAlignment="1" applyProtection="1">
      <alignment horizontal="left" wrapText="1"/>
    </xf>
    <xf numFmtId="0" fontId="18" fillId="0" borderId="41" xfId="0" applyFont="1" applyFill="1" applyBorder="1" applyAlignment="1" applyProtection="1">
      <alignment horizontal="left" wrapText="1"/>
    </xf>
    <xf numFmtId="0" fontId="13" fillId="5" borderId="7" xfId="0" applyFont="1" applyFill="1" applyBorder="1" applyAlignment="1" applyProtection="1">
      <alignment horizontal="left" vertical="top" wrapText="1"/>
    </xf>
    <xf numFmtId="0" fontId="13" fillId="5" borderId="8" xfId="0" applyFont="1" applyFill="1" applyBorder="1" applyAlignment="1" applyProtection="1">
      <alignment horizontal="left" vertical="top" wrapText="1"/>
    </xf>
    <xf numFmtId="0" fontId="13" fillId="5" borderId="9" xfId="0" applyFont="1" applyFill="1" applyBorder="1" applyAlignment="1" applyProtection="1">
      <alignment horizontal="left" vertical="top" wrapText="1"/>
    </xf>
    <xf numFmtId="0" fontId="13" fillId="5" borderId="2" xfId="0" applyFont="1" applyFill="1" applyBorder="1" applyAlignment="1" applyProtection="1">
      <alignment horizontal="left" vertical="top" wrapText="1"/>
    </xf>
    <xf numFmtId="0" fontId="13" fillId="5" borderId="0" xfId="0" applyFont="1" applyFill="1" applyBorder="1" applyAlignment="1" applyProtection="1">
      <alignment horizontal="left" vertical="top" wrapText="1"/>
    </xf>
    <xf numFmtId="0" fontId="13" fillId="5" borderId="10" xfId="0" applyFont="1" applyFill="1" applyBorder="1" applyAlignment="1" applyProtection="1">
      <alignment horizontal="left" vertical="top" wrapText="1"/>
    </xf>
    <xf numFmtId="0" fontId="18" fillId="0" borderId="15" xfId="0" applyFont="1" applyFill="1" applyBorder="1" applyAlignment="1" applyProtection="1">
      <alignment horizontal="center"/>
    </xf>
    <xf numFmtId="0" fontId="18" fillId="0" borderId="44" xfId="0" applyFont="1" applyFill="1" applyBorder="1" applyAlignment="1" applyProtection="1">
      <alignment horizontal="center"/>
    </xf>
    <xf numFmtId="0" fontId="18" fillId="0" borderId="34" xfId="0" applyFont="1" applyFill="1" applyBorder="1" applyAlignment="1" applyProtection="1">
      <alignment horizontal="left"/>
    </xf>
    <xf numFmtId="0" fontId="18" fillId="0" borderId="13" xfId="0" applyFont="1" applyFill="1" applyBorder="1" applyAlignment="1" applyProtection="1">
      <alignment horizontal="left"/>
    </xf>
    <xf numFmtId="0" fontId="18" fillId="0" borderId="32" xfId="0" applyFont="1" applyFill="1" applyBorder="1" applyAlignment="1" applyProtection="1">
      <alignment horizontal="center"/>
    </xf>
    <xf numFmtId="0" fontId="18" fillId="0" borderId="45" xfId="0" applyFont="1" applyFill="1" applyBorder="1" applyAlignment="1" applyProtection="1">
      <alignment horizontal="center"/>
    </xf>
    <xf numFmtId="0" fontId="18" fillId="0" borderId="38" xfId="0" applyFont="1" applyFill="1" applyBorder="1" applyAlignment="1" applyProtection="1">
      <alignment horizontal="center"/>
    </xf>
    <xf numFmtId="0" fontId="16" fillId="16" borderId="34" xfId="2" applyFont="1" applyBorder="1" applyAlignment="1" applyProtection="1">
      <alignment horizontal="left"/>
    </xf>
    <xf numFmtId="0" fontId="16" fillId="16" borderId="13" xfId="2" applyFont="1" applyBorder="1" applyAlignment="1" applyProtection="1">
      <alignment horizontal="left"/>
    </xf>
    <xf numFmtId="0" fontId="16" fillId="16" borderId="41" xfId="2" applyFont="1" applyBorder="1" applyAlignment="1" applyProtection="1">
      <alignment horizontal="left"/>
    </xf>
    <xf numFmtId="0" fontId="19" fillId="17" borderId="32" xfId="0" applyFont="1" applyFill="1" applyBorder="1" applyAlignment="1" applyProtection="1">
      <alignment vertical="center" wrapText="1"/>
    </xf>
    <xf numFmtId="0" fontId="19" fillId="17" borderId="45" xfId="0" applyFont="1" applyFill="1" applyBorder="1" applyAlignment="1" applyProtection="1">
      <alignment vertical="center" wrapText="1"/>
    </xf>
    <xf numFmtId="0" fontId="19" fillId="17" borderId="38" xfId="0" applyFont="1" applyFill="1" applyBorder="1" applyAlignment="1" applyProtection="1">
      <alignment vertical="center" wrapText="1"/>
    </xf>
    <xf numFmtId="0" fontId="13" fillId="17" borderId="34" xfId="0" applyFont="1" applyFill="1" applyBorder="1" applyAlignment="1" applyProtection="1">
      <alignment horizontal="left" vertical="center" wrapText="1"/>
    </xf>
    <xf numFmtId="0" fontId="13" fillId="17" borderId="13" xfId="0" applyFont="1" applyFill="1" applyBorder="1" applyAlignment="1" applyProtection="1">
      <alignment horizontal="left" vertical="center" wrapText="1"/>
    </xf>
    <xf numFmtId="0" fontId="13" fillId="17" borderId="41" xfId="0" applyFont="1" applyFill="1" applyBorder="1" applyAlignment="1" applyProtection="1">
      <alignment horizontal="left" vertical="center" wrapText="1"/>
    </xf>
    <xf numFmtId="0" fontId="19" fillId="17" borderId="33" xfId="0" applyFont="1" applyFill="1" applyBorder="1" applyAlignment="1" applyProtection="1">
      <alignment vertical="center" wrapText="1"/>
    </xf>
    <xf numFmtId="0" fontId="19" fillId="17" borderId="0" xfId="0" applyFont="1" applyFill="1" applyBorder="1" applyAlignment="1" applyProtection="1">
      <alignment vertical="center" wrapText="1"/>
    </xf>
    <xf numFmtId="0" fontId="19" fillId="17" borderId="39" xfId="0" applyFont="1" applyFill="1" applyBorder="1" applyAlignment="1" applyProtection="1">
      <alignment vertical="center" wrapText="1"/>
    </xf>
    <xf numFmtId="0" fontId="28" fillId="0" borderId="32" xfId="0" applyFont="1" applyFill="1" applyBorder="1" applyAlignment="1" applyProtection="1">
      <alignment horizontal="center"/>
    </xf>
    <xf numFmtId="0" fontId="28" fillId="0" borderId="45" xfId="0" applyFont="1" applyFill="1" applyBorder="1" applyAlignment="1" applyProtection="1">
      <alignment horizontal="center"/>
    </xf>
    <xf numFmtId="0" fontId="28" fillId="0" borderId="38" xfId="0" applyFont="1" applyFill="1" applyBorder="1" applyAlignment="1" applyProtection="1">
      <alignment horizontal="center"/>
    </xf>
    <xf numFmtId="0" fontId="28" fillId="0" borderId="34" xfId="0" applyFont="1" applyFill="1" applyBorder="1" applyAlignment="1" applyProtection="1">
      <alignment horizontal="left"/>
    </xf>
    <xf numFmtId="0" fontId="28" fillId="0" borderId="13" xfId="0" applyFont="1" applyFill="1" applyBorder="1" applyAlignment="1" applyProtection="1">
      <alignment horizontal="left"/>
    </xf>
    <xf numFmtId="0" fontId="28" fillId="0" borderId="41" xfId="0" applyFont="1" applyFill="1" applyBorder="1" applyAlignment="1" applyProtection="1">
      <alignment horizontal="left"/>
    </xf>
    <xf numFmtId="0" fontId="28" fillId="0" borderId="42" xfId="0" applyFont="1" applyFill="1" applyBorder="1" applyAlignment="1" applyProtection="1">
      <alignment horizontal="left"/>
    </xf>
    <xf numFmtId="0" fontId="28" fillId="0" borderId="15" xfId="0" applyFont="1" applyFill="1" applyBorder="1" applyAlignment="1" applyProtection="1">
      <alignment horizontal="left"/>
    </xf>
    <xf numFmtId="0" fontId="28" fillId="0" borderId="44" xfId="0" applyFont="1" applyFill="1" applyBorder="1" applyAlignment="1" applyProtection="1">
      <alignment horizontal="left"/>
    </xf>
    <xf numFmtId="0" fontId="20" fillId="3" borderId="45" xfId="0" applyFont="1" applyFill="1" applyBorder="1" applyAlignment="1" applyProtection="1">
      <alignment horizontal="left" vertical="top" wrapText="1"/>
    </xf>
    <xf numFmtId="0" fontId="20" fillId="3" borderId="38" xfId="0" applyFont="1" applyFill="1" applyBorder="1" applyAlignment="1" applyProtection="1">
      <alignment horizontal="left" vertical="top" wrapText="1"/>
    </xf>
    <xf numFmtId="0" fontId="20" fillId="3" borderId="33" xfId="0" applyFont="1" applyFill="1" applyBorder="1" applyAlignment="1" applyProtection="1">
      <alignment horizontal="left" vertical="top" wrapText="1"/>
    </xf>
    <xf numFmtId="0" fontId="20" fillId="3" borderId="39" xfId="0" applyFont="1" applyFill="1" applyBorder="1" applyAlignment="1" applyProtection="1">
      <alignment horizontal="left" vertical="top" wrapText="1"/>
    </xf>
    <xf numFmtId="0" fontId="20" fillId="3" borderId="34" xfId="0" applyFont="1" applyFill="1" applyBorder="1" applyAlignment="1" applyProtection="1">
      <alignment horizontal="left" vertical="top" wrapText="1"/>
    </xf>
    <xf numFmtId="0" fontId="20" fillId="3" borderId="41" xfId="0" applyFont="1" applyFill="1" applyBorder="1" applyAlignment="1" applyProtection="1">
      <alignment horizontal="left" vertical="top" wrapText="1"/>
    </xf>
    <xf numFmtId="0" fontId="22" fillId="18" borderId="16" xfId="0" applyFont="1" applyFill="1" applyBorder="1" applyAlignment="1" applyProtection="1">
      <alignment horizontal="center" vertical="center"/>
    </xf>
    <xf numFmtId="0" fontId="22" fillId="18" borderId="17" xfId="0" applyFont="1" applyFill="1" applyBorder="1" applyAlignment="1" applyProtection="1">
      <alignment horizontal="center" vertical="center"/>
    </xf>
    <xf numFmtId="0" fontId="22" fillId="18" borderId="18" xfId="0" applyFont="1" applyFill="1" applyBorder="1" applyAlignment="1" applyProtection="1">
      <alignment horizontal="center" vertical="center"/>
    </xf>
    <xf numFmtId="0" fontId="14" fillId="19" borderId="46" xfId="0" applyFont="1" applyFill="1" applyBorder="1" applyAlignment="1" applyProtection="1">
      <alignment horizontal="center" vertical="center"/>
    </xf>
    <xf numFmtId="0" fontId="13" fillId="17" borderId="21" xfId="0" applyFont="1" applyFill="1" applyBorder="1" applyAlignment="1" applyProtection="1">
      <alignment horizontal="center" vertical="center"/>
    </xf>
    <xf numFmtId="0" fontId="13" fillId="17" borderId="28" xfId="0" applyFont="1" applyFill="1" applyBorder="1" applyAlignment="1" applyProtection="1">
      <alignment horizontal="center" vertical="center"/>
    </xf>
    <xf numFmtId="0" fontId="22" fillId="18" borderId="42" xfId="0" applyFont="1" applyFill="1" applyBorder="1" applyAlignment="1" applyProtection="1">
      <alignment horizontal="center"/>
    </xf>
    <xf numFmtId="0" fontId="22" fillId="18" borderId="15" xfId="0" applyFont="1" applyFill="1" applyBorder="1" applyAlignment="1" applyProtection="1">
      <alignment horizontal="center"/>
    </xf>
    <xf numFmtId="0" fontId="22" fillId="18" borderId="44" xfId="0" applyFont="1" applyFill="1" applyBorder="1" applyAlignment="1" applyProtection="1">
      <alignment horizontal="center"/>
    </xf>
    <xf numFmtId="0" fontId="20" fillId="3" borderId="32" xfId="0" applyFont="1" applyFill="1" applyBorder="1" applyAlignment="1" applyProtection="1">
      <alignment horizontal="left" vertical="top" wrapText="1"/>
    </xf>
    <xf numFmtId="0" fontId="13" fillId="17" borderId="30" xfId="0" applyFont="1" applyFill="1" applyBorder="1" applyAlignment="1" applyProtection="1">
      <alignment horizontal="center" vertical="center"/>
    </xf>
    <xf numFmtId="0" fontId="21" fillId="18" borderId="42" xfId="0" applyFont="1" applyFill="1" applyBorder="1" applyAlignment="1" applyProtection="1">
      <alignment horizontal="center"/>
    </xf>
    <xf numFmtId="0" fontId="21" fillId="18" borderId="15" xfId="0" applyFont="1" applyFill="1" applyBorder="1" applyAlignment="1" applyProtection="1">
      <alignment horizontal="center"/>
    </xf>
    <xf numFmtId="0" fontId="21" fillId="18" borderId="44" xfId="0" applyFont="1" applyFill="1" applyBorder="1" applyAlignment="1" applyProtection="1">
      <alignment horizontal="center"/>
    </xf>
    <xf numFmtId="0" fontId="22" fillId="18" borderId="19" xfId="0" applyFont="1" applyFill="1" applyBorder="1" applyAlignment="1" applyProtection="1">
      <alignment horizontal="center" vertical="center"/>
    </xf>
    <xf numFmtId="0" fontId="22" fillId="18" borderId="20" xfId="0" applyFont="1" applyFill="1" applyBorder="1" applyAlignment="1" applyProtection="1">
      <alignment horizontal="center" vertical="center"/>
    </xf>
    <xf numFmtId="0" fontId="22" fillId="18" borderId="21" xfId="0" applyFont="1" applyFill="1" applyBorder="1" applyAlignment="1" applyProtection="1">
      <alignment horizontal="center" vertical="center"/>
    </xf>
    <xf numFmtId="0" fontId="22" fillId="19" borderId="15" xfId="0" applyFont="1" applyFill="1" applyBorder="1" applyAlignment="1" applyProtection="1">
      <alignment horizontal="center" vertical="center"/>
    </xf>
    <xf numFmtId="0" fontId="22" fillId="19" borderId="44" xfId="0" applyFont="1" applyFill="1" applyBorder="1" applyAlignment="1" applyProtection="1">
      <alignment horizontal="center" vertical="center"/>
    </xf>
    <xf numFmtId="0" fontId="1" fillId="19" borderId="1" xfId="0" applyFont="1" applyFill="1" applyBorder="1" applyAlignment="1" applyProtection="1">
      <alignment horizontal="center" vertical="top" wrapText="1"/>
    </xf>
    <xf numFmtId="0" fontId="1" fillId="19" borderId="11" xfId="0" applyFont="1" applyFill="1" applyBorder="1" applyAlignment="1" applyProtection="1">
      <alignment horizontal="center" vertical="top" wrapText="1"/>
    </xf>
    <xf numFmtId="0" fontId="1" fillId="19" borderId="6" xfId="0" applyFont="1" applyFill="1" applyBorder="1" applyAlignment="1" applyProtection="1">
      <alignment horizontal="center" vertical="top" wrapText="1"/>
    </xf>
    <xf numFmtId="0" fontId="1" fillId="19" borderId="12" xfId="0" applyFont="1" applyFill="1" applyBorder="1" applyAlignment="1" applyProtection="1">
      <alignment horizontal="center" vertical="top" wrapText="1"/>
    </xf>
    <xf numFmtId="0" fontId="1" fillId="19" borderId="3" xfId="0" applyFont="1" applyFill="1" applyBorder="1" applyAlignment="1" applyProtection="1">
      <alignment horizontal="center" vertical="center" wrapText="1"/>
    </xf>
    <xf numFmtId="0" fontId="1" fillId="19" borderId="4" xfId="0" applyFont="1" applyFill="1" applyBorder="1" applyAlignment="1" applyProtection="1">
      <alignment horizontal="center" vertical="center" wrapText="1"/>
    </xf>
    <xf numFmtId="0" fontId="1" fillId="19" borderId="5" xfId="0" applyFont="1" applyFill="1" applyBorder="1" applyAlignment="1" applyProtection="1">
      <alignment horizontal="center" vertical="center" wrapText="1"/>
    </xf>
    <xf numFmtId="0" fontId="1" fillId="19" borderId="1" xfId="0" applyFont="1" applyFill="1" applyBorder="1" applyAlignment="1" applyProtection="1">
      <alignment horizontal="center" vertical="center" wrapText="1"/>
    </xf>
    <xf numFmtId="0" fontId="1" fillId="19" borderId="32" xfId="0" applyFont="1" applyFill="1" applyBorder="1" applyAlignment="1" applyProtection="1">
      <alignment horizontal="center" vertical="center" wrapText="1"/>
    </xf>
    <xf numFmtId="0" fontId="1" fillId="19" borderId="45" xfId="0" applyFont="1" applyFill="1" applyBorder="1" applyAlignment="1" applyProtection="1">
      <alignment horizontal="center" vertical="center" wrapText="1"/>
    </xf>
    <xf numFmtId="0" fontId="1" fillId="19" borderId="38" xfId="0" applyFont="1" applyFill="1" applyBorder="1" applyAlignment="1" applyProtection="1">
      <alignment horizontal="center" vertical="center" wrapText="1"/>
    </xf>
    <xf numFmtId="0" fontId="1" fillId="19" borderId="3" xfId="0" applyFont="1" applyFill="1" applyBorder="1" applyAlignment="1" applyProtection="1">
      <alignment horizontal="center" vertical="top" wrapText="1"/>
    </xf>
    <xf numFmtId="0" fontId="1" fillId="19" borderId="4" xfId="0" applyFont="1" applyFill="1" applyBorder="1" applyAlignment="1" applyProtection="1">
      <alignment horizontal="center" vertical="top" wrapText="1"/>
    </xf>
    <xf numFmtId="0" fontId="1" fillId="19" borderId="5" xfId="0" applyFont="1" applyFill="1" applyBorder="1" applyAlignment="1" applyProtection="1">
      <alignment horizontal="center" vertical="top" wrapText="1"/>
    </xf>
    <xf numFmtId="165" fontId="13" fillId="0" borderId="20" xfId="0" applyNumberFormat="1" applyFont="1" applyFill="1" applyBorder="1" applyAlignment="1">
      <alignment horizontal="center"/>
    </xf>
    <xf numFmtId="165" fontId="13" fillId="0" borderId="43" xfId="0" applyNumberFormat="1" applyFont="1" applyFill="1" applyBorder="1" applyAlignment="1">
      <alignment horizontal="center"/>
    </xf>
    <xf numFmtId="165" fontId="13" fillId="0" borderId="56" xfId="0" applyNumberFormat="1" applyFont="1" applyFill="1" applyBorder="1" applyAlignment="1">
      <alignment horizontal="center"/>
    </xf>
    <xf numFmtId="0" fontId="14" fillId="10" borderId="55" xfId="0" applyFont="1" applyFill="1" applyBorder="1" applyAlignment="1">
      <alignment horizontal="center" vertical="center"/>
    </xf>
    <xf numFmtId="0" fontId="14" fillId="10" borderId="25" xfId="0" applyFont="1" applyFill="1" applyBorder="1" applyAlignment="1">
      <alignment horizontal="center" vertical="center"/>
    </xf>
    <xf numFmtId="0" fontId="13" fillId="0" borderId="30" xfId="0" applyFont="1" applyBorder="1" applyAlignment="1">
      <alignment horizontal="center" vertical="center"/>
    </xf>
    <xf numFmtId="0" fontId="13" fillId="0" borderId="28" xfId="0" applyFont="1" applyBorder="1" applyAlignment="1">
      <alignment horizontal="center" vertical="center"/>
    </xf>
    <xf numFmtId="0" fontId="13" fillId="0" borderId="20" xfId="0" applyFont="1" applyFill="1" applyBorder="1" applyAlignment="1">
      <alignment horizontal="center"/>
    </xf>
    <xf numFmtId="0" fontId="13" fillId="0" borderId="56" xfId="0" applyFont="1" applyFill="1" applyBorder="1" applyAlignment="1">
      <alignment horizontal="center"/>
    </xf>
    <xf numFmtId="0" fontId="19" fillId="0" borderId="42" xfId="0" applyFont="1" applyFill="1" applyBorder="1" applyAlignment="1">
      <alignment horizontal="center"/>
    </xf>
    <xf numFmtId="0" fontId="19" fillId="0" borderId="15" xfId="0" applyFont="1" applyFill="1" applyBorder="1" applyAlignment="1">
      <alignment horizontal="center"/>
    </xf>
    <xf numFmtId="0" fontId="19" fillId="0" borderId="44" xfId="0" applyFont="1" applyFill="1" applyBorder="1" applyAlignment="1">
      <alignment horizontal="center"/>
    </xf>
    <xf numFmtId="0" fontId="18" fillId="0" borderId="16" xfId="0" applyFont="1" applyFill="1" applyBorder="1" applyAlignment="1">
      <alignment horizontal="center" vertical="center"/>
    </xf>
    <xf numFmtId="0" fontId="18" fillId="0" borderId="17" xfId="0" applyFont="1" applyFill="1" applyBorder="1" applyAlignment="1">
      <alignment horizontal="center" vertical="center"/>
    </xf>
    <xf numFmtId="0" fontId="18" fillId="0" borderId="18" xfId="0" applyFont="1" applyFill="1" applyBorder="1" applyAlignment="1">
      <alignment horizontal="center" vertical="center"/>
    </xf>
    <xf numFmtId="0" fontId="18" fillId="0" borderId="19" xfId="0" applyFont="1" applyFill="1" applyBorder="1" applyAlignment="1">
      <alignment horizontal="center" vertical="center"/>
    </xf>
    <xf numFmtId="0" fontId="18" fillId="0" borderId="20" xfId="0" applyFont="1" applyFill="1" applyBorder="1" applyAlignment="1">
      <alignment horizontal="center" vertical="center"/>
    </xf>
    <xf numFmtId="0" fontId="18" fillId="0" borderId="21" xfId="0" applyFont="1" applyFill="1" applyBorder="1" applyAlignment="1">
      <alignment horizontal="center" vertical="center"/>
    </xf>
    <xf numFmtId="0" fontId="19" fillId="0" borderId="32" xfId="0" applyFont="1" applyFill="1" applyBorder="1" applyAlignment="1">
      <alignment horizontal="center"/>
    </xf>
    <xf numFmtId="0" fontId="19" fillId="0" borderId="38" xfId="0" applyFont="1" applyFill="1" applyBorder="1" applyAlignment="1">
      <alignment horizontal="center"/>
    </xf>
    <xf numFmtId="0" fontId="18" fillId="0" borderId="32" xfId="0" applyFont="1" applyFill="1" applyBorder="1" applyAlignment="1" applyProtection="1">
      <alignment horizontal="center"/>
      <protection locked="0"/>
    </xf>
    <xf numFmtId="0" fontId="18" fillId="0" borderId="45" xfId="0" applyFont="1" applyFill="1" applyBorder="1" applyAlignment="1" applyProtection="1">
      <alignment horizontal="center"/>
      <protection locked="0"/>
    </xf>
    <xf numFmtId="0" fontId="18" fillId="0" borderId="38" xfId="0" applyFont="1" applyFill="1" applyBorder="1" applyAlignment="1" applyProtection="1">
      <alignment horizontal="center"/>
      <protection locked="0"/>
    </xf>
    <xf numFmtId="0" fontId="13" fillId="0" borderId="21" xfId="0" applyFont="1" applyBorder="1" applyAlignment="1">
      <alignment horizontal="center" vertical="center"/>
    </xf>
    <xf numFmtId="0" fontId="13" fillId="5" borderId="32" xfId="0" applyFont="1" applyFill="1" applyBorder="1" applyAlignment="1">
      <alignment horizontal="left" vertical="top" wrapText="1"/>
    </xf>
    <xf numFmtId="0" fontId="13" fillId="5" borderId="38" xfId="0" applyFont="1" applyFill="1" applyBorder="1" applyAlignment="1">
      <alignment horizontal="left" vertical="top" wrapText="1"/>
    </xf>
    <xf numFmtId="0" fontId="13" fillId="5" borderId="33" xfId="0" applyFont="1" applyFill="1" applyBorder="1" applyAlignment="1">
      <alignment horizontal="left" vertical="top" wrapText="1"/>
    </xf>
    <xf numFmtId="0" fontId="13" fillId="5" borderId="39" xfId="0" applyFont="1" applyFill="1" applyBorder="1" applyAlignment="1">
      <alignment horizontal="left" vertical="top" wrapText="1"/>
    </xf>
    <xf numFmtId="0" fontId="13" fillId="5" borderId="34" xfId="0" applyFont="1" applyFill="1" applyBorder="1" applyAlignment="1">
      <alignment horizontal="left" vertical="top" wrapText="1"/>
    </xf>
    <xf numFmtId="0" fontId="13" fillId="5" borderId="41" xfId="0" applyFont="1" applyFill="1" applyBorder="1" applyAlignment="1">
      <alignment horizontal="left" vertical="top" wrapText="1"/>
    </xf>
    <xf numFmtId="0" fontId="18" fillId="0" borderId="42" xfId="0" applyFont="1" applyFill="1" applyBorder="1" applyAlignment="1">
      <alignment horizontal="center"/>
    </xf>
    <xf numFmtId="0" fontId="18" fillId="0" borderId="15" xfId="0" applyFont="1" applyFill="1" applyBorder="1" applyAlignment="1">
      <alignment horizontal="center"/>
    </xf>
    <xf numFmtId="0" fontId="18" fillId="0" borderId="44" xfId="0" applyFont="1" applyFill="1" applyBorder="1" applyAlignment="1">
      <alignment horizontal="center"/>
    </xf>
    <xf numFmtId="0" fontId="14" fillId="10" borderId="24" xfId="0" applyFont="1" applyFill="1" applyBorder="1" applyAlignment="1">
      <alignment horizontal="center" vertical="center"/>
    </xf>
    <xf numFmtId="0" fontId="14" fillId="10" borderId="29" xfId="0" applyFont="1" applyFill="1" applyBorder="1" applyAlignment="1">
      <alignment horizontal="center" vertical="center"/>
    </xf>
    <xf numFmtId="0" fontId="14" fillId="10" borderId="32" xfId="0" applyFont="1" applyFill="1" applyBorder="1" applyAlignment="1">
      <alignment horizontal="center" vertical="center"/>
    </xf>
    <xf numFmtId="0" fontId="14" fillId="10" borderId="33" xfId="0" applyFont="1" applyFill="1" applyBorder="1" applyAlignment="1">
      <alignment horizontal="center" vertical="center"/>
    </xf>
    <xf numFmtId="0" fontId="14" fillId="10" borderId="34" xfId="0" applyFont="1" applyFill="1" applyBorder="1" applyAlignment="1">
      <alignment horizontal="center" vertical="center"/>
    </xf>
    <xf numFmtId="0" fontId="13" fillId="0" borderId="43" xfId="0" applyFont="1" applyFill="1" applyBorder="1" applyAlignment="1">
      <alignment horizontal="center"/>
    </xf>
    <xf numFmtId="0" fontId="14" fillId="10" borderId="16" xfId="0" applyFont="1" applyFill="1" applyBorder="1" applyAlignment="1">
      <alignment horizontal="center" vertical="center"/>
    </xf>
    <xf numFmtId="0" fontId="14" fillId="10" borderId="26" xfId="0" applyFont="1" applyFill="1" applyBorder="1" applyAlignment="1">
      <alignment horizontal="center" vertical="center"/>
    </xf>
    <xf numFmtId="0" fontId="14" fillId="10" borderId="17" xfId="0" applyFont="1" applyFill="1" applyBorder="1" applyAlignment="1">
      <alignment horizontal="center" vertical="center"/>
    </xf>
    <xf numFmtId="0" fontId="14" fillId="10" borderId="27" xfId="0" applyFont="1" applyFill="1" applyBorder="1" applyAlignment="1">
      <alignment horizontal="center" vertical="center"/>
    </xf>
    <xf numFmtId="0" fontId="14" fillId="10" borderId="17" xfId="0" applyFont="1" applyFill="1" applyBorder="1" applyAlignment="1">
      <alignment horizontal="center"/>
    </xf>
    <xf numFmtId="0" fontId="0" fillId="0" borderId="7" xfId="0" applyBorder="1" applyAlignment="1">
      <alignment horizontal="left" vertical="top" wrapText="1"/>
    </xf>
    <xf numFmtId="0" fontId="0" fillId="0" borderId="9"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 xfId="0" applyBorder="1" applyAlignment="1">
      <alignment horizontal="center" wrapText="1"/>
    </xf>
    <xf numFmtId="0" fontId="0" fillId="0" borderId="1" xfId="0" applyBorder="1" applyAlignment="1">
      <alignment horizontal="center"/>
    </xf>
    <xf numFmtId="0" fontId="0" fillId="0" borderId="14" xfId="0" applyBorder="1" applyAlignment="1">
      <alignment horizontal="center" vertical="center"/>
    </xf>
    <xf numFmtId="0" fontId="0" fillId="0" borderId="36" xfId="0" applyBorder="1" applyAlignment="1">
      <alignment horizontal="center" vertical="center"/>
    </xf>
    <xf numFmtId="0" fontId="1" fillId="2" borderId="0" xfId="0" applyFont="1" applyFill="1" applyAlignment="1">
      <alignment horizontal="center"/>
    </xf>
    <xf numFmtId="0" fontId="1" fillId="2" borderId="6" xfId="0" applyFont="1" applyFill="1" applyBorder="1" applyAlignment="1">
      <alignment horizontal="center"/>
    </xf>
    <xf numFmtId="0" fontId="0" fillId="0" borderId="43" xfId="0" applyBorder="1" applyAlignment="1">
      <alignment horizontal="center" vertical="center"/>
    </xf>
    <xf numFmtId="0" fontId="1" fillId="0" borderId="0" xfId="0" applyFont="1" applyFill="1" applyBorder="1" applyAlignment="1">
      <alignment horizontal="left"/>
    </xf>
    <xf numFmtId="0" fontId="0" fillId="0" borderId="0" xfId="0" applyBorder="1" applyAlignment="1">
      <alignment horizontal="left"/>
    </xf>
  </cellXfs>
  <cellStyles count="25">
    <cellStyle name="Bad" xfId="2" builtinId="27"/>
    <cellStyle name="Comma" xfId="1" builtinId="3"/>
    <cellStyle name="Hyperlink" xfId="3" builtinId="8"/>
    <cellStyle name="Normal" xfId="0" builtinId="0"/>
    <cellStyle name="Normal 2" xfId="4"/>
    <cellStyle name="Normal 2 2" xfId="5"/>
    <cellStyle name="Normal 3" xfId="6"/>
    <cellStyle name="Normal 3 2" xfId="7"/>
    <cellStyle name="Normal 4" xfId="8"/>
    <cellStyle name="Normal 4 2" xfId="9"/>
    <cellStyle name="Normal 5" xfId="10"/>
    <cellStyle name="Normal 5 2" xfId="11"/>
    <cellStyle name="Normal 6" xfId="12"/>
    <cellStyle name="Normal 6 2" xfId="13"/>
    <cellStyle name="Normal 7" xfId="14"/>
    <cellStyle name="Normal 8" xfId="15"/>
    <cellStyle name="Percent 2" xfId="16"/>
    <cellStyle name="Percent 2 2" xfId="17"/>
    <cellStyle name="Percent 3" xfId="18"/>
    <cellStyle name="Percent 3 2" xfId="19"/>
    <cellStyle name="Percent 4" xfId="20"/>
    <cellStyle name="Percent 4 2" xfId="21"/>
    <cellStyle name="Percent 5" xfId="22"/>
    <cellStyle name="Percent 5 2" xfId="23"/>
    <cellStyle name="Percent 6" xfId="24"/>
  </cellStyles>
  <dxfs count="1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font>
      <fill>
        <patternFill>
          <bgColor rgb="FFFFC000"/>
        </patternFill>
      </fill>
      <border>
        <vertical/>
        <horizontal/>
      </border>
    </dxf>
    <dxf>
      <font>
        <color rgb="FF9C0006"/>
      </font>
      <fill>
        <patternFill>
          <bgColor rgb="FFFFC7CE"/>
        </patternFill>
      </fill>
    </dxf>
    <dxf>
      <font>
        <b/>
        <i val="0"/>
        <color rgb="FF00B050"/>
      </font>
      <fill>
        <patternFill>
          <bgColor rgb="FF92D050"/>
        </patternFill>
      </fill>
      <border>
        <left style="thin">
          <color rgb="FF00B050"/>
        </left>
        <right style="thin">
          <color rgb="FF00B050"/>
        </right>
        <top style="thin">
          <color rgb="FF00B050"/>
        </top>
        <bottom style="thin">
          <color rgb="FF00B050"/>
        </bottom>
        <vertical/>
        <horizontal/>
      </border>
    </dxf>
    <dxf>
      <font>
        <b/>
        <i val="0"/>
        <color rgb="FF00B050"/>
      </font>
      <fill>
        <patternFill>
          <bgColor rgb="FF92D050"/>
        </patternFill>
      </fill>
      <border>
        <left style="thin">
          <color rgb="FF00B050"/>
        </left>
        <right style="thin">
          <color rgb="FF00B050"/>
        </right>
        <top style="thin">
          <color rgb="FF00B050"/>
        </top>
        <bottom style="thin">
          <color rgb="FF00B050"/>
        </bottom>
        <vertical/>
        <horizontal/>
      </border>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ill>
        <patternFill>
          <bgColor theme="6"/>
        </patternFill>
      </fill>
    </dxf>
    <dxf>
      <fill>
        <patternFill>
          <bgColor theme="0" tint="-0.14996795556505021"/>
        </patternFill>
      </fill>
    </dxf>
    <dxf>
      <fill>
        <patternFill>
          <bgColor theme="6"/>
        </patternFill>
      </fill>
    </dxf>
    <dxf>
      <fill>
        <patternFill>
          <bgColor theme="0" tint="-0.14996795556505021"/>
        </patternFill>
      </fill>
    </dxf>
    <dxf>
      <fill>
        <patternFill>
          <bgColor theme="6"/>
        </patternFill>
      </fill>
    </dxf>
    <dxf>
      <fill>
        <patternFill>
          <bgColor theme="0" tint="-0.14996795556505021"/>
        </patternFill>
      </fill>
    </dxf>
    <dxf>
      <font>
        <strike val="0"/>
      </font>
      <fill>
        <patternFill>
          <bgColor rgb="FF92D050"/>
        </patternFill>
      </fill>
    </dxf>
    <dxf>
      <font>
        <strike val="0"/>
      </font>
      <fill>
        <patternFill>
          <bgColor rgb="FF92D050"/>
        </patternFill>
      </fill>
    </dxf>
    <dxf>
      <font>
        <strike val="0"/>
      </font>
      <fill>
        <patternFill>
          <bgColor rgb="FF92D050"/>
        </patternFill>
      </fill>
    </dxf>
    <dxf>
      <font>
        <strike val="0"/>
      </font>
      <fill>
        <patternFill>
          <bgColor rgb="FF92D050"/>
        </patternFill>
      </fill>
    </dxf>
    <dxf>
      <font>
        <strike val="0"/>
      </font>
      <fill>
        <patternFill>
          <bgColor rgb="FF92D050"/>
        </patternFill>
      </fill>
    </dxf>
    <dxf>
      <font>
        <strike val="0"/>
      </font>
      <fill>
        <patternFill>
          <bgColor rgb="FF92D050"/>
        </patternFill>
      </fill>
    </dxf>
    <dxf>
      <font>
        <strike val="0"/>
      </font>
      <fill>
        <patternFill>
          <bgColor rgb="FF92D050"/>
        </patternFill>
      </fill>
    </dxf>
    <dxf>
      <font>
        <strike val="0"/>
      </font>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font>
      <fill>
        <patternFill>
          <bgColor rgb="FFFFC000"/>
        </patternFill>
      </fill>
      <border>
        <vertical/>
        <horizontal/>
      </border>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b/>
        <i val="0"/>
        <color rgb="FF00B050"/>
      </font>
      <fill>
        <patternFill>
          <bgColor rgb="FF92D050"/>
        </patternFill>
      </fill>
      <border>
        <left style="thin">
          <color rgb="FF00B050"/>
        </left>
        <right style="thin">
          <color rgb="FF00B050"/>
        </right>
        <top style="thin">
          <color rgb="FF00B050"/>
        </top>
        <bottom style="thin">
          <color rgb="FF00B050"/>
        </bottom>
        <vertical/>
        <horizontal/>
      </border>
    </dxf>
    <dxf>
      <font>
        <b/>
        <i val="0"/>
        <color rgb="FF00B050"/>
      </font>
      <fill>
        <patternFill>
          <bgColor rgb="FF92D050"/>
        </patternFill>
      </fill>
      <border>
        <left style="thin">
          <color rgb="FF00B050"/>
        </left>
        <right style="thin">
          <color rgb="FF00B050"/>
        </right>
        <top style="thin">
          <color rgb="FF00B050"/>
        </top>
        <bottom style="thin">
          <color rgb="FF00B050"/>
        </bottom>
        <vertical/>
        <horizontal/>
      </border>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strike val="0"/>
      </font>
      <fill>
        <patternFill>
          <bgColor theme="7" tint="0.59996337778862885"/>
        </patternFill>
      </fill>
    </dxf>
    <dxf>
      <font>
        <strike val="0"/>
      </font>
      <fill>
        <patternFill>
          <bgColor theme="7"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E4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N" sz="1400"/>
              <a:t>Loop Performance
</a:t>
            </a:r>
          </a:p>
        </c:rich>
      </c:tx>
      <c:overlay val="0"/>
    </c:title>
    <c:autoTitleDeleted val="0"/>
    <c:plotArea>
      <c:layout/>
      <c:scatterChart>
        <c:scatterStyle val="lineMarker"/>
        <c:varyColors val="0"/>
        <c:ser>
          <c:idx val="0"/>
          <c:order val="0"/>
          <c:tx>
            <c:v>Total_gain(db)</c:v>
          </c:tx>
          <c:marker>
            <c:symbol val="none"/>
          </c:marker>
          <c:xVal>
            <c:numRef>
              <c:f>'BODE PLOT'!$B$44:$B$3845</c:f>
              <c:numCache>
                <c:formatCode>General</c:formatCode>
                <c:ptCount val="3802"/>
                <c:pt idx="0">
                  <c:v>1</c:v>
                </c:pt>
                <c:pt idx="1">
                  <c:v>1.0038</c:v>
                </c:pt>
                <c:pt idx="2">
                  <c:v>1.00761444</c:v>
                </c:pt>
                <c:pt idx="3">
                  <c:v>1.011443374872</c:v>
                </c:pt>
                <c:pt idx="4">
                  <c:v>1.0152868596965137</c:v>
                </c:pt>
                <c:pt idx="5">
                  <c:v>1.0191449497633605</c:v>
                </c:pt>
                <c:pt idx="6">
                  <c:v>1.0230177005724612</c:v>
                </c:pt>
                <c:pt idx="7">
                  <c:v>1.0269051678346366</c:v>
                </c:pt>
                <c:pt idx="8">
                  <c:v>1.0308074074724083</c:v>
                </c:pt>
                <c:pt idx="9">
                  <c:v>1.0347244756208034</c:v>
                </c:pt>
                <c:pt idx="10">
                  <c:v>1.0386564286281625</c:v>
                </c:pt>
                <c:pt idx="11">
                  <c:v>1.0426033230569496</c:v>
                </c:pt>
                <c:pt idx="12">
                  <c:v>1.046565215684566</c:v>
                </c:pt>
                <c:pt idx="13">
                  <c:v>1.0505421635041674</c:v>
                </c:pt>
                <c:pt idx="14">
                  <c:v>1.0545342237254833</c:v>
                </c:pt>
                <c:pt idx="15">
                  <c:v>1.0585414537756401</c:v>
                </c:pt>
                <c:pt idx="16">
                  <c:v>1.0625639112999876</c:v>
                </c:pt>
                <c:pt idx="17">
                  <c:v>1.0666016541629275</c:v>
                </c:pt>
                <c:pt idx="18">
                  <c:v>1.0706547404487468</c:v>
                </c:pt>
                <c:pt idx="19">
                  <c:v>1.0747232284624519</c:v>
                </c:pt>
                <c:pt idx="20">
                  <c:v>1.0788071767306093</c:v>
                </c:pt>
                <c:pt idx="21">
                  <c:v>1.0829066440021857</c:v>
                </c:pt>
                <c:pt idx="22">
                  <c:v>1.087021689249394</c:v>
                </c:pt>
                <c:pt idx="23">
                  <c:v>1.0911523716685418</c:v>
                </c:pt>
                <c:pt idx="24">
                  <c:v>1.0952987506808822</c:v>
                </c:pt>
                <c:pt idx="25">
                  <c:v>1.0994608859334696</c:v>
                </c:pt>
                <c:pt idx="26">
                  <c:v>1.1036388373000168</c:v>
                </c:pt>
                <c:pt idx="27">
                  <c:v>1.1078326648817569</c:v>
                </c:pt>
                <c:pt idx="28">
                  <c:v>1.1120424290083075</c:v>
                </c:pt>
                <c:pt idx="29">
                  <c:v>1.1162681902385392</c:v>
                </c:pt>
                <c:pt idx="30">
                  <c:v>1.1205100093614457</c:v>
                </c:pt>
                <c:pt idx="31">
                  <c:v>1.1247679473970194</c:v>
                </c:pt>
                <c:pt idx="32">
                  <c:v>1.1290420655971281</c:v>
                </c:pt>
                <c:pt idx="33">
                  <c:v>1.1333324254463972</c:v>
                </c:pt>
                <c:pt idx="34">
                  <c:v>1.1376390886630936</c:v>
                </c:pt>
                <c:pt idx="35">
                  <c:v>1.1419621172000134</c:v>
                </c:pt>
                <c:pt idx="36">
                  <c:v>1.1463015732453734</c:v>
                </c:pt>
                <c:pt idx="37">
                  <c:v>1.1506575192237058</c:v>
                </c:pt>
                <c:pt idx="38">
                  <c:v>1.1550300177967561</c:v>
                </c:pt>
                <c:pt idx="39">
                  <c:v>1.1594191318643838</c:v>
                </c:pt>
                <c:pt idx="40">
                  <c:v>1.1638249245654686</c:v>
                </c:pt>
                <c:pt idx="41">
                  <c:v>1.1682474592788175</c:v>
                </c:pt>
                <c:pt idx="42">
                  <c:v>1.1726867996240771</c:v>
                </c:pt>
                <c:pt idx="43">
                  <c:v>1.1771430094626485</c:v>
                </c:pt>
                <c:pt idx="44">
                  <c:v>1.1816161528986067</c:v>
                </c:pt>
                <c:pt idx="45">
                  <c:v>1.1861062942796214</c:v>
                </c:pt>
                <c:pt idx="46">
                  <c:v>1.190613498197884</c:v>
                </c:pt>
                <c:pt idx="47">
                  <c:v>1.195137829491036</c:v>
                </c:pt>
                <c:pt idx="48">
                  <c:v>1.199679353243102</c:v>
                </c:pt>
                <c:pt idx="49">
                  <c:v>1.2042381347854259</c:v>
                </c:pt>
                <c:pt idx="50">
                  <c:v>1.2088142396976105</c:v>
                </c:pt>
                <c:pt idx="51">
                  <c:v>1.2134077338084615</c:v>
                </c:pt>
                <c:pt idx="52">
                  <c:v>1.2180186831969337</c:v>
                </c:pt>
                <c:pt idx="53">
                  <c:v>1.2226471541930821</c:v>
                </c:pt>
                <c:pt idx="54">
                  <c:v>1.2272932133790158</c:v>
                </c:pt>
                <c:pt idx="55">
                  <c:v>1.2319569275898561</c:v>
                </c:pt>
                <c:pt idx="56">
                  <c:v>1.2366383639146976</c:v>
                </c:pt>
                <c:pt idx="57">
                  <c:v>1.2413375896975736</c:v>
                </c:pt>
                <c:pt idx="58">
                  <c:v>1.2460546725384243</c:v>
                </c:pt>
                <c:pt idx="59">
                  <c:v>1.2507896802940703</c:v>
                </c:pt>
                <c:pt idx="60">
                  <c:v>1.2555426810791879</c:v>
                </c:pt>
                <c:pt idx="61">
                  <c:v>1.2603137432672888</c:v>
                </c:pt>
                <c:pt idx="62">
                  <c:v>1.2651029354917045</c:v>
                </c:pt>
                <c:pt idx="63">
                  <c:v>1.269910326646573</c:v>
                </c:pt>
                <c:pt idx="64">
                  <c:v>1.27473598588783</c:v>
                </c:pt>
                <c:pt idx="65">
                  <c:v>1.2795799826342038</c:v>
                </c:pt>
                <c:pt idx="66">
                  <c:v>1.2844423865682137</c:v>
                </c:pt>
                <c:pt idx="67">
                  <c:v>1.2893232676371731</c:v>
                </c:pt>
                <c:pt idx="68">
                  <c:v>1.2942226960541945</c:v>
                </c:pt>
                <c:pt idx="69">
                  <c:v>1.2991407422992005</c:v>
                </c:pt>
                <c:pt idx="70">
                  <c:v>1.3040774771199375</c:v>
                </c:pt>
                <c:pt idx="71">
                  <c:v>1.3090329715329934</c:v>
                </c:pt>
                <c:pt idx="72">
                  <c:v>1.3140072968248189</c:v>
                </c:pt>
                <c:pt idx="73">
                  <c:v>1.3190005245527532</c:v>
                </c:pt>
                <c:pt idx="74">
                  <c:v>1.3240127265460537</c:v>
                </c:pt>
                <c:pt idx="75">
                  <c:v>1.3290439749069287</c:v>
                </c:pt>
                <c:pt idx="76">
                  <c:v>1.3340943420115752</c:v>
                </c:pt>
                <c:pt idx="77">
                  <c:v>1.3391639005112193</c:v>
                </c:pt>
                <c:pt idx="78">
                  <c:v>1.3442527233331618</c:v>
                </c:pt>
                <c:pt idx="79">
                  <c:v>1.3493608836818278</c:v>
                </c:pt>
                <c:pt idx="80">
                  <c:v>1.3544884550398189</c:v>
                </c:pt>
                <c:pt idx="81">
                  <c:v>1.3596355111689702</c:v>
                </c:pt>
                <c:pt idx="82">
                  <c:v>1.3648021261114123</c:v>
                </c:pt>
                <c:pt idx="83">
                  <c:v>1.3699883741906356</c:v>
                </c:pt>
                <c:pt idx="84">
                  <c:v>1.37519433001256</c:v>
                </c:pt>
                <c:pt idx="85">
                  <c:v>1.3804200684666077</c:v>
                </c:pt>
                <c:pt idx="86">
                  <c:v>1.3856656647267809</c:v>
                </c:pt>
                <c:pt idx="87">
                  <c:v>1.3909311942527427</c:v>
                </c:pt>
                <c:pt idx="88">
                  <c:v>1.3962167327909032</c:v>
                </c:pt>
                <c:pt idx="89">
                  <c:v>1.4015223563755086</c:v>
                </c:pt>
                <c:pt idx="90">
                  <c:v>1.4068481413297356</c:v>
                </c:pt>
                <c:pt idx="91">
                  <c:v>1.4121941642667886</c:v>
                </c:pt>
                <c:pt idx="92">
                  <c:v>1.4175605020910025</c:v>
                </c:pt>
                <c:pt idx="93">
                  <c:v>1.4229472319989482</c:v>
                </c:pt>
                <c:pt idx="94">
                  <c:v>1.4283544314805443</c:v>
                </c:pt>
                <c:pt idx="95">
                  <c:v>1.4337821783201705</c:v>
                </c:pt>
                <c:pt idx="96">
                  <c:v>1.4392305505977872</c:v>
                </c:pt>
                <c:pt idx="97">
                  <c:v>1.4446996266900587</c:v>
                </c:pt>
                <c:pt idx="98">
                  <c:v>1.4501894852714809</c:v>
                </c:pt>
                <c:pt idx="99">
                  <c:v>1.4557002053155126</c:v>
                </c:pt>
                <c:pt idx="100">
                  <c:v>1.4612318660957115</c:v>
                </c:pt>
                <c:pt idx="101">
                  <c:v>1.4667845471868752</c:v>
                </c:pt>
                <c:pt idx="102">
                  <c:v>1.4723583284661854</c:v>
                </c:pt>
                <c:pt idx="103">
                  <c:v>1.4779532901143571</c:v>
                </c:pt>
                <c:pt idx="104">
                  <c:v>1.4835695126167916</c:v>
                </c:pt>
                <c:pt idx="105">
                  <c:v>1.4892070767647354</c:v>
                </c:pt>
                <c:pt idx="106">
                  <c:v>1.4948660636564415</c:v>
                </c:pt>
                <c:pt idx="107">
                  <c:v>1.5005465546983361</c:v>
                </c:pt>
                <c:pt idx="108">
                  <c:v>1.5062486316061898</c:v>
                </c:pt>
                <c:pt idx="109">
                  <c:v>1.5119723764062933</c:v>
                </c:pt>
                <c:pt idx="110">
                  <c:v>1.5177178714366373</c:v>
                </c:pt>
                <c:pt idx="111">
                  <c:v>1.5234851993480965</c:v>
                </c:pt>
                <c:pt idx="112">
                  <c:v>1.5292744431056193</c:v>
                </c:pt>
                <c:pt idx="113">
                  <c:v>1.5350856859894206</c:v>
                </c:pt>
                <c:pt idx="114">
                  <c:v>1.5409190115961804</c:v>
                </c:pt>
                <c:pt idx="115">
                  <c:v>1.5467745038402458</c:v>
                </c:pt>
                <c:pt idx="116">
                  <c:v>1.5526522469548387</c:v>
                </c:pt>
                <c:pt idx="117">
                  <c:v>1.5585523254932672</c:v>
                </c:pt>
                <c:pt idx="118">
                  <c:v>1.5644748243301416</c:v>
                </c:pt>
                <c:pt idx="119">
                  <c:v>1.5704198286625961</c:v>
                </c:pt>
                <c:pt idx="120">
                  <c:v>1.5763874240115141</c:v>
                </c:pt>
                <c:pt idx="121">
                  <c:v>1.5823776962227578</c:v>
                </c:pt>
                <c:pt idx="122">
                  <c:v>1.5883907314684043</c:v>
                </c:pt>
                <c:pt idx="123">
                  <c:v>1.5944266162479843</c:v>
                </c:pt>
                <c:pt idx="124">
                  <c:v>1.6004854373897266</c:v>
                </c:pt>
                <c:pt idx="125">
                  <c:v>1.6065672820518075</c:v>
                </c:pt>
                <c:pt idx="126">
                  <c:v>1.6126722377236045</c:v>
                </c:pt>
                <c:pt idx="127">
                  <c:v>1.6188003922269543</c:v>
                </c:pt>
                <c:pt idx="128">
                  <c:v>1.6249518337174167</c:v>
                </c:pt>
                <c:pt idx="129">
                  <c:v>1.6311266506855429</c:v>
                </c:pt>
                <c:pt idx="130">
                  <c:v>1.637324931958148</c:v>
                </c:pt>
                <c:pt idx="131">
                  <c:v>1.6435467666995891</c:v>
                </c:pt>
                <c:pt idx="132">
                  <c:v>1.6497922444130475</c:v>
                </c:pt>
                <c:pt idx="133">
                  <c:v>1.6560614549418171</c:v>
                </c:pt>
                <c:pt idx="134">
                  <c:v>1.6623544884705961</c:v>
                </c:pt>
                <c:pt idx="135">
                  <c:v>1.6686714355267844</c:v>
                </c:pt>
                <c:pt idx="136">
                  <c:v>1.6750123869817863</c:v>
                </c:pt>
                <c:pt idx="137">
                  <c:v>1.6813774340523171</c:v>
                </c:pt>
                <c:pt idx="138">
                  <c:v>1.6877666683017158</c:v>
                </c:pt>
                <c:pt idx="139">
                  <c:v>1.6941801816412625</c:v>
                </c:pt>
                <c:pt idx="140">
                  <c:v>1.7006180663314994</c:v>
                </c:pt>
                <c:pt idx="141">
                  <c:v>1.707080414983559</c:v>
                </c:pt>
                <c:pt idx="142">
                  <c:v>1.7135673205604967</c:v>
                </c:pt>
                <c:pt idx="143">
                  <c:v>1.7200788763786266</c:v>
                </c:pt>
                <c:pt idx="144">
                  <c:v>1.7266151761088653</c:v>
                </c:pt>
                <c:pt idx="145">
                  <c:v>1.7331763137780789</c:v>
                </c:pt>
                <c:pt idx="146">
                  <c:v>1.7397623837704357</c:v>
                </c:pt>
                <c:pt idx="147">
                  <c:v>1.7463734808287634</c:v>
                </c:pt>
                <c:pt idx="148">
                  <c:v>1.7530097000559128</c:v>
                </c:pt>
                <c:pt idx="149">
                  <c:v>1.7596711369161253</c:v>
                </c:pt>
                <c:pt idx="150">
                  <c:v>1.7663578872364067</c:v>
                </c:pt>
                <c:pt idx="151">
                  <c:v>1.7730700472079051</c:v>
                </c:pt>
                <c:pt idx="152">
                  <c:v>1.7798077133872952</c:v>
                </c:pt>
                <c:pt idx="153">
                  <c:v>1.7865709826981668</c:v>
                </c:pt>
                <c:pt idx="154">
                  <c:v>1.79335995243242</c:v>
                </c:pt>
                <c:pt idx="155">
                  <c:v>1.8001747202516631</c:v>
                </c:pt>
                <c:pt idx="156">
                  <c:v>1.8070153841886194</c:v>
                </c:pt>
                <c:pt idx="157">
                  <c:v>1.8138820426485363</c:v>
                </c:pt>
                <c:pt idx="158">
                  <c:v>1.8207747944106007</c:v>
                </c:pt>
                <c:pt idx="159">
                  <c:v>1.827693738629361</c:v>
                </c:pt>
                <c:pt idx="160">
                  <c:v>1.8346389748361527</c:v>
                </c:pt>
                <c:pt idx="161">
                  <c:v>1.8416106029405301</c:v>
                </c:pt>
                <c:pt idx="162">
                  <c:v>1.8486087232317041</c:v>
                </c:pt>
                <c:pt idx="163">
                  <c:v>1.8556334363799847</c:v>
                </c:pt>
                <c:pt idx="164">
                  <c:v>1.8626848434382286</c:v>
                </c:pt>
                <c:pt idx="165">
                  <c:v>1.8697630458432939</c:v>
                </c:pt>
                <c:pt idx="166">
                  <c:v>1.8768681454174985</c:v>
                </c:pt>
                <c:pt idx="167">
                  <c:v>1.884000244370085</c:v>
                </c:pt>
                <c:pt idx="168">
                  <c:v>1.8911594452986913</c:v>
                </c:pt>
                <c:pt idx="169">
                  <c:v>1.8983458511908264</c:v>
                </c:pt>
                <c:pt idx="170">
                  <c:v>1.9055595654253517</c:v>
                </c:pt>
                <c:pt idx="171">
                  <c:v>1.9128006917739679</c:v>
                </c:pt>
                <c:pt idx="172">
                  <c:v>1.9200693344027091</c:v>
                </c:pt>
                <c:pt idx="173">
                  <c:v>1.9273655978734394</c:v>
                </c:pt>
                <c:pt idx="174">
                  <c:v>1.9346895871453584</c:v>
                </c:pt>
                <c:pt idx="175">
                  <c:v>1.9420414075765109</c:v>
                </c:pt>
                <c:pt idx="176">
                  <c:v>1.9494211649253017</c:v>
                </c:pt>
                <c:pt idx="177">
                  <c:v>1.9568289653520179</c:v>
                </c:pt>
                <c:pt idx="178">
                  <c:v>1.9642649154203555</c:v>
                </c:pt>
                <c:pt idx="179">
                  <c:v>1.971729122098953</c:v>
                </c:pt>
                <c:pt idx="180">
                  <c:v>1.9792216927629291</c:v>
                </c:pt>
                <c:pt idx="181">
                  <c:v>1.9867427351954283</c:v>
                </c:pt>
                <c:pt idx="182">
                  <c:v>1.9942923575891709</c:v>
                </c:pt>
                <c:pt idx="183">
                  <c:v>2.0018706685480097</c:v>
                </c:pt>
                <c:pt idx="184">
                  <c:v>2.0094777770884922</c:v>
                </c:pt>
                <c:pt idx="185">
                  <c:v>2.0171137926414286</c:v>
                </c:pt>
                <c:pt idx="186">
                  <c:v>2.024778825053466</c:v>
                </c:pt>
                <c:pt idx="187">
                  <c:v>2.0324729845886691</c:v>
                </c:pt>
                <c:pt idx="188">
                  <c:v>2.0401963819301061</c:v>
                </c:pt>
                <c:pt idx="189">
                  <c:v>2.0479491281814406</c:v>
                </c:pt>
                <c:pt idx="190">
                  <c:v>2.05573133486853</c:v>
                </c:pt>
                <c:pt idx="191">
                  <c:v>2.0635431139410305</c:v>
                </c:pt>
                <c:pt idx="192">
                  <c:v>2.0713845777740065</c:v>
                </c:pt>
                <c:pt idx="193">
                  <c:v>2.0792558391695479</c:v>
                </c:pt>
                <c:pt idx="194">
                  <c:v>2.0871570113583924</c:v>
                </c:pt>
                <c:pt idx="195">
                  <c:v>2.0950882080015543</c:v>
                </c:pt>
                <c:pt idx="196">
                  <c:v>2.1030495431919602</c:v>
                </c:pt>
                <c:pt idx="197">
                  <c:v>2.1110411314560897</c:v>
                </c:pt>
                <c:pt idx="198">
                  <c:v>2.1190630877556229</c:v>
                </c:pt>
                <c:pt idx="199">
                  <c:v>2.1271155274890945</c:v>
                </c:pt>
                <c:pt idx="200">
                  <c:v>2.1351985664935529</c:v>
                </c:pt>
                <c:pt idx="201">
                  <c:v>2.1433123210462286</c:v>
                </c:pt>
                <c:pt idx="202">
                  <c:v>2.1514569078662045</c:v>
                </c:pt>
                <c:pt idx="203">
                  <c:v>2.1596324441160961</c:v>
                </c:pt>
                <c:pt idx="204">
                  <c:v>2.1678390474037372</c:v>
                </c:pt>
                <c:pt idx="205">
                  <c:v>2.1760768357838716</c:v>
                </c:pt>
                <c:pt idx="206">
                  <c:v>2.1843459277598503</c:v>
                </c:pt>
                <c:pt idx="207">
                  <c:v>2.1926464422853376</c:v>
                </c:pt>
                <c:pt idx="208">
                  <c:v>2.2009784987660219</c:v>
                </c:pt>
                <c:pt idx="209">
                  <c:v>2.2093422170613328</c:v>
                </c:pt>
                <c:pt idx="210">
                  <c:v>2.2177377174861661</c:v>
                </c:pt>
                <c:pt idx="211">
                  <c:v>2.2261651208126136</c:v>
                </c:pt>
                <c:pt idx="212">
                  <c:v>2.2346245482717015</c:v>
                </c:pt>
                <c:pt idx="213">
                  <c:v>2.2431161215551341</c:v>
                </c:pt>
                <c:pt idx="214">
                  <c:v>2.2516399628170438</c:v>
                </c:pt>
                <c:pt idx="215">
                  <c:v>2.2601961946757485</c:v>
                </c:pt>
                <c:pt idx="216">
                  <c:v>2.2687849402155162</c:v>
                </c:pt>
                <c:pt idx="217">
                  <c:v>2.2774063229883352</c:v>
                </c:pt>
                <c:pt idx="218">
                  <c:v>2.286060467015691</c:v>
                </c:pt>
                <c:pt idx="219">
                  <c:v>2.2947474967903507</c:v>
                </c:pt>
                <c:pt idx="220">
                  <c:v>2.3034675372781539</c:v>
                </c:pt>
                <c:pt idx="221">
                  <c:v>2.3122207139198108</c:v>
                </c:pt>
                <c:pt idx="222">
                  <c:v>2.3210071526327063</c:v>
                </c:pt>
                <c:pt idx="223">
                  <c:v>2.3298269798127107</c:v>
                </c:pt>
                <c:pt idx="224">
                  <c:v>2.3386803223359989</c:v>
                </c:pt>
                <c:pt idx="225">
                  <c:v>2.3475673075608756</c:v>
                </c:pt>
                <c:pt idx="226">
                  <c:v>2.356488063329607</c:v>
                </c:pt>
                <c:pt idx="227">
                  <c:v>2.3654427179702595</c:v>
                </c:pt>
                <c:pt idx="228">
                  <c:v>2.3744314002985467</c:v>
                </c:pt>
                <c:pt idx="229">
                  <c:v>2.3834542396196814</c:v>
                </c:pt>
                <c:pt idx="230">
                  <c:v>2.3925113657302362</c:v>
                </c:pt>
                <c:pt idx="231">
                  <c:v>2.4016029089200113</c:v>
                </c:pt>
                <c:pt idx="232">
                  <c:v>2.4107289999739074</c:v>
                </c:pt>
                <c:pt idx="233">
                  <c:v>2.4198897701738082</c:v>
                </c:pt>
                <c:pt idx="234">
                  <c:v>2.4290853513004689</c:v>
                </c:pt>
                <c:pt idx="235">
                  <c:v>2.4383158756354106</c:v>
                </c:pt>
                <c:pt idx="236">
                  <c:v>2.4475814759628252</c:v>
                </c:pt>
                <c:pt idx="237">
                  <c:v>2.456882285571484</c:v>
                </c:pt>
                <c:pt idx="238">
                  <c:v>2.4662184382566559</c:v>
                </c:pt>
                <c:pt idx="239">
                  <c:v>2.4755900683220311</c:v>
                </c:pt>
                <c:pt idx="240">
                  <c:v>2.484997310581655</c:v>
                </c:pt>
                <c:pt idx="241">
                  <c:v>2.4944403003618651</c:v>
                </c:pt>
                <c:pt idx="242">
                  <c:v>2.5039191735032404</c:v>
                </c:pt>
                <c:pt idx="243">
                  <c:v>2.513434066362553</c:v>
                </c:pt>
                <c:pt idx="244">
                  <c:v>2.5229851158147305</c:v>
                </c:pt>
                <c:pt idx="245">
                  <c:v>2.5325724592548267</c:v>
                </c:pt>
                <c:pt idx="246">
                  <c:v>2.5421962345999951</c:v>
                </c:pt>
                <c:pt idx="247">
                  <c:v>2.5518565802914752</c:v>
                </c:pt>
                <c:pt idx="248">
                  <c:v>2.5615536352965829</c:v>
                </c:pt>
                <c:pt idx="249">
                  <c:v>2.5712875391107097</c:v>
                </c:pt>
                <c:pt idx="250">
                  <c:v>2.5810584317593306</c:v>
                </c:pt>
                <c:pt idx="251">
                  <c:v>2.5908664538000159</c:v>
                </c:pt>
                <c:pt idx="252">
                  <c:v>2.600711746324456</c:v>
                </c:pt>
                <c:pt idx="253">
                  <c:v>2.6105944509604888</c:v>
                </c:pt>
                <c:pt idx="254">
                  <c:v>2.6205147098741386</c:v>
                </c:pt>
                <c:pt idx="255">
                  <c:v>2.6304726657716602</c:v>
                </c:pt>
                <c:pt idx="256">
                  <c:v>2.6404684619015923</c:v>
                </c:pt>
                <c:pt idx="257">
                  <c:v>2.6505022420568185</c:v>
                </c:pt>
                <c:pt idx="258">
                  <c:v>2.6605741505766343</c:v>
                </c:pt>
                <c:pt idx="259">
                  <c:v>2.6706843323488254</c:v>
                </c:pt>
                <c:pt idx="260">
                  <c:v>2.6808329328117511</c:v>
                </c:pt>
                <c:pt idx="261">
                  <c:v>2.6910200979564358</c:v>
                </c:pt>
                <c:pt idx="262">
                  <c:v>2.7012459743286703</c:v>
                </c:pt>
                <c:pt idx="263">
                  <c:v>2.7115107090311192</c:v>
                </c:pt>
                <c:pt idx="264">
                  <c:v>2.7218144497254375</c:v>
                </c:pt>
                <c:pt idx="265">
                  <c:v>2.7321573446343943</c:v>
                </c:pt>
                <c:pt idx="266">
                  <c:v>2.7425395425440051</c:v>
                </c:pt>
                <c:pt idx="267">
                  <c:v>2.7529611928056723</c:v>
                </c:pt>
                <c:pt idx="268">
                  <c:v>2.763422445338334</c:v>
                </c:pt>
                <c:pt idx="269">
                  <c:v>2.7739234506306198</c:v>
                </c:pt>
                <c:pt idx="270">
                  <c:v>2.7844643597430161</c:v>
                </c:pt>
                <c:pt idx="271">
                  <c:v>2.7950453243100397</c:v>
                </c:pt>
                <c:pt idx="272">
                  <c:v>2.8056664965424178</c:v>
                </c:pt>
                <c:pt idx="273">
                  <c:v>2.8163280292292789</c:v>
                </c:pt>
                <c:pt idx="274">
                  <c:v>2.8270300757403501</c:v>
                </c:pt>
                <c:pt idx="275">
                  <c:v>2.8377727900281635</c:v>
                </c:pt>
                <c:pt idx="276">
                  <c:v>2.8485563266302707</c:v>
                </c:pt>
                <c:pt idx="277">
                  <c:v>2.8593808406714656</c:v>
                </c:pt>
                <c:pt idx="278">
                  <c:v>2.8702464878660172</c:v>
                </c:pt>
                <c:pt idx="279">
                  <c:v>2.881153424519908</c:v>
                </c:pt>
                <c:pt idx="280">
                  <c:v>2.8921018075330838</c:v>
                </c:pt>
                <c:pt idx="281">
                  <c:v>2.9030917944017096</c:v>
                </c:pt>
                <c:pt idx="282">
                  <c:v>2.9141235432204362</c:v>
                </c:pt>
                <c:pt idx="283">
                  <c:v>2.9251972126846741</c:v>
                </c:pt>
                <c:pt idx="284">
                  <c:v>2.9363129620928761</c:v>
                </c:pt>
                <c:pt idx="285">
                  <c:v>2.9474709513488291</c:v>
                </c:pt>
                <c:pt idx="286">
                  <c:v>2.9586713409639547</c:v>
                </c:pt>
                <c:pt idx="287">
                  <c:v>2.969914292059618</c:v>
                </c:pt>
                <c:pt idx="288">
                  <c:v>2.9811999663694446</c:v>
                </c:pt>
                <c:pt idx="289">
                  <c:v>2.9925285262416486</c:v>
                </c:pt>
                <c:pt idx="290">
                  <c:v>3.0039001346413667</c:v>
                </c:pt>
                <c:pt idx="291">
                  <c:v>3.0153149551530039</c:v>
                </c:pt>
                <c:pt idx="292">
                  <c:v>3.0267731519825856</c:v>
                </c:pt>
                <c:pt idx="293">
                  <c:v>3.0382748899601193</c:v>
                </c:pt>
                <c:pt idx="294">
                  <c:v>3.0498203345419679</c:v>
                </c:pt>
                <c:pt idx="295">
                  <c:v>3.0614096518132272</c:v>
                </c:pt>
                <c:pt idx="296">
                  <c:v>3.0730430084901177</c:v>
                </c:pt>
                <c:pt idx="297">
                  <c:v>3.08472057192238</c:v>
                </c:pt>
                <c:pt idx="298">
                  <c:v>3.0964425100956849</c:v>
                </c:pt>
                <c:pt idx="299">
                  <c:v>3.1082089916340485</c:v>
                </c:pt>
                <c:pt idx="300">
                  <c:v>3.1200201858022578</c:v>
                </c:pt>
                <c:pt idx="301">
                  <c:v>3.1318762625083063</c:v>
                </c:pt>
                <c:pt idx="302">
                  <c:v>3.1437773923058381</c:v>
                </c:pt>
                <c:pt idx="303">
                  <c:v>3.1557237463966001</c:v>
                </c:pt>
                <c:pt idx="304">
                  <c:v>3.1677154966329071</c:v>
                </c:pt>
                <c:pt idx="305">
                  <c:v>3.179752815520112</c:v>
                </c:pt>
                <c:pt idx="306">
                  <c:v>3.1918358762190886</c:v>
                </c:pt>
                <c:pt idx="307">
                  <c:v>3.2039648525487214</c:v>
                </c:pt>
                <c:pt idx="308">
                  <c:v>3.2161399189884068</c:v>
                </c:pt>
                <c:pt idx="309">
                  <c:v>3.228361250680563</c:v>
                </c:pt>
                <c:pt idx="310">
                  <c:v>3.2406290234331494</c:v>
                </c:pt>
                <c:pt idx="311">
                  <c:v>3.2529434137221953</c:v>
                </c:pt>
                <c:pt idx="312">
                  <c:v>3.2653045986943399</c:v>
                </c:pt>
                <c:pt idx="313">
                  <c:v>3.2777127561693784</c:v>
                </c:pt>
                <c:pt idx="314">
                  <c:v>3.2901680646428222</c:v>
                </c:pt>
                <c:pt idx="315">
                  <c:v>3.3026707032884648</c:v>
                </c:pt>
                <c:pt idx="316">
                  <c:v>3.3152208519609609</c:v>
                </c:pt>
                <c:pt idx="317">
                  <c:v>3.3278186911984129</c:v>
                </c:pt>
                <c:pt idx="318">
                  <c:v>3.340464402224967</c:v>
                </c:pt>
                <c:pt idx="319">
                  <c:v>3.3531581669534218</c:v>
                </c:pt>
                <c:pt idx="320">
                  <c:v>3.3659001679878449</c:v>
                </c:pt>
                <c:pt idx="321">
                  <c:v>3.3786905886261986</c:v>
                </c:pt>
                <c:pt idx="322">
                  <c:v>3.3915296128629784</c:v>
                </c:pt>
                <c:pt idx="323">
                  <c:v>3.4044174253918578</c:v>
                </c:pt>
                <c:pt idx="324">
                  <c:v>3.4173542116083468</c:v>
                </c:pt>
                <c:pt idx="325">
                  <c:v>3.4303401576124588</c:v>
                </c:pt>
                <c:pt idx="326">
                  <c:v>3.443375450211386</c:v>
                </c:pt>
                <c:pt idx="327">
                  <c:v>3.4564602769221895</c:v>
                </c:pt>
                <c:pt idx="328">
                  <c:v>3.469594825974494</c:v>
                </c:pt>
                <c:pt idx="329">
                  <c:v>3.482779286313197</c:v>
                </c:pt>
                <c:pt idx="330">
                  <c:v>3.4960138476011871</c:v>
                </c:pt>
                <c:pt idx="331">
                  <c:v>3.5092987002220717</c:v>
                </c:pt>
                <c:pt idx="332">
                  <c:v>3.5226340352829157</c:v>
                </c:pt>
                <c:pt idx="333">
                  <c:v>3.5360200446169907</c:v>
                </c:pt>
                <c:pt idx="334">
                  <c:v>3.5494569207865352</c:v>
                </c:pt>
                <c:pt idx="335">
                  <c:v>3.5629448570855242</c:v>
                </c:pt>
                <c:pt idx="336">
                  <c:v>3.5764840475424493</c:v>
                </c:pt>
                <c:pt idx="337">
                  <c:v>3.5900746869231108</c:v>
                </c:pt>
                <c:pt idx="338">
                  <c:v>3.6037169707334189</c:v>
                </c:pt>
                <c:pt idx="339">
                  <c:v>3.6174110952222058</c:v>
                </c:pt>
                <c:pt idx="340">
                  <c:v>3.6311572573840505</c:v>
                </c:pt>
                <c:pt idx="341">
                  <c:v>3.6449556549621098</c:v>
                </c:pt>
                <c:pt idx="342">
                  <c:v>3.658806486450966</c:v>
                </c:pt>
                <c:pt idx="343">
                  <c:v>3.6727099510994798</c:v>
                </c:pt>
                <c:pt idx="344">
                  <c:v>3.6866662489136579</c:v>
                </c:pt>
                <c:pt idx="345">
                  <c:v>3.7006755806595297</c:v>
                </c:pt>
                <c:pt idx="346">
                  <c:v>3.714738147866036</c:v>
                </c:pt>
                <c:pt idx="347">
                  <c:v>3.7288541528279269</c:v>
                </c:pt>
                <c:pt idx="348">
                  <c:v>3.743023798608673</c:v>
                </c:pt>
                <c:pt idx="349">
                  <c:v>3.7572472890433861</c:v>
                </c:pt>
                <c:pt idx="350">
                  <c:v>3.7715248287417511</c:v>
                </c:pt>
                <c:pt idx="351">
                  <c:v>3.7858566230909698</c:v>
                </c:pt>
                <c:pt idx="352">
                  <c:v>3.8002428782587154</c:v>
                </c:pt>
                <c:pt idx="353">
                  <c:v>3.8146838011960988</c:v>
                </c:pt>
                <c:pt idx="354">
                  <c:v>3.8291795996406441</c:v>
                </c:pt>
                <c:pt idx="355">
                  <c:v>3.8437304821192786</c:v>
                </c:pt>
                <c:pt idx="356">
                  <c:v>3.8583366579513321</c:v>
                </c:pt>
                <c:pt idx="357">
                  <c:v>3.8729983372515471</c:v>
                </c:pt>
                <c:pt idx="358">
                  <c:v>3.887715730933103</c:v>
                </c:pt>
                <c:pt idx="359">
                  <c:v>3.9024890507106487</c:v>
                </c:pt>
                <c:pt idx="360">
                  <c:v>3.9173185091033491</c:v>
                </c:pt>
                <c:pt idx="361">
                  <c:v>3.9322043194379419</c:v>
                </c:pt>
                <c:pt idx="362">
                  <c:v>3.947146695851806</c:v>
                </c:pt>
                <c:pt idx="363">
                  <c:v>3.9621458532960427</c:v>
                </c:pt>
                <c:pt idx="364">
                  <c:v>3.9772020075385677</c:v>
                </c:pt>
                <c:pt idx="365">
                  <c:v>3.9923153751672142</c:v>
                </c:pt>
                <c:pt idx="366">
                  <c:v>4.0074861735928495</c:v>
                </c:pt>
                <c:pt idx="367">
                  <c:v>4.0227146210525024</c:v>
                </c:pt>
                <c:pt idx="368">
                  <c:v>4.0380009366125025</c:v>
                </c:pt>
                <c:pt idx="369">
                  <c:v>4.0533453401716297</c:v>
                </c:pt>
                <c:pt idx="370">
                  <c:v>4.0687480524642821</c:v>
                </c:pt>
                <c:pt idx="371">
                  <c:v>4.0842092950636468</c:v>
                </c:pt>
                <c:pt idx="372">
                  <c:v>4.0997292903848885</c:v>
                </c:pt>
                <c:pt idx="373">
                  <c:v>4.1153082616883516</c:v>
                </c:pt>
                <c:pt idx="374">
                  <c:v>4.1309464330827677</c:v>
                </c:pt>
                <c:pt idx="375">
                  <c:v>4.1466440295284821</c:v>
                </c:pt>
                <c:pt idx="376">
                  <c:v>4.1624012768406908</c:v>
                </c:pt>
                <c:pt idx="377">
                  <c:v>4.1782184016926855</c:v>
                </c:pt>
                <c:pt idx="378">
                  <c:v>4.1940956316191178</c:v>
                </c:pt>
                <c:pt idx="379">
                  <c:v>4.2100331950192702</c:v>
                </c:pt>
                <c:pt idx="380">
                  <c:v>4.2260313211603435</c:v>
                </c:pt>
                <c:pt idx="381">
                  <c:v>4.2420902401807528</c:v>
                </c:pt>
                <c:pt idx="382">
                  <c:v>4.25821018309344</c:v>
                </c:pt>
                <c:pt idx="383">
                  <c:v>4.2743913817891954</c:v>
                </c:pt>
                <c:pt idx="384">
                  <c:v>4.2906340690399949</c:v>
                </c:pt>
                <c:pt idx="385">
                  <c:v>4.3069384785023468</c:v>
                </c:pt>
                <c:pt idx="386">
                  <c:v>4.3233048447206555</c:v>
                </c:pt>
                <c:pt idx="387">
                  <c:v>4.3397334031305936</c:v>
                </c:pt>
                <c:pt idx="388">
                  <c:v>4.35622439006249</c:v>
                </c:pt>
                <c:pt idx="389">
                  <c:v>4.3727780427447271</c:v>
                </c:pt>
                <c:pt idx="390">
                  <c:v>4.389394599307157</c:v>
                </c:pt>
                <c:pt idx="391">
                  <c:v>4.4060742987845245</c:v>
                </c:pt>
                <c:pt idx="392">
                  <c:v>4.4228173811199056</c:v>
                </c:pt>
                <c:pt idx="393">
                  <c:v>4.4396240871681618</c:v>
                </c:pt>
                <c:pt idx="394">
                  <c:v>4.456494658699401</c:v>
                </c:pt>
                <c:pt idx="395">
                  <c:v>4.4734293384024584</c:v>
                </c:pt>
                <c:pt idx="396">
                  <c:v>4.490428369888388</c:v>
                </c:pt>
                <c:pt idx="397">
                  <c:v>4.5074919976939638</c:v>
                </c:pt>
                <c:pt idx="398">
                  <c:v>4.5246204672852013</c:v>
                </c:pt>
                <c:pt idx="399">
                  <c:v>4.5418140250608854</c:v>
                </c:pt>
                <c:pt idx="400">
                  <c:v>4.5590729183561169</c:v>
                </c:pt>
                <c:pt idx="401">
                  <c:v>4.5763973954458699</c:v>
                </c:pt>
                <c:pt idx="402">
                  <c:v>4.5937877055485643</c:v>
                </c:pt>
                <c:pt idx="403">
                  <c:v>4.6112440988296486</c:v>
                </c:pt>
                <c:pt idx="404">
                  <c:v>4.6287668264052018</c:v>
                </c:pt>
                <c:pt idx="405">
                  <c:v>4.6463561403455413</c:v>
                </c:pt>
                <c:pt idx="406">
                  <c:v>4.6640122936788542</c:v>
                </c:pt>
                <c:pt idx="407">
                  <c:v>4.6817355403948335</c:v>
                </c:pt>
                <c:pt idx="408">
                  <c:v>4.699526135448334</c:v>
                </c:pt>
                <c:pt idx="409">
                  <c:v>4.7173843347630378</c:v>
                </c:pt>
                <c:pt idx="410">
                  <c:v>4.7353103952351372</c:v>
                </c:pt>
                <c:pt idx="411">
                  <c:v>4.7533045747370313</c:v>
                </c:pt>
                <c:pt idx="412">
                  <c:v>4.771367132121032</c:v>
                </c:pt>
                <c:pt idx="413">
                  <c:v>4.7894983272230922</c:v>
                </c:pt>
                <c:pt idx="414">
                  <c:v>4.8076984208665401</c:v>
                </c:pt>
                <c:pt idx="415">
                  <c:v>4.8259676748658329</c:v>
                </c:pt>
                <c:pt idx="416">
                  <c:v>4.8443063520303236</c:v>
                </c:pt>
                <c:pt idx="417">
                  <c:v>4.8627147161680391</c:v>
                </c:pt>
                <c:pt idx="418">
                  <c:v>4.8811930320894774</c:v>
                </c:pt>
                <c:pt idx="419">
                  <c:v>4.8997415656114178</c:v>
                </c:pt>
                <c:pt idx="420">
                  <c:v>4.9183605835607409</c:v>
                </c:pt>
                <c:pt idx="421">
                  <c:v>4.9370503537782717</c:v>
                </c:pt>
                <c:pt idx="422">
                  <c:v>4.9558111451226292</c:v>
                </c:pt>
                <c:pt idx="423">
                  <c:v>4.974643227474095</c:v>
                </c:pt>
                <c:pt idx="424">
                  <c:v>4.9935468717384968</c:v>
                </c:pt>
                <c:pt idx="425">
                  <c:v>5.0125223498511033</c:v>
                </c:pt>
                <c:pt idx="426">
                  <c:v>5.0315699347805376</c:v>
                </c:pt>
                <c:pt idx="427">
                  <c:v>5.0506899005327037</c:v>
                </c:pt>
                <c:pt idx="428">
                  <c:v>5.0698825221547281</c:v>
                </c:pt>
                <c:pt idx="429">
                  <c:v>5.0891480757389163</c:v>
                </c:pt>
                <c:pt idx="430">
                  <c:v>5.1084868384267246</c:v>
                </c:pt>
                <c:pt idx="431">
                  <c:v>5.1278990884127467</c:v>
                </c:pt>
                <c:pt idx="432">
                  <c:v>5.1473851049487154</c:v>
                </c:pt>
                <c:pt idx="433">
                  <c:v>5.1669451683475209</c:v>
                </c:pt>
                <c:pt idx="434">
                  <c:v>5.1865795599872415</c:v>
                </c:pt>
                <c:pt idx="435">
                  <c:v>5.2062885623151933</c:v>
                </c:pt>
                <c:pt idx="436">
                  <c:v>5.2260724588519913</c:v>
                </c:pt>
                <c:pt idx="437">
                  <c:v>5.2459315341956287</c:v>
                </c:pt>
                <c:pt idx="438">
                  <c:v>5.2658660740255723</c:v>
                </c:pt>
                <c:pt idx="439">
                  <c:v>5.2858763651068692</c:v>
                </c:pt>
                <c:pt idx="440">
                  <c:v>5.3059626952942756</c:v>
                </c:pt>
                <c:pt idx="441">
                  <c:v>5.3261253535363942</c:v>
                </c:pt>
                <c:pt idx="442">
                  <c:v>5.3463646298798322</c:v>
                </c:pt>
                <c:pt idx="443">
                  <c:v>5.3666808154733756</c:v>
                </c:pt>
                <c:pt idx="444">
                  <c:v>5.3870742025721743</c:v>
                </c:pt>
                <c:pt idx="445">
                  <c:v>5.4075450845419484</c:v>
                </c:pt>
                <c:pt idx="446">
                  <c:v>5.4280937558632081</c:v>
                </c:pt>
                <c:pt idx="447">
                  <c:v>5.4487205121354885</c:v>
                </c:pt>
                <c:pt idx="448">
                  <c:v>5.4694256500816039</c:v>
                </c:pt>
                <c:pt idx="449">
                  <c:v>5.4902094675519137</c:v>
                </c:pt>
                <c:pt idx="450">
                  <c:v>5.5110722635286109</c:v>
                </c:pt>
                <c:pt idx="451">
                  <c:v>5.5320143381300202</c:v>
                </c:pt>
                <c:pt idx="452">
                  <c:v>5.5530359926149142</c:v>
                </c:pt>
                <c:pt idx="453">
                  <c:v>5.5741375293868511</c:v>
                </c:pt>
                <c:pt idx="454">
                  <c:v>5.5953192519985215</c:v>
                </c:pt>
                <c:pt idx="455">
                  <c:v>5.6165814651561163</c:v>
                </c:pt>
                <c:pt idx="456">
                  <c:v>5.6379244747237101</c:v>
                </c:pt>
                <c:pt idx="457">
                  <c:v>5.6593485877276599</c:v>
                </c:pt>
                <c:pt idx="458">
                  <c:v>5.6808541123610254</c:v>
                </c:pt>
                <c:pt idx="459">
                  <c:v>5.7024413579879978</c:v>
                </c:pt>
                <c:pt idx="460">
                  <c:v>5.7241106351483522</c:v>
                </c:pt>
                <c:pt idx="461">
                  <c:v>5.7458622555619163</c:v>
                </c:pt>
                <c:pt idx="462">
                  <c:v>5.7676965321330513</c:v>
                </c:pt>
                <c:pt idx="463">
                  <c:v>5.7896137789551574</c:v>
                </c:pt>
                <c:pt idx="464">
                  <c:v>5.8116143113151875</c:v>
                </c:pt>
                <c:pt idx="465">
                  <c:v>5.8336984456981851</c:v>
                </c:pt>
                <c:pt idx="466">
                  <c:v>5.8558664997918379</c:v>
                </c:pt>
                <c:pt idx="467">
                  <c:v>5.8781187924910467</c:v>
                </c:pt>
                <c:pt idx="468">
                  <c:v>5.9004556439025126</c:v>
                </c:pt>
                <c:pt idx="469">
                  <c:v>5.9228773753493424</c:v>
                </c:pt>
                <c:pt idx="470">
                  <c:v>5.9453843093756698</c:v>
                </c:pt>
                <c:pt idx="471">
                  <c:v>5.9679767697512975</c:v>
                </c:pt>
                <c:pt idx="472">
                  <c:v>5.9906550814763531</c:v>
                </c:pt>
                <c:pt idx="473">
                  <c:v>6.0134195707859632</c:v>
                </c:pt>
                <c:pt idx="474">
                  <c:v>6.0362705651549504</c:v>
                </c:pt>
                <c:pt idx="475">
                  <c:v>6.0592083933025398</c:v>
                </c:pt>
                <c:pt idx="476">
                  <c:v>6.0822333851970898</c:v>
                </c:pt>
                <c:pt idx="477">
                  <c:v>6.1053458720608385</c:v>
                </c:pt>
                <c:pt idx="478">
                  <c:v>6.1285461863746695</c:v>
                </c:pt>
                <c:pt idx="479">
                  <c:v>6.1518346618828934</c:v>
                </c:pt>
                <c:pt idx="480">
                  <c:v>6.1752116335980487</c:v>
                </c:pt>
                <c:pt idx="481">
                  <c:v>6.1986774378057214</c:v>
                </c:pt>
                <c:pt idx="482">
                  <c:v>6.222232412069383</c:v>
                </c:pt>
                <c:pt idx="483">
                  <c:v>6.2458768952352468</c:v>
                </c:pt>
                <c:pt idx="484">
                  <c:v>6.2696112274371405</c:v>
                </c:pt>
                <c:pt idx="485">
                  <c:v>6.293435750101402</c:v>
                </c:pt>
                <c:pt idx="486">
                  <c:v>6.3173508059517873</c:v>
                </c:pt>
                <c:pt idx="487">
                  <c:v>6.3413567390144046</c:v>
                </c:pt>
                <c:pt idx="488">
                  <c:v>6.3654538946226591</c:v>
                </c:pt>
                <c:pt idx="489">
                  <c:v>6.3896426194222258</c:v>
                </c:pt>
                <c:pt idx="490">
                  <c:v>6.4139232613760306</c:v>
                </c:pt>
                <c:pt idx="491">
                  <c:v>6.4382961697692593</c:v>
                </c:pt>
                <c:pt idx="492">
                  <c:v>6.4627616952143825</c:v>
                </c:pt>
                <c:pt idx="493">
                  <c:v>6.4873201896561969</c:v>
                </c:pt>
                <c:pt idx="494">
                  <c:v>6.5119720063768902</c:v>
                </c:pt>
                <c:pt idx="495">
                  <c:v>6.5367175000011226</c:v>
                </c:pt>
                <c:pt idx="496">
                  <c:v>6.5615570265011272</c:v>
                </c:pt>
                <c:pt idx="497">
                  <c:v>6.5864909432018317</c:v>
                </c:pt>
                <c:pt idx="498">
                  <c:v>6.6115196087859989</c:v>
                </c:pt>
                <c:pt idx="499">
                  <c:v>6.6366433832993854</c:v>
                </c:pt>
                <c:pt idx="500">
                  <c:v>6.661862628155923</c:v>
                </c:pt>
                <c:pt idx="501">
                  <c:v>6.6871777061429158</c:v>
                </c:pt>
                <c:pt idx="502">
                  <c:v>6.7125889814262587</c:v>
                </c:pt>
                <c:pt idx="503">
                  <c:v>6.738096819555679</c:v>
                </c:pt>
                <c:pt idx="504">
                  <c:v>6.7637015874699911</c:v>
                </c:pt>
                <c:pt idx="505">
                  <c:v>6.7894036535023776</c:v>
                </c:pt>
                <c:pt idx="506">
                  <c:v>6.8152033873856865</c:v>
                </c:pt>
                <c:pt idx="507">
                  <c:v>6.8411011602577521</c:v>
                </c:pt>
                <c:pt idx="508">
                  <c:v>6.8670973446667318</c:v>
                </c:pt>
                <c:pt idx="509">
                  <c:v>6.8931923145764653</c:v>
                </c:pt>
                <c:pt idx="510">
                  <c:v>6.9193864453718561</c:v>
                </c:pt>
                <c:pt idx="511">
                  <c:v>6.9456801138642694</c:v>
                </c:pt>
                <c:pt idx="512">
                  <c:v>6.9720736982969536</c:v>
                </c:pt>
                <c:pt idx="513">
                  <c:v>6.9985675783504826</c:v>
                </c:pt>
                <c:pt idx="514">
                  <c:v>7.0251621351482143</c:v>
                </c:pt>
                <c:pt idx="515">
                  <c:v>7.0518577512617773</c:v>
                </c:pt>
                <c:pt idx="516">
                  <c:v>7.0786548107165723</c:v>
                </c:pt>
                <c:pt idx="517">
                  <c:v>7.1055536989972952</c:v>
                </c:pt>
                <c:pt idx="518">
                  <c:v>7.1325548030534849</c:v>
                </c:pt>
                <c:pt idx="519">
                  <c:v>7.1596585113050883</c:v>
                </c:pt>
                <c:pt idx="520">
                  <c:v>7.1868652136480478</c:v>
                </c:pt>
                <c:pt idx="521">
                  <c:v>7.2141753014599104</c:v>
                </c:pt>
                <c:pt idx="522">
                  <c:v>7.2415891676054578</c:v>
                </c:pt>
                <c:pt idx="523">
                  <c:v>7.2691072064423583</c:v>
                </c:pt>
                <c:pt idx="524">
                  <c:v>7.2967298138268397</c:v>
                </c:pt>
                <c:pt idx="525">
                  <c:v>7.3244573871193817</c:v>
                </c:pt>
                <c:pt idx="526">
                  <c:v>7.3522903251904355</c:v>
                </c:pt>
                <c:pt idx="527">
                  <c:v>7.3802290284261591</c:v>
                </c:pt>
                <c:pt idx="528">
                  <c:v>7.408273898734179</c:v>
                </c:pt>
                <c:pt idx="529">
                  <c:v>7.4364253395493689</c:v>
                </c:pt>
                <c:pt idx="530">
                  <c:v>7.4646837558396566</c:v>
                </c:pt>
                <c:pt idx="531">
                  <c:v>7.4930495541118471</c:v>
                </c:pt>
                <c:pt idx="532">
                  <c:v>7.5215231424174727</c:v>
                </c:pt>
                <c:pt idx="533">
                  <c:v>7.5501049303586596</c:v>
                </c:pt>
                <c:pt idx="534">
                  <c:v>7.5787953290940226</c:v>
                </c:pt>
                <c:pt idx="535">
                  <c:v>7.6075947513445801</c:v>
                </c:pt>
                <c:pt idx="536">
                  <c:v>7.6365036113996894</c:v>
                </c:pt>
                <c:pt idx="537">
                  <c:v>7.6655223251230087</c:v>
                </c:pt>
                <c:pt idx="538">
                  <c:v>7.6946513099584761</c:v>
                </c:pt>
                <c:pt idx="539">
                  <c:v>7.7238909849363182</c:v>
                </c:pt>
                <c:pt idx="540">
                  <c:v>7.7532417706790762</c:v>
                </c:pt>
                <c:pt idx="541">
                  <c:v>7.7827040894076571</c:v>
                </c:pt>
                <c:pt idx="542">
                  <c:v>7.8122783649474066</c:v>
                </c:pt>
                <c:pt idx="543">
                  <c:v>7.8419650227342066</c:v>
                </c:pt>
                <c:pt idx="544">
                  <c:v>7.8717644898205972</c:v>
                </c:pt>
                <c:pt idx="545">
                  <c:v>7.9016771948819153</c:v>
                </c:pt>
                <c:pt idx="546">
                  <c:v>7.931703568222467</c:v>
                </c:pt>
                <c:pt idx="547">
                  <c:v>7.9618440417817125</c:v>
                </c:pt>
                <c:pt idx="548">
                  <c:v>7.9920990491404833</c:v>
                </c:pt>
                <c:pt idx="549">
                  <c:v>8.0224690255272169</c:v>
                </c:pt>
                <c:pt idx="550">
                  <c:v>8.0529544078242203</c:v>
                </c:pt>
                <c:pt idx="551">
                  <c:v>8.083555634573953</c:v>
                </c:pt>
                <c:pt idx="552">
                  <c:v>8.1142731459853348</c:v>
                </c:pt>
                <c:pt idx="553">
                  <c:v>8.1451073839400792</c:v>
                </c:pt>
                <c:pt idx="554">
                  <c:v>8.1760587919990524</c:v>
                </c:pt>
                <c:pt idx="555">
                  <c:v>8.2071278154086489</c:v>
                </c:pt>
                <c:pt idx="556">
                  <c:v>8.2383149011072021</c:v>
                </c:pt>
                <c:pt idx="557">
                  <c:v>8.2696204977314096</c:v>
                </c:pt>
                <c:pt idx="558">
                  <c:v>8.3010450556227884</c:v>
                </c:pt>
                <c:pt idx="559">
                  <c:v>8.3325890268341549</c:v>
                </c:pt>
                <c:pt idx="560">
                  <c:v>8.364252865136125</c:v>
                </c:pt>
                <c:pt idx="561">
                  <c:v>8.3960370260236417</c:v>
                </c:pt>
                <c:pt idx="562">
                  <c:v>8.4279419667225319</c:v>
                </c:pt>
                <c:pt idx="563">
                  <c:v>8.4599681461960774</c:v>
                </c:pt>
                <c:pt idx="564">
                  <c:v>8.4921160251516223</c:v>
                </c:pt>
                <c:pt idx="565">
                  <c:v>8.5243860660471995</c:v>
                </c:pt>
                <c:pt idx="566">
                  <c:v>8.556778733098179</c:v>
                </c:pt>
                <c:pt idx="567">
                  <c:v>8.5892944922839529</c:v>
                </c:pt>
                <c:pt idx="568">
                  <c:v>8.6219338113546318</c:v>
                </c:pt>
                <c:pt idx="569">
                  <c:v>8.6546971598377791</c:v>
                </c:pt>
                <c:pt idx="570">
                  <c:v>8.6875850090451632</c:v>
                </c:pt>
                <c:pt idx="571">
                  <c:v>8.7205978320795356</c:v>
                </c:pt>
                <c:pt idx="572">
                  <c:v>8.7537361038414385</c:v>
                </c:pt>
                <c:pt idx="573">
                  <c:v>8.787000301036036</c:v>
                </c:pt>
                <c:pt idx="574">
                  <c:v>8.8203909021799731</c:v>
                </c:pt>
                <c:pt idx="575">
                  <c:v>8.8539083876082572</c:v>
                </c:pt>
                <c:pt idx="576">
                  <c:v>8.8875532394811696</c:v>
                </c:pt>
                <c:pt idx="577">
                  <c:v>8.9213259417911974</c:v>
                </c:pt>
                <c:pt idx="578">
                  <c:v>8.9552269803700035</c:v>
                </c:pt>
                <c:pt idx="579">
                  <c:v>8.9892568428954096</c:v>
                </c:pt>
                <c:pt idx="580">
                  <c:v>9.0234160188984127</c:v>
                </c:pt>
                <c:pt idx="581">
                  <c:v>9.0577049997702268</c:v>
                </c:pt>
                <c:pt idx="582">
                  <c:v>9.0921242787693544</c:v>
                </c:pt>
                <c:pt idx="583">
                  <c:v>9.1266743510286776</c:v>
                </c:pt>
                <c:pt idx="584">
                  <c:v>9.1613557135625872</c:v>
                </c:pt>
                <c:pt idx="585">
                  <c:v>9.1961688652741245</c:v>
                </c:pt>
                <c:pt idx="586">
                  <c:v>9.2311143069621657</c:v>
                </c:pt>
                <c:pt idx="587">
                  <c:v>9.266192541328623</c:v>
                </c:pt>
                <c:pt idx="588">
                  <c:v>9.3014040729856724</c:v>
                </c:pt>
                <c:pt idx="589">
                  <c:v>9.3367494084630174</c:v>
                </c:pt>
                <c:pt idx="590">
                  <c:v>9.3722290562151773</c:v>
                </c:pt>
                <c:pt idx="591">
                  <c:v>9.4078435266287954</c:v>
                </c:pt>
                <c:pt idx="592">
                  <c:v>9.4435933320299856</c:v>
                </c:pt>
                <c:pt idx="593">
                  <c:v>9.4794789866916993</c:v>
                </c:pt>
                <c:pt idx="594">
                  <c:v>9.5155010068411272</c:v>
                </c:pt>
                <c:pt idx="595">
                  <c:v>9.5516599106671229</c:v>
                </c:pt>
                <c:pt idx="596">
                  <c:v>9.5879562183276583</c:v>
                </c:pt>
                <c:pt idx="597">
                  <c:v>9.6243904519573036</c:v>
                </c:pt>
                <c:pt idx="598">
                  <c:v>9.6609631356747414</c:v>
                </c:pt>
                <c:pt idx="599">
                  <c:v>9.6976747955903058</c:v>
                </c:pt>
                <c:pt idx="600">
                  <c:v>9.7345259598135492</c:v>
                </c:pt>
                <c:pt idx="601">
                  <c:v>9.7715171584608402</c:v>
                </c:pt>
                <c:pt idx="602">
                  <c:v>9.8086489236629912</c:v>
                </c:pt>
                <c:pt idx="603">
                  <c:v>9.8459217895729108</c:v>
                </c:pt>
                <c:pt idx="604">
                  <c:v>9.8833362923732881</c:v>
                </c:pt>
                <c:pt idx="605">
                  <c:v>9.9208929702843065</c:v>
                </c:pt>
                <c:pt idx="606">
                  <c:v>9.9585923635713876</c:v>
                </c:pt>
                <c:pt idx="607">
                  <c:v>9.9964350145529597</c:v>
                </c:pt>
                <c:pt idx="608">
                  <c:v>10.034421467608261</c:v>
                </c:pt>
                <c:pt idx="609">
                  <c:v>10.072552269185174</c:v>
                </c:pt>
                <c:pt idx="610">
                  <c:v>10.110827967808078</c:v>
                </c:pt>
                <c:pt idx="611">
                  <c:v>10.149249114085748</c:v>
                </c:pt>
                <c:pt idx="612">
                  <c:v>10.187816260719273</c:v>
                </c:pt>
                <c:pt idx="613">
                  <c:v>10.226529962510007</c:v>
                </c:pt>
                <c:pt idx="614">
                  <c:v>10.265390776367544</c:v>
                </c:pt>
                <c:pt idx="615">
                  <c:v>10.304399261317741</c:v>
                </c:pt>
                <c:pt idx="616">
                  <c:v>10.343555978510748</c:v>
                </c:pt>
                <c:pt idx="617">
                  <c:v>10.38286149122909</c:v>
                </c:pt>
                <c:pt idx="618">
                  <c:v>10.42231636489576</c:v>
                </c:pt>
                <c:pt idx="619">
                  <c:v>10.461921167082364</c:v>
                </c:pt>
                <c:pt idx="620">
                  <c:v>10.501676467517278</c:v>
                </c:pt>
                <c:pt idx="621">
                  <c:v>10.541582838093843</c:v>
                </c:pt>
                <c:pt idx="622">
                  <c:v>10.5816408528786</c:v>
                </c:pt>
                <c:pt idx="623">
                  <c:v>10.62185108811954</c:v>
                </c:pt>
                <c:pt idx="624">
                  <c:v>10.662214122254394</c:v>
                </c:pt>
                <c:pt idx="625">
                  <c:v>10.702730535918962</c:v>
                </c:pt>
                <c:pt idx="626">
                  <c:v>10.743400911955455</c:v>
                </c:pt>
                <c:pt idx="627">
                  <c:v>10.784225835420886</c:v>
                </c:pt>
                <c:pt idx="628">
                  <c:v>10.825205893595486</c:v>
                </c:pt>
                <c:pt idx="629">
                  <c:v>10.86634167599115</c:v>
                </c:pt>
                <c:pt idx="630">
                  <c:v>10.907633774359915</c:v>
                </c:pt>
                <c:pt idx="631">
                  <c:v>10.949082782702483</c:v>
                </c:pt>
                <c:pt idx="632">
                  <c:v>10.990689297276752</c:v>
                </c:pt>
                <c:pt idx="633">
                  <c:v>11.032453916606404</c:v>
                </c:pt>
                <c:pt idx="634">
                  <c:v>11.074377241489508</c:v>
                </c:pt>
                <c:pt idx="635">
                  <c:v>11.116459875007168</c:v>
                </c:pt>
                <c:pt idx="636">
                  <c:v>11.158702422532196</c:v>
                </c:pt>
                <c:pt idx="637">
                  <c:v>11.201105491737819</c:v>
                </c:pt>
                <c:pt idx="638">
                  <c:v>11.243669692606423</c:v>
                </c:pt>
                <c:pt idx="639">
                  <c:v>11.286395637438327</c:v>
                </c:pt>
                <c:pt idx="640">
                  <c:v>11.329283940860593</c:v>
                </c:pt>
                <c:pt idx="641">
                  <c:v>11.372335219835863</c:v>
                </c:pt>
                <c:pt idx="642">
                  <c:v>11.415550093671239</c:v>
                </c:pt>
                <c:pt idx="643">
                  <c:v>11.458929184027191</c:v>
                </c:pt>
                <c:pt idx="644">
                  <c:v>11.502473114926495</c:v>
                </c:pt>
                <c:pt idx="645">
                  <c:v>11.546182512763217</c:v>
                </c:pt>
                <c:pt idx="646">
                  <c:v>11.590058006311716</c:v>
                </c:pt>
                <c:pt idx="647">
                  <c:v>11.634100226735701</c:v>
                </c:pt>
                <c:pt idx="648">
                  <c:v>11.678309807597296</c:v>
                </c:pt>
                <c:pt idx="649">
                  <c:v>11.722687384866166</c:v>
                </c:pt>
                <c:pt idx="650">
                  <c:v>11.767233596928659</c:v>
                </c:pt>
                <c:pt idx="651">
                  <c:v>11.811949084596987</c:v>
                </c:pt>
                <c:pt idx="652">
                  <c:v>11.856834491118457</c:v>
                </c:pt>
                <c:pt idx="653">
                  <c:v>11.901890462184708</c:v>
                </c:pt>
                <c:pt idx="654">
                  <c:v>11.94711764594101</c:v>
                </c:pt>
                <c:pt idx="655">
                  <c:v>11.992516692995586</c:v>
                </c:pt>
                <c:pt idx="656">
                  <c:v>12.038088256428971</c:v>
                </c:pt>
                <c:pt idx="657">
                  <c:v>12.083832991803401</c:v>
                </c:pt>
                <c:pt idx="658">
                  <c:v>12.129751557172254</c:v>
                </c:pt>
                <c:pt idx="659">
                  <c:v>12.175844613089509</c:v>
                </c:pt>
                <c:pt idx="660">
                  <c:v>12.22211282261925</c:v>
                </c:pt>
                <c:pt idx="661">
                  <c:v>12.268556851345204</c:v>
                </c:pt>
                <c:pt idx="662">
                  <c:v>12.315177367380317</c:v>
                </c:pt>
                <c:pt idx="663">
                  <c:v>12.361975041376363</c:v>
                </c:pt>
                <c:pt idx="664">
                  <c:v>12.408950546533594</c:v>
                </c:pt>
                <c:pt idx="665">
                  <c:v>12.456104558610422</c:v>
                </c:pt>
                <c:pt idx="666">
                  <c:v>12.503437755933142</c:v>
                </c:pt>
                <c:pt idx="667">
                  <c:v>12.550950819405688</c:v>
                </c:pt>
                <c:pt idx="668">
                  <c:v>12.59864443251943</c:v>
                </c:pt>
                <c:pt idx="669">
                  <c:v>12.646519281363004</c:v>
                </c:pt>
                <c:pt idx="670">
                  <c:v>12.694576054632183</c:v>
                </c:pt>
                <c:pt idx="671">
                  <c:v>12.742815443639785</c:v>
                </c:pt>
                <c:pt idx="672">
                  <c:v>12.791238142325616</c:v>
                </c:pt>
                <c:pt idx="673">
                  <c:v>12.839844847266454</c:v>
                </c:pt>
                <c:pt idx="674">
                  <c:v>12.888636257686066</c:v>
                </c:pt>
                <c:pt idx="675">
                  <c:v>12.937613075465274</c:v>
                </c:pt>
                <c:pt idx="676">
                  <c:v>12.986776005152041</c:v>
                </c:pt>
                <c:pt idx="677">
                  <c:v>13.03612575397162</c:v>
                </c:pt>
                <c:pt idx="678">
                  <c:v>13.085663031836711</c:v>
                </c:pt>
                <c:pt idx="679">
                  <c:v>13.135388551357691</c:v>
                </c:pt>
                <c:pt idx="680">
                  <c:v>13.18530302785285</c:v>
                </c:pt>
                <c:pt idx="681">
                  <c:v>13.235407179358692</c:v>
                </c:pt>
                <c:pt idx="682">
                  <c:v>13.285701726640255</c:v>
                </c:pt>
                <c:pt idx="683">
                  <c:v>13.336187393201488</c:v>
                </c:pt>
                <c:pt idx="684">
                  <c:v>13.386864905295655</c:v>
                </c:pt>
                <c:pt idx="685">
                  <c:v>13.437734991935779</c:v>
                </c:pt>
                <c:pt idx="686">
                  <c:v>13.488798384905134</c:v>
                </c:pt>
                <c:pt idx="687">
                  <c:v>13.540055818767774</c:v>
                </c:pt>
                <c:pt idx="688">
                  <c:v>13.591508030879092</c:v>
                </c:pt>
                <c:pt idx="689">
                  <c:v>13.643155761396434</c:v>
                </c:pt>
                <c:pt idx="690">
                  <c:v>13.694999753289741</c:v>
                </c:pt>
                <c:pt idx="691">
                  <c:v>13.747040752352243</c:v>
                </c:pt>
                <c:pt idx="692">
                  <c:v>13.799279507211182</c:v>
                </c:pt>
                <c:pt idx="693">
                  <c:v>13.851716769338585</c:v>
                </c:pt>
                <c:pt idx="694">
                  <c:v>13.904353293062073</c:v>
                </c:pt>
                <c:pt idx="695">
                  <c:v>13.95718983557571</c:v>
                </c:pt>
                <c:pt idx="696">
                  <c:v>14.010227156950897</c:v>
                </c:pt>
                <c:pt idx="697">
                  <c:v>14.063466020147311</c:v>
                </c:pt>
                <c:pt idx="698">
                  <c:v>14.116907191023872</c:v>
                </c:pt>
                <c:pt idx="699">
                  <c:v>14.170551438349763</c:v>
                </c:pt>
                <c:pt idx="700">
                  <c:v>14.224399533815493</c:v>
                </c:pt>
                <c:pt idx="701">
                  <c:v>14.278452252043992</c:v>
                </c:pt>
                <c:pt idx="702">
                  <c:v>14.33271037060176</c:v>
                </c:pt>
                <c:pt idx="703">
                  <c:v>14.387174670010047</c:v>
                </c:pt>
                <c:pt idx="704">
                  <c:v>14.441845933756086</c:v>
                </c:pt>
                <c:pt idx="705">
                  <c:v>14.49672494830436</c:v>
                </c:pt>
                <c:pt idx="706">
                  <c:v>14.551812503107916</c:v>
                </c:pt>
                <c:pt idx="707">
                  <c:v>14.607109390619726</c:v>
                </c:pt>
                <c:pt idx="708">
                  <c:v>14.662616406304082</c:v>
                </c:pt>
                <c:pt idx="709">
                  <c:v>14.718334348648037</c:v>
                </c:pt>
                <c:pt idx="710">
                  <c:v>14.7742640191729</c:v>
                </c:pt>
                <c:pt idx="711">
                  <c:v>14.830406222445758</c:v>
                </c:pt>
                <c:pt idx="712">
                  <c:v>14.886761766091052</c:v>
                </c:pt>
                <c:pt idx="713">
                  <c:v>14.943331460802199</c:v>
                </c:pt>
                <c:pt idx="714">
                  <c:v>15.000116120353248</c:v>
                </c:pt>
                <c:pt idx="715">
                  <c:v>15.05711656161059</c:v>
                </c:pt>
                <c:pt idx="716">
                  <c:v>15.11433360454471</c:v>
                </c:pt>
                <c:pt idx="717">
                  <c:v>15.17176807224198</c:v>
                </c:pt>
                <c:pt idx="718">
                  <c:v>15.2294207909165</c:v>
                </c:pt>
                <c:pt idx="719">
                  <c:v>15.287292589921982</c:v>
                </c:pt>
                <c:pt idx="720">
                  <c:v>15.345384301763687</c:v>
                </c:pt>
                <c:pt idx="721">
                  <c:v>15.403696762110389</c:v>
                </c:pt>
                <c:pt idx="722">
                  <c:v>15.462230809806409</c:v>
                </c:pt>
                <c:pt idx="723">
                  <c:v>15.520987286883674</c:v>
                </c:pt>
                <c:pt idx="724">
                  <c:v>15.579967038573832</c:v>
                </c:pt>
                <c:pt idx="725">
                  <c:v>15.639170913320413</c:v>
                </c:pt>
                <c:pt idx="726">
                  <c:v>15.698599762791032</c:v>
                </c:pt>
                <c:pt idx="727">
                  <c:v>15.758254441889639</c:v>
                </c:pt>
                <c:pt idx="728">
                  <c:v>15.818135808768819</c:v>
                </c:pt>
                <c:pt idx="729">
                  <c:v>15.878244724842141</c:v>
                </c:pt>
                <c:pt idx="730">
                  <c:v>15.938582054796541</c:v>
                </c:pt>
                <c:pt idx="731">
                  <c:v>15.999148666604768</c:v>
                </c:pt>
                <c:pt idx="732">
                  <c:v>16.059945431537866</c:v>
                </c:pt>
                <c:pt idx="733">
                  <c:v>16.12097322417771</c:v>
                </c:pt>
                <c:pt idx="734">
                  <c:v>16.182232922429588</c:v>
                </c:pt>
                <c:pt idx="735">
                  <c:v>16.243725407534821</c:v>
                </c:pt>
                <c:pt idx="736">
                  <c:v>16.305451564083455</c:v>
                </c:pt>
                <c:pt idx="737">
                  <c:v>16.367412280026972</c:v>
                </c:pt>
                <c:pt idx="738">
                  <c:v>16.429608446691073</c:v>
                </c:pt>
                <c:pt idx="739">
                  <c:v>16.4920409587885</c:v>
                </c:pt>
                <c:pt idx="740">
                  <c:v>16.554710714431899</c:v>
                </c:pt>
                <c:pt idx="741">
                  <c:v>16.617618615146739</c:v>
                </c:pt>
                <c:pt idx="742">
                  <c:v>16.680765565884297</c:v>
                </c:pt>
                <c:pt idx="743">
                  <c:v>16.744152475034657</c:v>
                </c:pt>
                <c:pt idx="744">
                  <c:v>16.807780254439788</c:v>
                </c:pt>
                <c:pt idx="745">
                  <c:v>16.87164981940666</c:v>
                </c:pt>
                <c:pt idx="746">
                  <c:v>16.935762088720406</c:v>
                </c:pt>
                <c:pt idx="747">
                  <c:v>17.000117984657543</c:v>
                </c:pt>
                <c:pt idx="748">
                  <c:v>17.064718432999243</c:v>
                </c:pt>
                <c:pt idx="749">
                  <c:v>17.12956436304464</c:v>
                </c:pt>
                <c:pt idx="750">
                  <c:v>17.194656707624208</c:v>
                </c:pt>
                <c:pt idx="751">
                  <c:v>17.259996403113181</c:v>
                </c:pt>
                <c:pt idx="752">
                  <c:v>17.325584389445012</c:v>
                </c:pt>
                <c:pt idx="753">
                  <c:v>17.391421610124905</c:v>
                </c:pt>
                <c:pt idx="754">
                  <c:v>17.457509012243381</c:v>
                </c:pt>
                <c:pt idx="755">
                  <c:v>17.523847546489908</c:v>
                </c:pt>
                <c:pt idx="756">
                  <c:v>17.590438167166571</c:v>
                </c:pt>
                <c:pt idx="757">
                  <c:v>17.657281832201804</c:v>
                </c:pt>
                <c:pt idx="758">
                  <c:v>17.724379503164172</c:v>
                </c:pt>
                <c:pt idx="759">
                  <c:v>17.791732145276196</c:v>
                </c:pt>
                <c:pt idx="760">
                  <c:v>17.859340727428247</c:v>
                </c:pt>
                <c:pt idx="761">
                  <c:v>17.927206222192474</c:v>
                </c:pt>
                <c:pt idx="762">
                  <c:v>17.995329605836805</c:v>
                </c:pt>
                <c:pt idx="763">
                  <c:v>18.063711858338984</c:v>
                </c:pt>
                <c:pt idx="764">
                  <c:v>18.132353963400671</c:v>
                </c:pt>
                <c:pt idx="765">
                  <c:v>18.201256908461595</c:v>
                </c:pt>
                <c:pt idx="766">
                  <c:v>18.270421684713749</c:v>
                </c:pt>
                <c:pt idx="767">
                  <c:v>18.339849287115662</c:v>
                </c:pt>
                <c:pt idx="768">
                  <c:v>18.409540714406702</c:v>
                </c:pt>
                <c:pt idx="769">
                  <c:v>18.479496969121449</c:v>
                </c:pt>
                <c:pt idx="770">
                  <c:v>18.549719057604111</c:v>
                </c:pt>
                <c:pt idx="771">
                  <c:v>18.620207990023008</c:v>
                </c:pt>
                <c:pt idx="772">
                  <c:v>18.690964780385094</c:v>
                </c:pt>
                <c:pt idx="773">
                  <c:v>18.761990446550559</c:v>
                </c:pt>
                <c:pt idx="774">
                  <c:v>18.833286010247452</c:v>
                </c:pt>
                <c:pt idx="775">
                  <c:v>18.904852497086392</c:v>
                </c:pt>
                <c:pt idx="776">
                  <c:v>18.97669093657532</c:v>
                </c:pt>
                <c:pt idx="777">
                  <c:v>19.048802362134307</c:v>
                </c:pt>
                <c:pt idx="778">
                  <c:v>19.121187811110417</c:v>
                </c:pt>
                <c:pt idx="779">
                  <c:v>19.193848324792636</c:v>
                </c:pt>
                <c:pt idx="780">
                  <c:v>19.266784948426849</c:v>
                </c:pt>
                <c:pt idx="781">
                  <c:v>19.339998731230871</c:v>
                </c:pt>
                <c:pt idx="782">
                  <c:v>19.413490726409549</c:v>
                </c:pt>
                <c:pt idx="783">
                  <c:v>19.487261991169905</c:v>
                </c:pt>
                <c:pt idx="784">
                  <c:v>19.56131358673635</c:v>
                </c:pt>
                <c:pt idx="785">
                  <c:v>19.63564657836595</c:v>
                </c:pt>
                <c:pt idx="786">
                  <c:v>19.710262035363741</c:v>
                </c:pt>
                <c:pt idx="787">
                  <c:v>19.785161031098124</c:v>
                </c:pt>
                <c:pt idx="788">
                  <c:v>19.860344643016298</c:v>
                </c:pt>
                <c:pt idx="789">
                  <c:v>19.93581395265976</c:v>
                </c:pt>
                <c:pt idx="790">
                  <c:v>20.011570045679868</c:v>
                </c:pt>
                <c:pt idx="791">
                  <c:v>20.08761401185345</c:v>
                </c:pt>
                <c:pt idx="792">
                  <c:v>20.163946945098495</c:v>
                </c:pt>
                <c:pt idx="793">
                  <c:v>20.24056994348987</c:v>
                </c:pt>
                <c:pt idx="794">
                  <c:v>20.317484109275131</c:v>
                </c:pt>
                <c:pt idx="795">
                  <c:v>20.394690548890377</c:v>
                </c:pt>
                <c:pt idx="796">
                  <c:v>20.472190372976161</c:v>
                </c:pt>
                <c:pt idx="797">
                  <c:v>20.549984696393473</c:v>
                </c:pt>
                <c:pt idx="798">
                  <c:v>20.62807463823977</c:v>
                </c:pt>
                <c:pt idx="799">
                  <c:v>20.706461321865081</c:v>
                </c:pt>
                <c:pt idx="800">
                  <c:v>20.785145874888169</c:v>
                </c:pt>
                <c:pt idx="801">
                  <c:v>20.864129429212745</c:v>
                </c:pt>
                <c:pt idx="802">
                  <c:v>20.943413121043754</c:v>
                </c:pt>
                <c:pt idx="803">
                  <c:v>21.02299809090372</c:v>
                </c:pt>
                <c:pt idx="804">
                  <c:v>21.102885483649153</c:v>
                </c:pt>
                <c:pt idx="805">
                  <c:v>21.183076448487022</c:v>
                </c:pt>
                <c:pt idx="806">
                  <c:v>21.263572138991272</c:v>
                </c:pt>
                <c:pt idx="807">
                  <c:v>21.344373713119438</c:v>
                </c:pt>
                <c:pt idx="808">
                  <c:v>21.425482333229294</c:v>
                </c:pt>
                <c:pt idx="809">
                  <c:v>21.506899166095565</c:v>
                </c:pt>
                <c:pt idx="810">
                  <c:v>21.588625382926729</c:v>
                </c:pt>
                <c:pt idx="811">
                  <c:v>21.670662159381852</c:v>
                </c:pt>
                <c:pt idx="812">
                  <c:v>21.753010675587504</c:v>
                </c:pt>
                <c:pt idx="813">
                  <c:v>21.835672116154736</c:v>
                </c:pt>
                <c:pt idx="814">
                  <c:v>21.918647670196126</c:v>
                </c:pt>
                <c:pt idx="815">
                  <c:v>22.001938531342873</c:v>
                </c:pt>
                <c:pt idx="816">
                  <c:v>22.085545897761975</c:v>
                </c:pt>
                <c:pt idx="817">
                  <c:v>22.169470972173471</c:v>
                </c:pt>
                <c:pt idx="818">
                  <c:v>22.253714961867733</c:v>
                </c:pt>
                <c:pt idx="819">
                  <c:v>22.338279078722831</c:v>
                </c:pt>
                <c:pt idx="820">
                  <c:v>22.423164539221979</c:v>
                </c:pt>
                <c:pt idx="821">
                  <c:v>22.508372564471024</c:v>
                </c:pt>
                <c:pt idx="822">
                  <c:v>22.593904380216014</c:v>
                </c:pt>
                <c:pt idx="823">
                  <c:v>22.679761216860836</c:v>
                </c:pt>
                <c:pt idx="824">
                  <c:v>22.765944309484908</c:v>
                </c:pt>
                <c:pt idx="825">
                  <c:v>22.852454897860952</c:v>
                </c:pt>
                <c:pt idx="826">
                  <c:v>22.939294226472825</c:v>
                </c:pt>
                <c:pt idx="827">
                  <c:v>23.026463544533421</c:v>
                </c:pt>
                <c:pt idx="828">
                  <c:v>23.113964106002648</c:v>
                </c:pt>
                <c:pt idx="829">
                  <c:v>23.201797169605459</c:v>
                </c:pt>
                <c:pt idx="830">
                  <c:v>23.289963998849959</c:v>
                </c:pt>
                <c:pt idx="831">
                  <c:v>23.378465862045591</c:v>
                </c:pt>
                <c:pt idx="832">
                  <c:v>23.467304032321366</c:v>
                </c:pt>
                <c:pt idx="833">
                  <c:v>23.556479787644186</c:v>
                </c:pt>
                <c:pt idx="834">
                  <c:v>23.645994410837233</c:v>
                </c:pt>
                <c:pt idx="835">
                  <c:v>23.735849189598415</c:v>
                </c:pt>
                <c:pt idx="836">
                  <c:v>23.826045416518891</c:v>
                </c:pt>
                <c:pt idx="837">
                  <c:v>23.916584389101665</c:v>
                </c:pt>
                <c:pt idx="838">
                  <c:v>24.007467409780251</c:v>
                </c:pt>
                <c:pt idx="839">
                  <c:v>24.098695785937416</c:v>
                </c:pt>
                <c:pt idx="840">
                  <c:v>24.190270829923978</c:v>
                </c:pt>
                <c:pt idx="841">
                  <c:v>24.28219385907769</c:v>
                </c:pt>
                <c:pt idx="842">
                  <c:v>24.374466195742187</c:v>
                </c:pt>
                <c:pt idx="843">
                  <c:v>24.467089167286009</c:v>
                </c:pt>
                <c:pt idx="844">
                  <c:v>24.560064106121697</c:v>
                </c:pt>
                <c:pt idx="845">
                  <c:v>24.65339234972496</c:v>
                </c:pt>
                <c:pt idx="846">
                  <c:v>24.747075240653917</c:v>
                </c:pt>
                <c:pt idx="847">
                  <c:v>24.841114126568403</c:v>
                </c:pt>
                <c:pt idx="848">
                  <c:v>24.935510360249364</c:v>
                </c:pt>
                <c:pt idx="849">
                  <c:v>25.030265299618311</c:v>
                </c:pt>
                <c:pt idx="850">
                  <c:v>25.12538030775686</c:v>
                </c:pt>
                <c:pt idx="851">
                  <c:v>25.220856752926338</c:v>
                </c:pt>
                <c:pt idx="852">
                  <c:v>25.31669600858746</c:v>
                </c:pt>
                <c:pt idx="853">
                  <c:v>25.412899453420092</c:v>
                </c:pt>
                <c:pt idx="854">
                  <c:v>25.509468471343091</c:v>
                </c:pt>
                <c:pt idx="855">
                  <c:v>25.606404451534196</c:v>
                </c:pt>
                <c:pt idx="856">
                  <c:v>25.703708788450026</c:v>
                </c:pt>
                <c:pt idx="857">
                  <c:v>25.801382881846138</c:v>
                </c:pt>
                <c:pt idx="858">
                  <c:v>25.899428136797155</c:v>
                </c:pt>
                <c:pt idx="859">
                  <c:v>25.997845963716983</c:v>
                </c:pt>
                <c:pt idx="860">
                  <c:v>26.096637778379108</c:v>
                </c:pt>
                <c:pt idx="861">
                  <c:v>26.19580500193695</c:v>
                </c:pt>
                <c:pt idx="862">
                  <c:v>26.295349060944311</c:v>
                </c:pt>
                <c:pt idx="863">
                  <c:v>26.3952713873759</c:v>
                </c:pt>
                <c:pt idx="864">
                  <c:v>26.495573418647929</c:v>
                </c:pt>
                <c:pt idx="865">
                  <c:v>26.596256597638792</c:v>
                </c:pt>
                <c:pt idx="866">
                  <c:v>26.69732237270982</c:v>
                </c:pt>
                <c:pt idx="867">
                  <c:v>26.79877219772612</c:v>
                </c:pt>
                <c:pt idx="868">
                  <c:v>26.90060753207748</c:v>
                </c:pt>
                <c:pt idx="869">
                  <c:v>27.002829840699373</c:v>
                </c:pt>
                <c:pt idx="870">
                  <c:v>27.105440594094031</c:v>
                </c:pt>
                <c:pt idx="871">
                  <c:v>27.208441268351589</c:v>
                </c:pt>
                <c:pt idx="872">
                  <c:v>27.311833345171326</c:v>
                </c:pt>
                <c:pt idx="873">
                  <c:v>27.415618311882977</c:v>
                </c:pt>
                <c:pt idx="874">
                  <c:v>27.519797661468132</c:v>
                </c:pt>
                <c:pt idx="875">
                  <c:v>27.624372892581711</c:v>
                </c:pt>
                <c:pt idx="876">
                  <c:v>27.729345509573523</c:v>
                </c:pt>
                <c:pt idx="877">
                  <c:v>27.834717022509903</c:v>
                </c:pt>
                <c:pt idx="878">
                  <c:v>27.940488947195441</c:v>
                </c:pt>
                <c:pt idx="879">
                  <c:v>28.046662805194785</c:v>
                </c:pt>
                <c:pt idx="880">
                  <c:v>28.153240123854527</c:v>
                </c:pt>
                <c:pt idx="881">
                  <c:v>28.260222436325176</c:v>
                </c:pt>
                <c:pt idx="882">
                  <c:v>28.367611281583212</c:v>
                </c:pt>
                <c:pt idx="883">
                  <c:v>28.475408204453228</c:v>
                </c:pt>
                <c:pt idx="884">
                  <c:v>28.583614755630151</c:v>
                </c:pt>
                <c:pt idx="885">
                  <c:v>28.692232491701546</c:v>
                </c:pt>
                <c:pt idx="886">
                  <c:v>28.801262975170012</c:v>
                </c:pt>
                <c:pt idx="887">
                  <c:v>28.910707774475657</c:v>
                </c:pt>
                <c:pt idx="888">
                  <c:v>29.020568464018666</c:v>
                </c:pt>
                <c:pt idx="889">
                  <c:v>29.130846624181938</c:v>
                </c:pt>
                <c:pt idx="890">
                  <c:v>29.241543841353831</c:v>
                </c:pt>
                <c:pt idx="891">
                  <c:v>29.352661707950976</c:v>
                </c:pt>
                <c:pt idx="892">
                  <c:v>29.46420182244119</c:v>
                </c:pt>
                <c:pt idx="893">
                  <c:v>29.576165789366467</c:v>
                </c:pt>
                <c:pt idx="894">
                  <c:v>29.688555219366059</c:v>
                </c:pt>
                <c:pt idx="895">
                  <c:v>29.801371729199651</c:v>
                </c:pt>
                <c:pt idx="896">
                  <c:v>29.91461694177061</c:v>
                </c:pt>
                <c:pt idx="897">
                  <c:v>30.02829248614934</c:v>
                </c:pt>
                <c:pt idx="898">
                  <c:v>30.142399997596709</c:v>
                </c:pt>
                <c:pt idx="899">
                  <c:v>30.256941117587576</c:v>
                </c:pt>
                <c:pt idx="900">
                  <c:v>30.37191749383441</c:v>
                </c:pt>
                <c:pt idx="901">
                  <c:v>30.48733078031098</c:v>
                </c:pt>
                <c:pt idx="902">
                  <c:v>30.603182637276163</c:v>
                </c:pt>
                <c:pt idx="903">
                  <c:v>30.719474731297812</c:v>
                </c:pt>
                <c:pt idx="904">
                  <c:v>30.836208735276745</c:v>
                </c:pt>
                <c:pt idx="905">
                  <c:v>30.953386328470799</c:v>
                </c:pt>
                <c:pt idx="906">
                  <c:v>31.07100919651899</c:v>
                </c:pt>
                <c:pt idx="907">
                  <c:v>31.189079031465763</c:v>
                </c:pt>
                <c:pt idx="908">
                  <c:v>31.307597531785333</c:v>
                </c:pt>
                <c:pt idx="909">
                  <c:v>31.42656640240612</c:v>
                </c:pt>
                <c:pt idx="910">
                  <c:v>31.545987354735264</c:v>
                </c:pt>
                <c:pt idx="911">
                  <c:v>31.66586210668326</c:v>
                </c:pt>
                <c:pt idx="912">
                  <c:v>31.786192382688657</c:v>
                </c:pt>
                <c:pt idx="913">
                  <c:v>31.906979913742877</c:v>
                </c:pt>
                <c:pt idx="914">
                  <c:v>32.0282264374151</c:v>
                </c:pt>
                <c:pt idx="915">
                  <c:v>32.14993369787728</c:v>
                </c:pt>
                <c:pt idx="916">
                  <c:v>32.272103445929211</c:v>
                </c:pt>
                <c:pt idx="917">
                  <c:v>32.394737439023743</c:v>
                </c:pt>
                <c:pt idx="918">
                  <c:v>32.517837441292031</c:v>
                </c:pt>
                <c:pt idx="919">
                  <c:v>32.641405223568938</c:v>
                </c:pt>
                <c:pt idx="920">
                  <c:v>32.765442563418503</c:v>
                </c:pt>
                <c:pt idx="921">
                  <c:v>32.889951245159494</c:v>
                </c:pt>
                <c:pt idx="922">
                  <c:v>33.014933059891099</c:v>
                </c:pt>
                <c:pt idx="923">
                  <c:v>33.140389805518687</c:v>
                </c:pt>
                <c:pt idx="924">
                  <c:v>33.266323286779659</c:v>
                </c:pt>
                <c:pt idx="925">
                  <c:v>33.39273531526942</c:v>
                </c:pt>
                <c:pt idx="926">
                  <c:v>33.519627709467443</c:v>
                </c:pt>
                <c:pt idx="927">
                  <c:v>33.647002294763418</c:v>
                </c:pt>
                <c:pt idx="928">
                  <c:v>33.774860903483521</c:v>
                </c:pt>
                <c:pt idx="929">
                  <c:v>33.903205374916759</c:v>
                </c:pt>
                <c:pt idx="930">
                  <c:v>34.032037555341446</c:v>
                </c:pt>
                <c:pt idx="931">
                  <c:v>34.161359298051742</c:v>
                </c:pt>
                <c:pt idx="932">
                  <c:v>34.291172463384342</c:v>
                </c:pt>
                <c:pt idx="933">
                  <c:v>34.421478918745201</c:v>
                </c:pt>
                <c:pt idx="934">
                  <c:v>34.552280538636431</c:v>
                </c:pt>
                <c:pt idx="935">
                  <c:v>34.683579204683248</c:v>
                </c:pt>
                <c:pt idx="936">
                  <c:v>34.815376805661046</c:v>
                </c:pt>
                <c:pt idx="937">
                  <c:v>34.94767523752256</c:v>
                </c:pt>
                <c:pt idx="938">
                  <c:v>35.080476403425145</c:v>
                </c:pt>
                <c:pt idx="939">
                  <c:v>35.213782213758158</c:v>
                </c:pt>
                <c:pt idx="940">
                  <c:v>35.347594586170437</c:v>
                </c:pt>
                <c:pt idx="941">
                  <c:v>35.481915445597885</c:v>
                </c:pt>
                <c:pt idx="942">
                  <c:v>35.616746724291154</c:v>
                </c:pt>
                <c:pt idx="943">
                  <c:v>35.752090361843464</c:v>
                </c:pt>
                <c:pt idx="944">
                  <c:v>35.887948305218472</c:v>
                </c:pt>
                <c:pt idx="945">
                  <c:v>36.024322508778305</c:v>
                </c:pt>
                <c:pt idx="946">
                  <c:v>36.161214934311666</c:v>
                </c:pt>
                <c:pt idx="947">
                  <c:v>36.298627551062047</c:v>
                </c:pt>
                <c:pt idx="948">
                  <c:v>36.436562335756086</c:v>
                </c:pt>
                <c:pt idx="949">
                  <c:v>36.575021272631957</c:v>
                </c:pt>
                <c:pt idx="950">
                  <c:v>36.714006353467958</c:v>
                </c:pt>
                <c:pt idx="951">
                  <c:v>36.853519577611138</c:v>
                </c:pt>
                <c:pt idx="952">
                  <c:v>36.993562952006059</c:v>
                </c:pt>
                <c:pt idx="953">
                  <c:v>37.13413849122368</c:v>
                </c:pt>
                <c:pt idx="954">
                  <c:v>37.275248217490329</c:v>
                </c:pt>
                <c:pt idx="955">
                  <c:v>37.416894160716794</c:v>
                </c:pt>
                <c:pt idx="956">
                  <c:v>37.559078358527522</c:v>
                </c:pt>
                <c:pt idx="957">
                  <c:v>37.70180285628993</c:v>
                </c:pt>
                <c:pt idx="958">
                  <c:v>37.845069707143836</c:v>
                </c:pt>
                <c:pt idx="959">
                  <c:v>37.988880972030984</c:v>
                </c:pt>
                <c:pt idx="960">
                  <c:v>38.133238719724702</c:v>
                </c:pt>
                <c:pt idx="961">
                  <c:v>38.278145026859654</c:v>
                </c:pt>
                <c:pt idx="962">
                  <c:v>38.423601977961724</c:v>
                </c:pt>
                <c:pt idx="963">
                  <c:v>38.569611665477979</c:v>
                </c:pt>
                <c:pt idx="964">
                  <c:v>38.716176189806795</c:v>
                </c:pt>
                <c:pt idx="965">
                  <c:v>38.863297659328062</c:v>
                </c:pt>
                <c:pt idx="966">
                  <c:v>39.010978190433512</c:v>
                </c:pt>
                <c:pt idx="967">
                  <c:v>39.159219907557159</c:v>
                </c:pt>
                <c:pt idx="968">
                  <c:v>39.308024943205879</c:v>
                </c:pt>
                <c:pt idx="969">
                  <c:v>39.457395437990066</c:v>
                </c:pt>
                <c:pt idx="970">
                  <c:v>39.60733354065443</c:v>
                </c:pt>
                <c:pt idx="971">
                  <c:v>39.757841408108916</c:v>
                </c:pt>
                <c:pt idx="972">
                  <c:v>39.908921205459734</c:v>
                </c:pt>
                <c:pt idx="973">
                  <c:v>40.060575106040481</c:v>
                </c:pt>
                <c:pt idx="974">
                  <c:v>40.212805291443438</c:v>
                </c:pt>
                <c:pt idx="975">
                  <c:v>40.365613951550927</c:v>
                </c:pt>
                <c:pt idx="976">
                  <c:v>40.519003284566821</c:v>
                </c:pt>
                <c:pt idx="977">
                  <c:v>40.672975497048178</c:v>
                </c:pt>
                <c:pt idx="978">
                  <c:v>40.827532803936961</c:v>
                </c:pt>
                <c:pt idx="979">
                  <c:v>40.98267742859192</c:v>
                </c:pt>
                <c:pt idx="980">
                  <c:v>41.138411602820568</c:v>
                </c:pt>
                <c:pt idx="981">
                  <c:v>41.294737566911287</c:v>
                </c:pt>
                <c:pt idx="982">
                  <c:v>41.451657569665549</c:v>
                </c:pt>
                <c:pt idx="983">
                  <c:v>41.609173868430283</c:v>
                </c:pt>
                <c:pt idx="984">
                  <c:v>41.767288729130321</c:v>
                </c:pt>
                <c:pt idx="985">
                  <c:v>41.92600442630102</c:v>
                </c:pt>
                <c:pt idx="986">
                  <c:v>42.085323243120968</c:v>
                </c:pt>
                <c:pt idx="987">
                  <c:v>42.245247471444827</c:v>
                </c:pt>
                <c:pt idx="988">
                  <c:v>42.40577941183632</c:v>
                </c:pt>
                <c:pt idx="989">
                  <c:v>42.566921373601296</c:v>
                </c:pt>
                <c:pt idx="990">
                  <c:v>42.728675674820984</c:v>
                </c:pt>
                <c:pt idx="991">
                  <c:v>42.891044642385303</c:v>
                </c:pt>
                <c:pt idx="992">
                  <c:v>43.054030612026366</c:v>
                </c:pt>
                <c:pt idx="993">
                  <c:v>43.217635928352067</c:v>
                </c:pt>
                <c:pt idx="994">
                  <c:v>43.381862944879806</c:v>
                </c:pt>
                <c:pt idx="995">
                  <c:v>43.546714024070347</c:v>
                </c:pt>
                <c:pt idx="996">
                  <c:v>43.712191537361818</c:v>
                </c:pt>
                <c:pt idx="997">
                  <c:v>43.878297865203791</c:v>
                </c:pt>
                <c:pt idx="998">
                  <c:v>44.045035397091567</c:v>
                </c:pt>
                <c:pt idx="999">
                  <c:v>44.212406531600514</c:v>
                </c:pt>
                <c:pt idx="1000">
                  <c:v>44.380413676420595</c:v>
                </c:pt>
                <c:pt idx="1001">
                  <c:v>44.549059248390996</c:v>
                </c:pt>
                <c:pt idx="1002">
                  <c:v>44.718345673534884</c:v>
                </c:pt>
                <c:pt idx="1003">
                  <c:v>44.888275387094318</c:v>
                </c:pt>
                <c:pt idx="1004">
                  <c:v>45.05885083356528</c:v>
                </c:pt>
                <c:pt idx="1005">
                  <c:v>45.23007446673283</c:v>
                </c:pt>
                <c:pt idx="1006">
                  <c:v>45.401948749706413</c:v>
                </c:pt>
                <c:pt idx="1007">
                  <c:v>45.574476154955299</c:v>
                </c:pt>
                <c:pt idx="1008">
                  <c:v>45.747659164344128</c:v>
                </c:pt>
                <c:pt idx="1009">
                  <c:v>45.921500269168639</c:v>
                </c:pt>
                <c:pt idx="1010">
                  <c:v>46.09600197019148</c:v>
                </c:pt>
                <c:pt idx="1011">
                  <c:v>46.271166777678211</c:v>
                </c:pt>
                <c:pt idx="1012">
                  <c:v>46.446997211433391</c:v>
                </c:pt>
                <c:pt idx="1013">
                  <c:v>46.623495800836842</c:v>
                </c:pt>
                <c:pt idx="1014">
                  <c:v>46.800665084880023</c:v>
                </c:pt>
                <c:pt idx="1015">
                  <c:v>46.97850761220257</c:v>
                </c:pt>
                <c:pt idx="1016">
                  <c:v>47.157025941128943</c:v>
                </c:pt>
                <c:pt idx="1017">
                  <c:v>47.336222639705234</c:v>
                </c:pt>
                <c:pt idx="1018">
                  <c:v>47.516100285736115</c:v>
                </c:pt>
                <c:pt idx="1019">
                  <c:v>47.696661466821915</c:v>
                </c:pt>
                <c:pt idx="1020">
                  <c:v>47.877908780395842</c:v>
                </c:pt>
                <c:pt idx="1021">
                  <c:v>48.059844833761346</c:v>
                </c:pt>
                <c:pt idx="1022">
                  <c:v>48.242472244129644</c:v>
                </c:pt>
                <c:pt idx="1023">
                  <c:v>48.425793638657339</c:v>
                </c:pt>
                <c:pt idx="1024">
                  <c:v>48.60981165448424</c:v>
                </c:pt>
                <c:pt idx="1025">
                  <c:v>48.794528938771279</c:v>
                </c:pt>
                <c:pt idx="1026">
                  <c:v>48.979948148738615</c:v>
                </c:pt>
                <c:pt idx="1027">
                  <c:v>49.16607195170382</c:v>
                </c:pt>
                <c:pt idx="1028">
                  <c:v>49.352903025120298</c:v>
                </c:pt>
                <c:pt idx="1029">
                  <c:v>49.540444056615755</c:v>
                </c:pt>
                <c:pt idx="1030">
                  <c:v>49.728697744030896</c:v>
                </c:pt>
                <c:pt idx="1031">
                  <c:v>49.917666795458217</c:v>
                </c:pt>
                <c:pt idx="1032">
                  <c:v>50.107353929280961</c:v>
                </c:pt>
                <c:pt idx="1033">
                  <c:v>50.297761874212227</c:v>
                </c:pt>
                <c:pt idx="1034">
                  <c:v>50.488893369334235</c:v>
                </c:pt>
                <c:pt idx="1035">
                  <c:v>50.680751164137703</c:v>
                </c:pt>
                <c:pt idx="1036">
                  <c:v>50.873338018561427</c:v>
                </c:pt>
                <c:pt idx="1037">
                  <c:v>51.06665670303196</c:v>
                </c:pt>
                <c:pt idx="1038">
                  <c:v>51.260709998503479</c:v>
                </c:pt>
                <c:pt idx="1039">
                  <c:v>51.455500696497793</c:v>
                </c:pt>
                <c:pt idx="1040">
                  <c:v>51.651031599144488</c:v>
                </c:pt>
                <c:pt idx="1041">
                  <c:v>51.847305519221237</c:v>
                </c:pt>
                <c:pt idx="1042">
                  <c:v>52.044325280194279</c:v>
                </c:pt>
                <c:pt idx="1043">
                  <c:v>52.242093716259021</c:v>
                </c:pt>
                <c:pt idx="1044">
                  <c:v>52.440613672380806</c:v>
                </c:pt>
                <c:pt idx="1045">
                  <c:v>52.639888004335852</c:v>
                </c:pt>
                <c:pt idx="1046">
                  <c:v>52.83991957875233</c:v>
                </c:pt>
                <c:pt idx="1047">
                  <c:v>53.040711273151587</c:v>
                </c:pt>
                <c:pt idx="1048">
                  <c:v>53.242265975989561</c:v>
                </c:pt>
                <c:pt idx="1049">
                  <c:v>53.444586586698321</c:v>
                </c:pt>
                <c:pt idx="1050">
                  <c:v>53.647676015727775</c:v>
                </c:pt>
                <c:pt idx="1051">
                  <c:v>53.851537184587542</c:v>
                </c:pt>
                <c:pt idx="1052">
                  <c:v>54.056173025888974</c:v>
                </c:pt>
                <c:pt idx="1053">
                  <c:v>54.261586483387354</c:v>
                </c:pt>
                <c:pt idx="1054">
                  <c:v>54.467780512024227</c:v>
                </c:pt>
                <c:pt idx="1055">
                  <c:v>54.674758077969919</c:v>
                </c:pt>
                <c:pt idx="1056">
                  <c:v>54.882522158666205</c:v>
                </c:pt>
                <c:pt idx="1057">
                  <c:v>55.091075742869137</c:v>
                </c:pt>
                <c:pt idx="1058">
                  <c:v>55.300421830692038</c:v>
                </c:pt>
                <c:pt idx="1059">
                  <c:v>55.51056343364867</c:v>
                </c:pt>
                <c:pt idx="1060">
                  <c:v>55.721503574696534</c:v>
                </c:pt>
                <c:pt idx="1061">
                  <c:v>55.933245288280382</c:v>
                </c:pt>
                <c:pt idx="1062">
                  <c:v>56.145791620375846</c:v>
                </c:pt>
                <c:pt idx="1063">
                  <c:v>56.359145628533277</c:v>
                </c:pt>
                <c:pt idx="1064">
                  <c:v>56.573310381921708</c:v>
                </c:pt>
                <c:pt idx="1065">
                  <c:v>56.788288961373013</c:v>
                </c:pt>
                <c:pt idx="1066">
                  <c:v>57.004084459426231</c:v>
                </c:pt>
                <c:pt idx="1067">
                  <c:v>57.220699980372054</c:v>
                </c:pt>
                <c:pt idx="1068">
                  <c:v>57.438138640297467</c:v>
                </c:pt>
                <c:pt idx="1069">
                  <c:v>57.656403567130596</c:v>
                </c:pt>
                <c:pt idx="1070">
                  <c:v>57.875497900685694</c:v>
                </c:pt>
                <c:pt idx="1071">
                  <c:v>58.0954247927083</c:v>
                </c:pt>
                <c:pt idx="1072">
                  <c:v>58.316187406920591</c:v>
                </c:pt>
                <c:pt idx="1073">
                  <c:v>58.537788919066891</c:v>
                </c:pt>
                <c:pt idx="1074">
                  <c:v>58.760232516959348</c:v>
                </c:pt>
                <c:pt idx="1075">
                  <c:v>58.983521400523799</c:v>
                </c:pt>
                <c:pt idx="1076">
                  <c:v>59.207658781845794</c:v>
                </c:pt>
                <c:pt idx="1077">
                  <c:v>59.432647885216809</c:v>
                </c:pt>
                <c:pt idx="1078">
                  <c:v>59.658491947180636</c:v>
                </c:pt>
                <c:pt idx="1079">
                  <c:v>59.885194216579926</c:v>
                </c:pt>
                <c:pt idx="1080">
                  <c:v>60.112757954602934</c:v>
                </c:pt>
                <c:pt idx="1081">
                  <c:v>60.341186434830426</c:v>
                </c:pt>
                <c:pt idx="1082">
                  <c:v>60.570482943282784</c:v>
                </c:pt>
                <c:pt idx="1083">
                  <c:v>60.800650778467258</c:v>
                </c:pt>
                <c:pt idx="1084">
                  <c:v>61.031693251425438</c:v>
                </c:pt>
                <c:pt idx="1085">
                  <c:v>61.263613685780854</c:v>
                </c:pt>
                <c:pt idx="1086">
                  <c:v>61.496415417786821</c:v>
                </c:pt>
                <c:pt idx="1087">
                  <c:v>61.730101796374413</c:v>
                </c:pt>
                <c:pt idx="1088">
                  <c:v>61.964676183200638</c:v>
                </c:pt>
                <c:pt idx="1089">
                  <c:v>62.200141952696804</c:v>
                </c:pt>
                <c:pt idx="1090">
                  <c:v>62.43650249211705</c:v>
                </c:pt>
                <c:pt idx="1091">
                  <c:v>62.673761201587098</c:v>
                </c:pt>
                <c:pt idx="1092">
                  <c:v>62.911921494153134</c:v>
                </c:pt>
                <c:pt idx="1093">
                  <c:v>63.150986795830917</c:v>
                </c:pt>
                <c:pt idx="1094">
                  <c:v>63.390960545655076</c:v>
                </c:pt>
                <c:pt idx="1095">
                  <c:v>63.631846195728571</c:v>
                </c:pt>
                <c:pt idx="1096">
                  <c:v>63.873647211272342</c:v>
                </c:pt>
                <c:pt idx="1097">
                  <c:v>64.116367070675182</c:v>
                </c:pt>
                <c:pt idx="1098">
                  <c:v>64.360009265543752</c:v>
                </c:pt>
                <c:pt idx="1099">
                  <c:v>64.604577300752823</c:v>
                </c:pt>
                <c:pt idx="1100">
                  <c:v>64.850074694495689</c:v>
                </c:pt>
                <c:pt idx="1101">
                  <c:v>65.096504978334778</c:v>
                </c:pt>
                <c:pt idx="1102">
                  <c:v>65.343871697252453</c:v>
                </c:pt>
                <c:pt idx="1103">
                  <c:v>65.592178409702015</c:v>
                </c:pt>
                <c:pt idx="1104">
                  <c:v>65.84142868765889</c:v>
                </c:pt>
                <c:pt idx="1105">
                  <c:v>66.091626116671989</c:v>
                </c:pt>
                <c:pt idx="1106">
                  <c:v>66.342774295915348</c:v>
                </c:pt>
                <c:pt idx="1107">
                  <c:v>66.594876838239827</c:v>
                </c:pt>
                <c:pt idx="1108">
                  <c:v>66.847937370225139</c:v>
                </c:pt>
                <c:pt idx="1109">
                  <c:v>67.101959532232001</c:v>
                </c:pt>
                <c:pt idx="1110">
                  <c:v>67.356946978454488</c:v>
                </c:pt>
                <c:pt idx="1111">
                  <c:v>67.612903376972611</c:v>
                </c:pt>
                <c:pt idx="1112">
                  <c:v>67.869832409805113</c:v>
                </c:pt>
                <c:pt idx="1113">
                  <c:v>68.127737772962377</c:v>
                </c:pt>
                <c:pt idx="1114">
                  <c:v>68.38662317649964</c:v>
                </c:pt>
                <c:pt idx="1115">
                  <c:v>68.646492344570333</c:v>
                </c:pt>
                <c:pt idx="1116">
                  <c:v>68.907349015479696</c:v>
                </c:pt>
                <c:pt idx="1117">
                  <c:v>69.16919694173852</c:v>
                </c:pt>
                <c:pt idx="1118">
                  <c:v>69.432039890117125</c:v>
                </c:pt>
                <c:pt idx="1119">
                  <c:v>69.695881641699572</c:v>
                </c:pt>
                <c:pt idx="1120">
                  <c:v>69.960725991938034</c:v>
                </c:pt>
                <c:pt idx="1121">
                  <c:v>70.226576750707395</c:v>
                </c:pt>
                <c:pt idx="1122">
                  <c:v>70.493437742360086</c:v>
                </c:pt>
                <c:pt idx="1123">
                  <c:v>70.76131280578106</c:v>
                </c:pt>
                <c:pt idx="1124">
                  <c:v>71.030205794443035</c:v>
                </c:pt>
                <c:pt idx="1125">
                  <c:v>71.300120576461921</c:v>
                </c:pt>
                <c:pt idx="1126">
                  <c:v>71.571061034652473</c:v>
                </c:pt>
                <c:pt idx="1127">
                  <c:v>71.84303106658416</c:v>
                </c:pt>
                <c:pt idx="1128">
                  <c:v>72.116034584637177</c:v>
                </c:pt>
                <c:pt idx="1129">
                  <c:v>72.390075516058801</c:v>
                </c:pt>
                <c:pt idx="1130">
                  <c:v>72.665157803019824</c:v>
                </c:pt>
                <c:pt idx="1131">
                  <c:v>72.941285402671298</c:v>
                </c:pt>
                <c:pt idx="1132">
                  <c:v>73.218462287201447</c:v>
                </c:pt>
                <c:pt idx="1133">
                  <c:v>73.496692443892812</c:v>
                </c:pt>
                <c:pt idx="1134">
                  <c:v>73.775979875179601</c:v>
                </c:pt>
                <c:pt idx="1135">
                  <c:v>74.056328598705292</c:v>
                </c:pt>
                <c:pt idx="1136">
                  <c:v>74.337742647380381</c:v>
                </c:pt>
                <c:pt idx="1137">
                  <c:v>74.620226069440434</c:v>
                </c:pt>
                <c:pt idx="1138">
                  <c:v>74.903782928504313</c:v>
                </c:pt>
                <c:pt idx="1139">
                  <c:v>75.188417303632633</c:v>
                </c:pt>
                <c:pt idx="1140">
                  <c:v>75.474133289386444</c:v>
                </c:pt>
                <c:pt idx="1141">
                  <c:v>75.760934995886117</c:v>
                </c:pt>
                <c:pt idx="1142">
                  <c:v>76.04882654887048</c:v>
                </c:pt>
                <c:pt idx="1143">
                  <c:v>76.337812089756184</c:v>
                </c:pt>
                <c:pt idx="1144">
                  <c:v>76.627895775697255</c:v>
                </c:pt>
                <c:pt idx="1145">
                  <c:v>76.919081779644912</c:v>
                </c:pt>
                <c:pt idx="1146">
                  <c:v>77.211374290407562</c:v>
                </c:pt>
                <c:pt idx="1147">
                  <c:v>77.504777512711115</c:v>
                </c:pt>
                <c:pt idx="1148">
                  <c:v>77.799295667259415</c:v>
                </c:pt>
                <c:pt idx="1149">
                  <c:v>78.094932990795002</c:v>
                </c:pt>
                <c:pt idx="1150">
                  <c:v>78.391693736160022</c:v>
                </c:pt>
                <c:pt idx="1151">
                  <c:v>78.689582172357433</c:v>
                </c:pt>
                <c:pt idx="1152">
                  <c:v>78.988602584612394</c:v>
                </c:pt>
                <c:pt idx="1153">
                  <c:v>79.288759274433929</c:v>
                </c:pt>
                <c:pt idx="1154">
                  <c:v>79.590056559676782</c:v>
                </c:pt>
                <c:pt idx="1155">
                  <c:v>79.892498774603553</c:v>
                </c:pt>
                <c:pt idx="1156">
                  <c:v>80.196090269947049</c:v>
                </c:pt>
                <c:pt idx="1157">
                  <c:v>80.500835412972847</c:v>
                </c:pt>
                <c:pt idx="1158">
                  <c:v>80.806738587542142</c:v>
                </c:pt>
                <c:pt idx="1159">
                  <c:v>81.113804194174804</c:v>
                </c:pt>
                <c:pt idx="1160">
                  <c:v>81.422036650112673</c:v>
                </c:pt>
                <c:pt idx="1161">
                  <c:v>81.73144038938311</c:v>
                </c:pt>
                <c:pt idx="1162">
                  <c:v>82.042019862862773</c:v>
                </c:pt>
                <c:pt idx="1163">
                  <c:v>82.353779538341655</c:v>
                </c:pt>
                <c:pt idx="1164">
                  <c:v>82.666723900587357</c:v>
                </c:pt>
                <c:pt idx="1165">
                  <c:v>82.980857451409591</c:v>
                </c:pt>
                <c:pt idx="1166">
                  <c:v>83.296184709724955</c:v>
                </c:pt>
                <c:pt idx="1167">
                  <c:v>83.612710211621916</c:v>
                </c:pt>
                <c:pt idx="1168">
                  <c:v>83.930438510426086</c:v>
                </c:pt>
                <c:pt idx="1169">
                  <c:v>84.249374176765713</c:v>
                </c:pt>
                <c:pt idx="1170">
                  <c:v>84.569521798637425</c:v>
                </c:pt>
                <c:pt idx="1171">
                  <c:v>84.890885981472252</c:v>
                </c:pt>
                <c:pt idx="1172">
                  <c:v>85.21347134820185</c:v>
                </c:pt>
                <c:pt idx="1173">
                  <c:v>85.53728253932502</c:v>
                </c:pt>
                <c:pt idx="1174">
                  <c:v>85.862324212974457</c:v>
                </c:pt>
                <c:pt idx="1175">
                  <c:v>86.188601044983756</c:v>
                </c:pt>
                <c:pt idx="1176">
                  <c:v>86.516117728954697</c:v>
                </c:pt>
                <c:pt idx="1177">
                  <c:v>86.844878976324722</c:v>
                </c:pt>
                <c:pt idx="1178">
                  <c:v>87.17488951643476</c:v>
                </c:pt>
                <c:pt idx="1179">
                  <c:v>87.506154096597214</c:v>
                </c:pt>
                <c:pt idx="1180">
                  <c:v>87.838677482164286</c:v>
                </c:pt>
                <c:pt idx="1181">
                  <c:v>88.172464456596515</c:v>
                </c:pt>
                <c:pt idx="1182">
                  <c:v>88.507519821531588</c:v>
                </c:pt>
                <c:pt idx="1183">
                  <c:v>88.843848396853417</c:v>
                </c:pt>
                <c:pt idx="1184">
                  <c:v>89.181455020761462</c:v>
                </c:pt>
                <c:pt idx="1185">
                  <c:v>89.52034454984036</c:v>
                </c:pt>
                <c:pt idx="1186">
                  <c:v>89.860521859129761</c:v>
                </c:pt>
                <c:pt idx="1187">
                  <c:v>90.20199184219446</c:v>
                </c:pt>
                <c:pt idx="1188">
                  <c:v>90.544759411194804</c:v>
                </c:pt>
                <c:pt idx="1189">
                  <c:v>90.888829496957342</c:v>
                </c:pt>
                <c:pt idx="1190">
                  <c:v>91.234207049045779</c:v>
                </c:pt>
                <c:pt idx="1191">
                  <c:v>91.580897035832152</c:v>
                </c:pt>
                <c:pt idx="1192">
                  <c:v>91.928904444568317</c:v>
                </c:pt>
                <c:pt idx="1193">
                  <c:v>92.278234281457685</c:v>
                </c:pt>
                <c:pt idx="1194">
                  <c:v>92.628891571727223</c:v>
                </c:pt>
                <c:pt idx="1195">
                  <c:v>92.980881359699794</c:v>
                </c:pt>
                <c:pt idx="1196">
                  <c:v>93.334208708866655</c:v>
                </c:pt>
                <c:pt idx="1197">
                  <c:v>93.688878701960348</c:v>
                </c:pt>
                <c:pt idx="1198">
                  <c:v>94.044896441027802</c:v>
                </c:pt>
                <c:pt idx="1199">
                  <c:v>94.402267047503713</c:v>
                </c:pt>
                <c:pt idx="1200">
                  <c:v>94.76099566228423</c:v>
                </c:pt>
                <c:pt idx="1201">
                  <c:v>95.12108744580091</c:v>
                </c:pt>
                <c:pt idx="1202">
                  <c:v>95.482547578094952</c:v>
                </c:pt>
                <c:pt idx="1203">
                  <c:v>95.84538125889172</c:v>
                </c:pt>
                <c:pt idx="1204">
                  <c:v>96.209593707675509</c:v>
                </c:pt>
                <c:pt idx="1205">
                  <c:v>96.575190163764674</c:v>
                </c:pt>
                <c:pt idx="1206">
                  <c:v>96.942175886386977</c:v>
                </c:pt>
                <c:pt idx="1207">
                  <c:v>97.310556154755247</c:v>
                </c:pt>
                <c:pt idx="1208">
                  <c:v>97.680336268143321</c:v>
                </c:pt>
                <c:pt idx="1209">
                  <c:v>98.051521545962274</c:v>
                </c:pt>
                <c:pt idx="1210">
                  <c:v>98.424117327836939</c:v>
                </c:pt>
                <c:pt idx="1211">
                  <c:v>98.798128973682722</c:v>
                </c:pt>
                <c:pt idx="1212">
                  <c:v>99.173561863782723</c:v>
                </c:pt>
                <c:pt idx="1213">
                  <c:v>99.550421398865097</c:v>
                </c:pt>
                <c:pt idx="1214">
                  <c:v>99.928713000180792</c:v>
                </c:pt>
                <c:pt idx="1215">
                  <c:v>100.30844210958148</c:v>
                </c:pt>
                <c:pt idx="1216">
                  <c:v>100.68961418959789</c:v>
                </c:pt>
                <c:pt idx="1217">
                  <c:v>101.07223472351836</c:v>
                </c:pt>
                <c:pt idx="1218">
                  <c:v>101.45630921546774</c:v>
                </c:pt>
                <c:pt idx="1219">
                  <c:v>101.84184319048651</c:v>
                </c:pt>
                <c:pt idx="1220">
                  <c:v>102.22884219461037</c:v>
                </c:pt>
                <c:pt idx="1221">
                  <c:v>102.61731179494988</c:v>
                </c:pt>
                <c:pt idx="1222">
                  <c:v>103.00725757977069</c:v>
                </c:pt>
                <c:pt idx="1223">
                  <c:v>103.39868515857383</c:v>
                </c:pt>
                <c:pt idx="1224">
                  <c:v>103.79160016217641</c:v>
                </c:pt>
                <c:pt idx="1225">
                  <c:v>104.18600824279268</c:v>
                </c:pt>
                <c:pt idx="1226">
                  <c:v>104.5819150741153</c:v>
                </c:pt>
                <c:pt idx="1227">
                  <c:v>104.97932635139694</c:v>
                </c:pt>
                <c:pt idx="1228">
                  <c:v>105.37824779153225</c:v>
                </c:pt>
                <c:pt idx="1229">
                  <c:v>105.77868513314007</c:v>
                </c:pt>
                <c:pt idx="1230">
                  <c:v>106.18064413664601</c:v>
                </c:pt>
                <c:pt idx="1231">
                  <c:v>106.58413058436527</c:v>
                </c:pt>
                <c:pt idx="1232">
                  <c:v>106.98915028058586</c:v>
                </c:pt>
                <c:pt idx="1233">
                  <c:v>107.39570905165209</c:v>
                </c:pt>
                <c:pt idx="1234">
                  <c:v>107.80381274604837</c:v>
                </c:pt>
                <c:pt idx="1235">
                  <c:v>108.21346723448335</c:v>
                </c:pt>
                <c:pt idx="1236">
                  <c:v>108.62467840997438</c:v>
                </c:pt>
                <c:pt idx="1237">
                  <c:v>109.03745218793229</c:v>
                </c:pt>
                <c:pt idx="1238">
                  <c:v>109.45179450624643</c:v>
                </c:pt>
                <c:pt idx="1239">
                  <c:v>109.86771132537017</c:v>
                </c:pt>
                <c:pt idx="1240">
                  <c:v>110.28520862840658</c:v>
                </c:pt>
                <c:pt idx="1241">
                  <c:v>110.70429242119452</c:v>
                </c:pt>
                <c:pt idx="1242">
                  <c:v>111.12496873239506</c:v>
                </c:pt>
                <c:pt idx="1243">
                  <c:v>111.54724361357816</c:v>
                </c:pt>
                <c:pt idx="1244">
                  <c:v>111.97112313930975</c:v>
                </c:pt>
                <c:pt idx="1245">
                  <c:v>112.39661340723913</c:v>
                </c:pt>
                <c:pt idx="1246">
                  <c:v>112.82372053818663</c:v>
                </c:pt>
                <c:pt idx="1247">
                  <c:v>113.25245067623175</c:v>
                </c:pt>
                <c:pt idx="1248">
                  <c:v>113.68280998880142</c:v>
                </c:pt>
                <c:pt idx="1249">
                  <c:v>114.11480466675887</c:v>
                </c:pt>
                <c:pt idx="1250">
                  <c:v>114.54844092449255</c:v>
                </c:pt>
                <c:pt idx="1251">
                  <c:v>114.98372500000563</c:v>
                </c:pt>
                <c:pt idx="1252">
                  <c:v>115.42066315500566</c:v>
                </c:pt>
                <c:pt idx="1253">
                  <c:v>115.85926167499468</c:v>
                </c:pt>
                <c:pt idx="1254">
                  <c:v>116.29952686935967</c:v>
                </c:pt>
                <c:pt idx="1255">
                  <c:v>116.74146507146324</c:v>
                </c:pt>
                <c:pt idx="1256">
                  <c:v>117.1850826387348</c:v>
                </c:pt>
                <c:pt idx="1257">
                  <c:v>117.630385952762</c:v>
                </c:pt>
                <c:pt idx="1258">
                  <c:v>118.07738141938249</c:v>
                </c:pt>
                <c:pt idx="1259">
                  <c:v>118.52607546877614</c:v>
                </c:pt>
                <c:pt idx="1260">
                  <c:v>118.97647455555749</c:v>
                </c:pt>
                <c:pt idx="1261">
                  <c:v>119.42858515886861</c:v>
                </c:pt>
                <c:pt idx="1262">
                  <c:v>119.88241378247231</c:v>
                </c:pt>
                <c:pt idx="1263">
                  <c:v>120.33796695484571</c:v>
                </c:pt>
                <c:pt idx="1264">
                  <c:v>120.79525122927413</c:v>
                </c:pt>
                <c:pt idx="1265">
                  <c:v>121.25427318394537</c:v>
                </c:pt>
                <c:pt idx="1266">
                  <c:v>121.71503942204437</c:v>
                </c:pt>
                <c:pt idx="1267">
                  <c:v>122.17755657184814</c:v>
                </c:pt>
                <c:pt idx="1268">
                  <c:v>122.64183128682117</c:v>
                </c:pt>
                <c:pt idx="1269">
                  <c:v>123.1078702457111</c:v>
                </c:pt>
                <c:pt idx="1270">
                  <c:v>123.57568015264481</c:v>
                </c:pt>
                <c:pt idx="1271">
                  <c:v>124.04526773722486</c:v>
                </c:pt>
                <c:pt idx="1272">
                  <c:v>124.51663975462633</c:v>
                </c:pt>
                <c:pt idx="1273">
                  <c:v>124.98980298569391</c:v>
                </c:pt>
                <c:pt idx="1274">
                  <c:v>125.46476423703956</c:v>
                </c:pt>
                <c:pt idx="1275">
                  <c:v>125.94153034114031</c:v>
                </c:pt>
                <c:pt idx="1276">
                  <c:v>126.42010815643664</c:v>
                </c:pt>
                <c:pt idx="1277">
                  <c:v>126.9005045674311</c:v>
                </c:pt>
                <c:pt idx="1278">
                  <c:v>127.38272648478734</c:v>
                </c:pt>
                <c:pt idx="1279">
                  <c:v>127.86678084542953</c:v>
                </c:pt>
                <c:pt idx="1280">
                  <c:v>128.35267461264218</c:v>
                </c:pt>
                <c:pt idx="1281">
                  <c:v>128.84041477617021</c:v>
                </c:pt>
                <c:pt idx="1282">
                  <c:v>129.33000835231965</c:v>
                </c:pt>
                <c:pt idx="1283">
                  <c:v>129.82146238405846</c:v>
                </c:pt>
                <c:pt idx="1284">
                  <c:v>130.31478394111789</c:v>
                </c:pt>
                <c:pt idx="1285">
                  <c:v>130.80998012009414</c:v>
                </c:pt>
                <c:pt idx="1286">
                  <c:v>131.3070580445505</c:v>
                </c:pt>
                <c:pt idx="1287">
                  <c:v>131.80602486511981</c:v>
                </c:pt>
                <c:pt idx="1288">
                  <c:v>132.30688775960726</c:v>
                </c:pt>
                <c:pt idx="1289">
                  <c:v>132.80965393309378</c:v>
                </c:pt>
                <c:pt idx="1290">
                  <c:v>133.31433061803955</c:v>
                </c:pt>
                <c:pt idx="1291">
                  <c:v>133.8209250743881</c:v>
                </c:pt>
                <c:pt idx="1292">
                  <c:v>134.32944458967077</c:v>
                </c:pt>
                <c:pt idx="1293">
                  <c:v>134.83989647911153</c:v>
                </c:pt>
                <c:pt idx="1294">
                  <c:v>135.35228808573217</c:v>
                </c:pt>
                <c:pt idx="1295">
                  <c:v>135.86662678045795</c:v>
                </c:pt>
                <c:pt idx="1296">
                  <c:v>136.3829199622237</c:v>
                </c:pt>
                <c:pt idx="1297">
                  <c:v>136.90117505808016</c:v>
                </c:pt>
                <c:pt idx="1298">
                  <c:v>137.42139952330086</c:v>
                </c:pt>
                <c:pt idx="1299">
                  <c:v>137.9436008414894</c:v>
                </c:pt>
                <c:pt idx="1300">
                  <c:v>138.46778652468706</c:v>
                </c:pt>
                <c:pt idx="1301">
                  <c:v>138.99396411348087</c:v>
                </c:pt>
                <c:pt idx="1302">
                  <c:v>139.5221411771121</c:v>
                </c:pt>
                <c:pt idx="1303">
                  <c:v>140.05232531358513</c:v>
                </c:pt>
                <c:pt idx="1304">
                  <c:v>140.58452414977677</c:v>
                </c:pt>
                <c:pt idx="1305">
                  <c:v>141.11874534154592</c:v>
                </c:pt>
                <c:pt idx="1306">
                  <c:v>141.65499657384379</c:v>
                </c:pt>
                <c:pt idx="1307">
                  <c:v>142.19328556082439</c:v>
                </c:pt>
                <c:pt idx="1308">
                  <c:v>142.73362004595552</c:v>
                </c:pt>
                <c:pt idx="1309">
                  <c:v>143.27600780213015</c:v>
                </c:pt>
                <c:pt idx="1310">
                  <c:v>143.82045663177826</c:v>
                </c:pt>
                <c:pt idx="1311">
                  <c:v>144.36697436697901</c:v>
                </c:pt>
                <c:pt idx="1312">
                  <c:v>144.91556886957352</c:v>
                </c:pt>
                <c:pt idx="1313">
                  <c:v>145.4662480312779</c:v>
                </c:pt>
                <c:pt idx="1314">
                  <c:v>146.01901977379677</c:v>
                </c:pt>
                <c:pt idx="1315">
                  <c:v>146.57389204893721</c:v>
                </c:pt>
                <c:pt idx="1316">
                  <c:v>147.13087283872318</c:v>
                </c:pt>
                <c:pt idx="1317">
                  <c:v>147.68997015551034</c:v>
                </c:pt>
                <c:pt idx="1318">
                  <c:v>148.25119204210128</c:v>
                </c:pt>
                <c:pt idx="1319">
                  <c:v>148.81454657186126</c:v>
                </c:pt>
                <c:pt idx="1320">
                  <c:v>149.38004184883434</c:v>
                </c:pt>
                <c:pt idx="1321">
                  <c:v>149.94768600785991</c:v>
                </c:pt>
                <c:pt idx="1322">
                  <c:v>150.51748721468979</c:v>
                </c:pt>
                <c:pt idx="1323">
                  <c:v>151.08945366610561</c:v>
                </c:pt>
                <c:pt idx="1324">
                  <c:v>151.66359359003681</c:v>
                </c:pt>
                <c:pt idx="1325">
                  <c:v>152.23991524567896</c:v>
                </c:pt>
                <c:pt idx="1326">
                  <c:v>152.81842692361255</c:v>
                </c:pt>
                <c:pt idx="1327">
                  <c:v>153.39913694592229</c:v>
                </c:pt>
                <c:pt idx="1328">
                  <c:v>153.9820536663168</c:v>
                </c:pt>
                <c:pt idx="1329">
                  <c:v>154.5671854702488</c:v>
                </c:pt>
                <c:pt idx="1330">
                  <c:v>155.15454077503574</c:v>
                </c:pt>
                <c:pt idx="1331">
                  <c:v>155.74412802998089</c:v>
                </c:pt>
                <c:pt idx="1332">
                  <c:v>156.33595571649482</c:v>
                </c:pt>
                <c:pt idx="1333">
                  <c:v>156.93003234821751</c:v>
                </c:pt>
                <c:pt idx="1334">
                  <c:v>157.52636647114073</c:v>
                </c:pt>
                <c:pt idx="1335">
                  <c:v>158.12496666373107</c:v>
                </c:pt>
                <c:pt idx="1336">
                  <c:v>158.72584153705324</c:v>
                </c:pt>
                <c:pt idx="1337">
                  <c:v>159.32899973489404</c:v>
                </c:pt>
                <c:pt idx="1338">
                  <c:v>159.93444993388664</c:v>
                </c:pt>
                <c:pt idx="1339">
                  <c:v>160.54220084363541</c:v>
                </c:pt>
                <c:pt idx="1340">
                  <c:v>161.15226120684125</c:v>
                </c:pt>
                <c:pt idx="1341">
                  <c:v>161.76463979942724</c:v>
                </c:pt>
                <c:pt idx="1342">
                  <c:v>162.37934543066507</c:v>
                </c:pt>
                <c:pt idx="1343">
                  <c:v>162.99638694330159</c:v>
                </c:pt>
                <c:pt idx="1344">
                  <c:v>163.61577321368614</c:v>
                </c:pt>
                <c:pt idx="1345">
                  <c:v>164.23751315189816</c:v>
                </c:pt>
                <c:pt idx="1346">
                  <c:v>164.86161570187537</c:v>
                </c:pt>
                <c:pt idx="1347">
                  <c:v>165.48808984154249</c:v>
                </c:pt>
                <c:pt idx="1348">
                  <c:v>166.11694458294036</c:v>
                </c:pt>
                <c:pt idx="1349">
                  <c:v>166.74818897235554</c:v>
                </c:pt>
                <c:pt idx="1350">
                  <c:v>167.3818320904505</c:v>
                </c:pt>
                <c:pt idx="1351">
                  <c:v>168.01788305239421</c:v>
                </c:pt>
                <c:pt idx="1352">
                  <c:v>168.65635100799332</c:v>
                </c:pt>
                <c:pt idx="1353">
                  <c:v>169.29724514182371</c:v>
                </c:pt>
                <c:pt idx="1354">
                  <c:v>169.94057467336265</c:v>
                </c:pt>
                <c:pt idx="1355">
                  <c:v>170.58634885712144</c:v>
                </c:pt>
                <c:pt idx="1356">
                  <c:v>171.23457698277849</c:v>
                </c:pt>
                <c:pt idx="1357">
                  <c:v>171.88526837531305</c:v>
                </c:pt>
                <c:pt idx="1358">
                  <c:v>172.53843239513924</c:v>
                </c:pt>
                <c:pt idx="1359">
                  <c:v>173.19407843824078</c:v>
                </c:pt>
                <c:pt idx="1360">
                  <c:v>173.8522159363061</c:v>
                </c:pt>
                <c:pt idx="1361">
                  <c:v>174.51285435686407</c:v>
                </c:pt>
                <c:pt idx="1362">
                  <c:v>175.17600320342015</c:v>
                </c:pt>
                <c:pt idx="1363">
                  <c:v>175.84167201559316</c:v>
                </c:pt>
                <c:pt idx="1364">
                  <c:v>176.50987036925241</c:v>
                </c:pt>
                <c:pt idx="1365">
                  <c:v>177.18060787665559</c:v>
                </c:pt>
                <c:pt idx="1366">
                  <c:v>177.85389418658687</c:v>
                </c:pt>
                <c:pt idx="1367">
                  <c:v>178.52973898449591</c:v>
                </c:pt>
                <c:pt idx="1368">
                  <c:v>179.208151992637</c:v>
                </c:pt>
                <c:pt idx="1369">
                  <c:v>179.88914297020904</c:v>
                </c:pt>
                <c:pt idx="1370">
                  <c:v>180.57272171349584</c:v>
                </c:pt>
                <c:pt idx="1371">
                  <c:v>181.25889805600713</c:v>
                </c:pt>
                <c:pt idx="1372">
                  <c:v>181.94768186861995</c:v>
                </c:pt>
                <c:pt idx="1373">
                  <c:v>182.63908305972072</c:v>
                </c:pt>
                <c:pt idx="1374">
                  <c:v>183.33311157534766</c:v>
                </c:pt>
                <c:pt idx="1375">
                  <c:v>184.02977739933399</c:v>
                </c:pt>
                <c:pt idx="1376">
                  <c:v>184.72909055345147</c:v>
                </c:pt>
                <c:pt idx="1377">
                  <c:v>185.43106109755459</c:v>
                </c:pt>
                <c:pt idx="1378">
                  <c:v>186.13569912972531</c:v>
                </c:pt>
                <c:pt idx="1379">
                  <c:v>186.84301478641828</c:v>
                </c:pt>
                <c:pt idx="1380">
                  <c:v>187.55301824260667</c:v>
                </c:pt>
                <c:pt idx="1381">
                  <c:v>188.26571971192857</c:v>
                </c:pt>
                <c:pt idx="1382">
                  <c:v>188.9811294468339</c:v>
                </c:pt>
                <c:pt idx="1383">
                  <c:v>189.69925773873189</c:v>
                </c:pt>
                <c:pt idx="1384">
                  <c:v>190.42011491813906</c:v>
                </c:pt>
                <c:pt idx="1385">
                  <c:v>191.14371135482799</c:v>
                </c:pt>
                <c:pt idx="1386">
                  <c:v>191.87005745797634</c:v>
                </c:pt>
                <c:pt idx="1387">
                  <c:v>192.59916367631666</c:v>
                </c:pt>
                <c:pt idx="1388">
                  <c:v>193.33104049828668</c:v>
                </c:pt>
                <c:pt idx="1389">
                  <c:v>194.06569845218019</c:v>
                </c:pt>
                <c:pt idx="1390">
                  <c:v>194.80314810629847</c:v>
                </c:pt>
                <c:pt idx="1391">
                  <c:v>195.5434000691024</c:v>
                </c:pt>
                <c:pt idx="1392">
                  <c:v>196.28646498936499</c:v>
                </c:pt>
                <c:pt idx="1393">
                  <c:v>197.03235355632458</c:v>
                </c:pt>
                <c:pt idx="1394">
                  <c:v>197.7810764998386</c:v>
                </c:pt>
                <c:pt idx="1395">
                  <c:v>198.53264459053798</c:v>
                </c:pt>
                <c:pt idx="1396">
                  <c:v>199.28706863998204</c:v>
                </c:pt>
                <c:pt idx="1397">
                  <c:v>200.04435950081398</c:v>
                </c:pt>
                <c:pt idx="1398">
                  <c:v>200.80452806691707</c:v>
                </c:pt>
                <c:pt idx="1399">
                  <c:v>201.56758527357135</c:v>
                </c:pt>
                <c:pt idx="1400">
                  <c:v>202.33354209761092</c:v>
                </c:pt>
                <c:pt idx="1401">
                  <c:v>203.10240955758184</c:v>
                </c:pt>
                <c:pt idx="1402">
                  <c:v>203.87419871390065</c:v>
                </c:pt>
                <c:pt idx="1403">
                  <c:v>204.64892066901348</c:v>
                </c:pt>
                <c:pt idx="1404">
                  <c:v>205.42658656755574</c:v>
                </c:pt>
                <c:pt idx="1405">
                  <c:v>206.20720759651246</c:v>
                </c:pt>
                <c:pt idx="1406">
                  <c:v>206.99079498537921</c:v>
                </c:pt>
                <c:pt idx="1407">
                  <c:v>207.77736000632365</c:v>
                </c:pt>
                <c:pt idx="1408">
                  <c:v>208.56691397434767</c:v>
                </c:pt>
                <c:pt idx="1409">
                  <c:v>209.3594682474502</c:v>
                </c:pt>
                <c:pt idx="1410">
                  <c:v>210.15503422679052</c:v>
                </c:pt>
                <c:pt idx="1411">
                  <c:v>210.95362335685232</c:v>
                </c:pt>
                <c:pt idx="1412">
                  <c:v>211.75524712560835</c:v>
                </c:pt>
                <c:pt idx="1413">
                  <c:v>212.55991706468566</c:v>
                </c:pt>
                <c:pt idx="1414">
                  <c:v>213.36764474953148</c:v>
                </c:pt>
                <c:pt idx="1415">
                  <c:v>214.1784417995797</c:v>
                </c:pt>
                <c:pt idx="1416">
                  <c:v>214.9923198784181</c:v>
                </c:pt>
                <c:pt idx="1417">
                  <c:v>215.80929069395609</c:v>
                </c:pt>
                <c:pt idx="1418">
                  <c:v>216.62936599859313</c:v>
                </c:pt>
                <c:pt idx="1419">
                  <c:v>217.45255758938779</c:v>
                </c:pt>
                <c:pt idx="1420">
                  <c:v>218.27887730822746</c:v>
                </c:pt>
                <c:pt idx="1421">
                  <c:v>219.10833704199874</c:v>
                </c:pt>
                <c:pt idx="1422">
                  <c:v>219.94094872275835</c:v>
                </c:pt>
                <c:pt idx="1423">
                  <c:v>220.77672432790484</c:v>
                </c:pt>
                <c:pt idx="1424">
                  <c:v>221.61567588035089</c:v>
                </c:pt>
                <c:pt idx="1425">
                  <c:v>222.45781544869624</c:v>
                </c:pt>
                <c:pt idx="1426">
                  <c:v>223.3031551474013</c:v>
                </c:pt>
                <c:pt idx="1427">
                  <c:v>224.15170713696142</c:v>
                </c:pt>
                <c:pt idx="1428">
                  <c:v>225.00348362408187</c:v>
                </c:pt>
                <c:pt idx="1429">
                  <c:v>225.85849686185338</c:v>
                </c:pt>
                <c:pt idx="1430">
                  <c:v>226.71675914992844</c:v>
                </c:pt>
                <c:pt idx="1431">
                  <c:v>227.57828283469817</c:v>
                </c:pt>
                <c:pt idx="1432">
                  <c:v>228.44308030947002</c:v>
                </c:pt>
                <c:pt idx="1433">
                  <c:v>229.31116401464601</c:v>
                </c:pt>
                <c:pt idx="1434">
                  <c:v>230.18254643790166</c:v>
                </c:pt>
                <c:pt idx="1435">
                  <c:v>231.0572401143657</c:v>
                </c:pt>
                <c:pt idx="1436">
                  <c:v>231.93525762680028</c:v>
                </c:pt>
                <c:pt idx="1437">
                  <c:v>232.81661160578213</c:v>
                </c:pt>
                <c:pt idx="1438">
                  <c:v>233.7013147298841</c:v>
                </c:pt>
                <c:pt idx="1439">
                  <c:v>234.58937972585767</c:v>
                </c:pt>
                <c:pt idx="1440">
                  <c:v>235.48081936881593</c:v>
                </c:pt>
                <c:pt idx="1441">
                  <c:v>236.37564648241744</c:v>
                </c:pt>
                <c:pt idx="1442">
                  <c:v>237.27387393905062</c:v>
                </c:pt>
                <c:pt idx="1443">
                  <c:v>238.17551466001902</c:v>
                </c:pt>
                <c:pt idx="1444">
                  <c:v>239.08058161572708</c:v>
                </c:pt>
                <c:pt idx="1445">
                  <c:v>239.98908782586685</c:v>
                </c:pt>
                <c:pt idx="1446">
                  <c:v>240.90104635960515</c:v>
                </c:pt>
                <c:pt idx="1447">
                  <c:v>241.81647033577164</c:v>
                </c:pt>
                <c:pt idx="1448">
                  <c:v>242.73537292304758</c:v>
                </c:pt>
                <c:pt idx="1449">
                  <c:v>243.65776734015517</c:v>
                </c:pt>
                <c:pt idx="1450">
                  <c:v>244.58366685604778</c:v>
                </c:pt>
                <c:pt idx="1451">
                  <c:v>245.51308479010078</c:v>
                </c:pt>
                <c:pt idx="1452">
                  <c:v>246.44603451230316</c:v>
                </c:pt>
                <c:pt idx="1453">
                  <c:v>247.38252944344993</c:v>
                </c:pt>
                <c:pt idx="1454">
                  <c:v>248.32258305533503</c:v>
                </c:pt>
                <c:pt idx="1455">
                  <c:v>249.26620887094532</c:v>
                </c:pt>
                <c:pt idx="1456">
                  <c:v>250.21342046465492</c:v>
                </c:pt>
                <c:pt idx="1457">
                  <c:v>251.16423146242062</c:v>
                </c:pt>
                <c:pt idx="1458">
                  <c:v>252.11865554197783</c:v>
                </c:pt>
                <c:pt idx="1459">
                  <c:v>253.07670643303734</c:v>
                </c:pt>
                <c:pt idx="1460">
                  <c:v>254.03839791748288</c:v>
                </c:pt>
                <c:pt idx="1461">
                  <c:v>255.00374382956932</c:v>
                </c:pt>
                <c:pt idx="1462">
                  <c:v>255.97275805612168</c:v>
                </c:pt>
                <c:pt idx="1463">
                  <c:v>256.94545453673493</c:v>
                </c:pt>
                <c:pt idx="1464">
                  <c:v>257.92184726397454</c:v>
                </c:pt>
                <c:pt idx="1465">
                  <c:v>258.90195028357766</c:v>
                </c:pt>
                <c:pt idx="1466">
                  <c:v>259.88577769465525</c:v>
                </c:pt>
                <c:pt idx="1467">
                  <c:v>260.87334364989493</c:v>
                </c:pt>
                <c:pt idx="1468">
                  <c:v>261.86466235576455</c:v>
                </c:pt>
                <c:pt idx="1469">
                  <c:v>262.85974807271646</c:v>
                </c:pt>
                <c:pt idx="1470">
                  <c:v>263.85861511539281</c:v>
                </c:pt>
                <c:pt idx="1471">
                  <c:v>264.86127785283134</c:v>
                </c:pt>
                <c:pt idx="1472">
                  <c:v>265.86775070867208</c:v>
                </c:pt>
                <c:pt idx="1473">
                  <c:v>266.87804816136503</c:v>
                </c:pt>
                <c:pt idx="1474">
                  <c:v>267.8921847443782</c:v>
                </c:pt>
                <c:pt idx="1475">
                  <c:v>268.91017504640683</c:v>
                </c:pt>
                <c:pt idx="1476">
                  <c:v>269.93203371158319</c:v>
                </c:pt>
                <c:pt idx="1477">
                  <c:v>270.95777543968723</c:v>
                </c:pt>
                <c:pt idx="1478">
                  <c:v>271.98741498635803</c:v>
                </c:pt>
                <c:pt idx="1479">
                  <c:v>273.02096716330618</c:v>
                </c:pt>
                <c:pt idx="1480">
                  <c:v>274.05844683852678</c:v>
                </c:pt>
                <c:pt idx="1481">
                  <c:v>275.09986893651319</c:v>
                </c:pt>
                <c:pt idx="1482">
                  <c:v>276.14524843847192</c:v>
                </c:pt>
                <c:pt idx="1483">
                  <c:v>277.19460038253811</c:v>
                </c:pt>
                <c:pt idx="1484">
                  <c:v>278.24793986399175</c:v>
                </c:pt>
                <c:pt idx="1485">
                  <c:v>279.30528203547493</c:v>
                </c:pt>
                <c:pt idx="1486">
                  <c:v>280.36664210720977</c:v>
                </c:pt>
                <c:pt idx="1487">
                  <c:v>281.43203534721715</c:v>
                </c:pt>
                <c:pt idx="1488">
                  <c:v>282.50147708153656</c:v>
                </c:pt>
                <c:pt idx="1489">
                  <c:v>283.57498269444642</c:v>
                </c:pt>
                <c:pt idx="1490">
                  <c:v>284.65256762868535</c:v>
                </c:pt>
                <c:pt idx="1491">
                  <c:v>285.73424738567434</c:v>
                </c:pt>
                <c:pt idx="1492">
                  <c:v>286.82003752573991</c:v>
                </c:pt>
                <c:pt idx="1493">
                  <c:v>287.90995366833772</c:v>
                </c:pt>
                <c:pt idx="1494">
                  <c:v>289.00401149227741</c:v>
                </c:pt>
                <c:pt idx="1495">
                  <c:v>290.10222673594808</c:v>
                </c:pt>
                <c:pt idx="1496">
                  <c:v>291.20461519754468</c:v>
                </c:pt>
                <c:pt idx="1497">
                  <c:v>292.31119273529538</c:v>
                </c:pt>
                <c:pt idx="1498">
                  <c:v>293.4219752676895</c:v>
                </c:pt>
                <c:pt idx="1499">
                  <c:v>294.53697877370672</c:v>
                </c:pt>
                <c:pt idx="1500">
                  <c:v>295.65621929304683</c:v>
                </c:pt>
                <c:pt idx="1501">
                  <c:v>296.77971292636039</c:v>
                </c:pt>
                <c:pt idx="1502">
                  <c:v>297.90747583548057</c:v>
                </c:pt>
                <c:pt idx="1503">
                  <c:v>299.03952424365542</c:v>
                </c:pt>
                <c:pt idx="1504">
                  <c:v>300.17587443578134</c:v>
                </c:pt>
                <c:pt idx="1505">
                  <c:v>301.3165427586373</c:v>
                </c:pt>
                <c:pt idx="1506">
                  <c:v>302.46154562112014</c:v>
                </c:pt>
                <c:pt idx="1507">
                  <c:v>303.61089949448041</c:v>
                </c:pt>
                <c:pt idx="1508">
                  <c:v>304.76462091255945</c:v>
                </c:pt>
                <c:pt idx="1509">
                  <c:v>305.92272647202719</c:v>
                </c:pt>
                <c:pt idx="1510">
                  <c:v>307.08523283262093</c:v>
                </c:pt>
                <c:pt idx="1511">
                  <c:v>308.25215671738488</c:v>
                </c:pt>
                <c:pt idx="1512">
                  <c:v>309.42351491291095</c:v>
                </c:pt>
                <c:pt idx="1513">
                  <c:v>310.59932426957999</c:v>
                </c:pt>
                <c:pt idx="1514">
                  <c:v>311.77960170180438</c:v>
                </c:pt>
                <c:pt idx="1515">
                  <c:v>312.96436418827125</c:v>
                </c:pt>
                <c:pt idx="1516">
                  <c:v>314.15362877218666</c:v>
                </c:pt>
                <c:pt idx="1517">
                  <c:v>315.34741256152097</c:v>
                </c:pt>
                <c:pt idx="1518">
                  <c:v>316.54573272925478</c:v>
                </c:pt>
                <c:pt idx="1519">
                  <c:v>317.74860651362593</c:v>
                </c:pt>
                <c:pt idx="1520">
                  <c:v>318.9560512183777</c:v>
                </c:pt>
                <c:pt idx="1521">
                  <c:v>320.16808421300755</c:v>
                </c:pt>
                <c:pt idx="1522">
                  <c:v>321.38472293301697</c:v>
                </c:pt>
                <c:pt idx="1523">
                  <c:v>322.60598488016245</c:v>
                </c:pt>
                <c:pt idx="1524">
                  <c:v>323.83188762270709</c:v>
                </c:pt>
                <c:pt idx="1525">
                  <c:v>325.06244879567339</c:v>
                </c:pt>
                <c:pt idx="1526">
                  <c:v>326.29768610109699</c:v>
                </c:pt>
                <c:pt idx="1527">
                  <c:v>327.53761730828114</c:v>
                </c:pt>
                <c:pt idx="1528">
                  <c:v>328.78226025405263</c:v>
                </c:pt>
                <c:pt idx="1529">
                  <c:v>330.03163284301803</c:v>
                </c:pt>
                <c:pt idx="1530">
                  <c:v>331.28575304782152</c:v>
                </c:pt>
                <c:pt idx="1531">
                  <c:v>332.54463890940326</c:v>
                </c:pt>
                <c:pt idx="1532">
                  <c:v>333.80830853725899</c:v>
                </c:pt>
                <c:pt idx="1533">
                  <c:v>335.07678010970056</c:v>
                </c:pt>
                <c:pt idx="1534">
                  <c:v>336.35007187411742</c:v>
                </c:pt>
                <c:pt idx="1535">
                  <c:v>337.62820214723905</c:v>
                </c:pt>
                <c:pt idx="1536">
                  <c:v>338.91118931539859</c:v>
                </c:pt>
                <c:pt idx="1537">
                  <c:v>340.1990518347971</c:v>
                </c:pt>
                <c:pt idx="1538">
                  <c:v>341.49180823176937</c:v>
                </c:pt>
                <c:pt idx="1539">
                  <c:v>342.7894771030501</c:v>
                </c:pt>
                <c:pt idx="1540">
                  <c:v>344.09207711604171</c:v>
                </c:pt>
                <c:pt idx="1541">
                  <c:v>345.39962700908268</c:v>
                </c:pt>
                <c:pt idx="1542">
                  <c:v>346.71214559171722</c:v>
                </c:pt>
                <c:pt idx="1543">
                  <c:v>348.02965174496575</c:v>
                </c:pt>
                <c:pt idx="1544">
                  <c:v>349.35216442159663</c:v>
                </c:pt>
                <c:pt idx="1545">
                  <c:v>350.67970264639871</c:v>
                </c:pt>
                <c:pt idx="1546">
                  <c:v>352.01228551645505</c:v>
                </c:pt>
                <c:pt idx="1547">
                  <c:v>353.34993220141757</c:v>
                </c:pt>
                <c:pt idx="1548">
                  <c:v>354.69266194378298</c:v>
                </c:pt>
                <c:pt idx="1549">
                  <c:v>356.04049405916936</c:v>
                </c:pt>
                <c:pt idx="1550">
                  <c:v>357.39344793659421</c:v>
                </c:pt>
                <c:pt idx="1551">
                  <c:v>358.75154303875325</c:v>
                </c:pt>
                <c:pt idx="1552">
                  <c:v>360.11479890230055</c:v>
                </c:pt>
                <c:pt idx="1553">
                  <c:v>361.48323513812932</c:v>
                </c:pt>
                <c:pt idx="1554">
                  <c:v>362.85687143165421</c:v>
                </c:pt>
                <c:pt idx="1555">
                  <c:v>364.23572754309453</c:v>
                </c:pt>
                <c:pt idx="1556">
                  <c:v>365.61982330775828</c:v>
                </c:pt>
                <c:pt idx="1557">
                  <c:v>367.00917863632776</c:v>
                </c:pt>
                <c:pt idx="1558">
                  <c:v>368.40381351514583</c:v>
                </c:pt>
                <c:pt idx="1559">
                  <c:v>369.80374800650338</c:v>
                </c:pt>
                <c:pt idx="1560">
                  <c:v>371.20900224892813</c:v>
                </c:pt>
                <c:pt idx="1561">
                  <c:v>372.61959645747407</c:v>
                </c:pt>
                <c:pt idx="1562">
                  <c:v>374.03555092401251</c:v>
                </c:pt>
                <c:pt idx="1563">
                  <c:v>375.45688601752374</c:v>
                </c:pt>
                <c:pt idx="1564">
                  <c:v>376.88362218439033</c:v>
                </c:pt>
                <c:pt idx="1565">
                  <c:v>378.31577994869104</c:v>
                </c:pt>
                <c:pt idx="1566">
                  <c:v>379.75337991249609</c:v>
                </c:pt>
                <c:pt idx="1567">
                  <c:v>381.19644275616361</c:v>
                </c:pt>
                <c:pt idx="1568">
                  <c:v>382.64498923863704</c:v>
                </c:pt>
                <c:pt idx="1569">
                  <c:v>384.09904019774388</c:v>
                </c:pt>
                <c:pt idx="1570">
                  <c:v>385.55861655049529</c:v>
                </c:pt>
                <c:pt idx="1571">
                  <c:v>387.02373929338717</c:v>
                </c:pt>
                <c:pt idx="1572">
                  <c:v>388.49442950270202</c:v>
                </c:pt>
                <c:pt idx="1573">
                  <c:v>389.97070833481229</c:v>
                </c:pt>
                <c:pt idx="1574">
                  <c:v>391.45259702648457</c:v>
                </c:pt>
                <c:pt idx="1575">
                  <c:v>392.94011689518521</c:v>
                </c:pt>
                <c:pt idx="1576">
                  <c:v>394.43328933938693</c:v>
                </c:pt>
                <c:pt idx="1577">
                  <c:v>395.9321358388766</c:v>
                </c:pt>
                <c:pt idx="1578">
                  <c:v>397.43667795506434</c:v>
                </c:pt>
                <c:pt idx="1579">
                  <c:v>398.94693733129361</c:v>
                </c:pt>
                <c:pt idx="1580">
                  <c:v>400.46293569315253</c:v>
                </c:pt>
                <c:pt idx="1581">
                  <c:v>401.98469484878655</c:v>
                </c:pt>
                <c:pt idx="1582">
                  <c:v>403.51223668921193</c:v>
                </c:pt>
                <c:pt idx="1583">
                  <c:v>405.04558318863093</c:v>
                </c:pt>
                <c:pt idx="1584">
                  <c:v>406.58475640474774</c:v>
                </c:pt>
                <c:pt idx="1585">
                  <c:v>408.12977847908581</c:v>
                </c:pt>
                <c:pt idx="1586">
                  <c:v>409.68067163730638</c:v>
                </c:pt>
                <c:pt idx="1587">
                  <c:v>411.23745818952813</c:v>
                </c:pt>
                <c:pt idx="1588">
                  <c:v>412.80016053064833</c:v>
                </c:pt>
                <c:pt idx="1589">
                  <c:v>414.3688011406648</c:v>
                </c:pt>
                <c:pt idx="1590">
                  <c:v>415.94340258499932</c:v>
                </c:pt>
                <c:pt idx="1591">
                  <c:v>417.52398751482235</c:v>
                </c:pt>
                <c:pt idx="1592">
                  <c:v>419.11057866737866</c:v>
                </c:pt>
                <c:pt idx="1593">
                  <c:v>420.70319886631472</c:v>
                </c:pt>
                <c:pt idx="1594">
                  <c:v>422.30187102200671</c:v>
                </c:pt>
                <c:pt idx="1595">
                  <c:v>423.90661813189035</c:v>
                </c:pt>
                <c:pt idx="1596">
                  <c:v>425.51746328079156</c:v>
                </c:pt>
                <c:pt idx="1597">
                  <c:v>427.13442964125858</c:v>
                </c:pt>
                <c:pt idx="1598">
                  <c:v>428.75754047389535</c:v>
                </c:pt>
                <c:pt idx="1599">
                  <c:v>430.38681912769619</c:v>
                </c:pt>
                <c:pt idx="1600">
                  <c:v>432.02228904038145</c:v>
                </c:pt>
                <c:pt idx="1601">
                  <c:v>433.66397373873491</c:v>
                </c:pt>
                <c:pt idx="1602">
                  <c:v>435.31189683894212</c:v>
                </c:pt>
                <c:pt idx="1603">
                  <c:v>436.96608204693013</c:v>
                </c:pt>
                <c:pt idx="1604">
                  <c:v>438.62655315870848</c:v>
                </c:pt>
                <c:pt idx="1605">
                  <c:v>440.29333406071157</c:v>
                </c:pt>
                <c:pt idx="1606">
                  <c:v>441.9664487301423</c:v>
                </c:pt>
                <c:pt idx="1607">
                  <c:v>443.64592123531685</c:v>
                </c:pt>
                <c:pt idx="1608">
                  <c:v>445.33177573601108</c:v>
                </c:pt>
                <c:pt idx="1609">
                  <c:v>447.02403648380795</c:v>
                </c:pt>
                <c:pt idx="1610">
                  <c:v>448.72272782244642</c:v>
                </c:pt>
                <c:pt idx="1611">
                  <c:v>450.4278741881717</c:v>
                </c:pt>
                <c:pt idx="1612">
                  <c:v>452.13950011008677</c:v>
                </c:pt>
                <c:pt idx="1613">
                  <c:v>453.85763021050514</c:v>
                </c:pt>
                <c:pt idx="1614">
                  <c:v>455.58228920530507</c:v>
                </c:pt>
                <c:pt idx="1615">
                  <c:v>457.31350190428526</c:v>
                </c:pt>
                <c:pt idx="1616">
                  <c:v>459.05129321152157</c:v>
                </c:pt>
                <c:pt idx="1617">
                  <c:v>460.79568812572535</c:v>
                </c:pt>
                <c:pt idx="1618">
                  <c:v>462.54671174060314</c:v>
                </c:pt>
                <c:pt idx="1619">
                  <c:v>464.30438924521746</c:v>
                </c:pt>
                <c:pt idx="1620">
                  <c:v>466.06874592434929</c:v>
                </c:pt>
                <c:pt idx="1621">
                  <c:v>467.83980715886184</c:v>
                </c:pt>
                <c:pt idx="1622">
                  <c:v>469.61759842606551</c:v>
                </c:pt>
                <c:pt idx="1623">
                  <c:v>471.40214530008456</c:v>
                </c:pt>
                <c:pt idx="1624">
                  <c:v>473.19347345222491</c:v>
                </c:pt>
                <c:pt idx="1625">
                  <c:v>474.99160865134337</c:v>
                </c:pt>
                <c:pt idx="1626">
                  <c:v>476.79657676421851</c:v>
                </c:pt>
                <c:pt idx="1627">
                  <c:v>478.60840375592255</c:v>
                </c:pt>
                <c:pt idx="1628">
                  <c:v>480.42711569019508</c:v>
                </c:pt>
                <c:pt idx="1629">
                  <c:v>482.25273872981785</c:v>
                </c:pt>
                <c:pt idx="1630">
                  <c:v>484.08529913699118</c:v>
                </c:pt>
                <c:pt idx="1631">
                  <c:v>485.92482327371175</c:v>
                </c:pt>
                <c:pt idx="1632">
                  <c:v>487.77133760215185</c:v>
                </c:pt>
                <c:pt idx="1633">
                  <c:v>489.62486868504004</c:v>
                </c:pt>
                <c:pt idx="1634">
                  <c:v>491.4854431860432</c:v>
                </c:pt>
                <c:pt idx="1635">
                  <c:v>493.35308787015015</c:v>
                </c:pt>
                <c:pt idx="1636">
                  <c:v>495.22782960405675</c:v>
                </c:pt>
                <c:pt idx="1637">
                  <c:v>497.10969535655215</c:v>
                </c:pt>
                <c:pt idx="1638">
                  <c:v>498.99871219890707</c:v>
                </c:pt>
                <c:pt idx="1639">
                  <c:v>500.8949073052629</c:v>
                </c:pt>
                <c:pt idx="1640">
                  <c:v>502.79830795302291</c:v>
                </c:pt>
                <c:pt idx="1641">
                  <c:v>504.70894152324439</c:v>
                </c:pt>
                <c:pt idx="1642">
                  <c:v>506.62683550103276</c:v>
                </c:pt>
                <c:pt idx="1643">
                  <c:v>508.55201747593668</c:v>
                </c:pt>
                <c:pt idx="1644">
                  <c:v>510.48451514234523</c:v>
                </c:pt>
                <c:pt idx="1645">
                  <c:v>512.4243562998862</c:v>
                </c:pt>
                <c:pt idx="1646">
                  <c:v>514.37156885382581</c:v>
                </c:pt>
                <c:pt idx="1647">
                  <c:v>516.32618081547037</c:v>
                </c:pt>
                <c:pt idx="1648">
                  <c:v>518.28822030256913</c:v>
                </c:pt>
                <c:pt idx="1649">
                  <c:v>520.2577155397189</c:v>
                </c:pt>
                <c:pt idx="1650">
                  <c:v>522.2346948587699</c:v>
                </c:pt>
                <c:pt idx="1651">
                  <c:v>524.21918669923321</c:v>
                </c:pt>
                <c:pt idx="1652">
                  <c:v>526.21121960869027</c:v>
                </c:pt>
                <c:pt idx="1653">
                  <c:v>528.21082224320332</c:v>
                </c:pt>
                <c:pt idx="1654">
                  <c:v>530.21802336772748</c:v>
                </c:pt>
                <c:pt idx="1655">
                  <c:v>532.23285185652492</c:v>
                </c:pt>
                <c:pt idx="1656">
                  <c:v>534.25533669357969</c:v>
                </c:pt>
                <c:pt idx="1657">
                  <c:v>536.28550697301534</c:v>
                </c:pt>
                <c:pt idx="1658">
                  <c:v>538.32339189951279</c:v>
                </c:pt>
                <c:pt idx="1659">
                  <c:v>540.36902078873095</c:v>
                </c:pt>
                <c:pt idx="1660">
                  <c:v>542.42242306772812</c:v>
                </c:pt>
                <c:pt idx="1661">
                  <c:v>544.48362827538551</c:v>
                </c:pt>
                <c:pt idx="1662">
                  <c:v>546.55266606283203</c:v>
                </c:pt>
                <c:pt idx="1663">
                  <c:v>548.6295661938708</c:v>
                </c:pt>
                <c:pt idx="1664">
                  <c:v>550.71435854540755</c:v>
                </c:pt>
                <c:pt idx="1665">
                  <c:v>552.80707310788011</c:v>
                </c:pt>
                <c:pt idx="1666">
                  <c:v>554.90773998569011</c:v>
                </c:pt>
                <c:pt idx="1667">
                  <c:v>557.01638939763575</c:v>
                </c:pt>
                <c:pt idx="1668">
                  <c:v>559.13305167734677</c:v>
                </c:pt>
                <c:pt idx="1669">
                  <c:v>561.2577572737207</c:v>
                </c:pt>
                <c:pt idx="1670">
                  <c:v>563.39053675136086</c:v>
                </c:pt>
                <c:pt idx="1671">
                  <c:v>565.53142079101599</c:v>
                </c:pt>
                <c:pt idx="1672">
                  <c:v>567.68044019002184</c:v>
                </c:pt>
                <c:pt idx="1673">
                  <c:v>569.83762586274395</c:v>
                </c:pt>
                <c:pt idx="1674">
                  <c:v>572.00300884102239</c:v>
                </c:pt>
                <c:pt idx="1675">
                  <c:v>574.17662027461824</c:v>
                </c:pt>
                <c:pt idx="1676">
                  <c:v>576.35849143166183</c:v>
                </c:pt>
                <c:pt idx="1677">
                  <c:v>578.54865369910215</c:v>
                </c:pt>
                <c:pt idx="1678">
                  <c:v>580.74713858315874</c:v>
                </c:pt>
                <c:pt idx="1679">
                  <c:v>582.95397770977479</c:v>
                </c:pt>
                <c:pt idx="1680">
                  <c:v>585.16920282507192</c:v>
                </c:pt>
                <c:pt idx="1681">
                  <c:v>587.39284579580726</c:v>
                </c:pt>
                <c:pt idx="1682">
                  <c:v>589.62493860983136</c:v>
                </c:pt>
                <c:pt idx="1683">
                  <c:v>591.86551337654873</c:v>
                </c:pt>
                <c:pt idx="1684">
                  <c:v>594.11460232737966</c:v>
                </c:pt>
                <c:pt idx="1685">
                  <c:v>596.37223781622367</c:v>
                </c:pt>
                <c:pt idx="1686">
                  <c:v>598.63845231992536</c:v>
                </c:pt>
                <c:pt idx="1687">
                  <c:v>600.91327843874114</c:v>
                </c:pt>
                <c:pt idx="1688">
                  <c:v>603.19674889680834</c:v>
                </c:pt>
                <c:pt idx="1689">
                  <c:v>605.4888965426162</c:v>
                </c:pt>
                <c:pt idx="1690">
                  <c:v>607.78975434947813</c:v>
                </c:pt>
                <c:pt idx="1691">
                  <c:v>610.09935541600612</c:v>
                </c:pt>
                <c:pt idx="1692">
                  <c:v>612.41773296658698</c:v>
                </c:pt>
                <c:pt idx="1693">
                  <c:v>614.74492035186006</c:v>
                </c:pt>
                <c:pt idx="1694">
                  <c:v>617.0809510491971</c:v>
                </c:pt>
                <c:pt idx="1695">
                  <c:v>619.42585866318404</c:v>
                </c:pt>
                <c:pt idx="1696">
                  <c:v>621.77967692610412</c:v>
                </c:pt>
                <c:pt idx="1697">
                  <c:v>624.14243969842335</c:v>
                </c:pt>
                <c:pt idx="1698">
                  <c:v>626.51418096927739</c:v>
                </c:pt>
                <c:pt idx="1699">
                  <c:v>628.89493485696062</c:v>
                </c:pt>
                <c:pt idx="1700">
                  <c:v>631.28473560941711</c:v>
                </c:pt>
                <c:pt idx="1701">
                  <c:v>633.68361760473294</c:v>
                </c:pt>
                <c:pt idx="1702">
                  <c:v>636.09161535163094</c:v>
                </c:pt>
                <c:pt idx="1703">
                  <c:v>638.50876348996712</c:v>
                </c:pt>
                <c:pt idx="1704">
                  <c:v>640.93509679122906</c:v>
                </c:pt>
                <c:pt idx="1705">
                  <c:v>643.37065015903579</c:v>
                </c:pt>
                <c:pt idx="1706">
                  <c:v>645.81545862964015</c:v>
                </c:pt>
                <c:pt idx="1707">
                  <c:v>648.26955737243281</c:v>
                </c:pt>
                <c:pt idx="1708">
                  <c:v>650.73298169044813</c:v>
                </c:pt>
                <c:pt idx="1709">
                  <c:v>653.2057670208718</c:v>
                </c:pt>
                <c:pt idx="1710">
                  <c:v>655.68794893555116</c:v>
                </c:pt>
                <c:pt idx="1711">
                  <c:v>658.17956314150626</c:v>
                </c:pt>
                <c:pt idx="1712">
                  <c:v>660.680645481444</c:v>
                </c:pt>
                <c:pt idx="1713">
                  <c:v>663.19123193427356</c:v>
                </c:pt>
                <c:pt idx="1714">
                  <c:v>665.71135861562379</c:v>
                </c:pt>
                <c:pt idx="1715">
                  <c:v>668.24106177836313</c:v>
                </c:pt>
                <c:pt idx="1716">
                  <c:v>670.78037781312094</c:v>
                </c:pt>
                <c:pt idx="1717">
                  <c:v>673.3293432488108</c:v>
                </c:pt>
                <c:pt idx="1718">
                  <c:v>675.88799475315625</c:v>
                </c:pt>
                <c:pt idx="1719">
                  <c:v>678.45636913321823</c:v>
                </c:pt>
                <c:pt idx="1720">
                  <c:v>681.03450333592446</c:v>
                </c:pt>
                <c:pt idx="1721">
                  <c:v>683.62243444860098</c:v>
                </c:pt>
                <c:pt idx="1722">
                  <c:v>686.22019969950566</c:v>
                </c:pt>
                <c:pt idx="1723">
                  <c:v>688.82783645836378</c:v>
                </c:pt>
                <c:pt idx="1724">
                  <c:v>691.44538223690563</c:v>
                </c:pt>
                <c:pt idx="1725">
                  <c:v>694.07287468940592</c:v>
                </c:pt>
                <c:pt idx="1726">
                  <c:v>696.71035161322573</c:v>
                </c:pt>
                <c:pt idx="1727">
                  <c:v>699.35785094935602</c:v>
                </c:pt>
                <c:pt idx="1728">
                  <c:v>702.01541078296361</c:v>
                </c:pt>
                <c:pt idx="1729">
                  <c:v>704.68306934393888</c:v>
                </c:pt>
                <c:pt idx="1730">
                  <c:v>707.36086500744591</c:v>
                </c:pt>
                <c:pt idx="1731">
                  <c:v>710.0488362944742</c:v>
                </c:pt>
                <c:pt idx="1732">
                  <c:v>712.74702187239325</c:v>
                </c:pt>
                <c:pt idx="1733">
                  <c:v>715.45546055550835</c:v>
                </c:pt>
                <c:pt idx="1734">
                  <c:v>718.17419130561927</c:v>
                </c:pt>
                <c:pt idx="1735">
                  <c:v>720.9032532325806</c:v>
                </c:pt>
                <c:pt idx="1736">
                  <c:v>723.64268559486447</c:v>
                </c:pt>
                <c:pt idx="1737">
                  <c:v>726.39252780012498</c:v>
                </c:pt>
                <c:pt idx="1738">
                  <c:v>729.15281940576551</c:v>
                </c:pt>
                <c:pt idx="1739">
                  <c:v>731.92360011950746</c:v>
                </c:pt>
                <c:pt idx="1740">
                  <c:v>734.70490979996157</c:v>
                </c:pt>
                <c:pt idx="1741">
                  <c:v>737.49678845720143</c:v>
                </c:pt>
                <c:pt idx="1742">
                  <c:v>740.2992762533388</c:v>
                </c:pt>
                <c:pt idx="1743">
                  <c:v>743.11241350310149</c:v>
                </c:pt>
                <c:pt idx="1744">
                  <c:v>745.93624067441328</c:v>
                </c:pt>
                <c:pt idx="1745">
                  <c:v>748.77079838897612</c:v>
                </c:pt>
                <c:pt idx="1746">
                  <c:v>751.61612742285422</c:v>
                </c:pt>
                <c:pt idx="1747">
                  <c:v>754.47226870706106</c:v>
                </c:pt>
                <c:pt idx="1748">
                  <c:v>757.33926332814792</c:v>
                </c:pt>
                <c:pt idx="1749">
                  <c:v>760.21715252879494</c:v>
                </c:pt>
                <c:pt idx="1750">
                  <c:v>763.10597770840434</c:v>
                </c:pt>
                <c:pt idx="1751">
                  <c:v>766.00578042369625</c:v>
                </c:pt>
                <c:pt idx="1752">
                  <c:v>768.91660238930626</c:v>
                </c:pt>
                <c:pt idx="1753">
                  <c:v>771.83848547838568</c:v>
                </c:pt>
                <c:pt idx="1754">
                  <c:v>774.7714717232036</c:v>
                </c:pt>
                <c:pt idx="1755">
                  <c:v>777.71560331575176</c:v>
                </c:pt>
                <c:pt idx="1756">
                  <c:v>780.67092260835159</c:v>
                </c:pt>
                <c:pt idx="1757">
                  <c:v>783.63747211426335</c:v>
                </c:pt>
                <c:pt idx="1758">
                  <c:v>786.61529450829755</c:v>
                </c:pt>
                <c:pt idx="1759">
                  <c:v>789.60443262742911</c:v>
                </c:pt>
                <c:pt idx="1760">
                  <c:v>792.60492947141336</c:v>
                </c:pt>
                <c:pt idx="1761">
                  <c:v>795.61682820340479</c:v>
                </c:pt>
                <c:pt idx="1762">
                  <c:v>798.64017215057777</c:v>
                </c:pt>
                <c:pt idx="1763">
                  <c:v>801.67500480474996</c:v>
                </c:pt>
                <c:pt idx="1764">
                  <c:v>804.72136982300799</c:v>
                </c:pt>
                <c:pt idx="1765">
                  <c:v>807.77931102833543</c:v>
                </c:pt>
                <c:pt idx="1766">
                  <c:v>810.84887241024308</c:v>
                </c:pt>
                <c:pt idx="1767">
                  <c:v>813.93009812540197</c:v>
                </c:pt>
                <c:pt idx="1768">
                  <c:v>817.02303249827855</c:v>
                </c:pt>
                <c:pt idx="1769">
                  <c:v>820.12772002177201</c:v>
                </c:pt>
                <c:pt idx="1770">
                  <c:v>823.24420535785475</c:v>
                </c:pt>
                <c:pt idx="1771">
                  <c:v>826.37253333821457</c:v>
                </c:pt>
                <c:pt idx="1772">
                  <c:v>829.51274896489986</c:v>
                </c:pt>
                <c:pt idx="1773">
                  <c:v>832.66489741096655</c:v>
                </c:pt>
                <c:pt idx="1774">
                  <c:v>835.82902402112825</c:v>
                </c:pt>
                <c:pt idx="1775">
                  <c:v>839.0051743124086</c:v>
                </c:pt>
                <c:pt idx="1776">
                  <c:v>842.19339397479575</c:v>
                </c:pt>
                <c:pt idx="1777">
                  <c:v>845.39372887189995</c:v>
                </c:pt>
                <c:pt idx="1778">
                  <c:v>848.60622504161324</c:v>
                </c:pt>
                <c:pt idx="1779">
                  <c:v>851.83092869677137</c:v>
                </c:pt>
                <c:pt idx="1780">
                  <c:v>855.06788622581917</c:v>
                </c:pt>
                <c:pt idx="1781">
                  <c:v>858.31714419347725</c:v>
                </c:pt>
                <c:pt idx="1782">
                  <c:v>861.5787493414125</c:v>
                </c:pt>
                <c:pt idx="1783">
                  <c:v>864.85274858890989</c:v>
                </c:pt>
                <c:pt idx="1784">
                  <c:v>868.13918903354772</c:v>
                </c:pt>
                <c:pt idx="1785">
                  <c:v>871.43811795187526</c:v>
                </c:pt>
                <c:pt idx="1786">
                  <c:v>874.74958280009241</c:v>
                </c:pt>
                <c:pt idx="1787">
                  <c:v>878.07363121473281</c:v>
                </c:pt>
                <c:pt idx="1788">
                  <c:v>881.41031101334886</c:v>
                </c:pt>
                <c:pt idx="1789">
                  <c:v>884.75967019519965</c:v>
                </c:pt>
                <c:pt idx="1790">
                  <c:v>888.12175694194138</c:v>
                </c:pt>
                <c:pt idx="1791">
                  <c:v>891.49661961832078</c:v>
                </c:pt>
                <c:pt idx="1792">
                  <c:v>894.88430677287045</c:v>
                </c:pt>
                <c:pt idx="1793">
                  <c:v>898.28486713860741</c:v>
                </c:pt>
                <c:pt idx="1794">
                  <c:v>901.6983496337341</c:v>
                </c:pt>
                <c:pt idx="1795">
                  <c:v>905.12480336234228</c:v>
                </c:pt>
                <c:pt idx="1796">
                  <c:v>908.56427761511918</c:v>
                </c:pt>
                <c:pt idx="1797">
                  <c:v>912.01682187005667</c:v>
                </c:pt>
                <c:pt idx="1798">
                  <c:v>915.48248579316294</c:v>
                </c:pt>
                <c:pt idx="1799">
                  <c:v>918.96131923917699</c:v>
                </c:pt>
                <c:pt idx="1800">
                  <c:v>922.45337225228593</c:v>
                </c:pt>
                <c:pt idx="1801">
                  <c:v>925.9586950668446</c:v>
                </c:pt>
                <c:pt idx="1802">
                  <c:v>929.47733810809859</c:v>
                </c:pt>
                <c:pt idx="1803">
                  <c:v>933.00935199290939</c:v>
                </c:pt>
                <c:pt idx="1804">
                  <c:v>936.55478753048249</c:v>
                </c:pt>
                <c:pt idx="1805">
                  <c:v>940.11369572309832</c:v>
                </c:pt>
                <c:pt idx="1806">
                  <c:v>943.68612776684608</c:v>
                </c:pt>
                <c:pt idx="1807">
                  <c:v>947.27213505236011</c:v>
                </c:pt>
                <c:pt idx="1808">
                  <c:v>950.87176916555916</c:v>
                </c:pt>
                <c:pt idx="1809">
                  <c:v>954.48508188838832</c:v>
                </c:pt>
                <c:pt idx="1810">
                  <c:v>958.11212519956428</c:v>
                </c:pt>
                <c:pt idx="1811">
                  <c:v>961.75295127532263</c:v>
                </c:pt>
                <c:pt idx="1812">
                  <c:v>965.40761249016884</c:v>
                </c:pt>
                <c:pt idx="1813">
                  <c:v>969.07616141763151</c:v>
                </c:pt>
                <c:pt idx="1814">
                  <c:v>972.75865083101849</c:v>
                </c:pt>
                <c:pt idx="1815">
                  <c:v>976.45513370417643</c:v>
                </c:pt>
                <c:pt idx="1816">
                  <c:v>980.1656632122523</c:v>
                </c:pt>
                <c:pt idx="1817">
                  <c:v>983.89029273245887</c:v>
                </c:pt>
                <c:pt idx="1818">
                  <c:v>987.62907584484219</c:v>
                </c:pt>
                <c:pt idx="1819">
                  <c:v>991.38206633305265</c:v>
                </c:pt>
                <c:pt idx="1820">
                  <c:v>995.14931818511832</c:v>
                </c:pt>
                <c:pt idx="1821">
                  <c:v>998.93088559422176</c:v>
                </c:pt>
                <c:pt idx="1822">
                  <c:v>1002.7268229594798</c:v>
                </c:pt>
                <c:pt idx="1823">
                  <c:v>1006.5371848867259</c:v>
                </c:pt>
                <c:pt idx="1824">
                  <c:v>1010.3620261892954</c:v>
                </c:pt>
                <c:pt idx="1825">
                  <c:v>1014.2014018888148</c:v>
                </c:pt>
                <c:pt idx="1826">
                  <c:v>1018.0553672159923</c:v>
                </c:pt>
                <c:pt idx="1827">
                  <c:v>1021.9239776114131</c:v>
                </c:pt>
                <c:pt idx="1828">
                  <c:v>1025.8072887263365</c:v>
                </c:pt>
                <c:pt idx="1829">
                  <c:v>1029.7053564234966</c:v>
                </c:pt>
                <c:pt idx="1830">
                  <c:v>1033.6182367779058</c:v>
                </c:pt>
                <c:pt idx="1831">
                  <c:v>1037.5459860776618</c:v>
                </c:pt>
                <c:pt idx="1832">
                  <c:v>1041.4886608247571</c:v>
                </c:pt>
                <c:pt idx="1833">
                  <c:v>1045.4463177358912</c:v>
                </c:pt>
                <c:pt idx="1834">
                  <c:v>1049.4190137432877</c:v>
                </c:pt>
                <c:pt idx="1835">
                  <c:v>1053.4068059955123</c:v>
                </c:pt>
                <c:pt idx="1836">
                  <c:v>1057.4097518582953</c:v>
                </c:pt>
                <c:pt idx="1837">
                  <c:v>1061.4279089153567</c:v>
                </c:pt>
                <c:pt idx="1838">
                  <c:v>1065.4613349692352</c:v>
                </c:pt>
                <c:pt idx="1839">
                  <c:v>1069.5100880421182</c:v>
                </c:pt>
                <c:pt idx="1840">
                  <c:v>1073.5742263766783</c:v>
                </c:pt>
                <c:pt idx="1841">
                  <c:v>1077.6538084369097</c:v>
                </c:pt>
                <c:pt idx="1842">
                  <c:v>1081.74889290897</c:v>
                </c:pt>
                <c:pt idx="1843">
                  <c:v>1085.8595387020241</c:v>
                </c:pt>
                <c:pt idx="1844">
                  <c:v>1089.9858049490917</c:v>
                </c:pt>
                <c:pt idx="1845">
                  <c:v>1094.1277510078983</c:v>
                </c:pt>
                <c:pt idx="1846">
                  <c:v>1098.2854364617283</c:v>
                </c:pt>
                <c:pt idx="1847">
                  <c:v>1102.4589211202829</c:v>
                </c:pt>
                <c:pt idx="1848">
                  <c:v>1106.6482650205401</c:v>
                </c:pt>
                <c:pt idx="1849">
                  <c:v>1110.8535284276181</c:v>
                </c:pt>
                <c:pt idx="1850">
                  <c:v>1115.0747718356431</c:v>
                </c:pt>
                <c:pt idx="1851">
                  <c:v>1119.3120559686186</c:v>
                </c:pt>
                <c:pt idx="1852">
                  <c:v>1123.5654417812993</c:v>
                </c:pt>
                <c:pt idx="1853">
                  <c:v>1127.8349904600684</c:v>
                </c:pt>
                <c:pt idx="1854">
                  <c:v>1132.1207634238167</c:v>
                </c:pt>
                <c:pt idx="1855">
                  <c:v>1136.4228223248272</c:v>
                </c:pt>
                <c:pt idx="1856">
                  <c:v>1140.7412290496616</c:v>
                </c:pt>
                <c:pt idx="1857">
                  <c:v>1145.0760457200504</c:v>
                </c:pt>
                <c:pt idx="1858">
                  <c:v>1149.4273346937866</c:v>
                </c:pt>
                <c:pt idx="1859">
                  <c:v>1153.7951585656231</c:v>
                </c:pt>
                <c:pt idx="1860">
                  <c:v>1158.1795801681724</c:v>
                </c:pt>
                <c:pt idx="1861">
                  <c:v>1162.5806625728114</c:v>
                </c:pt>
                <c:pt idx="1862">
                  <c:v>1166.9984690905881</c:v>
                </c:pt>
                <c:pt idx="1863">
                  <c:v>1171.4330632731323</c:v>
                </c:pt>
                <c:pt idx="1864">
                  <c:v>1175.8845089135702</c:v>
                </c:pt>
                <c:pt idx="1865">
                  <c:v>1180.3528700474419</c:v>
                </c:pt>
                <c:pt idx="1866">
                  <c:v>1184.8382109536221</c:v>
                </c:pt>
                <c:pt idx="1867">
                  <c:v>1189.340596155246</c:v>
                </c:pt>
                <c:pt idx="1868">
                  <c:v>1193.860090420636</c:v>
                </c:pt>
                <c:pt idx="1869">
                  <c:v>1198.3967587642344</c:v>
                </c:pt>
                <c:pt idx="1870">
                  <c:v>1202.9506664475384</c:v>
                </c:pt>
                <c:pt idx="1871">
                  <c:v>1207.521878980039</c:v>
                </c:pt>
                <c:pt idx="1872">
                  <c:v>1212.1104621201632</c:v>
                </c:pt>
                <c:pt idx="1873">
                  <c:v>1216.7164818762199</c:v>
                </c:pt>
                <c:pt idx="1874">
                  <c:v>1221.3400045073495</c:v>
                </c:pt>
                <c:pt idx="1875">
                  <c:v>1225.9810965244774</c:v>
                </c:pt>
                <c:pt idx="1876">
                  <c:v>1230.6398246912704</c:v>
                </c:pt>
                <c:pt idx="1877">
                  <c:v>1235.3162560250973</c:v>
                </c:pt>
                <c:pt idx="1878">
                  <c:v>1240.0104577979928</c:v>
                </c:pt>
                <c:pt idx="1879">
                  <c:v>1244.7224975376253</c:v>
                </c:pt>
                <c:pt idx="1880">
                  <c:v>1249.4524430282684</c:v>
                </c:pt>
                <c:pt idx="1881">
                  <c:v>1254.2003623117757</c:v>
                </c:pt>
                <c:pt idx="1882">
                  <c:v>1258.9663236885606</c:v>
                </c:pt>
                <c:pt idx="1883">
                  <c:v>1263.7503957185772</c:v>
                </c:pt>
                <c:pt idx="1884">
                  <c:v>1268.5526472223078</c:v>
                </c:pt>
                <c:pt idx="1885">
                  <c:v>1273.3731472817526</c:v>
                </c:pt>
                <c:pt idx="1886">
                  <c:v>1278.2119652414233</c:v>
                </c:pt>
                <c:pt idx="1887">
                  <c:v>1283.0691707093408</c:v>
                </c:pt>
                <c:pt idx="1888">
                  <c:v>1287.9448335580364</c:v>
                </c:pt>
                <c:pt idx="1889">
                  <c:v>1292.8390239255571</c:v>
                </c:pt>
                <c:pt idx="1890">
                  <c:v>1297.7518122164743</c:v>
                </c:pt>
                <c:pt idx="1891">
                  <c:v>1302.6832691028969</c:v>
                </c:pt>
                <c:pt idx="1892">
                  <c:v>1307.633465525488</c:v>
                </c:pt>
                <c:pt idx="1893">
                  <c:v>1312.602472694485</c:v>
                </c:pt>
                <c:pt idx="1894">
                  <c:v>1317.5903620907241</c:v>
                </c:pt>
                <c:pt idx="1895">
                  <c:v>1322.5972054666688</c:v>
                </c:pt>
                <c:pt idx="1896">
                  <c:v>1327.6230748474422</c:v>
                </c:pt>
                <c:pt idx="1897">
                  <c:v>1332.6680425318625</c:v>
                </c:pt>
                <c:pt idx="1898">
                  <c:v>1337.7321810934836</c:v>
                </c:pt>
                <c:pt idx="1899">
                  <c:v>1342.8155633816389</c:v>
                </c:pt>
                <c:pt idx="1900">
                  <c:v>1347.9182625224892</c:v>
                </c:pt>
                <c:pt idx="1901">
                  <c:v>1353.0403519200747</c:v>
                </c:pt>
                <c:pt idx="1902">
                  <c:v>1358.181905257371</c:v>
                </c:pt>
                <c:pt idx="1903">
                  <c:v>1363.3429964973491</c:v>
                </c:pt>
                <c:pt idx="1904">
                  <c:v>1368.5236998840389</c:v>
                </c:pt>
                <c:pt idx="1905">
                  <c:v>1373.7240899435983</c:v>
                </c:pt>
                <c:pt idx="1906">
                  <c:v>1378.9442414853841</c:v>
                </c:pt>
                <c:pt idx="1907">
                  <c:v>1384.1842296030286</c:v>
                </c:pt>
                <c:pt idx="1908">
                  <c:v>1389.4441296755201</c:v>
                </c:pt>
                <c:pt idx="1909">
                  <c:v>1394.7240173682872</c:v>
                </c:pt>
                <c:pt idx="1910">
                  <c:v>1400.0239686342866</c:v>
                </c:pt>
                <c:pt idx="1911">
                  <c:v>1405.3440597150968</c:v>
                </c:pt>
                <c:pt idx="1912">
                  <c:v>1410.6843671420143</c:v>
                </c:pt>
                <c:pt idx="1913">
                  <c:v>1416.0449677371539</c:v>
                </c:pt>
                <c:pt idx="1914">
                  <c:v>1421.4259386145552</c:v>
                </c:pt>
                <c:pt idx="1915">
                  <c:v>1426.8273571812906</c:v>
                </c:pt>
                <c:pt idx="1916">
                  <c:v>1432.2493011385795</c:v>
                </c:pt>
                <c:pt idx="1917">
                  <c:v>1437.6918484829062</c:v>
                </c:pt>
                <c:pt idx="1918">
                  <c:v>1443.1550775071412</c:v>
                </c:pt>
                <c:pt idx="1919">
                  <c:v>1448.6390668016684</c:v>
                </c:pt>
                <c:pt idx="1920">
                  <c:v>1454.1438952555147</c:v>
                </c:pt>
                <c:pt idx="1921">
                  <c:v>1459.6696420574858</c:v>
                </c:pt>
                <c:pt idx="1922">
                  <c:v>1465.2163866973042</c:v>
                </c:pt>
                <c:pt idx="1923">
                  <c:v>1470.784208966754</c:v>
                </c:pt>
                <c:pt idx="1924">
                  <c:v>1476.3731889608277</c:v>
                </c:pt>
                <c:pt idx="1925">
                  <c:v>1481.9834070788788</c:v>
                </c:pt>
                <c:pt idx="1926">
                  <c:v>1487.6149440257786</c:v>
                </c:pt>
                <c:pt idx="1927">
                  <c:v>1493.2678808130765</c:v>
                </c:pt>
                <c:pt idx="1928">
                  <c:v>1498.9422987601663</c:v>
                </c:pt>
                <c:pt idx="1929">
                  <c:v>1504.638279495455</c:v>
                </c:pt>
                <c:pt idx="1930">
                  <c:v>1510.3559049575379</c:v>
                </c:pt>
                <c:pt idx="1931">
                  <c:v>1516.0952573963766</c:v>
                </c:pt>
                <c:pt idx="1932">
                  <c:v>1521.8564193744828</c:v>
                </c:pt>
                <c:pt idx="1933">
                  <c:v>1527.639473768106</c:v>
                </c:pt>
                <c:pt idx="1934">
                  <c:v>1533.4445037684247</c:v>
                </c:pt>
                <c:pt idx="1935">
                  <c:v>1539.2715928827447</c:v>
                </c:pt>
                <c:pt idx="1936">
                  <c:v>1545.1208249356991</c:v>
                </c:pt>
                <c:pt idx="1937">
                  <c:v>1550.9922840704548</c:v>
                </c:pt>
                <c:pt idx="1938">
                  <c:v>1556.8860547499226</c:v>
                </c:pt>
                <c:pt idx="1939">
                  <c:v>1562.8022217579723</c:v>
                </c:pt>
                <c:pt idx="1940">
                  <c:v>1568.7408702006526</c:v>
                </c:pt>
                <c:pt idx="1941">
                  <c:v>1574.7020855074152</c:v>
                </c:pt>
                <c:pt idx="1942">
                  <c:v>1580.6859534323435</c:v>
                </c:pt>
                <c:pt idx="1943">
                  <c:v>1586.6925600553864</c:v>
                </c:pt>
                <c:pt idx="1944">
                  <c:v>1592.7219917835969</c:v>
                </c:pt>
                <c:pt idx="1945">
                  <c:v>1598.7743353523747</c:v>
                </c:pt>
                <c:pt idx="1946">
                  <c:v>1604.8496778267138</c:v>
                </c:pt>
                <c:pt idx="1947">
                  <c:v>1610.9481066024553</c:v>
                </c:pt>
                <c:pt idx="1948">
                  <c:v>1617.0697094075447</c:v>
                </c:pt>
                <c:pt idx="1949">
                  <c:v>1623.2145743032934</c:v>
                </c:pt>
                <c:pt idx="1950">
                  <c:v>1629.382789685646</c:v>
                </c:pt>
                <c:pt idx="1951">
                  <c:v>1635.5744442864516</c:v>
                </c:pt>
                <c:pt idx="1952">
                  <c:v>1641.7896271747402</c:v>
                </c:pt>
                <c:pt idx="1953">
                  <c:v>1648.0284277580042</c:v>
                </c:pt>
                <c:pt idx="1954">
                  <c:v>1654.2909357834847</c:v>
                </c:pt>
                <c:pt idx="1955">
                  <c:v>1660.577241339462</c:v>
                </c:pt>
                <c:pt idx="1956">
                  <c:v>1666.8874348565521</c:v>
                </c:pt>
                <c:pt idx="1957">
                  <c:v>1673.221607109007</c:v>
                </c:pt>
                <c:pt idx="1958">
                  <c:v>1679.5798492160213</c:v>
                </c:pt>
                <c:pt idx="1959">
                  <c:v>1685.9622526430423</c:v>
                </c:pt>
                <c:pt idx="1960">
                  <c:v>1692.3689092030859</c:v>
                </c:pt>
                <c:pt idx="1961">
                  <c:v>1698.7999110580577</c:v>
                </c:pt>
                <c:pt idx="1962">
                  <c:v>1705.2553507200782</c:v>
                </c:pt>
                <c:pt idx="1963">
                  <c:v>1711.7353210528145</c:v>
                </c:pt>
                <c:pt idx="1964">
                  <c:v>1718.2399152728151</c:v>
                </c:pt>
                <c:pt idx="1965">
                  <c:v>1724.7692269508518</c:v>
                </c:pt>
                <c:pt idx="1966">
                  <c:v>1731.3233500132651</c:v>
                </c:pt>
                <c:pt idx="1967">
                  <c:v>1737.9023787433155</c:v>
                </c:pt>
                <c:pt idx="1968">
                  <c:v>1744.50640778254</c:v>
                </c:pt>
                <c:pt idx="1969">
                  <c:v>1751.1355321321137</c:v>
                </c:pt>
                <c:pt idx="1970">
                  <c:v>1757.7898471542157</c:v>
                </c:pt>
                <c:pt idx="1971">
                  <c:v>1764.4694485734019</c:v>
                </c:pt>
                <c:pt idx="1972">
                  <c:v>1771.1744324779809</c:v>
                </c:pt>
                <c:pt idx="1973">
                  <c:v>1777.9048953213971</c:v>
                </c:pt>
                <c:pt idx="1974">
                  <c:v>1784.6609339236186</c:v>
                </c:pt>
                <c:pt idx="1975">
                  <c:v>1791.4426454725283</c:v>
                </c:pt>
                <c:pt idx="1976">
                  <c:v>1798.2501275253239</c:v>
                </c:pt>
                <c:pt idx="1977">
                  <c:v>1805.0834780099201</c:v>
                </c:pt>
                <c:pt idx="1978">
                  <c:v>1811.9427952263579</c:v>
                </c:pt>
                <c:pt idx="1979">
                  <c:v>1818.828177848218</c:v>
                </c:pt>
                <c:pt idx="1980">
                  <c:v>1825.7397249240414</c:v>
                </c:pt>
                <c:pt idx="1981">
                  <c:v>1832.6775358787529</c:v>
                </c:pt>
                <c:pt idx="1982">
                  <c:v>1839.6417105150922</c:v>
                </c:pt>
                <c:pt idx="1983">
                  <c:v>1846.6323490150496</c:v>
                </c:pt>
                <c:pt idx="1984">
                  <c:v>1853.6495519413068</c:v>
                </c:pt>
                <c:pt idx="1985">
                  <c:v>1860.6934202386838</c:v>
                </c:pt>
                <c:pt idx="1986">
                  <c:v>1867.7640552355908</c:v>
                </c:pt>
                <c:pt idx="1987">
                  <c:v>1874.8615586454862</c:v>
                </c:pt>
                <c:pt idx="1988">
                  <c:v>1881.9860325683392</c:v>
                </c:pt>
                <c:pt idx="1989">
                  <c:v>1889.1375794920989</c:v>
                </c:pt>
                <c:pt idx="1990">
                  <c:v>1896.316302294169</c:v>
                </c:pt>
                <c:pt idx="1991">
                  <c:v>1903.5223042428868</c:v>
                </c:pt>
                <c:pt idx="1992">
                  <c:v>1910.7556889990099</c:v>
                </c:pt>
                <c:pt idx="1993">
                  <c:v>1918.0165606172061</c:v>
                </c:pt>
                <c:pt idx="1994">
                  <c:v>1925.3050235475516</c:v>
                </c:pt>
                <c:pt idx="1995">
                  <c:v>1932.6211826370325</c:v>
                </c:pt>
                <c:pt idx="1996">
                  <c:v>1939.9651431310533</c:v>
                </c:pt>
                <c:pt idx="1997">
                  <c:v>1947.3370106749514</c:v>
                </c:pt>
                <c:pt idx="1998">
                  <c:v>1954.7368913155162</c:v>
                </c:pt>
                <c:pt idx="1999">
                  <c:v>1962.1648915025153</c:v>
                </c:pt>
                <c:pt idx="2000">
                  <c:v>1969.6211180902249</c:v>
                </c:pt>
                <c:pt idx="2001">
                  <c:v>1977.1056783389677</c:v>
                </c:pt>
                <c:pt idx="2002">
                  <c:v>1984.6186799166558</c:v>
                </c:pt>
                <c:pt idx="2003">
                  <c:v>1992.160230900339</c:v>
                </c:pt>
                <c:pt idx="2004">
                  <c:v>1999.7304397777602</c:v>
                </c:pt>
                <c:pt idx="2005">
                  <c:v>2007.3294154489158</c:v>
                </c:pt>
                <c:pt idx="2006">
                  <c:v>2014.9572672276217</c:v>
                </c:pt>
                <c:pt idx="2007">
                  <c:v>2022.6141048430868</c:v>
                </c:pt>
                <c:pt idx="2008">
                  <c:v>2030.3000384414906</c:v>
                </c:pt>
                <c:pt idx="2009">
                  <c:v>2038.0151785875685</c:v>
                </c:pt>
                <c:pt idx="2010">
                  <c:v>2045.7596362662014</c:v>
                </c:pt>
                <c:pt idx="2011">
                  <c:v>2053.5335228840131</c:v>
                </c:pt>
                <c:pt idx="2012">
                  <c:v>2061.3369502709725</c:v>
                </c:pt>
                <c:pt idx="2013">
                  <c:v>2069.1700306820021</c:v>
                </c:pt>
                <c:pt idx="2014">
                  <c:v>2077.0328767985939</c:v>
                </c:pt>
                <c:pt idx="2015">
                  <c:v>2084.9256017304288</c:v>
                </c:pt>
                <c:pt idx="2016">
                  <c:v>2092.8483190170045</c:v>
                </c:pt>
                <c:pt idx="2017">
                  <c:v>2100.8011426292692</c:v>
                </c:pt>
                <c:pt idx="2018">
                  <c:v>2108.7841869712606</c:v>
                </c:pt>
                <c:pt idx="2019">
                  <c:v>2116.7975668817517</c:v>
                </c:pt>
                <c:pt idx="2020">
                  <c:v>2124.8413976359025</c:v>
                </c:pt>
                <c:pt idx="2021">
                  <c:v>2132.915794946919</c:v>
                </c:pt>
                <c:pt idx="2022">
                  <c:v>2141.0208749677172</c:v>
                </c:pt>
                <c:pt idx="2023">
                  <c:v>2149.1567542925945</c:v>
                </c:pt>
                <c:pt idx="2024">
                  <c:v>2157.3235499589064</c:v>
                </c:pt>
                <c:pt idx="2025">
                  <c:v>2165.5213794487504</c:v>
                </c:pt>
                <c:pt idx="2026">
                  <c:v>2173.7503606906557</c:v>
                </c:pt>
                <c:pt idx="2027">
                  <c:v>2182.0106120612804</c:v>
                </c:pt>
                <c:pt idx="2028">
                  <c:v>2190.3022523871132</c:v>
                </c:pt>
                <c:pt idx="2029">
                  <c:v>2198.6254009461841</c:v>
                </c:pt>
                <c:pt idx="2030">
                  <c:v>2206.9801774697798</c:v>
                </c:pt>
                <c:pt idx="2031">
                  <c:v>2215.3667021441652</c:v>
                </c:pt>
                <c:pt idx="2032">
                  <c:v>2223.7850956123129</c:v>
                </c:pt>
                <c:pt idx="2033">
                  <c:v>2232.2354789756396</c:v>
                </c:pt>
                <c:pt idx="2034">
                  <c:v>2240.7179737957472</c:v>
                </c:pt>
                <c:pt idx="2035">
                  <c:v>2249.2327020961711</c:v>
                </c:pt>
                <c:pt idx="2036">
                  <c:v>2257.7797863641367</c:v>
                </c:pt>
                <c:pt idx="2037">
                  <c:v>2266.3593495523205</c:v>
                </c:pt>
                <c:pt idx="2038">
                  <c:v>2274.9715150806196</c:v>
                </c:pt>
                <c:pt idx="2039">
                  <c:v>2283.6164068379262</c:v>
                </c:pt>
                <c:pt idx="2040">
                  <c:v>2292.2941491839106</c:v>
                </c:pt>
                <c:pt idx="2041">
                  <c:v>2301.0048669508096</c:v>
                </c:pt>
                <c:pt idx="2042">
                  <c:v>2309.7486854452227</c:v>
                </c:pt>
                <c:pt idx="2043">
                  <c:v>2318.5257304499146</c:v>
                </c:pt>
                <c:pt idx="2044">
                  <c:v>2327.3361282256242</c:v>
                </c:pt>
                <c:pt idx="2045">
                  <c:v>2336.1800055128815</c:v>
                </c:pt>
                <c:pt idx="2046">
                  <c:v>2345.0574895338304</c:v>
                </c:pt>
                <c:pt idx="2047">
                  <c:v>2353.9687079940591</c:v>
                </c:pt>
                <c:pt idx="2048">
                  <c:v>2362.9137890844368</c:v>
                </c:pt>
                <c:pt idx="2049">
                  <c:v>2371.8928614829579</c:v>
                </c:pt>
                <c:pt idx="2050">
                  <c:v>2380.9060543565934</c:v>
                </c:pt>
                <c:pt idx="2051">
                  <c:v>2389.9534973631485</c:v>
                </c:pt>
                <c:pt idx="2052">
                  <c:v>2399.0353206531286</c:v>
                </c:pt>
                <c:pt idx="2053">
                  <c:v>2408.1516548716104</c:v>
                </c:pt>
                <c:pt idx="2054">
                  <c:v>2417.3026311601225</c:v>
                </c:pt>
                <c:pt idx="2055">
                  <c:v>2426.488381158531</c:v>
                </c:pt>
                <c:pt idx="2056">
                  <c:v>2435.7090370069336</c:v>
                </c:pt>
                <c:pt idx="2057">
                  <c:v>2444.9647313475602</c:v>
                </c:pt>
                <c:pt idx="2058">
                  <c:v>2454.2555973266813</c:v>
                </c:pt>
                <c:pt idx="2059">
                  <c:v>2463.5817685965226</c:v>
                </c:pt>
                <c:pt idx="2060">
                  <c:v>2472.9433793171893</c:v>
                </c:pt>
                <c:pt idx="2061">
                  <c:v>2482.3405641585946</c:v>
                </c:pt>
                <c:pt idx="2062">
                  <c:v>2491.7734583023971</c:v>
                </c:pt>
                <c:pt idx="2063">
                  <c:v>2501.2421974439462</c:v>
                </c:pt>
                <c:pt idx="2064">
                  <c:v>2510.7469177942335</c:v>
                </c:pt>
                <c:pt idx="2065">
                  <c:v>2520.2877560818515</c:v>
                </c:pt>
                <c:pt idx="2066">
                  <c:v>2529.8648495549628</c:v>
                </c:pt>
                <c:pt idx="2067">
                  <c:v>2539.4783359832718</c:v>
                </c:pt>
                <c:pt idx="2068">
                  <c:v>2549.1283536600081</c:v>
                </c:pt>
                <c:pt idx="2069">
                  <c:v>2558.815041403916</c:v>
                </c:pt>
                <c:pt idx="2070">
                  <c:v>2568.5385385612508</c:v>
                </c:pt>
                <c:pt idx="2071">
                  <c:v>2578.2989850077838</c:v>
                </c:pt>
                <c:pt idx="2072">
                  <c:v>2588.0965211508133</c:v>
                </c:pt>
                <c:pt idx="2073">
                  <c:v>2597.9312879311865</c:v>
                </c:pt>
                <c:pt idx="2074">
                  <c:v>2607.803426825325</c:v>
                </c:pt>
                <c:pt idx="2075">
                  <c:v>2617.7130798472613</c:v>
                </c:pt>
                <c:pt idx="2076">
                  <c:v>2627.660389550681</c:v>
                </c:pt>
                <c:pt idx="2077">
                  <c:v>2637.6454990309735</c:v>
                </c:pt>
                <c:pt idx="2078">
                  <c:v>2647.6685519272914</c:v>
                </c:pt>
                <c:pt idx="2079">
                  <c:v>2657.7296924246152</c:v>
                </c:pt>
                <c:pt idx="2080">
                  <c:v>2667.8290652558289</c:v>
                </c:pt>
                <c:pt idx="2081">
                  <c:v>2677.9668157038013</c:v>
                </c:pt>
                <c:pt idx="2082">
                  <c:v>2688.1430896034758</c:v>
                </c:pt>
                <c:pt idx="2083">
                  <c:v>2698.3580333439691</c:v>
                </c:pt>
                <c:pt idx="2084">
                  <c:v>2708.6117938706761</c:v>
                </c:pt>
                <c:pt idx="2085">
                  <c:v>2718.9045186873846</c:v>
                </c:pt>
                <c:pt idx="2086">
                  <c:v>2729.2363558583966</c:v>
                </c:pt>
                <c:pt idx="2087">
                  <c:v>2739.6074540106583</c:v>
                </c:pt>
                <c:pt idx="2088">
                  <c:v>2750.017962335899</c:v>
                </c:pt>
                <c:pt idx="2089">
                  <c:v>2760.4680305927754</c:v>
                </c:pt>
                <c:pt idx="2090">
                  <c:v>2770.9578091090279</c:v>
                </c:pt>
                <c:pt idx="2091">
                  <c:v>2781.4874487836423</c:v>
                </c:pt>
                <c:pt idx="2092">
                  <c:v>2792.0571010890203</c:v>
                </c:pt>
                <c:pt idx="2093">
                  <c:v>2802.6669180731587</c:v>
                </c:pt>
                <c:pt idx="2094">
                  <c:v>2813.3170523618369</c:v>
                </c:pt>
                <c:pt idx="2095">
                  <c:v>2824.007657160812</c:v>
                </c:pt>
                <c:pt idx="2096">
                  <c:v>2834.7388862580233</c:v>
                </c:pt>
                <c:pt idx="2097">
                  <c:v>2845.5108940258037</c:v>
                </c:pt>
                <c:pt idx="2098">
                  <c:v>2856.3238354231021</c:v>
                </c:pt>
                <c:pt idx="2099">
                  <c:v>2867.1778659977099</c:v>
                </c:pt>
                <c:pt idx="2100">
                  <c:v>2878.0731418885011</c:v>
                </c:pt>
                <c:pt idx="2101">
                  <c:v>2889.0098198276773</c:v>
                </c:pt>
                <c:pt idx="2102">
                  <c:v>2899.9880571430226</c:v>
                </c:pt>
                <c:pt idx="2103">
                  <c:v>2911.008011760166</c:v>
                </c:pt>
                <c:pt idx="2104">
                  <c:v>2922.0698422048549</c:v>
                </c:pt>
                <c:pt idx="2105">
                  <c:v>2933.1737076052336</c:v>
                </c:pt>
                <c:pt idx="2106">
                  <c:v>2944.3197676941336</c:v>
                </c:pt>
                <c:pt idx="2107">
                  <c:v>2955.5081828113712</c:v>
                </c:pt>
                <c:pt idx="2108">
                  <c:v>2966.7391139060546</c:v>
                </c:pt>
                <c:pt idx="2109">
                  <c:v>2978.0127225388978</c:v>
                </c:pt>
                <c:pt idx="2110">
                  <c:v>2989.3291708845459</c:v>
                </c:pt>
                <c:pt idx="2111">
                  <c:v>3000.6886217339074</c:v>
                </c:pt>
                <c:pt idx="2112">
                  <c:v>3012.0912384964963</c:v>
                </c:pt>
                <c:pt idx="2113">
                  <c:v>3023.5371852027829</c:v>
                </c:pt>
                <c:pt idx="2114">
                  <c:v>3035.0266265065534</c:v>
                </c:pt>
                <c:pt idx="2115">
                  <c:v>3046.5597276872782</c:v>
                </c:pt>
                <c:pt idx="2116">
                  <c:v>3058.1366546524901</c:v>
                </c:pt>
                <c:pt idx="2117">
                  <c:v>3069.7575739401696</c:v>
                </c:pt>
                <c:pt idx="2118">
                  <c:v>3081.4226527211422</c:v>
                </c:pt>
                <c:pt idx="2119">
                  <c:v>3093.1320588014828</c:v>
                </c:pt>
                <c:pt idx="2120">
                  <c:v>3104.8859606249284</c:v>
                </c:pt>
                <c:pt idx="2121">
                  <c:v>3116.684527275303</c:v>
                </c:pt>
                <c:pt idx="2122">
                  <c:v>3128.5279284789494</c:v>
                </c:pt>
                <c:pt idx="2123">
                  <c:v>3140.4163346071696</c:v>
                </c:pt>
                <c:pt idx="2124">
                  <c:v>3152.3499166786769</c:v>
                </c:pt>
                <c:pt idx="2125">
                  <c:v>3164.3288463620561</c:v>
                </c:pt>
                <c:pt idx="2126">
                  <c:v>3176.3532959782319</c:v>
                </c:pt>
                <c:pt idx="2127">
                  <c:v>3188.4234385029495</c:v>
                </c:pt>
                <c:pt idx="2128">
                  <c:v>3200.5394475692606</c:v>
                </c:pt>
                <c:pt idx="2129">
                  <c:v>3212.7014974700237</c:v>
                </c:pt>
                <c:pt idx="2130">
                  <c:v>3224.90976316041</c:v>
                </c:pt>
                <c:pt idx="2131">
                  <c:v>3237.1644202604198</c:v>
                </c:pt>
                <c:pt idx="2132">
                  <c:v>3249.4656450574093</c:v>
                </c:pt>
                <c:pt idx="2133">
                  <c:v>3261.8136145086278</c:v>
                </c:pt>
                <c:pt idx="2134">
                  <c:v>3274.2085062437604</c:v>
                </c:pt>
                <c:pt idx="2135">
                  <c:v>3286.6504985674869</c:v>
                </c:pt>
                <c:pt idx="2136">
                  <c:v>3299.1397704620435</c:v>
                </c:pt>
                <c:pt idx="2137">
                  <c:v>3311.6765015897995</c:v>
                </c:pt>
                <c:pt idx="2138">
                  <c:v>3324.2608722958407</c:v>
                </c:pt>
                <c:pt idx="2139">
                  <c:v>3336.8930636105652</c:v>
                </c:pt>
                <c:pt idx="2140">
                  <c:v>3349.5732572522852</c:v>
                </c:pt>
                <c:pt idx="2141">
                  <c:v>3362.301635629844</c:v>
                </c:pt>
                <c:pt idx="2142">
                  <c:v>3375.0783818452373</c:v>
                </c:pt>
                <c:pt idx="2143">
                  <c:v>3387.9036796962491</c:v>
                </c:pt>
                <c:pt idx="2144">
                  <c:v>3400.7777136790951</c:v>
                </c:pt>
                <c:pt idx="2145">
                  <c:v>3413.7006689910759</c:v>
                </c:pt>
                <c:pt idx="2146">
                  <c:v>3426.6727315332419</c:v>
                </c:pt>
                <c:pt idx="2147">
                  <c:v>3439.6940879130684</c:v>
                </c:pt>
                <c:pt idx="2148">
                  <c:v>3452.764925447138</c:v>
                </c:pt>
                <c:pt idx="2149">
                  <c:v>3465.8854321638373</c:v>
                </c:pt>
                <c:pt idx="2150">
                  <c:v>3479.0557968060598</c:v>
                </c:pt>
                <c:pt idx="2151">
                  <c:v>3492.2762088339227</c:v>
                </c:pt>
                <c:pt idx="2152">
                  <c:v>3505.5468584274918</c:v>
                </c:pt>
                <c:pt idx="2153">
                  <c:v>3518.8679364895165</c:v>
                </c:pt>
                <c:pt idx="2154">
                  <c:v>3532.2396346481769</c:v>
                </c:pt>
                <c:pt idx="2155">
                  <c:v>3545.6621452598401</c:v>
                </c:pt>
                <c:pt idx="2156">
                  <c:v>3559.1356614118276</c:v>
                </c:pt>
                <c:pt idx="2157">
                  <c:v>3572.6603769251928</c:v>
                </c:pt>
                <c:pt idx="2158">
                  <c:v>3586.2364863575085</c:v>
                </c:pt>
                <c:pt idx="2159">
                  <c:v>3599.864185005667</c:v>
                </c:pt>
                <c:pt idx="2160">
                  <c:v>3613.5436689086887</c:v>
                </c:pt>
                <c:pt idx="2161">
                  <c:v>3627.2751348505417</c:v>
                </c:pt>
                <c:pt idx="2162">
                  <c:v>3641.0587803629737</c:v>
                </c:pt>
                <c:pt idx="2163">
                  <c:v>3654.8948037283531</c:v>
                </c:pt>
                <c:pt idx="2164">
                  <c:v>3668.7834039825207</c:v>
                </c:pt>
                <c:pt idx="2165">
                  <c:v>3682.7247809176542</c:v>
                </c:pt>
                <c:pt idx="2166">
                  <c:v>3696.7191350851413</c:v>
                </c:pt>
                <c:pt idx="2167">
                  <c:v>3710.7666677984648</c:v>
                </c:pt>
                <c:pt idx="2168">
                  <c:v>3724.867581136099</c:v>
                </c:pt>
                <c:pt idx="2169">
                  <c:v>3739.0220779444162</c:v>
                </c:pt>
                <c:pt idx="2170">
                  <c:v>3753.2303618406049</c:v>
                </c:pt>
                <c:pt idx="2171">
                  <c:v>3767.4926372155992</c:v>
                </c:pt>
                <c:pt idx="2172">
                  <c:v>3781.8091092370187</c:v>
                </c:pt>
                <c:pt idx="2173">
                  <c:v>3796.1799838521192</c:v>
                </c:pt>
                <c:pt idx="2174">
                  <c:v>3810.6054677907573</c:v>
                </c:pt>
                <c:pt idx="2175">
                  <c:v>3825.0857685683623</c:v>
                </c:pt>
                <c:pt idx="2176">
                  <c:v>3839.6210944889222</c:v>
                </c:pt>
                <c:pt idx="2177">
                  <c:v>3854.2116546479801</c:v>
                </c:pt>
                <c:pt idx="2178">
                  <c:v>3868.8576589356426</c:v>
                </c:pt>
                <c:pt idx="2179">
                  <c:v>3883.5593180395981</c:v>
                </c:pt>
                <c:pt idx="2180">
                  <c:v>3898.3168434481486</c:v>
                </c:pt>
                <c:pt idx="2181">
                  <c:v>3913.1304474532517</c:v>
                </c:pt>
                <c:pt idx="2182">
                  <c:v>3928.0003431535742</c:v>
                </c:pt>
                <c:pt idx="2183">
                  <c:v>3942.926744457558</c:v>
                </c:pt>
                <c:pt idx="2184">
                  <c:v>3957.909866086497</c:v>
                </c:pt>
                <c:pt idx="2185">
                  <c:v>3972.9499235776257</c:v>
                </c:pt>
                <c:pt idx="2186">
                  <c:v>3988.0471332872207</c:v>
                </c:pt>
                <c:pt idx="2187">
                  <c:v>4003.2017123937121</c:v>
                </c:pt>
                <c:pt idx="2188">
                  <c:v>4018.4138789008084</c:v>
                </c:pt>
                <c:pt idx="2189">
                  <c:v>4033.6838516406315</c:v>
                </c:pt>
                <c:pt idx="2190">
                  <c:v>4049.011850276866</c:v>
                </c:pt>
                <c:pt idx="2191">
                  <c:v>4064.3980953079181</c:v>
                </c:pt>
                <c:pt idx="2192">
                  <c:v>4079.8428080700883</c:v>
                </c:pt>
                <c:pt idx="2193">
                  <c:v>4095.3462107407545</c:v>
                </c:pt>
                <c:pt idx="2194">
                  <c:v>4110.9085263415691</c:v>
                </c:pt>
                <c:pt idx="2195">
                  <c:v>4126.529978741667</c:v>
                </c:pt>
                <c:pt idx="2196">
                  <c:v>4142.2107926608851</c:v>
                </c:pt>
                <c:pt idx="2197">
                  <c:v>4157.9511936729969</c:v>
                </c:pt>
                <c:pt idx="2198">
                  <c:v>4173.7514082089547</c:v>
                </c:pt>
                <c:pt idx="2199">
                  <c:v>4189.6116635601484</c:v>
                </c:pt>
                <c:pt idx="2200">
                  <c:v>4205.5321878816767</c:v>
                </c:pt>
                <c:pt idx="2201">
                  <c:v>4221.5132101956269</c:v>
                </c:pt>
                <c:pt idx="2202">
                  <c:v>4237.55496039437</c:v>
                </c:pt>
                <c:pt idx="2203">
                  <c:v>4253.6576692438684</c:v>
                </c:pt>
                <c:pt idx="2204">
                  <c:v>4269.8215683869948</c:v>
                </c:pt>
                <c:pt idx="2205">
                  <c:v>4286.0468903468654</c:v>
                </c:pt>
                <c:pt idx="2206">
                  <c:v>4302.3338685301833</c:v>
                </c:pt>
                <c:pt idx="2207">
                  <c:v>4318.6827372305979</c:v>
                </c:pt>
                <c:pt idx="2208">
                  <c:v>4335.0937316320742</c:v>
                </c:pt>
                <c:pt idx="2209">
                  <c:v>4351.5670878122764</c:v>
                </c:pt>
                <c:pt idx="2210">
                  <c:v>4368.1030427459636</c:v>
                </c:pt>
                <c:pt idx="2211">
                  <c:v>4384.7018343083982</c:v>
                </c:pt>
                <c:pt idx="2212">
                  <c:v>4401.3637012787703</c:v>
                </c:pt>
                <c:pt idx="2213">
                  <c:v>4418.0888833436302</c:v>
                </c:pt>
                <c:pt idx="2214">
                  <c:v>4434.877621100336</c:v>
                </c:pt>
                <c:pt idx="2215">
                  <c:v>4451.7301560605174</c:v>
                </c:pt>
                <c:pt idx="2216">
                  <c:v>4468.6467306535478</c:v>
                </c:pt>
                <c:pt idx="2217">
                  <c:v>4485.6275882300315</c:v>
                </c:pt>
                <c:pt idx="2218">
                  <c:v>4502.672973065306</c:v>
                </c:pt>
                <c:pt idx="2219">
                  <c:v>4519.7831303629546</c:v>
                </c:pt>
                <c:pt idx="2220">
                  <c:v>4536.9583062583342</c:v>
                </c:pt>
                <c:pt idx="2221">
                  <c:v>4554.1987478221163</c:v>
                </c:pt>
                <c:pt idx="2222">
                  <c:v>4571.5047030638407</c:v>
                </c:pt>
                <c:pt idx="2223">
                  <c:v>4588.8764209354831</c:v>
                </c:pt>
                <c:pt idx="2224">
                  <c:v>4606.3141513350383</c:v>
                </c:pt>
                <c:pt idx="2225">
                  <c:v>4623.8181451101118</c:v>
                </c:pt>
                <c:pt idx="2226">
                  <c:v>4641.3886540615304</c:v>
                </c:pt>
                <c:pt idx="2227">
                  <c:v>4659.0259309469639</c:v>
                </c:pt>
                <c:pt idx="2228">
                  <c:v>4676.7302294845622</c:v>
                </c:pt>
                <c:pt idx="2229">
                  <c:v>4694.5018043566033</c:v>
                </c:pt>
                <c:pt idx="2230">
                  <c:v>4712.3409112131585</c:v>
                </c:pt>
                <c:pt idx="2231">
                  <c:v>4730.2478066757685</c:v>
                </c:pt>
                <c:pt idx="2232">
                  <c:v>4748.2227483411361</c:v>
                </c:pt>
                <c:pt idx="2233">
                  <c:v>4766.2659947848324</c:v>
                </c:pt>
                <c:pt idx="2234">
                  <c:v>4784.3778055650146</c:v>
                </c:pt>
                <c:pt idx="2235">
                  <c:v>4802.5584412261614</c:v>
                </c:pt>
                <c:pt idx="2236">
                  <c:v>4820.8081633028214</c:v>
                </c:pt>
                <c:pt idx="2237">
                  <c:v>4839.1272343233722</c:v>
                </c:pt>
                <c:pt idx="2238">
                  <c:v>4857.515917813801</c:v>
                </c:pt>
                <c:pt idx="2239">
                  <c:v>4875.9744783014939</c:v>
                </c:pt>
                <c:pt idx="2240">
                  <c:v>4894.5031813190399</c:v>
                </c:pt>
                <c:pt idx="2241">
                  <c:v>4913.102293408052</c:v>
                </c:pt>
                <c:pt idx="2242">
                  <c:v>4931.7720821230023</c:v>
                </c:pt>
                <c:pt idx="2243">
                  <c:v>4950.5128160350696</c:v>
                </c:pt>
                <c:pt idx="2244">
                  <c:v>4969.3247647360031</c:v>
                </c:pt>
                <c:pt idx="2245">
                  <c:v>4988.2081988420005</c:v>
                </c:pt>
                <c:pt idx="2246">
                  <c:v>5007.1633899976005</c:v>
                </c:pt>
                <c:pt idx="2247">
                  <c:v>5026.1906108795911</c:v>
                </c:pt>
                <c:pt idx="2248">
                  <c:v>5045.2901352009339</c:v>
                </c:pt>
                <c:pt idx="2249">
                  <c:v>5064.4622377146979</c:v>
                </c:pt>
                <c:pt idx="2250">
                  <c:v>5083.7071942180137</c:v>
                </c:pt>
                <c:pt idx="2251">
                  <c:v>5103.0252815560425</c:v>
                </c:pt>
                <c:pt idx="2252">
                  <c:v>5122.4167776259555</c:v>
                </c:pt>
                <c:pt idx="2253">
                  <c:v>5141.8819613809346</c:v>
                </c:pt>
                <c:pt idx="2254">
                  <c:v>5161.4211128341822</c:v>
                </c:pt>
                <c:pt idx="2255">
                  <c:v>5181.0345130629521</c:v>
                </c:pt>
                <c:pt idx="2256">
                  <c:v>5200.7224442125917</c:v>
                </c:pt>
                <c:pt idx="2257">
                  <c:v>5220.4851895005995</c:v>
                </c:pt>
                <c:pt idx="2258">
                  <c:v>5240.3230332207022</c:v>
                </c:pt>
                <c:pt idx="2259">
                  <c:v>5260.2362607469413</c:v>
                </c:pt>
                <c:pt idx="2260">
                  <c:v>5280.2251585377799</c:v>
                </c:pt>
                <c:pt idx="2261">
                  <c:v>5300.2900141402233</c:v>
                </c:pt>
                <c:pt idx="2262">
                  <c:v>5320.4311161939559</c:v>
                </c:pt>
                <c:pt idx="2263">
                  <c:v>5340.6487544354932</c:v>
                </c:pt>
                <c:pt idx="2264">
                  <c:v>5360.943219702348</c:v>
                </c:pt>
                <c:pt idx="2265">
                  <c:v>5381.3148039372172</c:v>
                </c:pt>
                <c:pt idx="2266">
                  <c:v>5401.7638001921787</c:v>
                </c:pt>
                <c:pt idx="2267">
                  <c:v>5422.290502632909</c:v>
                </c:pt>
                <c:pt idx="2268">
                  <c:v>5442.8952065429139</c:v>
                </c:pt>
                <c:pt idx="2269">
                  <c:v>5463.5782083277772</c:v>
                </c:pt>
                <c:pt idx="2270">
                  <c:v>5484.339805519423</c:v>
                </c:pt>
                <c:pt idx="2271">
                  <c:v>5505.1802967803969</c:v>
                </c:pt>
                <c:pt idx="2272">
                  <c:v>5526.0999819081626</c:v>
                </c:pt>
                <c:pt idx="2273">
                  <c:v>5547.0991618394137</c:v>
                </c:pt>
                <c:pt idx="2274">
                  <c:v>5568.1781386544035</c:v>
                </c:pt>
                <c:pt idx="2275">
                  <c:v>5589.3372155812904</c:v>
                </c:pt>
                <c:pt idx="2276">
                  <c:v>5610.5766970004997</c:v>
                </c:pt>
                <c:pt idx="2277">
                  <c:v>5631.8968884491014</c:v>
                </c:pt>
                <c:pt idx="2278">
                  <c:v>5653.298096625208</c:v>
                </c:pt>
                <c:pt idx="2279">
                  <c:v>5674.7806293923841</c:v>
                </c:pt>
                <c:pt idx="2280">
                  <c:v>5696.3447957840754</c:v>
                </c:pt>
                <c:pt idx="2281">
                  <c:v>5717.9909060080554</c:v>
                </c:pt>
                <c:pt idx="2282">
                  <c:v>5739.7192714508865</c:v>
                </c:pt>
                <c:pt idx="2283">
                  <c:v>5761.5302046823999</c:v>
                </c:pt>
                <c:pt idx="2284">
                  <c:v>5783.4240194601934</c:v>
                </c:pt>
                <c:pt idx="2285">
                  <c:v>5805.4010307341423</c:v>
                </c:pt>
                <c:pt idx="2286">
                  <c:v>5827.4615546509322</c:v>
                </c:pt>
                <c:pt idx="2287">
                  <c:v>5849.6059085586057</c:v>
                </c:pt>
                <c:pt idx="2288">
                  <c:v>5871.8344110111284</c:v>
                </c:pt>
                <c:pt idx="2289">
                  <c:v>5894.1473817729711</c:v>
                </c:pt>
                <c:pt idx="2290">
                  <c:v>5916.5451418237089</c:v>
                </c:pt>
                <c:pt idx="2291">
                  <c:v>5939.0280133626393</c:v>
                </c:pt>
                <c:pt idx="2292">
                  <c:v>5961.5963198134177</c:v>
                </c:pt>
                <c:pt idx="2293">
                  <c:v>5984.2503858287091</c:v>
                </c:pt>
                <c:pt idx="2294">
                  <c:v>6006.9905372948588</c:v>
                </c:pt>
                <c:pt idx="2295">
                  <c:v>6029.8171013365791</c:v>
                </c:pt>
                <c:pt idx="2296">
                  <c:v>6052.7304063216579</c:v>
                </c:pt>
                <c:pt idx="2297">
                  <c:v>6075.73078186568</c:v>
                </c:pt>
                <c:pt idx="2298">
                  <c:v>6098.8185588367696</c:v>
                </c:pt>
                <c:pt idx="2299">
                  <c:v>6121.9940693603494</c:v>
                </c:pt>
                <c:pt idx="2300">
                  <c:v>6145.2576468239185</c:v>
                </c:pt>
                <c:pt idx="2301">
                  <c:v>6168.6096258818498</c:v>
                </c:pt>
                <c:pt idx="2302">
                  <c:v>6192.0503424602011</c:v>
                </c:pt>
                <c:pt idx="2303">
                  <c:v>6215.5801337615503</c:v>
                </c:pt>
                <c:pt idx="2304">
                  <c:v>6239.1993382698447</c:v>
                </c:pt>
                <c:pt idx="2305">
                  <c:v>6262.90829575527</c:v>
                </c:pt>
                <c:pt idx="2306">
                  <c:v>6286.7073472791399</c:v>
                </c:pt>
                <c:pt idx="2307">
                  <c:v>6310.5968351988004</c:v>
                </c:pt>
                <c:pt idx="2308">
                  <c:v>6334.5771031725562</c:v>
                </c:pt>
                <c:pt idx="2309">
                  <c:v>6358.648496164612</c:v>
                </c:pt>
                <c:pt idx="2310">
                  <c:v>6382.8113604500377</c:v>
                </c:pt>
                <c:pt idx="2311">
                  <c:v>6407.0660436197477</c:v>
                </c:pt>
                <c:pt idx="2312">
                  <c:v>6431.4128945855027</c:v>
                </c:pt>
                <c:pt idx="2313">
                  <c:v>6455.8522635849276</c:v>
                </c:pt>
                <c:pt idx="2314">
                  <c:v>6480.3845021865509</c:v>
                </c:pt>
                <c:pt idx="2315">
                  <c:v>6505.0099632948595</c:v>
                </c:pt>
                <c:pt idx="2316">
                  <c:v>6529.7290011553805</c:v>
                </c:pt>
                <c:pt idx="2317">
                  <c:v>6554.5419713597712</c:v>
                </c:pt>
                <c:pt idx="2318">
                  <c:v>6579.4492308509389</c:v>
                </c:pt>
                <c:pt idx="2319">
                  <c:v>6604.451137928173</c:v>
                </c:pt>
                <c:pt idx="2320">
                  <c:v>6629.5480522523003</c:v>
                </c:pt>
                <c:pt idx="2321">
                  <c:v>6654.7403348508597</c:v>
                </c:pt>
                <c:pt idx="2322">
                  <c:v>6680.0283481232927</c:v>
                </c:pt>
                <c:pt idx="2323">
                  <c:v>6705.4124558461617</c:v>
                </c:pt>
                <c:pt idx="2324">
                  <c:v>6730.893023178377</c:v>
                </c:pt>
                <c:pt idx="2325">
                  <c:v>6756.4704166664551</c:v>
                </c:pt>
                <c:pt idx="2326">
                  <c:v>6782.1450042497881</c:v>
                </c:pt>
                <c:pt idx="2327">
                  <c:v>6807.9171552659373</c:v>
                </c:pt>
                <c:pt idx="2328">
                  <c:v>6833.7872404559475</c:v>
                </c:pt>
                <c:pt idx="2329">
                  <c:v>6859.7556319696805</c:v>
                </c:pt>
                <c:pt idx="2330">
                  <c:v>6885.8227033711655</c:v>
                </c:pt>
                <c:pt idx="2331">
                  <c:v>6911.9888296439758</c:v>
                </c:pt>
                <c:pt idx="2332">
                  <c:v>6938.2543871966227</c:v>
                </c:pt>
                <c:pt idx="2333">
                  <c:v>6964.6197538679698</c:v>
                </c:pt>
                <c:pt idx="2334">
                  <c:v>6991.0853089326683</c:v>
                </c:pt>
                <c:pt idx="2335">
                  <c:v>7017.6514331066128</c:v>
                </c:pt>
                <c:pt idx="2336">
                  <c:v>7044.3185085524183</c:v>
                </c:pt>
                <c:pt idx="2337">
                  <c:v>7071.0869188849174</c:v>
                </c:pt>
                <c:pt idx="2338">
                  <c:v>7097.9570491766799</c:v>
                </c:pt>
                <c:pt idx="2339">
                  <c:v>7124.9292859635516</c:v>
                </c:pt>
                <c:pt idx="2340">
                  <c:v>7152.0040172502131</c:v>
                </c:pt>
                <c:pt idx="2341">
                  <c:v>7179.1816325157642</c:v>
                </c:pt>
                <c:pt idx="2342">
                  <c:v>7206.4625227193246</c:v>
                </c:pt>
                <c:pt idx="2343">
                  <c:v>7233.847080305658</c:v>
                </c:pt>
                <c:pt idx="2344">
                  <c:v>7261.3356992108193</c:v>
                </c:pt>
                <c:pt idx="2345">
                  <c:v>7288.9287748678207</c:v>
                </c:pt>
                <c:pt idx="2346">
                  <c:v>7316.6267042123191</c:v>
                </c:pt>
                <c:pt idx="2347">
                  <c:v>7344.4298856883261</c:v>
                </c:pt>
                <c:pt idx="2348">
                  <c:v>7372.3387192539421</c:v>
                </c:pt>
                <c:pt idx="2349">
                  <c:v>7400.353606387107</c:v>
                </c:pt>
                <c:pt idx="2350">
                  <c:v>7428.4749500913786</c:v>
                </c:pt>
                <c:pt idx="2351">
                  <c:v>7456.7031549017256</c:v>
                </c:pt>
                <c:pt idx="2352">
                  <c:v>7485.0386268903521</c:v>
                </c:pt>
                <c:pt idx="2353">
                  <c:v>7513.4817736725354</c:v>
                </c:pt>
                <c:pt idx="2354">
                  <c:v>7542.0330044124912</c:v>
                </c:pt>
                <c:pt idx="2355">
                  <c:v>7570.6927298292585</c:v>
                </c:pt>
                <c:pt idx="2356">
                  <c:v>7599.46136220261</c:v>
                </c:pt>
                <c:pt idx="2357">
                  <c:v>7628.3393153789802</c:v>
                </c:pt>
                <c:pt idx="2358">
                  <c:v>7657.3270047774204</c:v>
                </c:pt>
                <c:pt idx="2359">
                  <c:v>7686.4248473955749</c:v>
                </c:pt>
                <c:pt idx="2360">
                  <c:v>7715.6332618156785</c:v>
                </c:pt>
                <c:pt idx="2361">
                  <c:v>7744.9526682105779</c:v>
                </c:pt>
                <c:pt idx="2362">
                  <c:v>7774.3834883497784</c:v>
                </c:pt>
                <c:pt idx="2363">
                  <c:v>7803.9261456055074</c:v>
                </c:pt>
                <c:pt idx="2364">
                  <c:v>7833.5810649588084</c:v>
                </c:pt>
                <c:pt idx="2365">
                  <c:v>7863.348673005652</c:v>
                </c:pt>
                <c:pt idx="2366">
                  <c:v>7893.229397963074</c:v>
                </c:pt>
                <c:pt idx="2367">
                  <c:v>7923.2236696753334</c:v>
                </c:pt>
                <c:pt idx="2368">
                  <c:v>7953.3319196201001</c:v>
                </c:pt>
                <c:pt idx="2369">
                  <c:v>7983.554580914657</c:v>
                </c:pt>
                <c:pt idx="2370">
                  <c:v>8013.8920883221326</c:v>
                </c:pt>
                <c:pt idx="2371">
                  <c:v>8044.344878257757</c:v>
                </c:pt>
                <c:pt idx="2372">
                  <c:v>8074.9133887951366</c:v>
                </c:pt>
                <c:pt idx="2373">
                  <c:v>8105.5980596725585</c:v>
                </c:pt>
                <c:pt idx="2374">
                  <c:v>8136.3993322993147</c:v>
                </c:pt>
                <c:pt idx="2375">
                  <c:v>8167.3176497620525</c:v>
                </c:pt>
                <c:pt idx="2376">
                  <c:v>8198.3534568311479</c:v>
                </c:pt>
                <c:pt idx="2377">
                  <c:v>8229.5071999671072</c:v>
                </c:pt>
                <c:pt idx="2378">
                  <c:v>8260.7793273269817</c:v>
                </c:pt>
                <c:pt idx="2379">
                  <c:v>8292.1702887708252</c:v>
                </c:pt>
                <c:pt idx="2380">
                  <c:v>8323.680535868154</c:v>
                </c:pt>
                <c:pt idx="2381">
                  <c:v>8355.3105219044537</c:v>
                </c:pt>
                <c:pt idx="2382">
                  <c:v>8387.0607018876908</c:v>
                </c:pt>
                <c:pt idx="2383">
                  <c:v>8418.931532554865</c:v>
                </c:pt>
                <c:pt idx="2384">
                  <c:v>8450.9234723785739</c:v>
                </c:pt>
                <c:pt idx="2385">
                  <c:v>8483.0369815736121</c:v>
                </c:pt>
                <c:pt idx="2386">
                  <c:v>8515.2725221035926</c:v>
                </c:pt>
                <c:pt idx="2387">
                  <c:v>8547.6305576875857</c:v>
                </c:pt>
                <c:pt idx="2388">
                  <c:v>8580.1115538067988</c:v>
                </c:pt>
                <c:pt idx="2389">
                  <c:v>8612.7159777112647</c:v>
                </c:pt>
                <c:pt idx="2390">
                  <c:v>8645.4442984265679</c:v>
                </c:pt>
                <c:pt idx="2391">
                  <c:v>8678.2969867605898</c:v>
                </c:pt>
                <c:pt idx="2392">
                  <c:v>8711.2745153102805</c:v>
                </c:pt>
                <c:pt idx="2393">
                  <c:v>8744.3773584684604</c:v>
                </c:pt>
                <c:pt idx="2394">
                  <c:v>8777.605992430641</c:v>
                </c:pt>
                <c:pt idx="2395">
                  <c:v>8810.9608952018771</c:v>
                </c:pt>
                <c:pt idx="2396">
                  <c:v>8844.4425466036446</c:v>
                </c:pt>
                <c:pt idx="2397">
                  <c:v>8878.051428280738</c:v>
                </c:pt>
                <c:pt idx="2398">
                  <c:v>8911.7880237082045</c:v>
                </c:pt>
                <c:pt idx="2399">
                  <c:v>8945.6528181982958</c:v>
                </c:pt>
                <c:pt idx="2400">
                  <c:v>8979.6462989074498</c:v>
                </c:pt>
                <c:pt idx="2401">
                  <c:v>9013.7689548432991</c:v>
                </c:pt>
                <c:pt idx="2402">
                  <c:v>9048.0212768717047</c:v>
                </c:pt>
                <c:pt idx="2403">
                  <c:v>9082.4037577238178</c:v>
                </c:pt>
                <c:pt idx="2404">
                  <c:v>9116.916892003168</c:v>
                </c:pt>
                <c:pt idx="2405">
                  <c:v>9151.5611761927794</c:v>
                </c:pt>
                <c:pt idx="2406">
                  <c:v>9186.3371086623119</c:v>
                </c:pt>
                <c:pt idx="2407">
                  <c:v>9221.2451896752282</c:v>
                </c:pt>
                <c:pt idx="2408">
                  <c:v>9256.2859213959946</c:v>
                </c:pt>
                <c:pt idx="2409">
                  <c:v>9291.4598078972995</c:v>
                </c:pt>
                <c:pt idx="2410">
                  <c:v>9326.7673551673088</c:v>
                </c:pt>
                <c:pt idx="2411">
                  <c:v>9362.209071116944</c:v>
                </c:pt>
                <c:pt idx="2412">
                  <c:v>9397.7854655871888</c:v>
                </c:pt>
                <c:pt idx="2413">
                  <c:v>9433.49705035642</c:v>
                </c:pt>
                <c:pt idx="2414">
                  <c:v>9469.344339147774</c:v>
                </c:pt>
                <c:pt idx="2415">
                  <c:v>9505.3278476365358</c:v>
                </c:pt>
                <c:pt idx="2416">
                  <c:v>9541.4480934575549</c:v>
                </c:pt>
                <c:pt idx="2417">
                  <c:v>9577.7055962126942</c:v>
                </c:pt>
                <c:pt idx="2418">
                  <c:v>9614.1008774783022</c:v>
                </c:pt>
                <c:pt idx="2419">
                  <c:v>9650.6344608127201</c:v>
                </c:pt>
                <c:pt idx="2420">
                  <c:v>9687.3068717638089</c:v>
                </c:pt>
                <c:pt idx="2421">
                  <c:v>9724.1186378765124</c:v>
                </c:pt>
                <c:pt idx="2422">
                  <c:v>9761.0702887004427</c:v>
                </c:pt>
                <c:pt idx="2423">
                  <c:v>9798.1623557975054</c:v>
                </c:pt>
                <c:pt idx="2424">
                  <c:v>9835.3953727495355</c:v>
                </c:pt>
                <c:pt idx="2425">
                  <c:v>9872.7698751659846</c:v>
                </c:pt>
                <c:pt idx="2426">
                  <c:v>9910.2864006916152</c:v>
                </c:pt>
                <c:pt idx="2427">
                  <c:v>9947.9454890142442</c:v>
                </c:pt>
                <c:pt idx="2428">
                  <c:v>9985.747681872499</c:v>
                </c:pt>
                <c:pt idx="2429">
                  <c:v>10023.693523063615</c:v>
                </c:pt>
                <c:pt idx="2430">
                  <c:v>10061.783558451258</c:v>
                </c:pt>
                <c:pt idx="2431">
                  <c:v>10100.018335973373</c:v>
                </c:pt>
                <c:pt idx="2432">
                  <c:v>10138.398405650072</c:v>
                </c:pt>
                <c:pt idx="2433">
                  <c:v>10176.924319591542</c:v>
                </c:pt>
                <c:pt idx="2434">
                  <c:v>10215.596632005991</c:v>
                </c:pt>
                <c:pt idx="2435">
                  <c:v>10254.415899207614</c:v>
                </c:pt>
                <c:pt idx="2436">
                  <c:v>10293.382679624603</c:v>
                </c:pt>
                <c:pt idx="2437">
                  <c:v>10332.497533807176</c:v>
                </c:pt>
                <c:pt idx="2438">
                  <c:v>10371.761024435644</c:v>
                </c:pt>
                <c:pt idx="2439">
                  <c:v>10411.1737163285</c:v>
                </c:pt>
                <c:pt idx="2440">
                  <c:v>10450.736176450548</c:v>
                </c:pt>
                <c:pt idx="2441">
                  <c:v>10490.44897392106</c:v>
                </c:pt>
                <c:pt idx="2442">
                  <c:v>10530.31268002196</c:v>
                </c:pt>
                <c:pt idx="2443">
                  <c:v>10570.327868206043</c:v>
                </c:pt>
                <c:pt idx="2444">
                  <c:v>10610.495114105226</c:v>
                </c:pt>
                <c:pt idx="2445">
                  <c:v>10650.814995538825</c:v>
                </c:pt>
                <c:pt idx="2446">
                  <c:v>10691.288092521872</c:v>
                </c:pt>
                <c:pt idx="2447">
                  <c:v>10731.914987273456</c:v>
                </c:pt>
                <c:pt idx="2448">
                  <c:v>10772.696264225095</c:v>
                </c:pt>
                <c:pt idx="2449">
                  <c:v>10813.632510029151</c:v>
                </c:pt>
                <c:pt idx="2450">
                  <c:v>10854.724313567262</c:v>
                </c:pt>
                <c:pt idx="2451">
                  <c:v>10895.972265958817</c:v>
                </c:pt>
                <c:pt idx="2452">
                  <c:v>10937.376960569462</c:v>
                </c:pt>
                <c:pt idx="2453">
                  <c:v>10978.938993019627</c:v>
                </c:pt>
                <c:pt idx="2454">
                  <c:v>11020.658961193101</c:v>
                </c:pt>
                <c:pt idx="2455">
                  <c:v>11062.537465245636</c:v>
                </c:pt>
                <c:pt idx="2456">
                  <c:v>11104.575107613569</c:v>
                </c:pt>
                <c:pt idx="2457">
                  <c:v>11146.772493022501</c:v>
                </c:pt>
                <c:pt idx="2458">
                  <c:v>11189.130228495987</c:v>
                </c:pt>
                <c:pt idx="2459">
                  <c:v>11231.648923364273</c:v>
                </c:pt>
                <c:pt idx="2460">
                  <c:v>11274.329189273058</c:v>
                </c:pt>
                <c:pt idx="2461">
                  <c:v>11317.171640192295</c:v>
                </c:pt>
                <c:pt idx="2462">
                  <c:v>11360.176892425026</c:v>
                </c:pt>
                <c:pt idx="2463">
                  <c:v>11403.345564616242</c:v>
                </c:pt>
                <c:pt idx="2464">
                  <c:v>11446.678277761785</c:v>
                </c:pt>
                <c:pt idx="2465">
                  <c:v>11490.175655217279</c:v>
                </c:pt>
                <c:pt idx="2466">
                  <c:v>11533.838322707104</c:v>
                </c:pt>
                <c:pt idx="2467">
                  <c:v>11577.666908333391</c:v>
                </c:pt>
                <c:pt idx="2468">
                  <c:v>11621.662042585058</c:v>
                </c:pt>
                <c:pt idx="2469">
                  <c:v>11665.824358346881</c:v>
                </c:pt>
                <c:pt idx="2470">
                  <c:v>11710.154490908599</c:v>
                </c:pt>
                <c:pt idx="2471">
                  <c:v>11754.653077974051</c:v>
                </c:pt>
                <c:pt idx="2472">
                  <c:v>11799.320759670352</c:v>
                </c:pt>
                <c:pt idx="2473">
                  <c:v>11844.1581785571</c:v>
                </c:pt>
                <c:pt idx="2474">
                  <c:v>11889.165979635616</c:v>
                </c:pt>
                <c:pt idx="2475">
                  <c:v>11934.344810358232</c:v>
                </c:pt>
                <c:pt idx="2476">
                  <c:v>11979.695320637595</c:v>
                </c:pt>
                <c:pt idx="2477">
                  <c:v>12025.218162856017</c:v>
                </c:pt>
                <c:pt idx="2478">
                  <c:v>12070.913991874871</c:v>
                </c:pt>
                <c:pt idx="2479">
                  <c:v>12116.783465043996</c:v>
                </c:pt>
                <c:pt idx="2480">
                  <c:v>12162.827242211164</c:v>
                </c:pt>
                <c:pt idx="2481">
                  <c:v>12209.045985731567</c:v>
                </c:pt>
                <c:pt idx="2482">
                  <c:v>12255.440360477347</c:v>
                </c:pt>
                <c:pt idx="2483">
                  <c:v>12302.01103384716</c:v>
                </c:pt>
                <c:pt idx="2484">
                  <c:v>12348.75867577578</c:v>
                </c:pt>
                <c:pt idx="2485">
                  <c:v>12395.683958743728</c:v>
                </c:pt>
                <c:pt idx="2486">
                  <c:v>12442.787557786954</c:v>
                </c:pt>
                <c:pt idx="2487">
                  <c:v>12490.070150506544</c:v>
                </c:pt>
                <c:pt idx="2488">
                  <c:v>12537.53241707847</c:v>
                </c:pt>
                <c:pt idx="2489">
                  <c:v>12585.175040263368</c:v>
                </c:pt>
                <c:pt idx="2490">
                  <c:v>12632.998705416368</c:v>
                </c:pt>
                <c:pt idx="2491">
                  <c:v>12681.004100496952</c:v>
                </c:pt>
                <c:pt idx="2492">
                  <c:v>12729.19191607884</c:v>
                </c:pt>
                <c:pt idx="2493">
                  <c:v>12777.56284535994</c:v>
                </c:pt>
                <c:pt idx="2494">
                  <c:v>12826.117584172309</c:v>
                </c:pt>
                <c:pt idx="2495">
                  <c:v>12874.856830992165</c:v>
                </c:pt>
                <c:pt idx="2496">
                  <c:v>12923.781286949936</c:v>
                </c:pt>
                <c:pt idx="2497">
                  <c:v>12972.891655840345</c:v>
                </c:pt>
                <c:pt idx="2498">
                  <c:v>13022.188644132539</c:v>
                </c:pt>
                <c:pt idx="2499">
                  <c:v>13071.672960980242</c:v>
                </c:pt>
                <c:pt idx="2500">
                  <c:v>13121.345318231968</c:v>
                </c:pt>
                <c:pt idx="2501">
                  <c:v>13171.206430441251</c:v>
                </c:pt>
                <c:pt idx="2502">
                  <c:v>13221.257014876928</c:v>
                </c:pt>
                <c:pt idx="2503">
                  <c:v>13271.49779153346</c:v>
                </c:pt>
                <c:pt idx="2504">
                  <c:v>13321.929483141288</c:v>
                </c:pt>
                <c:pt idx="2505">
                  <c:v>13372.552815177225</c:v>
                </c:pt>
                <c:pt idx="2506">
                  <c:v>13423.368515874899</c:v>
                </c:pt>
                <c:pt idx="2507">
                  <c:v>13474.377316235224</c:v>
                </c:pt>
                <c:pt idx="2508">
                  <c:v>13525.579950036919</c:v>
                </c:pt>
                <c:pt idx="2509">
                  <c:v>13576.97715384706</c:v>
                </c:pt>
                <c:pt idx="2510">
                  <c:v>13628.569667031679</c:v>
                </c:pt>
                <c:pt idx="2511">
                  <c:v>13680.3582317664</c:v>
                </c:pt>
                <c:pt idx="2512">
                  <c:v>13732.343593047113</c:v>
                </c:pt>
                <c:pt idx="2513">
                  <c:v>13784.526498700692</c:v>
                </c:pt>
                <c:pt idx="2514">
                  <c:v>13836.907699395755</c:v>
                </c:pt>
                <c:pt idx="2515">
                  <c:v>13889.487948653459</c:v>
                </c:pt>
                <c:pt idx="2516">
                  <c:v>13942.268002858342</c:v>
                </c:pt>
                <c:pt idx="2517">
                  <c:v>13995.248621269204</c:v>
                </c:pt>
                <c:pt idx="2518">
                  <c:v>14048.430566030027</c:v>
                </c:pt>
                <c:pt idx="2519">
                  <c:v>14101.814602180941</c:v>
                </c:pt>
                <c:pt idx="2520">
                  <c:v>14155.401497669229</c:v>
                </c:pt>
                <c:pt idx="2521">
                  <c:v>14209.192023360372</c:v>
                </c:pt>
                <c:pt idx="2522">
                  <c:v>14263.186953049142</c:v>
                </c:pt>
                <c:pt idx="2523">
                  <c:v>14317.387063470729</c:v>
                </c:pt>
                <c:pt idx="2524">
                  <c:v>14371.793134311918</c:v>
                </c:pt>
                <c:pt idx="2525">
                  <c:v>14426.405948222304</c:v>
                </c:pt>
                <c:pt idx="2526">
                  <c:v>14481.226290825549</c:v>
                </c:pt>
                <c:pt idx="2527">
                  <c:v>14536.254950730687</c:v>
                </c:pt>
                <c:pt idx="2528">
                  <c:v>14591.492719543463</c:v>
                </c:pt>
                <c:pt idx="2529">
                  <c:v>14646.940391877728</c:v>
                </c:pt>
                <c:pt idx="2530">
                  <c:v>14702.598765366864</c:v>
                </c:pt>
                <c:pt idx="2531">
                  <c:v>14758.468640675257</c:v>
                </c:pt>
                <c:pt idx="2532">
                  <c:v>14814.550821509823</c:v>
                </c:pt>
                <c:pt idx="2533">
                  <c:v>14870.84611463156</c:v>
                </c:pt>
                <c:pt idx="2534">
                  <c:v>14927.355329867161</c:v>
                </c:pt>
                <c:pt idx="2535">
                  <c:v>14984.079280120657</c:v>
                </c:pt>
                <c:pt idx="2536">
                  <c:v>15041.018781385115</c:v>
                </c:pt>
                <c:pt idx="2537">
                  <c:v>15098.174652754378</c:v>
                </c:pt>
                <c:pt idx="2538">
                  <c:v>15155.547716434845</c:v>
                </c:pt>
                <c:pt idx="2539">
                  <c:v>15213.138797757298</c:v>
                </c:pt>
                <c:pt idx="2540">
                  <c:v>15270.948725188775</c:v>
                </c:pt>
                <c:pt idx="2541">
                  <c:v>15328.978330344493</c:v>
                </c:pt>
                <c:pt idx="2542">
                  <c:v>15387.228447999802</c:v>
                </c:pt>
                <c:pt idx="2543">
                  <c:v>15445.699916102201</c:v>
                </c:pt>
                <c:pt idx="2544">
                  <c:v>15504.39357578339</c:v>
                </c:pt>
                <c:pt idx="2545">
                  <c:v>15563.310271371367</c:v>
                </c:pt>
                <c:pt idx="2546">
                  <c:v>15622.450850402578</c:v>
                </c:pt>
                <c:pt idx="2547">
                  <c:v>15681.816163634108</c:v>
                </c:pt>
                <c:pt idx="2548">
                  <c:v>15741.407065055919</c:v>
                </c:pt>
                <c:pt idx="2549">
                  <c:v>15801.224411903131</c:v>
                </c:pt>
                <c:pt idx="2550">
                  <c:v>15861.269064668364</c:v>
                </c:pt>
                <c:pt idx="2551">
                  <c:v>15921.541887114105</c:v>
                </c:pt>
                <c:pt idx="2552">
                  <c:v>15982.043746285139</c:v>
                </c:pt>
                <c:pt idx="2553">
                  <c:v>16042.775512521022</c:v>
                </c:pt>
                <c:pt idx="2554">
                  <c:v>16103.738059468602</c:v>
                </c:pt>
                <c:pt idx="2555">
                  <c:v>16164.932264094583</c:v>
                </c:pt>
                <c:pt idx="2556">
                  <c:v>16226.359006698143</c:v>
                </c:pt>
                <c:pt idx="2557">
                  <c:v>16288.019170923597</c:v>
                </c:pt>
                <c:pt idx="2558">
                  <c:v>16349.913643773107</c:v>
                </c:pt>
                <c:pt idx="2559">
                  <c:v>16412.043315619445</c:v>
                </c:pt>
                <c:pt idx="2560">
                  <c:v>16474.4090802188</c:v>
                </c:pt>
                <c:pt idx="2561">
                  <c:v>16537.011834723631</c:v>
                </c:pt>
                <c:pt idx="2562">
                  <c:v>16599.852479695583</c:v>
                </c:pt>
                <c:pt idx="2563">
                  <c:v>16662.931919118426</c:v>
                </c:pt>
                <c:pt idx="2564">
                  <c:v>16726.251060411076</c:v>
                </c:pt>
                <c:pt idx="2565">
                  <c:v>16789.81081444064</c:v>
                </c:pt>
                <c:pt idx="2566">
                  <c:v>16853.612095535515</c:v>
                </c:pt>
                <c:pt idx="2567">
                  <c:v>16917.655821498549</c:v>
                </c:pt>
                <c:pt idx="2568">
                  <c:v>16981.942913620245</c:v>
                </c:pt>
                <c:pt idx="2569">
                  <c:v>17046.474296692002</c:v>
                </c:pt>
                <c:pt idx="2570">
                  <c:v>17111.250899019433</c:v>
                </c:pt>
                <c:pt idx="2571">
                  <c:v>17176.273652435706</c:v>
                </c:pt>
                <c:pt idx="2572">
                  <c:v>17241.543492314962</c:v>
                </c:pt>
                <c:pt idx="2573">
                  <c:v>17307.061357585761</c:v>
                </c:pt>
                <c:pt idx="2574">
                  <c:v>17372.828190744585</c:v>
                </c:pt>
                <c:pt idx="2575">
                  <c:v>17438.844937869417</c:v>
                </c:pt>
                <c:pt idx="2576">
                  <c:v>17505.112548633322</c:v>
                </c:pt>
                <c:pt idx="2577">
                  <c:v>17571.631976318131</c:v>
                </c:pt>
                <c:pt idx="2578">
                  <c:v>17638.404177828139</c:v>
                </c:pt>
                <c:pt idx="2579">
                  <c:v>17705.430113703886</c:v>
                </c:pt>
                <c:pt idx="2580">
                  <c:v>17772.71074813596</c:v>
                </c:pt>
                <c:pt idx="2581">
                  <c:v>17840.247048978876</c:v>
                </c:pt>
                <c:pt idx="2582">
                  <c:v>17908.039987764994</c:v>
                </c:pt>
                <c:pt idx="2583">
                  <c:v>17976.090539718502</c:v>
                </c:pt>
                <c:pt idx="2584">
                  <c:v>18044.399683769432</c:v>
                </c:pt>
                <c:pt idx="2585">
                  <c:v>18112.968402567756</c:v>
                </c:pt>
                <c:pt idx="2586">
                  <c:v>18181.797682497516</c:v>
                </c:pt>
                <c:pt idx="2587">
                  <c:v>18250.888513691007</c:v>
                </c:pt>
                <c:pt idx="2588">
                  <c:v>18320.241890043031</c:v>
                </c:pt>
                <c:pt idx="2589">
                  <c:v>18389.858809225196</c:v>
                </c:pt>
                <c:pt idx="2590">
                  <c:v>18459.740272700252</c:v>
                </c:pt>
                <c:pt idx="2591">
                  <c:v>18529.887285736513</c:v>
                </c:pt>
                <c:pt idx="2592">
                  <c:v>18600.300857422313</c:v>
                </c:pt>
                <c:pt idx="2593">
                  <c:v>18670.982000680517</c:v>
                </c:pt>
                <c:pt idx="2594">
                  <c:v>18741.931732283105</c:v>
                </c:pt>
                <c:pt idx="2595">
                  <c:v>18813.151072865781</c:v>
                </c:pt>
                <c:pt idx="2596">
                  <c:v>18884.64104694267</c:v>
                </c:pt>
                <c:pt idx="2597">
                  <c:v>18956.402682921052</c:v>
                </c:pt>
                <c:pt idx="2598">
                  <c:v>19028.437013116152</c:v>
                </c:pt>
                <c:pt idx="2599">
                  <c:v>19100.745073765993</c:v>
                </c:pt>
                <c:pt idx="2600">
                  <c:v>19173.327905046302</c:v>
                </c:pt>
                <c:pt idx="2601">
                  <c:v>19246.18655108548</c:v>
                </c:pt>
                <c:pt idx="2602">
                  <c:v>19319.322059979604</c:v>
                </c:pt>
                <c:pt idx="2603">
                  <c:v>19392.735483807526</c:v>
                </c:pt>
                <c:pt idx="2604">
                  <c:v>19466.427878645994</c:v>
                </c:pt>
                <c:pt idx="2605">
                  <c:v>19540.400304584851</c:v>
                </c:pt>
                <c:pt idx="2606">
                  <c:v>19614.653825742273</c:v>
                </c:pt>
                <c:pt idx="2607">
                  <c:v>19689.189510280095</c:v>
                </c:pt>
                <c:pt idx="2608">
                  <c:v>19764.008430419159</c:v>
                </c:pt>
                <c:pt idx="2609">
                  <c:v>19839.11166245475</c:v>
                </c:pt>
                <c:pt idx="2610">
                  <c:v>19914.50028677208</c:v>
                </c:pt>
                <c:pt idx="2611">
                  <c:v>19990.175387861815</c:v>
                </c:pt>
                <c:pt idx="2612">
                  <c:v>20066.13805433569</c:v>
                </c:pt>
                <c:pt idx="2613">
                  <c:v>20142.389378942167</c:v>
                </c:pt>
                <c:pt idx="2614">
                  <c:v>20218.930458582148</c:v>
                </c:pt>
                <c:pt idx="2615">
                  <c:v>20295.76239432476</c:v>
                </c:pt>
                <c:pt idx="2616">
                  <c:v>20372.886291423194</c:v>
                </c:pt>
                <c:pt idx="2617">
                  <c:v>20450.303259330602</c:v>
                </c:pt>
                <c:pt idx="2618">
                  <c:v>20528.01441171606</c:v>
                </c:pt>
                <c:pt idx="2619">
                  <c:v>20606.020866480583</c:v>
                </c:pt>
                <c:pt idx="2620">
                  <c:v>20684.32374577321</c:v>
                </c:pt>
                <c:pt idx="2621">
                  <c:v>20762.924176007149</c:v>
                </c:pt>
                <c:pt idx="2622">
                  <c:v>20841.823287875977</c:v>
                </c:pt>
                <c:pt idx="2623">
                  <c:v>20921.022216369907</c:v>
                </c:pt>
                <c:pt idx="2624">
                  <c:v>21000.522100792114</c:v>
                </c:pt>
                <c:pt idx="2625">
                  <c:v>21080.324084775126</c:v>
                </c:pt>
                <c:pt idx="2626">
                  <c:v>21160.429316297272</c:v>
                </c:pt>
                <c:pt idx="2627">
                  <c:v>21240.838947699202</c:v>
                </c:pt>
                <c:pt idx="2628">
                  <c:v>21321.554135700459</c:v>
                </c:pt>
                <c:pt idx="2629">
                  <c:v>21402.57604141612</c:v>
                </c:pt>
                <c:pt idx="2630">
                  <c:v>21483.9058303735</c:v>
                </c:pt>
                <c:pt idx="2631">
                  <c:v>21565.544672528918</c:v>
                </c:pt>
                <c:pt idx="2632">
                  <c:v>21647.493742284529</c:v>
                </c:pt>
                <c:pt idx="2633">
                  <c:v>21729.754218505212</c:v>
                </c:pt>
                <c:pt idx="2634">
                  <c:v>21812.327284535531</c:v>
                </c:pt>
                <c:pt idx="2635">
                  <c:v>21895.214128216769</c:v>
                </c:pt>
                <c:pt idx="2636">
                  <c:v>21978.415941903993</c:v>
                </c:pt>
                <c:pt idx="2637">
                  <c:v>22061.933922483229</c:v>
                </c:pt>
                <c:pt idx="2638">
                  <c:v>22145.769271388664</c:v>
                </c:pt>
                <c:pt idx="2639">
                  <c:v>22229.923194619943</c:v>
                </c:pt>
                <c:pt idx="2640">
                  <c:v>22314.396902759501</c:v>
                </c:pt>
                <c:pt idx="2641">
                  <c:v>22399.191610989987</c:v>
                </c:pt>
                <c:pt idx="2642">
                  <c:v>22484.308539111749</c:v>
                </c:pt>
                <c:pt idx="2643">
                  <c:v>22569.748911560375</c:v>
                </c:pt>
                <c:pt idx="2644">
                  <c:v>22655.513957424304</c:v>
                </c:pt>
                <c:pt idx="2645">
                  <c:v>22741.604910462516</c:v>
                </c:pt>
                <c:pt idx="2646">
                  <c:v>22828.023009122273</c:v>
                </c:pt>
                <c:pt idx="2647">
                  <c:v>22914.769496556939</c:v>
                </c:pt>
                <c:pt idx="2648">
                  <c:v>23001.845620643857</c:v>
                </c:pt>
                <c:pt idx="2649">
                  <c:v>23089.252634002303</c:v>
                </c:pt>
                <c:pt idx="2650">
                  <c:v>23176.991794011512</c:v>
                </c:pt>
                <c:pt idx="2651">
                  <c:v>23265.064362828758</c:v>
                </c:pt>
                <c:pt idx="2652">
                  <c:v>23353.471607407508</c:v>
                </c:pt>
                <c:pt idx="2653">
                  <c:v>23442.214799515656</c:v>
                </c:pt>
                <c:pt idx="2654">
                  <c:v>23531.295215753817</c:v>
                </c:pt>
                <c:pt idx="2655">
                  <c:v>23620.714137573683</c:v>
                </c:pt>
                <c:pt idx="2656">
                  <c:v>23710.472851296465</c:v>
                </c:pt>
                <c:pt idx="2657">
                  <c:v>23800.57264813139</c:v>
                </c:pt>
                <c:pt idx="2658">
                  <c:v>23891.014824194292</c:v>
                </c:pt>
                <c:pt idx="2659">
                  <c:v>23981.80068052623</c:v>
                </c:pt>
                <c:pt idx="2660">
                  <c:v>24072.931523112231</c:v>
                </c:pt>
                <c:pt idx="2661">
                  <c:v>24164.408662900059</c:v>
                </c:pt>
                <c:pt idx="2662">
                  <c:v>24256.233415819079</c:v>
                </c:pt>
                <c:pt idx="2663">
                  <c:v>24348.407102799192</c:v>
                </c:pt>
                <c:pt idx="2664">
                  <c:v>24440.93104978983</c:v>
                </c:pt>
                <c:pt idx="2665">
                  <c:v>24533.806587779032</c:v>
                </c:pt>
                <c:pt idx="2666">
                  <c:v>24627.035052812593</c:v>
                </c:pt>
                <c:pt idx="2667">
                  <c:v>24720.617786013281</c:v>
                </c:pt>
                <c:pt idx="2668">
                  <c:v>24814.556133600134</c:v>
                </c:pt>
                <c:pt idx="2669">
                  <c:v>24908.851446907815</c:v>
                </c:pt>
                <c:pt idx="2670">
                  <c:v>25003.505082406064</c:v>
                </c:pt>
                <c:pt idx="2671">
                  <c:v>25098.518401719208</c:v>
                </c:pt>
                <c:pt idx="2672">
                  <c:v>25193.89277164574</c:v>
                </c:pt>
                <c:pt idx="2673">
                  <c:v>25289.629564177994</c:v>
                </c:pt>
                <c:pt idx="2674">
                  <c:v>25385.730156521873</c:v>
                </c:pt>
                <c:pt idx="2675">
                  <c:v>25482.195931116657</c:v>
                </c:pt>
                <c:pt idx="2676">
                  <c:v>25579.028275654902</c:v>
                </c:pt>
                <c:pt idx="2677">
                  <c:v>25676.228583102391</c:v>
                </c:pt>
                <c:pt idx="2678">
                  <c:v>25773.798251718181</c:v>
                </c:pt>
                <c:pt idx="2679">
                  <c:v>25871.73868507471</c:v>
                </c:pt>
                <c:pt idx="2680">
                  <c:v>25970.051292077995</c:v>
                </c:pt>
                <c:pt idx="2681">
                  <c:v>26068.737486987891</c:v>
                </c:pt>
                <c:pt idx="2682">
                  <c:v>26167.798689438445</c:v>
                </c:pt>
                <c:pt idx="2683">
                  <c:v>26267.23632445831</c:v>
                </c:pt>
                <c:pt idx="2684">
                  <c:v>26367.051822491252</c:v>
                </c:pt>
                <c:pt idx="2685">
                  <c:v>26467.246619416721</c:v>
                </c:pt>
                <c:pt idx="2686">
                  <c:v>26567.822156570506</c:v>
                </c:pt>
                <c:pt idx="2687">
                  <c:v>26668.779880765476</c:v>
                </c:pt>
                <c:pt idx="2688">
                  <c:v>26770.121244312384</c:v>
                </c:pt>
                <c:pt idx="2689">
                  <c:v>26871.847705040771</c:v>
                </c:pt>
                <c:pt idx="2690">
                  <c:v>26973.960726319925</c:v>
                </c:pt>
                <c:pt idx="2691">
                  <c:v>27076.461777079941</c:v>
                </c:pt>
                <c:pt idx="2692">
                  <c:v>27179.352331832844</c:v>
                </c:pt>
                <c:pt idx="2693">
                  <c:v>27282.633870693811</c:v>
                </c:pt>
                <c:pt idx="2694">
                  <c:v>27386.307879402448</c:v>
                </c:pt>
                <c:pt idx="2695">
                  <c:v>27490.375849344178</c:v>
                </c:pt>
                <c:pt idx="2696">
                  <c:v>27594.839277571686</c:v>
                </c:pt>
                <c:pt idx="2697">
                  <c:v>27699.699666826458</c:v>
                </c:pt>
                <c:pt idx="2698">
                  <c:v>27804.9585255604</c:v>
                </c:pt>
                <c:pt idx="2699">
                  <c:v>27910.617367957529</c:v>
                </c:pt>
                <c:pt idx="2700">
                  <c:v>28016.677713955767</c:v>
                </c:pt>
                <c:pt idx="2701">
                  <c:v>28123.1410892688</c:v>
                </c:pt>
                <c:pt idx="2702">
                  <c:v>28230.009025408021</c:v>
                </c:pt>
                <c:pt idx="2703">
                  <c:v>28337.283059704572</c:v>
                </c:pt>
                <c:pt idx="2704">
                  <c:v>28444.96473533145</c:v>
                </c:pt>
                <c:pt idx="2705">
                  <c:v>28553.055601325712</c:v>
                </c:pt>
                <c:pt idx="2706">
                  <c:v>28661.557212610751</c:v>
                </c:pt>
                <c:pt idx="2707">
                  <c:v>28770.471130018672</c:v>
                </c:pt>
                <c:pt idx="2708">
                  <c:v>28879.798920312744</c:v>
                </c:pt>
                <c:pt idx="2709">
                  <c:v>28989.542156209933</c:v>
                </c:pt>
                <c:pt idx="2710">
                  <c:v>29099.702416403532</c:v>
                </c:pt>
                <c:pt idx="2711">
                  <c:v>29210.281285585865</c:v>
                </c:pt>
                <c:pt idx="2712">
                  <c:v>29321.280354471091</c:v>
                </c:pt>
                <c:pt idx="2713">
                  <c:v>29432.701219818082</c:v>
                </c:pt>
                <c:pt idx="2714">
                  <c:v>29544.545484453392</c:v>
                </c:pt>
                <c:pt idx="2715">
                  <c:v>29656.814757294316</c:v>
                </c:pt>
                <c:pt idx="2716">
                  <c:v>29769.510653372035</c:v>
                </c:pt>
                <c:pt idx="2717">
                  <c:v>29882.63479385485</c:v>
                </c:pt>
                <c:pt idx="2718">
                  <c:v>29996.188806071499</c:v>
                </c:pt>
                <c:pt idx="2719">
                  <c:v>30110.174323534571</c:v>
                </c:pt>
                <c:pt idx="2720">
                  <c:v>30224.592985964002</c:v>
                </c:pt>
                <c:pt idx="2721">
                  <c:v>30339.446439310665</c:v>
                </c:pt>
                <c:pt idx="2722">
                  <c:v>30454.736335780046</c:v>
                </c:pt>
                <c:pt idx="2723">
                  <c:v>30570.464333856013</c:v>
                </c:pt>
                <c:pt idx="2724">
                  <c:v>30686.632098324666</c:v>
                </c:pt>
                <c:pt idx="2725">
                  <c:v>30803.241300298301</c:v>
                </c:pt>
                <c:pt idx="2726">
                  <c:v>30920.293617239437</c:v>
                </c:pt>
                <c:pt idx="2727">
                  <c:v>31037.790732984948</c:v>
                </c:pt>
                <c:pt idx="2728">
                  <c:v>31155.734337770293</c:v>
                </c:pt>
                <c:pt idx="2729">
                  <c:v>31274.126128253822</c:v>
                </c:pt>
                <c:pt idx="2730">
                  <c:v>31392.967807541187</c:v>
                </c:pt>
                <c:pt idx="2731">
                  <c:v>31512.261085209844</c:v>
                </c:pt>
                <c:pt idx="2732">
                  <c:v>31632.007677333644</c:v>
                </c:pt>
                <c:pt idx="2733">
                  <c:v>31752.209306507513</c:v>
                </c:pt>
                <c:pt idx="2734">
                  <c:v>31872.867701872241</c:v>
                </c:pt>
                <c:pt idx="2735">
                  <c:v>31993.984599139356</c:v>
                </c:pt>
                <c:pt idx="2736">
                  <c:v>32115.561740616085</c:v>
                </c:pt>
                <c:pt idx="2737">
                  <c:v>32237.600875230426</c:v>
                </c:pt>
                <c:pt idx="2738">
                  <c:v>32360.103758556303</c:v>
                </c:pt>
                <c:pt idx="2739">
                  <c:v>32483.072152838817</c:v>
                </c:pt>
                <c:pt idx="2740">
                  <c:v>32606.507827019606</c:v>
                </c:pt>
                <c:pt idx="2741">
                  <c:v>32730.412556762283</c:v>
                </c:pt>
                <c:pt idx="2742">
                  <c:v>32854.788124477978</c:v>
                </c:pt>
                <c:pt idx="2743">
                  <c:v>32979.636319350997</c:v>
                </c:pt>
                <c:pt idx="2744">
                  <c:v>33104.958937364529</c:v>
                </c:pt>
                <c:pt idx="2745">
                  <c:v>33230.757781326516</c:v>
                </c:pt>
                <c:pt idx="2746">
                  <c:v>33357.034660895559</c:v>
                </c:pt>
                <c:pt idx="2747">
                  <c:v>33483.79139260696</c:v>
                </c:pt>
                <c:pt idx="2748">
                  <c:v>33611.029799898868</c:v>
                </c:pt>
                <c:pt idx="2749">
                  <c:v>33738.751713138481</c:v>
                </c:pt>
                <c:pt idx="2750">
                  <c:v>33866.958969648411</c:v>
                </c:pt>
                <c:pt idx="2751">
                  <c:v>33995.653413733075</c:v>
                </c:pt>
                <c:pt idx="2752">
                  <c:v>34124.836896705259</c:v>
                </c:pt>
                <c:pt idx="2753">
                  <c:v>34254.511276912737</c:v>
                </c:pt>
                <c:pt idx="2754">
                  <c:v>34384.678419765005</c:v>
                </c:pt>
                <c:pt idx="2755">
                  <c:v>34515.34019776011</c:v>
                </c:pt>
                <c:pt idx="2756">
                  <c:v>34646.4984905116</c:v>
                </c:pt>
                <c:pt idx="2757">
                  <c:v>34778.155184775547</c:v>
                </c:pt>
                <c:pt idx="2758">
                  <c:v>34910.312174477694</c:v>
                </c:pt>
                <c:pt idx="2759">
                  <c:v>35042.97136074071</c:v>
                </c:pt>
                <c:pt idx="2760">
                  <c:v>35176.134651911525</c:v>
                </c:pt>
                <c:pt idx="2761">
                  <c:v>35309.803963588791</c:v>
                </c:pt>
                <c:pt idx="2762">
                  <c:v>35443.981218650428</c:v>
                </c:pt>
                <c:pt idx="2763">
                  <c:v>35578.668347281302</c:v>
                </c:pt>
                <c:pt idx="2764">
                  <c:v>35713.867287000969</c:v>
                </c:pt>
                <c:pt idx="2765">
                  <c:v>35849.579982691575</c:v>
                </c:pt>
                <c:pt idx="2766">
                  <c:v>35985.808386625802</c:v>
                </c:pt>
                <c:pt idx="2767">
                  <c:v>36122.554458494982</c:v>
                </c:pt>
                <c:pt idx="2768">
                  <c:v>36259.820165437261</c:v>
                </c:pt>
                <c:pt idx="2769">
                  <c:v>36397.60748206592</c:v>
                </c:pt>
                <c:pt idx="2770">
                  <c:v>36535.918390497769</c:v>
                </c:pt>
                <c:pt idx="2771">
                  <c:v>36674.754880381661</c:v>
                </c:pt>
                <c:pt idx="2772">
                  <c:v>36814.118948927113</c:v>
                </c:pt>
                <c:pt idx="2773">
                  <c:v>36954.012600933034</c:v>
                </c:pt>
                <c:pt idx="2774">
                  <c:v>37094.437848816582</c:v>
                </c:pt>
                <c:pt idx="2775">
                  <c:v>37235.396712642083</c:v>
                </c:pt>
                <c:pt idx="2776">
                  <c:v>37376.891220150123</c:v>
                </c:pt>
                <c:pt idx="2777">
                  <c:v>37518.923406786693</c:v>
                </c:pt>
                <c:pt idx="2778">
                  <c:v>37661.495315732485</c:v>
                </c:pt>
                <c:pt idx="2779">
                  <c:v>37804.608997932271</c:v>
                </c:pt>
                <c:pt idx="2780">
                  <c:v>37948.266512124414</c:v>
                </c:pt>
                <c:pt idx="2781">
                  <c:v>38092.469924870486</c:v>
                </c:pt>
                <c:pt idx="2782">
                  <c:v>38237.221310584995</c:v>
                </c:pt>
                <c:pt idx="2783">
                  <c:v>38382.522751565222</c:v>
                </c:pt>
                <c:pt idx="2784">
                  <c:v>38528.376338021168</c:v>
                </c:pt>
                <c:pt idx="2785">
                  <c:v>38674.784168105652</c:v>
                </c:pt>
                <c:pt idx="2786">
                  <c:v>38821.748347944456</c:v>
                </c:pt>
                <c:pt idx="2787">
                  <c:v>38969.270991666643</c:v>
                </c:pt>
                <c:pt idx="2788">
                  <c:v>39117.35422143498</c:v>
                </c:pt>
                <c:pt idx="2789">
                  <c:v>39266.000167476435</c:v>
                </c:pt>
                <c:pt idx="2790">
                  <c:v>39415.21096811285</c:v>
                </c:pt>
                <c:pt idx="2791">
                  <c:v>39564.988769791678</c:v>
                </c:pt>
                <c:pt idx="2792">
                  <c:v>39715.335727116886</c:v>
                </c:pt>
                <c:pt idx="2793">
                  <c:v>39866.254002879934</c:v>
                </c:pt>
                <c:pt idx="2794">
                  <c:v>40017.745768090877</c:v>
                </c:pt>
                <c:pt idx="2795">
                  <c:v>40169.813202009624</c:v>
                </c:pt>
                <c:pt idx="2796">
                  <c:v>40322.458492177262</c:v>
                </c:pt>
                <c:pt idx="2797">
                  <c:v>40475.68383444754</c:v>
                </c:pt>
                <c:pt idx="2798">
                  <c:v>40629.49143301844</c:v>
                </c:pt>
                <c:pt idx="2799">
                  <c:v>40783.883500463911</c:v>
                </c:pt>
                <c:pt idx="2800">
                  <c:v>40938.862257765679</c:v>
                </c:pt>
                <c:pt idx="2801">
                  <c:v>41094.429934345193</c:v>
                </c:pt>
                <c:pt idx="2802">
                  <c:v>41250.588768095709</c:v>
                </c:pt>
                <c:pt idx="2803">
                  <c:v>41407.341005414477</c:v>
                </c:pt>
                <c:pt idx="2804">
                  <c:v>41564.688901235051</c:v>
                </c:pt>
                <c:pt idx="2805">
                  <c:v>41722.634719059744</c:v>
                </c:pt>
                <c:pt idx="2806">
                  <c:v>41881.180730992171</c:v>
                </c:pt>
                <c:pt idx="2807">
                  <c:v>42040.32921776994</c:v>
                </c:pt>
                <c:pt idx="2808">
                  <c:v>42200.082468797467</c:v>
                </c:pt>
                <c:pt idx="2809">
                  <c:v>42360.4427821789</c:v>
                </c:pt>
                <c:pt idx="2810">
                  <c:v>42521.412464751178</c:v>
                </c:pt>
                <c:pt idx="2811">
                  <c:v>42682.99383211723</c:v>
                </c:pt>
                <c:pt idx="2812">
                  <c:v>42845.18920867928</c:v>
                </c:pt>
                <c:pt idx="2813">
                  <c:v>43008.000927672263</c:v>
                </c:pt>
                <c:pt idx="2814">
                  <c:v>43171.431331197418</c:v>
                </c:pt>
                <c:pt idx="2815">
                  <c:v>43335.482770255971</c:v>
                </c:pt>
                <c:pt idx="2816">
                  <c:v>43500.157604782944</c:v>
                </c:pt>
                <c:pt idx="2817">
                  <c:v>43665.458203681119</c:v>
                </c:pt>
                <c:pt idx="2818">
                  <c:v>43831.386944855105</c:v>
                </c:pt>
                <c:pt idx="2819">
                  <c:v>43997.946215245553</c:v>
                </c:pt>
                <c:pt idx="2820">
                  <c:v>44165.138410863488</c:v>
                </c:pt>
                <c:pt idx="2821">
                  <c:v>44332.965936824774</c:v>
                </c:pt>
                <c:pt idx="2822">
                  <c:v>44501.43120738471</c:v>
                </c:pt>
                <c:pt idx="2823">
                  <c:v>44670.536645972774</c:v>
                </c:pt>
                <c:pt idx="2824">
                  <c:v>44840.284685227474</c:v>
                </c:pt>
                <c:pt idx="2825">
                  <c:v>45010.677767031339</c:v>
                </c:pt>
                <c:pt idx="2826">
                  <c:v>45181.718342546061</c:v>
                </c:pt>
                <c:pt idx="2827">
                  <c:v>45353.408872247739</c:v>
                </c:pt>
                <c:pt idx="2828">
                  <c:v>45525.751825962281</c:v>
                </c:pt>
                <c:pt idx="2829">
                  <c:v>45698.74968290094</c:v>
                </c:pt>
                <c:pt idx="2830">
                  <c:v>45872.404931695964</c:v>
                </c:pt>
                <c:pt idx="2831">
                  <c:v>46046.720070436408</c:v>
                </c:pt>
                <c:pt idx="2832">
                  <c:v>46221.697606704067</c:v>
                </c:pt>
                <c:pt idx="2833">
                  <c:v>46397.340057609545</c:v>
                </c:pt>
                <c:pt idx="2834">
                  <c:v>46573.649949828461</c:v>
                </c:pt>
                <c:pt idx="2835">
                  <c:v>46750.629819637812</c:v>
                </c:pt>
                <c:pt idx="2836">
                  <c:v>46928.282212952436</c:v>
                </c:pt>
                <c:pt idx="2837">
                  <c:v>47106.609685361655</c:v>
                </c:pt>
                <c:pt idx="2838">
                  <c:v>47285.614802166026</c:v>
                </c:pt>
                <c:pt idx="2839">
                  <c:v>47465.300138414255</c:v>
                </c:pt>
                <c:pt idx="2840">
                  <c:v>47645.668278940233</c:v>
                </c:pt>
                <c:pt idx="2841">
                  <c:v>47826.721818400205</c:v>
                </c:pt>
                <c:pt idx="2842">
                  <c:v>48008.463361310125</c:v>
                </c:pt>
                <c:pt idx="2843">
                  <c:v>48190.895522083105</c:v>
                </c:pt>
                <c:pt idx="2844">
                  <c:v>48374.020925067023</c:v>
                </c:pt>
                <c:pt idx="2845">
                  <c:v>48557.842204582281</c:v>
                </c:pt>
                <c:pt idx="2846">
                  <c:v>48742.362004959694</c:v>
                </c:pt>
                <c:pt idx="2847">
                  <c:v>48927.58298057854</c:v>
                </c:pt>
                <c:pt idx="2848">
                  <c:v>49113.507795904741</c:v>
                </c:pt>
                <c:pt idx="2849">
                  <c:v>49300.139125529182</c:v>
                </c:pt>
                <c:pt idx="2850">
                  <c:v>49487.479654206196</c:v>
                </c:pt>
                <c:pt idx="2851">
                  <c:v>49675.532076892181</c:v>
                </c:pt>
                <c:pt idx="2852">
                  <c:v>49864.299098784373</c:v>
                </c:pt>
                <c:pt idx="2853">
                  <c:v>50053.783435359757</c:v>
                </c:pt>
                <c:pt idx="2854">
                  <c:v>50243.987812414125</c:v>
                </c:pt>
                <c:pt idx="2855">
                  <c:v>50434.9149661013</c:v>
                </c:pt>
                <c:pt idx="2856">
                  <c:v>50626.567642972484</c:v>
                </c:pt>
                <c:pt idx="2857">
                  <c:v>50818.948600015778</c:v>
                </c:pt>
                <c:pt idx="2858">
                  <c:v>51012.060604695842</c:v>
                </c:pt>
                <c:pt idx="2859">
                  <c:v>51205.906434993689</c:v>
                </c:pt>
                <c:pt idx="2860">
                  <c:v>51400.488879446668</c:v>
                </c:pt>
                <c:pt idx="2861">
                  <c:v>51595.810737188564</c:v>
                </c:pt>
                <c:pt idx="2862">
                  <c:v>51791.874817989883</c:v>
                </c:pt>
                <c:pt idx="2863">
                  <c:v>51988.683942298245</c:v>
                </c:pt>
                <c:pt idx="2864">
                  <c:v>52186.240941278978</c:v>
                </c:pt>
                <c:pt idx="2865">
                  <c:v>52384.548656855841</c:v>
                </c:pt>
                <c:pt idx="2866">
                  <c:v>52583.609941751893</c:v>
                </c:pt>
                <c:pt idx="2867">
                  <c:v>52783.427659530549</c:v>
                </c:pt>
                <c:pt idx="2868">
                  <c:v>52984.00468463677</c:v>
                </c:pt>
                <c:pt idx="2869">
                  <c:v>53185.343902438392</c:v>
                </c:pt>
                <c:pt idx="2870">
                  <c:v>53387.448209267655</c:v>
                </c:pt>
                <c:pt idx="2871">
                  <c:v>53590.320512462873</c:v>
                </c:pt>
                <c:pt idx="2872">
                  <c:v>53793.963730410236</c:v>
                </c:pt>
                <c:pt idx="2873">
                  <c:v>53998.380792585798</c:v>
                </c:pt>
                <c:pt idx="2874">
                  <c:v>54203.574639597624</c:v>
                </c:pt>
                <c:pt idx="2875">
                  <c:v>54409.548223228099</c:v>
                </c:pt>
                <c:pt idx="2876">
                  <c:v>54616.304506476365</c:v>
                </c:pt>
                <c:pt idx="2877">
                  <c:v>54823.846463600974</c:v>
                </c:pt>
                <c:pt idx="2878">
                  <c:v>55032.177080162663</c:v>
                </c:pt>
                <c:pt idx="2879">
                  <c:v>55241.299353067283</c:v>
                </c:pt>
                <c:pt idx="2880">
                  <c:v>55451.216290608943</c:v>
                </c:pt>
                <c:pt idx="2881">
                  <c:v>55661.930912513257</c:v>
                </c:pt>
                <c:pt idx="2882">
                  <c:v>55873.446249980807</c:v>
                </c:pt>
                <c:pt idx="2883">
                  <c:v>56085.765345730739</c:v>
                </c:pt>
                <c:pt idx="2884">
                  <c:v>56298.891254044516</c:v>
                </c:pt>
                <c:pt idx="2885">
                  <c:v>56512.827040809883</c:v>
                </c:pt>
                <c:pt idx="2886">
                  <c:v>56727.575783564964</c:v>
                </c:pt>
                <c:pt idx="2887">
                  <c:v>56943.140571542513</c:v>
                </c:pt>
                <c:pt idx="2888">
                  <c:v>57159.524505714377</c:v>
                </c:pt>
                <c:pt idx="2889">
                  <c:v>57376.730698836094</c:v>
                </c:pt>
                <c:pt idx="2890">
                  <c:v>57594.762275491674</c:v>
                </c:pt>
                <c:pt idx="2891">
                  <c:v>57813.622372138547</c:v>
                </c:pt>
                <c:pt idx="2892">
                  <c:v>58033.314137152673</c:v>
                </c:pt>
                <c:pt idx="2893">
                  <c:v>58253.840730873853</c:v>
                </c:pt>
                <c:pt idx="2894">
                  <c:v>58475.205325651179</c:v>
                </c:pt>
                <c:pt idx="2895">
                  <c:v>58697.411105888656</c:v>
                </c:pt>
                <c:pt idx="2896">
                  <c:v>58920.461268091036</c:v>
                </c:pt>
                <c:pt idx="2897">
                  <c:v>59144.359020909782</c:v>
                </c:pt>
                <c:pt idx="2898">
                  <c:v>59369.107585189238</c:v>
                </c:pt>
                <c:pt idx="2899">
                  <c:v>59594.710194012958</c:v>
                </c:pt>
                <c:pt idx="2900">
                  <c:v>59821.17009275021</c:v>
                </c:pt>
                <c:pt idx="2901">
                  <c:v>60048.490539102662</c:v>
                </c:pt>
                <c:pt idx="2902">
                  <c:v>60276.674803151254</c:v>
                </c:pt>
                <c:pt idx="2903">
                  <c:v>60505.726167403227</c:v>
                </c:pt>
                <c:pt idx="2904">
                  <c:v>60735.64792683936</c:v>
                </c:pt>
                <c:pt idx="2905">
                  <c:v>60966.44338896135</c:v>
                </c:pt>
                <c:pt idx="2906">
                  <c:v>61198.115873839408</c:v>
                </c:pt>
                <c:pt idx="2907">
                  <c:v>61430.668714159998</c:v>
                </c:pt>
                <c:pt idx="2908">
                  <c:v>61664.105255273804</c:v>
                </c:pt>
                <c:pt idx="2909">
                  <c:v>61898.428855243845</c:v>
                </c:pt>
                <c:pt idx="2910">
                  <c:v>62133.642884893772</c:v>
                </c:pt>
                <c:pt idx="2911">
                  <c:v>62369.750727856372</c:v>
                </c:pt>
                <c:pt idx="2912">
                  <c:v>62606.755780622225</c:v>
                </c:pt>
                <c:pt idx="2913">
                  <c:v>62844.661452588589</c:v>
                </c:pt>
                <c:pt idx="2914">
                  <c:v>63083.471166108429</c:v>
                </c:pt>
                <c:pt idx="2915">
                  <c:v>63323.188356539642</c:v>
                </c:pt>
                <c:pt idx="2916">
                  <c:v>63563.816472294493</c:v>
                </c:pt>
                <c:pt idx="2917">
                  <c:v>63805.358974889212</c:v>
                </c:pt>
                <c:pt idx="2918">
                  <c:v>64047.819338993795</c:v>
                </c:pt>
                <c:pt idx="2919">
                  <c:v>64291.201052481971</c:v>
                </c:pt>
                <c:pt idx="2920">
                  <c:v>64535.507616481402</c:v>
                </c:pt>
                <c:pt idx="2921">
                  <c:v>64780.742545424029</c:v>
                </c:pt>
                <c:pt idx="2922">
                  <c:v>65026.909367096639</c:v>
                </c:pt>
                <c:pt idx="2923">
                  <c:v>65274.011622691607</c:v>
                </c:pt>
                <c:pt idx="2924">
                  <c:v>65522.052866857834</c:v>
                </c:pt>
                <c:pt idx="2925">
                  <c:v>65771.03666775189</c:v>
                </c:pt>
                <c:pt idx="2926">
                  <c:v>66020.966607089344</c:v>
                </c:pt>
                <c:pt idx="2927">
                  <c:v>66271.846280196289</c:v>
                </c:pt>
                <c:pt idx="2928">
                  <c:v>66523.679296061033</c:v>
                </c:pt>
                <c:pt idx="2929">
                  <c:v>66776.469277386073</c:v>
                </c:pt>
                <c:pt idx="2930">
                  <c:v>67030.219860640136</c:v>
                </c:pt>
                <c:pt idx="2931">
                  <c:v>67284.934696110577</c:v>
                </c:pt>
                <c:pt idx="2932">
                  <c:v>67540.617447955796</c:v>
                </c:pt>
                <c:pt idx="2933">
                  <c:v>67797.271794258035</c:v>
                </c:pt>
                <c:pt idx="2934">
                  <c:v>68054.901427076213</c:v>
                </c:pt>
                <c:pt idx="2935">
                  <c:v>68313.510052499099</c:v>
                </c:pt>
                <c:pt idx="2936">
                  <c:v>68573.101390698605</c:v>
                </c:pt>
                <c:pt idx="2937">
                  <c:v>68833.679175983256</c:v>
                </c:pt>
                <c:pt idx="2938">
                  <c:v>69095.247156851998</c:v>
                </c:pt>
                <c:pt idx="2939">
                  <c:v>69357.809096048033</c:v>
                </c:pt>
                <c:pt idx="2940">
                  <c:v>69621.368770613015</c:v>
                </c:pt>
                <c:pt idx="2941">
                  <c:v>69885.929971941339</c:v>
                </c:pt>
                <c:pt idx="2942">
                  <c:v>70151.496505834715</c:v>
                </c:pt>
                <c:pt idx="2943">
                  <c:v>70418.072192556894</c:v>
                </c:pt>
                <c:pt idx="2944">
                  <c:v>70685.660866888618</c:v>
                </c:pt>
                <c:pt idx="2945">
                  <c:v>70954.266378182801</c:v>
                </c:pt>
                <c:pt idx="2946">
                  <c:v>71223.892590419899</c:v>
                </c:pt>
                <c:pt idx="2947">
                  <c:v>71494.543382263495</c:v>
                </c:pt>
                <c:pt idx="2948">
                  <c:v>71766.222647116098</c:v>
                </c:pt>
                <c:pt idx="2949">
                  <c:v>72038.934293175145</c:v>
                </c:pt>
                <c:pt idx="2950">
                  <c:v>72312.682243489209</c:v>
                </c:pt>
                <c:pt idx="2951">
                  <c:v>72587.470436014468</c:v>
                </c:pt>
                <c:pt idx="2952">
                  <c:v>72863.302823671329</c:v>
                </c:pt>
                <c:pt idx="2953">
                  <c:v>73140.183374401284</c:v>
                </c:pt>
                <c:pt idx="2954">
                  <c:v>73418.116071224009</c:v>
                </c:pt>
                <c:pt idx="2955">
                  <c:v>73697.104912294657</c:v>
                </c:pt>
                <c:pt idx="2956">
                  <c:v>73977.15391096138</c:v>
                </c:pt>
                <c:pt idx="2957">
                  <c:v>74258.26709582303</c:v>
                </c:pt>
                <c:pt idx="2958">
                  <c:v>74540.448510787159</c:v>
                </c:pt>
                <c:pt idx="2959">
                  <c:v>74823.702215128156</c:v>
                </c:pt>
                <c:pt idx="2960">
                  <c:v>75108.032283545646</c:v>
                </c:pt>
                <c:pt idx="2961">
                  <c:v>75393.442806223116</c:v>
                </c:pt>
                <c:pt idx="2962">
                  <c:v>75679.937888886765</c:v>
                </c:pt>
                <c:pt idx="2963">
                  <c:v>75967.52165286454</c:v>
                </c:pt>
                <c:pt idx="2964">
                  <c:v>76256.198235145421</c:v>
                </c:pt>
                <c:pt idx="2965">
                  <c:v>76545.971788438968</c:v>
                </c:pt>
                <c:pt idx="2966">
                  <c:v>76836.846481235043</c:v>
                </c:pt>
                <c:pt idx="2967">
                  <c:v>77128.826497863745</c:v>
                </c:pt>
                <c:pt idx="2968">
                  <c:v>77421.916038555632</c:v>
                </c:pt>
                <c:pt idx="2969">
                  <c:v>77716.119319502148</c:v>
                </c:pt>
                <c:pt idx="2970">
                  <c:v>78011.440572916254</c:v>
                </c:pt>
                <c:pt idx="2971">
                  <c:v>78307.884047093336</c:v>
                </c:pt>
                <c:pt idx="2972">
                  <c:v>78605.454006472297</c:v>
                </c:pt>
                <c:pt idx="2973">
                  <c:v>78904.154731696894</c:v>
                </c:pt>
                <c:pt idx="2974">
                  <c:v>79203.990519677347</c:v>
                </c:pt>
                <c:pt idx="2975">
                  <c:v>79504.965683652117</c:v>
                </c:pt>
                <c:pt idx="2976">
                  <c:v>79807.084553249995</c:v>
                </c:pt>
                <c:pt idx="2977">
                  <c:v>80110.351474552343</c:v>
                </c:pt>
                <c:pt idx="2978">
                  <c:v>80414.770810155649</c:v>
                </c:pt>
                <c:pt idx="2979">
                  <c:v>80720.346939234238</c:v>
                </c:pt>
                <c:pt idx="2980">
                  <c:v>81027.084257603332</c:v>
                </c:pt>
                <c:pt idx="2981">
                  <c:v>81334.987177782226</c:v>
                </c:pt>
                <c:pt idx="2982">
                  <c:v>81644.060129057805</c:v>
                </c:pt>
                <c:pt idx="2983">
                  <c:v>81954.307557548222</c:v>
                </c:pt>
                <c:pt idx="2984">
                  <c:v>82265.733926266912</c:v>
                </c:pt>
                <c:pt idx="2985">
                  <c:v>82578.343715186726</c:v>
                </c:pt>
                <c:pt idx="2986">
                  <c:v>82892.141421304434</c:v>
                </c:pt>
                <c:pt idx="2987">
                  <c:v>83207.131558705398</c:v>
                </c:pt>
                <c:pt idx="2988">
                  <c:v>83523.318658628486</c:v>
                </c:pt>
                <c:pt idx="2989">
                  <c:v>83840.707269531282</c:v>
                </c:pt>
                <c:pt idx="2990">
                  <c:v>84159.301957155505</c:v>
                </c:pt>
                <c:pt idx="2991">
                  <c:v>84479.107304592704</c:v>
                </c:pt>
                <c:pt idx="2992">
                  <c:v>84800.127912350159</c:v>
                </c:pt>
                <c:pt idx="2993">
                  <c:v>85122.368398417093</c:v>
                </c:pt>
                <c:pt idx="2994">
                  <c:v>85445.833398331073</c:v>
                </c:pt>
                <c:pt idx="2995">
                  <c:v>85770.527565244731</c:v>
                </c:pt>
                <c:pt idx="2996">
                  <c:v>86096.455569992657</c:v>
                </c:pt>
                <c:pt idx="2997">
                  <c:v>86423.622101158631</c:v>
                </c:pt>
                <c:pt idx="2998">
                  <c:v>86752.031865143043</c:v>
                </c:pt>
                <c:pt idx="2999">
                  <c:v>87081.689586230583</c:v>
                </c:pt>
                <c:pt idx="3000">
                  <c:v>87412.600006658264</c:v>
                </c:pt>
                <c:pt idx="3001">
                  <c:v>87744.767886683563</c:v>
                </c:pt>
                <c:pt idx="3002">
                  <c:v>88078.198004652964</c:v>
                </c:pt>
                <c:pt idx="3003">
                  <c:v>88412.895157070641</c:v>
                </c:pt>
                <c:pt idx="3004">
                  <c:v>88748.864158667508</c:v>
                </c:pt>
                <c:pt idx="3005">
                  <c:v>89086.10984247044</c:v>
                </c:pt>
                <c:pt idx="3006">
                  <c:v>89424.637059871835</c:v>
                </c:pt>
                <c:pt idx="3007">
                  <c:v>89764.450680699345</c:v>
                </c:pt>
                <c:pt idx="3008">
                  <c:v>90105.555593286001</c:v>
                </c:pt>
                <c:pt idx="3009">
                  <c:v>90447.956704540484</c:v>
                </c:pt>
                <c:pt idx="3010">
                  <c:v>90791.658940017733</c:v>
                </c:pt>
                <c:pt idx="3011">
                  <c:v>91136.667243989796</c:v>
                </c:pt>
                <c:pt idx="3012">
                  <c:v>91482.986579516961</c:v>
                </c:pt>
                <c:pt idx="3013">
                  <c:v>91830.621928519133</c:v>
                </c:pt>
                <c:pt idx="3014">
                  <c:v>92179.578291847502</c:v>
                </c:pt>
                <c:pt idx="3015">
                  <c:v>92529.86068935653</c:v>
                </c:pt>
                <c:pt idx="3016">
                  <c:v>92881.474159976089</c:v>
                </c:pt>
                <c:pt idx="3017">
                  <c:v>93234.423761783997</c:v>
                </c:pt>
                <c:pt idx="3018">
                  <c:v>93588.714572078781</c:v>
                </c:pt>
                <c:pt idx="3019">
                  <c:v>93944.351687452683</c:v>
                </c:pt>
                <c:pt idx="3020">
                  <c:v>94301.340223865001</c:v>
                </c:pt>
                <c:pt idx="3021">
                  <c:v>94659.685316715695</c:v>
                </c:pt>
                <c:pt idx="3022">
                  <c:v>95019.392120919219</c:v>
                </c:pt>
                <c:pt idx="3023">
                  <c:v>95380.465810978712</c:v>
                </c:pt>
                <c:pt idx="3024">
                  <c:v>95742.911581060427</c:v>
                </c:pt>
                <c:pt idx="3025">
                  <c:v>96106.734645068456</c:v>
                </c:pt>
                <c:pt idx="3026">
                  <c:v>96471.940236719718</c:v>
                </c:pt>
                <c:pt idx="3027">
                  <c:v>96838.533609619262</c:v>
                </c:pt>
                <c:pt idx="3028">
                  <c:v>97206.520037335824</c:v>
                </c:pt>
                <c:pt idx="3029">
                  <c:v>97575.904813477697</c:v>
                </c:pt>
                <c:pt idx="3030">
                  <c:v>97946.693251768913</c:v>
                </c:pt>
                <c:pt idx="3031">
                  <c:v>98318.89068612564</c:v>
                </c:pt>
                <c:pt idx="3032">
                  <c:v>98692.502470732914</c:v>
                </c:pt>
                <c:pt idx="3033">
                  <c:v>99067.533980121705</c:v>
                </c:pt>
                <c:pt idx="3034">
                  <c:v>99443.990609246175</c:v>
                </c:pt>
                <c:pt idx="3035">
                  <c:v>99821.877773561311</c:v>
                </c:pt>
                <c:pt idx="3036">
                  <c:v>100201.20090910085</c:v>
                </c:pt>
                <c:pt idx="3037">
                  <c:v>100581.96547255544</c:v>
                </c:pt>
                <c:pt idx="3038">
                  <c:v>100964.17694135115</c:v>
                </c:pt>
                <c:pt idx="3039">
                  <c:v>101347.84081372828</c:v>
                </c:pt>
                <c:pt idx="3040">
                  <c:v>101732.96260882045</c:v>
                </c:pt>
                <c:pt idx="3041">
                  <c:v>102119.54786673398</c:v>
                </c:pt>
                <c:pt idx="3042">
                  <c:v>102507.60214862757</c:v>
                </c:pt>
                <c:pt idx="3043">
                  <c:v>102897.13103679236</c:v>
                </c:pt>
                <c:pt idx="3044">
                  <c:v>103288.14013473217</c:v>
                </c:pt>
                <c:pt idx="3045">
                  <c:v>103680.63506724415</c:v>
                </c:pt>
                <c:pt idx="3046">
                  <c:v>104074.62148049969</c:v>
                </c:pt>
                <c:pt idx="3047">
                  <c:v>104470.10504212559</c:v>
                </c:pt>
                <c:pt idx="3048">
                  <c:v>104867.09144128568</c:v>
                </c:pt>
                <c:pt idx="3049">
                  <c:v>105265.58638876257</c:v>
                </c:pt>
                <c:pt idx="3050">
                  <c:v>105665.59561703987</c:v>
                </c:pt>
                <c:pt idx="3051">
                  <c:v>106067.12488038462</c:v>
                </c:pt>
                <c:pt idx="3052">
                  <c:v>106470.17995493009</c:v>
                </c:pt>
                <c:pt idx="3053">
                  <c:v>106874.76663875883</c:v>
                </c:pt>
                <c:pt idx="3054">
                  <c:v>107280.89075198611</c:v>
                </c:pt>
                <c:pt idx="3055">
                  <c:v>107688.55813684365</c:v>
                </c:pt>
                <c:pt idx="3056">
                  <c:v>108097.77465776366</c:v>
                </c:pt>
                <c:pt idx="3057">
                  <c:v>108508.54620146316</c:v>
                </c:pt>
                <c:pt idx="3058">
                  <c:v>108920.87867702873</c:v>
                </c:pt>
                <c:pt idx="3059">
                  <c:v>109334.77801600144</c:v>
                </c:pt>
                <c:pt idx="3060">
                  <c:v>109750.25017246224</c:v>
                </c:pt>
                <c:pt idx="3061">
                  <c:v>110167.30112311761</c:v>
                </c:pt>
                <c:pt idx="3062">
                  <c:v>110585.93686738546</c:v>
                </c:pt>
                <c:pt idx="3063">
                  <c:v>111006.16342748153</c:v>
                </c:pt>
                <c:pt idx="3064">
                  <c:v>111427.98684850596</c:v>
                </c:pt>
                <c:pt idx="3065">
                  <c:v>111851.41319853028</c:v>
                </c:pt>
                <c:pt idx="3066">
                  <c:v>112276.4485686847</c:v>
                </c:pt>
                <c:pt idx="3067">
                  <c:v>112703.09907324571</c:v>
                </c:pt>
                <c:pt idx="3068">
                  <c:v>113131.37084972404</c:v>
                </c:pt>
                <c:pt idx="3069">
                  <c:v>113561.270058953</c:v>
                </c:pt>
                <c:pt idx="3070">
                  <c:v>113992.80288517702</c:v>
                </c:pt>
                <c:pt idx="3071">
                  <c:v>114425.9755361407</c:v>
                </c:pt>
                <c:pt idx="3072">
                  <c:v>114860.79424317804</c:v>
                </c:pt>
                <c:pt idx="3073">
                  <c:v>115297.26526130212</c:v>
                </c:pt>
                <c:pt idx="3074">
                  <c:v>115735.39486929507</c:v>
                </c:pt>
                <c:pt idx="3075">
                  <c:v>116175.18936979839</c:v>
                </c:pt>
                <c:pt idx="3076">
                  <c:v>116616.65508940363</c:v>
                </c:pt>
                <c:pt idx="3077">
                  <c:v>117059.79837874338</c:v>
                </c:pt>
                <c:pt idx="3078">
                  <c:v>117504.6256125826</c:v>
                </c:pt>
                <c:pt idx="3079">
                  <c:v>117951.14318991042</c:v>
                </c:pt>
                <c:pt idx="3080">
                  <c:v>118399.35753403208</c:v>
                </c:pt>
                <c:pt idx="3081">
                  <c:v>118849.27509266141</c:v>
                </c:pt>
                <c:pt idx="3082">
                  <c:v>119300.90233801353</c:v>
                </c:pt>
                <c:pt idx="3083">
                  <c:v>119754.24576689799</c:v>
                </c:pt>
                <c:pt idx="3084">
                  <c:v>120209.3119008122</c:v>
                </c:pt>
                <c:pt idx="3085">
                  <c:v>120666.10728603529</c:v>
                </c:pt>
                <c:pt idx="3086">
                  <c:v>121124.63849372222</c:v>
                </c:pt>
                <c:pt idx="3087">
                  <c:v>121584.91211999836</c:v>
                </c:pt>
                <c:pt idx="3088">
                  <c:v>122046.93478605436</c:v>
                </c:pt>
                <c:pt idx="3089">
                  <c:v>122510.71313824138</c:v>
                </c:pt>
                <c:pt idx="3090">
                  <c:v>122976.2538481667</c:v>
                </c:pt>
                <c:pt idx="3091">
                  <c:v>123443.56361278973</c:v>
                </c:pt>
                <c:pt idx="3092">
                  <c:v>123912.64915451834</c:v>
                </c:pt>
                <c:pt idx="3093">
                  <c:v>124383.5172213055</c:v>
                </c:pt>
                <c:pt idx="3094">
                  <c:v>124856.17458674646</c:v>
                </c:pt>
                <c:pt idx="3095">
                  <c:v>125330.62805017611</c:v>
                </c:pt>
                <c:pt idx="3096">
                  <c:v>125806.88443676678</c:v>
                </c:pt>
                <c:pt idx="3097">
                  <c:v>126284.95059762649</c:v>
                </c:pt>
                <c:pt idx="3098">
                  <c:v>126764.83340989747</c:v>
                </c:pt>
                <c:pt idx="3099">
                  <c:v>127246.53977685509</c:v>
                </c:pt>
                <c:pt idx="3100">
                  <c:v>127730.07662800714</c:v>
                </c:pt>
                <c:pt idx="3101">
                  <c:v>128215.45091919356</c:v>
                </c:pt>
                <c:pt idx="3102">
                  <c:v>128702.66963268651</c:v>
                </c:pt>
                <c:pt idx="3103">
                  <c:v>129191.73977729071</c:v>
                </c:pt>
                <c:pt idx="3104">
                  <c:v>129682.66838844442</c:v>
                </c:pt>
                <c:pt idx="3105">
                  <c:v>130175.46252832051</c:v>
                </c:pt>
                <c:pt idx="3106">
                  <c:v>130670.12928592812</c:v>
                </c:pt>
                <c:pt idx="3107">
                  <c:v>131166.67577721467</c:v>
                </c:pt>
                <c:pt idx="3108">
                  <c:v>131665.1091451681</c:v>
                </c:pt>
                <c:pt idx="3109">
                  <c:v>132165.43655991973</c:v>
                </c:pt>
                <c:pt idx="3110">
                  <c:v>132667.66521884743</c:v>
                </c:pt>
                <c:pt idx="3111">
                  <c:v>133171.80234667906</c:v>
                </c:pt>
                <c:pt idx="3112">
                  <c:v>133677.85519559644</c:v>
                </c:pt>
                <c:pt idx="3113">
                  <c:v>134185.8310453397</c:v>
                </c:pt>
                <c:pt idx="3114">
                  <c:v>134695.73720331199</c:v>
                </c:pt>
                <c:pt idx="3115">
                  <c:v>135207.58100468459</c:v>
                </c:pt>
                <c:pt idx="3116">
                  <c:v>135721.36981250238</c:v>
                </c:pt>
                <c:pt idx="3117">
                  <c:v>136237.1110177899</c:v>
                </c:pt>
                <c:pt idx="3118">
                  <c:v>136754.8120396575</c:v>
                </c:pt>
                <c:pt idx="3119">
                  <c:v>137274.48032540819</c:v>
                </c:pt>
                <c:pt idx="3120">
                  <c:v>137796.12335064475</c:v>
                </c:pt>
                <c:pt idx="3121">
                  <c:v>138319.74861937721</c:v>
                </c:pt>
                <c:pt idx="3122">
                  <c:v>138845.36366413085</c:v>
                </c:pt>
                <c:pt idx="3123">
                  <c:v>139372.97604605457</c:v>
                </c:pt>
                <c:pt idx="3124">
                  <c:v>139902.59335502959</c:v>
                </c:pt>
                <c:pt idx="3125">
                  <c:v>140434.22320977869</c:v>
                </c:pt>
                <c:pt idx="3126">
                  <c:v>140967.87325797585</c:v>
                </c:pt>
                <c:pt idx="3127">
                  <c:v>141503.55117635615</c:v>
                </c:pt>
                <c:pt idx="3128">
                  <c:v>142041.26467082632</c:v>
                </c:pt>
                <c:pt idx="3129">
                  <c:v>142581.02147657546</c:v>
                </c:pt>
                <c:pt idx="3130">
                  <c:v>143122.82935818646</c:v>
                </c:pt>
                <c:pt idx="3131">
                  <c:v>143666.69610974757</c:v>
                </c:pt>
                <c:pt idx="3132">
                  <c:v>144212.62955496463</c:v>
                </c:pt>
                <c:pt idx="3133">
                  <c:v>144760.63754727351</c:v>
                </c:pt>
                <c:pt idx="3134">
                  <c:v>145310.72796995315</c:v>
                </c:pt>
                <c:pt idx="3135">
                  <c:v>145862.90873623898</c:v>
                </c:pt>
                <c:pt idx="3136">
                  <c:v>146417.18778943669</c:v>
                </c:pt>
                <c:pt idx="3137">
                  <c:v>146973.57310303656</c:v>
                </c:pt>
                <c:pt idx="3138">
                  <c:v>147532.0726808281</c:v>
                </c:pt>
                <c:pt idx="3139">
                  <c:v>148092.69455701526</c:v>
                </c:pt>
                <c:pt idx="3140">
                  <c:v>148655.44679633193</c:v>
                </c:pt>
                <c:pt idx="3141">
                  <c:v>149220.33749415801</c:v>
                </c:pt>
                <c:pt idx="3142">
                  <c:v>149787.37477663581</c:v>
                </c:pt>
                <c:pt idx="3143">
                  <c:v>150356.56680078703</c:v>
                </c:pt>
                <c:pt idx="3144">
                  <c:v>150927.92175463002</c:v>
                </c:pt>
                <c:pt idx="3145">
                  <c:v>151501.44785729761</c:v>
                </c:pt>
                <c:pt idx="3146">
                  <c:v>152077.15335915535</c:v>
                </c:pt>
                <c:pt idx="3147">
                  <c:v>152655.04654192014</c:v>
                </c:pt>
                <c:pt idx="3148">
                  <c:v>153235.13571877943</c:v>
                </c:pt>
                <c:pt idx="3149">
                  <c:v>153817.42923451081</c:v>
                </c:pt>
                <c:pt idx="3150">
                  <c:v>154401.93546560194</c:v>
                </c:pt>
                <c:pt idx="3151">
                  <c:v>154988.66282037125</c:v>
                </c:pt>
                <c:pt idx="3152">
                  <c:v>155577.61973908867</c:v>
                </c:pt>
                <c:pt idx="3153">
                  <c:v>156168.81469409721</c:v>
                </c:pt>
                <c:pt idx="3154">
                  <c:v>156762.25618993479</c:v>
                </c:pt>
                <c:pt idx="3155">
                  <c:v>157357.95276345656</c:v>
                </c:pt>
                <c:pt idx="3156">
                  <c:v>157955.91298395771</c:v>
                </c:pt>
                <c:pt idx="3157">
                  <c:v>158556.14545329675</c:v>
                </c:pt>
                <c:pt idx="3158">
                  <c:v>159158.65880601929</c:v>
                </c:pt>
                <c:pt idx="3159">
                  <c:v>159763.46170948216</c:v>
                </c:pt>
                <c:pt idx="3160">
                  <c:v>160370.56286397821</c:v>
                </c:pt>
                <c:pt idx="3161">
                  <c:v>160979.97100286133</c:v>
                </c:pt>
                <c:pt idx="3162">
                  <c:v>161591.69489267221</c:v>
                </c:pt>
                <c:pt idx="3163">
                  <c:v>162205.74333326437</c:v>
                </c:pt>
                <c:pt idx="3164">
                  <c:v>162822.12515793077</c:v>
                </c:pt>
                <c:pt idx="3165">
                  <c:v>163440.84923353093</c:v>
                </c:pt>
                <c:pt idx="3166">
                  <c:v>164061.92446061835</c:v>
                </c:pt>
                <c:pt idx="3167">
                  <c:v>164685.35977356869</c:v>
                </c:pt>
                <c:pt idx="3168">
                  <c:v>165311.16414070825</c:v>
                </c:pt>
                <c:pt idx="3169">
                  <c:v>165939.34656444294</c:v>
                </c:pt>
                <c:pt idx="3170">
                  <c:v>166569.91608138781</c:v>
                </c:pt>
                <c:pt idx="3171">
                  <c:v>167202.8817624971</c:v>
                </c:pt>
                <c:pt idx="3172">
                  <c:v>167838.25271319458</c:v>
                </c:pt>
                <c:pt idx="3173">
                  <c:v>168476.03807350472</c:v>
                </c:pt>
                <c:pt idx="3174">
                  <c:v>169116.24701818405</c:v>
                </c:pt>
                <c:pt idx="3175">
                  <c:v>169758.88875685315</c:v>
                </c:pt>
                <c:pt idx="3176">
                  <c:v>170403.97253412919</c:v>
                </c:pt>
                <c:pt idx="3177">
                  <c:v>171051.50762975888</c:v>
                </c:pt>
                <c:pt idx="3178">
                  <c:v>171701.50335875197</c:v>
                </c:pt>
                <c:pt idx="3179">
                  <c:v>172353.96907151522</c:v>
                </c:pt>
                <c:pt idx="3180">
                  <c:v>173008.91415398699</c:v>
                </c:pt>
                <c:pt idx="3181">
                  <c:v>173666.34802777215</c:v>
                </c:pt>
                <c:pt idx="3182">
                  <c:v>174326.28015027769</c:v>
                </c:pt>
                <c:pt idx="3183">
                  <c:v>174988.72001484875</c:v>
                </c:pt>
                <c:pt idx="3184">
                  <c:v>175653.67715090519</c:v>
                </c:pt>
                <c:pt idx="3185">
                  <c:v>176321.16112407864</c:v>
                </c:pt>
                <c:pt idx="3186">
                  <c:v>176991.18153635014</c:v>
                </c:pt>
                <c:pt idx="3187">
                  <c:v>177663.74802618826</c:v>
                </c:pt>
                <c:pt idx="3188">
                  <c:v>178338.87026868778</c:v>
                </c:pt>
                <c:pt idx="3189">
                  <c:v>179016.5579757088</c:v>
                </c:pt>
                <c:pt idx="3190">
                  <c:v>179696.82089601649</c:v>
                </c:pt>
                <c:pt idx="3191">
                  <c:v>180379.66881542135</c:v>
                </c:pt>
                <c:pt idx="3192">
                  <c:v>181065.11155691996</c:v>
                </c:pt>
                <c:pt idx="3193">
                  <c:v>181753.15898083625</c:v>
                </c:pt>
                <c:pt idx="3194">
                  <c:v>182443.82098496344</c:v>
                </c:pt>
                <c:pt idx="3195">
                  <c:v>183137.10750470631</c:v>
                </c:pt>
                <c:pt idx="3196">
                  <c:v>183833.02851322418</c:v>
                </c:pt>
                <c:pt idx="3197">
                  <c:v>184531.59402157445</c:v>
                </c:pt>
                <c:pt idx="3198">
                  <c:v>185232.81407885643</c:v>
                </c:pt>
                <c:pt idx="3199">
                  <c:v>185936.69877235609</c:v>
                </c:pt>
                <c:pt idx="3200">
                  <c:v>186643.25822769105</c:v>
                </c:pt>
                <c:pt idx="3201">
                  <c:v>187352.50260895627</c:v>
                </c:pt>
                <c:pt idx="3202">
                  <c:v>188064.44211887033</c:v>
                </c:pt>
                <c:pt idx="3203">
                  <c:v>188779.08699892205</c:v>
                </c:pt>
                <c:pt idx="3204">
                  <c:v>189496.44752951796</c:v>
                </c:pt>
                <c:pt idx="3205">
                  <c:v>190216.53403013013</c:v>
                </c:pt>
                <c:pt idx="3206">
                  <c:v>190939.35685944464</c:v>
                </c:pt>
                <c:pt idx="3207">
                  <c:v>191664.92641551053</c:v>
                </c:pt>
                <c:pt idx="3208">
                  <c:v>192393.25313588948</c:v>
                </c:pt>
                <c:pt idx="3209">
                  <c:v>193124.34749780587</c:v>
                </c:pt>
                <c:pt idx="3210">
                  <c:v>193858.22001829752</c:v>
                </c:pt>
                <c:pt idx="3211">
                  <c:v>194594.88125436706</c:v>
                </c:pt>
                <c:pt idx="3212">
                  <c:v>195334.34180313366</c:v>
                </c:pt>
                <c:pt idx="3213">
                  <c:v>196076.61230198559</c:v>
                </c:pt>
                <c:pt idx="3214">
                  <c:v>196821.70342873313</c:v>
                </c:pt>
                <c:pt idx="3215">
                  <c:v>197569.62590176234</c:v>
                </c:pt>
                <c:pt idx="3216">
                  <c:v>198320.39048018903</c:v>
                </c:pt>
                <c:pt idx="3217">
                  <c:v>199074.00796401376</c:v>
                </c:pt>
                <c:pt idx="3218">
                  <c:v>199830.489194277</c:v>
                </c:pt>
                <c:pt idx="3219">
                  <c:v>200589.84505321525</c:v>
                </c:pt>
                <c:pt idx="3220">
                  <c:v>201352.08646441746</c:v>
                </c:pt>
                <c:pt idx="3221">
                  <c:v>202117.22439298226</c:v>
                </c:pt>
                <c:pt idx="3222">
                  <c:v>202885.26984567559</c:v>
                </c:pt>
                <c:pt idx="3223">
                  <c:v>203656.23387108915</c:v>
                </c:pt>
                <c:pt idx="3224">
                  <c:v>204430.12755979929</c:v>
                </c:pt>
                <c:pt idx="3225">
                  <c:v>205206.96204452653</c:v>
                </c:pt>
                <c:pt idx="3226">
                  <c:v>205986.74850029574</c:v>
                </c:pt>
                <c:pt idx="3227">
                  <c:v>206769.49814459687</c:v>
                </c:pt>
                <c:pt idx="3228">
                  <c:v>207555.22223754635</c:v>
                </c:pt>
                <c:pt idx="3229">
                  <c:v>208343.93208204902</c:v>
                </c:pt>
                <c:pt idx="3230">
                  <c:v>209135.63902396083</c:v>
                </c:pt>
                <c:pt idx="3231">
                  <c:v>209930.35445225189</c:v>
                </c:pt>
                <c:pt idx="3232">
                  <c:v>210728.08979917047</c:v>
                </c:pt>
                <c:pt idx="3233">
                  <c:v>211528.85654040732</c:v>
                </c:pt>
                <c:pt idx="3234">
                  <c:v>212332.66619526086</c:v>
                </c:pt>
                <c:pt idx="3235">
                  <c:v>213139.53032680287</c:v>
                </c:pt>
                <c:pt idx="3236">
                  <c:v>213949.46054204472</c:v>
                </c:pt>
                <c:pt idx="3237">
                  <c:v>214762.4684921045</c:v>
                </c:pt>
                <c:pt idx="3238">
                  <c:v>215578.56587237449</c:v>
                </c:pt>
                <c:pt idx="3239">
                  <c:v>216397.76442268951</c:v>
                </c:pt>
                <c:pt idx="3240">
                  <c:v>217220.07592749572</c:v>
                </c:pt>
                <c:pt idx="3241">
                  <c:v>218045.5122160202</c:v>
                </c:pt>
                <c:pt idx="3242">
                  <c:v>218874.08516244107</c:v>
                </c:pt>
                <c:pt idx="3243">
                  <c:v>219705.80668605835</c:v>
                </c:pt>
                <c:pt idx="3244">
                  <c:v>220540.68875146538</c:v>
                </c:pt>
                <c:pt idx="3245">
                  <c:v>221378.74336872096</c:v>
                </c:pt>
                <c:pt idx="3246">
                  <c:v>222219.98259352209</c:v>
                </c:pt>
                <c:pt idx="3247">
                  <c:v>223064.41852737748</c:v>
                </c:pt>
                <c:pt idx="3248">
                  <c:v>223912.06331778152</c:v>
                </c:pt>
                <c:pt idx="3249">
                  <c:v>224762.9291583891</c:v>
                </c:pt>
                <c:pt idx="3250">
                  <c:v>225617.02828919099</c:v>
                </c:pt>
                <c:pt idx="3251">
                  <c:v>226474.37299668993</c:v>
                </c:pt>
                <c:pt idx="3252">
                  <c:v>227334.97561407735</c:v>
                </c:pt>
                <c:pt idx="3253">
                  <c:v>228198.84852141087</c:v>
                </c:pt>
                <c:pt idx="3254">
                  <c:v>229066.00414579222</c:v>
                </c:pt>
                <c:pt idx="3255">
                  <c:v>229936.45496154623</c:v>
                </c:pt>
                <c:pt idx="3256">
                  <c:v>230810.21349040011</c:v>
                </c:pt>
                <c:pt idx="3257">
                  <c:v>231687.29230166363</c:v>
                </c:pt>
                <c:pt idx="3258">
                  <c:v>232567.70401240996</c:v>
                </c:pt>
                <c:pt idx="3259">
                  <c:v>233451.46128765712</c:v>
                </c:pt>
                <c:pt idx="3260">
                  <c:v>234338.57684055023</c:v>
                </c:pt>
                <c:pt idx="3261">
                  <c:v>235229.06343254432</c:v>
                </c:pt>
                <c:pt idx="3262">
                  <c:v>236122.93387358799</c:v>
                </c:pt>
                <c:pt idx="3263">
                  <c:v>237020.20102230762</c:v>
                </c:pt>
                <c:pt idx="3264">
                  <c:v>237920.8777861924</c:v>
                </c:pt>
                <c:pt idx="3265">
                  <c:v>238824.97712177993</c:v>
                </c:pt>
                <c:pt idx="3266">
                  <c:v>239732.51203484269</c:v>
                </c:pt>
                <c:pt idx="3267">
                  <c:v>240643.49558057511</c:v>
                </c:pt>
                <c:pt idx="3268">
                  <c:v>241557.94086378129</c:v>
                </c:pt>
                <c:pt idx="3269">
                  <c:v>242475.86103906366</c:v>
                </c:pt>
                <c:pt idx="3270">
                  <c:v>243397.26931101212</c:v>
                </c:pt>
                <c:pt idx="3271">
                  <c:v>244322.17893439397</c:v>
                </c:pt>
                <c:pt idx="3272">
                  <c:v>245250.60321434468</c:v>
                </c:pt>
                <c:pt idx="3273">
                  <c:v>246182.55550655921</c:v>
                </c:pt>
                <c:pt idx="3274">
                  <c:v>247118.04921748413</c:v>
                </c:pt>
                <c:pt idx="3275">
                  <c:v>248057.09780451059</c:v>
                </c:pt>
                <c:pt idx="3276">
                  <c:v>248999.71477616773</c:v>
                </c:pt>
                <c:pt idx="3277">
                  <c:v>249945.91369231718</c:v>
                </c:pt>
                <c:pt idx="3278">
                  <c:v>250895.70816434798</c:v>
                </c:pt>
                <c:pt idx="3279">
                  <c:v>251849.1118553725</c:v>
                </c:pt>
                <c:pt idx="3280">
                  <c:v>252806.13848042293</c:v>
                </c:pt>
                <c:pt idx="3281">
                  <c:v>253766.80180664855</c:v>
                </c:pt>
                <c:pt idx="3282">
                  <c:v>254731.11565351381</c:v>
                </c:pt>
                <c:pt idx="3283">
                  <c:v>255699.09389299716</c:v>
                </c:pt>
                <c:pt idx="3284">
                  <c:v>256670.75044979056</c:v>
                </c:pt>
                <c:pt idx="3285">
                  <c:v>257646.09930149978</c:v>
                </c:pt>
                <c:pt idx="3286">
                  <c:v>258625.15447884548</c:v>
                </c:pt>
                <c:pt idx="3287">
                  <c:v>259607.9300658651</c:v>
                </c:pt>
                <c:pt idx="3288">
                  <c:v>260594.44020011541</c:v>
                </c:pt>
                <c:pt idx="3289">
                  <c:v>261584.69907287584</c:v>
                </c:pt>
                <c:pt idx="3290">
                  <c:v>262578.7209293528</c:v>
                </c:pt>
                <c:pt idx="3291">
                  <c:v>263576.52006888436</c:v>
                </c:pt>
                <c:pt idx="3292">
                  <c:v>264578.11084514612</c:v>
                </c:pt>
                <c:pt idx="3293">
                  <c:v>265583.50766635768</c:v>
                </c:pt>
                <c:pt idx="3294">
                  <c:v>266592.72499548981</c:v>
                </c:pt>
                <c:pt idx="3295">
                  <c:v>267605.77735047269</c:v>
                </c:pt>
                <c:pt idx="3296">
                  <c:v>268622.67930440448</c:v>
                </c:pt>
                <c:pt idx="3297">
                  <c:v>269643.44548576121</c:v>
                </c:pt>
                <c:pt idx="3298">
                  <c:v>270668.09057860711</c:v>
                </c:pt>
                <c:pt idx="3299">
                  <c:v>271696.62932280585</c:v>
                </c:pt>
                <c:pt idx="3300">
                  <c:v>272729.0765142325</c:v>
                </c:pt>
                <c:pt idx="3301">
                  <c:v>273765.44700498658</c:v>
                </c:pt>
                <c:pt idx="3302">
                  <c:v>274805.75570360554</c:v>
                </c:pt>
                <c:pt idx="3303">
                  <c:v>275850.01757527923</c:v>
                </c:pt>
                <c:pt idx="3304">
                  <c:v>276898.24764206528</c:v>
                </c:pt>
                <c:pt idx="3305">
                  <c:v>277950.46098310512</c:v>
                </c:pt>
                <c:pt idx="3306">
                  <c:v>279006.67273484095</c:v>
                </c:pt>
                <c:pt idx="3307">
                  <c:v>280066.89809123334</c:v>
                </c:pt>
                <c:pt idx="3308">
                  <c:v>281131.15230398002</c:v>
                </c:pt>
                <c:pt idx="3309">
                  <c:v>282199.45068273513</c:v>
                </c:pt>
                <c:pt idx="3310">
                  <c:v>283271.80859532952</c:v>
                </c:pt>
                <c:pt idx="3311">
                  <c:v>284348.24146799179</c:v>
                </c:pt>
                <c:pt idx="3312">
                  <c:v>285428.76478557015</c:v>
                </c:pt>
                <c:pt idx="3313">
                  <c:v>286513.39409175533</c:v>
                </c:pt>
                <c:pt idx="3314">
                  <c:v>287602.14498930401</c:v>
                </c:pt>
                <c:pt idx="3315">
                  <c:v>288695.03314026335</c:v>
                </c:pt>
                <c:pt idx="3316">
                  <c:v>289792.07426619634</c:v>
                </c:pt>
                <c:pt idx="3317">
                  <c:v>290893.28414840793</c:v>
                </c:pt>
                <c:pt idx="3318">
                  <c:v>291998.67862817191</c:v>
                </c:pt>
                <c:pt idx="3319">
                  <c:v>293108.27360695897</c:v>
                </c:pt>
                <c:pt idx="3320">
                  <c:v>294222.08504666545</c:v>
                </c:pt>
                <c:pt idx="3321">
                  <c:v>295340.1289698428</c:v>
                </c:pt>
                <c:pt idx="3322">
                  <c:v>296462.42145992821</c:v>
                </c:pt>
                <c:pt idx="3323">
                  <c:v>297588.97866147594</c:v>
                </c:pt>
                <c:pt idx="3324">
                  <c:v>298719.81678038958</c:v>
                </c:pt>
                <c:pt idx="3325">
                  <c:v>299854.95208415505</c:v>
                </c:pt>
                <c:pt idx="3326">
                  <c:v>300994.40090207488</c:v>
                </c:pt>
                <c:pt idx="3327">
                  <c:v>302138.17962550279</c:v>
                </c:pt>
                <c:pt idx="3328">
                  <c:v>303286.30470807973</c:v>
                </c:pt>
                <c:pt idx="3329">
                  <c:v>304438.79266597045</c:v>
                </c:pt>
                <c:pt idx="3330">
                  <c:v>305595.66007810115</c:v>
                </c:pt>
                <c:pt idx="3331">
                  <c:v>306756.92358639796</c:v>
                </c:pt>
                <c:pt idx="3332">
                  <c:v>307922.59989602625</c:v>
                </c:pt>
                <c:pt idx="3333">
                  <c:v>309092.70577563118</c:v>
                </c:pt>
                <c:pt idx="3334">
                  <c:v>310267.25805757858</c:v>
                </c:pt>
                <c:pt idx="3335">
                  <c:v>311446.2736381974</c:v>
                </c:pt>
                <c:pt idx="3336">
                  <c:v>312629.76947802253</c:v>
                </c:pt>
                <c:pt idx="3337">
                  <c:v>313817.76260203903</c:v>
                </c:pt>
                <c:pt idx="3338">
                  <c:v>315010.2700999268</c:v>
                </c:pt>
                <c:pt idx="3339">
                  <c:v>316207.3091263065</c:v>
                </c:pt>
                <c:pt idx="3340">
                  <c:v>317408.8969009865</c:v>
                </c:pt>
                <c:pt idx="3341">
                  <c:v>318615.05070921028</c:v>
                </c:pt>
                <c:pt idx="3342">
                  <c:v>319825.78790190531</c:v>
                </c:pt>
                <c:pt idx="3343">
                  <c:v>321041.12589593255</c:v>
                </c:pt>
                <c:pt idx="3344">
                  <c:v>322261.08217433712</c:v>
                </c:pt>
                <c:pt idx="3345">
                  <c:v>323485.67428659962</c:v>
                </c:pt>
                <c:pt idx="3346">
                  <c:v>324714.91984888871</c:v>
                </c:pt>
                <c:pt idx="3347">
                  <c:v>325948.83654431452</c:v>
                </c:pt>
                <c:pt idx="3348">
                  <c:v>327187.44212318293</c:v>
                </c:pt>
                <c:pt idx="3349">
                  <c:v>328430.75440325105</c:v>
                </c:pt>
                <c:pt idx="3350">
                  <c:v>329678.7912699834</c:v>
                </c:pt>
                <c:pt idx="3351">
                  <c:v>330931.57067680935</c:v>
                </c:pt>
                <c:pt idx="3352">
                  <c:v>332189.11064538121</c:v>
                </c:pt>
                <c:pt idx="3353">
                  <c:v>333451.42926583369</c:v>
                </c:pt>
                <c:pt idx="3354">
                  <c:v>334718.54469704389</c:v>
                </c:pt>
                <c:pt idx="3355">
                  <c:v>335990.47516689269</c:v>
                </c:pt>
                <c:pt idx="3356">
                  <c:v>337267.23897252692</c:v>
                </c:pt>
                <c:pt idx="3357">
                  <c:v>338548.85448062251</c:v>
                </c:pt>
                <c:pt idx="3358">
                  <c:v>339835.3401276489</c:v>
                </c:pt>
                <c:pt idx="3359">
                  <c:v>341126.71442013397</c:v>
                </c:pt>
                <c:pt idx="3360">
                  <c:v>342422.99593493051</c:v>
                </c:pt>
                <c:pt idx="3361">
                  <c:v>343724.20331948326</c:v>
                </c:pt>
                <c:pt idx="3362">
                  <c:v>345030.35529209732</c:v>
                </c:pt>
                <c:pt idx="3363">
                  <c:v>346341.47064220731</c:v>
                </c:pt>
                <c:pt idx="3364">
                  <c:v>347657.56823064771</c:v>
                </c:pt>
                <c:pt idx="3365">
                  <c:v>348978.66698992415</c:v>
                </c:pt>
                <c:pt idx="3366">
                  <c:v>350304.78592448588</c:v>
                </c:pt>
                <c:pt idx="3367">
                  <c:v>351635.94411099894</c:v>
                </c:pt>
                <c:pt idx="3368">
                  <c:v>352972.16069862072</c:v>
                </c:pt>
                <c:pt idx="3369">
                  <c:v>354313.45490927546</c:v>
                </c:pt>
                <c:pt idx="3370">
                  <c:v>355659.84603793069</c:v>
                </c:pt>
                <c:pt idx="3371">
                  <c:v>357011.35345287481</c:v>
                </c:pt>
                <c:pt idx="3372">
                  <c:v>358367.99659599573</c:v>
                </c:pt>
                <c:pt idx="3373">
                  <c:v>359729.79498306051</c:v>
                </c:pt>
                <c:pt idx="3374">
                  <c:v>361096.76820399612</c:v>
                </c:pt>
                <c:pt idx="3375">
                  <c:v>362468.93592317129</c:v>
                </c:pt>
                <c:pt idx="3376">
                  <c:v>363846.31787967932</c:v>
                </c:pt>
                <c:pt idx="3377">
                  <c:v>365228.93388762209</c:v>
                </c:pt>
                <c:pt idx="3378">
                  <c:v>366616.80383639503</c:v>
                </c:pt>
                <c:pt idx="3379">
                  <c:v>368009.94769097335</c:v>
                </c:pt>
                <c:pt idx="3380">
                  <c:v>369408.38549219904</c:v>
                </c:pt>
                <c:pt idx="3381">
                  <c:v>370812.13735706941</c:v>
                </c:pt>
                <c:pt idx="3382">
                  <c:v>372221.22347902629</c:v>
                </c:pt>
                <c:pt idx="3383">
                  <c:v>373635.6641282466</c:v>
                </c:pt>
                <c:pt idx="3384">
                  <c:v>375055.47965193394</c:v>
                </c:pt>
                <c:pt idx="3385">
                  <c:v>376480.6904746113</c:v>
                </c:pt>
                <c:pt idx="3386">
                  <c:v>377911.31709841482</c:v>
                </c:pt>
                <c:pt idx="3387">
                  <c:v>379347.3801033888</c:v>
                </c:pt>
                <c:pt idx="3388">
                  <c:v>380788.90014778171</c:v>
                </c:pt>
                <c:pt idx="3389">
                  <c:v>382235.89796834328</c:v>
                </c:pt>
                <c:pt idx="3390">
                  <c:v>383688.39438062301</c:v>
                </c:pt>
                <c:pt idx="3391">
                  <c:v>385146.41027926939</c:v>
                </c:pt>
                <c:pt idx="3392">
                  <c:v>386609.9666383306</c:v>
                </c:pt>
                <c:pt idx="3393">
                  <c:v>388079.08451155626</c:v>
                </c:pt>
                <c:pt idx="3394">
                  <c:v>389553.78503270017</c:v>
                </c:pt>
                <c:pt idx="3395">
                  <c:v>391034.08941582445</c:v>
                </c:pt>
                <c:pt idx="3396">
                  <c:v>392520.01895560458</c:v>
                </c:pt>
                <c:pt idx="3397">
                  <c:v>394011.59502763586</c:v>
                </c:pt>
                <c:pt idx="3398">
                  <c:v>395508.83908874088</c:v>
                </c:pt>
                <c:pt idx="3399">
                  <c:v>397011.77267727809</c:v>
                </c:pt>
                <c:pt idx="3400">
                  <c:v>398520.41741345177</c:v>
                </c:pt>
                <c:pt idx="3401">
                  <c:v>400034.79499962291</c:v>
                </c:pt>
                <c:pt idx="3402">
                  <c:v>401554.9272206215</c:v>
                </c:pt>
                <c:pt idx="3403">
                  <c:v>403080.83594405989</c:v>
                </c:pt>
                <c:pt idx="3404">
                  <c:v>404612.54312064731</c:v>
                </c:pt>
                <c:pt idx="3405">
                  <c:v>406150.07078450581</c:v>
                </c:pt>
                <c:pt idx="3406">
                  <c:v>407693.44105348695</c:v>
                </c:pt>
                <c:pt idx="3407">
                  <c:v>409242.6761294902</c:v>
                </c:pt>
                <c:pt idx="3408">
                  <c:v>410797.79829878226</c:v>
                </c:pt>
                <c:pt idx="3409">
                  <c:v>412358.82993231766</c:v>
                </c:pt>
                <c:pt idx="3410">
                  <c:v>413925.79348606046</c:v>
                </c:pt>
                <c:pt idx="3411">
                  <c:v>415498.71150130749</c:v>
                </c:pt>
                <c:pt idx="3412">
                  <c:v>417077.60660501249</c:v>
                </c:pt>
                <c:pt idx="3413">
                  <c:v>418662.50151011156</c:v>
                </c:pt>
                <c:pt idx="3414">
                  <c:v>420253.41901585</c:v>
                </c:pt>
                <c:pt idx="3415">
                  <c:v>421850.38200811023</c:v>
                </c:pt>
                <c:pt idx="3416">
                  <c:v>423453.41345974104</c:v>
                </c:pt>
                <c:pt idx="3417">
                  <c:v>425062.53643088805</c:v>
                </c:pt>
                <c:pt idx="3418">
                  <c:v>426677.77406932542</c:v>
                </c:pt>
                <c:pt idx="3419">
                  <c:v>428299.14961078885</c:v>
                </c:pt>
                <c:pt idx="3420">
                  <c:v>429926.68637930986</c:v>
                </c:pt>
                <c:pt idx="3421">
                  <c:v>431560.40778755123</c:v>
                </c:pt>
                <c:pt idx="3422">
                  <c:v>433200.33733714395</c:v>
                </c:pt>
                <c:pt idx="3423">
                  <c:v>434846.49861902511</c:v>
                </c:pt>
                <c:pt idx="3424">
                  <c:v>436498.9153137774</c:v>
                </c:pt>
                <c:pt idx="3425">
                  <c:v>438157.61119196977</c:v>
                </c:pt>
                <c:pt idx="3426">
                  <c:v>439822.61011449929</c:v>
                </c:pt>
                <c:pt idx="3427">
                  <c:v>441493.93603293441</c:v>
                </c:pt>
                <c:pt idx="3428">
                  <c:v>443171.61298985954</c:v>
                </c:pt>
                <c:pt idx="3429">
                  <c:v>444855.66511922103</c:v>
                </c:pt>
                <c:pt idx="3430">
                  <c:v>446546.11664667405</c:v>
                </c:pt>
                <c:pt idx="3431">
                  <c:v>448242.99188993144</c:v>
                </c:pt>
                <c:pt idx="3432">
                  <c:v>449946.31525911321</c:v>
                </c:pt>
                <c:pt idx="3433">
                  <c:v>451656.11125709786</c:v>
                </c:pt>
                <c:pt idx="3434">
                  <c:v>453372.40447987482</c:v>
                </c:pt>
                <c:pt idx="3435">
                  <c:v>455095.21961689834</c:v>
                </c:pt>
                <c:pt idx="3436">
                  <c:v>456824.58145144256</c:v>
                </c:pt>
                <c:pt idx="3437">
                  <c:v>458560.51486095804</c:v>
                </c:pt>
                <c:pt idx="3438">
                  <c:v>460303.04481742968</c:v>
                </c:pt>
                <c:pt idx="3439">
                  <c:v>462052.19638773589</c:v>
                </c:pt>
                <c:pt idx="3440">
                  <c:v>463807.99473400932</c:v>
                </c:pt>
                <c:pt idx="3441">
                  <c:v>465570.46511399857</c:v>
                </c:pt>
                <c:pt idx="3442">
                  <c:v>467339.63288143178</c:v>
                </c:pt>
                <c:pt idx="3443">
                  <c:v>469115.52348638122</c:v>
                </c:pt>
                <c:pt idx="3444">
                  <c:v>470898.16247562948</c:v>
                </c:pt>
                <c:pt idx="3445">
                  <c:v>472687.57549303689</c:v>
                </c:pt>
                <c:pt idx="3446">
                  <c:v>474483.78827991046</c:v>
                </c:pt>
                <c:pt idx="3447">
                  <c:v>476286.82667537412</c:v>
                </c:pt>
                <c:pt idx="3448">
                  <c:v>478096.71661674057</c:v>
                </c:pt>
                <c:pt idx="3449">
                  <c:v>479913.48413988418</c:v>
                </c:pt>
                <c:pt idx="3450">
                  <c:v>481737.15537961578</c:v>
                </c:pt>
                <c:pt idx="3451">
                  <c:v>483567.75657005835</c:v>
                </c:pt>
                <c:pt idx="3452">
                  <c:v>485405.31404502457</c:v>
                </c:pt>
                <c:pt idx="3453">
                  <c:v>487249.8542383957</c:v>
                </c:pt>
                <c:pt idx="3454">
                  <c:v>489101.40368450159</c:v>
                </c:pt>
                <c:pt idx="3455">
                  <c:v>490959.9890185027</c:v>
                </c:pt>
                <c:pt idx="3456">
                  <c:v>492825.63697677304</c:v>
                </c:pt>
                <c:pt idx="3457">
                  <c:v>494698.37439728476</c:v>
                </c:pt>
                <c:pt idx="3458">
                  <c:v>496578.22821999446</c:v>
                </c:pt>
                <c:pt idx="3459">
                  <c:v>498465.22548723046</c:v>
                </c:pt>
                <c:pt idx="3460">
                  <c:v>500359.39334408194</c:v>
                </c:pt>
                <c:pt idx="3461">
                  <c:v>502260.75903878949</c:v>
                </c:pt>
                <c:pt idx="3462">
                  <c:v>504169.34992313688</c:v>
                </c:pt>
                <c:pt idx="3463">
                  <c:v>506085.1934528448</c:v>
                </c:pt>
                <c:pt idx="3464">
                  <c:v>508008.31718796561</c:v>
                </c:pt>
                <c:pt idx="3465">
                  <c:v>509938.74879327987</c:v>
                </c:pt>
                <c:pt idx="3466">
                  <c:v>511876.51603869436</c:v>
                </c:pt>
                <c:pt idx="3467">
                  <c:v>513821.64679964143</c:v>
                </c:pt>
                <c:pt idx="3468">
                  <c:v>515774.16905748006</c:v>
                </c:pt>
                <c:pt idx="3469">
                  <c:v>517734.11089989851</c:v>
                </c:pt>
                <c:pt idx="3470">
                  <c:v>519701.50052131811</c:v>
                </c:pt>
                <c:pt idx="3471">
                  <c:v>521676.36622329912</c:v>
                </c:pt>
                <c:pt idx="3472">
                  <c:v>523658.73641494766</c:v>
                </c:pt>
                <c:pt idx="3473">
                  <c:v>525648.63961332443</c:v>
                </c:pt>
                <c:pt idx="3474">
                  <c:v>527646.10444385512</c:v>
                </c:pt>
                <c:pt idx="3475">
                  <c:v>529651.15964074177</c:v>
                </c:pt>
                <c:pt idx="3476">
                  <c:v>531663.83404737664</c:v>
                </c:pt>
                <c:pt idx="3477">
                  <c:v>533684.15661675669</c:v>
                </c:pt>
                <c:pt idx="3478">
                  <c:v>535712.15641190042</c:v>
                </c:pt>
                <c:pt idx="3479">
                  <c:v>537747.8626062657</c:v>
                </c:pt>
                <c:pt idx="3480">
                  <c:v>539791.30448416946</c:v>
                </c:pt>
                <c:pt idx="3481">
                  <c:v>541842.51144120935</c:v>
                </c:pt>
                <c:pt idx="3482">
                  <c:v>543901.51298468595</c:v>
                </c:pt>
                <c:pt idx="3483">
                  <c:v>545968.33873402781</c:v>
                </c:pt>
                <c:pt idx="3484">
                  <c:v>548043.0184212171</c:v>
                </c:pt>
                <c:pt idx="3485">
                  <c:v>550125.58189121773</c:v>
                </c:pt>
                <c:pt idx="3486">
                  <c:v>552216.0591024044</c:v>
                </c:pt>
                <c:pt idx="3487">
                  <c:v>554314.4801269935</c:v>
                </c:pt>
                <c:pt idx="3488">
                  <c:v>556420.87515147612</c:v>
                </c:pt>
                <c:pt idx="3489">
                  <c:v>558535.2744770518</c:v>
                </c:pt>
                <c:pt idx="3490">
                  <c:v>560657.7085200646</c:v>
                </c:pt>
                <c:pt idx="3491">
                  <c:v>562788.20781244081</c:v>
                </c:pt>
                <c:pt idx="3492">
                  <c:v>564926.80300212814</c:v>
                </c:pt>
                <c:pt idx="3493">
                  <c:v>567073.52485353628</c:v>
                </c:pt>
                <c:pt idx="3494">
                  <c:v>569228.40424797975</c:v>
                </c:pt>
                <c:pt idx="3495">
                  <c:v>571391.47218412207</c:v>
                </c:pt>
                <c:pt idx="3496">
                  <c:v>573562.75977842172</c:v>
                </c:pt>
                <c:pt idx="3497">
                  <c:v>575742.29826557974</c:v>
                </c:pt>
                <c:pt idx="3498">
                  <c:v>577930.118998989</c:v>
                </c:pt>
                <c:pt idx="3499">
                  <c:v>580126.25345118518</c:v>
                </c:pt>
                <c:pt idx="3500">
                  <c:v>582330.73321429966</c:v>
                </c:pt>
                <c:pt idx="3501">
                  <c:v>584543.59000051406</c:v>
                </c:pt>
                <c:pt idx="3502">
                  <c:v>586764.85564251605</c:v>
                </c:pt>
                <c:pt idx="3503">
                  <c:v>588994.56209395768</c:v>
                </c:pt>
                <c:pt idx="3504">
                  <c:v>591232.74142991472</c:v>
                </c:pt>
                <c:pt idx="3505">
                  <c:v>593479.42584734841</c:v>
                </c:pt>
                <c:pt idx="3506">
                  <c:v>595734.64766556839</c:v>
                </c:pt>
                <c:pt idx="3507">
                  <c:v>597998.43932669761</c:v>
                </c:pt>
                <c:pt idx="3508">
                  <c:v>600270.83339613909</c:v>
                </c:pt>
                <c:pt idx="3509">
                  <c:v>602551.86256304441</c:v>
                </c:pt>
                <c:pt idx="3510">
                  <c:v>604841.55964078405</c:v>
                </c:pt>
                <c:pt idx="3511">
                  <c:v>607139.95756741904</c:v>
                </c:pt>
                <c:pt idx="3512">
                  <c:v>609447.08940617531</c:v>
                </c:pt>
                <c:pt idx="3513">
                  <c:v>611762.98834591883</c:v>
                </c:pt>
                <c:pt idx="3514">
                  <c:v>614087.68770163332</c:v>
                </c:pt>
                <c:pt idx="3515">
                  <c:v>616421.22091489949</c:v>
                </c:pt>
                <c:pt idx="3516">
                  <c:v>618763.62155437609</c:v>
                </c:pt>
                <c:pt idx="3517">
                  <c:v>621114.92331628269</c:v>
                </c:pt>
                <c:pt idx="3518">
                  <c:v>623475.16002488462</c:v>
                </c:pt>
                <c:pt idx="3519">
                  <c:v>625844.3656329792</c:v>
                </c:pt>
                <c:pt idx="3520">
                  <c:v>628222.57422238449</c:v>
                </c:pt>
                <c:pt idx="3521">
                  <c:v>630609.82000442955</c:v>
                </c:pt>
                <c:pt idx="3522">
                  <c:v>633006.13732044643</c:v>
                </c:pt>
                <c:pt idx="3523">
                  <c:v>635411.5606422642</c:v>
                </c:pt>
                <c:pt idx="3524">
                  <c:v>637826.12457270478</c:v>
                </c:pt>
                <c:pt idx="3525">
                  <c:v>640249.86384608108</c:v>
                </c:pt>
                <c:pt idx="3526">
                  <c:v>642682.81332869618</c:v>
                </c:pt>
                <c:pt idx="3527">
                  <c:v>645125.00801934523</c:v>
                </c:pt>
                <c:pt idx="3528">
                  <c:v>647576.48304981878</c:v>
                </c:pt>
                <c:pt idx="3529">
                  <c:v>650037.27368540806</c:v>
                </c:pt>
                <c:pt idx="3530">
                  <c:v>652507.41532541264</c:v>
                </c:pt>
                <c:pt idx="3531">
                  <c:v>654986.94350364921</c:v>
                </c:pt>
                <c:pt idx="3532">
                  <c:v>657475.89388896304</c:v>
                </c:pt>
                <c:pt idx="3533">
                  <c:v>659974.30228574108</c:v>
                </c:pt>
                <c:pt idx="3534">
                  <c:v>662482.20463442686</c:v>
                </c:pt>
                <c:pt idx="3535">
                  <c:v>664999.63701203768</c:v>
                </c:pt>
                <c:pt idx="3536">
                  <c:v>667526.63563268341</c:v>
                </c:pt>
                <c:pt idx="3537">
                  <c:v>670063.23684808763</c:v>
                </c:pt>
                <c:pt idx="3538">
                  <c:v>672609.4771481104</c:v>
                </c:pt>
                <c:pt idx="3539">
                  <c:v>675165.39316127321</c:v>
                </c:pt>
                <c:pt idx="3540">
                  <c:v>677731.02165528608</c:v>
                </c:pt>
                <c:pt idx="3541">
                  <c:v>680306.39953757613</c:v>
                </c:pt>
                <c:pt idx="3542">
                  <c:v>682891.56385581894</c:v>
                </c:pt>
                <c:pt idx="3543">
                  <c:v>685486.55179847102</c:v>
                </c:pt>
                <c:pt idx="3544">
                  <c:v>688091.4006953052</c:v>
                </c:pt>
                <c:pt idx="3545">
                  <c:v>690706.14801794733</c:v>
                </c:pt>
                <c:pt idx="3546">
                  <c:v>693330.83138041559</c:v>
                </c:pt>
                <c:pt idx="3547">
                  <c:v>695965.48853966116</c:v>
                </c:pt>
                <c:pt idx="3548">
                  <c:v>698610.15739611187</c:v>
                </c:pt>
                <c:pt idx="3549">
                  <c:v>701264.87599421712</c:v>
                </c:pt>
                <c:pt idx="3550">
                  <c:v>703929.68252299516</c:v>
                </c:pt>
                <c:pt idx="3551">
                  <c:v>706604.61531658261</c:v>
                </c:pt>
                <c:pt idx="3552">
                  <c:v>709289.71285478561</c:v>
                </c:pt>
                <c:pt idx="3553">
                  <c:v>711985.01376363379</c:v>
                </c:pt>
                <c:pt idx="3554">
                  <c:v>714690.55681593565</c:v>
                </c:pt>
                <c:pt idx="3555">
                  <c:v>717406.3809318362</c:v>
                </c:pt>
                <c:pt idx="3556">
                  <c:v>720132.52517937717</c:v>
                </c:pt>
                <c:pt idx="3557">
                  <c:v>722869.0287750588</c:v>
                </c:pt>
                <c:pt idx="3558">
                  <c:v>725615.931084404</c:v>
                </c:pt>
                <c:pt idx="3559">
                  <c:v>728373.27162252471</c:v>
                </c:pt>
                <c:pt idx="3560">
                  <c:v>731141.09005469037</c:v>
                </c:pt>
                <c:pt idx="3561">
                  <c:v>733919.42619689822</c:v>
                </c:pt>
                <c:pt idx="3562">
                  <c:v>736708.32001644641</c:v>
                </c:pt>
                <c:pt idx="3563">
                  <c:v>739507.81163250888</c:v>
                </c:pt>
                <c:pt idx="3564">
                  <c:v>742317.94131671241</c:v>
                </c:pt>
                <c:pt idx="3565">
                  <c:v>745138.74949371594</c:v>
                </c:pt>
                <c:pt idx="3566">
                  <c:v>747970.2767417921</c:v>
                </c:pt>
                <c:pt idx="3567">
                  <c:v>750812.5637934109</c:v>
                </c:pt>
                <c:pt idx="3568">
                  <c:v>753665.65153582592</c:v>
                </c:pt>
                <c:pt idx="3569">
                  <c:v>756529.58101166203</c:v>
                </c:pt>
                <c:pt idx="3570">
                  <c:v>759404.39341950638</c:v>
                </c:pt>
                <c:pt idx="3571">
                  <c:v>762290.13011450053</c:v>
                </c:pt>
                <c:pt idx="3572">
                  <c:v>765186.83260893566</c:v>
                </c:pt>
                <c:pt idx="3573">
                  <c:v>768094.54257284966</c:v>
                </c:pt>
                <c:pt idx="3574">
                  <c:v>771013.30183462647</c:v>
                </c:pt>
                <c:pt idx="3575">
                  <c:v>773943.15238159802</c:v>
                </c:pt>
                <c:pt idx="3576">
                  <c:v>776884.13636064809</c:v>
                </c:pt>
                <c:pt idx="3577">
                  <c:v>779836.29607881862</c:v>
                </c:pt>
                <c:pt idx="3578">
                  <c:v>782799.67400391819</c:v>
                </c:pt>
                <c:pt idx="3579">
                  <c:v>785774.3127651331</c:v>
                </c:pt>
                <c:pt idx="3580">
                  <c:v>788760.25515364064</c:v>
                </c:pt>
                <c:pt idx="3581">
                  <c:v>791757.54412322445</c:v>
                </c:pt>
                <c:pt idx="3582">
                  <c:v>794766.2227908927</c:v>
                </c:pt>
                <c:pt idx="3583">
                  <c:v>797786.33443749812</c:v>
                </c:pt>
                <c:pt idx="3584">
                  <c:v>800817.92250836059</c:v>
                </c:pt>
                <c:pt idx="3585">
                  <c:v>803861.03061389236</c:v>
                </c:pt>
                <c:pt idx="3586">
                  <c:v>806915.70253022516</c:v>
                </c:pt>
                <c:pt idx="3587">
                  <c:v>809981.98219984001</c:v>
                </c:pt>
                <c:pt idx="3588">
                  <c:v>813059.91373219946</c:v>
                </c:pt>
                <c:pt idx="3589">
                  <c:v>816149.54140438186</c:v>
                </c:pt>
                <c:pt idx="3590">
                  <c:v>819250.90966171853</c:v>
                </c:pt>
                <c:pt idx="3591">
                  <c:v>822364.06311843311</c:v>
                </c:pt>
                <c:pt idx="3592">
                  <c:v>825489.04655828315</c:v>
                </c:pt>
                <c:pt idx="3593">
                  <c:v>828625.90493520466</c:v>
                </c:pt>
                <c:pt idx="3594">
                  <c:v>831774.68337395845</c:v>
                </c:pt>
                <c:pt idx="3595">
                  <c:v>834935.42717077956</c:v>
                </c:pt>
                <c:pt idx="3596">
                  <c:v>838108.1817940285</c:v>
                </c:pt>
                <c:pt idx="3597">
                  <c:v>841292.99288484582</c:v>
                </c:pt>
                <c:pt idx="3598">
                  <c:v>844489.90625780821</c:v>
                </c:pt>
                <c:pt idx="3599">
                  <c:v>847698.96790158795</c:v>
                </c:pt>
                <c:pt idx="3600">
                  <c:v>850920.22397961398</c:v>
                </c:pt>
                <c:pt idx="3601">
                  <c:v>854153.72083073657</c:v>
                </c:pt>
                <c:pt idx="3602">
                  <c:v>857399.50496989337</c:v>
                </c:pt>
                <c:pt idx="3603">
                  <c:v>860657.62308877904</c:v>
                </c:pt>
                <c:pt idx="3604">
                  <c:v>863928.12205651647</c:v>
                </c:pt>
                <c:pt idx="3605">
                  <c:v>867211.04892033129</c:v>
                </c:pt>
                <c:pt idx="3606">
                  <c:v>870506.45090622862</c:v>
                </c:pt>
                <c:pt idx="3607">
                  <c:v>873814.37541967235</c:v>
                </c:pt>
                <c:pt idx="3608">
                  <c:v>877134.87004626717</c:v>
                </c:pt>
                <c:pt idx="3609">
                  <c:v>880467.98255244305</c:v>
                </c:pt>
                <c:pt idx="3610">
                  <c:v>883813.76088614238</c:v>
                </c:pt>
                <c:pt idx="3611">
                  <c:v>887172.25317750976</c:v>
                </c:pt>
                <c:pt idx="3612">
                  <c:v>890543.50773958431</c:v>
                </c:pt>
                <c:pt idx="3613">
                  <c:v>893927.5730689948</c:v>
                </c:pt>
                <c:pt idx="3614">
                  <c:v>897324.49784665694</c:v>
                </c:pt>
                <c:pt idx="3615">
                  <c:v>900734.33093847428</c:v>
                </c:pt>
                <c:pt idx="3616">
                  <c:v>904157.12139604054</c:v>
                </c:pt>
                <c:pt idx="3617">
                  <c:v>907592.91845734557</c:v>
                </c:pt>
                <c:pt idx="3618">
                  <c:v>911041.77154748351</c:v>
                </c:pt>
                <c:pt idx="3619">
                  <c:v>914503.73027936392</c:v>
                </c:pt>
                <c:pt idx="3620">
                  <c:v>917978.8444544255</c:v>
                </c:pt>
                <c:pt idx="3621">
                  <c:v>921467.16406335239</c:v>
                </c:pt>
                <c:pt idx="3622">
                  <c:v>924968.73928679316</c:v>
                </c:pt>
                <c:pt idx="3623">
                  <c:v>928483.62049608305</c:v>
                </c:pt>
                <c:pt idx="3624">
                  <c:v>932011.85825396818</c:v>
                </c:pt>
                <c:pt idx="3625">
                  <c:v>935553.50331533328</c:v>
                </c:pt>
                <c:pt idx="3626">
                  <c:v>939108.60662793159</c:v>
                </c:pt>
                <c:pt idx="3627">
                  <c:v>942677.21933311771</c:v>
                </c:pt>
                <c:pt idx="3628">
                  <c:v>946259.39276658359</c:v>
                </c:pt>
                <c:pt idx="3629">
                  <c:v>949855.17845909658</c:v>
                </c:pt>
                <c:pt idx="3630">
                  <c:v>953464.62813724112</c:v>
                </c:pt>
                <c:pt idx="3631">
                  <c:v>957087.79372416262</c:v>
                </c:pt>
                <c:pt idx="3632">
                  <c:v>960724.72734031442</c:v>
                </c:pt>
                <c:pt idx="3633">
                  <c:v>964375.48130420758</c:v>
                </c:pt>
                <c:pt idx="3634">
                  <c:v>968040.10813316365</c:v>
                </c:pt>
                <c:pt idx="3635">
                  <c:v>971718.66054406972</c:v>
                </c:pt>
                <c:pt idx="3636">
                  <c:v>975411.19145413721</c:v>
                </c:pt>
                <c:pt idx="3637">
                  <c:v>979117.75398166291</c:v>
                </c:pt>
                <c:pt idx="3638">
                  <c:v>982838.40144679323</c:v>
                </c:pt>
                <c:pt idx="3639">
                  <c:v>986573.18737229111</c:v>
                </c:pt>
                <c:pt idx="3640">
                  <c:v>990322.16548430582</c:v>
                </c:pt>
                <c:pt idx="3641">
                  <c:v>994085.38971314626</c:v>
                </c:pt>
                <c:pt idx="3642">
                  <c:v>997862.91419405618</c:v>
                </c:pt>
                <c:pt idx="3643">
                  <c:v>1001654.7932679936</c:v>
                </c:pt>
                <c:pt idx="3644">
                  <c:v>1005461.0814824121</c:v>
                </c:pt>
                <c:pt idx="3645">
                  <c:v>1009281.8335920452</c:v>
                </c:pt>
                <c:pt idx="3646">
                  <c:v>1013117.104559695</c:v>
                </c:pt>
                <c:pt idx="3647">
                  <c:v>1016966.9495570218</c:v>
                </c:pt>
                <c:pt idx="3648">
                  <c:v>1020831.4239653385</c:v>
                </c:pt>
                <c:pt idx="3649">
                  <c:v>1024710.5833764068</c:v>
                </c:pt>
                <c:pt idx="3650">
                  <c:v>1028604.4835932372</c:v>
                </c:pt>
                <c:pt idx="3651">
                  <c:v>1032513.1806308916</c:v>
                </c:pt>
                <c:pt idx="3652">
                  <c:v>1036436.730717289</c:v>
                </c:pt>
                <c:pt idx="3653">
                  <c:v>1040375.1902940148</c:v>
                </c:pt>
                <c:pt idx="3654">
                  <c:v>1044328.6160171321</c:v>
                </c:pt>
                <c:pt idx="3655">
                  <c:v>1048297.0647579972</c:v>
                </c:pt>
                <c:pt idx="3656">
                  <c:v>1052280.5936040776</c:v>
                </c:pt>
                <c:pt idx="3657">
                  <c:v>1056279.2598597731</c:v>
                </c:pt>
                <c:pt idx="3658">
                  <c:v>1060293.1210472402</c:v>
                </c:pt>
                <c:pt idx="3659">
                  <c:v>1064322.2349072197</c:v>
                </c:pt>
                <c:pt idx="3660">
                  <c:v>1068366.6593998671</c:v>
                </c:pt>
                <c:pt idx="3661">
                  <c:v>1072426.4527055866</c:v>
                </c:pt>
                <c:pt idx="3662">
                  <c:v>1076501.6732258678</c:v>
                </c:pt>
                <c:pt idx="3663">
                  <c:v>1080592.3795841262</c:v>
                </c:pt>
                <c:pt idx="3664">
                  <c:v>1084698.630626546</c:v>
                </c:pt>
                <c:pt idx="3665">
                  <c:v>1088820.485422927</c:v>
                </c:pt>
                <c:pt idx="3666">
                  <c:v>1092958.0032675341</c:v>
                </c:pt>
                <c:pt idx="3667">
                  <c:v>1097111.2436799507</c:v>
                </c:pt>
                <c:pt idx="3668">
                  <c:v>1101280.2664059345</c:v>
                </c:pt>
                <c:pt idx="3669">
                  <c:v>1105465.131418277</c:v>
                </c:pt>
                <c:pt idx="3670">
                  <c:v>1109665.8989176666</c:v>
                </c:pt>
                <c:pt idx="3671">
                  <c:v>1113882.6293335538</c:v>
                </c:pt>
                <c:pt idx="3672">
                  <c:v>1118115.3833250215</c:v>
                </c:pt>
                <c:pt idx="3673">
                  <c:v>1122364.2217816566</c:v>
                </c:pt>
                <c:pt idx="3674">
                  <c:v>1126629.2058244268</c:v>
                </c:pt>
                <c:pt idx="3675">
                  <c:v>1130910.3968065598</c:v>
                </c:pt>
                <c:pt idx="3676">
                  <c:v>1135207.8563144247</c:v>
                </c:pt>
                <c:pt idx="3677">
                  <c:v>1139521.6461684194</c:v>
                </c:pt>
                <c:pt idx="3678">
                  <c:v>1143851.8284238593</c:v>
                </c:pt>
                <c:pt idx="3679">
                  <c:v>1148198.46537187</c:v>
                </c:pt>
                <c:pt idx="3680">
                  <c:v>1152561.619540283</c:v>
                </c:pt>
                <c:pt idx="3681">
                  <c:v>1156941.353694536</c:v>
                </c:pt>
                <c:pt idx="3682">
                  <c:v>1161337.7308385754</c:v>
                </c:pt>
                <c:pt idx="3683">
                  <c:v>1165750.8142157621</c:v>
                </c:pt>
                <c:pt idx="3684">
                  <c:v>1170180.667309782</c:v>
                </c:pt>
                <c:pt idx="3685">
                  <c:v>1174627.3538455593</c:v>
                </c:pt>
                <c:pt idx="3686">
                  <c:v>1179090.9377901724</c:v>
                </c:pt>
                <c:pt idx="3687">
                  <c:v>1183571.483353775</c:v>
                </c:pt>
                <c:pt idx="3688">
                  <c:v>1188069.0549905193</c:v>
                </c:pt>
                <c:pt idx="3689">
                  <c:v>1192583.7173994833</c:v>
                </c:pt>
                <c:pt idx="3690">
                  <c:v>1197115.5355256014</c:v>
                </c:pt>
                <c:pt idx="3691">
                  <c:v>1201664.5745605987</c:v>
                </c:pt>
                <c:pt idx="3692">
                  <c:v>1206230.8999439289</c:v>
                </c:pt>
                <c:pt idx="3693">
                  <c:v>1210814.577363716</c:v>
                </c:pt>
                <c:pt idx="3694">
                  <c:v>1215415.6727576982</c:v>
                </c:pt>
                <c:pt idx="3695">
                  <c:v>1220034.2523141776</c:v>
                </c:pt>
                <c:pt idx="3696">
                  <c:v>1224670.3824729715</c:v>
                </c:pt>
                <c:pt idx="3697">
                  <c:v>1229324.1299263688</c:v>
                </c:pt>
                <c:pt idx="3698">
                  <c:v>1233995.561620089</c:v>
                </c:pt>
                <c:pt idx="3699">
                  <c:v>1238684.7447542453</c:v>
                </c:pt>
                <c:pt idx="3700">
                  <c:v>1243391.7467843115</c:v>
                </c:pt>
                <c:pt idx="3701">
                  <c:v>1248116.6354220919</c:v>
                </c:pt>
                <c:pt idx="3702">
                  <c:v>1252859.478636696</c:v>
                </c:pt>
                <c:pt idx="3703">
                  <c:v>1257620.3446555154</c:v>
                </c:pt>
                <c:pt idx="3704">
                  <c:v>1262399.3019652064</c:v>
                </c:pt>
                <c:pt idx="3705">
                  <c:v>1267196.4193126743</c:v>
                </c:pt>
                <c:pt idx="3706">
                  <c:v>1272011.7657060625</c:v>
                </c:pt>
                <c:pt idx="3707">
                  <c:v>1276845.4104157456</c:v>
                </c:pt>
                <c:pt idx="3708">
                  <c:v>1281697.4229753255</c:v>
                </c:pt>
                <c:pt idx="3709">
                  <c:v>1286567.8731826318</c:v>
                </c:pt>
                <c:pt idx="3710">
                  <c:v>1291456.8311007258</c:v>
                </c:pt>
                <c:pt idx="3711">
                  <c:v>1296364.3670589086</c:v>
                </c:pt>
                <c:pt idx="3712">
                  <c:v>1301290.5516537325</c:v>
                </c:pt>
                <c:pt idx="3713">
                  <c:v>1306235.4557500167</c:v>
                </c:pt>
                <c:pt idx="3714">
                  <c:v>1311199.1504818669</c:v>
                </c:pt>
                <c:pt idx="3715">
                  <c:v>1316181.707253698</c:v>
                </c:pt>
                <c:pt idx="3716">
                  <c:v>1321183.1977412621</c:v>
                </c:pt>
                <c:pt idx="3717">
                  <c:v>1326203.6938926789</c:v>
                </c:pt>
                <c:pt idx="3718">
                  <c:v>1331243.2679294711</c:v>
                </c:pt>
                <c:pt idx="3719">
                  <c:v>1336301.9923476032</c:v>
                </c:pt>
                <c:pt idx="3720">
                  <c:v>1341379.9399185241</c:v>
                </c:pt>
                <c:pt idx="3721">
                  <c:v>1346477.1836902145</c:v>
                </c:pt>
                <c:pt idx="3722">
                  <c:v>1351593.7969882374</c:v>
                </c:pt>
                <c:pt idx="3723">
                  <c:v>1356729.8534167928</c:v>
                </c:pt>
                <c:pt idx="3724">
                  <c:v>1361885.4268597767</c:v>
                </c:pt>
                <c:pt idx="3725">
                  <c:v>1367060.591481844</c:v>
                </c:pt>
                <c:pt idx="3726">
                  <c:v>1372255.421729475</c:v>
                </c:pt>
                <c:pt idx="3727">
                  <c:v>1377469.9923320471</c:v>
                </c:pt>
                <c:pt idx="3728">
                  <c:v>1382704.378302909</c:v>
                </c:pt>
                <c:pt idx="3729">
                  <c:v>1387958.6549404601</c:v>
                </c:pt>
                <c:pt idx="3730">
                  <c:v>1393232.8978292339</c:v>
                </c:pt>
                <c:pt idx="3731">
                  <c:v>1398527.182840985</c:v>
                </c:pt>
                <c:pt idx="3732">
                  <c:v>1403841.5861357809</c:v>
                </c:pt>
                <c:pt idx="3733">
                  <c:v>1409176.1841630968</c:v>
                </c:pt>
                <c:pt idx="3734">
                  <c:v>1414531.0536629166</c:v>
                </c:pt>
                <c:pt idx="3735">
                  <c:v>1419906.2716668358</c:v>
                </c:pt>
                <c:pt idx="3736">
                  <c:v>1425301.9154991698</c:v>
                </c:pt>
                <c:pt idx="3737">
                  <c:v>1430718.0627780666</c:v>
                </c:pt>
                <c:pt idx="3738">
                  <c:v>1436154.7914166234</c:v>
                </c:pt>
                <c:pt idx="3739">
                  <c:v>1441612.1796240066</c:v>
                </c:pt>
                <c:pt idx="3740">
                  <c:v>1447090.305906578</c:v>
                </c:pt>
                <c:pt idx="3741">
                  <c:v>1452589.2490690229</c:v>
                </c:pt>
                <c:pt idx="3742">
                  <c:v>1458109.0882154852</c:v>
                </c:pt>
                <c:pt idx="3743">
                  <c:v>1463649.9027507042</c:v>
                </c:pt>
                <c:pt idx="3744">
                  <c:v>1469211.7723811569</c:v>
                </c:pt>
                <c:pt idx="3745">
                  <c:v>1474794.7771162053</c:v>
                </c:pt>
                <c:pt idx="3746">
                  <c:v>1480398.997269247</c:v>
                </c:pt>
                <c:pt idx="3747">
                  <c:v>1486024.5134588701</c:v>
                </c:pt>
                <c:pt idx="3748">
                  <c:v>1491671.4066100139</c:v>
                </c:pt>
                <c:pt idx="3749">
                  <c:v>1497339.7579551321</c:v>
                </c:pt>
                <c:pt idx="3750">
                  <c:v>1503029.6490353616</c:v>
                </c:pt>
                <c:pt idx="3751">
                  <c:v>1508741.161701696</c:v>
                </c:pt>
                <c:pt idx="3752">
                  <c:v>1514474.3781161625</c:v>
                </c:pt>
                <c:pt idx="3753">
                  <c:v>1520229.380753004</c:v>
                </c:pt>
                <c:pt idx="3754">
                  <c:v>1526006.2523998655</c:v>
                </c:pt>
                <c:pt idx="3755">
                  <c:v>1531805.076158985</c:v>
                </c:pt>
                <c:pt idx="3756">
                  <c:v>1537625.9354483893</c:v>
                </c:pt>
                <c:pt idx="3757">
                  <c:v>1543468.9140030933</c:v>
                </c:pt>
                <c:pt idx="3758">
                  <c:v>1549334.0958763051</c:v>
                </c:pt>
                <c:pt idx="3759">
                  <c:v>1555221.5654406352</c:v>
                </c:pt>
                <c:pt idx="3760">
                  <c:v>1561131.4073893097</c:v>
                </c:pt>
                <c:pt idx="3761">
                  <c:v>1567063.7067373891</c:v>
                </c:pt>
                <c:pt idx="3762">
                  <c:v>1573018.5488229913</c:v>
                </c:pt>
                <c:pt idx="3763">
                  <c:v>1578996.0193085186</c:v>
                </c:pt>
                <c:pt idx="3764">
                  <c:v>1584996.2041818909</c:v>
                </c:pt>
                <c:pt idx="3765">
                  <c:v>1591019.1897577823</c:v>
                </c:pt>
                <c:pt idx="3766">
                  <c:v>1597065.0626788619</c:v>
                </c:pt>
                <c:pt idx="3767">
                  <c:v>1603133.9099170417</c:v>
                </c:pt>
                <c:pt idx="3768">
                  <c:v>1609225.8187747265</c:v>
                </c:pt>
                <c:pt idx="3769">
                  <c:v>1615340.8768860705</c:v>
                </c:pt>
                <c:pt idx="3770">
                  <c:v>1621479.1722182375</c:v>
                </c:pt>
                <c:pt idx="3771">
                  <c:v>1627640.793072667</c:v>
                </c:pt>
                <c:pt idx="3772">
                  <c:v>1633825.8280863431</c:v>
                </c:pt>
                <c:pt idx="3773">
                  <c:v>1640034.3662330713</c:v>
                </c:pt>
                <c:pt idx="3774">
                  <c:v>1646266.496824757</c:v>
                </c:pt>
                <c:pt idx="3775">
                  <c:v>1652522.3095126911</c:v>
                </c:pt>
                <c:pt idx="3776">
                  <c:v>1658801.8942888393</c:v>
                </c:pt>
                <c:pt idx="3777">
                  <c:v>1665105.3414871369</c:v>
                </c:pt>
                <c:pt idx="3778">
                  <c:v>1671432.741784788</c:v>
                </c:pt>
                <c:pt idx="3779">
                  <c:v>1677784.1862035701</c:v>
                </c:pt>
                <c:pt idx="3780">
                  <c:v>1684159.7661111436</c:v>
                </c:pt>
                <c:pt idx="3781">
                  <c:v>1690559.5732223659</c:v>
                </c:pt>
                <c:pt idx="3782">
                  <c:v>1696983.6996006109</c:v>
                </c:pt>
                <c:pt idx="3783">
                  <c:v>1703432.2376590932</c:v>
                </c:pt>
                <c:pt idx="3784">
                  <c:v>1709905.2801621978</c:v>
                </c:pt>
                <c:pt idx="3785">
                  <c:v>1716402.9202268142</c:v>
                </c:pt>
                <c:pt idx="3786">
                  <c:v>1722925.2513236762</c:v>
                </c:pt>
                <c:pt idx="3787">
                  <c:v>1729472.3672787063</c:v>
                </c:pt>
                <c:pt idx="3788">
                  <c:v>1736044.3622743655</c:v>
                </c:pt>
                <c:pt idx="3789">
                  <c:v>1742641.3308510082</c:v>
                </c:pt>
                <c:pt idx="3790">
                  <c:v>1749263.3679082422</c:v>
                </c:pt>
                <c:pt idx="3791">
                  <c:v>1755910.5687062936</c:v>
                </c:pt>
                <c:pt idx="3792">
                  <c:v>1762583.0288673777</c:v>
                </c:pt>
                <c:pt idx="3793">
                  <c:v>1769280.8443770737</c:v>
                </c:pt>
                <c:pt idx="3794">
                  <c:v>1776004.1115857067</c:v>
                </c:pt>
                <c:pt idx="3795">
                  <c:v>1782752.9272097324</c:v>
                </c:pt>
                <c:pt idx="3796">
                  <c:v>1789527.3883331295</c:v>
                </c:pt>
                <c:pt idx="3797">
                  <c:v>1796327.5924087954</c:v>
                </c:pt>
                <c:pt idx="3798">
                  <c:v>1803153.6372599488</c:v>
                </c:pt>
                <c:pt idx="3799">
                  <c:v>1810005.6210815366</c:v>
                </c:pt>
                <c:pt idx="3800">
                  <c:v>1816883.6424416464</c:v>
                </c:pt>
                <c:pt idx="3801">
                  <c:v>1823787.8002829247</c:v>
                </c:pt>
              </c:numCache>
            </c:numRef>
          </c:xVal>
          <c:yVal>
            <c:numRef>
              <c:f>'BODE PLOT'!$P$44:$P$3845</c:f>
              <c:numCache>
                <c:formatCode>General</c:formatCode>
                <c:ptCount val="3802"/>
                <c:pt idx="0">
                  <c:v>83.902163027067601</c:v>
                </c:pt>
                <c:pt idx="1">
                  <c:v>83.869219203374314</c:v>
                </c:pt>
                <c:pt idx="2">
                  <c:v>83.836275379705569</c:v>
                </c:pt>
                <c:pt idx="3">
                  <c:v>83.803331556061522</c:v>
                </c:pt>
                <c:pt idx="4">
                  <c:v>83.770387732442572</c:v>
                </c:pt>
                <c:pt idx="5">
                  <c:v>83.737443908848604</c:v>
                </c:pt>
                <c:pt idx="6">
                  <c:v>83.704500085280017</c:v>
                </c:pt>
                <c:pt idx="7">
                  <c:v>83.671556261736924</c:v>
                </c:pt>
                <c:pt idx="8">
                  <c:v>83.638612438219567</c:v>
                </c:pt>
                <c:pt idx="9">
                  <c:v>83.605668614728216</c:v>
                </c:pt>
                <c:pt idx="10">
                  <c:v>83.5727247912628</c:v>
                </c:pt>
                <c:pt idx="11">
                  <c:v>83.53978096782383</c:v>
                </c:pt>
                <c:pt idx="12">
                  <c:v>83.50683714441135</c:v>
                </c:pt>
                <c:pt idx="13">
                  <c:v>83.473893321025656</c:v>
                </c:pt>
                <c:pt idx="14">
                  <c:v>83.440949497666651</c:v>
                </c:pt>
                <c:pt idx="15">
                  <c:v>83.40800567433503</c:v>
                </c:pt>
                <c:pt idx="16">
                  <c:v>83.375061851030523</c:v>
                </c:pt>
                <c:pt idx="17">
                  <c:v>83.342118027753713</c:v>
                </c:pt>
                <c:pt idx="18">
                  <c:v>83.309174204504529</c:v>
                </c:pt>
                <c:pt idx="19">
                  <c:v>83.276230381283398</c:v>
                </c:pt>
                <c:pt idx="20">
                  <c:v>83.243286558090375</c:v>
                </c:pt>
                <c:pt idx="21">
                  <c:v>83.210342734925703</c:v>
                </c:pt>
                <c:pt idx="22">
                  <c:v>83.177398911789766</c:v>
                </c:pt>
                <c:pt idx="23">
                  <c:v>83.144455088682605</c:v>
                </c:pt>
                <c:pt idx="24">
                  <c:v>83.111511265604406</c:v>
                </c:pt>
                <c:pt idx="25">
                  <c:v>83.07856744255551</c:v>
                </c:pt>
                <c:pt idx="26">
                  <c:v>83.04562361953613</c:v>
                </c:pt>
                <c:pt idx="27">
                  <c:v>83.012679796546323</c:v>
                </c:pt>
                <c:pt idx="28">
                  <c:v>82.979735973586571</c:v>
                </c:pt>
                <c:pt idx="29">
                  <c:v>82.946792150656989</c:v>
                </c:pt>
                <c:pt idx="30">
                  <c:v>82.913848327757776</c:v>
                </c:pt>
                <c:pt idx="31">
                  <c:v>82.880904504889216</c:v>
                </c:pt>
                <c:pt idx="32">
                  <c:v>82.847960682051394</c:v>
                </c:pt>
                <c:pt idx="33">
                  <c:v>82.815016859244835</c:v>
                </c:pt>
                <c:pt idx="34">
                  <c:v>82.782073036469399</c:v>
                </c:pt>
                <c:pt idx="35">
                  <c:v>82.749129213725595</c:v>
                </c:pt>
                <c:pt idx="36">
                  <c:v>82.716185391013681</c:v>
                </c:pt>
                <c:pt idx="37">
                  <c:v>82.683241568333798</c:v>
                </c:pt>
                <c:pt idx="38">
                  <c:v>82.650297745686117</c:v>
                </c:pt>
                <c:pt idx="39">
                  <c:v>82.617353923071079</c:v>
                </c:pt>
                <c:pt idx="40">
                  <c:v>82.584410100488725</c:v>
                </c:pt>
                <c:pt idx="41">
                  <c:v>82.551466277939497</c:v>
                </c:pt>
                <c:pt idx="42">
                  <c:v>82.51852245542355</c:v>
                </c:pt>
                <c:pt idx="43">
                  <c:v>82.485578632941085</c:v>
                </c:pt>
                <c:pt idx="44">
                  <c:v>82.452634810492498</c:v>
                </c:pt>
                <c:pt idx="45">
                  <c:v>82.419690988077875</c:v>
                </c:pt>
                <c:pt idx="46">
                  <c:v>82.386747165697614</c:v>
                </c:pt>
                <c:pt idx="47">
                  <c:v>82.353803343351842</c:v>
                </c:pt>
                <c:pt idx="48">
                  <c:v>82.320859521040973</c:v>
                </c:pt>
                <c:pt idx="49">
                  <c:v>82.287915698765261</c:v>
                </c:pt>
                <c:pt idx="50">
                  <c:v>82.254971876524806</c:v>
                </c:pt>
                <c:pt idx="51">
                  <c:v>82.222028054320063</c:v>
                </c:pt>
                <c:pt idx="52">
                  <c:v>82.189084232151274</c:v>
                </c:pt>
                <c:pt idx="53">
                  <c:v>82.156140410018537</c:v>
                </c:pt>
                <c:pt idx="54">
                  <c:v>82.123196587922365</c:v>
                </c:pt>
                <c:pt idx="55">
                  <c:v>82.090252765862871</c:v>
                </c:pt>
                <c:pt idx="56">
                  <c:v>82.057308943840439</c:v>
                </c:pt>
                <c:pt idx="57">
                  <c:v>82.024365121855297</c:v>
                </c:pt>
                <c:pt idx="58">
                  <c:v>81.991421299907699</c:v>
                </c:pt>
                <c:pt idx="59">
                  <c:v>81.958477477998031</c:v>
                </c:pt>
                <c:pt idx="60">
                  <c:v>81.925533656126447</c:v>
                </c:pt>
                <c:pt idx="61">
                  <c:v>81.892589834293318</c:v>
                </c:pt>
                <c:pt idx="62">
                  <c:v>81.859646012498985</c:v>
                </c:pt>
                <c:pt idx="63">
                  <c:v>81.826702190743646</c:v>
                </c:pt>
                <c:pt idx="64">
                  <c:v>81.793758369027628</c:v>
                </c:pt>
                <c:pt idx="65">
                  <c:v>81.760814547351259</c:v>
                </c:pt>
                <c:pt idx="66">
                  <c:v>81.727870725714808</c:v>
                </c:pt>
                <c:pt idx="67">
                  <c:v>81.69492690411866</c:v>
                </c:pt>
                <c:pt idx="68">
                  <c:v>81.661983082563012</c:v>
                </c:pt>
                <c:pt idx="69">
                  <c:v>81.629039261048206</c:v>
                </c:pt>
                <c:pt idx="70">
                  <c:v>81.596095439574555</c:v>
                </c:pt>
                <c:pt idx="71">
                  <c:v>81.563151618142413</c:v>
                </c:pt>
                <c:pt idx="72">
                  <c:v>81.530207796752009</c:v>
                </c:pt>
                <c:pt idx="73">
                  <c:v>81.497263975403783</c:v>
                </c:pt>
                <c:pt idx="74">
                  <c:v>81.464320154097976</c:v>
                </c:pt>
                <c:pt idx="75">
                  <c:v>81.431376332834887</c:v>
                </c:pt>
                <c:pt idx="76">
                  <c:v>81.398432511614871</c:v>
                </c:pt>
                <c:pt idx="77">
                  <c:v>81.365488690438269</c:v>
                </c:pt>
                <c:pt idx="78">
                  <c:v>81.332544869305423</c:v>
                </c:pt>
                <c:pt idx="79">
                  <c:v>81.299601048216715</c:v>
                </c:pt>
                <c:pt idx="80">
                  <c:v>81.266657227172402</c:v>
                </c:pt>
                <c:pt idx="81">
                  <c:v>81.233713406172697</c:v>
                </c:pt>
                <c:pt idx="82">
                  <c:v>81.200769585218126</c:v>
                </c:pt>
                <c:pt idx="83">
                  <c:v>81.167825764309086</c:v>
                </c:pt>
                <c:pt idx="84">
                  <c:v>81.134881943445777</c:v>
                </c:pt>
                <c:pt idx="85">
                  <c:v>81.101938122628511</c:v>
                </c:pt>
                <c:pt idx="86">
                  <c:v>81.068994301857785</c:v>
                </c:pt>
                <c:pt idx="87">
                  <c:v>81.036050481133927</c:v>
                </c:pt>
                <c:pt idx="88">
                  <c:v>81.003106660457206</c:v>
                </c:pt>
                <c:pt idx="89">
                  <c:v>80.970162839827978</c:v>
                </c:pt>
                <c:pt idx="90">
                  <c:v>80.937219019246839</c:v>
                </c:pt>
                <c:pt idx="91">
                  <c:v>80.904275198713719</c:v>
                </c:pt>
                <c:pt idx="92">
                  <c:v>80.871331378229456</c:v>
                </c:pt>
                <c:pt idx="93">
                  <c:v>80.838387557793993</c:v>
                </c:pt>
                <c:pt idx="94">
                  <c:v>80.805443737408055</c:v>
                </c:pt>
                <c:pt idx="95">
                  <c:v>80.772499917071897</c:v>
                </c:pt>
                <c:pt idx="96">
                  <c:v>80.73955609678579</c:v>
                </c:pt>
                <c:pt idx="97">
                  <c:v>80.706612276550359</c:v>
                </c:pt>
                <c:pt idx="98">
                  <c:v>80.673668456365647</c:v>
                </c:pt>
                <c:pt idx="99">
                  <c:v>80.640724636232306</c:v>
                </c:pt>
                <c:pt idx="100">
                  <c:v>80.607780816150722</c:v>
                </c:pt>
                <c:pt idx="101">
                  <c:v>80.574836996121078</c:v>
                </c:pt>
                <c:pt idx="102">
                  <c:v>80.541893176143986</c:v>
                </c:pt>
                <c:pt idx="103">
                  <c:v>80.508949356219702</c:v>
                </c:pt>
                <c:pt idx="104">
                  <c:v>80.476005536348779</c:v>
                </c:pt>
                <c:pt idx="105">
                  <c:v>80.443061716531489</c:v>
                </c:pt>
                <c:pt idx="106">
                  <c:v>80.410117896768284</c:v>
                </c:pt>
                <c:pt idx="107">
                  <c:v>80.37717407705955</c:v>
                </c:pt>
                <c:pt idx="108">
                  <c:v>80.344230257405798</c:v>
                </c:pt>
                <c:pt idx="109">
                  <c:v>80.311286437807311</c:v>
                </c:pt>
                <c:pt idx="110">
                  <c:v>80.278342618264631</c:v>
                </c:pt>
                <c:pt idx="111">
                  <c:v>80.245398798778083</c:v>
                </c:pt>
                <c:pt idx="112">
                  <c:v>80.212454979348223</c:v>
                </c:pt>
                <c:pt idx="113">
                  <c:v>80.179511159975334</c:v>
                </c:pt>
                <c:pt idx="114">
                  <c:v>80.146567340659942</c:v>
                </c:pt>
                <c:pt idx="115">
                  <c:v>80.113623521402374</c:v>
                </c:pt>
                <c:pt idx="116">
                  <c:v>80.080679702203383</c:v>
                </c:pt>
                <c:pt idx="117">
                  <c:v>80.047735883062998</c:v>
                </c:pt>
                <c:pt idx="118">
                  <c:v>80.014792063981858</c:v>
                </c:pt>
                <c:pt idx="119">
                  <c:v>79.98184824496046</c:v>
                </c:pt>
                <c:pt idx="120">
                  <c:v>79.948904425999217</c:v>
                </c:pt>
                <c:pt idx="121">
                  <c:v>79.91596060709864</c:v>
                </c:pt>
                <c:pt idx="122">
                  <c:v>79.883016788259042</c:v>
                </c:pt>
                <c:pt idx="123">
                  <c:v>79.850072969480962</c:v>
                </c:pt>
                <c:pt idx="124">
                  <c:v>79.817129150764927</c:v>
                </c:pt>
                <c:pt idx="125">
                  <c:v>79.784185332111335</c:v>
                </c:pt>
                <c:pt idx="126">
                  <c:v>79.751241513520839</c:v>
                </c:pt>
                <c:pt idx="127">
                  <c:v>79.718297694993623</c:v>
                </c:pt>
                <c:pt idx="128">
                  <c:v>79.685353876530343</c:v>
                </c:pt>
                <c:pt idx="129">
                  <c:v>79.652410058131423</c:v>
                </c:pt>
                <c:pt idx="130">
                  <c:v>79.619466239797461</c:v>
                </c:pt>
                <c:pt idx="131">
                  <c:v>79.586522421528855</c:v>
                </c:pt>
                <c:pt idx="132">
                  <c:v>79.553578603326145</c:v>
                </c:pt>
                <c:pt idx="133">
                  <c:v>79.520634785189785</c:v>
                </c:pt>
                <c:pt idx="134">
                  <c:v>79.487690967120344</c:v>
                </c:pt>
                <c:pt idx="135">
                  <c:v>79.454747149118276</c:v>
                </c:pt>
                <c:pt idx="136">
                  <c:v>79.421803331184094</c:v>
                </c:pt>
                <c:pt idx="137">
                  <c:v>79.388859513318494</c:v>
                </c:pt>
                <c:pt idx="138">
                  <c:v>79.355915695521702</c:v>
                </c:pt>
                <c:pt idx="139">
                  <c:v>79.322971877794487</c:v>
                </c:pt>
                <c:pt idx="140">
                  <c:v>79.290028060137118</c:v>
                </c:pt>
                <c:pt idx="141">
                  <c:v>79.257084242550462</c:v>
                </c:pt>
                <c:pt idx="142">
                  <c:v>79.22414042503479</c:v>
                </c:pt>
                <c:pt idx="143">
                  <c:v>79.191196607590641</c:v>
                </c:pt>
                <c:pt idx="144">
                  <c:v>79.158252790218768</c:v>
                </c:pt>
                <c:pt idx="145">
                  <c:v>79.125308972919512</c:v>
                </c:pt>
                <c:pt idx="146">
                  <c:v>79.092365155693628</c:v>
                </c:pt>
                <c:pt idx="147">
                  <c:v>79.059421338541554</c:v>
                </c:pt>
                <c:pt idx="148">
                  <c:v>79.026477521463818</c:v>
                </c:pt>
                <c:pt idx="149">
                  <c:v>78.993533704461029</c:v>
                </c:pt>
                <c:pt idx="150">
                  <c:v>78.960589887533729</c:v>
                </c:pt>
                <c:pt idx="151">
                  <c:v>78.927646070682641</c:v>
                </c:pt>
                <c:pt idx="152">
                  <c:v>78.894702253908122</c:v>
                </c:pt>
                <c:pt idx="153">
                  <c:v>78.861758437210923</c:v>
                </c:pt>
                <c:pt idx="154">
                  <c:v>78.828814620591444</c:v>
                </c:pt>
                <c:pt idx="155">
                  <c:v>78.795870804050494</c:v>
                </c:pt>
                <c:pt idx="156">
                  <c:v>78.762926987588671</c:v>
                </c:pt>
                <c:pt idx="157">
                  <c:v>78.729983171206413</c:v>
                </c:pt>
                <c:pt idx="158">
                  <c:v>78.697039354904419</c:v>
                </c:pt>
                <c:pt idx="159">
                  <c:v>78.664095538683313</c:v>
                </c:pt>
                <c:pt idx="160">
                  <c:v>78.631151722543507</c:v>
                </c:pt>
                <c:pt idx="161">
                  <c:v>78.598207906485953</c:v>
                </c:pt>
                <c:pt idx="162">
                  <c:v>78.565264090510993</c:v>
                </c:pt>
                <c:pt idx="163">
                  <c:v>78.532320274619451</c:v>
                </c:pt>
                <c:pt idx="164">
                  <c:v>78.499376458811952</c:v>
                </c:pt>
                <c:pt idx="165">
                  <c:v>78.466432643089007</c:v>
                </c:pt>
                <c:pt idx="166">
                  <c:v>78.433488827451242</c:v>
                </c:pt>
                <c:pt idx="167">
                  <c:v>78.40054501189951</c:v>
                </c:pt>
                <c:pt idx="168">
                  <c:v>78.367601196434364</c:v>
                </c:pt>
                <c:pt idx="169">
                  <c:v>78.334657381056431</c:v>
                </c:pt>
                <c:pt idx="170">
                  <c:v>78.301713565766306</c:v>
                </c:pt>
                <c:pt idx="171">
                  <c:v>78.2687697505649</c:v>
                </c:pt>
                <c:pt idx="172">
                  <c:v>78.235825935452567</c:v>
                </c:pt>
                <c:pt idx="173">
                  <c:v>78.202882120430189</c:v>
                </c:pt>
                <c:pt idx="174">
                  <c:v>78.169938305498363</c:v>
                </c:pt>
                <c:pt idx="175">
                  <c:v>78.136994490657955</c:v>
                </c:pt>
                <c:pt idx="176">
                  <c:v>78.104050675909491</c:v>
                </c:pt>
                <c:pt idx="177">
                  <c:v>78.071106861253682</c:v>
                </c:pt>
                <c:pt idx="178">
                  <c:v>78.038163046691295</c:v>
                </c:pt>
                <c:pt idx="179">
                  <c:v>78.005219232223027</c:v>
                </c:pt>
                <c:pt idx="180">
                  <c:v>77.972275417849517</c:v>
                </c:pt>
                <c:pt idx="181">
                  <c:v>77.939331603571503</c:v>
                </c:pt>
                <c:pt idx="182">
                  <c:v>77.906387789389868</c:v>
                </c:pt>
                <c:pt idx="183">
                  <c:v>77.873443975305207</c:v>
                </c:pt>
                <c:pt idx="184">
                  <c:v>77.840500161318261</c:v>
                </c:pt>
                <c:pt idx="185">
                  <c:v>77.807556347429795</c:v>
                </c:pt>
                <c:pt idx="186">
                  <c:v>77.77461253364055</c:v>
                </c:pt>
                <c:pt idx="187">
                  <c:v>77.741668719951292</c:v>
                </c:pt>
                <c:pt idx="188">
                  <c:v>77.708724906362846</c:v>
                </c:pt>
                <c:pt idx="189">
                  <c:v>77.675781092875852</c:v>
                </c:pt>
                <c:pt idx="190">
                  <c:v>77.642837279491232</c:v>
                </c:pt>
                <c:pt idx="191">
                  <c:v>77.609893466209584</c:v>
                </c:pt>
                <c:pt idx="192">
                  <c:v>77.576949653031903</c:v>
                </c:pt>
                <c:pt idx="193">
                  <c:v>77.544005839958729</c:v>
                </c:pt>
                <c:pt idx="194">
                  <c:v>77.51106202699107</c:v>
                </c:pt>
                <c:pt idx="195">
                  <c:v>77.478118214129651</c:v>
                </c:pt>
                <c:pt idx="196">
                  <c:v>77.445174401375255</c:v>
                </c:pt>
                <c:pt idx="197">
                  <c:v>77.412230588728818</c:v>
                </c:pt>
                <c:pt idx="198">
                  <c:v>77.379286776191009</c:v>
                </c:pt>
                <c:pt idx="199">
                  <c:v>77.346342963762766</c:v>
                </c:pt>
                <c:pt idx="200">
                  <c:v>77.31339915144477</c:v>
                </c:pt>
                <c:pt idx="201">
                  <c:v>77.280455339238031</c:v>
                </c:pt>
                <c:pt idx="202">
                  <c:v>77.247511527143345</c:v>
                </c:pt>
                <c:pt idx="203">
                  <c:v>77.214567715161522</c:v>
                </c:pt>
                <c:pt idx="204">
                  <c:v>77.181623903293428</c:v>
                </c:pt>
                <c:pt idx="205">
                  <c:v>77.148680091540058</c:v>
                </c:pt>
                <c:pt idx="206">
                  <c:v>77.115736279902052</c:v>
                </c:pt>
                <c:pt idx="207">
                  <c:v>77.082792468380504</c:v>
                </c:pt>
                <c:pt idx="208">
                  <c:v>77.049848656976138</c:v>
                </c:pt>
                <c:pt idx="209">
                  <c:v>77.016904845690021</c:v>
                </c:pt>
                <c:pt idx="210">
                  <c:v>76.983961034522906</c:v>
                </c:pt>
                <c:pt idx="211">
                  <c:v>76.951017223475702</c:v>
                </c:pt>
                <c:pt idx="212">
                  <c:v>76.91807341254939</c:v>
                </c:pt>
                <c:pt idx="213">
                  <c:v>76.885129601744836</c:v>
                </c:pt>
                <c:pt idx="214">
                  <c:v>76.852185791063107</c:v>
                </c:pt>
                <c:pt idx="215">
                  <c:v>76.819241980504898</c:v>
                </c:pt>
                <c:pt idx="216">
                  <c:v>76.786298170071476</c:v>
                </c:pt>
                <c:pt idx="217">
                  <c:v>76.75335435976335</c:v>
                </c:pt>
                <c:pt idx="218">
                  <c:v>76.720410549581842</c:v>
                </c:pt>
                <c:pt idx="219">
                  <c:v>76.687466739527707</c:v>
                </c:pt>
                <c:pt idx="220">
                  <c:v>76.654522929602265</c:v>
                </c:pt>
                <c:pt idx="221">
                  <c:v>76.621579119805972</c:v>
                </c:pt>
                <c:pt idx="222">
                  <c:v>76.588635310140148</c:v>
                </c:pt>
                <c:pt idx="223">
                  <c:v>76.555691500605661</c:v>
                </c:pt>
                <c:pt idx="224">
                  <c:v>76.522747691203591</c:v>
                </c:pt>
                <c:pt idx="225">
                  <c:v>76.489803881935018</c:v>
                </c:pt>
                <c:pt idx="226">
                  <c:v>76.456860072800694</c:v>
                </c:pt>
                <c:pt idx="227">
                  <c:v>76.4239162638019</c:v>
                </c:pt>
                <c:pt idx="228">
                  <c:v>76.390972454939586</c:v>
                </c:pt>
                <c:pt idx="229">
                  <c:v>76.358028646214706</c:v>
                </c:pt>
                <c:pt idx="230">
                  <c:v>76.325084837628452</c:v>
                </c:pt>
                <c:pt idx="231">
                  <c:v>76.292141029181792</c:v>
                </c:pt>
                <c:pt idx="232">
                  <c:v>76.259197220875762</c:v>
                </c:pt>
                <c:pt idx="233">
                  <c:v>76.226253412711472</c:v>
                </c:pt>
                <c:pt idx="234">
                  <c:v>76.193309604690057</c:v>
                </c:pt>
                <c:pt idx="235">
                  <c:v>76.160365796812499</c:v>
                </c:pt>
                <c:pt idx="236">
                  <c:v>76.127421989079977</c:v>
                </c:pt>
                <c:pt idx="237">
                  <c:v>76.094478181493486</c:v>
                </c:pt>
                <c:pt idx="238">
                  <c:v>76.061534374054304</c:v>
                </c:pt>
                <c:pt idx="239">
                  <c:v>76.028590566763413</c:v>
                </c:pt>
                <c:pt idx="240">
                  <c:v>75.99564675962209</c:v>
                </c:pt>
                <c:pt idx="241">
                  <c:v>75.96270295263119</c:v>
                </c:pt>
                <c:pt idx="242">
                  <c:v>75.92975914579219</c:v>
                </c:pt>
                <c:pt idx="243">
                  <c:v>75.89681533910607</c:v>
                </c:pt>
                <c:pt idx="244">
                  <c:v>75.863871532574024</c:v>
                </c:pt>
                <c:pt idx="245">
                  <c:v>75.830927726197245</c:v>
                </c:pt>
                <c:pt idx="246">
                  <c:v>75.797983919976858</c:v>
                </c:pt>
                <c:pt idx="247">
                  <c:v>75.765040113914097</c:v>
                </c:pt>
                <c:pt idx="248">
                  <c:v>75.732096308010156</c:v>
                </c:pt>
                <c:pt idx="249">
                  <c:v>75.699152502266287</c:v>
                </c:pt>
                <c:pt idx="250">
                  <c:v>75.666208696683654</c:v>
                </c:pt>
                <c:pt idx="251">
                  <c:v>75.633264891263423</c:v>
                </c:pt>
                <c:pt idx="252">
                  <c:v>75.600321086006971</c:v>
                </c:pt>
                <c:pt idx="253">
                  <c:v>75.567377280915508</c:v>
                </c:pt>
                <c:pt idx="254">
                  <c:v>75.534433475990241</c:v>
                </c:pt>
                <c:pt idx="255">
                  <c:v>75.501489671232392</c:v>
                </c:pt>
                <c:pt idx="256">
                  <c:v>75.468545866643368</c:v>
                </c:pt>
                <c:pt idx="257">
                  <c:v>75.435602062224291</c:v>
                </c:pt>
                <c:pt idx="258">
                  <c:v>75.402658257976725</c:v>
                </c:pt>
                <c:pt idx="259">
                  <c:v>75.36971445390175</c:v>
                </c:pt>
                <c:pt idx="260">
                  <c:v>75.336770650000645</c:v>
                </c:pt>
                <c:pt idx="261">
                  <c:v>75.303826846274944</c:v>
                </c:pt>
                <c:pt idx="262">
                  <c:v>75.270883042725771</c:v>
                </c:pt>
                <c:pt idx="263">
                  <c:v>75.237939239354546</c:v>
                </c:pt>
                <c:pt idx="264">
                  <c:v>75.20499543616269</c:v>
                </c:pt>
                <c:pt idx="265">
                  <c:v>75.172051633151497</c:v>
                </c:pt>
                <c:pt idx="266">
                  <c:v>75.139107830322345</c:v>
                </c:pt>
                <c:pt idx="267">
                  <c:v>75.106164027676655</c:v>
                </c:pt>
                <c:pt idx="268">
                  <c:v>75.073220225215792</c:v>
                </c:pt>
                <c:pt idx="269">
                  <c:v>75.040276422941218</c:v>
                </c:pt>
                <c:pt idx="270">
                  <c:v>75.007332620854271</c:v>
                </c:pt>
                <c:pt idx="271">
                  <c:v>74.974388818956456</c:v>
                </c:pt>
                <c:pt idx="272">
                  <c:v>74.941445017249151</c:v>
                </c:pt>
                <c:pt idx="273">
                  <c:v>74.908501215733821</c:v>
                </c:pt>
                <c:pt idx="274">
                  <c:v>74.875557414411873</c:v>
                </c:pt>
                <c:pt idx="275">
                  <c:v>74.842613613284954</c:v>
                </c:pt>
                <c:pt idx="276">
                  <c:v>74.809669812354414</c:v>
                </c:pt>
                <c:pt idx="277">
                  <c:v>74.776726011621776</c:v>
                </c:pt>
                <c:pt idx="278">
                  <c:v>74.743782211088501</c:v>
                </c:pt>
                <c:pt idx="279">
                  <c:v>74.710838410756253</c:v>
                </c:pt>
                <c:pt idx="280">
                  <c:v>74.677894610626382</c:v>
                </c:pt>
                <c:pt idx="281">
                  <c:v>74.644950810700564</c:v>
                </c:pt>
                <c:pt idx="282">
                  <c:v>74.612007010980236</c:v>
                </c:pt>
                <c:pt idx="283">
                  <c:v>74.579063211467059</c:v>
                </c:pt>
                <c:pt idx="284">
                  <c:v>74.546119412162597</c:v>
                </c:pt>
                <c:pt idx="285">
                  <c:v>74.513175613068384</c:v>
                </c:pt>
                <c:pt idx="286">
                  <c:v>74.480231814185998</c:v>
                </c:pt>
                <c:pt idx="287">
                  <c:v>74.447288015517145</c:v>
                </c:pt>
                <c:pt idx="288">
                  <c:v>74.414344217063444</c:v>
                </c:pt>
                <c:pt idx="289">
                  <c:v>74.381400418826487</c:v>
                </c:pt>
                <c:pt idx="290">
                  <c:v>74.348456620807895</c:v>
                </c:pt>
                <c:pt idx="291">
                  <c:v>74.31551282300947</c:v>
                </c:pt>
                <c:pt idx="292">
                  <c:v>74.282569025432721</c:v>
                </c:pt>
                <c:pt idx="293">
                  <c:v>74.249625228079466</c:v>
                </c:pt>
                <c:pt idx="294">
                  <c:v>74.216681430951311</c:v>
                </c:pt>
                <c:pt idx="295">
                  <c:v>74.183737634050033</c:v>
                </c:pt>
                <c:pt idx="296">
                  <c:v>74.150793837377307</c:v>
                </c:pt>
                <c:pt idx="297">
                  <c:v>74.117850040935039</c:v>
                </c:pt>
                <c:pt idx="298">
                  <c:v>74.084906244724721</c:v>
                </c:pt>
                <c:pt idx="299">
                  <c:v>74.051962448748284</c:v>
                </c:pt>
                <c:pt idx="300">
                  <c:v>74.019018653007336</c:v>
                </c:pt>
                <c:pt idx="301">
                  <c:v>73.986074857503922</c:v>
                </c:pt>
                <c:pt idx="302">
                  <c:v>73.953131062239706</c:v>
                </c:pt>
                <c:pt idx="303">
                  <c:v>73.920187267216605</c:v>
                </c:pt>
                <c:pt idx="304">
                  <c:v>73.887243472436353</c:v>
                </c:pt>
                <c:pt idx="305">
                  <c:v>73.854299677900713</c:v>
                </c:pt>
                <c:pt idx="306">
                  <c:v>73.821355883611787</c:v>
                </c:pt>
                <c:pt idx="307">
                  <c:v>73.788412089571395</c:v>
                </c:pt>
                <c:pt idx="308">
                  <c:v>73.755468295781299</c:v>
                </c:pt>
                <c:pt idx="309">
                  <c:v>73.722524502243417</c:v>
                </c:pt>
                <c:pt idx="310">
                  <c:v>73.689580708959781</c:v>
                </c:pt>
                <c:pt idx="311">
                  <c:v>73.656636915932253</c:v>
                </c:pt>
                <c:pt idx="312">
                  <c:v>73.623693123162909</c:v>
                </c:pt>
                <c:pt idx="313">
                  <c:v>73.590749330653452</c:v>
                </c:pt>
                <c:pt idx="314">
                  <c:v>73.557805538406072</c:v>
                </c:pt>
                <c:pt idx="315">
                  <c:v>73.524861746422673</c:v>
                </c:pt>
                <c:pt idx="316">
                  <c:v>73.491917954705343</c:v>
                </c:pt>
                <c:pt idx="317">
                  <c:v>73.458974163256173</c:v>
                </c:pt>
                <c:pt idx="318">
                  <c:v>73.426030372076895</c:v>
                </c:pt>
                <c:pt idx="319">
                  <c:v>73.393086581169925</c:v>
                </c:pt>
                <c:pt idx="320">
                  <c:v>73.360142790537168</c:v>
                </c:pt>
                <c:pt idx="321">
                  <c:v>73.327199000180613</c:v>
                </c:pt>
                <c:pt idx="322">
                  <c:v>73.294255210102605</c:v>
                </c:pt>
                <c:pt idx="323">
                  <c:v>73.261311420305034</c:v>
                </c:pt>
                <c:pt idx="324">
                  <c:v>73.228367630790203</c:v>
                </c:pt>
                <c:pt idx="325">
                  <c:v>73.195423841560114</c:v>
                </c:pt>
                <c:pt idx="326">
                  <c:v>73.162480052617042</c:v>
                </c:pt>
                <c:pt idx="327">
                  <c:v>73.129536263963217</c:v>
                </c:pt>
                <c:pt idx="328">
                  <c:v>73.096592475600673</c:v>
                </c:pt>
                <c:pt idx="329">
                  <c:v>73.06364868753181</c:v>
                </c:pt>
                <c:pt idx="330">
                  <c:v>73.030704899758831</c:v>
                </c:pt>
                <c:pt idx="331">
                  <c:v>72.997761112283868</c:v>
                </c:pt>
                <c:pt idx="332">
                  <c:v>72.964817325109252</c:v>
                </c:pt>
                <c:pt idx="333">
                  <c:v>72.931873538237312</c:v>
                </c:pt>
                <c:pt idx="334">
                  <c:v>72.898929751670209</c:v>
                </c:pt>
                <c:pt idx="335">
                  <c:v>72.865985965410488</c:v>
                </c:pt>
                <c:pt idx="336">
                  <c:v>72.833042179460335</c:v>
                </c:pt>
                <c:pt idx="337">
                  <c:v>72.800098393822225</c:v>
                </c:pt>
                <c:pt idx="338">
                  <c:v>72.767154608498444</c:v>
                </c:pt>
                <c:pt idx="339">
                  <c:v>72.734210823491253</c:v>
                </c:pt>
                <c:pt idx="340">
                  <c:v>72.701267038803294</c:v>
                </c:pt>
                <c:pt idx="341">
                  <c:v>72.668323254436999</c:v>
                </c:pt>
                <c:pt idx="342">
                  <c:v>72.635379470394668</c:v>
                </c:pt>
                <c:pt idx="343">
                  <c:v>72.602435686678902</c:v>
                </c:pt>
                <c:pt idx="344">
                  <c:v>72.569491903292075</c:v>
                </c:pt>
                <c:pt idx="345">
                  <c:v>72.536548120236702</c:v>
                </c:pt>
                <c:pt idx="346">
                  <c:v>72.503604337515284</c:v>
                </c:pt>
                <c:pt idx="347">
                  <c:v>72.470660555130536</c:v>
                </c:pt>
                <c:pt idx="348">
                  <c:v>72.437716773084759</c:v>
                </c:pt>
                <c:pt idx="349">
                  <c:v>72.404772991380767</c:v>
                </c:pt>
                <c:pt idx="350">
                  <c:v>72.371829210021104</c:v>
                </c:pt>
                <c:pt idx="351">
                  <c:v>72.3388854290083</c:v>
                </c:pt>
                <c:pt idx="352">
                  <c:v>72.305941648345055</c:v>
                </c:pt>
                <c:pt idx="353">
                  <c:v>72.272997868034153</c:v>
                </c:pt>
                <c:pt idx="354">
                  <c:v>72.240054088078011</c:v>
                </c:pt>
                <c:pt idx="355">
                  <c:v>72.207110308479585</c:v>
                </c:pt>
                <c:pt idx="356">
                  <c:v>72.174166529241404</c:v>
                </c:pt>
                <c:pt idx="357">
                  <c:v>72.141222750366353</c:v>
                </c:pt>
                <c:pt idx="358">
                  <c:v>72.108278971857203</c:v>
                </c:pt>
                <c:pt idx="359">
                  <c:v>72.075335193716526</c:v>
                </c:pt>
                <c:pt idx="360">
                  <c:v>72.042391415947421</c:v>
                </c:pt>
                <c:pt idx="361">
                  <c:v>72.009447638552487</c:v>
                </c:pt>
                <c:pt idx="362">
                  <c:v>71.976503861534709</c:v>
                </c:pt>
                <c:pt idx="363">
                  <c:v>71.943560084896973</c:v>
                </c:pt>
                <c:pt idx="364">
                  <c:v>71.910616308641963</c:v>
                </c:pt>
                <c:pt idx="365">
                  <c:v>71.877672532772877</c:v>
                </c:pt>
                <c:pt idx="366">
                  <c:v>71.844728757292486</c:v>
                </c:pt>
                <c:pt idx="367">
                  <c:v>71.811784982203676</c:v>
                </c:pt>
                <c:pt idx="368">
                  <c:v>71.778841207509586</c:v>
                </c:pt>
                <c:pt idx="369">
                  <c:v>71.745897433213372</c:v>
                </c:pt>
                <c:pt idx="370">
                  <c:v>71.712953659317634</c:v>
                </c:pt>
                <c:pt idx="371">
                  <c:v>71.680009885825768</c:v>
                </c:pt>
                <c:pt idx="372">
                  <c:v>71.647066112740674</c:v>
                </c:pt>
                <c:pt idx="373">
                  <c:v>71.614122340065506</c:v>
                </c:pt>
                <c:pt idx="374">
                  <c:v>71.581178567803434</c:v>
                </c:pt>
                <c:pt idx="375">
                  <c:v>71.548234795957555</c:v>
                </c:pt>
                <c:pt idx="376">
                  <c:v>71.515291024530924</c:v>
                </c:pt>
                <c:pt idx="377">
                  <c:v>71.482347253526854</c:v>
                </c:pt>
                <c:pt idx="378">
                  <c:v>71.449403482948753</c:v>
                </c:pt>
                <c:pt idx="379">
                  <c:v>71.416459712799508</c:v>
                </c:pt>
                <c:pt idx="380">
                  <c:v>71.383515943082642</c:v>
                </c:pt>
                <c:pt idx="381">
                  <c:v>71.350572173801311</c:v>
                </c:pt>
                <c:pt idx="382">
                  <c:v>71.317628404958782</c:v>
                </c:pt>
                <c:pt idx="383">
                  <c:v>71.284684636558609</c:v>
                </c:pt>
                <c:pt idx="384">
                  <c:v>71.251740868603918</c:v>
                </c:pt>
                <c:pt idx="385">
                  <c:v>71.218797101098403</c:v>
                </c:pt>
                <c:pt idx="386">
                  <c:v>71.185853334045206</c:v>
                </c:pt>
                <c:pt idx="387">
                  <c:v>71.15290956744775</c:v>
                </c:pt>
                <c:pt idx="388">
                  <c:v>71.11996580130976</c:v>
                </c:pt>
                <c:pt idx="389">
                  <c:v>71.087022035634547</c:v>
                </c:pt>
                <c:pt idx="390">
                  <c:v>71.054078270425705</c:v>
                </c:pt>
                <c:pt idx="391">
                  <c:v>71.021134505686689</c:v>
                </c:pt>
                <c:pt idx="392">
                  <c:v>70.988190741421263</c:v>
                </c:pt>
                <c:pt idx="393">
                  <c:v>70.955246977632896</c:v>
                </c:pt>
                <c:pt idx="394">
                  <c:v>70.922303214325169</c:v>
                </c:pt>
                <c:pt idx="395">
                  <c:v>70.889359451501889</c:v>
                </c:pt>
                <c:pt idx="396">
                  <c:v>70.856415689166681</c:v>
                </c:pt>
                <c:pt idx="397">
                  <c:v>70.823471927323141</c:v>
                </c:pt>
                <c:pt idx="398">
                  <c:v>70.790528165975275</c:v>
                </c:pt>
                <c:pt idx="399">
                  <c:v>70.757584405126593</c:v>
                </c:pt>
                <c:pt idx="400">
                  <c:v>70.724640644781161</c:v>
                </c:pt>
                <c:pt idx="401">
                  <c:v>70.69169688494253</c:v>
                </c:pt>
                <c:pt idx="402">
                  <c:v>70.658753125614794</c:v>
                </c:pt>
                <c:pt idx="403">
                  <c:v>70.625809366801604</c:v>
                </c:pt>
                <c:pt idx="404">
                  <c:v>70.592865608507054</c:v>
                </c:pt>
                <c:pt idx="405">
                  <c:v>70.559921850735009</c:v>
                </c:pt>
                <c:pt idx="406">
                  <c:v>70.526978093489646</c:v>
                </c:pt>
                <c:pt idx="407">
                  <c:v>70.494034336774774</c:v>
                </c:pt>
                <c:pt idx="408">
                  <c:v>70.461090580594458</c:v>
                </c:pt>
                <c:pt idx="409">
                  <c:v>70.428146824952734</c:v>
                </c:pt>
                <c:pt idx="410">
                  <c:v>70.395203069853821</c:v>
                </c:pt>
                <c:pt idx="411">
                  <c:v>70.362259315301742</c:v>
                </c:pt>
                <c:pt idx="412">
                  <c:v>70.329315561300803</c:v>
                </c:pt>
                <c:pt idx="413">
                  <c:v>70.296371807855067</c:v>
                </c:pt>
                <c:pt idx="414">
                  <c:v>70.263428054968784</c:v>
                </c:pt>
                <c:pt idx="415">
                  <c:v>70.230484302646119</c:v>
                </c:pt>
                <c:pt idx="416">
                  <c:v>70.197540550891574</c:v>
                </c:pt>
                <c:pt idx="417">
                  <c:v>70.164596799709429</c:v>
                </c:pt>
                <c:pt idx="418">
                  <c:v>70.131653049103932</c:v>
                </c:pt>
                <c:pt idx="419">
                  <c:v>70.098709299079459</c:v>
                </c:pt>
                <c:pt idx="420">
                  <c:v>70.065765549640616</c:v>
                </c:pt>
                <c:pt idx="421">
                  <c:v>70.032821800791794</c:v>
                </c:pt>
                <c:pt idx="422">
                  <c:v>69.999878052537369</c:v>
                </c:pt>
                <c:pt idx="423">
                  <c:v>69.966934304881917</c:v>
                </c:pt>
                <c:pt idx="424">
                  <c:v>69.933990557830015</c:v>
                </c:pt>
                <c:pt idx="425">
                  <c:v>69.901046811386351</c:v>
                </c:pt>
                <c:pt idx="426">
                  <c:v>69.868103065555388</c:v>
                </c:pt>
                <c:pt idx="427">
                  <c:v>69.835159320341916</c:v>
                </c:pt>
                <c:pt idx="428">
                  <c:v>69.802215575750552</c:v>
                </c:pt>
                <c:pt idx="429">
                  <c:v>69.769271831786185</c:v>
                </c:pt>
                <c:pt idx="430">
                  <c:v>69.736328088453376</c:v>
                </c:pt>
                <c:pt idx="431">
                  <c:v>69.703384345757101</c:v>
                </c:pt>
                <c:pt idx="432">
                  <c:v>69.670440603702119</c:v>
                </c:pt>
                <c:pt idx="433">
                  <c:v>69.637496862293347</c:v>
                </c:pt>
                <c:pt idx="434">
                  <c:v>69.604553121535687</c:v>
                </c:pt>
                <c:pt idx="435">
                  <c:v>69.571609381434143</c:v>
                </c:pt>
                <c:pt idx="436">
                  <c:v>69.538665641993617</c:v>
                </c:pt>
                <c:pt idx="437">
                  <c:v>69.505721903219296</c:v>
                </c:pt>
                <c:pt idx="438">
                  <c:v>69.47277816511604</c:v>
                </c:pt>
                <c:pt idx="439">
                  <c:v>69.439834427689135</c:v>
                </c:pt>
                <c:pt idx="440">
                  <c:v>69.406890690943698</c:v>
                </c:pt>
                <c:pt idx="441">
                  <c:v>69.3739469548849</c:v>
                </c:pt>
                <c:pt idx="442">
                  <c:v>69.341003219518001</c:v>
                </c:pt>
                <c:pt idx="443">
                  <c:v>69.30805948484813</c:v>
                </c:pt>
                <c:pt idx="444">
                  <c:v>69.275115750880801</c:v>
                </c:pt>
                <c:pt idx="445">
                  <c:v>69.242172017621201</c:v>
                </c:pt>
                <c:pt idx="446">
                  <c:v>69.209228285074687</c:v>
                </c:pt>
                <c:pt idx="447">
                  <c:v>69.176284553246873</c:v>
                </c:pt>
                <c:pt idx="448">
                  <c:v>69.143340822143188</c:v>
                </c:pt>
                <c:pt idx="449">
                  <c:v>69.110397091769059</c:v>
                </c:pt>
                <c:pt idx="450">
                  <c:v>69.077453362129944</c:v>
                </c:pt>
                <c:pt idx="451">
                  <c:v>69.044509633231741</c:v>
                </c:pt>
                <c:pt idx="452">
                  <c:v>69.01156590507982</c:v>
                </c:pt>
                <c:pt idx="453">
                  <c:v>68.978622177679995</c:v>
                </c:pt>
                <c:pt idx="454">
                  <c:v>68.945678451037907</c:v>
                </c:pt>
                <c:pt idx="455">
                  <c:v>68.912734725159467</c:v>
                </c:pt>
                <c:pt idx="456">
                  <c:v>68.879791000050318</c:v>
                </c:pt>
                <c:pt idx="457">
                  <c:v>68.846847275716527</c:v>
                </c:pt>
                <c:pt idx="458">
                  <c:v>68.813903552163836</c:v>
                </c:pt>
                <c:pt idx="459">
                  <c:v>68.780959829398142</c:v>
                </c:pt>
                <c:pt idx="460">
                  <c:v>68.748016107425656</c:v>
                </c:pt>
                <c:pt idx="461">
                  <c:v>68.715072386252203</c:v>
                </c:pt>
                <c:pt idx="462">
                  <c:v>68.682128665884008</c:v>
                </c:pt>
                <c:pt idx="463">
                  <c:v>68.649184946327097</c:v>
                </c:pt>
                <c:pt idx="464">
                  <c:v>68.616241227587693</c:v>
                </c:pt>
                <c:pt idx="465">
                  <c:v>68.58329750967205</c:v>
                </c:pt>
                <c:pt idx="466">
                  <c:v>68.550353792586463</c:v>
                </c:pt>
                <c:pt idx="467">
                  <c:v>68.517410076337157</c:v>
                </c:pt>
                <c:pt idx="468">
                  <c:v>68.484466360930583</c:v>
                </c:pt>
                <c:pt idx="469">
                  <c:v>68.45152264637305</c:v>
                </c:pt>
                <c:pt idx="470">
                  <c:v>68.41857893267111</c:v>
                </c:pt>
                <c:pt idx="471">
                  <c:v>68.3856352198314</c:v>
                </c:pt>
                <c:pt idx="472">
                  <c:v>68.352691507860172</c:v>
                </c:pt>
                <c:pt idx="473">
                  <c:v>68.31974779676429</c:v>
                </c:pt>
                <c:pt idx="474">
                  <c:v>68.286804086550333</c:v>
                </c:pt>
                <c:pt idx="475">
                  <c:v>68.253860377224981</c:v>
                </c:pt>
                <c:pt idx="476">
                  <c:v>68.220916668795169</c:v>
                </c:pt>
                <c:pt idx="477">
                  <c:v>68.187972961267576</c:v>
                </c:pt>
                <c:pt idx="478">
                  <c:v>68.155029254648966</c:v>
                </c:pt>
                <c:pt idx="479">
                  <c:v>68.122085548946515</c:v>
                </c:pt>
                <c:pt idx="480">
                  <c:v>68.089141844166988</c:v>
                </c:pt>
                <c:pt idx="481">
                  <c:v>68.056198140317491</c:v>
                </c:pt>
                <c:pt idx="482">
                  <c:v>68.023254437405214</c:v>
                </c:pt>
                <c:pt idx="483">
                  <c:v>67.990310735437134</c:v>
                </c:pt>
                <c:pt idx="484">
                  <c:v>67.957367034420486</c:v>
                </c:pt>
                <c:pt idx="485">
                  <c:v>67.924423334362558</c:v>
                </c:pt>
                <c:pt idx="486">
                  <c:v>67.891479635270485</c:v>
                </c:pt>
                <c:pt idx="487">
                  <c:v>67.85853593715197</c:v>
                </c:pt>
                <c:pt idx="488">
                  <c:v>67.825592240013975</c:v>
                </c:pt>
                <c:pt idx="489">
                  <c:v>67.792648543864345</c:v>
                </c:pt>
                <c:pt idx="490">
                  <c:v>67.759704848710385</c:v>
                </c:pt>
                <c:pt idx="491">
                  <c:v>67.726761154559767</c:v>
                </c:pt>
                <c:pt idx="492">
                  <c:v>67.693817461420181</c:v>
                </c:pt>
                <c:pt idx="493">
                  <c:v>67.660873769299243</c:v>
                </c:pt>
                <c:pt idx="494">
                  <c:v>67.627930078204642</c:v>
                </c:pt>
                <c:pt idx="495">
                  <c:v>67.594986388144321</c:v>
                </c:pt>
                <c:pt idx="496">
                  <c:v>67.562042699126067</c:v>
                </c:pt>
                <c:pt idx="497">
                  <c:v>67.529099011157967</c:v>
                </c:pt>
                <c:pt idx="498">
                  <c:v>67.496155324247866</c:v>
                </c:pt>
                <c:pt idx="499">
                  <c:v>67.463211638403749</c:v>
                </c:pt>
                <c:pt idx="500">
                  <c:v>67.43026795363393</c:v>
                </c:pt>
                <c:pt idx="501">
                  <c:v>67.397324269946495</c:v>
                </c:pt>
                <c:pt idx="502">
                  <c:v>67.364380587349743</c:v>
                </c:pt>
                <c:pt idx="503">
                  <c:v>67.331436905851888</c:v>
                </c:pt>
                <c:pt idx="504">
                  <c:v>67.298493225461399</c:v>
                </c:pt>
                <c:pt idx="505">
                  <c:v>67.265549546186648</c:v>
                </c:pt>
                <c:pt idx="506">
                  <c:v>67.232605868036018</c:v>
                </c:pt>
                <c:pt idx="507">
                  <c:v>67.19966219101822</c:v>
                </c:pt>
                <c:pt idx="508">
                  <c:v>67.166718515141952</c:v>
                </c:pt>
                <c:pt idx="509">
                  <c:v>67.133774840415626</c:v>
                </c:pt>
                <c:pt idx="510">
                  <c:v>67.100831166848295</c:v>
                </c:pt>
                <c:pt idx="511">
                  <c:v>67.067887494448712</c:v>
                </c:pt>
                <c:pt idx="512">
                  <c:v>67.034943823225575</c:v>
                </c:pt>
                <c:pt idx="513">
                  <c:v>67.002000153187964</c:v>
                </c:pt>
                <c:pt idx="514">
                  <c:v>66.969056484345032</c:v>
                </c:pt>
                <c:pt idx="515">
                  <c:v>66.936112816705773</c:v>
                </c:pt>
                <c:pt idx="516">
                  <c:v>66.90316915027924</c:v>
                </c:pt>
                <c:pt idx="517">
                  <c:v>66.870225485074911</c:v>
                </c:pt>
                <c:pt idx="518">
                  <c:v>66.837281821101811</c:v>
                </c:pt>
                <c:pt idx="519">
                  <c:v>66.804338158369532</c:v>
                </c:pt>
                <c:pt idx="520">
                  <c:v>66.771394496887496</c:v>
                </c:pt>
                <c:pt idx="521">
                  <c:v>66.738450836665066</c:v>
                </c:pt>
                <c:pt idx="522">
                  <c:v>66.705507177712164</c:v>
                </c:pt>
                <c:pt idx="523">
                  <c:v>66.672563520037983</c:v>
                </c:pt>
                <c:pt idx="524">
                  <c:v>66.639619863652626</c:v>
                </c:pt>
                <c:pt idx="525">
                  <c:v>66.606676208565673</c:v>
                </c:pt>
                <c:pt idx="526">
                  <c:v>66.573732554787256</c:v>
                </c:pt>
                <c:pt idx="527">
                  <c:v>66.540788902327193</c:v>
                </c:pt>
                <c:pt idx="528">
                  <c:v>66.507845251195491</c:v>
                </c:pt>
                <c:pt idx="529">
                  <c:v>66.474901601402308</c:v>
                </c:pt>
                <c:pt idx="530">
                  <c:v>66.441957952957978</c:v>
                </c:pt>
                <c:pt idx="531">
                  <c:v>66.409014305872574</c:v>
                </c:pt>
                <c:pt idx="532">
                  <c:v>66.376070660156429</c:v>
                </c:pt>
                <c:pt idx="533">
                  <c:v>66.343127015820116</c:v>
                </c:pt>
                <c:pt idx="534">
                  <c:v>66.310183372874036</c:v>
                </c:pt>
                <c:pt idx="535">
                  <c:v>66.277239731328862</c:v>
                </c:pt>
                <c:pt idx="536">
                  <c:v>66.24429609119511</c:v>
                </c:pt>
                <c:pt idx="537">
                  <c:v>66.211352452483766</c:v>
                </c:pt>
                <c:pt idx="538">
                  <c:v>66.178408815205358</c:v>
                </c:pt>
                <c:pt idx="539">
                  <c:v>66.145465179371058</c:v>
                </c:pt>
                <c:pt idx="540">
                  <c:v>66.11252154499175</c:v>
                </c:pt>
                <c:pt idx="541">
                  <c:v>66.07957791207852</c:v>
                </c:pt>
                <c:pt idx="542">
                  <c:v>66.046634280642522</c:v>
                </c:pt>
                <c:pt idx="543">
                  <c:v>66.013690650695111</c:v>
                </c:pt>
                <c:pt idx="544">
                  <c:v>65.980747022247442</c:v>
                </c:pt>
                <c:pt idx="545">
                  <c:v>65.947803395311112</c:v>
                </c:pt>
                <c:pt idx="546">
                  <c:v>65.914859769897333</c:v>
                </c:pt>
                <c:pt idx="547">
                  <c:v>65.881916146018213</c:v>
                </c:pt>
                <c:pt idx="548">
                  <c:v>65.848972523684807</c:v>
                </c:pt>
                <c:pt idx="549">
                  <c:v>65.816028902909451</c:v>
                </c:pt>
                <c:pt idx="550">
                  <c:v>65.78308528370367</c:v>
                </c:pt>
                <c:pt idx="551">
                  <c:v>65.750141666079529</c:v>
                </c:pt>
                <c:pt idx="552">
                  <c:v>65.717198050049035</c:v>
                </c:pt>
                <c:pt idx="553">
                  <c:v>65.684254435624339</c:v>
                </c:pt>
                <c:pt idx="554">
                  <c:v>65.651310822817678</c:v>
                </c:pt>
                <c:pt idx="555">
                  <c:v>65.618367211641356</c:v>
                </c:pt>
                <c:pt idx="556">
                  <c:v>65.585423602107781</c:v>
                </c:pt>
                <c:pt idx="557">
                  <c:v>65.552479994229429</c:v>
                </c:pt>
                <c:pt idx="558">
                  <c:v>65.519536388019148</c:v>
                </c:pt>
                <c:pt idx="559">
                  <c:v>65.486592783489272</c:v>
                </c:pt>
                <c:pt idx="560">
                  <c:v>65.453649180652732</c:v>
                </c:pt>
                <c:pt idx="561">
                  <c:v>65.420705579522476</c:v>
                </c:pt>
                <c:pt idx="562">
                  <c:v>65.38776198011162</c:v>
                </c:pt>
                <c:pt idx="563">
                  <c:v>65.354818382433066</c:v>
                </c:pt>
                <c:pt idx="564">
                  <c:v>65.321874786499848</c:v>
                </c:pt>
                <c:pt idx="565">
                  <c:v>65.288931192325663</c:v>
                </c:pt>
                <c:pt idx="566">
                  <c:v>65.255987599923571</c:v>
                </c:pt>
                <c:pt idx="567">
                  <c:v>65.22304400930733</c:v>
                </c:pt>
                <c:pt idx="568">
                  <c:v>65.19010042049031</c:v>
                </c:pt>
                <c:pt idx="569">
                  <c:v>65.157156833486241</c:v>
                </c:pt>
                <c:pt idx="570">
                  <c:v>65.124213248309161</c:v>
                </c:pt>
                <c:pt idx="571">
                  <c:v>65.091269664972657</c:v>
                </c:pt>
                <c:pt idx="572">
                  <c:v>65.058326083490812</c:v>
                </c:pt>
                <c:pt idx="573">
                  <c:v>65.025382503878035</c:v>
                </c:pt>
                <c:pt idx="574">
                  <c:v>64.992438926148239</c:v>
                </c:pt>
                <c:pt idx="575">
                  <c:v>64.959495350315905</c:v>
                </c:pt>
                <c:pt idx="576">
                  <c:v>64.926551776395485</c:v>
                </c:pt>
                <c:pt idx="577">
                  <c:v>64.893608204401502</c:v>
                </c:pt>
                <c:pt idx="578">
                  <c:v>64.860664634348538</c:v>
                </c:pt>
                <c:pt idx="579">
                  <c:v>64.827721066251527</c:v>
                </c:pt>
                <c:pt idx="580">
                  <c:v>64.794777500125335</c:v>
                </c:pt>
                <c:pt idx="581">
                  <c:v>64.761833935984825</c:v>
                </c:pt>
                <c:pt idx="582">
                  <c:v>64.72889037384526</c:v>
                </c:pt>
                <c:pt idx="583">
                  <c:v>64.695946813721832</c:v>
                </c:pt>
                <c:pt idx="584">
                  <c:v>64.663003255630002</c:v>
                </c:pt>
                <c:pt idx="585">
                  <c:v>64.630059699585033</c:v>
                </c:pt>
                <c:pt idx="586">
                  <c:v>64.597116145602655</c:v>
                </c:pt>
                <c:pt idx="587">
                  <c:v>64.564172593698416</c:v>
                </c:pt>
                <c:pt idx="588">
                  <c:v>64.531229043888374</c:v>
                </c:pt>
                <c:pt idx="589">
                  <c:v>64.498285496188302</c:v>
                </c:pt>
                <c:pt idx="590">
                  <c:v>64.465341950614302</c:v>
                </c:pt>
                <c:pt idx="591">
                  <c:v>64.43239840718266</c:v>
                </c:pt>
                <c:pt idx="592">
                  <c:v>64.399454865909419</c:v>
                </c:pt>
                <c:pt idx="593">
                  <c:v>64.366511326811363</c:v>
                </c:pt>
                <c:pt idx="594">
                  <c:v>64.333567789904933</c:v>
                </c:pt>
                <c:pt idx="595">
                  <c:v>64.300624255206728</c:v>
                </c:pt>
                <c:pt idx="596">
                  <c:v>64.267680722733573</c:v>
                </c:pt>
                <c:pt idx="597">
                  <c:v>64.234737192502337</c:v>
                </c:pt>
                <c:pt idx="598">
                  <c:v>64.201793664530257</c:v>
                </c:pt>
                <c:pt idx="599">
                  <c:v>64.168850138834728</c:v>
                </c:pt>
                <c:pt idx="600">
                  <c:v>64.135906615432575</c:v>
                </c:pt>
                <c:pt idx="601">
                  <c:v>64.102963094341533</c:v>
                </c:pt>
                <c:pt idx="602">
                  <c:v>64.070019575579181</c:v>
                </c:pt>
                <c:pt idx="603">
                  <c:v>64.037076059163411</c:v>
                </c:pt>
                <c:pt idx="604">
                  <c:v>64.004132545111872</c:v>
                </c:pt>
                <c:pt idx="605">
                  <c:v>63.971189033442606</c:v>
                </c:pt>
                <c:pt idx="606">
                  <c:v>63.938245524173766</c:v>
                </c:pt>
                <c:pt idx="607">
                  <c:v>63.905302017323613</c:v>
                </c:pt>
                <c:pt idx="608">
                  <c:v>63.87235851291058</c:v>
                </c:pt>
                <c:pt idx="609">
                  <c:v>63.839415010953324</c:v>
                </c:pt>
                <c:pt idx="610">
                  <c:v>63.806471511470406</c:v>
                </c:pt>
                <c:pt idx="611">
                  <c:v>63.773528014480654</c:v>
                </c:pt>
                <c:pt idx="612">
                  <c:v>63.740584520003168</c:v>
                </c:pt>
                <c:pt idx="613">
                  <c:v>63.707641028057004</c:v>
                </c:pt>
                <c:pt idx="614">
                  <c:v>63.674697538661455</c:v>
                </c:pt>
                <c:pt idx="615">
                  <c:v>63.641754051835939</c:v>
                </c:pt>
                <c:pt idx="616">
                  <c:v>63.608810567600017</c:v>
                </c:pt>
                <c:pt idx="617">
                  <c:v>63.575867085973456</c:v>
                </c:pt>
                <c:pt idx="618">
                  <c:v>63.542923606976096</c:v>
                </c:pt>
                <c:pt idx="619">
                  <c:v>63.509980130627937</c:v>
                </c:pt>
                <c:pt idx="620">
                  <c:v>63.477036656949068</c:v>
                </c:pt>
                <c:pt idx="621">
                  <c:v>63.444093185959915</c:v>
                </c:pt>
                <c:pt idx="622">
                  <c:v>63.411149717680956</c:v>
                </c:pt>
                <c:pt idx="623">
                  <c:v>63.378206252132912</c:v>
                </c:pt>
                <c:pt idx="624">
                  <c:v>63.345262789336374</c:v>
                </c:pt>
                <c:pt idx="625">
                  <c:v>63.312319329312515</c:v>
                </c:pt>
                <c:pt idx="626">
                  <c:v>63.279375872082198</c:v>
                </c:pt>
                <c:pt idx="627">
                  <c:v>63.246432417666902</c:v>
                </c:pt>
                <c:pt idx="628">
                  <c:v>63.213488966087994</c:v>
                </c:pt>
                <c:pt idx="629">
                  <c:v>63.180545517367008</c:v>
                </c:pt>
                <c:pt idx="630">
                  <c:v>63.147602071525839</c:v>
                </c:pt>
                <c:pt idx="631">
                  <c:v>63.114658628586255</c:v>
                </c:pt>
                <c:pt idx="632">
                  <c:v>63.081715188570548</c:v>
                </c:pt>
                <c:pt idx="633">
                  <c:v>63.048771751500823</c:v>
                </c:pt>
                <c:pt idx="634">
                  <c:v>63.015828317399439</c:v>
                </c:pt>
                <c:pt idx="635">
                  <c:v>62.982884886289185</c:v>
                </c:pt>
                <c:pt idx="636">
                  <c:v>62.949941458192775</c:v>
                </c:pt>
                <c:pt idx="637">
                  <c:v>62.916998033133147</c:v>
                </c:pt>
                <c:pt idx="638">
                  <c:v>62.884054611133408</c:v>
                </c:pt>
                <c:pt idx="639">
                  <c:v>62.851111192216862</c:v>
                </c:pt>
                <c:pt idx="640">
                  <c:v>62.818167776406938</c:v>
                </c:pt>
                <c:pt idx="641">
                  <c:v>62.785224363727501</c:v>
                </c:pt>
                <c:pt idx="642">
                  <c:v>62.75228095420205</c:v>
                </c:pt>
                <c:pt idx="643">
                  <c:v>62.719337547854906</c:v>
                </c:pt>
                <c:pt idx="644">
                  <c:v>62.686394144710043</c:v>
                </c:pt>
                <c:pt idx="645">
                  <c:v>62.653450744792067</c:v>
                </c:pt>
                <c:pt idx="646">
                  <c:v>62.620507348125372</c:v>
                </c:pt>
                <c:pt idx="647">
                  <c:v>62.587563954734705</c:v>
                </c:pt>
                <c:pt idx="648">
                  <c:v>62.554620564645205</c:v>
                </c:pt>
                <c:pt idx="649">
                  <c:v>62.521677177881728</c:v>
                </c:pt>
                <c:pt idx="650">
                  <c:v>62.488733794469809</c:v>
                </c:pt>
                <c:pt idx="651">
                  <c:v>62.455790414434887</c:v>
                </c:pt>
                <c:pt idx="652">
                  <c:v>62.42284703780274</c:v>
                </c:pt>
                <c:pt idx="653">
                  <c:v>62.389903664599238</c:v>
                </c:pt>
                <c:pt idx="654">
                  <c:v>62.356960294850445</c:v>
                </c:pt>
                <c:pt idx="655">
                  <c:v>62.324016928582665</c:v>
                </c:pt>
                <c:pt idx="656">
                  <c:v>62.291073565822487</c:v>
                </c:pt>
                <c:pt idx="657">
                  <c:v>62.25813020659654</c:v>
                </c:pt>
                <c:pt idx="658">
                  <c:v>62.225186850931749</c:v>
                </c:pt>
                <c:pt idx="659">
                  <c:v>62.192243498855319</c:v>
                </c:pt>
                <c:pt idx="660">
                  <c:v>62.159300150394429</c:v>
                </c:pt>
                <c:pt idx="661">
                  <c:v>62.126356805576812</c:v>
                </c:pt>
                <c:pt idx="662">
                  <c:v>62.093413464429958</c:v>
                </c:pt>
                <c:pt idx="663">
                  <c:v>62.06047012698189</c:v>
                </c:pt>
                <c:pt idx="664">
                  <c:v>62.027526793260861</c:v>
                </c:pt>
                <c:pt idx="665">
                  <c:v>61.99458346329525</c:v>
                </c:pt>
                <c:pt idx="666">
                  <c:v>61.961640137113548</c:v>
                </c:pt>
                <c:pt idx="667">
                  <c:v>61.928696814744654</c:v>
                </c:pt>
                <c:pt idx="668">
                  <c:v>61.895753496217495</c:v>
                </c:pt>
                <c:pt idx="669">
                  <c:v>61.862810181561514</c:v>
                </c:pt>
                <c:pt idx="670">
                  <c:v>61.829866870806029</c:v>
                </c:pt>
                <c:pt idx="671">
                  <c:v>61.796923563980705</c:v>
                </c:pt>
                <c:pt idx="672">
                  <c:v>61.763980261115549</c:v>
                </c:pt>
                <c:pt idx="673">
                  <c:v>61.731036962240722</c:v>
                </c:pt>
                <c:pt idx="674">
                  <c:v>61.698093667386672</c:v>
                </c:pt>
                <c:pt idx="675">
                  <c:v>61.665150376583881</c:v>
                </c:pt>
                <c:pt idx="676">
                  <c:v>61.632207089863236</c:v>
                </c:pt>
                <c:pt idx="677">
                  <c:v>61.59926380725588</c:v>
                </c:pt>
                <c:pt idx="678">
                  <c:v>61.566320528793</c:v>
                </c:pt>
                <c:pt idx="679">
                  <c:v>61.533377254506199</c:v>
                </c:pt>
                <c:pt idx="680">
                  <c:v>61.500433984427438</c:v>
                </c:pt>
                <c:pt idx="681">
                  <c:v>61.467490718588493</c:v>
                </c:pt>
                <c:pt idx="682">
                  <c:v>61.434547457021893</c:v>
                </c:pt>
                <c:pt idx="683">
                  <c:v>61.40160419976003</c:v>
                </c:pt>
                <c:pt idx="684">
                  <c:v>61.368660946835647</c:v>
                </c:pt>
                <c:pt idx="685">
                  <c:v>61.335717698281933</c:v>
                </c:pt>
                <c:pt idx="686">
                  <c:v>61.302774454131978</c:v>
                </c:pt>
                <c:pt idx="687">
                  <c:v>61.269831214419462</c:v>
                </c:pt>
                <c:pt idx="688">
                  <c:v>61.236887979178007</c:v>
                </c:pt>
                <c:pt idx="689">
                  <c:v>61.203944748441884</c:v>
                </c:pt>
                <c:pt idx="690">
                  <c:v>61.171001522245163</c:v>
                </c:pt>
                <c:pt idx="691">
                  <c:v>61.138058300622646</c:v>
                </c:pt>
                <c:pt idx="692">
                  <c:v>61.105115083608936</c:v>
                </c:pt>
                <c:pt idx="693">
                  <c:v>61.072171871239227</c:v>
                </c:pt>
                <c:pt idx="694">
                  <c:v>61.039228663548954</c:v>
                </c:pt>
                <c:pt idx="695">
                  <c:v>61.006285460573451</c:v>
                </c:pt>
                <c:pt idx="696">
                  <c:v>60.973342262349007</c:v>
                </c:pt>
                <c:pt idx="697">
                  <c:v>60.94039906891156</c:v>
                </c:pt>
                <c:pt idx="698">
                  <c:v>60.907455880297697</c:v>
                </c:pt>
                <c:pt idx="699">
                  <c:v>60.87451269654396</c:v>
                </c:pt>
                <c:pt idx="700">
                  <c:v>60.841569517687532</c:v>
                </c:pt>
                <c:pt idx="701">
                  <c:v>60.808626343765638</c:v>
                </c:pt>
                <c:pt idx="702">
                  <c:v>60.775683174815818</c:v>
                </c:pt>
                <c:pt idx="703">
                  <c:v>60.742740010875984</c:v>
                </c:pt>
                <c:pt idx="704">
                  <c:v>60.709796851984294</c:v>
                </c:pt>
                <c:pt idx="705">
                  <c:v>60.676853698179073</c:v>
                </c:pt>
                <c:pt idx="706">
                  <c:v>60.643910549499083</c:v>
                </c:pt>
                <c:pt idx="707">
                  <c:v>60.610967405983452</c:v>
                </c:pt>
                <c:pt idx="708">
                  <c:v>60.57802426767131</c:v>
                </c:pt>
                <c:pt idx="709">
                  <c:v>60.545081134602555</c:v>
                </c:pt>
                <c:pt idx="710">
                  <c:v>60.512138006816883</c:v>
                </c:pt>
                <c:pt idx="711">
                  <c:v>60.479194884354612</c:v>
                </c:pt>
                <c:pt idx="712">
                  <c:v>60.446251767256243</c:v>
                </c:pt>
                <c:pt idx="713">
                  <c:v>60.413308655562652</c:v>
                </c:pt>
                <c:pt idx="714">
                  <c:v>60.380365549314938</c:v>
                </c:pt>
                <c:pt idx="715">
                  <c:v>60.347422448554539</c:v>
                </c:pt>
                <c:pt idx="716">
                  <c:v>60.314479353323435</c:v>
                </c:pt>
                <c:pt idx="717">
                  <c:v>60.281536263663597</c:v>
                </c:pt>
                <c:pt idx="718">
                  <c:v>60.248593179617309</c:v>
                </c:pt>
                <c:pt idx="719">
                  <c:v>60.215650101227531</c:v>
                </c:pt>
                <c:pt idx="720">
                  <c:v>60.182707028537138</c:v>
                </c:pt>
                <c:pt idx="721">
                  <c:v>60.149763961589706</c:v>
                </c:pt>
                <c:pt idx="722">
                  <c:v>60.116820900428792</c:v>
                </c:pt>
                <c:pt idx="723">
                  <c:v>60.083877845098648</c:v>
                </c:pt>
                <c:pt idx="724">
                  <c:v>60.05093479564357</c:v>
                </c:pt>
                <c:pt idx="725">
                  <c:v>60.017991752108145</c:v>
                </c:pt>
                <c:pt idx="726">
                  <c:v>59.985048714537712</c:v>
                </c:pt>
                <c:pt idx="727">
                  <c:v>59.952105682977489</c:v>
                </c:pt>
                <c:pt idx="728">
                  <c:v>59.919162657473379</c:v>
                </c:pt>
                <c:pt idx="729">
                  <c:v>59.886219638071353</c:v>
                </c:pt>
                <c:pt idx="730">
                  <c:v>59.85327662481793</c:v>
                </c:pt>
                <c:pt idx="731">
                  <c:v>59.820333617760049</c:v>
                </c:pt>
                <c:pt idx="732">
                  <c:v>59.787390616944684</c:v>
                </c:pt>
                <c:pt idx="733">
                  <c:v>59.754447622419526</c:v>
                </c:pt>
                <c:pt idx="734">
                  <c:v>59.721504634232318</c:v>
                </c:pt>
                <c:pt idx="735">
                  <c:v>59.688561652431389</c:v>
                </c:pt>
                <c:pt idx="736">
                  <c:v>59.655618677065483</c:v>
                </c:pt>
                <c:pt idx="737">
                  <c:v>59.622675708183486</c:v>
                </c:pt>
                <c:pt idx="738">
                  <c:v>59.589732745834624</c:v>
                </c:pt>
                <c:pt idx="739">
                  <c:v>59.556789790068798</c:v>
                </c:pt>
                <c:pt idx="740">
                  <c:v>59.523846840936123</c:v>
                </c:pt>
                <c:pt idx="741">
                  <c:v>59.490903898487126</c:v>
                </c:pt>
                <c:pt idx="742">
                  <c:v>59.457960962772759</c:v>
                </c:pt>
                <c:pt idx="743">
                  <c:v>59.425018033844083</c:v>
                </c:pt>
                <c:pt idx="744">
                  <c:v>59.392075111752867</c:v>
                </c:pt>
                <c:pt idx="745">
                  <c:v>59.359132196551215</c:v>
                </c:pt>
                <c:pt idx="746">
                  <c:v>59.32618928829158</c:v>
                </c:pt>
                <c:pt idx="747">
                  <c:v>59.293246387026755</c:v>
                </c:pt>
                <c:pt idx="748">
                  <c:v>59.260303492810145</c:v>
                </c:pt>
                <c:pt idx="749">
                  <c:v>59.227360605695168</c:v>
                </c:pt>
                <c:pt idx="750">
                  <c:v>59.194417725736116</c:v>
                </c:pt>
                <c:pt idx="751">
                  <c:v>59.161474852987311</c:v>
                </c:pt>
                <c:pt idx="752">
                  <c:v>59.12853198750377</c:v>
                </c:pt>
                <c:pt idx="753">
                  <c:v>59.095589129340809</c:v>
                </c:pt>
                <c:pt idx="754">
                  <c:v>59.062646278554055</c:v>
                </c:pt>
                <c:pt idx="755">
                  <c:v>59.029703435199821</c:v>
                </c:pt>
                <c:pt idx="756">
                  <c:v>58.99676059933465</c:v>
                </c:pt>
                <c:pt idx="757">
                  <c:v>58.963817771015485</c:v>
                </c:pt>
                <c:pt idx="758">
                  <c:v>58.930874950299696</c:v>
                </c:pt>
                <c:pt idx="759">
                  <c:v>58.897932137245405</c:v>
                </c:pt>
                <c:pt idx="760">
                  <c:v>58.864989331910934</c:v>
                </c:pt>
                <c:pt idx="761">
                  <c:v>58.832046534354838</c:v>
                </c:pt>
                <c:pt idx="762">
                  <c:v>58.79910374463644</c:v>
                </c:pt>
                <c:pt idx="763">
                  <c:v>58.766160962815647</c:v>
                </c:pt>
                <c:pt idx="764">
                  <c:v>58.733218188952236</c:v>
                </c:pt>
                <c:pt idx="765">
                  <c:v>58.70027542310698</c:v>
                </c:pt>
                <c:pt idx="766">
                  <c:v>58.667332665340922</c:v>
                </c:pt>
                <c:pt idx="767">
                  <c:v>58.634389915715623</c:v>
                </c:pt>
                <c:pt idx="768">
                  <c:v>58.601447174292815</c:v>
                </c:pt>
                <c:pt idx="769">
                  <c:v>58.568504441135303</c:v>
                </c:pt>
                <c:pt idx="770">
                  <c:v>58.535561716305729</c:v>
                </c:pt>
                <c:pt idx="771">
                  <c:v>58.5026189998677</c:v>
                </c:pt>
                <c:pt idx="772">
                  <c:v>58.469676291884973</c:v>
                </c:pt>
                <c:pt idx="773">
                  <c:v>58.436733592422016</c:v>
                </c:pt>
                <c:pt idx="774">
                  <c:v>58.403790901543587</c:v>
                </c:pt>
                <c:pt idx="775">
                  <c:v>58.370848219315107</c:v>
                </c:pt>
                <c:pt idx="776">
                  <c:v>58.337905545802485</c:v>
                </c:pt>
                <c:pt idx="777">
                  <c:v>58.304962881072072</c:v>
                </c:pt>
                <c:pt idx="778">
                  <c:v>58.272020225190708</c:v>
                </c:pt>
                <c:pt idx="779">
                  <c:v>58.239077578225633</c:v>
                </c:pt>
                <c:pt idx="780">
                  <c:v>58.206134940245107</c:v>
                </c:pt>
                <c:pt idx="781">
                  <c:v>58.173192311316988</c:v>
                </c:pt>
                <c:pt idx="782">
                  <c:v>58.140249691510689</c:v>
                </c:pt>
                <c:pt idx="783">
                  <c:v>58.107307080895353</c:v>
                </c:pt>
                <c:pt idx="784">
                  <c:v>58.074364479541252</c:v>
                </c:pt>
                <c:pt idx="785">
                  <c:v>58.041421887518617</c:v>
                </c:pt>
                <c:pt idx="786">
                  <c:v>58.008479304898579</c:v>
                </c:pt>
                <c:pt idx="787">
                  <c:v>57.975536731752761</c:v>
                </c:pt>
                <c:pt idx="788">
                  <c:v>57.942594168153335</c:v>
                </c:pt>
                <c:pt idx="789">
                  <c:v>57.909651614172944</c:v>
                </c:pt>
                <c:pt idx="790">
                  <c:v>57.876709069884775</c:v>
                </c:pt>
                <c:pt idx="791">
                  <c:v>57.843766535362704</c:v>
                </c:pt>
                <c:pt idx="792">
                  <c:v>57.810824010681017</c:v>
                </c:pt>
                <c:pt idx="793">
                  <c:v>57.777881495914684</c:v>
                </c:pt>
                <c:pt idx="794">
                  <c:v>57.744938991139222</c:v>
                </c:pt>
                <c:pt idx="795">
                  <c:v>57.711996496430551</c:v>
                </c:pt>
                <c:pt idx="796">
                  <c:v>57.679054011865475</c:v>
                </c:pt>
                <c:pt idx="797">
                  <c:v>57.646111537521094</c:v>
                </c:pt>
                <c:pt idx="798">
                  <c:v>57.613169073475412</c:v>
                </c:pt>
                <c:pt idx="799">
                  <c:v>57.580226619806695</c:v>
                </c:pt>
                <c:pt idx="800">
                  <c:v>57.547284176593877</c:v>
                </c:pt>
                <c:pt idx="801">
                  <c:v>57.51434174391683</c:v>
                </c:pt>
                <c:pt idx="802">
                  <c:v>57.481399321855598</c:v>
                </c:pt>
                <c:pt idx="803">
                  <c:v>57.44845691049089</c:v>
                </c:pt>
                <c:pt idx="804">
                  <c:v>57.415514509904455</c:v>
                </c:pt>
                <c:pt idx="805">
                  <c:v>57.382572120178033</c:v>
                </c:pt>
                <c:pt idx="806">
                  <c:v>57.349629741394551</c:v>
                </c:pt>
                <c:pt idx="807">
                  <c:v>57.316687373637187</c:v>
                </c:pt>
                <c:pt idx="808">
                  <c:v>57.283745016989833</c:v>
                </c:pt>
                <c:pt idx="809">
                  <c:v>57.250802671537286</c:v>
                </c:pt>
                <c:pt idx="810">
                  <c:v>57.217860337364542</c:v>
                </c:pt>
                <c:pt idx="811">
                  <c:v>57.184918014557752</c:v>
                </c:pt>
                <c:pt idx="812">
                  <c:v>57.151975703203206</c:v>
                </c:pt>
                <c:pt idx="813">
                  <c:v>57.119033403388357</c:v>
                </c:pt>
                <c:pt idx="814">
                  <c:v>57.086091115200652</c:v>
                </c:pt>
                <c:pt idx="815">
                  <c:v>57.053148838728973</c:v>
                </c:pt>
                <c:pt idx="816">
                  <c:v>57.020206574062414</c:v>
                </c:pt>
                <c:pt idx="817">
                  <c:v>56.987264321290773</c:v>
                </c:pt>
                <c:pt idx="818">
                  <c:v>56.954322080504809</c:v>
                </c:pt>
                <c:pt idx="819">
                  <c:v>56.921379851795606</c:v>
                </c:pt>
                <c:pt idx="820">
                  <c:v>56.888437635255087</c:v>
                </c:pt>
                <c:pt idx="821">
                  <c:v>56.855495430976077</c:v>
                </c:pt>
                <c:pt idx="822">
                  <c:v>56.822553239051707</c:v>
                </c:pt>
                <c:pt idx="823">
                  <c:v>56.789611059576266</c:v>
                </c:pt>
                <c:pt idx="824">
                  <c:v>56.756668892644385</c:v>
                </c:pt>
                <c:pt idx="825">
                  <c:v>56.723726738351544</c:v>
                </c:pt>
                <c:pt idx="826">
                  <c:v>56.69078459679406</c:v>
                </c:pt>
                <c:pt idx="827">
                  <c:v>56.657842468068878</c:v>
                </c:pt>
                <c:pt idx="828">
                  <c:v>56.624900352273713</c:v>
                </c:pt>
                <c:pt idx="829">
                  <c:v>56.591958249506931</c:v>
                </c:pt>
                <c:pt idx="830">
                  <c:v>56.559016159867738</c:v>
                </c:pt>
                <c:pt idx="831">
                  <c:v>56.526074083456137</c:v>
                </c:pt>
                <c:pt idx="832">
                  <c:v>56.493132020372848</c:v>
                </c:pt>
                <c:pt idx="833">
                  <c:v>56.460189970719171</c:v>
                </c:pt>
                <c:pt idx="834">
                  <c:v>56.427247934597645</c:v>
                </c:pt>
                <c:pt idx="835">
                  <c:v>56.394305912111051</c:v>
                </c:pt>
                <c:pt idx="836">
                  <c:v>56.361363903363333</c:v>
                </c:pt>
                <c:pt idx="837">
                  <c:v>56.328421908459028</c:v>
                </c:pt>
                <c:pt idx="838">
                  <c:v>56.295479927503472</c:v>
                </c:pt>
                <c:pt idx="839">
                  <c:v>56.262537960602955</c:v>
                </c:pt>
                <c:pt idx="840">
                  <c:v>56.229596007864529</c:v>
                </c:pt>
                <c:pt idx="841">
                  <c:v>56.196654069395926</c:v>
                </c:pt>
                <c:pt idx="842">
                  <c:v>56.163712145305752</c:v>
                </c:pt>
                <c:pt idx="843">
                  <c:v>56.130770235703558</c:v>
                </c:pt>
                <c:pt idx="844">
                  <c:v>56.097828340699579</c:v>
                </c:pt>
                <c:pt idx="845">
                  <c:v>56.064886460405134</c:v>
                </c:pt>
                <c:pt idx="846">
                  <c:v>56.031944594931971</c:v>
                </c:pt>
                <c:pt idx="847">
                  <c:v>55.999002744393032</c:v>
                </c:pt>
                <c:pt idx="848">
                  <c:v>55.966060908902016</c:v>
                </c:pt>
                <c:pt idx="849">
                  <c:v>55.933119088573456</c:v>
                </c:pt>
                <c:pt idx="850">
                  <c:v>55.900177283522908</c:v>
                </c:pt>
                <c:pt idx="851">
                  <c:v>55.867235493866552</c:v>
                </c:pt>
                <c:pt idx="852">
                  <c:v>55.834293719721593</c:v>
                </c:pt>
                <c:pt idx="853">
                  <c:v>55.801351961206237</c:v>
                </c:pt>
                <c:pt idx="854">
                  <c:v>55.768410218439357</c:v>
                </c:pt>
                <c:pt idx="855">
                  <c:v>55.735468491540942</c:v>
                </c:pt>
                <c:pt idx="856">
                  <c:v>55.702526780631757</c:v>
                </c:pt>
                <c:pt idx="857">
                  <c:v>55.669585085833489</c:v>
                </c:pt>
                <c:pt idx="858">
                  <c:v>55.636643407268892</c:v>
                </c:pt>
                <c:pt idx="859">
                  <c:v>55.6037017450615</c:v>
                </c:pt>
                <c:pt idx="860">
                  <c:v>55.570760099335878</c:v>
                </c:pt>
                <c:pt idx="861">
                  <c:v>55.537818470217289</c:v>
                </c:pt>
                <c:pt idx="862">
                  <c:v>55.504876857832556</c:v>
                </c:pt>
                <c:pt idx="863">
                  <c:v>55.471935262308769</c:v>
                </c:pt>
                <c:pt idx="864">
                  <c:v>55.438993683774449</c:v>
                </c:pt>
                <c:pt idx="865">
                  <c:v>55.406052122358894</c:v>
                </c:pt>
                <c:pt idx="866">
                  <c:v>55.373110578192424</c:v>
                </c:pt>
                <c:pt idx="867">
                  <c:v>55.340169051406214</c:v>
                </c:pt>
                <c:pt idx="868">
                  <c:v>55.30722754213285</c:v>
                </c:pt>
                <c:pt idx="869">
                  <c:v>55.274286050505594</c:v>
                </c:pt>
                <c:pt idx="870">
                  <c:v>55.241344576658591</c:v>
                </c:pt>
                <c:pt idx="871">
                  <c:v>55.208403120727496</c:v>
                </c:pt>
                <c:pt idx="872">
                  <c:v>55.175461682848407</c:v>
                </c:pt>
                <c:pt idx="873">
                  <c:v>55.142520263158985</c:v>
                </c:pt>
                <c:pt idx="874">
                  <c:v>55.109578861797679</c:v>
                </c:pt>
                <c:pt idx="875">
                  <c:v>55.076637478903834</c:v>
                </c:pt>
                <c:pt idx="876">
                  <c:v>55.043696114618228</c:v>
                </c:pt>
                <c:pt idx="877">
                  <c:v>55.010754769082439</c:v>
                </c:pt>
                <c:pt idx="878">
                  <c:v>54.977813442439334</c:v>
                </c:pt>
                <c:pt idx="879">
                  <c:v>54.944872134832565</c:v>
                </c:pt>
                <c:pt idx="880">
                  <c:v>54.911930846407188</c:v>
                </c:pt>
                <c:pt idx="881">
                  <c:v>54.878989577309262</c:v>
                </c:pt>
                <c:pt idx="882">
                  <c:v>54.846048327685651</c:v>
                </c:pt>
                <c:pt idx="883">
                  <c:v>54.813107097685013</c:v>
                </c:pt>
                <c:pt idx="884">
                  <c:v>54.780165887456469</c:v>
                </c:pt>
                <c:pt idx="885">
                  <c:v>54.747224697150607</c:v>
                </c:pt>
                <c:pt idx="886">
                  <c:v>54.714283526919097</c:v>
                </c:pt>
                <c:pt idx="887">
                  <c:v>54.681342376914763</c:v>
                </c:pt>
                <c:pt idx="888">
                  <c:v>54.648401247291652</c:v>
                </c:pt>
                <c:pt idx="889">
                  <c:v>54.615460138204824</c:v>
                </c:pt>
                <c:pt idx="890">
                  <c:v>54.582519049810671</c:v>
                </c:pt>
                <c:pt idx="891">
                  <c:v>54.549577982266712</c:v>
                </c:pt>
                <c:pt idx="892">
                  <c:v>54.516636935731675</c:v>
                </c:pt>
                <c:pt idx="893">
                  <c:v>54.483695910365519</c:v>
                </c:pt>
                <c:pt idx="894">
                  <c:v>54.450754906329408</c:v>
                </c:pt>
                <c:pt idx="895">
                  <c:v>54.417813923785651</c:v>
                </c:pt>
                <c:pt idx="896">
                  <c:v>54.384872962897937</c:v>
                </c:pt>
                <c:pt idx="897">
                  <c:v>54.351932023831154</c:v>
                </c:pt>
                <c:pt idx="898">
                  <c:v>54.318991106751334</c:v>
                </c:pt>
                <c:pt idx="899">
                  <c:v>54.286050211825909</c:v>
                </c:pt>
                <c:pt idx="900">
                  <c:v>54.253109339223535</c:v>
                </c:pt>
                <c:pt idx="901">
                  <c:v>54.220168489114187</c:v>
                </c:pt>
                <c:pt idx="902">
                  <c:v>54.187227661668985</c:v>
                </c:pt>
                <c:pt idx="903">
                  <c:v>54.154286857060484</c:v>
                </c:pt>
                <c:pt idx="904">
                  <c:v>54.121346075462696</c:v>
                </c:pt>
                <c:pt idx="905">
                  <c:v>54.088405317050594</c:v>
                </c:pt>
                <c:pt idx="906">
                  <c:v>54.055464582000859</c:v>
                </c:pt>
                <c:pt idx="907">
                  <c:v>54.022523870491213</c:v>
                </c:pt>
                <c:pt idx="908">
                  <c:v>53.989583182700912</c:v>
                </c:pt>
                <c:pt idx="909">
                  <c:v>53.95664251881054</c:v>
                </c:pt>
                <c:pt idx="910">
                  <c:v>53.923701879001996</c:v>
                </c:pt>
                <c:pt idx="911">
                  <c:v>53.890761263458565</c:v>
                </c:pt>
                <c:pt idx="912">
                  <c:v>53.857820672365129</c:v>
                </c:pt>
                <c:pt idx="913">
                  <c:v>53.824880105907582</c:v>
                </c:pt>
                <c:pt idx="914">
                  <c:v>53.791939564273683</c:v>
                </c:pt>
                <c:pt idx="915">
                  <c:v>53.75899904765226</c:v>
                </c:pt>
                <c:pt idx="916">
                  <c:v>53.726058556233738</c:v>
                </c:pt>
                <c:pt idx="917">
                  <c:v>53.69311809021022</c:v>
                </c:pt>
                <c:pt idx="918">
                  <c:v>53.660177649774681</c:v>
                </c:pt>
                <c:pt idx="919">
                  <c:v>53.62723723512201</c:v>
                </c:pt>
                <c:pt idx="920">
                  <c:v>53.594296846448501</c:v>
                </c:pt>
                <c:pt idx="921">
                  <c:v>53.561356483952061</c:v>
                </c:pt>
                <c:pt idx="922">
                  <c:v>53.528416147831727</c:v>
                </c:pt>
                <c:pt idx="923">
                  <c:v>53.495475838288478</c:v>
                </c:pt>
                <c:pt idx="924">
                  <c:v>53.462535555524475</c:v>
                </c:pt>
                <c:pt idx="925">
                  <c:v>53.429595299743667</c:v>
                </c:pt>
                <c:pt idx="926">
                  <c:v>53.3966550711515</c:v>
                </c:pt>
                <c:pt idx="927">
                  <c:v>53.363714869954819</c:v>
                </c:pt>
                <c:pt idx="928">
                  <c:v>53.330774696362255</c:v>
                </c:pt>
                <c:pt idx="929">
                  <c:v>53.297834550583929</c:v>
                </c:pt>
                <c:pt idx="930">
                  <c:v>53.264894432831575</c:v>
                </c:pt>
                <c:pt idx="931">
                  <c:v>53.231954343318549</c:v>
                </c:pt>
                <c:pt idx="932">
                  <c:v>53.199014282259697</c:v>
                </c:pt>
                <c:pt idx="933">
                  <c:v>53.166074249871727</c:v>
                </c:pt>
                <c:pt idx="934">
                  <c:v>53.133134246372968</c:v>
                </c:pt>
                <c:pt idx="935">
                  <c:v>53.100194271983277</c:v>
                </c:pt>
                <c:pt idx="936">
                  <c:v>53.067254326924072</c:v>
                </c:pt>
                <c:pt idx="937">
                  <c:v>53.034314411418812</c:v>
                </c:pt>
                <c:pt idx="938">
                  <c:v>53.001374525692427</c:v>
                </c:pt>
                <c:pt idx="939">
                  <c:v>52.968434669971572</c:v>
                </c:pt>
                <c:pt idx="940">
                  <c:v>52.935494844484687</c:v>
                </c:pt>
                <c:pt idx="941">
                  <c:v>52.902555049461895</c:v>
                </c:pt>
                <c:pt idx="942">
                  <c:v>52.86961528513514</c:v>
                </c:pt>
                <c:pt idx="943">
                  <c:v>52.836675551737969</c:v>
                </c:pt>
                <c:pt idx="944">
                  <c:v>52.803735849505884</c:v>
                </c:pt>
                <c:pt idx="945">
                  <c:v>52.770796178676122</c:v>
                </c:pt>
                <c:pt idx="946">
                  <c:v>52.737856539487844</c:v>
                </c:pt>
                <c:pt idx="947">
                  <c:v>52.704916932181703</c:v>
                </c:pt>
                <c:pt idx="948">
                  <c:v>52.671977357000451</c:v>
                </c:pt>
                <c:pt idx="949">
                  <c:v>52.639037814188605</c:v>
                </c:pt>
                <c:pt idx="950">
                  <c:v>52.606098303992681</c:v>
                </c:pt>
                <c:pt idx="951">
                  <c:v>52.57315882666083</c:v>
                </c:pt>
                <c:pt idx="952">
                  <c:v>52.540219382443283</c:v>
                </c:pt>
                <c:pt idx="953">
                  <c:v>52.507279971592041</c:v>
                </c:pt>
                <c:pt idx="954">
                  <c:v>52.474340594361138</c:v>
                </c:pt>
                <c:pt idx="955">
                  <c:v>52.44140125100644</c:v>
                </c:pt>
                <c:pt idx="956">
                  <c:v>52.408461941785859</c:v>
                </c:pt>
                <c:pt idx="957">
                  <c:v>52.375522666959178</c:v>
                </c:pt>
                <c:pt idx="958">
                  <c:v>52.342583426788181</c:v>
                </c:pt>
                <c:pt idx="959">
                  <c:v>52.309644221536743</c:v>
                </c:pt>
                <c:pt idx="960">
                  <c:v>52.276705051470572</c:v>
                </c:pt>
                <c:pt idx="961">
                  <c:v>52.243765916857619</c:v>
                </c:pt>
                <c:pt idx="962">
                  <c:v>52.210826817967657</c:v>
                </c:pt>
                <c:pt idx="963">
                  <c:v>52.177887755072561</c:v>
                </c:pt>
                <c:pt idx="964">
                  <c:v>52.144948728446316</c:v>
                </c:pt>
                <c:pt idx="965">
                  <c:v>52.11200973836501</c:v>
                </c:pt>
                <c:pt idx="966">
                  <c:v>52.079070785106978</c:v>
                </c:pt>
                <c:pt idx="967">
                  <c:v>52.046131868952273</c:v>
                </c:pt>
                <c:pt idx="968">
                  <c:v>52.013192990183448</c:v>
                </c:pt>
                <c:pt idx="969">
                  <c:v>51.980254149084921</c:v>
                </c:pt>
                <c:pt idx="970">
                  <c:v>51.947315345943643</c:v>
                </c:pt>
                <c:pt idx="971">
                  <c:v>51.914376581048352</c:v>
                </c:pt>
                <c:pt idx="972">
                  <c:v>51.881437854690297</c:v>
                </c:pt>
                <c:pt idx="973">
                  <c:v>51.848499167162593</c:v>
                </c:pt>
                <c:pt idx="974">
                  <c:v>51.815560518761004</c:v>
                </c:pt>
                <c:pt idx="975">
                  <c:v>51.782621909783202</c:v>
                </c:pt>
                <c:pt idx="976">
                  <c:v>51.749683340529401</c:v>
                </c:pt>
                <c:pt idx="977">
                  <c:v>51.716744811301858</c:v>
                </c:pt>
                <c:pt idx="978">
                  <c:v>51.683806322405268</c:v>
                </c:pt>
                <c:pt idx="979">
                  <c:v>51.650867874146577</c:v>
                </c:pt>
                <c:pt idx="980">
                  <c:v>51.617929466835157</c:v>
                </c:pt>
                <c:pt idx="981">
                  <c:v>51.584991100782503</c:v>
                </c:pt>
                <c:pt idx="982">
                  <c:v>51.552052776302865</c:v>
                </c:pt>
                <c:pt idx="983">
                  <c:v>51.519114493712543</c:v>
                </c:pt>
                <c:pt idx="984">
                  <c:v>51.486176253330441</c:v>
                </c:pt>
                <c:pt idx="985">
                  <c:v>51.453238055477684</c:v>
                </c:pt>
                <c:pt idx="986">
                  <c:v>51.420299900478113</c:v>
                </c:pt>
                <c:pt idx="987">
                  <c:v>51.38736178865787</c:v>
                </c:pt>
                <c:pt idx="988">
                  <c:v>51.354423720345537</c:v>
                </c:pt>
                <c:pt idx="989">
                  <c:v>51.321485695872369</c:v>
                </c:pt>
                <c:pt idx="990">
                  <c:v>51.288547715571795</c:v>
                </c:pt>
                <c:pt idx="991">
                  <c:v>51.255609779780265</c:v>
                </c:pt>
                <c:pt idx="992">
                  <c:v>51.222671888836487</c:v>
                </c:pt>
                <c:pt idx="993">
                  <c:v>51.189734043081749</c:v>
                </c:pt>
                <c:pt idx="994">
                  <c:v>51.156796242859997</c:v>
                </c:pt>
                <c:pt idx="995">
                  <c:v>51.123858488517762</c:v>
                </c:pt>
                <c:pt idx="996">
                  <c:v>51.090920780404275</c:v>
                </c:pt>
                <c:pt idx="997">
                  <c:v>51.057983118871476</c:v>
                </c:pt>
                <c:pt idx="998">
                  <c:v>51.025045504273606</c:v>
                </c:pt>
                <c:pt idx="999">
                  <c:v>50.99210793696809</c:v>
                </c:pt>
                <c:pt idx="1000">
                  <c:v>50.959170417314859</c:v>
                </c:pt>
                <c:pt idx="1001">
                  <c:v>50.926232945676603</c:v>
                </c:pt>
                <c:pt idx="1002">
                  <c:v>50.893295522418697</c:v>
                </c:pt>
                <c:pt idx="1003">
                  <c:v>50.860358147909281</c:v>
                </c:pt>
                <c:pt idx="1004">
                  <c:v>50.827420822519507</c:v>
                </c:pt>
                <c:pt idx="1005">
                  <c:v>50.794483546623212</c:v>
                </c:pt>
                <c:pt idx="1006">
                  <c:v>50.761546320596906</c:v>
                </c:pt>
                <c:pt idx="1007">
                  <c:v>50.728609144820325</c:v>
                </c:pt>
                <c:pt idx="1008">
                  <c:v>50.695672019675825</c:v>
                </c:pt>
                <c:pt idx="1009">
                  <c:v>50.662734945548671</c:v>
                </c:pt>
                <c:pt idx="1010">
                  <c:v>50.62979792282735</c:v>
                </c:pt>
                <c:pt idx="1011">
                  <c:v>50.59686095190284</c:v>
                </c:pt>
                <c:pt idx="1012">
                  <c:v>50.563924033169485</c:v>
                </c:pt>
                <c:pt idx="1013">
                  <c:v>50.530987167024477</c:v>
                </c:pt>
                <c:pt idx="1014">
                  <c:v>50.498050353867939</c:v>
                </c:pt>
                <c:pt idx="1015">
                  <c:v>50.465113594103229</c:v>
                </c:pt>
                <c:pt idx="1016">
                  <c:v>50.432176888136773</c:v>
                </c:pt>
                <c:pt idx="1017">
                  <c:v>50.39924023637775</c:v>
                </c:pt>
                <c:pt idx="1018">
                  <c:v>50.366303639238915</c:v>
                </c:pt>
                <c:pt idx="1019">
                  <c:v>50.333367097135906</c:v>
                </c:pt>
                <c:pt idx="1020">
                  <c:v>50.30043061048741</c:v>
                </c:pt>
                <c:pt idx="1021">
                  <c:v>50.267494179715669</c:v>
                </c:pt>
                <c:pt idx="1022">
                  <c:v>50.234557805245757</c:v>
                </c:pt>
                <c:pt idx="1023">
                  <c:v>50.201621487506145</c:v>
                </c:pt>
                <c:pt idx="1024">
                  <c:v>50.168685226928673</c:v>
                </c:pt>
                <c:pt idx="1025">
                  <c:v>50.135749023948215</c:v>
                </c:pt>
                <c:pt idx="1026">
                  <c:v>50.102812879003274</c:v>
                </c:pt>
                <c:pt idx="1027">
                  <c:v>50.069876792535332</c:v>
                </c:pt>
                <c:pt idx="1028">
                  <c:v>50.036940764989382</c:v>
                </c:pt>
                <c:pt idx="1029">
                  <c:v>50.004004796814073</c:v>
                </c:pt>
                <c:pt idx="1030">
                  <c:v>49.971068888460898</c:v>
                </c:pt>
                <c:pt idx="1031">
                  <c:v>49.938133040385367</c:v>
                </c:pt>
                <c:pt idx="1032">
                  <c:v>49.905197253045898</c:v>
                </c:pt>
                <c:pt idx="1033">
                  <c:v>49.872261526904964</c:v>
                </c:pt>
                <c:pt idx="1034">
                  <c:v>49.839325862428147</c:v>
                </c:pt>
                <c:pt idx="1035">
                  <c:v>49.806390260084576</c:v>
                </c:pt>
                <c:pt idx="1036">
                  <c:v>49.773454720347267</c:v>
                </c:pt>
                <c:pt idx="1037">
                  <c:v>49.740519243692646</c:v>
                </c:pt>
                <c:pt idx="1038">
                  <c:v>49.70758383060064</c:v>
                </c:pt>
                <c:pt idx="1039">
                  <c:v>49.674648481555025</c:v>
                </c:pt>
                <c:pt idx="1040">
                  <c:v>49.641713197042975</c:v>
                </c:pt>
                <c:pt idx="1041">
                  <c:v>49.608777977555867</c:v>
                </c:pt>
                <c:pt idx="1042">
                  <c:v>49.575842823588104</c:v>
                </c:pt>
                <c:pt idx="1043">
                  <c:v>49.542907735638764</c:v>
                </c:pt>
                <c:pt idx="1044">
                  <c:v>49.509972714209866</c:v>
                </c:pt>
                <c:pt idx="1045">
                  <c:v>49.477037759807601</c:v>
                </c:pt>
                <c:pt idx="1046">
                  <c:v>49.444102872942182</c:v>
                </c:pt>
                <c:pt idx="1047">
                  <c:v>49.411168054127273</c:v>
                </c:pt>
                <c:pt idx="1048">
                  <c:v>49.378233303880911</c:v>
                </c:pt>
                <c:pt idx="1049">
                  <c:v>49.345298622724783</c:v>
                </c:pt>
                <c:pt idx="1050">
                  <c:v>49.312364011184641</c:v>
                </c:pt>
                <c:pt idx="1051">
                  <c:v>49.27942946978996</c:v>
                </c:pt>
                <c:pt idx="1052">
                  <c:v>49.246494999074912</c:v>
                </c:pt>
                <c:pt idx="1053">
                  <c:v>49.213560599576958</c:v>
                </c:pt>
                <c:pt idx="1054">
                  <c:v>49.180626271838186</c:v>
                </c:pt>
                <c:pt idx="1055">
                  <c:v>49.147692016404463</c:v>
                </c:pt>
                <c:pt idx="1056">
                  <c:v>49.11475783382614</c:v>
                </c:pt>
                <c:pt idx="1057">
                  <c:v>49.081823724657482</c:v>
                </c:pt>
                <c:pt idx="1058">
                  <c:v>49.048889689456956</c:v>
                </c:pt>
                <c:pt idx="1059">
                  <c:v>49.015955728787418</c:v>
                </c:pt>
                <c:pt idx="1060">
                  <c:v>48.98302184321615</c:v>
                </c:pt>
                <c:pt idx="1061">
                  <c:v>48.95008803331433</c:v>
                </c:pt>
                <c:pt idx="1062">
                  <c:v>48.917154299657838</c:v>
                </c:pt>
                <c:pt idx="1063">
                  <c:v>48.884220642826634</c:v>
                </c:pt>
                <c:pt idx="1064">
                  <c:v>48.851287063405465</c:v>
                </c:pt>
                <c:pt idx="1065">
                  <c:v>48.818353561983173</c:v>
                </c:pt>
                <c:pt idx="1066">
                  <c:v>48.785420139153388</c:v>
                </c:pt>
                <c:pt idx="1067">
                  <c:v>48.752486795513846</c:v>
                </c:pt>
                <c:pt idx="1068">
                  <c:v>48.719553531667266</c:v>
                </c:pt>
                <c:pt idx="1069">
                  <c:v>48.686620348220558</c:v>
                </c:pt>
                <c:pt idx="1070">
                  <c:v>48.653687245785626</c:v>
                </c:pt>
                <c:pt idx="1071">
                  <c:v>48.620754224978612</c:v>
                </c:pt>
                <c:pt idx="1072">
                  <c:v>48.587821286420649</c:v>
                </c:pt>
                <c:pt idx="1073">
                  <c:v>48.554888430737776</c:v>
                </c:pt>
                <c:pt idx="1074">
                  <c:v>48.521955658560181</c:v>
                </c:pt>
                <c:pt idx="1075">
                  <c:v>48.489022970523266</c:v>
                </c:pt>
                <c:pt idx="1076">
                  <c:v>48.456090367267201</c:v>
                </c:pt>
                <c:pt idx="1077">
                  <c:v>48.423157849437011</c:v>
                </c:pt>
                <c:pt idx="1078">
                  <c:v>48.390225417682714</c:v>
                </c:pt>
                <c:pt idx="1079">
                  <c:v>48.357293072658976</c:v>
                </c:pt>
                <c:pt idx="1080">
                  <c:v>48.324360815025777</c:v>
                </c:pt>
                <c:pt idx="1081">
                  <c:v>48.291428645447894</c:v>
                </c:pt>
                <c:pt idx="1082">
                  <c:v>48.258496564595305</c:v>
                </c:pt>
                <c:pt idx="1083">
                  <c:v>48.225564573143096</c:v>
                </c:pt>
                <c:pt idx="1084">
                  <c:v>48.192632671771023</c:v>
                </c:pt>
                <c:pt idx="1085">
                  <c:v>48.159700861164737</c:v>
                </c:pt>
                <c:pt idx="1086">
                  <c:v>48.126769142014624</c:v>
                </c:pt>
                <c:pt idx="1087">
                  <c:v>48.093837515016475</c:v>
                </c:pt>
                <c:pt idx="1088">
                  <c:v>48.060905980871347</c:v>
                </c:pt>
                <c:pt idx="1089">
                  <c:v>48.027974540285491</c:v>
                </c:pt>
                <c:pt idx="1090">
                  <c:v>47.995043193970929</c:v>
                </c:pt>
                <c:pt idx="1091">
                  <c:v>47.96211194264437</c:v>
                </c:pt>
                <c:pt idx="1092">
                  <c:v>47.929180787028884</c:v>
                </c:pt>
                <c:pt idx="1093">
                  <c:v>47.896249727852329</c:v>
                </c:pt>
                <c:pt idx="1094">
                  <c:v>47.863318765848192</c:v>
                </c:pt>
                <c:pt idx="1095">
                  <c:v>47.830387901755884</c:v>
                </c:pt>
                <c:pt idx="1096">
                  <c:v>47.797457136320169</c:v>
                </c:pt>
                <c:pt idx="1097">
                  <c:v>47.764526470291628</c:v>
                </c:pt>
                <c:pt idx="1098">
                  <c:v>47.73159590442642</c:v>
                </c:pt>
                <c:pt idx="1099">
                  <c:v>47.698665439486227</c:v>
                </c:pt>
                <c:pt idx="1100">
                  <c:v>47.665735076239024</c:v>
                </c:pt>
                <c:pt idx="1101">
                  <c:v>47.632804815458229</c:v>
                </c:pt>
                <c:pt idx="1102">
                  <c:v>47.599874657923429</c:v>
                </c:pt>
                <c:pt idx="1103">
                  <c:v>47.566944604419831</c:v>
                </c:pt>
                <c:pt idx="1104">
                  <c:v>47.534014655738865</c:v>
                </c:pt>
                <c:pt idx="1105">
                  <c:v>47.501084812677696</c:v>
                </c:pt>
                <c:pt idx="1106">
                  <c:v>47.468155076039849</c:v>
                </c:pt>
                <c:pt idx="1107">
                  <c:v>47.435225446634909</c:v>
                </c:pt>
                <c:pt idx="1108">
                  <c:v>47.402295925278402</c:v>
                </c:pt>
                <c:pt idx="1109">
                  <c:v>47.369366512792197</c:v>
                </c:pt>
                <c:pt idx="1110">
                  <c:v>47.33643721000422</c:v>
                </c:pt>
                <c:pt idx="1111">
                  <c:v>47.303508017749188</c:v>
                </c:pt>
                <c:pt idx="1112">
                  <c:v>47.270578936867658</c:v>
                </c:pt>
                <c:pt idx="1113">
                  <c:v>47.23764996820664</c:v>
                </c:pt>
                <c:pt idx="1114">
                  <c:v>47.204721112619907</c:v>
                </c:pt>
                <c:pt idx="1115">
                  <c:v>47.171792370967282</c:v>
                </c:pt>
                <c:pt idx="1116">
                  <c:v>47.138863744115412</c:v>
                </c:pt>
                <c:pt idx="1117">
                  <c:v>47.105935232937512</c:v>
                </c:pt>
                <c:pt idx="1118">
                  <c:v>47.073006838313212</c:v>
                </c:pt>
                <c:pt idx="1119">
                  <c:v>47.040078561129157</c:v>
                </c:pt>
                <c:pt idx="1120">
                  <c:v>47.00715040227837</c:v>
                </c:pt>
                <c:pt idx="1121">
                  <c:v>46.974222362660996</c:v>
                </c:pt>
                <c:pt idx="1122">
                  <c:v>46.941294443183736</c:v>
                </c:pt>
                <c:pt idx="1123">
                  <c:v>46.908366644760292</c:v>
                </c:pt>
                <c:pt idx="1124">
                  <c:v>46.875438968311329</c:v>
                </c:pt>
                <c:pt idx="1125">
                  <c:v>46.842511414764687</c:v>
                </c:pt>
                <c:pt idx="1126">
                  <c:v>46.809583985054807</c:v>
                </c:pt>
                <c:pt idx="1127">
                  <c:v>46.776656680123523</c:v>
                </c:pt>
                <c:pt idx="1128">
                  <c:v>46.743729500919969</c:v>
                </c:pt>
                <c:pt idx="1129">
                  <c:v>46.710802448400045</c:v>
                </c:pt>
                <c:pt idx="1130">
                  <c:v>46.677875523527334</c:v>
                </c:pt>
                <c:pt idx="1131">
                  <c:v>46.644948727272492</c:v>
                </c:pt>
                <c:pt idx="1132">
                  <c:v>46.612022060613612</c:v>
                </c:pt>
                <c:pt idx="1133">
                  <c:v>46.579095524536307</c:v>
                </c:pt>
                <c:pt idx="1134">
                  <c:v>46.546169120033547</c:v>
                </c:pt>
                <c:pt idx="1135">
                  <c:v>46.51324284810579</c:v>
                </c:pt>
                <c:pt idx="1136">
                  <c:v>46.480316709761354</c:v>
                </c:pt>
                <c:pt idx="1137">
                  <c:v>46.447390706015995</c:v>
                </c:pt>
                <c:pt idx="1138">
                  <c:v>46.414464837893277</c:v>
                </c:pt>
                <c:pt idx="1139">
                  <c:v>46.381539106424448</c:v>
                </c:pt>
                <c:pt idx="1140">
                  <c:v>46.348613512648541</c:v>
                </c:pt>
                <c:pt idx="1141">
                  <c:v>46.315688057612874</c:v>
                </c:pt>
                <c:pt idx="1142">
                  <c:v>46.2827627423721</c:v>
                </c:pt>
                <c:pt idx="1143">
                  <c:v>46.249837567989438</c:v>
                </c:pt>
                <c:pt idx="1144">
                  <c:v>46.216912535535791</c:v>
                </c:pt>
                <c:pt idx="1145">
                  <c:v>46.183987646090394</c:v>
                </c:pt>
                <c:pt idx="1146">
                  <c:v>46.151062900740733</c:v>
                </c:pt>
                <c:pt idx="1147">
                  <c:v>46.118138300582345</c:v>
                </c:pt>
                <c:pt idx="1148">
                  <c:v>46.0852138467191</c:v>
                </c:pt>
                <c:pt idx="1149">
                  <c:v>46.052289540263516</c:v>
                </c:pt>
                <c:pt idx="1150">
                  <c:v>46.019365382336375</c:v>
                </c:pt>
                <c:pt idx="1151">
                  <c:v>45.986441374066885</c:v>
                </c:pt>
                <c:pt idx="1152">
                  <c:v>45.953517516592832</c:v>
                </c:pt>
                <c:pt idx="1153">
                  <c:v>45.920593811060861</c:v>
                </c:pt>
                <c:pt idx="1154">
                  <c:v>45.887670258626216</c:v>
                </c:pt>
                <c:pt idx="1155">
                  <c:v>45.854746860452792</c:v>
                </c:pt>
                <c:pt idx="1156">
                  <c:v>45.82182361771337</c:v>
                </c:pt>
                <c:pt idx="1157">
                  <c:v>45.788900531589718</c:v>
                </c:pt>
                <c:pt idx="1158">
                  <c:v>45.755977603272584</c:v>
                </c:pt>
                <c:pt idx="1159">
                  <c:v>45.723054833961541</c:v>
                </c:pt>
                <c:pt idx="1160">
                  <c:v>45.69013222486565</c:v>
                </c:pt>
                <c:pt idx="1161">
                  <c:v>45.657209777202681</c:v>
                </c:pt>
                <c:pt idx="1162">
                  <c:v>45.62428749220004</c:v>
                </c:pt>
                <c:pt idx="1163">
                  <c:v>45.591365371094305</c:v>
                </c:pt>
                <c:pt idx="1164">
                  <c:v>45.558443415131322</c:v>
                </c:pt>
                <c:pt idx="1165">
                  <c:v>45.525521625566519</c:v>
                </c:pt>
                <c:pt idx="1166">
                  <c:v>45.492600003664933</c:v>
                </c:pt>
                <c:pt idx="1167">
                  <c:v>45.459678550701</c:v>
                </c:pt>
                <c:pt idx="1168">
                  <c:v>45.426757267958997</c:v>
                </c:pt>
                <c:pt idx="1169">
                  <c:v>45.39383615673291</c:v>
                </c:pt>
                <c:pt idx="1170">
                  <c:v>45.360915218326397</c:v>
                </c:pt>
                <c:pt idx="1171">
                  <c:v>45.327994454053204</c:v>
                </c:pt>
                <c:pt idx="1172">
                  <c:v>45.295073865237015</c:v>
                </c:pt>
                <c:pt idx="1173">
                  <c:v>45.262153453211376</c:v>
                </c:pt>
                <c:pt idx="1174">
                  <c:v>45.229233219320193</c:v>
                </c:pt>
                <c:pt idx="1175">
                  <c:v>45.196313164917463</c:v>
                </c:pt>
                <c:pt idx="1176">
                  <c:v>45.163393291367441</c:v>
                </c:pt>
                <c:pt idx="1177">
                  <c:v>45.130473600044631</c:v>
                </c:pt>
                <c:pt idx="1178">
                  <c:v>45.097554092334349</c:v>
                </c:pt>
                <c:pt idx="1179">
                  <c:v>45.064634769631851</c:v>
                </c:pt>
                <c:pt idx="1180">
                  <c:v>45.03171563334363</c:v>
                </c:pt>
                <c:pt idx="1181">
                  <c:v>44.998796684886017</c:v>
                </c:pt>
                <c:pt idx="1182">
                  <c:v>44.965877925687039</c:v>
                </c:pt>
                <c:pt idx="1183">
                  <c:v>44.93295935718492</c:v>
                </c:pt>
                <c:pt idx="1184">
                  <c:v>44.900040980828877</c:v>
                </c:pt>
                <c:pt idx="1185">
                  <c:v>44.867122798079322</c:v>
                </c:pt>
                <c:pt idx="1186">
                  <c:v>44.834204810407591</c:v>
                </c:pt>
                <c:pt idx="1187">
                  <c:v>44.80128701929609</c:v>
                </c:pt>
                <c:pt idx="1188">
                  <c:v>44.768369426238948</c:v>
                </c:pt>
                <c:pt idx="1189">
                  <c:v>44.735452032740824</c:v>
                </c:pt>
                <c:pt idx="1190">
                  <c:v>44.702534840318719</c:v>
                </c:pt>
                <c:pt idx="1191">
                  <c:v>44.669617850500188</c:v>
                </c:pt>
                <c:pt idx="1192">
                  <c:v>44.636701064825161</c:v>
                </c:pt>
                <c:pt idx="1193">
                  <c:v>44.603784484844823</c:v>
                </c:pt>
                <c:pt idx="1194">
                  <c:v>44.570868112122206</c:v>
                </c:pt>
                <c:pt idx="1195">
                  <c:v>44.537951948232234</c:v>
                </c:pt>
                <c:pt idx="1196">
                  <c:v>44.505035994761798</c:v>
                </c:pt>
                <c:pt idx="1197">
                  <c:v>44.472120253309797</c:v>
                </c:pt>
                <c:pt idx="1198">
                  <c:v>44.439204725487158</c:v>
                </c:pt>
                <c:pt idx="1199">
                  <c:v>44.406289412917161</c:v>
                </c:pt>
                <c:pt idx="1200">
                  <c:v>44.373374317235161</c:v>
                </c:pt>
                <c:pt idx="1201">
                  <c:v>44.340459440089461</c:v>
                </c:pt>
                <c:pt idx="1202">
                  <c:v>44.307544783140102</c:v>
                </c:pt>
                <c:pt idx="1203">
                  <c:v>44.274630348060356</c:v>
                </c:pt>
                <c:pt idx="1204">
                  <c:v>44.241716136535736</c:v>
                </c:pt>
                <c:pt idx="1205">
                  <c:v>44.208802150264681</c:v>
                </c:pt>
                <c:pt idx="1206">
                  <c:v>44.175888390958775</c:v>
                </c:pt>
                <c:pt idx="1207">
                  <c:v>44.142974860342179</c:v>
                </c:pt>
                <c:pt idx="1208">
                  <c:v>44.110061560152438</c:v>
                </c:pt>
                <c:pt idx="1209">
                  <c:v>44.077148492139777</c:v>
                </c:pt>
                <c:pt idx="1210">
                  <c:v>44.04423565806831</c:v>
                </c:pt>
                <c:pt idx="1211">
                  <c:v>44.011323059715231</c:v>
                </c:pt>
                <c:pt idx="1212">
                  <c:v>43.97841069887113</c:v>
                </c:pt>
                <c:pt idx="1213">
                  <c:v>43.94549857734016</c:v>
                </c:pt>
                <c:pt idx="1214">
                  <c:v>43.91258669694043</c:v>
                </c:pt>
                <c:pt idx="1215">
                  <c:v>43.879675059503484</c:v>
                </c:pt>
                <c:pt idx="1216">
                  <c:v>43.846763666874899</c:v>
                </c:pt>
                <c:pt idx="1217">
                  <c:v>43.813852520914118</c:v>
                </c:pt>
                <c:pt idx="1218">
                  <c:v>43.780941623494947</c:v>
                </c:pt>
                <c:pt idx="1219">
                  <c:v>43.748030976505248</c:v>
                </c:pt>
                <c:pt idx="1220">
                  <c:v>43.715120581847131</c:v>
                </c:pt>
                <c:pt idx="1221">
                  <c:v>43.68221044143705</c:v>
                </c:pt>
                <c:pt idx="1222">
                  <c:v>43.649300557206196</c:v>
                </c:pt>
                <c:pt idx="1223">
                  <c:v>43.616390931100078</c:v>
                </c:pt>
                <c:pt idx="1224">
                  <c:v>43.583481565079509</c:v>
                </c:pt>
                <c:pt idx="1225">
                  <c:v>43.550572461119458</c:v>
                </c:pt>
                <c:pt idx="1226">
                  <c:v>43.517663621210332</c:v>
                </c:pt>
                <c:pt idx="1227">
                  <c:v>43.484755047357304</c:v>
                </c:pt>
                <c:pt idx="1228">
                  <c:v>43.451846741581022</c:v>
                </c:pt>
                <c:pt idx="1229">
                  <c:v>43.418938705917256</c:v>
                </c:pt>
                <c:pt idx="1230">
                  <c:v>43.386030942417271</c:v>
                </c:pt>
                <c:pt idx="1231">
                  <c:v>43.353123453147944</c:v>
                </c:pt>
                <c:pt idx="1232">
                  <c:v>43.320216240191542</c:v>
                </c:pt>
                <c:pt idx="1233">
                  <c:v>43.287309305646389</c:v>
                </c:pt>
                <c:pt idx="1234">
                  <c:v>43.254402651626563</c:v>
                </c:pt>
                <c:pt idx="1235">
                  <c:v>43.221496280262073</c:v>
                </c:pt>
                <c:pt idx="1236">
                  <c:v>43.188590193699142</c:v>
                </c:pt>
                <c:pt idx="1237">
                  <c:v>43.15568439410022</c:v>
                </c:pt>
                <c:pt idx="1238">
                  <c:v>43.122778883644408</c:v>
                </c:pt>
                <c:pt idx="1239">
                  <c:v>43.089873664526763</c:v>
                </c:pt>
                <c:pt idx="1240">
                  <c:v>43.056968738959178</c:v>
                </c:pt>
                <c:pt idx="1241">
                  <c:v>43.024064109170837</c:v>
                </c:pt>
                <c:pt idx="1242">
                  <c:v>42.991159777406878</c:v>
                </c:pt>
                <c:pt idx="1243">
                  <c:v>42.958255745930146</c:v>
                </c:pt>
                <c:pt idx="1244">
                  <c:v>42.925352017020096</c:v>
                </c:pt>
                <c:pt idx="1245">
                  <c:v>42.892448592973793</c:v>
                </c:pt>
                <c:pt idx="1246">
                  <c:v>42.859545476105595</c:v>
                </c:pt>
                <c:pt idx="1247">
                  <c:v>42.826642668747596</c:v>
                </c:pt>
                <c:pt idx="1248">
                  <c:v>42.793740173248764</c:v>
                </c:pt>
                <c:pt idx="1249">
                  <c:v>42.760837991976729</c:v>
                </c:pt>
                <c:pt idx="1250">
                  <c:v>42.727936127316838</c:v>
                </c:pt>
                <c:pt idx="1251">
                  <c:v>42.69503458167199</c:v>
                </c:pt>
                <c:pt idx="1252">
                  <c:v>42.66213335746378</c:v>
                </c:pt>
                <c:pt idx="1253">
                  <c:v>42.629232457131948</c:v>
                </c:pt>
                <c:pt idx="1254">
                  <c:v>42.596331883134638</c:v>
                </c:pt>
                <c:pt idx="1255">
                  <c:v>42.563431637948852</c:v>
                </c:pt>
                <c:pt idx="1256">
                  <c:v>42.530531724069903</c:v>
                </c:pt>
                <c:pt idx="1257">
                  <c:v>42.497632144012329</c:v>
                </c:pt>
                <c:pt idx="1258">
                  <c:v>42.464732900309585</c:v>
                </c:pt>
                <c:pt idx="1259">
                  <c:v>42.431833995514225</c:v>
                </c:pt>
                <c:pt idx="1260">
                  <c:v>42.398935432198137</c:v>
                </c:pt>
                <c:pt idx="1261">
                  <c:v>42.366037212952754</c:v>
                </c:pt>
                <c:pt idx="1262">
                  <c:v>42.333139340388925</c:v>
                </c:pt>
                <c:pt idx="1263">
                  <c:v>42.300241817137461</c:v>
                </c:pt>
                <c:pt idx="1264">
                  <c:v>42.267344645848993</c:v>
                </c:pt>
                <c:pt idx="1265">
                  <c:v>42.234447829193996</c:v>
                </c:pt>
                <c:pt idx="1266">
                  <c:v>42.201551369863289</c:v>
                </c:pt>
                <c:pt idx="1267">
                  <c:v>42.168655270568195</c:v>
                </c:pt>
                <c:pt idx="1268">
                  <c:v>42.135759534040332</c:v>
                </c:pt>
                <c:pt idx="1269">
                  <c:v>42.102864163032024</c:v>
                </c:pt>
                <c:pt idx="1270">
                  <c:v>42.069969160316305</c:v>
                </c:pt>
                <c:pt idx="1271">
                  <c:v>42.037074528687377</c:v>
                </c:pt>
                <c:pt idx="1272">
                  <c:v>42.004180270960383</c:v>
                </c:pt>
                <c:pt idx="1273">
                  <c:v>41.971286389971894</c:v>
                </c:pt>
                <c:pt idx="1274">
                  <c:v>41.938392888579664</c:v>
                </c:pt>
                <c:pt idx="1275">
                  <c:v>41.905499769663408</c:v>
                </c:pt>
                <c:pt idx="1276">
                  <c:v>41.872607036124293</c:v>
                </c:pt>
                <c:pt idx="1277">
                  <c:v>41.839714690885408</c:v>
                </c:pt>
                <c:pt idx="1278">
                  <c:v>41.8068227368924</c:v>
                </c:pt>
                <c:pt idx="1279">
                  <c:v>41.773931177112338</c:v>
                </c:pt>
                <c:pt idx="1280">
                  <c:v>41.741040014535571</c:v>
                </c:pt>
                <c:pt idx="1281">
                  <c:v>41.708149252174486</c:v>
                </c:pt>
                <c:pt idx="1282">
                  <c:v>41.675258893064409</c:v>
                </c:pt>
                <c:pt idx="1283">
                  <c:v>41.642368940263566</c:v>
                </c:pt>
                <c:pt idx="1284">
                  <c:v>41.609479396853246</c:v>
                </c:pt>
                <c:pt idx="1285">
                  <c:v>41.576590265938123</c:v>
                </c:pt>
                <c:pt idx="1286">
                  <c:v>41.543701550646233</c:v>
                </c:pt>
                <c:pt idx="1287">
                  <c:v>41.510813254129232</c:v>
                </c:pt>
                <c:pt idx="1288">
                  <c:v>41.477925379562677</c:v>
                </c:pt>
                <c:pt idx="1289">
                  <c:v>41.445037930145851</c:v>
                </c:pt>
                <c:pt idx="1290">
                  <c:v>41.412150909102508</c:v>
                </c:pt>
                <c:pt idx="1291">
                  <c:v>41.37926431968058</c:v>
                </c:pt>
                <c:pt idx="1292">
                  <c:v>41.346378165152487</c:v>
                </c:pt>
                <c:pt idx="1293">
                  <c:v>41.313492448815403</c:v>
                </c:pt>
                <c:pt idx="1294">
                  <c:v>41.280607173991378</c:v>
                </c:pt>
                <c:pt idx="1295">
                  <c:v>41.247722344027473</c:v>
                </c:pt>
                <c:pt idx="1296">
                  <c:v>41.214837962296173</c:v>
                </c:pt>
                <c:pt idx="1297">
                  <c:v>41.181954032195442</c:v>
                </c:pt>
                <c:pt idx="1298">
                  <c:v>41.149070557148406</c:v>
                </c:pt>
                <c:pt idx="1299">
                  <c:v>41.116187540604734</c:v>
                </c:pt>
                <c:pt idx="1300">
                  <c:v>41.083304986039629</c:v>
                </c:pt>
                <c:pt idx="1301">
                  <c:v>41.050422896954615</c:v>
                </c:pt>
                <c:pt idx="1302">
                  <c:v>41.017541276877829</c:v>
                </c:pt>
                <c:pt idx="1303">
                  <c:v>40.984660129363704</c:v>
                </c:pt>
                <c:pt idx="1304">
                  <c:v>40.951779457993609</c:v>
                </c:pt>
                <c:pt idx="1305">
                  <c:v>40.918899266376123</c:v>
                </c:pt>
                <c:pt idx="1306">
                  <c:v>40.886019558146756</c:v>
                </c:pt>
                <c:pt idx="1307">
                  <c:v>40.853140336968679</c:v>
                </c:pt>
                <c:pt idx="1308">
                  <c:v>40.820261606532398</c:v>
                </c:pt>
                <c:pt idx="1309">
                  <c:v>40.787383370556526</c:v>
                </c:pt>
                <c:pt idx="1310">
                  <c:v>40.754505632787698</c:v>
                </c:pt>
                <c:pt idx="1311">
                  <c:v>40.721628397000401</c:v>
                </c:pt>
                <c:pt idx="1312">
                  <c:v>40.688751666998222</c:v>
                </c:pt>
                <c:pt idx="1313">
                  <c:v>40.655875446612853</c:v>
                </c:pt>
                <c:pt idx="1314">
                  <c:v>40.622999739705122</c:v>
                </c:pt>
                <c:pt idx="1315">
                  <c:v>40.5901245501651</c:v>
                </c:pt>
                <c:pt idx="1316">
                  <c:v>40.557249881911687</c:v>
                </c:pt>
                <c:pt idx="1317">
                  <c:v>40.524375738893816</c:v>
                </c:pt>
                <c:pt idx="1318">
                  <c:v>40.491502125089944</c:v>
                </c:pt>
                <c:pt idx="1319">
                  <c:v>40.458629044508676</c:v>
                </c:pt>
                <c:pt idx="1320">
                  <c:v>40.425756501188445</c:v>
                </c:pt>
                <c:pt idx="1321">
                  <c:v>40.392884499198523</c:v>
                </c:pt>
                <c:pt idx="1322">
                  <c:v>40.360013042638563</c:v>
                </c:pt>
                <c:pt idx="1323">
                  <c:v>40.327142135639249</c:v>
                </c:pt>
                <c:pt idx="1324">
                  <c:v>40.294271782362152</c:v>
                </c:pt>
                <c:pt idx="1325">
                  <c:v>40.26140198700071</c:v>
                </c:pt>
                <c:pt idx="1326">
                  <c:v>40.228532753779227</c:v>
                </c:pt>
                <c:pt idx="1327">
                  <c:v>40.195664086954316</c:v>
                </c:pt>
                <c:pt idx="1328">
                  <c:v>40.162795990814537</c:v>
                </c:pt>
                <c:pt idx="1329">
                  <c:v>40.129928469680607</c:v>
                </c:pt>
                <c:pt idx="1330">
                  <c:v>40.097061527905744</c:v>
                </c:pt>
                <c:pt idx="1331">
                  <c:v>40.064195169876207</c:v>
                </c:pt>
                <c:pt idx="1332">
                  <c:v>40.031329400011089</c:v>
                </c:pt>
                <c:pt idx="1333">
                  <c:v>39.998464222762607</c:v>
                </c:pt>
                <c:pt idx="1334">
                  <c:v>39.965599642616645</c:v>
                </c:pt>
                <c:pt idx="1335">
                  <c:v>39.932735664092931</c:v>
                </c:pt>
                <c:pt idx="1336">
                  <c:v>39.899872291744998</c:v>
                </c:pt>
                <c:pt idx="1337">
                  <c:v>39.867009530160665</c:v>
                </c:pt>
                <c:pt idx="1338">
                  <c:v>39.834147383962403</c:v>
                </c:pt>
                <c:pt idx="1339">
                  <c:v>39.801285857807414</c:v>
                </c:pt>
                <c:pt idx="1340">
                  <c:v>39.768424956387626</c:v>
                </c:pt>
                <c:pt idx="1341">
                  <c:v>39.735564684430528</c:v>
                </c:pt>
                <c:pt idx="1342">
                  <c:v>39.702705046699485</c:v>
                </c:pt>
                <c:pt idx="1343">
                  <c:v>39.669846047992841</c:v>
                </c:pt>
                <c:pt idx="1344">
                  <c:v>39.636987693145784</c:v>
                </c:pt>
                <c:pt idx="1345">
                  <c:v>39.604129987029445</c:v>
                </c:pt>
                <c:pt idx="1346">
                  <c:v>39.571272934551644</c:v>
                </c:pt>
                <c:pt idx="1347">
                  <c:v>39.538416540657217</c:v>
                </c:pt>
                <c:pt idx="1348">
                  <c:v>39.505560810328049</c:v>
                </c:pt>
                <c:pt idx="1349">
                  <c:v>39.472705748583337</c:v>
                </c:pt>
                <c:pt idx="1350">
                  <c:v>39.439851360480169</c:v>
                </c:pt>
                <c:pt idx="1351">
                  <c:v>39.406997651113691</c:v>
                </c:pt>
                <c:pt idx="1352">
                  <c:v>39.374144625617028</c:v>
                </c:pt>
                <c:pt idx="1353">
                  <c:v>39.341292289162226</c:v>
                </c:pt>
                <c:pt idx="1354">
                  <c:v>39.308440646959795</c:v>
                </c:pt>
                <c:pt idx="1355">
                  <c:v>39.275589704259673</c:v>
                </c:pt>
                <c:pt idx="1356">
                  <c:v>39.242739466351111</c:v>
                </c:pt>
                <c:pt idx="1357">
                  <c:v>39.209889938563094</c:v>
                </c:pt>
                <c:pt idx="1358">
                  <c:v>39.177041126264442</c:v>
                </c:pt>
                <c:pt idx="1359">
                  <c:v>39.144193034864621</c:v>
                </c:pt>
                <c:pt idx="1360">
                  <c:v>39.111345669813304</c:v>
                </c:pt>
                <c:pt idx="1361">
                  <c:v>39.078499036601414</c:v>
                </c:pt>
                <c:pt idx="1362">
                  <c:v>39.045653140760763</c:v>
                </c:pt>
                <c:pt idx="1363">
                  <c:v>39.012807987864903</c:v>
                </c:pt>
                <c:pt idx="1364">
                  <c:v>38.979963583529234</c:v>
                </c:pt>
                <c:pt idx="1365">
                  <c:v>38.94711993341086</c:v>
                </c:pt>
                <c:pt idx="1366">
                  <c:v>38.914277043209786</c:v>
                </c:pt>
                <c:pt idx="1367">
                  <c:v>38.881434918668745</c:v>
                </c:pt>
                <c:pt idx="1368">
                  <c:v>38.848593565573154</c:v>
                </c:pt>
                <c:pt idx="1369">
                  <c:v>38.815752989752141</c:v>
                </c:pt>
                <c:pt idx="1370">
                  <c:v>38.782913197078187</c:v>
                </c:pt>
                <c:pt idx="1371">
                  <c:v>38.750074193468372</c:v>
                </c:pt>
                <c:pt idx="1372">
                  <c:v>38.717235984883679</c:v>
                </c:pt>
                <c:pt idx="1373">
                  <c:v>38.684398577329816</c:v>
                </c:pt>
                <c:pt idx="1374">
                  <c:v>38.651561976857515</c:v>
                </c:pt>
                <c:pt idx="1375">
                  <c:v>38.618726189562786</c:v>
                </c:pt>
                <c:pt idx="1376">
                  <c:v>38.585891221587787</c:v>
                </c:pt>
                <c:pt idx="1377">
                  <c:v>38.553057079119689</c:v>
                </c:pt>
                <c:pt idx="1378">
                  <c:v>38.520223768393052</c:v>
                </c:pt>
                <c:pt idx="1379">
                  <c:v>38.48739129568861</c:v>
                </c:pt>
                <c:pt idx="1380">
                  <c:v>38.454559667333939</c:v>
                </c:pt>
                <c:pt idx="1381">
                  <c:v>38.421728889704468</c:v>
                </c:pt>
                <c:pt idx="1382">
                  <c:v>38.388898969223092</c:v>
                </c:pt>
                <c:pt idx="1383">
                  <c:v>38.356069912360688</c:v>
                </c:pt>
                <c:pt idx="1384">
                  <c:v>38.323241725636748</c:v>
                </c:pt>
                <c:pt idx="1385">
                  <c:v>38.290414415619409</c:v>
                </c:pt>
                <c:pt idx="1386">
                  <c:v>38.257587988926076</c:v>
                </c:pt>
                <c:pt idx="1387">
                  <c:v>38.224762452223501</c:v>
                </c:pt>
                <c:pt idx="1388">
                  <c:v>38.19193781222851</c:v>
                </c:pt>
                <c:pt idx="1389">
                  <c:v>38.159114075707969</c:v>
                </c:pt>
                <c:pt idx="1390">
                  <c:v>38.12629124947938</c:v>
                </c:pt>
                <c:pt idx="1391">
                  <c:v>38.093469340411247</c:v>
                </c:pt>
                <c:pt idx="1392">
                  <c:v>38.06064835542341</c:v>
                </c:pt>
                <c:pt idx="1393">
                  <c:v>38.027828301487546</c:v>
                </c:pt>
                <c:pt idx="1394">
                  <c:v>37.995009185627275</c:v>
                </c:pt>
                <c:pt idx="1395">
                  <c:v>37.96219101491878</c:v>
                </c:pt>
                <c:pt idx="1396">
                  <c:v>37.929373796490978</c:v>
                </c:pt>
                <c:pt idx="1397">
                  <c:v>37.896557537526114</c:v>
                </c:pt>
                <c:pt idx="1398">
                  <c:v>37.863742245260362</c:v>
                </c:pt>
                <c:pt idx="1399">
                  <c:v>37.83092792698347</c:v>
                </c:pt>
                <c:pt idx="1400">
                  <c:v>37.798114590039802</c:v>
                </c:pt>
                <c:pt idx="1401">
                  <c:v>37.765302241828685</c:v>
                </c:pt>
                <c:pt idx="1402">
                  <c:v>37.732490889804573</c:v>
                </c:pt>
                <c:pt idx="1403">
                  <c:v>37.699680541477477</c:v>
                </c:pt>
                <c:pt idx="1404">
                  <c:v>37.666871204413596</c:v>
                </c:pt>
                <c:pt idx="1405">
                  <c:v>37.634062886235434</c:v>
                </c:pt>
                <c:pt idx="1406">
                  <c:v>37.60125559462238</c:v>
                </c:pt>
                <c:pt idx="1407">
                  <c:v>37.568449337311343</c:v>
                </c:pt>
                <c:pt idx="1408">
                  <c:v>37.535644122096606</c:v>
                </c:pt>
                <c:pt idx="1409">
                  <c:v>37.502839956830776</c:v>
                </c:pt>
                <c:pt idx="1410">
                  <c:v>37.470036849424815</c:v>
                </c:pt>
                <c:pt idx="1411">
                  <c:v>37.437234807848874</c:v>
                </c:pt>
                <c:pt idx="1412">
                  <c:v>37.40443384013237</c:v>
                </c:pt>
                <c:pt idx="1413">
                  <c:v>37.371633954364533</c:v>
                </c:pt>
                <c:pt idx="1414">
                  <c:v>37.338835158694884</c:v>
                </c:pt>
                <c:pt idx="1415">
                  <c:v>37.306037461333673</c:v>
                </c:pt>
                <c:pt idx="1416">
                  <c:v>37.273240870552485</c:v>
                </c:pt>
                <c:pt idx="1417">
                  <c:v>37.240445394684031</c:v>
                </c:pt>
                <c:pt idx="1418">
                  <c:v>37.207651042123445</c:v>
                </c:pt>
                <c:pt idx="1419">
                  <c:v>37.174857821328253</c:v>
                </c:pt>
                <c:pt idx="1420">
                  <c:v>37.142065740818865</c:v>
                </c:pt>
                <c:pt idx="1421">
                  <c:v>37.109274809179233</c:v>
                </c:pt>
                <c:pt idx="1422">
                  <c:v>37.076485035057118</c:v>
                </c:pt>
                <c:pt idx="1423">
                  <c:v>37.043696427164306</c:v>
                </c:pt>
                <c:pt idx="1424">
                  <c:v>37.010908994277997</c:v>
                </c:pt>
                <c:pt idx="1425">
                  <c:v>36.978122745239943</c:v>
                </c:pt>
                <c:pt idx="1426">
                  <c:v>36.94533768895829</c:v>
                </c:pt>
                <c:pt idx="1427">
                  <c:v>36.912553834407007</c:v>
                </c:pt>
                <c:pt idx="1428">
                  <c:v>36.879771190626812</c:v>
                </c:pt>
                <c:pt idx="1429">
                  <c:v>36.846989766725606</c:v>
                </c:pt>
                <c:pt idx="1430">
                  <c:v>36.814209571879097</c:v>
                </c:pt>
                <c:pt idx="1431">
                  <c:v>36.781430615330862</c:v>
                </c:pt>
                <c:pt idx="1432">
                  <c:v>36.748652906393474</c:v>
                </c:pt>
                <c:pt idx="1433">
                  <c:v>36.715876454448363</c:v>
                </c:pt>
                <c:pt idx="1434">
                  <c:v>36.683101268946686</c:v>
                </c:pt>
                <c:pt idx="1435">
                  <c:v>36.650327359409857</c:v>
                </c:pt>
                <c:pt idx="1436">
                  <c:v>36.617554735429707</c:v>
                </c:pt>
                <c:pt idx="1437">
                  <c:v>36.584783406669573</c:v>
                </c:pt>
                <c:pt idx="1438">
                  <c:v>36.552013382864111</c:v>
                </c:pt>
                <c:pt idx="1439">
                  <c:v>36.519244673820324</c:v>
                </c:pt>
                <c:pt idx="1440">
                  <c:v>36.486477289417948</c:v>
                </c:pt>
                <c:pt idx="1441">
                  <c:v>36.453711239610016</c:v>
                </c:pt>
                <c:pt idx="1442">
                  <c:v>36.420946534423223</c:v>
                </c:pt>
                <c:pt idx="1443">
                  <c:v>36.388183183958468</c:v>
                </c:pt>
                <c:pt idx="1444">
                  <c:v>36.355421198391717</c:v>
                </c:pt>
                <c:pt idx="1445">
                  <c:v>36.322660587974106</c:v>
                </c:pt>
                <c:pt idx="1446">
                  <c:v>36.289901363032889</c:v>
                </c:pt>
                <c:pt idx="1447">
                  <c:v>36.257143533971437</c:v>
                </c:pt>
                <c:pt idx="1448">
                  <c:v>36.224387111270524</c:v>
                </c:pt>
                <c:pt idx="1449">
                  <c:v>36.191632105488232</c:v>
                </c:pt>
                <c:pt idx="1450">
                  <c:v>36.158878527260796</c:v>
                </c:pt>
                <c:pt idx="1451">
                  <c:v>36.126126387303131</c:v>
                </c:pt>
                <c:pt idx="1452">
                  <c:v>36.093375696409581</c:v>
                </c:pt>
                <c:pt idx="1453">
                  <c:v>36.060626465453964</c:v>
                </c:pt>
                <c:pt idx="1454">
                  <c:v>36.027878705390762</c:v>
                </c:pt>
                <c:pt idx="1455">
                  <c:v>35.995132427255193</c:v>
                </c:pt>
                <c:pt idx="1456">
                  <c:v>35.962387642164153</c:v>
                </c:pt>
                <c:pt idx="1457">
                  <c:v>35.92964436131669</c:v>
                </c:pt>
                <c:pt idx="1458">
                  <c:v>35.896902595994462</c:v>
                </c:pt>
                <c:pt idx="1459">
                  <c:v>35.864162357562464</c:v>
                </c:pt>
                <c:pt idx="1460">
                  <c:v>35.831423657469578</c:v>
                </c:pt>
                <c:pt idx="1461">
                  <c:v>35.798686507249052</c:v>
                </c:pt>
                <c:pt idx="1462">
                  <c:v>35.765950918519572</c:v>
                </c:pt>
                <c:pt idx="1463">
                  <c:v>35.733216902985156</c:v>
                </c:pt>
                <c:pt idx="1464">
                  <c:v>35.700484472436258</c:v>
                </c:pt>
                <c:pt idx="1465">
                  <c:v>35.667753638750405</c:v>
                </c:pt>
                <c:pt idx="1466">
                  <c:v>35.635024413892417</c:v>
                </c:pt>
                <c:pt idx="1467">
                  <c:v>35.602296809915487</c:v>
                </c:pt>
                <c:pt idx="1468">
                  <c:v>35.569570838961525</c:v>
                </c:pt>
                <c:pt idx="1469">
                  <c:v>35.536846513261985</c:v>
                </c:pt>
                <c:pt idx="1470">
                  <c:v>35.504123845138089</c:v>
                </c:pt>
                <c:pt idx="1471">
                  <c:v>35.471402847001961</c:v>
                </c:pt>
                <c:pt idx="1472">
                  <c:v>35.438683531357292</c:v>
                </c:pt>
                <c:pt idx="1473">
                  <c:v>35.40596591079931</c:v>
                </c:pt>
                <c:pt idx="1474">
                  <c:v>35.373249998016149</c:v>
                </c:pt>
                <c:pt idx="1475">
                  <c:v>35.340535805789337</c:v>
                </c:pt>
                <c:pt idx="1476">
                  <c:v>35.307823346994091</c:v>
                </c:pt>
                <c:pt idx="1477">
                  <c:v>35.275112634600447</c:v>
                </c:pt>
                <c:pt idx="1478">
                  <c:v>35.242403681673856</c:v>
                </c:pt>
                <c:pt idx="1479">
                  <c:v>35.209696501375475</c:v>
                </c:pt>
                <c:pt idx="1480">
                  <c:v>35.176991106963172</c:v>
                </c:pt>
                <c:pt idx="1481">
                  <c:v>35.144287511792236</c:v>
                </c:pt>
                <c:pt idx="1482">
                  <c:v>35.111585729316097</c:v>
                </c:pt>
                <c:pt idx="1483">
                  <c:v>35.078885773086462</c:v>
                </c:pt>
                <c:pt idx="1484">
                  <c:v>35.046187656754974</c:v>
                </c:pt>
                <c:pt idx="1485">
                  <c:v>35.01349139407305</c:v>
                </c:pt>
                <c:pt idx="1486">
                  <c:v>34.980796998893013</c:v>
                </c:pt>
                <c:pt idx="1487">
                  <c:v>34.948104485168571</c:v>
                </c:pt>
                <c:pt idx="1488">
                  <c:v>34.915413866955973</c:v>
                </c:pt>
                <c:pt idx="1489">
                  <c:v>34.882725158414225</c:v>
                </c:pt>
                <c:pt idx="1490">
                  <c:v>34.850038373805909</c:v>
                </c:pt>
                <c:pt idx="1491">
                  <c:v>34.817353527498163</c:v>
                </c:pt>
                <c:pt idx="1492">
                  <c:v>34.784670633963344</c:v>
                </c:pt>
                <c:pt idx="1493">
                  <c:v>34.751989707779373</c:v>
                </c:pt>
                <c:pt idx="1494">
                  <c:v>34.719310763631235</c:v>
                </c:pt>
                <c:pt idx="1495">
                  <c:v>34.686633816310788</c:v>
                </c:pt>
                <c:pt idx="1496">
                  <c:v>34.653958880718172</c:v>
                </c:pt>
                <c:pt idx="1497">
                  <c:v>34.621285971862761</c:v>
                </c:pt>
                <c:pt idx="1498">
                  <c:v>34.588615104862974</c:v>
                </c:pt>
                <c:pt idx="1499">
                  <c:v>34.555946294947937</c:v>
                </c:pt>
                <c:pt idx="1500">
                  <c:v>34.523279557457869</c:v>
                </c:pt>
                <c:pt idx="1501">
                  <c:v>34.490614907845114</c:v>
                </c:pt>
                <c:pt idx="1502">
                  <c:v>34.457952361674337</c:v>
                </c:pt>
                <c:pt idx="1503">
                  <c:v>34.425291934624056</c:v>
                </c:pt>
                <c:pt idx="1504">
                  <c:v>34.392633642486871</c:v>
                </c:pt>
                <c:pt idx="1505">
                  <c:v>34.359977501170633</c:v>
                </c:pt>
                <c:pt idx="1506">
                  <c:v>34.327323526698855</c:v>
                </c:pt>
                <c:pt idx="1507">
                  <c:v>34.294671735212098</c:v>
                </c:pt>
                <c:pt idx="1508">
                  <c:v>34.262022142967822</c:v>
                </c:pt>
                <c:pt idx="1509">
                  <c:v>34.229374766342517</c:v>
                </c:pt>
                <c:pt idx="1510">
                  <c:v>34.19672962183126</c:v>
                </c:pt>
                <c:pt idx="1511">
                  <c:v>34.16408672604922</c:v>
                </c:pt>
                <c:pt idx="1512">
                  <c:v>34.131446095732379</c:v>
                </c:pt>
                <c:pt idx="1513">
                  <c:v>34.098807747738633</c:v>
                </c:pt>
                <c:pt idx="1514">
                  <c:v>34.066171699047601</c:v>
                </c:pt>
                <c:pt idx="1515">
                  <c:v>34.033537966762914</c:v>
                </c:pt>
                <c:pt idx="1516">
                  <c:v>34.000906568112022</c:v>
                </c:pt>
                <c:pt idx="1517">
                  <c:v>33.968277520447351</c:v>
                </c:pt>
                <c:pt idx="1518">
                  <c:v>33.935650841247373</c:v>
                </c:pt>
                <c:pt idx="1519">
                  <c:v>33.903026548116998</c:v>
                </c:pt>
                <c:pt idx="1520">
                  <c:v>33.870404658789177</c:v>
                </c:pt>
                <c:pt idx="1521">
                  <c:v>33.837785191124844</c:v>
                </c:pt>
                <c:pt idx="1522">
                  <c:v>33.805168163114658</c:v>
                </c:pt>
                <c:pt idx="1523">
                  <c:v>33.772553592879213</c:v>
                </c:pt>
                <c:pt idx="1524">
                  <c:v>33.739941498670461</c:v>
                </c:pt>
                <c:pt idx="1525">
                  <c:v>33.707331898872283</c:v>
                </c:pt>
                <c:pt idx="1526">
                  <c:v>33.674724812001536</c:v>
                </c:pt>
                <c:pt idx="1527">
                  <c:v>33.642120256709013</c:v>
                </c:pt>
                <c:pt idx="1528">
                  <c:v>33.609518251779804</c:v>
                </c:pt>
                <c:pt idx="1529">
                  <c:v>33.576918816135283</c:v>
                </c:pt>
                <c:pt idx="1530">
                  <c:v>33.544321968832868</c:v>
                </c:pt>
                <c:pt idx="1531">
                  <c:v>33.511727729068056</c:v>
                </c:pt>
                <c:pt idx="1532">
                  <c:v>33.479136116174132</c:v>
                </c:pt>
                <c:pt idx="1533">
                  <c:v>33.446547149624351</c:v>
                </c:pt>
                <c:pt idx="1534">
                  <c:v>33.413960849031952</c:v>
                </c:pt>
                <c:pt idx="1535">
                  <c:v>33.38137723415165</c:v>
                </c:pt>
                <c:pt idx="1536">
                  <c:v>33.348796324880247</c:v>
                </c:pt>
                <c:pt idx="1537">
                  <c:v>33.316218141257913</c:v>
                </c:pt>
                <c:pt idx="1538">
                  <c:v>33.283642703468786</c:v>
                </c:pt>
                <c:pt idx="1539">
                  <c:v>33.25107003184236</c:v>
                </c:pt>
                <c:pt idx="1540">
                  <c:v>33.218500146854282</c:v>
                </c:pt>
                <c:pt idx="1541">
                  <c:v>33.185933069126946</c:v>
                </c:pt>
                <c:pt idx="1542">
                  <c:v>33.153368819431066</c:v>
                </c:pt>
                <c:pt idx="1543">
                  <c:v>33.120807418686702</c:v>
                </c:pt>
                <c:pt idx="1544">
                  <c:v>33.088248887963672</c:v>
                </c:pt>
                <c:pt idx="1545">
                  <c:v>33.055693248482818</c:v>
                </c:pt>
                <c:pt idx="1546">
                  <c:v>33.023140521617336</c:v>
                </c:pt>
                <c:pt idx="1547">
                  <c:v>32.990590728893523</c:v>
                </c:pt>
                <c:pt idx="1548">
                  <c:v>32.958043891991743</c:v>
                </c:pt>
                <c:pt idx="1549">
                  <c:v>32.925500032747578</c:v>
                </c:pt>
                <c:pt idx="1550">
                  <c:v>32.89295917315264</c:v>
                </c:pt>
                <c:pt idx="1551">
                  <c:v>32.860421335356271</c:v>
                </c:pt>
                <c:pt idx="1552">
                  <c:v>32.827886541665457</c:v>
                </c:pt>
                <c:pt idx="1553">
                  <c:v>32.79535481454721</c:v>
                </c:pt>
                <c:pt idx="1554">
                  <c:v>32.76282617662843</c:v>
                </c:pt>
                <c:pt idx="1555">
                  <c:v>32.7303006506977</c:v>
                </c:pt>
                <c:pt idx="1556">
                  <c:v>32.697778259706382</c:v>
                </c:pt>
                <c:pt idx="1557">
                  <c:v>32.665259026768901</c:v>
                </c:pt>
                <c:pt idx="1558">
                  <c:v>32.632742975164916</c:v>
                </c:pt>
                <c:pt idx="1559">
                  <c:v>32.600230128339518</c:v>
                </c:pt>
                <c:pt idx="1560">
                  <c:v>32.567720509904781</c:v>
                </c:pt>
                <c:pt idx="1561">
                  <c:v>32.535214143640971</c:v>
                </c:pt>
                <c:pt idx="1562">
                  <c:v>32.502711053497201</c:v>
                </c:pt>
                <c:pt idx="1563">
                  <c:v>32.470211263592859</c:v>
                </c:pt>
                <c:pt idx="1564">
                  <c:v>32.437714798218607</c:v>
                </c:pt>
                <c:pt idx="1565">
                  <c:v>32.40522168183746</c:v>
                </c:pt>
                <c:pt idx="1566">
                  <c:v>32.372731939086322</c:v>
                </c:pt>
                <c:pt idx="1567">
                  <c:v>32.340245594776263</c:v>
                </c:pt>
                <c:pt idx="1568">
                  <c:v>32.307762673894757</c:v>
                </c:pt>
                <c:pt idx="1569">
                  <c:v>32.275283201605887</c:v>
                </c:pt>
                <c:pt idx="1570">
                  <c:v>32.242807203251864</c:v>
                </c:pt>
                <c:pt idx="1571">
                  <c:v>32.210334704354608</c:v>
                </c:pt>
                <c:pt idx="1572">
                  <c:v>32.177865730615856</c:v>
                </c:pt>
                <c:pt idx="1573">
                  <c:v>32.14540030791953</c:v>
                </c:pt>
                <c:pt idx="1574">
                  <c:v>32.112938462331996</c:v>
                </c:pt>
                <c:pt idx="1575">
                  <c:v>32.080480220103659</c:v>
                </c:pt>
                <c:pt idx="1576">
                  <c:v>32.048025607670489</c:v>
                </c:pt>
                <c:pt idx="1577">
                  <c:v>32.015574651654191</c:v>
                </c:pt>
                <c:pt idx="1578">
                  <c:v>31.983127378864463</c:v>
                </c:pt>
                <c:pt idx="1579">
                  <c:v>31.950683816299652</c:v>
                </c:pt>
                <c:pt idx="1580">
                  <c:v>31.918243991147971</c:v>
                </c:pt>
                <c:pt idx="1581">
                  <c:v>31.885807930789021</c:v>
                </c:pt>
                <c:pt idx="1582">
                  <c:v>31.853375662794718</c:v>
                </c:pt>
                <c:pt idx="1583">
                  <c:v>31.820947214930623</c:v>
                </c:pt>
                <c:pt idx="1584">
                  <c:v>31.788522615157326</c:v>
                </c:pt>
                <c:pt idx="1585">
                  <c:v>31.7561018916313</c:v>
                </c:pt>
                <c:pt idx="1586">
                  <c:v>31.723685072706527</c:v>
                </c:pt>
                <c:pt idx="1587">
                  <c:v>31.691272186935745</c:v>
                </c:pt>
                <c:pt idx="1588">
                  <c:v>31.658863263071247</c:v>
                </c:pt>
                <c:pt idx="1589">
                  <c:v>31.626458330066804</c:v>
                </c:pt>
                <c:pt idx="1590">
                  <c:v>31.594057417078364</c:v>
                </c:pt>
                <c:pt idx="1591">
                  <c:v>31.561660553465764</c:v>
                </c:pt>
                <c:pt idx="1592">
                  <c:v>31.529267768793666</c:v>
                </c:pt>
                <c:pt idx="1593">
                  <c:v>31.496879092833293</c:v>
                </c:pt>
                <c:pt idx="1594">
                  <c:v>31.464494555563146</c:v>
                </c:pt>
                <c:pt idx="1595">
                  <c:v>31.432114187170527</c:v>
                </c:pt>
                <c:pt idx="1596">
                  <c:v>31.399738018053153</c:v>
                </c:pt>
                <c:pt idx="1597">
                  <c:v>31.367366078820062</c:v>
                </c:pt>
                <c:pt idx="1598">
                  <c:v>31.334998400293411</c:v>
                </c:pt>
                <c:pt idx="1599">
                  <c:v>31.302635013508961</c:v>
                </c:pt>
                <c:pt idx="1600">
                  <c:v>31.270275949718393</c:v>
                </c:pt>
                <c:pt idx="1601">
                  <c:v>31.237921240389976</c:v>
                </c:pt>
                <c:pt idx="1602">
                  <c:v>31.205570917210025</c:v>
                </c:pt>
                <c:pt idx="1603">
                  <c:v>31.173225012084679</c:v>
                </c:pt>
                <c:pt idx="1604">
                  <c:v>31.140883557140619</c:v>
                </c:pt>
                <c:pt idx="1605">
                  <c:v>31.108546584726714</c:v>
                </c:pt>
                <c:pt idx="1606">
                  <c:v>31.076214127415724</c:v>
                </c:pt>
                <c:pt idx="1607">
                  <c:v>31.043886218004815</c:v>
                </c:pt>
                <c:pt idx="1608">
                  <c:v>31.011562889518039</c:v>
                </c:pt>
                <c:pt idx="1609">
                  <c:v>30.97924417520673</c:v>
                </c:pt>
                <c:pt idx="1610">
                  <c:v>30.946930108551456</c:v>
                </c:pt>
                <c:pt idx="1611">
                  <c:v>30.914620723263173</c:v>
                </c:pt>
                <c:pt idx="1612">
                  <c:v>30.882316053284935</c:v>
                </c:pt>
                <c:pt idx="1613">
                  <c:v>30.850016132792977</c:v>
                </c:pt>
                <c:pt idx="1614">
                  <c:v>30.817720996198112</c:v>
                </c:pt>
                <c:pt idx="1615">
                  <c:v>30.785430678147037</c:v>
                </c:pt>
                <c:pt idx="1616">
                  <c:v>30.753145213524682</c:v>
                </c:pt>
                <c:pt idx="1617">
                  <c:v>30.720864637454419</c:v>
                </c:pt>
                <c:pt idx="1618">
                  <c:v>30.688588985299837</c:v>
                </c:pt>
                <c:pt idx="1619">
                  <c:v>30.656318292667109</c:v>
                </c:pt>
                <c:pt idx="1620">
                  <c:v>30.624052595404777</c:v>
                </c:pt>
                <c:pt idx="1621">
                  <c:v>30.591791929606767</c:v>
                </c:pt>
                <c:pt idx="1622">
                  <c:v>30.55953633161274</c:v>
                </c:pt>
                <c:pt idx="1623">
                  <c:v>30.527285838010357</c:v>
                </c:pt>
                <c:pt idx="1624">
                  <c:v>30.495040485636167</c:v>
                </c:pt>
                <c:pt idx="1625">
                  <c:v>30.462800311577311</c:v>
                </c:pt>
                <c:pt idx="1626">
                  <c:v>30.430565353172952</c:v>
                </c:pt>
                <c:pt idx="1627">
                  <c:v>30.398335648015966</c:v>
                </c:pt>
                <c:pt idx="1628">
                  <c:v>30.366111233953838</c:v>
                </c:pt>
                <c:pt idx="1629">
                  <c:v>30.333892149091163</c:v>
                </c:pt>
                <c:pt idx="1630">
                  <c:v>30.301678431789906</c:v>
                </c:pt>
                <c:pt idx="1631">
                  <c:v>30.269470120671983</c:v>
                </c:pt>
                <c:pt idx="1632">
                  <c:v>30.237267254620072</c:v>
                </c:pt>
                <c:pt idx="1633">
                  <c:v>30.205069872779383</c:v>
                </c:pt>
                <c:pt idx="1634">
                  <c:v>30.172878014559316</c:v>
                </c:pt>
                <c:pt idx="1635">
                  <c:v>30.140691719634614</c:v>
                </c:pt>
                <c:pt idx="1636">
                  <c:v>30.10851102794749</c:v>
                </c:pt>
                <c:pt idx="1637">
                  <c:v>30.076335979708123</c:v>
                </c:pt>
                <c:pt idx="1638">
                  <c:v>30.044166615397366</c:v>
                </c:pt>
                <c:pt idx="1639">
                  <c:v>30.012002975767537</c:v>
                </c:pt>
                <c:pt idx="1640">
                  <c:v>29.979845101844372</c:v>
                </c:pt>
                <c:pt idx="1641">
                  <c:v>29.947693034928051</c:v>
                </c:pt>
                <c:pt idx="1642">
                  <c:v>29.915546816595338</c:v>
                </c:pt>
                <c:pt idx="1643">
                  <c:v>29.883406488700878</c:v>
                </c:pt>
                <c:pt idx="1644">
                  <c:v>29.851272093378483</c:v>
                </c:pt>
                <c:pt idx="1645">
                  <c:v>29.819143673043442</c:v>
                </c:pt>
                <c:pt idx="1646">
                  <c:v>29.787021270393183</c:v>
                </c:pt>
                <c:pt idx="1647">
                  <c:v>29.754904928409417</c:v>
                </c:pt>
                <c:pt idx="1648">
                  <c:v>29.722794690359745</c:v>
                </c:pt>
                <c:pt idx="1649">
                  <c:v>29.690690599799009</c:v>
                </c:pt>
                <c:pt idx="1650">
                  <c:v>29.658592700570914</c:v>
                </c:pt>
                <c:pt idx="1651">
                  <c:v>29.626501036809543</c:v>
                </c:pt>
                <c:pt idx="1652">
                  <c:v>29.594415652941084</c:v>
                </c:pt>
                <c:pt idx="1653">
                  <c:v>29.562336593685757</c:v>
                </c:pt>
                <c:pt idx="1654">
                  <c:v>29.530263904058405</c:v>
                </c:pt>
                <c:pt idx="1655">
                  <c:v>29.498197629371528</c:v>
                </c:pt>
                <c:pt idx="1656">
                  <c:v>29.466137815235559</c:v>
                </c:pt>
                <c:pt idx="1657">
                  <c:v>29.434084507560904</c:v>
                </c:pt>
                <c:pt idx="1658">
                  <c:v>29.402037752560382</c:v>
                </c:pt>
                <c:pt idx="1659">
                  <c:v>29.369997596749563</c:v>
                </c:pt>
                <c:pt idx="1660">
                  <c:v>29.337964086949</c:v>
                </c:pt>
                <c:pt idx="1661">
                  <c:v>29.305937270286051</c:v>
                </c:pt>
                <c:pt idx="1662">
                  <c:v>29.273917194196059</c:v>
                </c:pt>
                <c:pt idx="1663">
                  <c:v>29.241903906424405</c:v>
                </c:pt>
                <c:pt idx="1664">
                  <c:v>29.209897455027615</c:v>
                </c:pt>
                <c:pt idx="1665">
                  <c:v>29.177897888375711</c:v>
                </c:pt>
                <c:pt idx="1666">
                  <c:v>29.145905255153053</c:v>
                </c:pt>
                <c:pt idx="1667">
                  <c:v>29.113919604360543</c:v>
                </c:pt>
                <c:pt idx="1668">
                  <c:v>29.081940985316962</c:v>
                </c:pt>
                <c:pt idx="1669">
                  <c:v>29.049969447660928</c:v>
                </c:pt>
                <c:pt idx="1670">
                  <c:v>29.018005041352346</c:v>
                </c:pt>
                <c:pt idx="1671">
                  <c:v>28.986047816673821</c:v>
                </c:pt>
                <c:pt idx="1672">
                  <c:v>28.95409782423258</c:v>
                </c:pt>
                <c:pt idx="1673">
                  <c:v>28.922155114962301</c:v>
                </c:pt>
                <c:pt idx="1674">
                  <c:v>28.890219740124476</c:v>
                </c:pt>
                <c:pt idx="1675">
                  <c:v>28.858291751309942</c:v>
                </c:pt>
                <c:pt idx="1676">
                  <c:v>28.826371200440704</c:v>
                </c:pt>
                <c:pt idx="1677">
                  <c:v>28.794458139771876</c:v>
                </c:pt>
                <c:pt idx="1678">
                  <c:v>28.762552621892969</c:v>
                </c:pt>
                <c:pt idx="1679">
                  <c:v>28.730654699729566</c:v>
                </c:pt>
                <c:pt idx="1680">
                  <c:v>28.698764426545051</c:v>
                </c:pt>
                <c:pt idx="1681">
                  <c:v>28.666881855942322</c:v>
                </c:pt>
                <c:pt idx="1682">
                  <c:v>28.635007041865386</c:v>
                </c:pt>
                <c:pt idx="1683">
                  <c:v>28.603140038601076</c:v>
                </c:pt>
                <c:pt idx="1684">
                  <c:v>28.571280900780668</c:v>
                </c:pt>
                <c:pt idx="1685">
                  <c:v>28.539429683381286</c:v>
                </c:pt>
                <c:pt idx="1686">
                  <c:v>28.507586441728261</c:v>
                </c:pt>
                <c:pt idx="1687">
                  <c:v>28.475751231495963</c:v>
                </c:pt>
                <c:pt idx="1688">
                  <c:v>28.443924108709776</c:v>
                </c:pt>
                <c:pt idx="1689">
                  <c:v>28.41210512974822</c:v>
                </c:pt>
                <c:pt idx="1690">
                  <c:v>28.380294351344006</c:v>
                </c:pt>
                <c:pt idx="1691">
                  <c:v>28.34849183058563</c:v>
                </c:pt>
                <c:pt idx="1692">
                  <c:v>28.316697624919588</c:v>
                </c:pt>
                <c:pt idx="1693">
                  <c:v>28.284911792151604</c:v>
                </c:pt>
                <c:pt idx="1694">
                  <c:v>28.25313439044826</c:v>
                </c:pt>
                <c:pt idx="1695">
                  <c:v>28.221365478339074</c:v>
                </c:pt>
                <c:pt idx="1696">
                  <c:v>28.1896051147177</c:v>
                </c:pt>
                <c:pt idx="1697">
                  <c:v>28.1578533588436</c:v>
                </c:pt>
                <c:pt idx="1698">
                  <c:v>28.126110270343872</c:v>
                </c:pt>
                <c:pt idx="1699">
                  <c:v>28.094375909214904</c:v>
                </c:pt>
                <c:pt idx="1700">
                  <c:v>28.062650335824024</c:v>
                </c:pt>
                <c:pt idx="1701">
                  <c:v>28.030933610910651</c:v>
                </c:pt>
                <c:pt idx="1702">
                  <c:v>27.999225795588842</c:v>
                </c:pt>
                <c:pt idx="1703">
                  <c:v>27.967526951347956</c:v>
                </c:pt>
                <c:pt idx="1704">
                  <c:v>27.935837140054932</c:v>
                </c:pt>
                <c:pt idx="1705">
                  <c:v>27.904156423955619</c:v>
                </c:pt>
                <c:pt idx="1706">
                  <c:v>27.872484865676572</c:v>
                </c:pt>
                <c:pt idx="1707">
                  <c:v>27.840822528226489</c:v>
                </c:pt>
                <c:pt idx="1708">
                  <c:v>27.809169474997827</c:v>
                </c:pt>
                <c:pt idx="1709">
                  <c:v>27.777525769768609</c:v>
                </c:pt>
                <c:pt idx="1710">
                  <c:v>27.74589147670369</c:v>
                </c:pt>
                <c:pt idx="1711">
                  <c:v>27.714266660356813</c:v>
                </c:pt>
                <c:pt idx="1712">
                  <c:v>27.682651385671562</c:v>
                </c:pt>
                <c:pt idx="1713">
                  <c:v>27.65104571798377</c:v>
                </c:pt>
                <c:pt idx="1714">
                  <c:v>27.619449723022321</c:v>
                </c:pt>
                <c:pt idx="1715">
                  <c:v>27.587863466910928</c:v>
                </c:pt>
                <c:pt idx="1716">
                  <c:v>27.556287016170259</c:v>
                </c:pt>
                <c:pt idx="1717">
                  <c:v>27.524720437718571</c:v>
                </c:pt>
                <c:pt idx="1718">
                  <c:v>27.49316379887415</c:v>
                </c:pt>
                <c:pt idx="1719">
                  <c:v>27.461617167355929</c:v>
                </c:pt>
                <c:pt idx="1720">
                  <c:v>27.430080611285991</c:v>
                </c:pt>
                <c:pt idx="1721">
                  <c:v>27.398554199190563</c:v>
                </c:pt>
                <c:pt idx="1722">
                  <c:v>27.36703800000139</c:v>
                </c:pt>
                <c:pt idx="1723">
                  <c:v>27.335532083057679</c:v>
                </c:pt>
                <c:pt idx="1724">
                  <c:v>27.30403651810726</c:v>
                </c:pt>
                <c:pt idx="1725">
                  <c:v>27.272551375308506</c:v>
                </c:pt>
                <c:pt idx="1726">
                  <c:v>27.241076725231149</c:v>
                </c:pt>
                <c:pt idx="1727">
                  <c:v>27.209612638858456</c:v>
                </c:pt>
                <c:pt idx="1728">
                  <c:v>27.1781591875882</c:v>
                </c:pt>
                <c:pt idx="1729">
                  <c:v>27.146716443234467</c:v>
                </c:pt>
                <c:pt idx="1730">
                  <c:v>27.115284478028681</c:v>
                </c:pt>
                <c:pt idx="1731">
                  <c:v>27.08386336462166</c:v>
                </c:pt>
                <c:pt idx="1732">
                  <c:v>27.05245317608432</c:v>
                </c:pt>
                <c:pt idx="1733">
                  <c:v>27.021053985909845</c:v>
                </c:pt>
                <c:pt idx="1734">
                  <c:v>26.989665868014487</c:v>
                </c:pt>
                <c:pt idx="1735">
                  <c:v>26.958288896739067</c:v>
                </c:pt>
                <c:pt idx="1736">
                  <c:v>26.926923146850655</c:v>
                </c:pt>
                <c:pt idx="1737">
                  <c:v>26.895568693543787</c:v>
                </c:pt>
                <c:pt idx="1738">
                  <c:v>26.864225612441544</c:v>
                </c:pt>
                <c:pt idx="1739">
                  <c:v>26.832893979597451</c:v>
                </c:pt>
                <c:pt idx="1740">
                  <c:v>26.801573871496259</c:v>
                </c:pt>
                <c:pt idx="1741">
                  <c:v>26.770265365055597</c:v>
                </c:pt>
                <c:pt idx="1742">
                  <c:v>26.738968537627095</c:v>
                </c:pt>
                <c:pt idx="1743">
                  <c:v>26.707683466997803</c:v>
                </c:pt>
                <c:pt idx="1744">
                  <c:v>26.6764102313915</c:v>
                </c:pt>
                <c:pt idx="1745">
                  <c:v>26.645148909469466</c:v>
                </c:pt>
                <c:pt idx="1746">
                  <c:v>26.613899580332607</c:v>
                </c:pt>
                <c:pt idx="1747">
                  <c:v>26.582662323521973</c:v>
                </c:pt>
                <c:pt idx="1748">
                  <c:v>26.551437219019995</c:v>
                </c:pt>
                <c:pt idx="1749">
                  <c:v>26.520224347252288</c:v>
                </c:pt>
                <c:pt idx="1750">
                  <c:v>26.489023789087916</c:v>
                </c:pt>
                <c:pt idx="1751">
                  <c:v>26.457835625841554</c:v>
                </c:pt>
                <c:pt idx="1752">
                  <c:v>26.426659939273542</c:v>
                </c:pt>
                <c:pt idx="1753">
                  <c:v>26.395496811591968</c:v>
                </c:pt>
                <c:pt idx="1754">
                  <c:v>26.364346325453209</c:v>
                </c:pt>
                <c:pt idx="1755">
                  <c:v>26.333208563963275</c:v>
                </c:pt>
                <c:pt idx="1756">
                  <c:v>26.302083610678537</c:v>
                </c:pt>
                <c:pt idx="1757">
                  <c:v>26.270971549607456</c:v>
                </c:pt>
                <c:pt idx="1758">
                  <c:v>26.23987246521073</c:v>
                </c:pt>
                <c:pt idx="1759">
                  <c:v>26.208786442402925</c:v>
                </c:pt>
                <c:pt idx="1760">
                  <c:v>26.177713566553159</c:v>
                </c:pt>
                <c:pt idx="1761">
                  <c:v>26.146653923486202</c:v>
                </c:pt>
                <c:pt idx="1762">
                  <c:v>26.115607599483415</c:v>
                </c:pt>
                <c:pt idx="1763">
                  <c:v>26.084574681283733</c:v>
                </c:pt>
                <c:pt idx="1764">
                  <c:v>26.053555256084003</c:v>
                </c:pt>
                <c:pt idx="1765">
                  <c:v>26.022549411540822</c:v>
                </c:pt>
                <c:pt idx="1766">
                  <c:v>25.991557235770383</c:v>
                </c:pt>
                <c:pt idx="1767">
                  <c:v>25.960578817350211</c:v>
                </c:pt>
                <c:pt idx="1768">
                  <c:v>25.929614245319158</c:v>
                </c:pt>
                <c:pt idx="1769">
                  <c:v>25.898663609178584</c:v>
                </c:pt>
                <c:pt idx="1770">
                  <c:v>25.867726998893215</c:v>
                </c:pt>
                <c:pt idx="1771">
                  <c:v>25.836804504891408</c:v>
                </c:pt>
                <c:pt idx="1772">
                  <c:v>25.805896218066479</c:v>
                </c:pt>
                <c:pt idx="1773">
                  <c:v>25.775002229776682</c:v>
                </c:pt>
                <c:pt idx="1774">
                  <c:v>25.744122631846249</c:v>
                </c:pt>
                <c:pt idx="1775">
                  <c:v>25.71325751656595</c:v>
                </c:pt>
                <c:pt idx="1776">
                  <c:v>25.682406976693702</c:v>
                </c:pt>
                <c:pt idx="1777">
                  <c:v>25.651571105454881</c:v>
                </c:pt>
                <c:pt idx="1778">
                  <c:v>25.620749996543168</c:v>
                </c:pt>
                <c:pt idx="1779">
                  <c:v>25.589943744120639</c:v>
                </c:pt>
                <c:pt idx="1780">
                  <c:v>25.55915244281891</c:v>
                </c:pt>
                <c:pt idx="1781">
                  <c:v>25.528376187738594</c:v>
                </c:pt>
                <c:pt idx="1782">
                  <c:v>25.497615074450543</c:v>
                </c:pt>
                <c:pt idx="1783">
                  <c:v>25.466869198995695</c:v>
                </c:pt>
                <c:pt idx="1784">
                  <c:v>25.436138657885763</c:v>
                </c:pt>
                <c:pt idx="1785">
                  <c:v>25.405423548103162</c:v>
                </c:pt>
                <c:pt idx="1786">
                  <c:v>25.374723967101701</c:v>
                </c:pt>
                <c:pt idx="1787">
                  <c:v>25.344040012806296</c:v>
                </c:pt>
                <c:pt idx="1788">
                  <c:v>25.313371783613455</c:v>
                </c:pt>
                <c:pt idx="1789">
                  <c:v>25.282719378391661</c:v>
                </c:pt>
                <c:pt idx="1790">
                  <c:v>25.252082896481056</c:v>
                </c:pt>
                <c:pt idx="1791">
                  <c:v>25.221462437693543</c:v>
                </c:pt>
                <c:pt idx="1792">
                  <c:v>25.19085810231357</c:v>
                </c:pt>
                <c:pt idx="1793">
                  <c:v>25.160269991096772</c:v>
                </c:pt>
                <c:pt idx="1794">
                  <c:v>25.129698205271097</c:v>
                </c:pt>
                <c:pt idx="1795">
                  <c:v>25.099142846536559</c:v>
                </c:pt>
                <c:pt idx="1796">
                  <c:v>25.06860401706447</c:v>
                </c:pt>
                <c:pt idx="1797">
                  <c:v>25.038081819498107</c:v>
                </c:pt>
                <c:pt idx="1798">
                  <c:v>25.007576356952022</c:v>
                </c:pt>
                <c:pt idx="1799">
                  <c:v>24.977087733011789</c:v>
                </c:pt>
                <c:pt idx="1800">
                  <c:v>24.946616051734036</c:v>
                </c:pt>
                <c:pt idx="1801">
                  <c:v>24.91616141764591</c:v>
                </c:pt>
                <c:pt idx="1802">
                  <c:v>24.885723935744643</c:v>
                </c:pt>
                <c:pt idx="1803">
                  <c:v>24.855303711497548</c:v>
                </c:pt>
                <c:pt idx="1804">
                  <c:v>24.824900850840734</c:v>
                </c:pt>
                <c:pt idx="1805">
                  <c:v>24.794515460179735</c:v>
                </c:pt>
                <c:pt idx="1806">
                  <c:v>24.764147646387848</c:v>
                </c:pt>
                <c:pt idx="1807">
                  <c:v>24.733797516806465</c:v>
                </c:pt>
                <c:pt idx="1808">
                  <c:v>24.703465179243761</c:v>
                </c:pt>
                <c:pt idx="1809">
                  <c:v>24.673150741974293</c:v>
                </c:pt>
                <c:pt idx="1810">
                  <c:v>24.642854313738553</c:v>
                </c:pt>
                <c:pt idx="1811">
                  <c:v>24.612576003741331</c:v>
                </c:pt>
                <c:pt idx="1812">
                  <c:v>24.582315921651738</c:v>
                </c:pt>
                <c:pt idx="1813">
                  <c:v>24.552074177601924</c:v>
                </c:pt>
                <c:pt idx="1814">
                  <c:v>24.521850882186357</c:v>
                </c:pt>
                <c:pt idx="1815">
                  <c:v>24.491646146460351</c:v>
                </c:pt>
                <c:pt idx="1816">
                  <c:v>24.461460081939641</c:v>
                </c:pt>
                <c:pt idx="1817">
                  <c:v>24.431292800598889</c:v>
                </c:pt>
                <c:pt idx="1818">
                  <c:v>24.401144414870647</c:v>
                </c:pt>
                <c:pt idx="1819">
                  <c:v>24.371015037643939</c:v>
                </c:pt>
                <c:pt idx="1820">
                  <c:v>24.34090478226366</c:v>
                </c:pt>
                <c:pt idx="1821">
                  <c:v>24.310813762528362</c:v>
                </c:pt>
                <c:pt idx="1822">
                  <c:v>24.280742092689756</c:v>
                </c:pt>
                <c:pt idx="1823">
                  <c:v>24.250689887450299</c:v>
                </c:pt>
                <c:pt idx="1824">
                  <c:v>24.220657261962643</c:v>
                </c:pt>
                <c:pt idx="1825">
                  <c:v>24.190644331827652</c:v>
                </c:pt>
                <c:pt idx="1826">
                  <c:v>24.160651213092624</c:v>
                </c:pt>
                <c:pt idx="1827">
                  <c:v>24.130678022250116</c:v>
                </c:pt>
                <c:pt idx="1828">
                  <c:v>24.100724876235695</c:v>
                </c:pt>
                <c:pt idx="1829">
                  <c:v>24.070791892426726</c:v>
                </c:pt>
                <c:pt idx="1830">
                  <c:v>24.0408791886396</c:v>
                </c:pt>
                <c:pt idx="1831">
                  <c:v>24.010986883128989</c:v>
                </c:pt>
                <c:pt idx="1832">
                  <c:v>23.981115094584847</c:v>
                </c:pt>
                <c:pt idx="1833">
                  <c:v>23.951263942131227</c:v>
                </c:pt>
                <c:pt idx="1834">
                  <c:v>23.921433545323112</c:v>
                </c:pt>
                <c:pt idx="1835">
                  <c:v>23.891624024145472</c:v>
                </c:pt>
                <c:pt idx="1836">
                  <c:v>23.861835499010255</c:v>
                </c:pt>
                <c:pt idx="1837">
                  <c:v>23.832068090754191</c:v>
                </c:pt>
                <c:pt idx="1838">
                  <c:v>23.802321920636082</c:v>
                </c:pt>
                <c:pt idx="1839">
                  <c:v>23.772597110335507</c:v>
                </c:pt>
                <c:pt idx="1840">
                  <c:v>23.742893781949075</c:v>
                </c:pt>
                <c:pt idx="1841">
                  <c:v>23.713212057988187</c:v>
                </c:pt>
                <c:pt idx="1842">
                  <c:v>23.683552061376879</c:v>
                </c:pt>
                <c:pt idx="1843">
                  <c:v>23.653913915448538</c:v>
                </c:pt>
                <c:pt idx="1844">
                  <c:v>23.624297743943259</c:v>
                </c:pt>
                <c:pt idx="1845">
                  <c:v>23.594703671005096</c:v>
                </c:pt>
                <c:pt idx="1846">
                  <c:v>23.565131821178991</c:v>
                </c:pt>
                <c:pt idx="1847">
                  <c:v>23.535582319407588</c:v>
                </c:pt>
                <c:pt idx="1848">
                  <c:v>23.506055291028716</c:v>
                </c:pt>
                <c:pt idx="1849">
                  <c:v>23.476550861771607</c:v>
                </c:pt>
                <c:pt idx="1850">
                  <c:v>23.447069157753941</c:v>
                </c:pt>
                <c:pt idx="1851">
                  <c:v>23.417610305478554</c:v>
                </c:pt>
                <c:pt idx="1852">
                  <c:v>23.388174431829739</c:v>
                </c:pt>
                <c:pt idx="1853">
                  <c:v>23.358761664070297</c:v>
                </c:pt>
                <c:pt idx="1854">
                  <c:v>23.329372129837598</c:v>
                </c:pt>
                <c:pt idx="1855">
                  <c:v>23.300005957139682</c:v>
                </c:pt>
                <c:pt idx="1856">
                  <c:v>23.270663274352348</c:v>
                </c:pt>
                <c:pt idx="1857">
                  <c:v>23.241344210214653</c:v>
                </c:pt>
                <c:pt idx="1858">
                  <c:v>23.212048893825141</c:v>
                </c:pt>
                <c:pt idx="1859">
                  <c:v>23.182777454638476</c:v>
                </c:pt>
                <c:pt idx="1860">
                  <c:v>23.153530022460554</c:v>
                </c:pt>
                <c:pt idx="1861">
                  <c:v>23.124306727444591</c:v>
                </c:pt>
                <c:pt idx="1862">
                  <c:v>23.095107700087599</c:v>
                </c:pt>
                <c:pt idx="1863">
                  <c:v>23.065933071225054</c:v>
                </c:pt>
                <c:pt idx="1864">
                  <c:v>23.036782972027584</c:v>
                </c:pt>
                <c:pt idx="1865">
                  <c:v>23.007657533995236</c:v>
                </c:pt>
                <c:pt idx="1866">
                  <c:v>22.978556888954312</c:v>
                </c:pt>
                <c:pt idx="1867">
                  <c:v>22.949481169051644</c:v>
                </c:pt>
                <c:pt idx="1868">
                  <c:v>22.920430506750201</c:v>
                </c:pt>
                <c:pt idx="1869">
                  <c:v>22.891405034824587</c:v>
                </c:pt>
                <c:pt idx="1870">
                  <c:v>22.862404886355709</c:v>
                </c:pt>
                <c:pt idx="1871">
                  <c:v>22.833430194726052</c:v>
                </c:pt>
                <c:pt idx="1872">
                  <c:v>22.804481093614232</c:v>
                </c:pt>
                <c:pt idx="1873">
                  <c:v>22.775557716990402</c:v>
                </c:pt>
                <c:pt idx="1874">
                  <c:v>22.746660199110458</c:v>
                </c:pt>
                <c:pt idx="1875">
                  <c:v>22.717788674510636</c:v>
                </c:pt>
                <c:pt idx="1876">
                  <c:v>22.68894327800281</c:v>
                </c:pt>
                <c:pt idx="1877">
                  <c:v>22.660124144667762</c:v>
                </c:pt>
                <c:pt idx="1878">
                  <c:v>22.631331409850812</c:v>
                </c:pt>
                <c:pt idx="1879">
                  <c:v>22.602565209154886</c:v>
                </c:pt>
                <c:pt idx="1880">
                  <c:v>22.57382567843559</c:v>
                </c:pt>
                <c:pt idx="1881">
                  <c:v>22.545112953794828</c:v>
                </c:pt>
                <c:pt idx="1882">
                  <c:v>22.516427171574701</c:v>
                </c:pt>
                <c:pt idx="1883">
                  <c:v>22.48776846835198</c:v>
                </c:pt>
                <c:pt idx="1884">
                  <c:v>22.459136980930971</c:v>
                </c:pt>
                <c:pt idx="1885">
                  <c:v>22.430532846338128</c:v>
                </c:pt>
                <c:pt idx="1886">
                  <c:v>22.401956201814976</c:v>
                </c:pt>
                <c:pt idx="1887">
                  <c:v>22.373407184811782</c:v>
                </c:pt>
                <c:pt idx="1888">
                  <c:v>22.344885932981033</c:v>
                </c:pt>
                <c:pt idx="1889">
                  <c:v>22.316392584170693</c:v>
                </c:pt>
                <c:pt idx="1890">
                  <c:v>22.287927276417562</c:v>
                </c:pt>
                <c:pt idx="1891">
                  <c:v>22.259490147939765</c:v>
                </c:pt>
                <c:pt idx="1892">
                  <c:v>22.231081337130579</c:v>
                </c:pt>
                <c:pt idx="1893">
                  <c:v>22.202700982550532</c:v>
                </c:pt>
                <c:pt idx="1894">
                  <c:v>22.17434922292075</c:v>
                </c:pt>
                <c:pt idx="1895">
                  <c:v>22.146026197115503</c:v>
                </c:pt>
                <c:pt idx="1896">
                  <c:v>22.117732044154451</c:v>
                </c:pt>
                <c:pt idx="1897">
                  <c:v>22.089466903195735</c:v>
                </c:pt>
                <c:pt idx="1898">
                  <c:v>22.061230913527574</c:v>
                </c:pt>
                <c:pt idx="1899">
                  <c:v>22.033024214561458</c:v>
                </c:pt>
                <c:pt idx="1900">
                  <c:v>22.004846945823509</c:v>
                </c:pt>
                <c:pt idx="1901">
                  <c:v>21.976699246947007</c:v>
                </c:pt>
                <c:pt idx="1902">
                  <c:v>21.948581257664202</c:v>
                </c:pt>
                <c:pt idx="1903">
                  <c:v>21.920493117798216</c:v>
                </c:pt>
                <c:pt idx="1904">
                  <c:v>21.892434967254651</c:v>
                </c:pt>
                <c:pt idx="1905">
                  <c:v>21.86440694601346</c:v>
                </c:pt>
                <c:pt idx="1906">
                  <c:v>21.836409194120336</c:v>
                </c:pt>
                <c:pt idx="1907">
                  <c:v>21.808441851678246</c:v>
                </c:pt>
                <c:pt idx="1908">
                  <c:v>21.780505058838813</c:v>
                </c:pt>
                <c:pt idx="1909">
                  <c:v>21.752598955793324</c:v>
                </c:pt>
                <c:pt idx="1910">
                  <c:v>21.724723682764076</c:v>
                </c:pt>
                <c:pt idx="1911">
                  <c:v>21.696879379995192</c:v>
                </c:pt>
                <c:pt idx="1912">
                  <c:v>21.669066187743692</c:v>
                </c:pt>
                <c:pt idx="1913">
                  <c:v>21.641284246270551</c:v>
                </c:pt>
                <c:pt idx="1914">
                  <c:v>21.613533695830597</c:v>
                </c:pt>
                <c:pt idx="1915">
                  <c:v>21.585814676664064</c:v>
                </c:pt>
                <c:pt idx="1916">
                  <c:v>21.558127328986423</c:v>
                </c:pt>
                <c:pt idx="1917">
                  <c:v>21.530471792978947</c:v>
                </c:pt>
                <c:pt idx="1918">
                  <c:v>21.502848208779216</c:v>
                </c:pt>
                <c:pt idx="1919">
                  <c:v>21.47525671647109</c:v>
                </c:pt>
                <c:pt idx="1920">
                  <c:v>21.447697456074529</c:v>
                </c:pt>
                <c:pt idx="1921">
                  <c:v>21.42017056753614</c:v>
                </c:pt>
                <c:pt idx="1922">
                  <c:v>21.392676190718735</c:v>
                </c:pt>
                <c:pt idx="1923">
                  <c:v>21.365214465390594</c:v>
                </c:pt>
                <c:pt idx="1924">
                  <c:v>21.337785531216205</c:v>
                </c:pt>
                <c:pt idx="1925">
                  <c:v>21.310389527744846</c:v>
                </c:pt>
                <c:pt idx="1926">
                  <c:v>21.283026594400475</c:v>
                </c:pt>
                <c:pt idx="1927">
                  <c:v>21.255696870470793</c:v>
                </c:pt>
                <c:pt idx="1928">
                  <c:v>21.228400495096949</c:v>
                </c:pt>
                <c:pt idx="1929">
                  <c:v>21.201137607262041</c:v>
                </c:pt>
                <c:pt idx="1930">
                  <c:v>21.173908345780696</c:v>
                </c:pt>
                <c:pt idx="1931">
                  <c:v>21.146712849287677</c:v>
                </c:pt>
                <c:pt idx="1932">
                  <c:v>21.119551256226934</c:v>
                </c:pt>
                <c:pt idx="1933">
                  <c:v>21.092423704839792</c:v>
                </c:pt>
                <c:pt idx="1934">
                  <c:v>21.065330333154368</c:v>
                </c:pt>
                <c:pt idx="1935">
                  <c:v>21.038271278973234</c:v>
                </c:pt>
                <c:pt idx="1936">
                  <c:v>21.011246679862737</c:v>
                </c:pt>
                <c:pt idx="1937">
                  <c:v>20.984256673140514</c:v>
                </c:pt>
                <c:pt idx="1938">
                  <c:v>20.957301395864071</c:v>
                </c:pt>
                <c:pt idx="1939">
                  <c:v>20.930380984818807</c:v>
                </c:pt>
                <c:pt idx="1940">
                  <c:v>20.903495576506099</c:v>
                </c:pt>
                <c:pt idx="1941">
                  <c:v>20.876645307131415</c:v>
                </c:pt>
                <c:pt idx="1942">
                  <c:v>20.849830312591358</c:v>
                </c:pt>
                <c:pt idx="1943">
                  <c:v>20.823050728462537</c:v>
                </c:pt>
                <c:pt idx="1944">
                  <c:v>20.796306689988242</c:v>
                </c:pt>
                <c:pt idx="1945">
                  <c:v>20.769598332066288</c:v>
                </c:pt>
                <c:pt idx="1946">
                  <c:v>20.74292578923659</c:v>
                </c:pt>
                <c:pt idx="1947">
                  <c:v>20.716289195668423</c:v>
                </c:pt>
                <c:pt idx="1948">
                  <c:v>20.689688685147509</c:v>
                </c:pt>
                <c:pt idx="1949">
                  <c:v>20.663124391063423</c:v>
                </c:pt>
                <c:pt idx="1950">
                  <c:v>20.636596446396403</c:v>
                </c:pt>
                <c:pt idx="1951">
                  <c:v>20.610104983704471</c:v>
                </c:pt>
                <c:pt idx="1952">
                  <c:v>20.583650135110453</c:v>
                </c:pt>
                <c:pt idx="1953">
                  <c:v>20.557232032288454</c:v>
                </c:pt>
                <c:pt idx="1954">
                  <c:v>20.530850806450907</c:v>
                </c:pt>
                <c:pt idx="1955">
                  <c:v>20.504506588334593</c:v>
                </c:pt>
                <c:pt idx="1956">
                  <c:v>20.47819950818813</c:v>
                </c:pt>
                <c:pt idx="1957">
                  <c:v>20.451929695757556</c:v>
                </c:pt>
                <c:pt idx="1958">
                  <c:v>20.42569728027301</c:v>
                </c:pt>
                <c:pt idx="1959">
                  <c:v>20.399502390435163</c:v>
                </c:pt>
                <c:pt idx="1960">
                  <c:v>20.373345154401203</c:v>
                </c:pt>
                <c:pt idx="1961">
                  <c:v>20.34722569977108</c:v>
                </c:pt>
                <c:pt idx="1962">
                  <c:v>20.321144153573549</c:v>
                </c:pt>
                <c:pt idx="1963">
                  <c:v>20.295100642251928</c:v>
                </c:pt>
                <c:pt idx="1964">
                  <c:v>20.269095291650373</c:v>
                </c:pt>
                <c:pt idx="1965">
                  <c:v>20.243128226999119</c:v>
                </c:pt>
                <c:pt idx="1966">
                  <c:v>20.217199572900981</c:v>
                </c:pt>
                <c:pt idx="1967">
                  <c:v>20.191309453316375</c:v>
                </c:pt>
                <c:pt idx="1968">
                  <c:v>20.165457991549268</c:v>
                </c:pt>
                <c:pt idx="1969">
                  <c:v>20.139645310232392</c:v>
                </c:pt>
                <c:pt idx="1970">
                  <c:v>20.11387153131297</c:v>
                </c:pt>
                <c:pt idx="1971">
                  <c:v>20.088136776038084</c:v>
                </c:pt>
                <c:pt idx="1972">
                  <c:v>20.062441164940104</c:v>
                </c:pt>
                <c:pt idx="1973">
                  <c:v>20.036784817821459</c:v>
                </c:pt>
                <c:pt idx="1974">
                  <c:v>20.011167853740545</c:v>
                </c:pt>
                <c:pt idx="1975">
                  <c:v>19.985590390996144</c:v>
                </c:pt>
                <c:pt idx="1976">
                  <c:v>19.960052547113147</c:v>
                </c:pt>
                <c:pt idx="1977">
                  <c:v>19.934554438827</c:v>
                </c:pt>
                <c:pt idx="1978">
                  <c:v>19.909096182069451</c:v>
                </c:pt>
                <c:pt idx="1979">
                  <c:v>19.883677891952566</c:v>
                </c:pt>
                <c:pt idx="1980">
                  <c:v>19.85829968275419</c:v>
                </c:pt>
                <c:pt idx="1981">
                  <c:v>19.83296166790246</c:v>
                </c:pt>
                <c:pt idx="1982">
                  <c:v>19.807663959961065</c:v>
                </c:pt>
                <c:pt idx="1983">
                  <c:v>19.782406670613188</c:v>
                </c:pt>
                <c:pt idx="1984">
                  <c:v>19.757189910646883</c:v>
                </c:pt>
                <c:pt idx="1985">
                  <c:v>19.732013789939376</c:v>
                </c:pt>
                <c:pt idx="1986">
                  <c:v>19.706878417441636</c:v>
                </c:pt>
                <c:pt idx="1987">
                  <c:v>19.681783901163136</c:v>
                </c:pt>
                <c:pt idx="1988">
                  <c:v>19.656730348156174</c:v>
                </c:pt>
                <c:pt idx="1989">
                  <c:v>19.631717864500636</c:v>
                </c:pt>
                <c:pt idx="1990">
                  <c:v>19.60674655528814</c:v>
                </c:pt>
                <c:pt idx="1991">
                  <c:v>19.581816524606438</c:v>
                </c:pt>
                <c:pt idx="1992">
                  <c:v>19.556927875524021</c:v>
                </c:pt>
                <c:pt idx="1993">
                  <c:v>19.532080710074801</c:v>
                </c:pt>
                <c:pt idx="1994">
                  <c:v>19.507275129241638</c:v>
                </c:pt>
                <c:pt idx="1995">
                  <c:v>19.48251123294142</c:v>
                </c:pt>
                <c:pt idx="1996">
                  <c:v>19.457789120008592</c:v>
                </c:pt>
                <c:pt idx="1997">
                  <c:v>19.433108888180705</c:v>
                </c:pt>
                <c:pt idx="1998">
                  <c:v>19.408470634081301</c:v>
                </c:pt>
                <c:pt idx="1999">
                  <c:v>19.383874453205099</c:v>
                </c:pt>
                <c:pt idx="2000">
                  <c:v>19.359320439901687</c:v>
                </c:pt>
                <c:pt idx="2001">
                  <c:v>19.334808687360209</c:v>
                </c:pt>
                <c:pt idx="2002">
                  <c:v>19.310339287593315</c:v>
                </c:pt>
                <c:pt idx="2003">
                  <c:v>19.28591233142177</c:v>
                </c:pt>
                <c:pt idx="2004">
                  <c:v>19.261527908458181</c:v>
                </c:pt>
                <c:pt idx="2005">
                  <c:v>19.237186107091535</c:v>
                </c:pt>
                <c:pt idx="2006">
                  <c:v>19.212887014471548</c:v>
                </c:pt>
                <c:pt idx="2007">
                  <c:v>19.188630716492405</c:v>
                </c:pt>
                <c:pt idx="2008">
                  <c:v>19.164417297778002</c:v>
                </c:pt>
                <c:pt idx="2009">
                  <c:v>19.140246841665164</c:v>
                </c:pt>
                <c:pt idx="2010">
                  <c:v>19.116119430188384</c:v>
                </c:pt>
                <c:pt idx="2011">
                  <c:v>19.092035144064472</c:v>
                </c:pt>
                <c:pt idx="2012">
                  <c:v>19.067994062676132</c:v>
                </c:pt>
                <c:pt idx="2013">
                  <c:v>19.043996264057167</c:v>
                </c:pt>
                <c:pt idx="2014">
                  <c:v>19.020041824876156</c:v>
                </c:pt>
                <c:pt idx="2015">
                  <c:v>18.996130820421136</c:v>
                </c:pt>
                <c:pt idx="2016">
                  <c:v>18.972263324584141</c:v>
                </c:pt>
                <c:pt idx="2017">
                  <c:v>18.948439409845463</c:v>
                </c:pt>
                <c:pt idx="2018">
                  <c:v>18.924659147258332</c:v>
                </c:pt>
                <c:pt idx="2019">
                  <c:v>18.900922606433472</c:v>
                </c:pt>
                <c:pt idx="2020">
                  <c:v>18.877229855523495</c:v>
                </c:pt>
                <c:pt idx="2021">
                  <c:v>18.853580961207644</c:v>
                </c:pt>
                <c:pt idx="2022">
                  <c:v>18.829975988676484</c:v>
                </c:pt>
                <c:pt idx="2023">
                  <c:v>18.806415001616632</c:v>
                </c:pt>
                <c:pt idx="2024">
                  <c:v>18.782898062195862</c:v>
                </c:pt>
                <c:pt idx="2025">
                  <c:v>18.759425231046958</c:v>
                </c:pt>
                <c:pt idx="2026">
                  <c:v>18.735996567253931</c:v>
                </c:pt>
                <c:pt idx="2027">
                  <c:v>18.712612128336016</c:v>
                </c:pt>
                <c:pt idx="2028">
                  <c:v>18.689271970232937</c:v>
                </c:pt>
                <c:pt idx="2029">
                  <c:v>18.665976147290294</c:v>
                </c:pt>
                <c:pt idx="2030">
                  <c:v>18.64272471224433</c:v>
                </c:pt>
                <c:pt idx="2031">
                  <c:v>18.619517716207451</c:v>
                </c:pt>
                <c:pt idx="2032">
                  <c:v>18.596355208653264</c:v>
                </c:pt>
                <c:pt idx="2033">
                  <c:v>18.573237237402385</c:v>
                </c:pt>
                <c:pt idx="2034">
                  <c:v>18.550163848607355</c:v>
                </c:pt>
                <c:pt idx="2035">
                  <c:v>18.527135086738873</c:v>
                </c:pt>
                <c:pt idx="2036">
                  <c:v>18.504150994570715</c:v>
                </c:pt>
                <c:pt idx="2037">
                  <c:v>18.481211613165922</c:v>
                </c:pt>
                <c:pt idx="2038">
                  <c:v>18.458316981862609</c:v>
                </c:pt>
                <c:pt idx="2039">
                  <c:v>18.435467138259789</c:v>
                </c:pt>
                <c:pt idx="2040">
                  <c:v>18.41266211820329</c:v>
                </c:pt>
                <c:pt idx="2041">
                  <c:v>18.389901955772189</c:v>
                </c:pt>
                <c:pt idx="2042">
                  <c:v>18.367186683264752</c:v>
                </c:pt>
                <c:pt idx="2043">
                  <c:v>18.344516331184938</c:v>
                </c:pt>
                <c:pt idx="2044">
                  <c:v>18.321890928228662</c:v>
                </c:pt>
                <c:pt idx="2045">
                  <c:v>18.299310501270728</c:v>
                </c:pt>
                <c:pt idx="2046">
                  <c:v>18.276775075351178</c:v>
                </c:pt>
                <c:pt idx="2047">
                  <c:v>18.254284673661932</c:v>
                </c:pt>
                <c:pt idx="2048">
                  <c:v>18.231839317534483</c:v>
                </c:pt>
                <c:pt idx="2049">
                  <c:v>18.209439026426001</c:v>
                </c:pt>
                <c:pt idx="2050">
                  <c:v>18.187083817907215</c:v>
                </c:pt>
                <c:pt idx="2051">
                  <c:v>18.164773707649225</c:v>
                </c:pt>
                <c:pt idx="2052">
                  <c:v>18.142508709411324</c:v>
                </c:pt>
                <c:pt idx="2053">
                  <c:v>18.120288835028443</c:v>
                </c:pt>
                <c:pt idx="2054">
                  <c:v>18.098114094398689</c:v>
                </c:pt>
                <c:pt idx="2055">
                  <c:v>18.075984495471506</c:v>
                </c:pt>
                <c:pt idx="2056">
                  <c:v>18.053900044235668</c:v>
                </c:pt>
                <c:pt idx="2057">
                  <c:v>18.031860744706979</c:v>
                </c:pt>
                <c:pt idx="2058">
                  <c:v>18.009866598917302</c:v>
                </c:pt>
                <c:pt idx="2059">
                  <c:v>17.987917606902254</c:v>
                </c:pt>
                <c:pt idx="2060">
                  <c:v>17.966013766690484</c:v>
                </c:pt>
                <c:pt idx="2061">
                  <c:v>17.944155074292002</c:v>
                </c:pt>
                <c:pt idx="2062">
                  <c:v>17.922341523687507</c:v>
                </c:pt>
                <c:pt idx="2063">
                  <c:v>17.900573106816964</c:v>
                </c:pt>
                <c:pt idx="2064">
                  <c:v>17.878849813569392</c:v>
                </c:pt>
                <c:pt idx="2065">
                  <c:v>17.857171631772029</c:v>
                </c:pt>
                <c:pt idx="2066">
                  <c:v>17.835538547180015</c:v>
                </c:pt>
                <c:pt idx="2067">
                  <c:v>17.813950543466117</c:v>
                </c:pt>
                <c:pt idx="2068">
                  <c:v>17.792407602210819</c:v>
                </c:pt>
                <c:pt idx="2069">
                  <c:v>17.770909702892553</c:v>
                </c:pt>
                <c:pt idx="2070">
                  <c:v>17.749456822877399</c:v>
                </c:pt>
                <c:pt idx="2071">
                  <c:v>17.728048937410591</c:v>
                </c:pt>
                <c:pt idx="2072">
                  <c:v>17.706686019606352</c:v>
                </c:pt>
                <c:pt idx="2073">
                  <c:v>17.685368040439528</c:v>
                </c:pt>
                <c:pt idx="2074">
                  <c:v>17.664094968735743</c:v>
                </c:pt>
                <c:pt idx="2075">
                  <c:v>17.642866771163913</c:v>
                </c:pt>
                <c:pt idx="2076">
                  <c:v>17.621683412226346</c:v>
                </c:pt>
                <c:pt idx="2077">
                  <c:v>17.600544854251623</c:v>
                </c:pt>
                <c:pt idx="2078">
                  <c:v>17.579451057385867</c:v>
                </c:pt>
                <c:pt idx="2079">
                  <c:v>17.558401979584676</c:v>
                </c:pt>
                <c:pt idx="2080">
                  <c:v>17.537397576606054</c:v>
                </c:pt>
                <c:pt idx="2081">
                  <c:v>17.516437802002308</c:v>
                </c:pt>
                <c:pt idx="2082">
                  <c:v>17.495522607113092</c:v>
                </c:pt>
                <c:pt idx="2083">
                  <c:v>17.474651941058269</c:v>
                </c:pt>
                <c:pt idx="2084">
                  <c:v>17.453825750730804</c:v>
                </c:pt>
                <c:pt idx="2085">
                  <c:v>17.4330439807907</c:v>
                </c:pt>
                <c:pt idx="2086">
                  <c:v>17.412306573657943</c:v>
                </c:pt>
                <c:pt idx="2087">
                  <c:v>17.391613469506719</c:v>
                </c:pt>
                <c:pt idx="2088">
                  <c:v>17.370964606259367</c:v>
                </c:pt>
                <c:pt idx="2089">
                  <c:v>17.350359919580399</c:v>
                </c:pt>
                <c:pt idx="2090">
                  <c:v>17.329799342871375</c:v>
                </c:pt>
                <c:pt idx="2091">
                  <c:v>17.309282807265284</c:v>
                </c:pt>
                <c:pt idx="2092">
                  <c:v>17.288810241621505</c:v>
                </c:pt>
                <c:pt idx="2093">
                  <c:v>17.268381572521399</c:v>
                </c:pt>
                <c:pt idx="2094">
                  <c:v>17.247996724263132</c:v>
                </c:pt>
                <c:pt idx="2095">
                  <c:v>17.227655618857497</c:v>
                </c:pt>
                <c:pt idx="2096">
                  <c:v>17.207358176024275</c:v>
                </c:pt>
                <c:pt idx="2097">
                  <c:v>17.187104313187518</c:v>
                </c:pt>
                <c:pt idx="2098">
                  <c:v>17.166893945472779</c:v>
                </c:pt>
                <c:pt idx="2099">
                  <c:v>17.146726985703225</c:v>
                </c:pt>
                <c:pt idx="2100">
                  <c:v>17.126603344396251</c:v>
                </c:pt>
                <c:pt idx="2101">
                  <c:v>17.106522929761322</c:v>
                </c:pt>
                <c:pt idx="2102">
                  <c:v>17.086485647696659</c:v>
                </c:pt>
                <c:pt idx="2103">
                  <c:v>17.066491401787214</c:v>
                </c:pt>
                <c:pt idx="2104">
                  <c:v>17.046540093302294</c:v>
                </c:pt>
                <c:pt idx="2105">
                  <c:v>17.026631621193797</c:v>
                </c:pt>
                <c:pt idx="2106">
                  <c:v>17.006765882094562</c:v>
                </c:pt>
                <c:pt idx="2107">
                  <c:v>16.986942770316812</c:v>
                </c:pt>
                <c:pt idx="2108">
                  <c:v>16.967162177851101</c:v>
                </c:pt>
                <c:pt idx="2109">
                  <c:v>16.947423994365582</c:v>
                </c:pt>
                <c:pt idx="2110">
                  <c:v>16.927728107205212</c:v>
                </c:pt>
                <c:pt idx="2111">
                  <c:v>16.90807440139125</c:v>
                </c:pt>
                <c:pt idx="2112">
                  <c:v>16.888462759621479</c:v>
                </c:pt>
                <c:pt idx="2113">
                  <c:v>16.868893062270132</c:v>
                </c:pt>
                <c:pt idx="2114">
                  <c:v>16.849365187388234</c:v>
                </c:pt>
                <c:pt idx="2115">
                  <c:v>16.82987901070458</c:v>
                </c:pt>
                <c:pt idx="2116">
                  <c:v>16.810434405626182</c:v>
                </c:pt>
                <c:pt idx="2117">
                  <c:v>16.791031243240194</c:v>
                </c:pt>
                <c:pt idx="2118">
                  <c:v>16.771669392314394</c:v>
                </c:pt>
                <c:pt idx="2119">
                  <c:v>16.752348719299683</c:v>
                </c:pt>
                <c:pt idx="2120">
                  <c:v>16.733069088331945</c:v>
                </c:pt>
                <c:pt idx="2121">
                  <c:v>16.713830361233832</c:v>
                </c:pt>
                <c:pt idx="2122">
                  <c:v>16.694632397517942</c:v>
                </c:pt>
                <c:pt idx="2123">
                  <c:v>16.675475054389054</c:v>
                </c:pt>
                <c:pt idx="2124">
                  <c:v>16.656358186747401</c:v>
                </c:pt>
                <c:pt idx="2125">
                  <c:v>16.637281647192246</c:v>
                </c:pt>
                <c:pt idx="2126">
                  <c:v>16.618245286024841</c:v>
                </c:pt>
                <c:pt idx="2127">
                  <c:v>16.59924895125279</c:v>
                </c:pt>
                <c:pt idx="2128">
                  <c:v>16.58029248859404</c:v>
                </c:pt>
                <c:pt idx="2129">
                  <c:v>16.561375741481029</c:v>
                </c:pt>
                <c:pt idx="2130">
                  <c:v>16.542498551065844</c:v>
                </c:pt>
                <c:pt idx="2131">
                  <c:v>16.523660756224533</c:v>
                </c:pt>
                <c:pt idx="2132">
                  <c:v>16.504862193562783</c:v>
                </c:pt>
                <c:pt idx="2133">
                  <c:v>16.486102697420989</c:v>
                </c:pt>
                <c:pt idx="2134">
                  <c:v>16.467382099880279</c:v>
                </c:pt>
                <c:pt idx="2135">
                  <c:v>16.448700230768551</c:v>
                </c:pt>
                <c:pt idx="2136">
                  <c:v>16.43005691766594</c:v>
                </c:pt>
                <c:pt idx="2137">
                  <c:v>16.411451985912745</c:v>
                </c:pt>
                <c:pt idx="2138">
                  <c:v>16.392885258614776</c:v>
                </c:pt>
                <c:pt idx="2139">
                  <c:v>16.374356556651474</c:v>
                </c:pt>
                <c:pt idx="2140">
                  <c:v>16.355865698682383</c:v>
                </c:pt>
                <c:pt idx="2141">
                  <c:v>16.337412501155718</c:v>
                </c:pt>
                <c:pt idx="2142">
                  <c:v>16.318996778315068</c:v>
                </c:pt>
                <c:pt idx="2143">
                  <c:v>16.300618342208406</c:v>
                </c:pt>
                <c:pt idx="2144">
                  <c:v>16.282277002695974</c:v>
                </c:pt>
                <c:pt idx="2145">
                  <c:v>16.263972567459305</c:v>
                </c:pt>
                <c:pt idx="2146">
                  <c:v>16.245704842009768</c:v>
                </c:pt>
                <c:pt idx="2147">
                  <c:v>16.22747362969762</c:v>
                </c:pt>
                <c:pt idx="2148">
                  <c:v>16.209278731722129</c:v>
                </c:pt>
                <c:pt idx="2149">
                  <c:v>16.1911199471404</c:v>
                </c:pt>
                <c:pt idx="2150">
                  <c:v>16.172997072877937</c:v>
                </c:pt>
                <c:pt idx="2151">
                  <c:v>16.154909903738531</c:v>
                </c:pt>
                <c:pt idx="2152">
                  <c:v>16.136858232414639</c:v>
                </c:pt>
                <c:pt idx="2153">
                  <c:v>16.118841849498523</c:v>
                </c:pt>
                <c:pt idx="2154">
                  <c:v>16.100860543492782</c:v>
                </c:pt>
                <c:pt idx="2155">
                  <c:v>16.082914100821519</c:v>
                </c:pt>
                <c:pt idx="2156">
                  <c:v>16.065002305842548</c:v>
                </c:pt>
                <c:pt idx="2157">
                  <c:v>16.047124940858019</c:v>
                </c:pt>
                <c:pt idx="2158">
                  <c:v>16.029281786127246</c:v>
                </c:pt>
                <c:pt idx="2159">
                  <c:v>16.011472619878752</c:v>
                </c:pt>
                <c:pt idx="2160">
                  <c:v>15.993697218322191</c:v>
                </c:pt>
                <c:pt idx="2161">
                  <c:v>15.975955355662055</c:v>
                </c:pt>
                <c:pt idx="2162">
                  <c:v>15.958246804109654</c:v>
                </c:pt>
                <c:pt idx="2163">
                  <c:v>15.940571333897029</c:v>
                </c:pt>
                <c:pt idx="2164">
                  <c:v>15.92292871328995</c:v>
                </c:pt>
                <c:pt idx="2165">
                  <c:v>15.905318708601968</c:v>
                </c:pt>
                <c:pt idx="2166">
                  <c:v>15.887741084207958</c:v>
                </c:pt>
                <c:pt idx="2167">
                  <c:v>15.870195602558642</c:v>
                </c:pt>
                <c:pt idx="2168">
                  <c:v>15.852682024194944</c:v>
                </c:pt>
                <c:pt idx="2169">
                  <c:v>15.835200107762152</c:v>
                </c:pt>
                <c:pt idx="2170">
                  <c:v>15.817749610025668</c:v>
                </c:pt>
                <c:pt idx="2171">
                  <c:v>15.80033028588532</c:v>
                </c:pt>
                <c:pt idx="2172">
                  <c:v>15.782941888390983</c:v>
                </c:pt>
                <c:pt idx="2173">
                  <c:v>15.765584168758341</c:v>
                </c:pt>
                <c:pt idx="2174">
                  <c:v>15.748256876384554</c:v>
                </c:pt>
                <c:pt idx="2175">
                  <c:v>15.730959758863833</c:v>
                </c:pt>
                <c:pt idx="2176">
                  <c:v>15.713692562004686</c:v>
                </c:pt>
                <c:pt idx="2177">
                  <c:v>15.69645502984509</c:v>
                </c:pt>
                <c:pt idx="2178">
                  <c:v>15.6792469046704</c:v>
                </c:pt>
                <c:pt idx="2179">
                  <c:v>15.662067927029366</c:v>
                </c:pt>
                <c:pt idx="2180">
                  <c:v>15.644917835751698</c:v>
                </c:pt>
                <c:pt idx="2181">
                  <c:v>15.627796367965274</c:v>
                </c:pt>
                <c:pt idx="2182">
                  <c:v>15.61070325911372</c:v>
                </c:pt>
                <c:pt idx="2183">
                  <c:v>15.593638242974057</c:v>
                </c:pt>
                <c:pt idx="2184">
                  <c:v>15.57660105167486</c:v>
                </c:pt>
                <c:pt idx="2185">
                  <c:v>15.559591415714014</c:v>
                </c:pt>
                <c:pt idx="2186">
                  <c:v>15.54260906397757</c:v>
                </c:pt>
                <c:pt idx="2187">
                  <c:v>15.525653723757987</c:v>
                </c:pt>
                <c:pt idx="2188">
                  <c:v>15.508725120773194</c:v>
                </c:pt>
                <c:pt idx="2189">
                  <c:v>15.491822979185123</c:v>
                </c:pt>
                <c:pt idx="2190">
                  <c:v>15.474947021619334</c:v>
                </c:pt>
                <c:pt idx="2191">
                  <c:v>15.458096969183966</c:v>
                </c:pt>
                <c:pt idx="2192">
                  <c:v>15.441272541489607</c:v>
                </c:pt>
                <c:pt idx="2193">
                  <c:v>15.424473456668766</c:v>
                </c:pt>
                <c:pt idx="2194">
                  <c:v>15.407699431396246</c:v>
                </c:pt>
                <c:pt idx="2195">
                  <c:v>15.390950180908563</c:v>
                </c:pt>
                <c:pt idx="2196">
                  <c:v>15.374225419024546</c:v>
                </c:pt>
                <c:pt idx="2197">
                  <c:v>15.357524858166141</c:v>
                </c:pt>
                <c:pt idx="2198">
                  <c:v>15.340848209378628</c:v>
                </c:pt>
                <c:pt idx="2199">
                  <c:v>15.324195182351634</c:v>
                </c:pt>
                <c:pt idx="2200">
                  <c:v>15.307565485439884</c:v>
                </c:pt>
                <c:pt idx="2201">
                  <c:v>15.290958825684712</c:v>
                </c:pt>
                <c:pt idx="2202">
                  <c:v>15.274374908835238</c:v>
                </c:pt>
                <c:pt idx="2203">
                  <c:v>15.257813439369624</c:v>
                </c:pt>
                <c:pt idx="2204">
                  <c:v>15.24127412051727</c:v>
                </c:pt>
                <c:pt idx="2205">
                  <c:v>15.224756654279938</c:v>
                </c:pt>
                <c:pt idx="2206">
                  <c:v>15.208260741454492</c:v>
                </c:pt>
                <c:pt idx="2207">
                  <c:v>15.191786081654506</c:v>
                </c:pt>
                <c:pt idx="2208">
                  <c:v>15.175332373332431</c:v>
                </c:pt>
                <c:pt idx="2209">
                  <c:v>15.158899313802703</c:v>
                </c:pt>
                <c:pt idx="2210">
                  <c:v>15.142486599263542</c:v>
                </c:pt>
                <c:pt idx="2211">
                  <c:v>15.126093924820335</c:v>
                </c:pt>
                <c:pt idx="2212">
                  <c:v>15.109720984508172</c:v>
                </c:pt>
                <c:pt idx="2213">
                  <c:v>15.093367471314728</c:v>
                </c:pt>
                <c:pt idx="2214">
                  <c:v>15.077033077203906</c:v>
                </c:pt>
                <c:pt idx="2215">
                  <c:v>15.060717493138682</c:v>
                </c:pt>
                <c:pt idx="2216">
                  <c:v>15.044420409104566</c:v>
                </c:pt>
                <c:pt idx="2217">
                  <c:v>15.028141514133493</c:v>
                </c:pt>
                <c:pt idx="2218">
                  <c:v>15.011880496327185</c:v>
                </c:pt>
                <c:pt idx="2219">
                  <c:v>14.995637042881027</c:v>
                </c:pt>
                <c:pt idx="2220">
                  <c:v>14.97941084010807</c:v>
                </c:pt>
                <c:pt idx="2221">
                  <c:v>14.963201573462989</c:v>
                </c:pt>
                <c:pt idx="2222">
                  <c:v>14.947008927566394</c:v>
                </c:pt>
                <c:pt idx="2223">
                  <c:v>14.930832586229004</c:v>
                </c:pt>
                <c:pt idx="2224">
                  <c:v>14.914672232476081</c:v>
                </c:pt>
                <c:pt idx="2225">
                  <c:v>14.898527548571911</c:v>
                </c:pt>
                <c:pt idx="2226">
                  <c:v>14.882398216044257</c:v>
                </c:pt>
                <c:pt idx="2227">
                  <c:v>14.866283915709598</c:v>
                </c:pt>
                <c:pt idx="2228">
                  <c:v>14.850184327697473</c:v>
                </c:pt>
                <c:pt idx="2229">
                  <c:v>14.834099131475424</c:v>
                </c:pt>
                <c:pt idx="2230">
                  <c:v>14.818028005874254</c:v>
                </c:pt>
                <c:pt idx="2231">
                  <c:v>14.801970629113146</c:v>
                </c:pt>
                <c:pt idx="2232">
                  <c:v>14.785926678824417</c:v>
                </c:pt>
                <c:pt idx="2233">
                  <c:v>14.769895832079458</c:v>
                </c:pt>
                <c:pt idx="2234">
                  <c:v>14.753877765413748</c:v>
                </c:pt>
                <c:pt idx="2235">
                  <c:v>14.737872154852123</c:v>
                </c:pt>
                <c:pt idx="2236">
                  <c:v>14.721878675934956</c:v>
                </c:pt>
                <c:pt idx="2237">
                  <c:v>14.705897003743033</c:v>
                </c:pt>
                <c:pt idx="2238">
                  <c:v>14.689926812923904</c:v>
                </c:pt>
                <c:pt idx="2239">
                  <c:v>14.673967777717321</c:v>
                </c:pt>
                <c:pt idx="2240">
                  <c:v>14.658019571981104</c:v>
                </c:pt>
                <c:pt idx="2241">
                  <c:v>14.642081869216632</c:v>
                </c:pt>
                <c:pt idx="2242">
                  <c:v>14.626154342596267</c:v>
                </c:pt>
                <c:pt idx="2243">
                  <c:v>14.610236664987484</c:v>
                </c:pt>
                <c:pt idx="2244">
                  <c:v>14.594328508980377</c:v>
                </c:pt>
                <c:pt idx="2245">
                  <c:v>14.578429546913146</c:v>
                </c:pt>
                <c:pt idx="2246">
                  <c:v>14.562539450898297</c:v>
                </c:pt>
                <c:pt idx="2247">
                  <c:v>14.546657892849684</c:v>
                </c:pt>
                <c:pt idx="2248">
                  <c:v>14.530784544507494</c:v>
                </c:pt>
                <c:pt idx="2249">
                  <c:v>14.514919077466002</c:v>
                </c:pt>
                <c:pt idx="2250">
                  <c:v>14.499061163198594</c:v>
                </c:pt>
                <c:pt idx="2251">
                  <c:v>14.483210473085606</c:v>
                </c:pt>
                <c:pt idx="2252">
                  <c:v>14.467366678439653</c:v>
                </c:pt>
                <c:pt idx="2253">
                  <c:v>14.451529450532949</c:v>
                </c:pt>
                <c:pt idx="2254">
                  <c:v>14.43569846062319</c:v>
                </c:pt>
                <c:pt idx="2255">
                  <c:v>14.419873379980546</c:v>
                </c:pt>
                <c:pt idx="2256">
                  <c:v>14.404053879914368</c:v>
                </c:pt>
                <c:pt idx="2257">
                  <c:v>14.388239631799379</c:v>
                </c:pt>
                <c:pt idx="2258">
                  <c:v>14.372430307102706</c:v>
                </c:pt>
                <c:pt idx="2259">
                  <c:v>14.3566255774103</c:v>
                </c:pt>
                <c:pt idx="2260">
                  <c:v>14.340825114453835</c:v>
                </c:pt>
                <c:pt idx="2261">
                  <c:v>14.325028590137276</c:v>
                </c:pt>
                <c:pt idx="2262">
                  <c:v>14.309235676563546</c:v>
                </c:pt>
                <c:pt idx="2263">
                  <c:v>14.293446046061371</c:v>
                </c:pt>
                <c:pt idx="2264">
                  <c:v>14.277659371212202</c:v>
                </c:pt>
                <c:pt idx="2265">
                  <c:v>14.261875324876005</c:v>
                </c:pt>
                <c:pt idx="2266">
                  <c:v>14.246093580219487</c:v>
                </c:pt>
                <c:pt idx="2267">
                  <c:v>14.23031381074159</c:v>
                </c:pt>
                <c:pt idx="2268">
                  <c:v>14.214535690300567</c:v>
                </c:pt>
                <c:pt idx="2269">
                  <c:v>14.198758893140999</c:v>
                </c:pt>
                <c:pt idx="2270">
                  <c:v>14.182983093919983</c:v>
                </c:pt>
                <c:pt idx="2271">
                  <c:v>14.167207967734461</c:v>
                </c:pt>
                <c:pt idx="2272">
                  <c:v>14.151433190147076</c:v>
                </c:pt>
                <c:pt idx="2273">
                  <c:v>14.135658437213587</c:v>
                </c:pt>
                <c:pt idx="2274">
                  <c:v>14.119883385509171</c:v>
                </c:pt>
                <c:pt idx="2275">
                  <c:v>14.104107712154805</c:v>
                </c:pt>
                <c:pt idx="2276">
                  <c:v>14.08833109484439</c:v>
                </c:pt>
                <c:pt idx="2277">
                  <c:v>14.072553211870733</c:v>
                </c:pt>
                <c:pt idx="2278">
                  <c:v>14.056773742152517</c:v>
                </c:pt>
                <c:pt idx="2279">
                  <c:v>14.040992365260315</c:v>
                </c:pt>
                <c:pt idx="2280">
                  <c:v>14.025208761443706</c:v>
                </c:pt>
                <c:pt idx="2281">
                  <c:v>14.009422611656973</c:v>
                </c:pt>
                <c:pt idx="2282">
                  <c:v>13.993633597585911</c:v>
                </c:pt>
                <c:pt idx="2283">
                  <c:v>13.977841401673878</c:v>
                </c:pt>
                <c:pt idx="2284">
                  <c:v>13.962045707148308</c:v>
                </c:pt>
                <c:pt idx="2285">
                  <c:v>13.946246198046786</c:v>
                </c:pt>
                <c:pt idx="2286">
                  <c:v>13.930442559243211</c:v>
                </c:pt>
                <c:pt idx="2287">
                  <c:v>13.914634476473896</c:v>
                </c:pt>
                <c:pt idx="2288">
                  <c:v>13.898821636363445</c:v>
                </c:pt>
                <c:pt idx="2289">
                  <c:v>13.883003726451438</c:v>
                </c:pt>
                <c:pt idx="2290">
                  <c:v>13.867180435217115</c:v>
                </c:pt>
                <c:pt idx="2291">
                  <c:v>13.851351452106684</c:v>
                </c:pt>
                <c:pt idx="2292">
                  <c:v>13.835516467557582</c:v>
                </c:pt>
                <c:pt idx="2293">
                  <c:v>13.81967517302574</c:v>
                </c:pt>
                <c:pt idx="2294">
                  <c:v>13.80382726100982</c:v>
                </c:pt>
                <c:pt idx="2295">
                  <c:v>13.787972425077669</c:v>
                </c:pt>
                <c:pt idx="2296">
                  <c:v>13.772110359891357</c:v>
                </c:pt>
                <c:pt idx="2297">
                  <c:v>13.756240761232839</c:v>
                </c:pt>
                <c:pt idx="2298">
                  <c:v>13.740363326029033</c:v>
                </c:pt>
                <c:pt idx="2299">
                  <c:v>13.72447775237713</c:v>
                </c:pt>
                <c:pt idx="2300">
                  <c:v>13.708583739569686</c:v>
                </c:pt>
                <c:pt idx="2301">
                  <c:v>13.692680988119649</c:v>
                </c:pt>
                <c:pt idx="2302">
                  <c:v>13.676769199785452</c:v>
                </c:pt>
                <c:pt idx="2303">
                  <c:v>13.660848077595434</c:v>
                </c:pt>
                <c:pt idx="2304">
                  <c:v>13.644917325873145</c:v>
                </c:pt>
                <c:pt idx="2305">
                  <c:v>13.628976650261542</c:v>
                </c:pt>
                <c:pt idx="2306">
                  <c:v>13.613025757747511</c:v>
                </c:pt>
                <c:pt idx="2307">
                  <c:v>13.59706435668638</c:v>
                </c:pt>
                <c:pt idx="2308">
                  <c:v>13.581092156826397</c:v>
                </c:pt>
                <c:pt idx="2309">
                  <c:v>13.565108869332603</c:v>
                </c:pt>
                <c:pt idx="2310">
                  <c:v>13.549114206810975</c:v>
                </c:pt>
                <c:pt idx="2311">
                  <c:v>13.533107883332532</c:v>
                </c:pt>
                <c:pt idx="2312">
                  <c:v>13.517089614456882</c:v>
                </c:pt>
                <c:pt idx="2313">
                  <c:v>13.501059117256286</c:v>
                </c:pt>
                <c:pt idx="2314">
                  <c:v>13.485016110338698</c:v>
                </c:pt>
                <c:pt idx="2315">
                  <c:v>13.468960313871694</c:v>
                </c:pt>
                <c:pt idx="2316">
                  <c:v>13.452891449605557</c:v>
                </c:pt>
                <c:pt idx="2317">
                  <c:v>13.436809240896466</c:v>
                </c:pt>
                <c:pt idx="2318">
                  <c:v>13.420713412729333</c:v>
                </c:pt>
                <c:pt idx="2319">
                  <c:v>13.404603691741103</c:v>
                </c:pt>
                <c:pt idx="2320">
                  <c:v>13.388479806243181</c:v>
                </c:pt>
                <c:pt idx="2321">
                  <c:v>13.372341486243933</c:v>
                </c:pt>
                <c:pt idx="2322">
                  <c:v>13.35618846347176</c:v>
                </c:pt>
                <c:pt idx="2323">
                  <c:v>13.340020471396484</c:v>
                </c:pt>
                <c:pt idx="2324">
                  <c:v>13.323837245252077</c:v>
                </c:pt>
                <c:pt idx="2325">
                  <c:v>13.307638522058799</c:v>
                </c:pt>
                <c:pt idx="2326">
                  <c:v>13.291424040644312</c:v>
                </c:pt>
                <c:pt idx="2327">
                  <c:v>13.275193541666102</c:v>
                </c:pt>
                <c:pt idx="2328">
                  <c:v>13.258946767632732</c:v>
                </c:pt>
                <c:pt idx="2329">
                  <c:v>13.242683462924937</c:v>
                </c:pt>
                <c:pt idx="2330">
                  <c:v>13.226403373817053</c:v>
                </c:pt>
                <c:pt idx="2331">
                  <c:v>13.210106248497871</c:v>
                </c:pt>
                <c:pt idx="2332">
                  <c:v>13.193791837092093</c:v>
                </c:pt>
                <c:pt idx="2333">
                  <c:v>13.17745989167976</c:v>
                </c:pt>
                <c:pt idx="2334">
                  <c:v>13.161110166317814</c:v>
                </c:pt>
                <c:pt idx="2335">
                  <c:v>13.144742417060014</c:v>
                </c:pt>
                <c:pt idx="2336">
                  <c:v>13.128356401977118</c:v>
                </c:pt>
                <c:pt idx="2337">
                  <c:v>13.111951881176648</c:v>
                </c:pt>
                <c:pt idx="2338">
                  <c:v>13.095528616822726</c:v>
                </c:pt>
                <c:pt idx="2339">
                  <c:v>13.07908637315604</c:v>
                </c:pt>
                <c:pt idx="2340">
                  <c:v>13.062624916512471</c:v>
                </c:pt>
                <c:pt idx="2341">
                  <c:v>13.046144015342936</c:v>
                </c:pt>
                <c:pt idx="2342">
                  <c:v>13.029643440231968</c:v>
                </c:pt>
                <c:pt idx="2343">
                  <c:v>13.013122963916693</c:v>
                </c:pt>
                <c:pt idx="2344">
                  <c:v>12.996582361305638</c:v>
                </c:pt>
                <c:pt idx="2345">
                  <c:v>12.980021409496494</c:v>
                </c:pt>
                <c:pt idx="2346">
                  <c:v>12.963439887794898</c:v>
                </c:pt>
                <c:pt idx="2347">
                  <c:v>12.946837577732202</c:v>
                </c:pt>
                <c:pt idx="2348">
                  <c:v>12.930214263083357</c:v>
                </c:pt>
                <c:pt idx="2349">
                  <c:v>12.913569729884134</c:v>
                </c:pt>
                <c:pt idx="2350">
                  <c:v>12.896903766448965</c:v>
                </c:pt>
                <c:pt idx="2351">
                  <c:v>12.880216163387965</c:v>
                </c:pt>
                <c:pt idx="2352">
                  <c:v>12.863506713623575</c:v>
                </c:pt>
                <c:pt idx="2353">
                  <c:v>12.846775212407591</c:v>
                </c:pt>
                <c:pt idx="2354">
                  <c:v>12.83002145733728</c:v>
                </c:pt>
                <c:pt idx="2355">
                  <c:v>12.813245248372587</c:v>
                </c:pt>
                <c:pt idx="2356">
                  <c:v>12.796446387850827</c:v>
                </c:pt>
                <c:pt idx="2357">
                  <c:v>12.77962468050363</c:v>
                </c:pt>
                <c:pt idx="2358">
                  <c:v>12.762779933472286</c:v>
                </c:pt>
                <c:pt idx="2359">
                  <c:v>12.745911956322635</c:v>
                </c:pt>
                <c:pt idx="2360">
                  <c:v>12.729020561060945</c:v>
                </c:pt>
                <c:pt idx="2361">
                  <c:v>12.712105562148228</c:v>
                </c:pt>
                <c:pt idx="2362">
                  <c:v>12.695166776515379</c:v>
                </c:pt>
                <c:pt idx="2363">
                  <c:v>12.6782040235775</c:v>
                </c:pt>
                <c:pt idx="2364">
                  <c:v>12.661217125247843</c:v>
                </c:pt>
                <c:pt idx="2365">
                  <c:v>12.644205905952413</c:v>
                </c:pt>
                <c:pt idx="2366">
                  <c:v>12.627170192643076</c:v>
                </c:pt>
                <c:pt idx="2367">
                  <c:v>12.610109814811459</c:v>
                </c:pt>
                <c:pt idx="2368">
                  <c:v>12.593024604502247</c:v>
                </c:pt>
                <c:pt idx="2369">
                  <c:v>12.575914396325846</c:v>
                </c:pt>
                <c:pt idx="2370">
                  <c:v>12.558779027471695</c:v>
                </c:pt>
                <c:pt idx="2371">
                  <c:v>12.541618337720507</c:v>
                </c:pt>
                <c:pt idx="2372">
                  <c:v>12.524432169456471</c:v>
                </c:pt>
                <c:pt idx="2373">
                  <c:v>12.507220367679663</c:v>
                </c:pt>
                <c:pt idx="2374">
                  <c:v>12.489982780017453</c:v>
                </c:pt>
                <c:pt idx="2375">
                  <c:v>12.472719256736479</c:v>
                </c:pt>
                <c:pt idx="2376">
                  <c:v>12.455429650753569</c:v>
                </c:pt>
                <c:pt idx="2377">
                  <c:v>12.438113817647036</c:v>
                </c:pt>
                <c:pt idx="2378">
                  <c:v>12.420771615667432</c:v>
                </c:pt>
                <c:pt idx="2379">
                  <c:v>12.403402905748315</c:v>
                </c:pt>
                <c:pt idx="2380">
                  <c:v>12.386007551515949</c:v>
                </c:pt>
                <c:pt idx="2381">
                  <c:v>12.368585419300027</c:v>
                </c:pt>
                <c:pt idx="2382">
                  <c:v>12.351136378142986</c:v>
                </c:pt>
                <c:pt idx="2383">
                  <c:v>12.333660299810074</c:v>
                </c:pt>
                <c:pt idx="2384">
                  <c:v>12.316157058797801</c:v>
                </c:pt>
                <c:pt idx="2385">
                  <c:v>12.29862653234397</c:v>
                </c:pt>
                <c:pt idx="2386">
                  <c:v>12.281068600435692</c:v>
                </c:pt>
                <c:pt idx="2387">
                  <c:v>12.263483145818046</c:v>
                </c:pt>
                <c:pt idx="2388">
                  <c:v>12.245870054002591</c:v>
                </c:pt>
                <c:pt idx="2389">
                  <c:v>12.228229213275021</c:v>
                </c:pt>
                <c:pt idx="2390">
                  <c:v>12.210560514703257</c:v>
                </c:pt>
                <c:pt idx="2391">
                  <c:v>12.192863852144381</c:v>
                </c:pt>
                <c:pt idx="2392">
                  <c:v>12.175139122252578</c:v>
                </c:pt>
                <c:pt idx="2393">
                  <c:v>12.157386224485387</c:v>
                </c:pt>
                <c:pt idx="2394">
                  <c:v>12.139605061110728</c:v>
                </c:pt>
                <c:pt idx="2395">
                  <c:v>12.121795537213204</c:v>
                </c:pt>
                <c:pt idx="2396">
                  <c:v>12.103957560700456</c:v>
                </c:pt>
                <c:pt idx="2397">
                  <c:v>12.086091042308835</c:v>
                </c:pt>
                <c:pt idx="2398">
                  <c:v>12.068195895609088</c:v>
                </c:pt>
                <c:pt idx="2399">
                  <c:v>12.050272037011736</c:v>
                </c:pt>
                <c:pt idx="2400">
                  <c:v>12.032319385772428</c:v>
                </c:pt>
                <c:pt idx="2401">
                  <c:v>12.014337863996111</c:v>
                </c:pt>
                <c:pt idx="2402">
                  <c:v>11.99632739664273</c:v>
                </c:pt>
                <c:pt idx="2403">
                  <c:v>11.978287911530234</c:v>
                </c:pt>
                <c:pt idx="2404">
                  <c:v>11.96021933933962</c:v>
                </c:pt>
                <c:pt idx="2405">
                  <c:v>11.942121613618294</c:v>
                </c:pt>
                <c:pt idx="2406">
                  <c:v>11.923994670783928</c:v>
                </c:pt>
                <c:pt idx="2407">
                  <c:v>11.905838450127</c:v>
                </c:pt>
                <c:pt idx="2408">
                  <c:v>11.887652893814897</c:v>
                </c:pt>
                <c:pt idx="2409">
                  <c:v>11.869437946893679</c:v>
                </c:pt>
                <c:pt idx="2410">
                  <c:v>11.851193557291083</c:v>
                </c:pt>
                <c:pt idx="2411">
                  <c:v>11.832919675818772</c:v>
                </c:pt>
                <c:pt idx="2412">
                  <c:v>11.814616256173959</c:v>
                </c:pt>
                <c:pt idx="2413">
                  <c:v>11.796283254941578</c:v>
                </c:pt>
                <c:pt idx="2414">
                  <c:v>11.777920631595194</c:v>
                </c:pt>
                <c:pt idx="2415">
                  <c:v>11.759528348498701</c:v>
                </c:pt>
                <c:pt idx="2416">
                  <c:v>11.741106370907071</c:v>
                </c:pt>
                <c:pt idx="2417">
                  <c:v>11.722654666966783</c:v>
                </c:pt>
                <c:pt idx="2418">
                  <c:v>11.704173207716819</c:v>
                </c:pt>
                <c:pt idx="2419">
                  <c:v>11.685661967088258</c:v>
                </c:pt>
                <c:pt idx="2420">
                  <c:v>11.667120921904356</c:v>
                </c:pt>
                <c:pt idx="2421">
                  <c:v>11.648550051880651</c:v>
                </c:pt>
                <c:pt idx="2422">
                  <c:v>11.629949339623595</c:v>
                </c:pt>
                <c:pt idx="2423">
                  <c:v>11.611318770630366</c:v>
                </c:pt>
                <c:pt idx="2424">
                  <c:v>11.592658333287428</c:v>
                </c:pt>
                <c:pt idx="2425">
                  <c:v>11.573968018869415</c:v>
                </c:pt>
                <c:pt idx="2426">
                  <c:v>11.555247821537185</c:v>
                </c:pt>
                <c:pt idx="2427">
                  <c:v>11.536497738336626</c:v>
                </c:pt>
                <c:pt idx="2428">
                  <c:v>11.517717769195762</c:v>
                </c:pt>
                <c:pt idx="2429">
                  <c:v>11.498907916923034</c:v>
                </c:pt>
                <c:pt idx="2430">
                  <c:v>11.480068187204562</c:v>
                </c:pt>
                <c:pt idx="2431">
                  <c:v>11.46119858860121</c:v>
                </c:pt>
                <c:pt idx="2432">
                  <c:v>11.442299132545655</c:v>
                </c:pt>
                <c:pt idx="2433">
                  <c:v>11.423369833339157</c:v>
                </c:pt>
                <c:pt idx="2434">
                  <c:v>11.404410708147804</c:v>
                </c:pt>
                <c:pt idx="2435">
                  <c:v>11.385421776998946</c:v>
                </c:pt>
                <c:pt idx="2436">
                  <c:v>11.366403062777179</c:v>
                </c:pt>
                <c:pt idx="2437">
                  <c:v>11.347354591220075</c:v>
                </c:pt>
                <c:pt idx="2438">
                  <c:v>11.328276390913476</c:v>
                </c:pt>
                <c:pt idx="2439">
                  <c:v>11.309168493287295</c:v>
                </c:pt>
                <c:pt idx="2440">
                  <c:v>11.290030932610236</c:v>
                </c:pt>
                <c:pt idx="2441">
                  <c:v>11.270863745984446</c:v>
                </c:pt>
                <c:pt idx="2442">
                  <c:v>11.251666973340885</c:v>
                </c:pt>
                <c:pt idx="2443">
                  <c:v>11.232440657432788</c:v>
                </c:pt>
                <c:pt idx="2444">
                  <c:v>11.213184843830444</c:v>
                </c:pt>
                <c:pt idx="2445">
                  <c:v>11.193899580915204</c:v>
                </c:pt>
                <c:pt idx="2446">
                  <c:v>11.174584919872647</c:v>
                </c:pt>
                <c:pt idx="2447">
                  <c:v>11.155240914686635</c:v>
                </c:pt>
                <c:pt idx="2448">
                  <c:v>11.135867622132341</c:v>
                </c:pt>
                <c:pt idx="2449">
                  <c:v>11.116465101769515</c:v>
                </c:pt>
                <c:pt idx="2450">
                  <c:v>11.097033415935202</c:v>
                </c:pt>
                <c:pt idx="2451">
                  <c:v>11.077572629736402</c:v>
                </c:pt>
                <c:pt idx="2452">
                  <c:v>11.058082811042688</c:v>
                </c:pt>
                <c:pt idx="2453">
                  <c:v>11.038564030478184</c:v>
                </c:pt>
                <c:pt idx="2454">
                  <c:v>11.019016361414078</c:v>
                </c:pt>
                <c:pt idx="2455">
                  <c:v>10.99943987995996</c:v>
                </c:pt>
                <c:pt idx="2456">
                  <c:v>10.979834664955641</c:v>
                </c:pt>
                <c:pt idx="2457">
                  <c:v>10.960200797962807</c:v>
                </c:pt>
                <c:pt idx="2458">
                  <c:v>10.940538363255799</c:v>
                </c:pt>
                <c:pt idx="2459">
                  <c:v>10.920847447813431</c:v>
                </c:pt>
                <c:pt idx="2460">
                  <c:v>10.901128141308991</c:v>
                </c:pt>
                <c:pt idx="2461">
                  <c:v>10.881380536101489</c:v>
                </c:pt>
                <c:pt idx="2462">
                  <c:v>10.861604727225821</c:v>
                </c:pt>
                <c:pt idx="2463">
                  <c:v>10.841800812383298</c:v>
                </c:pt>
                <c:pt idx="2464">
                  <c:v>10.821968891932066</c:v>
                </c:pt>
                <c:pt idx="2465">
                  <c:v>10.802109068875803</c:v>
                </c:pt>
                <c:pt idx="2466">
                  <c:v>10.782221448855211</c:v>
                </c:pt>
                <c:pt idx="2467">
                  <c:v>10.762306140136245</c:v>
                </c:pt>
                <c:pt idx="2468">
                  <c:v>10.742363253600004</c:v>
                </c:pt>
                <c:pt idx="2469">
                  <c:v>10.722392902732093</c:v>
                </c:pt>
                <c:pt idx="2470">
                  <c:v>10.702395203611452</c:v>
                </c:pt>
                <c:pt idx="2471">
                  <c:v>10.682370274899318</c:v>
                </c:pt>
                <c:pt idx="2472">
                  <c:v>10.66231823782813</c:v>
                </c:pt>
                <c:pt idx="2473">
                  <c:v>10.642239216189726</c:v>
                </c:pt>
                <c:pt idx="2474">
                  <c:v>10.622133336324175</c:v>
                </c:pt>
                <c:pt idx="2475">
                  <c:v>10.602000727107432</c:v>
                </c:pt>
                <c:pt idx="2476">
                  <c:v>10.581841519940102</c:v>
                </c:pt>
                <c:pt idx="2477">
                  <c:v>10.561655848735176</c:v>
                </c:pt>
                <c:pt idx="2478">
                  <c:v>10.541443849905146</c:v>
                </c:pt>
                <c:pt idx="2479">
                  <c:v>10.521205662350662</c:v>
                </c:pt>
                <c:pt idx="2480">
                  <c:v>10.500941427447305</c:v>
                </c:pt>
                <c:pt idx="2481">
                  <c:v>10.480651289033132</c:v>
                </c:pt>
                <c:pt idx="2482">
                  <c:v>10.46033539339588</c:v>
                </c:pt>
                <c:pt idx="2483">
                  <c:v>10.439993889259934</c:v>
                </c:pt>
                <c:pt idx="2484">
                  <c:v>10.419626927773397</c:v>
                </c:pt>
                <c:pt idx="2485">
                  <c:v>10.39923466249463</c:v>
                </c:pt>
                <c:pt idx="2486">
                  <c:v>10.378817249378884</c:v>
                </c:pt>
                <c:pt idx="2487">
                  <c:v>10.358374846765217</c:v>
                </c:pt>
                <c:pt idx="2488">
                  <c:v>10.337907615362214</c:v>
                </c:pt>
                <c:pt idx="2489">
                  <c:v>10.317415718234809</c:v>
                </c:pt>
                <c:pt idx="2490">
                  <c:v>10.29689932078983</c:v>
                </c:pt>
                <c:pt idx="2491">
                  <c:v>10.276358590762653</c:v>
                </c:pt>
                <c:pt idx="2492">
                  <c:v>10.255793698202638</c:v>
                </c:pt>
                <c:pt idx="2493">
                  <c:v>10.235204815458481</c:v>
                </c:pt>
                <c:pt idx="2494">
                  <c:v>10.214592117165015</c:v>
                </c:pt>
                <c:pt idx="2495">
                  <c:v>10.193955780227355</c:v>
                </c:pt>
                <c:pt idx="2496">
                  <c:v>10.173295983807403</c:v>
                </c:pt>
                <c:pt idx="2497">
                  <c:v>10.152612909308314</c:v>
                </c:pt>
                <c:pt idx="2498">
                  <c:v>10.131906740360259</c:v>
                </c:pt>
                <c:pt idx="2499">
                  <c:v>10.111177662804993</c:v>
                </c:pt>
                <c:pt idx="2500">
                  <c:v>10.09042586468119</c:v>
                </c:pt>
                <c:pt idx="2501">
                  <c:v>10.069651536209268</c:v>
                </c:pt>
                <c:pt idx="2502">
                  <c:v>10.048854869775647</c:v>
                </c:pt>
                <c:pt idx="2503">
                  <c:v>10.028036059918307</c:v>
                </c:pt>
                <c:pt idx="2504">
                  <c:v>10.007195303310255</c:v>
                </c:pt>
                <c:pt idx="2505">
                  <c:v>9.9863327987450354</c:v>
                </c:pt>
                <c:pt idx="2506">
                  <c:v>9.9654487471200817</c:v>
                </c:pt>
                <c:pt idx="2507">
                  <c:v>9.9445433514218351</c:v>
                </c:pt>
                <c:pt idx="2508">
                  <c:v>9.9236168167092575</c:v>
                </c:pt>
                <c:pt idx="2509">
                  <c:v>9.9026693500985949</c:v>
                </c:pt>
                <c:pt idx="2510">
                  <c:v>9.8817011607466139</c:v>
                </c:pt>
                <c:pt idx="2511">
                  <c:v>9.8607124598350655</c:v>
                </c:pt>
                <c:pt idx="2512">
                  <c:v>9.8397034605544658</c:v>
                </c:pt>
                <c:pt idx="2513">
                  <c:v>9.8186743780873407</c:v>
                </c:pt>
                <c:pt idx="2514">
                  <c:v>9.7976254295927099</c:v>
                </c:pt>
                <c:pt idx="2515">
                  <c:v>9.7765568341887068</c:v>
                </c:pt>
                <c:pt idx="2516">
                  <c:v>9.7554688129370284</c:v>
                </c:pt>
                <c:pt idx="2517">
                  <c:v>9.734361588825573</c:v>
                </c:pt>
                <c:pt idx="2518">
                  <c:v>9.7132353867525847</c:v>
                </c:pt>
                <c:pt idx="2519">
                  <c:v>9.6920904335090299</c:v>
                </c:pt>
                <c:pt idx="2520">
                  <c:v>9.6709269577623456</c:v>
                </c:pt>
                <c:pt idx="2521">
                  <c:v>9.6497451900397895</c:v>
                </c:pt>
                <c:pt idx="2522">
                  <c:v>9.6285453627108613</c:v>
                </c:pt>
                <c:pt idx="2523">
                  <c:v>9.6073277099710435</c:v>
                </c:pt>
                <c:pt idx="2524">
                  <c:v>9.586092467824054</c:v>
                </c:pt>
                <c:pt idx="2525">
                  <c:v>9.5648398740651057</c:v>
                </c:pt>
                <c:pt idx="2526">
                  <c:v>9.5435701682635852</c:v>
                </c:pt>
                <c:pt idx="2527">
                  <c:v>9.5222835917458841</c:v>
                </c:pt>
                <c:pt idx="2528">
                  <c:v>9.5009803875780801</c:v>
                </c:pt>
                <c:pt idx="2529">
                  <c:v>9.4796608005484622</c:v>
                </c:pt>
                <c:pt idx="2530">
                  <c:v>9.4583250771501408</c:v>
                </c:pt>
                <c:pt idx="2531">
                  <c:v>9.4369734655636286</c:v>
                </c:pt>
                <c:pt idx="2532">
                  <c:v>9.4156062156389915</c:v>
                </c:pt>
                <c:pt idx="2533">
                  <c:v>9.3942235788788189</c:v>
                </c:pt>
                <c:pt idx="2534">
                  <c:v>9.3728258084199485</c:v>
                </c:pt>
                <c:pt idx="2535">
                  <c:v>9.3514131590160705</c:v>
                </c:pt>
                <c:pt idx="2536">
                  <c:v>9.3299858870200545</c:v>
                </c:pt>
                <c:pt idx="2537">
                  <c:v>9.3085442503658005</c:v>
                </c:pt>
                <c:pt idx="2538">
                  <c:v>9.2870885085506369</c:v>
                </c:pt>
                <c:pt idx="2539">
                  <c:v>9.2656189226171861</c:v>
                </c:pt>
                <c:pt idx="2540">
                  <c:v>9.2441357551356553</c:v>
                </c:pt>
                <c:pt idx="2541">
                  <c:v>9.2226392701856756</c:v>
                </c:pt>
                <c:pt idx="2542">
                  <c:v>9.201129733338071</c:v>
                </c:pt>
                <c:pt idx="2543">
                  <c:v>9.1796074116371695</c:v>
                </c:pt>
                <c:pt idx="2544">
                  <c:v>9.1580725735819666</c:v>
                </c:pt>
                <c:pt idx="2545">
                  <c:v>9.1365254891085961</c:v>
                </c:pt>
                <c:pt idx="2546">
                  <c:v>9.114966429571755</c:v>
                </c:pt>
                <c:pt idx="2547">
                  <c:v>9.0933956677263623</c:v>
                </c:pt>
                <c:pt idx="2548">
                  <c:v>9.0718134777092594</c:v>
                </c:pt>
                <c:pt idx="2549">
                  <c:v>9.0502201350209415</c:v>
                </c:pt>
                <c:pt idx="2550">
                  <c:v>9.028615916506963</c:v>
                </c:pt>
                <c:pt idx="2551">
                  <c:v>9.0070011003391581</c:v>
                </c:pt>
                <c:pt idx="2552">
                  <c:v>8.9853759659981876</c:v>
                </c:pt>
                <c:pt idx="2553">
                  <c:v>8.9637407942533969</c:v>
                </c:pt>
                <c:pt idx="2554">
                  <c:v>8.942095867145655</c:v>
                </c:pt>
                <c:pt idx="2555">
                  <c:v>8.9204414679676542</c:v>
                </c:pt>
                <c:pt idx="2556">
                  <c:v>8.8987778812457812</c:v>
                </c:pt>
                <c:pt idx="2557">
                  <c:v>8.8771053927212904</c:v>
                </c:pt>
                <c:pt idx="2558">
                  <c:v>8.8554242893313528</c:v>
                </c:pt>
                <c:pt idx="2559">
                  <c:v>8.8337348591900842</c:v>
                </c:pt>
                <c:pt idx="2560">
                  <c:v>8.812037391570346</c:v>
                </c:pt>
                <c:pt idx="2561">
                  <c:v>8.7903321768839309</c:v>
                </c:pt>
                <c:pt idx="2562">
                  <c:v>8.7686195066629491</c:v>
                </c:pt>
                <c:pt idx="2563">
                  <c:v>8.7468996735412681</c:v>
                </c:pt>
                <c:pt idx="2564">
                  <c:v>8.7251729712350095</c:v>
                </c:pt>
                <c:pt idx="2565">
                  <c:v>8.7034396945231371</c:v>
                </c:pt>
                <c:pt idx="2566">
                  <c:v>8.6817001392290631</c:v>
                </c:pt>
                <c:pt idx="2567">
                  <c:v>8.6599546022007843</c:v>
                </c:pt>
                <c:pt idx="2568">
                  <c:v>8.6382033812922483</c:v>
                </c:pt>
                <c:pt idx="2569">
                  <c:v>8.6164467753433112</c:v>
                </c:pt>
                <c:pt idx="2570">
                  <c:v>8.5946850841614868</c:v>
                </c:pt>
                <c:pt idx="2571">
                  <c:v>8.5729186085011406</c:v>
                </c:pt>
                <c:pt idx="2572">
                  <c:v>8.5511476500456496</c:v>
                </c:pt>
                <c:pt idx="2573">
                  <c:v>8.5293725113864642</c:v>
                </c:pt>
                <c:pt idx="2574">
                  <c:v>8.5075934960046133</c:v>
                </c:pt>
                <c:pt idx="2575">
                  <c:v>8.4858109082507163</c:v>
                </c:pt>
                <c:pt idx="2576">
                  <c:v>8.4640250533252175</c:v>
                </c:pt>
                <c:pt idx="2577">
                  <c:v>8.4422362372590296</c:v>
                </c:pt>
                <c:pt idx="2578">
                  <c:v>8.4204447668937163</c:v>
                </c:pt>
                <c:pt idx="2579">
                  <c:v>8.3986509498616932</c:v>
                </c:pt>
                <c:pt idx="2580">
                  <c:v>8.3768550945660234</c:v>
                </c:pt>
                <c:pt idx="2581">
                  <c:v>8.3550575101611173</c:v>
                </c:pt>
                <c:pt idx="2582">
                  <c:v>8.3332585065326068</c:v>
                </c:pt>
                <c:pt idx="2583">
                  <c:v>8.3114583942770022</c:v>
                </c:pt>
                <c:pt idx="2584">
                  <c:v>8.2896574846819924</c:v>
                </c:pt>
                <c:pt idx="2585">
                  <c:v>8.2678560897061395</c:v>
                </c:pt>
                <c:pt idx="2586">
                  <c:v>8.2460545219588273</c:v>
                </c:pt>
                <c:pt idx="2587">
                  <c:v>8.224253094680023</c:v>
                </c:pt>
                <c:pt idx="2588">
                  <c:v>8.2024521217197606</c:v>
                </c:pt>
                <c:pt idx="2589">
                  <c:v>8.18065191751767</c:v>
                </c:pt>
                <c:pt idx="2590">
                  <c:v>8.1588527970832221</c:v>
                </c:pt>
                <c:pt idx="2591">
                  <c:v>8.1370550759746418</c:v>
                </c:pt>
                <c:pt idx="2592">
                  <c:v>8.1152590702779364</c:v>
                </c:pt>
                <c:pt idx="2593">
                  <c:v>8.0934650965875239</c:v>
                </c:pt>
                <c:pt idx="2594">
                  <c:v>8.0716734719843544</c:v>
                </c:pt>
                <c:pt idx="2595">
                  <c:v>8.0498845140154156</c:v>
                </c:pt>
                <c:pt idx="2596">
                  <c:v>8.028098540673172</c:v>
                </c:pt>
                <c:pt idx="2597">
                  <c:v>8.0063158703746282</c:v>
                </c:pt>
                <c:pt idx="2598">
                  <c:v>7.9845368219396482</c:v>
                </c:pt>
                <c:pt idx="2599">
                  <c:v>7.9627617145707497</c:v>
                </c:pt>
                <c:pt idx="2600">
                  <c:v>7.940990867831327</c:v>
                </c:pt>
                <c:pt idx="2601">
                  <c:v>7.9192246016246015</c:v>
                </c:pt>
                <c:pt idx="2602">
                  <c:v>7.8974632361723653</c:v>
                </c:pt>
                <c:pt idx="2603">
                  <c:v>7.8757070919932657</c:v>
                </c:pt>
                <c:pt idx="2604">
                  <c:v>7.8539564898818117</c:v>
                </c:pt>
                <c:pt idx="2605">
                  <c:v>7.8322117508860378</c:v>
                </c:pt>
                <c:pt idx="2606">
                  <c:v>7.8104731962866234</c:v>
                </c:pt>
                <c:pt idx="2607">
                  <c:v>7.7887411475745862</c:v>
                </c:pt>
                <c:pt idx="2608">
                  <c:v>7.767015926429246</c:v>
                </c:pt>
                <c:pt idx="2609">
                  <c:v>7.7452978546967799</c:v>
                </c:pt>
                <c:pt idx="2610">
                  <c:v>7.7235872543680451</c:v>
                </c:pt>
                <c:pt idx="2611">
                  <c:v>7.7018844475559689</c:v>
                </c:pt>
                <c:pt idx="2612">
                  <c:v>7.6801897564736441</c:v>
                </c:pt>
                <c:pt idx="2613">
                  <c:v>7.6585035034118221</c:v>
                </c:pt>
                <c:pt idx="2614">
                  <c:v>7.6368260107167254</c:v>
                </c:pt>
                <c:pt idx="2615">
                  <c:v>7.6151576007666968</c:v>
                </c:pt>
                <c:pt idx="2616">
                  <c:v>7.5934985959503614</c:v>
                </c:pt>
                <c:pt idx="2617">
                  <c:v>7.5718493186434364</c:v>
                </c:pt>
                <c:pt idx="2618">
                  <c:v>7.550210091185523</c:v>
                </c:pt>
                <c:pt idx="2619">
                  <c:v>7.5285812358573327</c:v>
                </c:pt>
                <c:pt idx="2620">
                  <c:v>7.5069630748576319</c:v>
                </c:pt>
                <c:pt idx="2621">
                  <c:v>7.4853559302797343</c:v>
                </c:pt>
                <c:pt idx="2622">
                  <c:v>7.4637601240880445</c:v>
                </c:pt>
                <c:pt idx="2623">
                  <c:v>7.4421759780947649</c:v>
                </c:pt>
                <c:pt idx="2624">
                  <c:v>7.420603813935819</c:v>
                </c:pt>
                <c:pt idx="2625">
                  <c:v>7.3990439530472898</c:v>
                </c:pt>
                <c:pt idx="2626">
                  <c:v>7.3774967166417058</c:v>
                </c:pt>
                <c:pt idx="2627">
                  <c:v>7.35596242568338</c:v>
                </c:pt>
                <c:pt idx="2628">
                  <c:v>7.3344414008647618</c:v>
                </c:pt>
                <c:pt idx="2629">
                  <c:v>7.3129339625816279</c:v>
                </c:pt>
                <c:pt idx="2630">
                  <c:v>7.2914404309088257</c:v>
                </c:pt>
                <c:pt idx="2631">
                  <c:v>7.2699611255755459</c:v>
                </c:pt>
                <c:pt idx="2632">
                  <c:v>7.2484963659405057</c:v>
                </c:pt>
                <c:pt idx="2633">
                  <c:v>7.2270464709669326</c:v>
                </c:pt>
                <c:pt idx="2634">
                  <c:v>7.2056117591978879</c:v>
                </c:pt>
                <c:pt idx="2635">
                  <c:v>7.1841925487301541</c:v>
                </c:pt>
                <c:pt idx="2636">
                  <c:v>7.1627891571894828</c:v>
                </c:pt>
                <c:pt idx="2637">
                  <c:v>7.1414019017048442</c:v>
                </c:pt>
                <c:pt idx="2638">
                  <c:v>7.1200310988826576</c:v>
                </c:pt>
                <c:pt idx="2639">
                  <c:v>7.098677064780742</c:v>
                </c:pt>
                <c:pt idx="2640">
                  <c:v>7.0773401148823378</c:v>
                </c:pt>
                <c:pt idx="2641">
                  <c:v>7.056020564069696</c:v>
                </c:pt>
                <c:pt idx="2642">
                  <c:v>7.0347187265980189</c:v>
                </c:pt>
                <c:pt idx="2643">
                  <c:v>7.0134349160682561</c:v>
                </c:pt>
                <c:pt idx="2644">
                  <c:v>6.992169445400763</c:v>
                </c:pt>
                <c:pt idx="2645">
                  <c:v>6.9709226268079627</c:v>
                </c:pt>
                <c:pt idx="2646">
                  <c:v>6.9496947717675441</c:v>
                </c:pt>
                <c:pt idx="2647">
                  <c:v>6.9284861909946649</c:v>
                </c:pt>
                <c:pt idx="2648">
                  <c:v>6.9072971944146477</c:v>
                </c:pt>
                <c:pt idx="2649">
                  <c:v>6.8861280911351743</c:v>
                </c:pt>
                <c:pt idx="2650">
                  <c:v>6.8649791894181096</c:v>
                </c:pt>
                <c:pt idx="2651">
                  <c:v>6.8438507966518101</c:v>
                </c:pt>
                <c:pt idx="2652">
                  <c:v>6.8227432193220086</c:v>
                </c:pt>
                <c:pt idx="2653">
                  <c:v>6.8016567629839582</c:v>
                </c:pt>
                <c:pt idx="2654">
                  <c:v>6.780591732233356</c:v>
                </c:pt>
                <c:pt idx="2655">
                  <c:v>6.7595484306768157</c:v>
                </c:pt>
                <c:pt idx="2656">
                  <c:v>6.7385271609037947</c:v>
                </c:pt>
                <c:pt idx="2657">
                  <c:v>6.7175282244556511</c:v>
                </c:pt>
                <c:pt idx="2658">
                  <c:v>6.6965519217973348</c:v>
                </c:pt>
                <c:pt idx="2659">
                  <c:v>6.6755985522866439</c:v>
                </c:pt>
                <c:pt idx="2660">
                  <c:v>6.6546684141442656</c:v>
                </c:pt>
                <c:pt idx="2661">
                  <c:v>6.6337618044233722</c:v>
                </c:pt>
                <c:pt idx="2662">
                  <c:v>6.612879018979303</c:v>
                </c:pt>
                <c:pt idx="2663">
                  <c:v>6.5920203524382517</c:v>
                </c:pt>
                <c:pt idx="2664">
                  <c:v>6.5711860981662706</c:v>
                </c:pt>
                <c:pt idx="2665">
                  <c:v>6.5503765482382548</c:v>
                </c:pt>
                <c:pt idx="2666">
                  <c:v>6.5295919934057398</c:v>
                </c:pt>
                <c:pt idx="2667">
                  <c:v>6.5088327230656482</c:v>
                </c:pt>
                <c:pt idx="2668">
                  <c:v>6.4880990252277648</c:v>
                </c:pt>
                <c:pt idx="2669">
                  <c:v>6.4673911864824216</c:v>
                </c:pt>
                <c:pt idx="2670">
                  <c:v>6.4467094919677868</c:v>
                </c:pt>
                <c:pt idx="2671">
                  <c:v>6.4260542253374151</c:v>
                </c:pt>
                <c:pt idx="2672">
                  <c:v>6.4054256687262709</c:v>
                </c:pt>
                <c:pt idx="2673">
                  <c:v>6.3848241027177242</c:v>
                </c:pt>
                <c:pt idx="2674">
                  <c:v>6.3642498063099229</c:v>
                </c:pt>
                <c:pt idx="2675">
                  <c:v>6.3437030568812149</c:v>
                </c:pt>
                <c:pt idx="2676">
                  <c:v>6.3231841301565872</c:v>
                </c:pt>
                <c:pt idx="2677">
                  <c:v>6.3026933001722405</c:v>
                </c:pt>
                <c:pt idx="2678">
                  <c:v>6.2822308392412127</c:v>
                </c:pt>
                <c:pt idx="2679">
                  <c:v>6.2617970179181048</c:v>
                </c:pt>
                <c:pt idx="2680">
                  <c:v>6.241392104963416</c:v>
                </c:pt>
                <c:pt idx="2681">
                  <c:v>6.221016367307727</c:v>
                </c:pt>
                <c:pt idx="2682">
                  <c:v>6.2006700700155459</c:v>
                </c:pt>
                <c:pt idx="2683">
                  <c:v>6.180353476249322</c:v>
                </c:pt>
                <c:pt idx="2684">
                  <c:v>6.1600668472319855</c:v>
                </c:pt>
                <c:pt idx="2685">
                  <c:v>6.139810442210333</c:v>
                </c:pt>
                <c:pt idx="2686">
                  <c:v>6.1195845184175646</c:v>
                </c:pt>
                <c:pt idx="2687">
                  <c:v>6.0993893310353888</c:v>
                </c:pt>
                <c:pt idx="2688">
                  <c:v>6.0792251331560596</c:v>
                </c:pt>
                <c:pt idx="2689">
                  <c:v>6.0590921757441061</c:v>
                </c:pt>
                <c:pt idx="2690">
                  <c:v>6.0389907075973861</c:v>
                </c:pt>
                <c:pt idx="2691">
                  <c:v>6.0189209753079718</c:v>
                </c:pt>
                <c:pt idx="2692">
                  <c:v>5.9988832232230669</c:v>
                </c:pt>
                <c:pt idx="2693">
                  <c:v>5.9788776934047956</c:v>
                </c:pt>
                <c:pt idx="2694">
                  <c:v>5.9589046255901534</c:v>
                </c:pt>
                <c:pt idx="2695">
                  <c:v>5.9389642571509969</c:v>
                </c:pt>
                <c:pt idx="2696">
                  <c:v>5.9190568230525207</c:v>
                </c:pt>
                <c:pt idx="2697">
                  <c:v>5.899182555812283</c:v>
                </c:pt>
                <c:pt idx="2698">
                  <c:v>5.8793416854585887</c:v>
                </c:pt>
                <c:pt idx="2699">
                  <c:v>5.8595344394887388</c:v>
                </c:pt>
                <c:pt idx="2700">
                  <c:v>5.8397610428263214</c:v>
                </c:pt>
                <c:pt idx="2701">
                  <c:v>5.8200217177785172</c:v>
                </c:pt>
                <c:pt idx="2702">
                  <c:v>5.8003166839932119</c:v>
                </c:pt>
                <c:pt idx="2703">
                  <c:v>5.7806461584152755</c:v>
                </c:pt>
                <c:pt idx="2704">
                  <c:v>5.7610103552426351</c:v>
                </c:pt>
                <c:pt idx="2705">
                  <c:v>5.741409485882123</c:v>
                </c:pt>
                <c:pt idx="2706">
                  <c:v>5.721843758904428</c:v>
                </c:pt>
                <c:pt idx="2707">
                  <c:v>5.7023133799992731</c:v>
                </c:pt>
                <c:pt idx="2708">
                  <c:v>5.6828185519298273</c:v>
                </c:pt>
                <c:pt idx="2709">
                  <c:v>5.6633594744863522</c:v>
                </c:pt>
                <c:pt idx="2710">
                  <c:v>5.6439363444403394</c:v>
                </c:pt>
                <c:pt idx="2711">
                  <c:v>5.6245493554974901</c:v>
                </c:pt>
                <c:pt idx="2712">
                  <c:v>5.6051986982502653</c:v>
                </c:pt>
                <c:pt idx="2713">
                  <c:v>5.5858845601303342</c:v>
                </c:pt>
                <c:pt idx="2714">
                  <c:v>5.5666071253608518</c:v>
                </c:pt>
                <c:pt idx="2715">
                  <c:v>5.54736657490702</c:v>
                </c:pt>
                <c:pt idx="2716">
                  <c:v>5.5281630864279139</c:v>
                </c:pt>
                <c:pt idx="2717">
                  <c:v>5.5089968342264033</c:v>
                </c:pt>
                <c:pt idx="2718">
                  <c:v>5.4898679891999045</c:v>
                </c:pt>
                <c:pt idx="2719">
                  <c:v>5.4707767187889944</c:v>
                </c:pt>
                <c:pt idx="2720">
                  <c:v>5.4517231869277341</c:v>
                </c:pt>
                <c:pt idx="2721">
                  <c:v>5.4327075539913929</c:v>
                </c:pt>
                <c:pt idx="2722">
                  <c:v>5.413729976745155</c:v>
                </c:pt>
                <c:pt idx="2723">
                  <c:v>5.3947906082915402</c:v>
                </c:pt>
                <c:pt idx="2724">
                  <c:v>5.37588959801821</c:v>
                </c:pt>
                <c:pt idx="2725">
                  <c:v>5.3570270915438396</c:v>
                </c:pt>
                <c:pt idx="2726">
                  <c:v>5.3382032306653651</c:v>
                </c:pt>
                <c:pt idx="2727">
                  <c:v>5.3194181533027969</c:v>
                </c:pt>
                <c:pt idx="2728">
                  <c:v>5.300671993445242</c:v>
                </c:pt>
                <c:pt idx="2729">
                  <c:v>5.281964881095317</c:v>
                </c:pt>
                <c:pt idx="2730">
                  <c:v>5.2632969422135636</c:v>
                </c:pt>
                <c:pt idx="2731">
                  <c:v>5.2446682986619759</c:v>
                </c:pt>
                <c:pt idx="2732">
                  <c:v>5.2260790681473104</c:v>
                </c:pt>
                <c:pt idx="2733">
                  <c:v>5.2075293641640785</c:v>
                </c:pt>
                <c:pt idx="2734">
                  <c:v>5.1890192959362134</c:v>
                </c:pt>
                <c:pt idx="2735">
                  <c:v>5.1705489683593306</c:v>
                </c:pt>
                <c:pt idx="2736">
                  <c:v>5.1521184819411037</c:v>
                </c:pt>
                <c:pt idx="2737">
                  <c:v>5.1337279327426089</c:v>
                </c:pt>
                <c:pt idx="2738">
                  <c:v>5.1153774123179385</c:v>
                </c:pt>
                <c:pt idx="2739">
                  <c:v>5.0970670076536608</c:v>
                </c:pt>
                <c:pt idx="2740">
                  <c:v>5.0787968011078757</c:v>
                </c:pt>
                <c:pt idx="2741">
                  <c:v>5.0605668703487545</c:v>
                </c:pt>
                <c:pt idx="2742">
                  <c:v>5.0423772882922488</c:v>
                </c:pt>
                <c:pt idx="2743">
                  <c:v>5.0242281230390597</c:v>
                </c:pt>
                <c:pt idx="2744">
                  <c:v>5.0061194378120426</c:v>
                </c:pt>
                <c:pt idx="2745">
                  <c:v>4.9880512908916437</c:v>
                </c:pt>
                <c:pt idx="2746">
                  <c:v>4.970023735551953</c:v>
                </c:pt>
                <c:pt idx="2747">
                  <c:v>4.9520368199954152</c:v>
                </c:pt>
                <c:pt idx="2748">
                  <c:v>4.9340905872872556</c:v>
                </c:pt>
                <c:pt idx="2749">
                  <c:v>4.916185075289742</c:v>
                </c:pt>
                <c:pt idx="2750">
                  <c:v>4.8983203165947566</c:v>
                </c:pt>
                <c:pt idx="2751">
                  <c:v>4.8804963384570614</c:v>
                </c:pt>
                <c:pt idx="2752">
                  <c:v>4.8627131627259041</c:v>
                </c:pt>
                <c:pt idx="2753">
                  <c:v>4.8449708057767733</c:v>
                </c:pt>
                <c:pt idx="2754">
                  <c:v>4.8272692784422624</c:v>
                </c:pt>
                <c:pt idx="2755">
                  <c:v>4.8096085859422653</c:v>
                </c:pt>
                <c:pt idx="2756">
                  <c:v>4.7919887278137123</c:v>
                </c:pt>
                <c:pt idx="2757">
                  <c:v>4.7744096978394843</c:v>
                </c:pt>
                <c:pt idx="2758">
                  <c:v>4.7568714839773065</c:v>
                </c:pt>
                <c:pt idx="2759">
                  <c:v>4.7393740682868355</c:v>
                </c:pt>
                <c:pt idx="2760">
                  <c:v>4.7219174268578366</c:v>
                </c:pt>
                <c:pt idx="2761">
                  <c:v>4.7045015297362323</c:v>
                </c:pt>
                <c:pt idx="2762">
                  <c:v>4.6871263408500887</c:v>
                </c:pt>
                <c:pt idx="2763">
                  <c:v>4.6697918179354723</c:v>
                </c:pt>
                <c:pt idx="2764">
                  <c:v>4.6524979124606682</c:v>
                </c:pt>
                <c:pt idx="2765">
                  <c:v>4.6352445695509576</c:v>
                </c:pt>
                <c:pt idx="2766">
                  <c:v>4.6180317279115357</c:v>
                </c:pt>
                <c:pt idx="2767">
                  <c:v>4.6008593197510521</c:v>
                </c:pt>
                <c:pt idx="2768">
                  <c:v>4.583727270703541</c:v>
                </c:pt>
                <c:pt idx="2769">
                  <c:v>4.566635499750161</c:v>
                </c:pt>
                <c:pt idx="2770">
                  <c:v>4.5495839191404173</c:v>
                </c:pt>
                <c:pt idx="2771">
                  <c:v>4.5325724343126392</c:v>
                </c:pt>
                <c:pt idx="2772">
                  <c:v>4.5156009438136593</c:v>
                </c:pt>
                <c:pt idx="2773">
                  <c:v>4.4986693392179431</c:v>
                </c:pt>
                <c:pt idx="2774">
                  <c:v>4.4817775050467148</c:v>
                </c:pt>
                <c:pt idx="2775">
                  <c:v>4.4649253186853759</c:v>
                </c:pt>
                <c:pt idx="2776">
                  <c:v>4.4481126503013089</c:v>
                </c:pt>
                <c:pt idx="2777">
                  <c:v>4.4313393627602649</c:v>
                </c:pt>
                <c:pt idx="2778">
                  <c:v>4.4146053115430295</c:v>
                </c:pt>
                <c:pt idx="2779">
                  <c:v>4.3979103446607395</c:v>
                </c:pt>
                <c:pt idx="2780">
                  <c:v>4.3812543025696362</c:v>
                </c:pt>
                <c:pt idx="2781">
                  <c:v>4.3646370180855607</c:v>
                </c:pt>
                <c:pt idx="2782">
                  <c:v>4.3480583162983706</c:v>
                </c:pt>
                <c:pt idx="2783">
                  <c:v>4.3315180144841312</c:v>
                </c:pt>
                <c:pt idx="2784">
                  <c:v>4.3150159220184623</c:v>
                </c:pt>
                <c:pt idx="2785">
                  <c:v>4.2985518402881704</c:v>
                </c:pt>
                <c:pt idx="2786">
                  <c:v>4.282125562603138</c:v>
                </c:pt>
                <c:pt idx="2787">
                  <c:v>4.2657368741066888</c:v>
                </c:pt>
                <c:pt idx="2788">
                  <c:v>4.24938555168647</c:v>
                </c:pt>
                <c:pt idx="2789">
                  <c:v>4.233071363884207</c:v>
                </c:pt>
                <c:pt idx="2790">
                  <c:v>4.2167940708043758</c:v>
                </c:pt>
                <c:pt idx="2791">
                  <c:v>4.2005534240237221</c:v>
                </c:pt>
                <c:pt idx="2792">
                  <c:v>4.1843491664993495</c:v>
                </c:pt>
                <c:pt idx="2793">
                  <c:v>4.1681810324758342</c:v>
                </c:pt>
                <c:pt idx="2794">
                  <c:v>4.1520487473930725</c:v>
                </c:pt>
                <c:pt idx="2795">
                  <c:v>4.1359520277928778</c:v>
                </c:pt>
                <c:pt idx="2796">
                  <c:v>4.1198905812251336</c:v>
                </c:pt>
                <c:pt idx="2797">
                  <c:v>4.103864106153515</c:v>
                </c:pt>
                <c:pt idx="2798">
                  <c:v>4.0878722918609158</c:v>
                </c:pt>
                <c:pt idx="2799">
                  <c:v>4.0719148183546476</c:v>
                </c:pt>
                <c:pt idx="2800">
                  <c:v>4.0559913562704004</c:v>
                </c:pt>
                <c:pt idx="2801">
                  <c:v>4.0401015667767224</c:v>
                </c:pt>
                <c:pt idx="2802">
                  <c:v>4.0242451014786287</c:v>
                </c:pt>
                <c:pt idx="2803">
                  <c:v>4.0084216023208725</c:v>
                </c:pt>
                <c:pt idx="2804">
                  <c:v>3.9926307014908828</c:v>
                </c:pt>
                <c:pt idx="2805">
                  <c:v>3.9768720213216406</c:v>
                </c:pt>
                <c:pt idx="2806">
                  <c:v>3.9611451741938386</c:v>
                </c:pt>
                <c:pt idx="2807">
                  <c:v>3.9454497624381495</c:v>
                </c:pt>
                <c:pt idx="2808">
                  <c:v>3.9297853782363656</c:v>
                </c:pt>
                <c:pt idx="2809">
                  <c:v>3.9141516035241182</c:v>
                </c:pt>
                <c:pt idx="2810">
                  <c:v>3.898548009891063</c:v>
                </c:pt>
                <c:pt idx="2811">
                  <c:v>3.8829741584826567</c:v>
                </c:pt>
                <c:pt idx="2812">
                  <c:v>3.8674295999009334</c:v>
                </c:pt>
                <c:pt idx="2813">
                  <c:v>3.8519138741053434</c:v>
                </c:pt>
                <c:pt idx="2814">
                  <c:v>3.8364265103135753</c:v>
                </c:pt>
                <c:pt idx="2815">
                  <c:v>3.820967026902109</c:v>
                </c:pt>
                <c:pt idx="2816">
                  <c:v>3.8055349313067515</c:v>
                </c:pt>
                <c:pt idx="2817">
                  <c:v>3.7901297199232777</c:v>
                </c:pt>
                <c:pt idx="2818">
                  <c:v>3.7747508780082062</c:v>
                </c:pt>
                <c:pt idx="2819">
                  <c:v>3.7593978795791401</c:v>
                </c:pt>
                <c:pt idx="2820">
                  <c:v>3.7440701873157161</c:v>
                </c:pt>
                <c:pt idx="2821">
                  <c:v>3.7287672524606212</c:v>
                </c:pt>
                <c:pt idx="2822">
                  <c:v>3.7134885147199759</c:v>
                </c:pt>
                <c:pt idx="2823">
                  <c:v>3.698233402165394</c:v>
                </c:pt>
                <c:pt idx="2824">
                  <c:v>3.6830013311350003</c:v>
                </c:pt>
                <c:pt idx="2825">
                  <c:v>3.6677917061353806</c:v>
                </c:pt>
                <c:pt idx="2826">
                  <c:v>3.6526039197436155</c:v>
                </c:pt>
                <c:pt idx="2827">
                  <c:v>3.6374373525098589</c:v>
                </c:pt>
                <c:pt idx="2828">
                  <c:v>3.6222913728602397</c:v>
                </c:pt>
                <c:pt idx="2829">
                  <c:v>3.6071653370002412</c:v>
                </c:pt>
                <c:pt idx="2830">
                  <c:v>3.5920585888187668</c:v>
                </c:pt>
                <c:pt idx="2831">
                  <c:v>3.5769704597926917</c:v>
                </c:pt>
                <c:pt idx="2832">
                  <c:v>3.5619002688920922</c:v>
                </c:pt>
                <c:pt idx="2833">
                  <c:v>3.5468473224858075</c:v>
                </c:pt>
                <c:pt idx="2834">
                  <c:v>3.5318109142485241</c:v>
                </c:pt>
                <c:pt idx="2835">
                  <c:v>3.5167903250679586</c:v>
                </c:pt>
                <c:pt idx="2836">
                  <c:v>3.5017848229533568</c:v>
                </c:pt>
                <c:pt idx="2837">
                  <c:v>3.486793662944685</c:v>
                </c:pt>
                <c:pt idx="2838">
                  <c:v>3.4718160870229604</c:v>
                </c:pt>
                <c:pt idx="2839">
                  <c:v>3.456851324021577</c:v>
                </c:pt>
                <c:pt idx="2840">
                  <c:v>3.4418985895389627</c:v>
                </c:pt>
                <c:pt idx="2841">
                  <c:v>3.4269570858519494</c:v>
                </c:pt>
                <c:pt idx="2842">
                  <c:v>3.412026001831526</c:v>
                </c:pt>
                <c:pt idx="2843">
                  <c:v>3.3971045128584421</c:v>
                </c:pt>
                <c:pt idx="2844">
                  <c:v>3.3821917807413344</c:v>
                </c:pt>
                <c:pt idx="2845">
                  <c:v>3.3672869536362859</c:v>
                </c:pt>
                <c:pt idx="2846">
                  <c:v>3.3523891659676748</c:v>
                </c:pt>
                <c:pt idx="2847">
                  <c:v>3.3374975383505285</c:v>
                </c:pt>
                <c:pt idx="2848">
                  <c:v>3.3226111775152085</c:v>
                </c:pt>
                <c:pt idx="2849">
                  <c:v>3.3077291762338739</c:v>
                </c:pt>
                <c:pt idx="2850">
                  <c:v>3.2928506132481994</c:v>
                </c:pt>
                <c:pt idx="2851">
                  <c:v>3.2779745532002353</c:v>
                </c:pt>
                <c:pt idx="2852">
                  <c:v>3.2631000465641558</c:v>
                </c:pt>
                <c:pt idx="2853">
                  <c:v>3.2482261295816883</c:v>
                </c:pt>
                <c:pt idx="2854">
                  <c:v>3.2333518241979959</c:v>
                </c:pt>
                <c:pt idx="2855">
                  <c:v>3.2184761380022522</c:v>
                </c:pt>
                <c:pt idx="2856">
                  <c:v>3.2035980641688062</c:v>
                </c:pt>
                <c:pt idx="2857">
                  <c:v>3.1887165814017444</c:v>
                </c:pt>
                <c:pt idx="2858">
                  <c:v>3.1738306538827281</c:v>
                </c:pt>
                <c:pt idx="2859">
                  <c:v>3.1589392312204279</c:v>
                </c:pt>
                <c:pt idx="2860">
                  <c:v>3.1440412484040916</c:v>
                </c:pt>
                <c:pt idx="2861">
                  <c:v>3.1291356257597007</c:v>
                </c:pt>
                <c:pt idx="2862">
                  <c:v>3.1142212689088944</c:v>
                </c:pt>
                <c:pt idx="2863">
                  <c:v>3.0992970687322954</c:v>
                </c:pt>
                <c:pt idx="2864">
                  <c:v>3.0843619013350598</c:v>
                </c:pt>
                <c:pt idx="2865">
                  <c:v>3.0694146280166872</c:v>
                </c:pt>
                <c:pt idx="2866">
                  <c:v>3.054454095244179</c:v>
                </c:pt>
                <c:pt idx="2867">
                  <c:v>3.0394791346295182</c:v>
                </c:pt>
                <c:pt idx="2868">
                  <c:v>3.0244885629097924</c:v>
                </c:pt>
                <c:pt idx="2869">
                  <c:v>3.0094811819334217</c:v>
                </c:pt>
                <c:pt idx="2870">
                  <c:v>2.9944557786481338</c:v>
                </c:pt>
                <c:pt idx="2871">
                  <c:v>2.979411125095182</c:v>
                </c:pt>
                <c:pt idx="2872">
                  <c:v>2.9643459784072093</c:v>
                </c:pt>
                <c:pt idx="2873">
                  <c:v>2.9492590808103696</c:v>
                </c:pt>
                <c:pt idx="2874">
                  <c:v>2.9341491596318114</c:v>
                </c:pt>
                <c:pt idx="2875">
                  <c:v>2.9190149273114683</c:v>
                </c:pt>
                <c:pt idx="2876">
                  <c:v>2.9038550814194073</c:v>
                </c:pt>
                <c:pt idx="2877">
                  <c:v>2.8886683046773944</c:v>
                </c:pt>
                <c:pt idx="2878">
                  <c:v>2.8734532649868418</c:v>
                </c:pt>
                <c:pt idx="2879">
                  <c:v>2.8582086154610113</c:v>
                </c:pt>
                <c:pt idx="2880">
                  <c:v>2.8429329944637765</c:v>
                </c:pt>
                <c:pt idx="2881">
                  <c:v>2.8276250256531492</c:v>
                </c:pt>
                <c:pt idx="2882">
                  <c:v>2.8122833180312168</c:v>
                </c:pt>
                <c:pt idx="2883">
                  <c:v>2.7969064660000509</c:v>
                </c:pt>
                <c:pt idx="2884">
                  <c:v>2.7814930494234078</c:v>
                </c:pt>
                <c:pt idx="2885">
                  <c:v>2.766041633694611</c:v>
                </c:pt>
                <c:pt idx="2886">
                  <c:v>2.7505507698115372</c:v>
                </c:pt>
                <c:pt idx="2887">
                  <c:v>2.7350189944572674</c:v>
                </c:pt>
                <c:pt idx="2888">
                  <c:v>2.7194448300877321</c:v>
                </c:pt>
                <c:pt idx="2889">
                  <c:v>2.7038267850266844</c:v>
                </c:pt>
                <c:pt idx="2890">
                  <c:v>2.688163353566738</c:v>
                </c:pt>
                <c:pt idx="2891">
                  <c:v>2.6724530160781685</c:v>
                </c:pt>
                <c:pt idx="2892">
                  <c:v>2.6566942391251946</c:v>
                </c:pt>
                <c:pt idx="2893">
                  <c:v>2.640885475588318</c:v>
                </c:pt>
                <c:pt idx="2894">
                  <c:v>2.6250251647959706</c:v>
                </c:pt>
                <c:pt idx="2895">
                  <c:v>2.6091117326624245</c:v>
                </c:pt>
                <c:pt idx="2896">
                  <c:v>2.5931435918345001</c:v>
                </c:pt>
                <c:pt idx="2897">
                  <c:v>2.577119141845162</c:v>
                </c:pt>
                <c:pt idx="2898">
                  <c:v>2.5610367692765967</c:v>
                </c:pt>
                <c:pt idx="2899">
                  <c:v>2.5448948479299336</c:v>
                </c:pt>
                <c:pt idx="2900">
                  <c:v>2.5286917390041488</c:v>
                </c:pt>
                <c:pt idx="2901">
                  <c:v>2.5124257912835031</c:v>
                </c:pt>
                <c:pt idx="2902">
                  <c:v>2.4960953413331426</c:v>
                </c:pt>
                <c:pt idx="2903">
                  <c:v>2.4796987137038409</c:v>
                </c:pt>
                <c:pt idx="2904">
                  <c:v>2.463234221144639</c:v>
                </c:pt>
                <c:pt idx="2905">
                  <c:v>2.4467001648255966</c:v>
                </c:pt>
                <c:pt idx="2906">
                  <c:v>2.430094834568358</c:v>
                </c:pt>
                <c:pt idx="2907">
                  <c:v>2.4134165090870638</c:v>
                </c:pt>
                <c:pt idx="2908">
                  <c:v>2.3966634562367295</c:v>
                </c:pt>
                <c:pt idx="2909">
                  <c:v>2.3798339332734666</c:v>
                </c:pt>
                <c:pt idx="2910">
                  <c:v>2.3629261871209661</c:v>
                </c:pt>
                <c:pt idx="2911">
                  <c:v>2.3459384546490329</c:v>
                </c:pt>
                <c:pt idx="2912">
                  <c:v>2.3288689629603541</c:v>
                </c:pt>
                <c:pt idx="2913">
                  <c:v>2.3117159296869625</c:v>
                </c:pt>
                <c:pt idx="2914">
                  <c:v>2.2944775632969376</c:v>
                </c:pt>
                <c:pt idx="2915">
                  <c:v>2.2771520634095657</c:v>
                </c:pt>
                <c:pt idx="2916">
                  <c:v>2.2597376211222739</c:v>
                </c:pt>
                <c:pt idx="2917">
                  <c:v>2.2422324193446643</c:v>
                </c:pt>
                <c:pt idx="2918">
                  <c:v>2.2246346331450746</c:v>
                </c:pt>
                <c:pt idx="2919">
                  <c:v>2.2069424301047875</c:v>
                </c:pt>
                <c:pt idx="2920">
                  <c:v>2.189153970683654</c:v>
                </c:pt>
                <c:pt idx="2921">
                  <c:v>2.1712674085944528</c:v>
                </c:pt>
                <c:pt idx="2922">
                  <c:v>2.1532808911876531</c:v>
                </c:pt>
                <c:pt idx="2923">
                  <c:v>2.1351925598462822</c:v>
                </c:pt>
                <c:pt idx="2924">
                  <c:v>2.1170005503894647</c:v>
                </c:pt>
                <c:pt idx="2925">
                  <c:v>2.0987029934870867</c:v>
                </c:pt>
                <c:pt idx="2926">
                  <c:v>2.0802980150834669</c:v>
                </c:pt>
                <c:pt idx="2927">
                  <c:v>2.0617837368306757</c:v>
                </c:pt>
                <c:pt idx="2928">
                  <c:v>2.0431582765316993</c:v>
                </c:pt>
                <c:pt idx="2929">
                  <c:v>2.0244197485930981</c:v>
                </c:pt>
                <c:pt idx="2930">
                  <c:v>2.0055662644866294</c:v>
                </c:pt>
                <c:pt idx="2931">
                  <c:v>1.986595933221498</c:v>
                </c:pt>
                <c:pt idx="2932">
                  <c:v>1.9675068618241964</c:v>
                </c:pt>
                <c:pt idx="2933">
                  <c:v>1.9482971558285693</c:v>
                </c:pt>
                <c:pt idx="2934">
                  <c:v>1.9289649197743906</c:v>
                </c:pt>
                <c:pt idx="2935">
                  <c:v>1.9095082577153315</c:v>
                </c:pt>
                <c:pt idx="2936">
                  <c:v>1.8899252737343921</c:v>
                </c:pt>
                <c:pt idx="2937">
                  <c:v>1.8702140724695453</c:v>
                </c:pt>
                <c:pt idx="2938">
                  <c:v>1.8503727596461859</c:v>
                </c:pt>
                <c:pt idx="2939">
                  <c:v>1.8303994426182335</c:v>
                </c:pt>
                <c:pt idx="2940">
                  <c:v>1.8102922309178047</c:v>
                </c:pt>
                <c:pt idx="2941">
                  <c:v>1.7900492368112326</c:v>
                </c:pt>
                <c:pt idx="2942">
                  <c:v>1.7696685758634698</c:v>
                </c:pt>
                <c:pt idx="2943">
                  <c:v>1.7491483675101032</c:v>
                </c:pt>
                <c:pt idx="2944">
                  <c:v>1.7284867356344331</c:v>
                </c:pt>
                <c:pt idx="2945">
                  <c:v>1.7076818091535202</c:v>
                </c:pt>
                <c:pt idx="2946">
                  <c:v>1.6867317226090224</c:v>
                </c:pt>
                <c:pt idx="2947">
                  <c:v>1.6656346167644949</c:v>
                </c:pt>
                <c:pt idx="2948">
                  <c:v>1.6443886392090399</c:v>
                </c:pt>
                <c:pt idx="2949">
                  <c:v>1.6229919449650385</c:v>
                </c:pt>
                <c:pt idx="2950">
                  <c:v>1.60144269710194</c:v>
                </c:pt>
                <c:pt idx="2951">
                  <c:v>1.5797390673555436</c:v>
                </c:pt>
                <c:pt idx="2952">
                  <c:v>1.5578792367489549</c:v>
                </c:pt>
                <c:pt idx="2953">
                  <c:v>1.5358613962207319</c:v>
                </c:pt>
                <c:pt idx="2954">
                  <c:v>1.5136837472536908</c:v>
                </c:pt>
                <c:pt idx="2955">
                  <c:v>1.4913445025095768</c:v>
                </c:pt>
                <c:pt idx="2956">
                  <c:v>1.468841886463645</c:v>
                </c:pt>
                <c:pt idx="2957">
                  <c:v>1.4461741360445983</c:v>
                </c:pt>
                <c:pt idx="2958">
                  <c:v>1.4233395012733214</c:v>
                </c:pt>
                <c:pt idx="2959">
                  <c:v>1.4003362459056545</c:v>
                </c:pt>
                <c:pt idx="2960">
                  <c:v>1.3771626480743662</c:v>
                </c:pt>
                <c:pt idx="2961">
                  <c:v>1.3538170009325821</c:v>
                </c:pt>
                <c:pt idx="2962">
                  <c:v>1.3302976132965201</c:v>
                </c:pt>
                <c:pt idx="2963">
                  <c:v>1.3066028102885976</c:v>
                </c:pt>
                <c:pt idx="2964">
                  <c:v>1.2827309339787039</c:v>
                </c:pt>
                <c:pt idx="2965">
                  <c:v>1.2586803440244902</c:v>
                </c:pt>
                <c:pt idx="2966">
                  <c:v>1.2344494183094594</c:v>
                </c:pt>
                <c:pt idx="2967">
                  <c:v>1.2100365535789122</c:v>
                </c:pt>
                <c:pt idx="2968">
                  <c:v>1.1854401660719198</c:v>
                </c:pt>
                <c:pt idx="2969">
                  <c:v>1.1606586921505919</c:v>
                </c:pt>
                <c:pt idx="2970">
                  <c:v>1.1356905889252638</c:v>
                </c:pt>
                <c:pt idx="2971">
                  <c:v>1.1105343348747585</c:v>
                </c:pt>
                <c:pt idx="2972">
                  <c:v>1.0851884304605706</c:v>
                </c:pt>
                <c:pt idx="2973">
                  <c:v>1.0596513987371639</c:v>
                </c:pt>
                <c:pt idx="2974">
                  <c:v>1.0339217859541647</c:v>
                </c:pt>
                <c:pt idx="2975">
                  <c:v>1.0079981621535266</c:v>
                </c:pt>
                <c:pt idx="2976">
                  <c:v>0.98187912175680792</c:v>
                </c:pt>
                <c:pt idx="2977">
                  <c:v>0.95556328414703129</c:v>
                </c:pt>
                <c:pt idx="2978">
                  <c:v>0.92904929424102045</c:v>
                </c:pt>
                <c:pt idx="2979">
                  <c:v>0.90233582305187188</c:v>
                </c:pt>
                <c:pt idx="2980">
                  <c:v>0.87542156824303896</c:v>
                </c:pt>
                <c:pt idx="2981">
                  <c:v>0.84830525467257112</c:v>
                </c:pt>
                <c:pt idx="2982">
                  <c:v>0.8209856349240886</c:v>
                </c:pt>
                <c:pt idx="2983">
                  <c:v>0.79346148983062859</c:v>
                </c:pt>
                <c:pt idx="2984">
                  <c:v>0.76573162898291136</c:v>
                </c:pt>
                <c:pt idx="2985">
                  <c:v>0.73779489122814057</c:v>
                </c:pt>
                <c:pt idx="2986">
                  <c:v>0.70965014515413982</c:v>
                </c:pt>
                <c:pt idx="2987">
                  <c:v>0.681296289561517</c:v>
                </c:pt>
                <c:pt idx="2988">
                  <c:v>0.65273225392165468</c:v>
                </c:pt>
                <c:pt idx="2989">
                  <c:v>0.6239569988200675</c:v>
                </c:pt>
                <c:pt idx="2990">
                  <c:v>0.59496951638590878</c:v>
                </c:pt>
                <c:pt idx="2991">
                  <c:v>0.56576883070559136</c:v>
                </c:pt>
                <c:pt idx="2992">
                  <c:v>0.53635399822111951</c:v>
                </c:pt>
                <c:pt idx="2993">
                  <c:v>0.50672410811251911</c:v>
                </c:pt>
                <c:pt idx="2994">
                  <c:v>0.47687828266345289</c:v>
                </c:pt>
                <c:pt idx="2995">
                  <c:v>0.44681567761071839</c:v>
                </c:pt>
                <c:pt idx="2996">
                  <c:v>0.41653548247559508</c:v>
                </c:pt>
                <c:pt idx="2997">
                  <c:v>0.38603692087845476</c:v>
                </c:pt>
                <c:pt idx="2998">
                  <c:v>0.35531925083458993</c:v>
                </c:pt>
                <c:pt idx="2999">
                  <c:v>0.32438176503262423</c:v>
                </c:pt>
                <c:pt idx="3000">
                  <c:v>0.29322379109419633</c:v>
                </c:pt>
                <c:pt idx="3001">
                  <c:v>0.261844691813645</c:v>
                </c:pt>
                <c:pt idx="3002">
                  <c:v>0.23024386538041353</c:v>
                </c:pt>
                <c:pt idx="3003">
                  <c:v>0.19842074558083661</c:v>
                </c:pt>
                <c:pt idx="3004">
                  <c:v>0.16637480198008897</c:v>
                </c:pt>
                <c:pt idx="3005">
                  <c:v>0.13410554008522035</c:v>
                </c:pt>
                <c:pt idx="3006">
                  <c:v>0.10161250148775464</c:v>
                </c:pt>
                <c:pt idx="3007">
                  <c:v>6.8895263985591329E-2</c:v>
                </c:pt>
                <c:pt idx="3008">
                  <c:v>3.5953441685625087E-2</c:v>
                </c:pt>
                <c:pt idx="3009">
                  <c:v>2.7866850845375043E-3</c:v>
                </c:pt>
                <c:pt idx="3010">
                  <c:v>-3.0605318869388335E-2</c:v>
                </c:pt>
                <c:pt idx="3011">
                  <c:v>-6.4222846736723016E-2</c:v>
                </c:pt>
                <c:pt idx="3012">
                  <c:v>-9.806613856669541E-2</c:v>
                </c:pt>
                <c:pt idx="3013">
                  <c:v>-0.13213539789831083</c:v>
                </c:pt>
                <c:pt idx="3014">
                  <c:v>-0.16643079178236175</c:v>
                </c:pt>
                <c:pt idx="3015">
                  <c:v>-0.20095245082392538</c:v>
                </c:pt>
                <c:pt idx="3016">
                  <c:v>-0.23570046924534457</c:v>
                </c:pt>
                <c:pt idx="3017">
                  <c:v>-0.27067490496999097</c:v>
                </c:pt>
                <c:pt idx="3018">
                  <c:v>-0.30587577972691776</c:v>
                </c:pt>
                <c:pt idx="3019">
                  <c:v>-0.3413030791749056</c:v>
                </c:pt>
                <c:pt idx="3020">
                  <c:v>-0.37695675304804133</c:v>
                </c:pt>
                <c:pt idx="3021">
                  <c:v>-0.41283671532040001</c:v>
                </c:pt>
                <c:pt idx="3022">
                  <c:v>-0.44894284439126486</c:v>
                </c:pt>
                <c:pt idx="3023">
                  <c:v>-0.48527498328950824</c:v>
                </c:pt>
                <c:pt idx="3024">
                  <c:v>-0.52183293989831669</c:v>
                </c:pt>
                <c:pt idx="3025">
                  <c:v>-0.5586164871982473</c:v>
                </c:pt>
                <c:pt idx="3026">
                  <c:v>-0.59562536353002227</c:v>
                </c:pt>
                <c:pt idx="3027">
                  <c:v>-0.63285927287565436</c:v>
                </c:pt>
                <c:pt idx="3028">
                  <c:v>-0.67031788515798452</c:v>
                </c:pt>
                <c:pt idx="3029">
                  <c:v>-0.70800083655846058</c:v>
                </c:pt>
                <c:pt idx="3030">
                  <c:v>-0.74590772985282716</c:v>
                </c:pt>
                <c:pt idx="3031">
                  <c:v>-0.78403813476339856</c:v>
                </c:pt>
                <c:pt idx="3032">
                  <c:v>-0.82239158832951231</c:v>
                </c:pt>
                <c:pt idx="3033">
                  <c:v>-0.86096759529382838</c:v>
                </c:pt>
                <c:pt idx="3034">
                  <c:v>-0.89976562850462605</c:v>
                </c:pt>
                <c:pt idx="3035">
                  <c:v>-0.93878512933488467</c:v>
                </c:pt>
                <c:pt idx="3036">
                  <c:v>-0.97802550811566547</c:v>
                </c:pt>
                <c:pt idx="3037">
                  <c:v>-1.0174861445847476</c:v>
                </c:pt>
                <c:pt idx="3038">
                  <c:v>-1.0571663883500289</c:v>
                </c:pt>
                <c:pt idx="3039">
                  <c:v>-1.0970655593662071</c:v>
                </c:pt>
                <c:pt idx="3040">
                  <c:v>-1.1371829484257363</c:v>
                </c:pt>
                <c:pt idx="3041">
                  <c:v>-1.1775178176619585</c:v>
                </c:pt>
                <c:pt idx="3042">
                  <c:v>-1.2180694010649602</c:v>
                </c:pt>
                <c:pt idx="3043">
                  <c:v>-1.2588369050098134</c:v>
                </c:pt>
                <c:pt idx="3044">
                  <c:v>-1.2998195087952769</c:v>
                </c:pt>
                <c:pt idx="3045">
                  <c:v>-1.3410163651945477</c:v>
                </c:pt>
                <c:pt idx="3046">
                  <c:v>-1.382426601015071</c:v>
                </c:pt>
                <c:pt idx="3047">
                  <c:v>-1.4240493176692406</c:v>
                </c:pt>
                <c:pt idx="3048">
                  <c:v>-1.4658835917539448</c:v>
                </c:pt>
                <c:pt idx="3049">
                  <c:v>-1.5079284756385081</c:v>
                </c:pt>
                <c:pt idx="3050">
                  <c:v>-1.5501829980612136</c:v>
                </c:pt>
                <c:pt idx="3051">
                  <c:v>-1.5926461647331691</c:v>
                </c:pt>
                <c:pt idx="3052">
                  <c:v>-1.6353169589493777</c:v>
                </c:pt>
                <c:pt idx="3053">
                  <c:v>-1.678194342206093</c:v>
                </c:pt>
                <c:pt idx="3054">
                  <c:v>-1.7212772548245119</c:v>
                </c:pt>
                <c:pt idx="3055">
                  <c:v>-1.7645646165790894</c:v>
                </c:pt>
                <c:pt idx="3056">
                  <c:v>-1.8080553273315183</c:v>
                </c:pt>
                <c:pt idx="3057">
                  <c:v>-1.851748267668214</c:v>
                </c:pt>
                <c:pt idx="3058">
                  <c:v>-1.8956422995423945</c:v>
                </c:pt>
                <c:pt idx="3059">
                  <c:v>-1.9397362669183413</c:v>
                </c:pt>
                <c:pt idx="3060">
                  <c:v>-1.9840289964192235</c:v>
                </c:pt>
                <c:pt idx="3061">
                  <c:v>-2.0285192979763691</c:v>
                </c:pt>
                <c:pt idx="3062">
                  <c:v>-2.0732059654806805</c:v>
                </c:pt>
                <c:pt idx="3063">
                  <c:v>-2.1180877774346119</c:v>
                </c:pt>
                <c:pt idx="3064">
                  <c:v>-2.1631634976052028</c:v>
                </c:pt>
                <c:pt idx="3065">
                  <c:v>-2.2084318756769985</c:v>
                </c:pt>
                <c:pt idx="3066">
                  <c:v>-2.2538916479040396</c:v>
                </c:pt>
                <c:pt idx="3067">
                  <c:v>-2.2995415377623312</c:v>
                </c:pt>
                <c:pt idx="3068">
                  <c:v>-2.3453802565992636</c:v>
                </c:pt>
                <c:pt idx="3069">
                  <c:v>-2.3914065042822505</c:v>
                </c:pt>
                <c:pt idx="3070">
                  <c:v>-2.437618969844987</c:v>
                </c:pt>
                <c:pt idx="3071">
                  <c:v>-2.4840163321307398</c:v>
                </c:pt>
                <c:pt idx="3072">
                  <c:v>-2.5305972604325762</c:v>
                </c:pt>
                <c:pt idx="3073">
                  <c:v>-2.5773604151297591</c:v>
                </c:pt>
                <c:pt idx="3074">
                  <c:v>-2.6243044483208893</c:v>
                </c:pt>
                <c:pt idx="3075">
                  <c:v>-2.6714280044520629</c:v>
                </c:pt>
                <c:pt idx="3076">
                  <c:v>-2.7187297209398182</c:v>
                </c:pt>
                <c:pt idx="3077">
                  <c:v>-2.7662082287905116</c:v>
                </c:pt>
                <c:pt idx="3078">
                  <c:v>-2.813862153212825</c:v>
                </c:pt>
                <c:pt idx="3079">
                  <c:v>-2.8616901142247038</c:v>
                </c:pt>
                <c:pt idx="3080">
                  <c:v>-2.9096907272544286</c:v>
                </c:pt>
                <c:pt idx="3081">
                  <c:v>-2.9578626037354718</c:v>
                </c:pt>
                <c:pt idx="3082">
                  <c:v>-3.0062043516937069</c:v>
                </c:pt>
                <c:pt idx="3083">
                  <c:v>-3.0547145763286032</c:v>
                </c:pt>
                <c:pt idx="3084">
                  <c:v>-3.1033918805859182</c:v>
                </c:pt>
                <c:pt idx="3085">
                  <c:v>-3.1522348657240409</c:v>
                </c:pt>
                <c:pt idx="3086">
                  <c:v>-3.2012421318715663</c:v>
                </c:pt>
                <c:pt idx="3087">
                  <c:v>-3.2504122785771732</c:v>
                </c:pt>
                <c:pt idx="3088">
                  <c:v>-3.2997439053506668</c:v>
                </c:pt>
                <c:pt idx="3089">
                  <c:v>-3.3492356121969316</c:v>
                </c:pt>
                <c:pt idx="3090">
                  <c:v>-3.3988860001390986</c:v>
                </c:pt>
                <c:pt idx="3091">
                  <c:v>-3.4486936717343681</c:v>
                </c:pt>
                <c:pt idx="3092">
                  <c:v>-3.4986572315804265</c:v>
                </c:pt>
                <c:pt idx="3093">
                  <c:v>-3.5487752868120044</c:v>
                </c:pt>
                <c:pt idx="3094">
                  <c:v>-3.59904644758883</c:v>
                </c:pt>
                <c:pt idx="3095">
                  <c:v>-3.6494693275738541</c:v>
                </c:pt>
                <c:pt idx="3096">
                  <c:v>-3.7000425444014704</c:v>
                </c:pt>
                <c:pt idx="3097">
                  <c:v>-3.7507647201365883</c:v>
                </c:pt>
                <c:pt idx="3098">
                  <c:v>-3.8016344817230783</c:v>
                </c:pt>
                <c:pt idx="3099">
                  <c:v>-3.8526504614232744</c:v>
                </c:pt>
                <c:pt idx="3100">
                  <c:v>-3.9038112972468668</c:v>
                </c:pt>
                <c:pt idx="3101">
                  <c:v>-3.9551156333694895</c:v>
                </c:pt>
                <c:pt idx="3102">
                  <c:v>-4.0065621205420499</c:v>
                </c:pt>
                <c:pt idx="3103">
                  <c:v>-4.0581494164889085</c:v>
                </c:pt>
                <c:pt idx="3104">
                  <c:v>-4.1098761862968294</c:v>
                </c:pt>
                <c:pt idx="3105">
                  <c:v>-4.161741102792778</c:v>
                </c:pt>
                <c:pt idx="3106">
                  <c:v>-4.2137428469124165</c:v>
                </c:pt>
                <c:pt idx="3107">
                  <c:v>-4.2658801080573747</c:v>
                </c:pt>
                <c:pt idx="3108">
                  <c:v>-4.3181515844435649</c:v>
                </c:pt>
                <c:pt idx="3109">
                  <c:v>-4.3705559834377405</c:v>
                </c:pt>
                <c:pt idx="3110">
                  <c:v>-4.4230920218854379</c:v>
                </c:pt>
                <c:pt idx="3111">
                  <c:v>-4.4757584264276957</c:v>
                </c:pt>
                <c:pt idx="3112">
                  <c:v>-4.5285539338074985</c:v>
                </c:pt>
                <c:pt idx="3113">
                  <c:v>-4.5814772911678405</c:v>
                </c:pt>
                <c:pt idx="3114">
                  <c:v>-4.63452725633742</c:v>
                </c:pt>
                <c:pt idx="3115">
                  <c:v>-4.6877025981082792</c:v>
                </c:pt>
                <c:pt idx="3116">
                  <c:v>-4.74100209650239</c:v>
                </c:pt>
                <c:pt idx="3117">
                  <c:v>-4.7944245430291463</c:v>
                </c:pt>
                <c:pt idx="3118">
                  <c:v>-4.8479687409326324</c:v>
                </c:pt>
                <c:pt idx="3119">
                  <c:v>-4.9016335054297215</c:v>
                </c:pt>
                <c:pt idx="3120">
                  <c:v>-4.9554176639382455</c:v>
                </c:pt>
                <c:pt idx="3121">
                  <c:v>-5.0093200562953841</c:v>
                </c:pt>
                <c:pt idx="3122">
                  <c:v>-5.0633395349681374</c:v>
                </c:pt>
                <c:pt idx="3123">
                  <c:v>-5.1174749652524891</c:v>
                </c:pt>
                <c:pt idx="3124">
                  <c:v>-5.1717252254650861</c:v>
                </c:pt>
                <c:pt idx="3125">
                  <c:v>-5.226089207125205</c:v>
                </c:pt>
                <c:pt idx="3126">
                  <c:v>-5.2805658151276411</c:v>
                </c:pt>
                <c:pt idx="3127">
                  <c:v>-5.3351539679073188</c:v>
                </c:pt>
                <c:pt idx="3128">
                  <c:v>-5.3898525975948139</c:v>
                </c:pt>
                <c:pt idx="3129">
                  <c:v>-5.444660650163895</c:v>
                </c:pt>
                <c:pt idx="3130">
                  <c:v>-5.4995770855693218</c:v>
                </c:pt>
                <c:pt idx="3131">
                  <c:v>-5.5546008778784914</c:v>
                </c:pt>
                <c:pt idx="3132">
                  <c:v>-5.609731015392736</c:v>
                </c:pt>
                <c:pt idx="3133">
                  <c:v>-5.6649665007622971</c:v>
                </c:pt>
                <c:pt idx="3134">
                  <c:v>-5.7203063510924954</c:v>
                </c:pt>
                <c:pt idx="3135">
                  <c:v>-5.7757495980422977</c:v>
                </c:pt>
                <c:pt idx="3136">
                  <c:v>-5.8312952879160127</c:v>
                </c:pt>
                <c:pt idx="3137">
                  <c:v>-5.8869424817461731</c:v>
                </c:pt>
                <c:pt idx="3138">
                  <c:v>-5.9426902553704943</c:v>
                </c:pt>
                <c:pt idx="3139">
                  <c:v>-5.9985376995011226</c:v>
                </c:pt>
                <c:pt idx="3140">
                  <c:v>-6.0544839197862839</c:v>
                </c:pt>
                <c:pt idx="3141">
                  <c:v>-6.1105280368665325</c:v>
                </c:pt>
                <c:pt idx="3142">
                  <c:v>-6.1666691864224186</c:v>
                </c:pt>
                <c:pt idx="3143">
                  <c:v>-6.2229065192173216</c:v>
                </c:pt>
                <c:pt idx="3144">
                  <c:v>-6.2792392011326905</c:v>
                </c:pt>
                <c:pt idx="3145">
                  <c:v>-6.3356664131975569</c:v>
                </c:pt>
                <c:pt idx="3146">
                  <c:v>-6.3921873516114038</c:v>
                </c:pt>
                <c:pt idx="3147">
                  <c:v>-6.4488012277618925</c:v>
                </c:pt>
                <c:pt idx="3148">
                  <c:v>-6.5055072682359727</c:v>
                </c:pt>
                <c:pt idx="3149">
                  <c:v>-6.5623047148256033</c:v>
                </c:pt>
                <c:pt idx="3150">
                  <c:v>-6.6191928245277527</c:v>
                </c:pt>
                <c:pt idx="3151">
                  <c:v>-6.6761708695390789</c:v>
                </c:pt>
                <c:pt idx="3152">
                  <c:v>-6.7332381372456762</c:v>
                </c:pt>
                <c:pt idx="3153">
                  <c:v>-6.7903939302066894</c:v>
                </c:pt>
                <c:pt idx="3154">
                  <c:v>-6.8476375661343631</c:v>
                </c:pt>
                <c:pt idx="3155">
                  <c:v>-6.904968377867795</c:v>
                </c:pt>
                <c:pt idx="3156">
                  <c:v>-6.9623857133429423</c:v>
                </c:pt>
                <c:pt idx="3157">
                  <c:v>-7.0198889355574874</c:v>
                </c:pt>
                <c:pt idx="3158">
                  <c:v>-7.0774774225318273</c:v>
                </c:pt>
                <c:pt idx="3159">
                  <c:v>-7.135150567264855</c:v>
                </c:pt>
                <c:pt idx="3160">
                  <c:v>-7.1929077776863926</c:v>
                </c:pt>
                <c:pt idx="3161">
                  <c:v>-7.2507484766051409</c:v>
                </c:pt>
                <c:pt idx="3162">
                  <c:v>-7.3086721016524212</c:v>
                </c:pt>
                <c:pt idx="3163">
                  <c:v>-7.3666781052232313</c:v>
                </c:pt>
                <c:pt idx="3164">
                  <c:v>-7.4247659544118516</c:v>
                </c:pt>
                <c:pt idx="3165">
                  <c:v>-7.4829351309450542</c:v>
                </c:pt>
                <c:pt idx="3166">
                  <c:v>-7.5411851311120568</c:v>
                </c:pt>
                <c:pt idx="3167">
                  <c:v>-7.5995154656905672</c:v>
                </c:pt>
                <c:pt idx="3168">
                  <c:v>-7.6579256598691492</c:v>
                </c:pt>
                <c:pt idx="3169">
                  <c:v>-7.71641525316734</c:v>
                </c:pt>
                <c:pt idx="3170">
                  <c:v>-7.7749837993526558</c:v>
                </c:pt>
                <c:pt idx="3171">
                  <c:v>-7.8336308663547749</c:v>
                </c:pt>
                <c:pt idx="3172">
                  <c:v>-7.8923560361755873</c:v>
                </c:pt>
                <c:pt idx="3173">
                  <c:v>-7.9511589047984739</c:v>
                </c:pt>
                <c:pt idx="3174">
                  <c:v>-8.0100390820943588</c:v>
                </c:pt>
                <c:pt idx="3175">
                  <c:v>-8.068996191724132</c:v>
                </c:pt>
                <c:pt idx="3176">
                  <c:v>-8.1280298710406402</c:v>
                </c:pt>
                <c:pt idx="3177">
                  <c:v>-8.1871397709866489</c:v>
                </c:pt>
                <c:pt idx="3178">
                  <c:v>-8.2463255559918434</c:v>
                </c:pt>
                <c:pt idx="3179">
                  <c:v>-8.3055869038667911</c:v>
                </c:pt>
                <c:pt idx="3180">
                  <c:v>-8.3649235056958346</c:v>
                </c:pt>
                <c:pt idx="3181">
                  <c:v>-8.4243350657269076</c:v>
                </c:pt>
                <c:pt idx="3182">
                  <c:v>-8.4838213012614858</c:v>
                </c:pt>
                <c:pt idx="3183">
                  <c:v>-8.5433819425391988</c:v>
                </c:pt>
                <c:pt idx="3184">
                  <c:v>-8.6030167326256866</c:v>
                </c:pt>
                <c:pt idx="3185">
                  <c:v>-8.6627254272943901</c:v>
                </c:pt>
                <c:pt idx="3186">
                  <c:v>-8.7225077949089211</c:v>
                </c:pt>
                <c:pt idx="3187">
                  <c:v>-8.7823636163047407</c:v>
                </c:pt>
                <c:pt idx="3188">
                  <c:v>-8.8422926846675978</c:v>
                </c:pt>
                <c:pt idx="3189">
                  <c:v>-8.9022948054115396</c:v>
                </c:pt>
                <c:pt idx="3190">
                  <c:v>-8.9623697960561941</c:v>
                </c:pt>
                <c:pt idx="3191">
                  <c:v>-9.0225174861025081</c:v>
                </c:pt>
                <c:pt idx="3192">
                  <c:v>-9.0827377169064363</c:v>
                </c:pt>
                <c:pt idx="3193">
                  <c:v>-9.1430303415539811</c:v>
                </c:pt>
                <c:pt idx="3194">
                  <c:v>-9.2033952247324269</c:v>
                </c:pt>
                <c:pt idx="3195">
                  <c:v>-9.2638322426030122</c:v>
                </c:pt>
                <c:pt idx="3196">
                  <c:v>-9.3243412826715044</c:v>
                </c:pt>
                <c:pt idx="3197">
                  <c:v>-9.384922243657936</c:v>
                </c:pt>
                <c:pt idx="3198">
                  <c:v>-9.4455750353674155</c:v>
                </c:pt>
                <c:pt idx="3199">
                  <c:v>-9.5062995785568294</c:v>
                </c:pt>
                <c:pt idx="3200">
                  <c:v>-9.5670958048049535</c:v>
                </c:pt>
                <c:pt idx="3201">
                  <c:v>-9.6279636563790678</c:v>
                </c:pt>
                <c:pt idx="3202">
                  <c:v>-9.688903086101682</c:v>
                </c:pt>
                <c:pt idx="3203">
                  <c:v>-9.7499140572185876</c:v>
                </c:pt>
                <c:pt idx="3204">
                  <c:v>-9.8109965432635935</c:v>
                </c:pt>
                <c:pt idx="3205">
                  <c:v>-9.8721505279255357</c:v>
                </c:pt>
                <c:pt idx="3206">
                  <c:v>-9.9333760049129811</c:v>
                </c:pt>
                <c:pt idx="3207">
                  <c:v>-9.9946729778200485</c:v>
                </c:pt>
                <c:pt idx="3208">
                  <c:v>-10.056041459991263</c:v>
                </c:pt>
                <c:pt idx="3209">
                  <c:v>-10.117481474386667</c:v>
                </c:pt>
                <c:pt idx="3210">
                  <c:v>-10.178993053445955</c:v>
                </c:pt>
                <c:pt idx="3211">
                  <c:v>-10.240576238953786</c:v>
                </c:pt>
                <c:pt idx="3212">
                  <c:v>-10.302231081903578</c:v>
                </c:pt>
                <c:pt idx="3213">
                  <c:v>-10.363957642362555</c:v>
                </c:pt>
                <c:pt idx="3214">
                  <c:v>-10.425755989335704</c:v>
                </c:pt>
                <c:pt idx="3215">
                  <c:v>-10.487626200630963</c:v>
                </c:pt>
                <c:pt idx="3216">
                  <c:v>-10.549568362722489</c:v>
                </c:pt>
                <c:pt idx="3217">
                  <c:v>-10.61158257061664</c:v>
                </c:pt>
                <c:pt idx="3218">
                  <c:v>-10.673668927715976</c:v>
                </c:pt>
                <c:pt idx="3219">
                  <c:v>-10.735827545683922</c:v>
                </c:pt>
                <c:pt idx="3220">
                  <c:v>-10.798058544310491</c:v>
                </c:pt>
                <c:pt idx="3221">
                  <c:v>-10.860362051376704</c:v>
                </c:pt>
                <c:pt idx="3222">
                  <c:v>-10.922738202520648</c:v>
                </c:pt>
                <c:pt idx="3223">
                  <c:v>-10.985187141102733</c:v>
                </c:pt>
                <c:pt idx="3224">
                  <c:v>-11.047709018071906</c:v>
                </c:pt>
                <c:pt idx="3225">
                  <c:v>-11.110303991832065</c:v>
                </c:pt>
                <c:pt idx="3226">
                  <c:v>-11.172972228107819</c:v>
                </c:pt>
                <c:pt idx="3227">
                  <c:v>-11.235713899812318</c:v>
                </c:pt>
                <c:pt idx="3228">
                  <c:v>-11.298529186913942</c:v>
                </c:pt>
                <c:pt idx="3229">
                  <c:v>-11.361418276303963</c:v>
                </c:pt>
                <c:pt idx="3230">
                  <c:v>-11.424381361664606</c:v>
                </c:pt>
                <c:pt idx="3231">
                  <c:v>-11.487418643337717</c:v>
                </c:pt>
                <c:pt idx="3232">
                  <c:v>-11.550530328193016</c:v>
                </c:pt>
                <c:pt idx="3233">
                  <c:v>-11.613716629497873</c:v>
                </c:pt>
                <c:pt idx="3234">
                  <c:v>-11.676977766786681</c:v>
                </c:pt>
                <c:pt idx="3235">
                  <c:v>-11.740313965731735</c:v>
                </c:pt>
                <c:pt idx="3236">
                  <c:v>-11.803725458012767</c:v>
                </c:pt>
                <c:pt idx="3237">
                  <c:v>-11.867212481189458</c:v>
                </c:pt>
                <c:pt idx="3238">
                  <c:v>-11.930775278571984</c:v>
                </c:pt>
                <c:pt idx="3239">
                  <c:v>-11.99441409909398</c:v>
                </c:pt>
                <c:pt idx="3240">
                  <c:v>-12.058129197185316</c:v>
                </c:pt>
                <c:pt idx="3241">
                  <c:v>-12.121920832644978</c:v>
                </c:pt>
                <c:pt idx="3242">
                  <c:v>-12.185789270515041</c:v>
                </c:pt>
                <c:pt idx="3243">
                  <c:v>-12.249734780955839</c:v>
                </c:pt>
                <c:pt idx="3244">
                  <c:v>-12.313757639119951</c:v>
                </c:pt>
                <c:pt idx="3245">
                  <c:v>-12.377858125028734</c:v>
                </c:pt>
                <c:pt idx="3246">
                  <c:v>-12.442036523447875</c:v>
                </c:pt>
                <c:pt idx="3247">
                  <c:v>-12.506293123764845</c:v>
                </c:pt>
                <c:pt idx="3248">
                  <c:v>-12.570628219865752</c:v>
                </c:pt>
                <c:pt idx="3249">
                  <c:v>-12.635042110014123</c:v>
                </c:pt>
                <c:pt idx="3250">
                  <c:v>-12.699535096729148</c:v>
                </c:pt>
                <c:pt idx="3251">
                  <c:v>-12.764107486665138</c:v>
                </c:pt>
                <c:pt idx="3252">
                  <c:v>-12.828759590491742</c:v>
                </c:pt>
                <c:pt idx="3253">
                  <c:v>-12.893491722774492</c:v>
                </c:pt>
                <c:pt idx="3254">
                  <c:v>-12.958304201856087</c:v>
                </c:pt>
                <c:pt idx="3255">
                  <c:v>-13.023197349738588</c:v>
                </c:pt>
                <c:pt idx="3256">
                  <c:v>-13.088171491965927</c:v>
                </c:pt>
                <c:pt idx="3257">
                  <c:v>-13.153226957507204</c:v>
                </c:pt>
                <c:pt idx="3258">
                  <c:v>-13.218364078641283</c:v>
                </c:pt>
                <c:pt idx="3259">
                  <c:v>-13.283583190840588</c:v>
                </c:pt>
                <c:pt idx="3260">
                  <c:v>-13.348884632657661</c:v>
                </c:pt>
                <c:pt idx="3261">
                  <c:v>-13.414268745610379</c:v>
                </c:pt>
                <c:pt idx="3262">
                  <c:v>-13.47973587406916</c:v>
                </c:pt>
                <c:pt idx="3263">
                  <c:v>-13.545286365144555</c:v>
                </c:pt>
                <c:pt idx="3264">
                  <c:v>-13.610920568575281</c:v>
                </c:pt>
                <c:pt idx="3265">
                  <c:v>-13.67663883661767</c:v>
                </c:pt>
                <c:pt idx="3266">
                  <c:v>-13.74244152393465</c:v>
                </c:pt>
                <c:pt idx="3267">
                  <c:v>-13.8083289874867</c:v>
                </c:pt>
                <c:pt idx="3268">
                  <c:v>-13.874301586422657</c:v>
                </c:pt>
                <c:pt idx="3269">
                  <c:v>-13.940359681972092</c:v>
                </c:pt>
                <c:pt idx="3270">
                  <c:v>-14.00650363733725</c:v>
                </c:pt>
                <c:pt idx="3271">
                  <c:v>-14.072733817586622</c:v>
                </c:pt>
                <c:pt idx="3272">
                  <c:v>-14.139050589548985</c:v>
                </c:pt>
                <c:pt idx="3273">
                  <c:v>-14.205454321708601</c:v>
                </c:pt>
                <c:pt idx="3274">
                  <c:v>-14.271945384099931</c:v>
                </c:pt>
                <c:pt idx="3275">
                  <c:v>-14.338524148204703</c:v>
                </c:pt>
                <c:pt idx="3276">
                  <c:v>-14.405190986848419</c:v>
                </c:pt>
                <c:pt idx="3277">
                  <c:v>-14.471946274098466</c:v>
                </c:pt>
                <c:pt idx="3278">
                  <c:v>-14.538790385162397</c:v>
                </c:pt>
                <c:pt idx="3279">
                  <c:v>-14.605723696286843</c:v>
                </c:pt>
                <c:pt idx="3280">
                  <c:v>-14.672746584658828</c:v>
                </c:pt>
                <c:pt idx="3281">
                  <c:v>-14.739859428304909</c:v>
                </c:pt>
                <c:pt idx="3282">
                  <c:v>-14.807062605993478</c:v>
                </c:pt>
                <c:pt idx="3283">
                  <c:v>-14.874356497137416</c:v>
                </c:pt>
                <c:pt idx="3284">
                  <c:v>-14.941741481696404</c:v>
                </c:pt>
                <c:pt idx="3285">
                  <c:v>-15.009217940081065</c:v>
                </c:pt>
                <c:pt idx="3286">
                  <c:v>-15.076786253057382</c:v>
                </c:pt>
                <c:pt idx="3287">
                  <c:v>-15.144446801652304</c:v>
                </c:pt>
                <c:pt idx="3288">
                  <c:v>-15.212199967059522</c:v>
                </c:pt>
                <c:pt idx="3289">
                  <c:v>-15.280046130546292</c:v>
                </c:pt>
                <c:pt idx="3290">
                  <c:v>-15.347985673361329</c:v>
                </c:pt>
                <c:pt idx="3291">
                  <c:v>-15.416018976642965</c:v>
                </c:pt>
                <c:pt idx="3292">
                  <c:v>-15.484146421328013</c:v>
                </c:pt>
                <c:pt idx="3293">
                  <c:v>-15.552368388062671</c:v>
                </c:pt>
                <c:pt idx="3294">
                  <c:v>-15.620685257111759</c:v>
                </c:pt>
                <c:pt idx="3295">
                  <c:v>-15.689097408271396</c:v>
                </c:pt>
                <c:pt idx="3296">
                  <c:v>-15.757605220780484</c:v>
                </c:pt>
                <c:pt idx="3297">
                  <c:v>-15.826209073234153</c:v>
                </c:pt>
                <c:pt idx="3298">
                  <c:v>-15.894909343497241</c:v>
                </c:pt>
                <c:pt idx="3299">
                  <c:v>-15.96370640861895</c:v>
                </c:pt>
                <c:pt idx="3300">
                  <c:v>-16.032600644747905</c:v>
                </c:pt>
                <c:pt idx="3301">
                  <c:v>-16.101592427048729</c:v>
                </c:pt>
                <c:pt idx="3302">
                  <c:v>-16.170682129618704</c:v>
                </c:pt>
                <c:pt idx="3303">
                  <c:v>-16.239870125404988</c:v>
                </c:pt>
                <c:pt idx="3304">
                  <c:v>-16.309156786123527</c:v>
                </c:pt>
                <c:pt idx="3305">
                  <c:v>-16.378542482178457</c:v>
                </c:pt>
                <c:pt idx="3306">
                  <c:v>-16.448027582581378</c:v>
                </c:pt>
                <c:pt idx="3307">
                  <c:v>-16.51761245487268</c:v>
                </c:pt>
                <c:pt idx="3308">
                  <c:v>-16.587297465042738</c:v>
                </c:pt>
                <c:pt idx="3309">
                  <c:v>-16.657082977454557</c:v>
                </c:pt>
                <c:pt idx="3310">
                  <c:v>-16.726969354766844</c:v>
                </c:pt>
                <c:pt idx="3311">
                  <c:v>-16.796956957857539</c:v>
                </c:pt>
                <c:pt idx="3312">
                  <c:v>-16.867046145748908</c:v>
                </c:pt>
                <c:pt idx="3313">
                  <c:v>-16.937237275532937</c:v>
                </c:pt>
                <c:pt idx="3314">
                  <c:v>-17.007530702297224</c:v>
                </c:pt>
                <c:pt idx="3315">
                  <c:v>-17.077926779052767</c:v>
                </c:pt>
                <c:pt idx="3316">
                  <c:v>-17.148425856660868</c:v>
                </c:pt>
                <c:pt idx="3317">
                  <c:v>-17.219028283762604</c:v>
                </c:pt>
                <c:pt idx="3318">
                  <c:v>-17.289734406707922</c:v>
                </c:pt>
                <c:pt idx="3319">
                  <c:v>-17.360544569485413</c:v>
                </c:pt>
                <c:pt idx="3320">
                  <c:v>-17.431459113653982</c:v>
                </c:pt>
                <c:pt idx="3321">
                  <c:v>-17.50247837827462</c:v>
                </c:pt>
                <c:pt idx="3322">
                  <c:v>-17.573602699842304</c:v>
                </c:pt>
                <c:pt idx="3323">
                  <c:v>-17.644832412219841</c:v>
                </c:pt>
                <c:pt idx="3324">
                  <c:v>-17.71616784657262</c:v>
                </c:pt>
                <c:pt idx="3325">
                  <c:v>-17.787609331302228</c:v>
                </c:pt>
                <c:pt idx="3326">
                  <c:v>-17.859157191983549</c:v>
                </c:pt>
                <c:pt idx="3327">
                  <c:v>-17.930811751300649</c:v>
                </c:pt>
                <c:pt idx="3328">
                  <c:v>-18.002573328984163</c:v>
                </c:pt>
                <c:pt idx="3329">
                  <c:v>-18.074442241749885</c:v>
                </c:pt>
                <c:pt idx="3330">
                  <c:v>-18.146418803237193</c:v>
                </c:pt>
                <c:pt idx="3331">
                  <c:v>-18.218503323949108</c:v>
                </c:pt>
                <c:pt idx="3332">
                  <c:v>-18.290696111193252</c:v>
                </c:pt>
                <c:pt idx="3333">
                  <c:v>-18.362997469022435</c:v>
                </c:pt>
                <c:pt idx="3334">
                  <c:v>-18.435407698177563</c:v>
                </c:pt>
                <c:pt idx="3335">
                  <c:v>-18.50792709602991</c:v>
                </c:pt>
                <c:pt idx="3336">
                  <c:v>-18.580555956526101</c:v>
                </c:pt>
                <c:pt idx="3337">
                  <c:v>-18.653294570131003</c:v>
                </c:pt>
                <c:pt idx="3338">
                  <c:v>-18.726143223775054</c:v>
                </c:pt>
                <c:pt idx="3339">
                  <c:v>-18.799102200798817</c:v>
                </c:pt>
                <c:pt idx="3340">
                  <c:v>-18.872171780901049</c:v>
                </c:pt>
                <c:pt idx="3341">
                  <c:v>-18.945352240086429</c:v>
                </c:pt>
                <c:pt idx="3342">
                  <c:v>-19.018643850613685</c:v>
                </c:pt>
                <c:pt idx="3343">
                  <c:v>-19.092046880945396</c:v>
                </c:pt>
                <c:pt idx="3344">
                  <c:v>-19.165561595698343</c:v>
                </c:pt>
                <c:pt idx="3345">
                  <c:v>-19.239188255594687</c:v>
                </c:pt>
                <c:pt idx="3346">
                  <c:v>-19.312927117413651</c:v>
                </c:pt>
                <c:pt idx="3347">
                  <c:v>-19.386778433944176</c:v>
                </c:pt>
                <c:pt idx="3348">
                  <c:v>-19.460742453938376</c:v>
                </c:pt>
                <c:pt idx="3349">
                  <c:v>-19.53481942206659</c:v>
                </c:pt>
                <c:pt idx="3350">
                  <c:v>-19.609009578871579</c:v>
                </c:pt>
                <c:pt idx="3351">
                  <c:v>-19.683313160724868</c:v>
                </c:pt>
                <c:pt idx="3352">
                  <c:v>-19.757730399784304</c:v>
                </c:pt>
                <c:pt idx="3353">
                  <c:v>-19.832261523950091</c:v>
                </c:pt>
                <c:pt idx="3354">
                  <c:v>-19.906906756824526</c:v>
                </c:pt>
                <c:pt idx="3355">
                  <c:v>-19.981666317670911</c:v>
                </c:pt>
                <c:pt idx="3356">
                  <c:v>-20.056540421373331</c:v>
                </c:pt>
                <c:pt idx="3357">
                  <c:v>-20.131529278397352</c:v>
                </c:pt>
                <c:pt idx="3358">
                  <c:v>-20.206633094752661</c:v>
                </c:pt>
                <c:pt idx="3359">
                  <c:v>-20.281852071954638</c:v>
                </c:pt>
                <c:pt idx="3360">
                  <c:v>-20.35718640698796</c:v>
                </c:pt>
                <c:pt idx="3361">
                  <c:v>-20.432636292271017</c:v>
                </c:pt>
                <c:pt idx="3362">
                  <c:v>-20.508201915620219</c:v>
                </c:pt>
                <c:pt idx="3363">
                  <c:v>-20.583883460216697</c:v>
                </c:pt>
                <c:pt idx="3364">
                  <c:v>-20.659681104572179</c:v>
                </c:pt>
                <c:pt idx="3365">
                  <c:v>-20.735595022496454</c:v>
                </c:pt>
                <c:pt idx="3366">
                  <c:v>-20.811625383065962</c:v>
                </c:pt>
                <c:pt idx="3367">
                  <c:v>-20.887772350592563</c:v>
                </c:pt>
                <c:pt idx="3368">
                  <c:v>-20.964036084593616</c:v>
                </c:pt>
                <c:pt idx="3369">
                  <c:v>-21.040416739762136</c:v>
                </c:pt>
                <c:pt idx="3370">
                  <c:v>-21.116914465939288</c:v>
                </c:pt>
                <c:pt idx="3371">
                  <c:v>-21.193529408085428</c:v>
                </c:pt>
                <c:pt idx="3372">
                  <c:v>-21.270261706254367</c:v>
                </c:pt>
                <c:pt idx="3373">
                  <c:v>-21.347111495566597</c:v>
                </c:pt>
                <c:pt idx="3374">
                  <c:v>-21.424078906184327</c:v>
                </c:pt>
                <c:pt idx="3375">
                  <c:v>-21.501164063286961</c:v>
                </c:pt>
                <c:pt idx="3376">
                  <c:v>-21.578367087047411</c:v>
                </c:pt>
                <c:pt idx="3377">
                  <c:v>-21.655688092609672</c:v>
                </c:pt>
                <c:pt idx="3378">
                  <c:v>-21.733127190066298</c:v>
                </c:pt>
                <c:pt idx="3379">
                  <c:v>-21.810684484437488</c:v>
                </c:pt>
                <c:pt idx="3380">
                  <c:v>-21.88836007565056</c:v>
                </c:pt>
                <c:pt idx="3381">
                  <c:v>-21.966154058520804</c:v>
                </c:pt>
                <c:pt idx="3382">
                  <c:v>-22.044066522731821</c:v>
                </c:pt>
                <c:pt idx="3383">
                  <c:v>-22.122097552818726</c:v>
                </c:pt>
                <c:pt idx="3384">
                  <c:v>-22.200247228149884</c:v>
                </c:pt>
                <c:pt idx="3385">
                  <c:v>-22.278515622911602</c:v>
                </c:pt>
                <c:pt idx="3386">
                  <c:v>-22.35690280609138</c:v>
                </c:pt>
                <c:pt idx="3387">
                  <c:v>-22.435408841464159</c:v>
                </c:pt>
                <c:pt idx="3388">
                  <c:v>-22.514033787578125</c:v>
                </c:pt>
                <c:pt idx="3389">
                  <c:v>-22.592777697740839</c:v>
                </c:pt>
                <c:pt idx="3390">
                  <c:v>-22.671640620008297</c:v>
                </c:pt>
                <c:pt idx="3391">
                  <c:v>-22.750622597171706</c:v>
                </c:pt>
                <c:pt idx="3392">
                  <c:v>-22.829723666748023</c:v>
                </c:pt>
                <c:pt idx="3393">
                  <c:v>-22.908943860969213</c:v>
                </c:pt>
                <c:pt idx="3394">
                  <c:v>-22.988283206773211</c:v>
                </c:pt>
                <c:pt idx="3395">
                  <c:v>-23.067741725795592</c:v>
                </c:pt>
                <c:pt idx="3396">
                  <c:v>-23.14731943436216</c:v>
                </c:pt>
                <c:pt idx="3397">
                  <c:v>-23.227016343481381</c:v>
                </c:pt>
                <c:pt idx="3398">
                  <c:v>-23.306832458838915</c:v>
                </c:pt>
                <c:pt idx="3399">
                  <c:v>-23.386767780792447</c:v>
                </c:pt>
                <c:pt idx="3400">
                  <c:v>-23.466822304366119</c:v>
                </c:pt>
                <c:pt idx="3401">
                  <c:v>-23.546996019248173</c:v>
                </c:pt>
                <c:pt idx="3402">
                  <c:v>-23.627288909786941</c:v>
                </c:pt>
                <c:pt idx="3403">
                  <c:v>-23.70770095498882</c:v>
                </c:pt>
                <c:pt idx="3404">
                  <c:v>-23.788232128517393</c:v>
                </c:pt>
                <c:pt idx="3405">
                  <c:v>-23.868882398691746</c:v>
                </c:pt>
                <c:pt idx="3406">
                  <c:v>-23.9496517284873</c:v>
                </c:pt>
                <c:pt idx="3407">
                  <c:v>-24.030540075536297</c:v>
                </c:pt>
                <c:pt idx="3408">
                  <c:v>-24.111547392129644</c:v>
                </c:pt>
                <c:pt idx="3409">
                  <c:v>-24.192673625218227</c:v>
                </c:pt>
                <c:pt idx="3410">
                  <c:v>-24.273918716417544</c:v>
                </c:pt>
                <c:pt idx="3411">
                  <c:v>-24.355282602010242</c:v>
                </c:pt>
                <c:pt idx="3412">
                  <c:v>-24.436765212951155</c:v>
                </c:pt>
                <c:pt idx="3413">
                  <c:v>-24.518366474872501</c:v>
                </c:pt>
                <c:pt idx="3414">
                  <c:v>-24.600086308089555</c:v>
                </c:pt>
                <c:pt idx="3415">
                  <c:v>-24.681924627608034</c:v>
                </c:pt>
                <c:pt idx="3416">
                  <c:v>-24.763881343130816</c:v>
                </c:pt>
                <c:pt idx="3417">
                  <c:v>-24.845956359066527</c:v>
                </c:pt>
                <c:pt idx="3418">
                  <c:v>-24.928149574538413</c:v>
                </c:pt>
                <c:pt idx="3419">
                  <c:v>-25.010460883393726</c:v>
                </c:pt>
                <c:pt idx="3420">
                  <c:v>-25.092890174214109</c:v>
                </c:pt>
                <c:pt idx="3421">
                  <c:v>-25.175437330326393</c:v>
                </c:pt>
                <c:pt idx="3422">
                  <c:v>-25.258102229814877</c:v>
                </c:pt>
                <c:pt idx="3423">
                  <c:v>-25.340884745533046</c:v>
                </c:pt>
                <c:pt idx="3424">
                  <c:v>-25.423784745116787</c:v>
                </c:pt>
                <c:pt idx="3425">
                  <c:v>-25.506802090998654</c:v>
                </c:pt>
                <c:pt idx="3426">
                  <c:v>-25.589936640421563</c:v>
                </c:pt>
                <c:pt idx="3427">
                  <c:v>-25.673188245454487</c:v>
                </c:pt>
                <c:pt idx="3428">
                  <c:v>-25.75655675300797</c:v>
                </c:pt>
                <c:pt idx="3429">
                  <c:v>-25.840042004850652</c:v>
                </c:pt>
                <c:pt idx="3430">
                  <c:v>-25.923643837626237</c:v>
                </c:pt>
                <c:pt idx="3431">
                  <c:v>-26.007362082871705</c:v>
                </c:pt>
                <c:pt idx="3432">
                  <c:v>-26.091196567035013</c:v>
                </c:pt>
                <c:pt idx="3433">
                  <c:v>-26.175147111495232</c:v>
                </c:pt>
                <c:pt idx="3434">
                  <c:v>-26.259213532580603</c:v>
                </c:pt>
                <c:pt idx="3435">
                  <c:v>-26.343395641590888</c:v>
                </c:pt>
                <c:pt idx="3436">
                  <c:v>-26.427693244816925</c:v>
                </c:pt>
                <c:pt idx="3437">
                  <c:v>-26.512106143562594</c:v>
                </c:pt>
                <c:pt idx="3438">
                  <c:v>-26.596634134167296</c:v>
                </c:pt>
                <c:pt idx="3439">
                  <c:v>-26.681277008028204</c:v>
                </c:pt>
                <c:pt idx="3440">
                  <c:v>-26.766034551624607</c:v>
                </c:pt>
                <c:pt idx="3441">
                  <c:v>-26.850906546541296</c:v>
                </c:pt>
                <c:pt idx="3442">
                  <c:v>-26.935892769493087</c:v>
                </c:pt>
                <c:pt idx="3443">
                  <c:v>-27.020992992350855</c:v>
                </c:pt>
                <c:pt idx="3444">
                  <c:v>-27.106206982166224</c:v>
                </c:pt>
                <c:pt idx="3445">
                  <c:v>-27.191534501199001</c:v>
                </c:pt>
                <c:pt idx="3446">
                  <c:v>-27.276975306943626</c:v>
                </c:pt>
                <c:pt idx="3447">
                  <c:v>-27.362529152156739</c:v>
                </c:pt>
                <c:pt idx="3448">
                  <c:v>-27.448195784885542</c:v>
                </c:pt>
                <c:pt idx="3449">
                  <c:v>-27.533974948496109</c:v>
                </c:pt>
                <c:pt idx="3450">
                  <c:v>-27.619866381702703</c:v>
                </c:pt>
                <c:pt idx="3451">
                  <c:v>-27.705869818597748</c:v>
                </c:pt>
                <c:pt idx="3452">
                  <c:v>-27.791984988681531</c:v>
                </c:pt>
                <c:pt idx="3453">
                  <c:v>-27.87821161689422</c:v>
                </c:pt>
                <c:pt idx="3454">
                  <c:v>-27.964549423645543</c:v>
                </c:pt>
                <c:pt idx="3455">
                  <c:v>-28.050998124847794</c:v>
                </c:pt>
                <c:pt idx="3456">
                  <c:v>-28.137557431948149</c:v>
                </c:pt>
                <c:pt idx="3457">
                  <c:v>-28.224227051960828</c:v>
                </c:pt>
                <c:pt idx="3458">
                  <c:v>-28.311006687501269</c:v>
                </c:pt>
                <c:pt idx="3459">
                  <c:v>-28.397896036819162</c:v>
                </c:pt>
                <c:pt idx="3460">
                  <c:v>-28.484894793833419</c:v>
                </c:pt>
                <c:pt idx="3461">
                  <c:v>-28.572002648166741</c:v>
                </c:pt>
                <c:pt idx="3462">
                  <c:v>-28.659219285180889</c:v>
                </c:pt>
                <c:pt idx="3463">
                  <c:v>-28.7465443860123</c:v>
                </c:pt>
                <c:pt idx="3464">
                  <c:v>-28.833977627608576</c:v>
                </c:pt>
                <c:pt idx="3465">
                  <c:v>-28.921518682764553</c:v>
                </c:pt>
                <c:pt idx="3466">
                  <c:v>-29.00916722016019</c:v>
                </c:pt>
                <c:pt idx="3467">
                  <c:v>-29.09692290439726</c:v>
                </c:pt>
                <c:pt idx="3468">
                  <c:v>-29.1847853960377</c:v>
                </c:pt>
                <c:pt idx="3469">
                  <c:v>-29.272754351641737</c:v>
                </c:pt>
                <c:pt idx="3470">
                  <c:v>-29.360829423806948</c:v>
                </c:pt>
                <c:pt idx="3471">
                  <c:v>-29.449010261207111</c:v>
                </c:pt>
                <c:pt idx="3472">
                  <c:v>-29.537296508631812</c:v>
                </c:pt>
                <c:pt idx="3473">
                  <c:v>-29.625687807026637</c:v>
                </c:pt>
                <c:pt idx="3474">
                  <c:v>-29.714183793532811</c:v>
                </c:pt>
                <c:pt idx="3475">
                  <c:v>-29.802784101528736</c:v>
                </c:pt>
                <c:pt idx="3476">
                  <c:v>-29.891488360670486</c:v>
                </c:pt>
                <c:pt idx="3477">
                  <c:v>-29.980296196933264</c:v>
                </c:pt>
                <c:pt idx="3478">
                  <c:v>-30.069207232653344</c:v>
                </c:pt>
                <c:pt idx="3479">
                  <c:v>-30.158221086570009</c:v>
                </c:pt>
                <c:pt idx="3480">
                  <c:v>-30.247337373867829</c:v>
                </c:pt>
                <c:pt idx="3481">
                  <c:v>-30.336555706219961</c:v>
                </c:pt>
                <c:pt idx="3482">
                  <c:v>-30.425875691830512</c:v>
                </c:pt>
                <c:pt idx="3483">
                  <c:v>-30.51529693547846</c:v>
                </c:pt>
                <c:pt idx="3484">
                  <c:v>-30.604819038560898</c:v>
                </c:pt>
                <c:pt idx="3485">
                  <c:v>-30.694441599137505</c:v>
                </c:pt>
                <c:pt idx="3486">
                  <c:v>-30.784164211974367</c:v>
                </c:pt>
                <c:pt idx="3487">
                  <c:v>-30.873986468588562</c:v>
                </c:pt>
                <c:pt idx="3488">
                  <c:v>-30.963907957293188</c:v>
                </c:pt>
                <c:pt idx="3489">
                  <c:v>-31.053928263242231</c:v>
                </c:pt>
                <c:pt idx="3490">
                  <c:v>-31.144046968475951</c:v>
                </c:pt>
                <c:pt idx="3491">
                  <c:v>-31.234263651966788</c:v>
                </c:pt>
                <c:pt idx="3492">
                  <c:v>-31.324577889663971</c:v>
                </c:pt>
                <c:pt idx="3493">
                  <c:v>-31.414989254541283</c:v>
                </c:pt>
                <c:pt idx="3494">
                  <c:v>-31.505497316641939</c:v>
                </c:pt>
                <c:pt idx="3495">
                  <c:v>-31.596101643125429</c:v>
                </c:pt>
                <c:pt idx="3496">
                  <c:v>-31.686801798314754</c:v>
                </c:pt>
                <c:pt idx="3497">
                  <c:v>-31.777597343742549</c:v>
                </c:pt>
                <c:pt idx="3498">
                  <c:v>-31.868487838198163</c:v>
                </c:pt>
                <c:pt idx="3499">
                  <c:v>-31.959472837775369</c:v>
                </c:pt>
                <c:pt idx="3500">
                  <c:v>-32.050551895919682</c:v>
                </c:pt>
                <c:pt idx="3501">
                  <c:v>-32.141724563475577</c:v>
                </c:pt>
                <c:pt idx="3502">
                  <c:v>-32.232990388734216</c:v>
                </c:pt>
                <c:pt idx="3503">
                  <c:v>-32.324348917482183</c:v>
                </c:pt>
                <c:pt idx="3504">
                  <c:v>-32.415799693047774</c:v>
                </c:pt>
                <c:pt idx="3505">
                  <c:v>-32.507342256351215</c:v>
                </c:pt>
                <c:pt idx="3506">
                  <c:v>-32.598976145951447</c:v>
                </c:pt>
                <c:pt idx="3507">
                  <c:v>-32.690700898094882</c:v>
                </c:pt>
                <c:pt idx="3508">
                  <c:v>-32.782516046764201</c:v>
                </c:pt>
                <c:pt idx="3509">
                  <c:v>-32.87442112372679</c:v>
                </c:pt>
                <c:pt idx="3510">
                  <c:v>-32.966415658582619</c:v>
                </c:pt>
                <c:pt idx="3511">
                  <c:v>-33.058499178814735</c:v>
                </c:pt>
                <c:pt idx="3512">
                  <c:v>-33.150671209836517</c:v>
                </c:pt>
                <c:pt idx="3513">
                  <c:v>-33.242931275041272</c:v>
                </c:pt>
                <c:pt idx="3514">
                  <c:v>-33.335278895850934</c:v>
                </c:pt>
                <c:pt idx="3515">
                  <c:v>-33.427713591765411</c:v>
                </c:pt>
                <c:pt idx="3516">
                  <c:v>-33.520234880411323</c:v>
                </c:pt>
                <c:pt idx="3517">
                  <c:v>-33.612842277591184</c:v>
                </c:pt>
                <c:pt idx="3518">
                  <c:v>-33.705535297332631</c:v>
                </c:pt>
                <c:pt idx="3519">
                  <c:v>-33.798313451937474</c:v>
                </c:pt>
                <c:pt idx="3520">
                  <c:v>-33.891176252030569</c:v>
                </c:pt>
                <c:pt idx="3521">
                  <c:v>-33.984123206609425</c:v>
                </c:pt>
                <c:pt idx="3522">
                  <c:v>-34.077153823093312</c:v>
                </c:pt>
                <c:pt idx="3523">
                  <c:v>-34.17026760737172</c:v>
                </c:pt>
                <c:pt idx="3524">
                  <c:v>-34.263464063854066</c:v>
                </c:pt>
                <c:pt idx="3525">
                  <c:v>-34.356742695519131</c:v>
                </c:pt>
                <c:pt idx="3526">
                  <c:v>-34.450103003963278</c:v>
                </c:pt>
                <c:pt idx="3527">
                  <c:v>-34.543544489449602</c:v>
                </c:pt>
                <c:pt idx="3528">
                  <c:v>-34.637066650957344</c:v>
                </c:pt>
                <c:pt idx="3529">
                  <c:v>-34.730668986230235</c:v>
                </c:pt>
                <c:pt idx="3530">
                  <c:v>-34.824350991826037</c:v>
                </c:pt>
                <c:pt idx="3531">
                  <c:v>-34.91811216316443</c:v>
                </c:pt>
                <c:pt idx="3532">
                  <c:v>-35.011951994575924</c:v>
                </c:pt>
                <c:pt idx="3533">
                  <c:v>-35.105869979351148</c:v>
                </c:pt>
                <c:pt idx="3534">
                  <c:v>-35.199865609788205</c:v>
                </c:pt>
                <c:pt idx="3535">
                  <c:v>-35.29393837724178</c:v>
                </c:pt>
                <c:pt idx="3536">
                  <c:v>-35.38808777217114</c:v>
                </c:pt>
                <c:pt idx="3537">
                  <c:v>-35.482313284188521</c:v>
                </c:pt>
                <c:pt idx="3538">
                  <c:v>-35.57661440210677</c:v>
                </c:pt>
                <c:pt idx="3539">
                  <c:v>-35.670990613987385</c:v>
                </c:pt>
                <c:pt idx="3540">
                  <c:v>-35.76544140718844</c:v>
                </c:pt>
                <c:pt idx="3541">
                  <c:v>-35.859966268411981</c:v>
                </c:pt>
                <c:pt idx="3542">
                  <c:v>-35.954564683751279</c:v>
                </c:pt>
                <c:pt idx="3543">
                  <c:v>-36.049236138738614</c:v>
                </c:pt>
                <c:pt idx="3544">
                  <c:v>-36.143980118391816</c:v>
                </c:pt>
                <c:pt idx="3545">
                  <c:v>-36.238796107261969</c:v>
                </c:pt>
                <c:pt idx="3546">
                  <c:v>-36.333683589479094</c:v>
                </c:pt>
                <c:pt idx="3547">
                  <c:v>-36.428642048799688</c:v>
                </c:pt>
                <c:pt idx="3548">
                  <c:v>-36.523670968652418</c:v>
                </c:pt>
                <c:pt idx="3549">
                  <c:v>-36.618769832184967</c:v>
                </c:pt>
                <c:pt idx="3550">
                  <c:v>-36.71393812230906</c:v>
                </c:pt>
                <c:pt idx="3551">
                  <c:v>-36.809175321747318</c:v>
                </c:pt>
                <c:pt idx="3552">
                  <c:v>-36.904480913077833</c:v>
                </c:pt>
                <c:pt idx="3553">
                  <c:v>-36.999854378779823</c:v>
                </c:pt>
                <c:pt idx="3554">
                  <c:v>-37.095295201279043</c:v>
                </c:pt>
                <c:pt idx="3555">
                  <c:v>-37.190802862992001</c:v>
                </c:pt>
                <c:pt idx="3556">
                  <c:v>-37.286376846371041</c:v>
                </c:pt>
                <c:pt idx="3557">
                  <c:v>-37.382016633948197</c:v>
                </c:pt>
                <c:pt idx="3558">
                  <c:v>-37.47772170837974</c:v>
                </c:pt>
                <c:pt idx="3559">
                  <c:v>-37.573491552489713</c:v>
                </c:pt>
                <c:pt idx="3560">
                  <c:v>-37.669325649313564</c:v>
                </c:pt>
                <c:pt idx="3561">
                  <c:v>-37.765223482141103</c:v>
                </c:pt>
                <c:pt idx="3562">
                  <c:v>-37.861184534560209</c:v>
                </c:pt>
                <c:pt idx="3563">
                  <c:v>-37.957208290498833</c:v>
                </c:pt>
                <c:pt idx="3564">
                  <c:v>-38.053294234267703</c:v>
                </c:pt>
                <c:pt idx="3565">
                  <c:v>-38.149441850602429</c:v>
                </c:pt>
                <c:pt idx="3566">
                  <c:v>-38.245650624705291</c:v>
                </c:pt>
                <c:pt idx="3567">
                  <c:v>-38.341920042286539</c:v>
                </c:pt>
                <c:pt idx="3568">
                  <c:v>-38.438249589606038</c:v>
                </c:pt>
                <c:pt idx="3569">
                  <c:v>-38.534638753513761</c:v>
                </c:pt>
                <c:pt idx="3570">
                  <c:v>-38.631087021490799</c:v>
                </c:pt>
                <c:pt idx="3571">
                  <c:v>-38.727593881688605</c:v>
                </c:pt>
                <c:pt idx="3572">
                  <c:v>-38.82415882297019</c:v>
                </c:pt>
                <c:pt idx="3573">
                  <c:v>-38.920781334948693</c:v>
                </c:pt>
                <c:pt idx="3574">
                  <c:v>-39.01746090802726</c:v>
                </c:pt>
                <c:pt idx="3575">
                  <c:v>-39.114197033437307</c:v>
                </c:pt>
                <c:pt idx="3576">
                  <c:v>-39.210989203277606</c:v>
                </c:pt>
                <c:pt idx="3577">
                  <c:v>-39.307836910552297</c:v>
                </c:pt>
                <c:pt idx="3578">
                  <c:v>-39.404739649208402</c:v>
                </c:pt>
                <c:pt idx="3579">
                  <c:v>-39.501696914173564</c:v>
                </c:pt>
                <c:pt idx="3580">
                  <c:v>-39.598708201393592</c:v>
                </c:pt>
                <c:pt idx="3581">
                  <c:v>-39.695773007867686</c:v>
                </c:pt>
                <c:pt idx="3582">
                  <c:v>-39.792890831686847</c:v>
                </c:pt>
                <c:pt idx="3583">
                  <c:v>-39.890061172068499</c:v>
                </c:pt>
                <c:pt idx="3584">
                  <c:v>-39.987283529392066</c:v>
                </c:pt>
                <c:pt idx="3585">
                  <c:v>-40.084557405234527</c:v>
                </c:pt>
                <c:pt idx="3586">
                  <c:v>-40.181882302405882</c:v>
                </c:pt>
                <c:pt idx="3587">
                  <c:v>-40.279257724982131</c:v>
                </c:pt>
                <c:pt idx="3588">
                  <c:v>-40.376683178340649</c:v>
                </c:pt>
                <c:pt idx="3589">
                  <c:v>-40.47415816919316</c:v>
                </c:pt>
                <c:pt idx="3590">
                  <c:v>-40.571682205619041</c:v>
                </c:pt>
                <c:pt idx="3591">
                  <c:v>-40.669254797098148</c:v>
                </c:pt>
                <c:pt idx="3592">
                  <c:v>-40.766875454543637</c:v>
                </c:pt>
                <c:pt idx="3593">
                  <c:v>-40.864543690333541</c:v>
                </c:pt>
                <c:pt idx="3594">
                  <c:v>-40.962259018342692</c:v>
                </c:pt>
                <c:pt idx="3595">
                  <c:v>-41.060020953973506</c:v>
                </c:pt>
                <c:pt idx="3596">
                  <c:v>-41.157829014187385</c:v>
                </c:pt>
                <c:pt idx="3597">
                  <c:v>-41.255682717534697</c:v>
                </c:pt>
                <c:pt idx="3598">
                  <c:v>-41.35358158418461</c:v>
                </c:pt>
                <c:pt idx="3599">
                  <c:v>-41.451525135955166</c:v>
                </c:pt>
                <c:pt idx="3600">
                  <c:v>-41.549512896341618</c:v>
                </c:pt>
                <c:pt idx="3601">
                  <c:v>-41.64754439054601</c:v>
                </c:pt>
                <c:pt idx="3602">
                  <c:v>-41.745619145504442</c:v>
                </c:pt>
                <c:pt idx="3603">
                  <c:v>-41.843736689916192</c:v>
                </c:pt>
                <c:pt idx="3604">
                  <c:v>-41.941896554269377</c:v>
                </c:pt>
                <c:pt idx="3605">
                  <c:v>-42.040098270869692</c:v>
                </c:pt>
                <c:pt idx="3606">
                  <c:v>-42.138341373865622</c:v>
                </c:pt>
                <c:pt idx="3607">
                  <c:v>-42.236625399275376</c:v>
                </c:pt>
                <c:pt idx="3608">
                  <c:v>-42.334949885012222</c:v>
                </c:pt>
                <c:pt idx="3609">
                  <c:v>-42.433314370909379</c:v>
                </c:pt>
                <c:pt idx="3610">
                  <c:v>-42.531718398745511</c:v>
                </c:pt>
                <c:pt idx="3611">
                  <c:v>-42.630161512268231</c:v>
                </c:pt>
                <c:pt idx="3612">
                  <c:v>-42.728643257219268</c:v>
                </c:pt>
                <c:pt idx="3613">
                  <c:v>-42.827163181356404</c:v>
                </c:pt>
                <c:pt idx="3614">
                  <c:v>-42.925720834477481</c:v>
                </c:pt>
                <c:pt idx="3615">
                  <c:v>-43.024315768442996</c:v>
                </c:pt>
                <c:pt idx="3616">
                  <c:v>-43.122947537197625</c:v>
                </c:pt>
                <c:pt idx="3617">
                  <c:v>-43.221615696792497</c:v>
                </c:pt>
                <c:pt idx="3618">
                  <c:v>-43.320319805406498</c:v>
                </c:pt>
                <c:pt idx="3619">
                  <c:v>-43.419059423366079</c:v>
                </c:pt>
                <c:pt idx="3620">
                  <c:v>-43.517834113167254</c:v>
                </c:pt>
                <c:pt idx="3621">
                  <c:v>-43.616643439494361</c:v>
                </c:pt>
                <c:pt idx="3622">
                  <c:v>-43.715486969239556</c:v>
                </c:pt>
                <c:pt idx="3623">
                  <c:v>-43.814364271522599</c:v>
                </c:pt>
                <c:pt idx="3624">
                  <c:v>-43.913274917709174</c:v>
                </c:pt>
                <c:pt idx="3625">
                  <c:v>-44.012218481428398</c:v>
                </c:pt>
                <c:pt idx="3626">
                  <c:v>-44.11119453859132</c:v>
                </c:pt>
                <c:pt idx="3627">
                  <c:v>-44.210202667407934</c:v>
                </c:pt>
                <c:pt idx="3628">
                  <c:v>-44.309242448404483</c:v>
                </c:pt>
                <c:pt idx="3629">
                  <c:v>-44.408313464438763</c:v>
                </c:pt>
                <c:pt idx="3630">
                  <c:v>-44.507415300717412</c:v>
                </c:pt>
                <c:pt idx="3631">
                  <c:v>-44.606547544809956</c:v>
                </c:pt>
                <c:pt idx="3632">
                  <c:v>-44.705709786666006</c:v>
                </c:pt>
                <c:pt idx="3633">
                  <c:v>-44.804901618627547</c:v>
                </c:pt>
                <c:pt idx="3634">
                  <c:v>-44.90412263544507</c:v>
                </c:pt>
                <c:pt idx="3635">
                  <c:v>-45.003372434290078</c:v>
                </c:pt>
                <c:pt idx="3636">
                  <c:v>-45.102650614769431</c:v>
                </c:pt>
                <c:pt idx="3637">
                  <c:v>-45.201956778937678</c:v>
                </c:pt>
                <c:pt idx="3638">
                  <c:v>-45.301290531309945</c:v>
                </c:pt>
                <c:pt idx="3639">
                  <c:v>-45.400651478873542</c:v>
                </c:pt>
                <c:pt idx="3640">
                  <c:v>-45.500039231100125</c:v>
                </c:pt>
                <c:pt idx="3641">
                  <c:v>-45.599453399956872</c:v>
                </c:pt>
                <c:pt idx="3642">
                  <c:v>-45.698893599917049</c:v>
                </c:pt>
                <c:pt idx="3643">
                  <c:v>-45.798359447970498</c:v>
                </c:pt>
                <c:pt idx="3644">
                  <c:v>-45.89785056363408</c:v>
                </c:pt>
                <c:pt idx="3645">
                  <c:v>-45.997366568960217</c:v>
                </c:pt>
                <c:pt idx="3646">
                  <c:v>-46.096907088547674</c:v>
                </c:pt>
                <c:pt idx="3647">
                  <c:v>-46.196471749548394</c:v>
                </c:pt>
                <c:pt idx="3648">
                  <c:v>-46.296060181677475</c:v>
                </c:pt>
                <c:pt idx="3649">
                  <c:v>-46.395672017220321</c:v>
                </c:pt>
                <c:pt idx="3650">
                  <c:v>-46.495306891040315</c:v>
                </c:pt>
                <c:pt idx="3651">
                  <c:v>-46.594964440585841</c:v>
                </c:pt>
                <c:pt idx="3652">
                  <c:v>-46.694644305897427</c:v>
                </c:pt>
                <c:pt idx="3653">
                  <c:v>-46.794346129613899</c:v>
                </c:pt>
                <c:pt idx="3654">
                  <c:v>-46.894069556977982</c:v>
                </c:pt>
                <c:pt idx="3655">
                  <c:v>-46.993814235842493</c:v>
                </c:pt>
                <c:pt idx="3656">
                  <c:v>-47.09357981667516</c:v>
                </c:pt>
                <c:pt idx="3657">
                  <c:v>-47.193365952563447</c:v>
                </c:pt>
                <c:pt idx="3658">
                  <c:v>-47.293172299219215</c:v>
                </c:pt>
                <c:pt idx="3659">
                  <c:v>-47.392998514982175</c:v>
                </c:pt>
                <c:pt idx="3660">
                  <c:v>-47.49284426082437</c:v>
                </c:pt>
                <c:pt idx="3661">
                  <c:v>-47.59270920035312</c:v>
                </c:pt>
                <c:pt idx="3662">
                  <c:v>-47.692592999813513</c:v>
                </c:pt>
                <c:pt idx="3663">
                  <c:v>-47.79249532809159</c:v>
                </c:pt>
                <c:pt idx="3664">
                  <c:v>-47.892415856716468</c:v>
                </c:pt>
                <c:pt idx="3665">
                  <c:v>-47.992354259862012</c:v>
                </c:pt>
                <c:pt idx="3666">
                  <c:v>-48.092310214348181</c:v>
                </c:pt>
                <c:pt idx="3667">
                  <c:v>-48.192283399642399</c:v>
                </c:pt>
                <c:pt idx="3668">
                  <c:v>-48.29227349786072</c:v>
                </c:pt>
                <c:pt idx="3669">
                  <c:v>-48.392280193767263</c:v>
                </c:pt>
                <c:pt idx="3670">
                  <c:v>-48.49230317477533</c:v>
                </c:pt>
                <c:pt idx="3671">
                  <c:v>-48.592342130946363</c:v>
                </c:pt>
                <c:pt idx="3672">
                  <c:v>-48.692396754990519</c:v>
                </c:pt>
                <c:pt idx="3673">
                  <c:v>-48.792466742263947</c:v>
                </c:pt>
                <c:pt idx="3674">
                  <c:v>-48.892551790769687</c:v>
                </c:pt>
                <c:pt idx="3675">
                  <c:v>-48.992651601154591</c:v>
                </c:pt>
                <c:pt idx="3676">
                  <c:v>-49.092765876708299</c:v>
                </c:pt>
                <c:pt idx="3677">
                  <c:v>-49.192894323359965</c:v>
                </c:pt>
                <c:pt idx="3678">
                  <c:v>-49.29303664967734</c:v>
                </c:pt>
                <c:pt idx="3679">
                  <c:v>-49.393192566862638</c:v>
                </c:pt>
                <c:pt idx="3680">
                  <c:v>-49.493361788750008</c:v>
                </c:pt>
                <c:pt idx="3681">
                  <c:v>-49.593544031802338</c:v>
                </c:pt>
                <c:pt idx="3682">
                  <c:v>-49.693739015107155</c:v>
                </c:pt>
                <c:pt idx="3683">
                  <c:v>-49.793946460372432</c:v>
                </c:pt>
                <c:pt idx="3684">
                  <c:v>-49.894166091922813</c:v>
                </c:pt>
                <c:pt idx="3685">
                  <c:v>-49.994397636694941</c:v>
                </c:pt>
                <c:pt idx="3686">
                  <c:v>-50.094640824232457</c:v>
                </c:pt>
                <c:pt idx="3687">
                  <c:v>-50.194895386680692</c:v>
                </c:pt>
                <c:pt idx="3688">
                  <c:v>-50.295161058781943</c:v>
                </c:pt>
                <c:pt idx="3689">
                  <c:v>-50.395437577868805</c:v>
                </c:pt>
                <c:pt idx="3690">
                  <c:v>-50.495724683859152</c:v>
                </c:pt>
                <c:pt idx="3691">
                  <c:v>-50.596022119249554</c:v>
                </c:pt>
                <c:pt idx="3692">
                  <c:v>-50.696329629108561</c:v>
                </c:pt>
                <c:pt idx="3693">
                  <c:v>-50.796646961070692</c:v>
                </c:pt>
                <c:pt idx="3694">
                  <c:v>-50.896973865328611</c:v>
                </c:pt>
                <c:pt idx="3695">
                  <c:v>-50.997310094626755</c:v>
                </c:pt>
                <c:pt idx="3696">
                  <c:v>-51.097655404253274</c:v>
                </c:pt>
                <c:pt idx="3697">
                  <c:v>-51.198009552032808</c:v>
                </c:pt>
                <c:pt idx="3698">
                  <c:v>-51.298372298317958</c:v>
                </c:pt>
                <c:pt idx="3699">
                  <c:v>-51.398743405982103</c:v>
                </c:pt>
                <c:pt idx="3700">
                  <c:v>-51.499122640409965</c:v>
                </c:pt>
                <c:pt idx="3701">
                  <c:v>-51.59950976949024</c:v>
                </c:pt>
                <c:pt idx="3702">
                  <c:v>-51.699904563605166</c:v>
                </c:pt>
                <c:pt idx="3703">
                  <c:v>-51.800306795623428</c:v>
                </c:pt>
                <c:pt idx="3704">
                  <c:v>-51.900716240889047</c:v>
                </c:pt>
                <c:pt idx="3705">
                  <c:v>-52.00113267721364</c:v>
                </c:pt>
                <c:pt idx="3706">
                  <c:v>-52.101555884865604</c:v>
                </c:pt>
                <c:pt idx="3707">
                  <c:v>-52.201985646560942</c:v>
                </c:pt>
                <c:pt idx="3708">
                  <c:v>-52.302421747452996</c:v>
                </c:pt>
                <c:pt idx="3709">
                  <c:v>-52.402863975122067</c:v>
                </c:pt>
                <c:pt idx="3710">
                  <c:v>-52.503312119565699</c:v>
                </c:pt>
                <c:pt idx="3711">
                  <c:v>-52.603765973187095</c:v>
                </c:pt>
                <c:pt idx="3712">
                  <c:v>-52.704225330785661</c:v>
                </c:pt>
                <c:pt idx="3713">
                  <c:v>-52.804689989544883</c:v>
                </c:pt>
                <c:pt idx="3714">
                  <c:v>-52.905159749022019</c:v>
                </c:pt>
                <c:pt idx="3715">
                  <c:v>-53.005634411136533</c:v>
                </c:pt>
                <c:pt idx="3716">
                  <c:v>-53.10611378015868</c:v>
                </c:pt>
                <c:pt idx="3717">
                  <c:v>-53.206597662698172</c:v>
                </c:pt>
                <c:pt idx="3718">
                  <c:v>-53.307085867692592</c:v>
                </c:pt>
                <c:pt idx="3719">
                  <c:v>-53.407578206394888</c:v>
                </c:pt>
                <c:pt idx="3720">
                  <c:v>-53.508074492361857</c:v>
                </c:pt>
                <c:pt idx="3721">
                  <c:v>-53.608574541442209</c:v>
                </c:pt>
                <c:pt idx="3722">
                  <c:v>-53.709078171763863</c:v>
                </c:pt>
                <c:pt idx="3723">
                  <c:v>-53.809585203721674</c:v>
                </c:pt>
                <c:pt idx="3724">
                  <c:v>-53.910095459965021</c:v>
                </c:pt>
                <c:pt idx="3725">
                  <c:v>-54.01060876538503</c:v>
                </c:pt>
                <c:pt idx="3726">
                  <c:v>-54.111124947101601</c:v>
                </c:pt>
                <c:pt idx="3727">
                  <c:v>-54.211643834451067</c:v>
                </c:pt>
                <c:pt idx="3728">
                  <c:v>-54.312165258972989</c:v>
                </c:pt>
                <c:pt idx="3729">
                  <c:v>-54.412689054396239</c:v>
                </c:pt>
                <c:pt idx="3730">
                  <c:v>-54.513215056627004</c:v>
                </c:pt>
                <c:pt idx="3731">
                  <c:v>-54.613743103734713</c:v>
                </c:pt>
                <c:pt idx="3732">
                  <c:v>-54.714273035938831</c:v>
                </c:pt>
                <c:pt idx="3733">
                  <c:v>-54.814804695595292</c:v>
                </c:pt>
                <c:pt idx="3734">
                  <c:v>-54.915337927182719</c:v>
                </c:pt>
                <c:pt idx="3735">
                  <c:v>-55.015872577289187</c:v>
                </c:pt>
                <c:pt idx="3736">
                  <c:v>-55.116408494597877</c:v>
                </c:pt>
                <c:pt idx="3737">
                  <c:v>-55.216945529873442</c:v>
                </c:pt>
                <c:pt idx="3738">
                  <c:v>-55.317483535948526</c:v>
                </c:pt>
                <c:pt idx="3739">
                  <c:v>-55.41802236770873</c:v>
                </c:pt>
                <c:pt idx="3740">
                  <c:v>-55.51856188207956</c:v>
                </c:pt>
                <c:pt idx="3741">
                  <c:v>-55.619101938011362</c:v>
                </c:pt>
                <c:pt idx="3742">
                  <c:v>-55.719642396466035</c:v>
                </c:pt>
                <c:pt idx="3743">
                  <c:v>-55.820183120401758</c:v>
                </c:pt>
                <c:pt idx="3744">
                  <c:v>-55.920723974759653</c:v>
                </c:pt>
                <c:pt idx="3745">
                  <c:v>-56.021264826448487</c:v>
                </c:pt>
                <c:pt idx="3746">
                  <c:v>-56.121805544330734</c:v>
                </c:pt>
                <c:pt idx="3747">
                  <c:v>-56.22234599920813</c:v>
                </c:pt>
                <c:pt idx="3748">
                  <c:v>-56.322886063806507</c:v>
                </c:pt>
                <c:pt idx="3749">
                  <c:v>-56.423425612762273</c:v>
                </c:pt>
                <c:pt idx="3750">
                  <c:v>-56.523964522606825</c:v>
                </c:pt>
                <c:pt idx="3751">
                  <c:v>-56.624502671752225</c:v>
                </c:pt>
                <c:pt idx="3752">
                  <c:v>-56.725039940476677</c:v>
                </c:pt>
                <c:pt idx="3753">
                  <c:v>-56.825576210909631</c:v>
                </c:pt>
                <c:pt idx="3754">
                  <c:v>-56.926111367016915</c:v>
                </c:pt>
                <c:pt idx="3755">
                  <c:v>-57.026645294586373</c:v>
                </c:pt>
                <c:pt idx="3756">
                  <c:v>-57.127177881212447</c:v>
                </c:pt>
                <c:pt idx="3757">
                  <c:v>-57.227709016282127</c:v>
                </c:pt>
                <c:pt idx="3758">
                  <c:v>-57.328238590959295</c:v>
                </c:pt>
                <c:pt idx="3759">
                  <c:v>-57.428766498170702</c:v>
                </c:pt>
                <c:pt idx="3760">
                  <c:v>-57.529292632590483</c:v>
                </c:pt>
                <c:pt idx="3761">
                  <c:v>-57.62981689062542</c:v>
                </c:pt>
                <c:pt idx="3762">
                  <c:v>-57.730339170400384</c:v>
                </c:pt>
                <c:pt idx="3763">
                  <c:v>-57.83085937174328</c:v>
                </c:pt>
                <c:pt idx="3764">
                  <c:v>-57.931377396169744</c:v>
                </c:pt>
                <c:pt idx="3765">
                  <c:v>-58.031893146869251</c:v>
                </c:pt>
                <c:pt idx="3766">
                  <c:v>-58.132406528689316</c:v>
                </c:pt>
                <c:pt idx="3767">
                  <c:v>-58.232917448121142</c:v>
                </c:pt>
                <c:pt idx="3768">
                  <c:v>-58.3334258132843</c:v>
                </c:pt>
                <c:pt idx="3769">
                  <c:v>-58.433931533912649</c:v>
                </c:pt>
                <c:pt idx="3770">
                  <c:v>-58.534434521338774</c:v>
                </c:pt>
                <c:pt idx="3771">
                  <c:v>-58.634934688479504</c:v>
                </c:pt>
                <c:pt idx="3772">
                  <c:v>-58.735431949821482</c:v>
                </c:pt>
                <c:pt idx="3773">
                  <c:v>-58.835926221405387</c:v>
                </c:pt>
                <c:pt idx="3774">
                  <c:v>-58.936417420812077</c:v>
                </c:pt>
                <c:pt idx="3775">
                  <c:v>-59.036905467147619</c:v>
                </c:pt>
                <c:pt idx="3776">
                  <c:v>-59.137390281028637</c:v>
                </c:pt>
                <c:pt idx="3777">
                  <c:v>-59.237871784567503</c:v>
                </c:pt>
                <c:pt idx="3778">
                  <c:v>-59.338349901357567</c:v>
                </c:pt>
                <c:pt idx="3779">
                  <c:v>-59.438824556458904</c:v>
                </c:pt>
                <c:pt idx="3780">
                  <c:v>-59.539295676383752</c:v>
                </c:pt>
                <c:pt idx="3781">
                  <c:v>-59.639763189081506</c:v>
                </c:pt>
                <c:pt idx="3782">
                  <c:v>-59.740227023924668</c:v>
                </c:pt>
                <c:pt idx="3783">
                  <c:v>-59.840687111694294</c:v>
                </c:pt>
                <c:pt idx="3784">
                  <c:v>-59.941143384565535</c:v>
                </c:pt>
                <c:pt idx="3785">
                  <c:v>-60.041595776093068</c:v>
                </c:pt>
                <c:pt idx="3786">
                  <c:v>-60.142044221197139</c:v>
                </c:pt>
                <c:pt idx="3787">
                  <c:v>-60.242488656149106</c:v>
                </c:pt>
                <c:pt idx="3788">
                  <c:v>-60.342929018557072</c:v>
                </c:pt>
                <c:pt idx="3789">
                  <c:v>-60.44336524735192</c:v>
                </c:pt>
                <c:pt idx="3790">
                  <c:v>-60.543797282773127</c:v>
                </c:pt>
                <c:pt idx="3791">
                  <c:v>-60.64422506635465</c:v>
                </c:pt>
                <c:pt idx="3792">
                  <c:v>-60.744648540910617</c:v>
                </c:pt>
                <c:pt idx="3793">
                  <c:v>-60.845067650522218</c:v>
                </c:pt>
                <c:pt idx="3794">
                  <c:v>-60.945482340522624</c:v>
                </c:pt>
                <c:pt idx="3795">
                  <c:v>-61.045892557484123</c:v>
                </c:pt>
                <c:pt idx="3796">
                  <c:v>-61.146298249203696</c:v>
                </c:pt>
                <c:pt idx="3797">
                  <c:v>-61.246699364689633</c:v>
                </c:pt>
                <c:pt idx="3798">
                  <c:v>-61.347095854147767</c:v>
                </c:pt>
                <c:pt idx="3799">
                  <c:v>-61.447487668967739</c:v>
                </c:pt>
                <c:pt idx="3800">
                  <c:v>-61.547874761709515</c:v>
                </c:pt>
                <c:pt idx="3801">
                  <c:v>-61.648257086090339</c:v>
                </c:pt>
              </c:numCache>
            </c:numRef>
          </c:yVal>
          <c:smooth val="0"/>
          <c:extLst>
            <c:ext xmlns:c16="http://schemas.microsoft.com/office/drawing/2014/chart" uri="{C3380CC4-5D6E-409C-BE32-E72D297353CC}">
              <c16:uniqueId val="{00000000-B2BE-4928-B0A7-1198FF25ACA4}"/>
            </c:ext>
          </c:extLst>
        </c:ser>
        <c:dLbls>
          <c:showLegendKey val="0"/>
          <c:showVal val="0"/>
          <c:showCatName val="0"/>
          <c:showSerName val="0"/>
          <c:showPercent val="0"/>
          <c:showBubbleSize val="0"/>
        </c:dLbls>
        <c:axId val="144853248"/>
        <c:axId val="150928384"/>
      </c:scatterChart>
      <c:scatterChart>
        <c:scatterStyle val="lineMarker"/>
        <c:varyColors val="0"/>
        <c:ser>
          <c:idx val="1"/>
          <c:order val="1"/>
          <c:tx>
            <c:v>Total Phase</c:v>
          </c:tx>
          <c:marker>
            <c:symbol val="none"/>
          </c:marker>
          <c:xVal>
            <c:numRef>
              <c:f>'BODE PLOT'!$B$44:$B$3845</c:f>
              <c:numCache>
                <c:formatCode>General</c:formatCode>
                <c:ptCount val="3802"/>
                <c:pt idx="0">
                  <c:v>1</c:v>
                </c:pt>
                <c:pt idx="1">
                  <c:v>1.0038</c:v>
                </c:pt>
                <c:pt idx="2">
                  <c:v>1.00761444</c:v>
                </c:pt>
                <c:pt idx="3">
                  <c:v>1.011443374872</c:v>
                </c:pt>
                <c:pt idx="4">
                  <c:v>1.0152868596965137</c:v>
                </c:pt>
                <c:pt idx="5">
                  <c:v>1.0191449497633605</c:v>
                </c:pt>
                <c:pt idx="6">
                  <c:v>1.0230177005724612</c:v>
                </c:pt>
                <c:pt idx="7">
                  <c:v>1.0269051678346366</c:v>
                </c:pt>
                <c:pt idx="8">
                  <c:v>1.0308074074724083</c:v>
                </c:pt>
                <c:pt idx="9">
                  <c:v>1.0347244756208034</c:v>
                </c:pt>
                <c:pt idx="10">
                  <c:v>1.0386564286281625</c:v>
                </c:pt>
                <c:pt idx="11">
                  <c:v>1.0426033230569496</c:v>
                </c:pt>
                <c:pt idx="12">
                  <c:v>1.046565215684566</c:v>
                </c:pt>
                <c:pt idx="13">
                  <c:v>1.0505421635041674</c:v>
                </c:pt>
                <c:pt idx="14">
                  <c:v>1.0545342237254833</c:v>
                </c:pt>
                <c:pt idx="15">
                  <c:v>1.0585414537756401</c:v>
                </c:pt>
                <c:pt idx="16">
                  <c:v>1.0625639112999876</c:v>
                </c:pt>
                <c:pt idx="17">
                  <c:v>1.0666016541629275</c:v>
                </c:pt>
                <c:pt idx="18">
                  <c:v>1.0706547404487468</c:v>
                </c:pt>
                <c:pt idx="19">
                  <c:v>1.0747232284624519</c:v>
                </c:pt>
                <c:pt idx="20">
                  <c:v>1.0788071767306093</c:v>
                </c:pt>
                <c:pt idx="21">
                  <c:v>1.0829066440021857</c:v>
                </c:pt>
                <c:pt idx="22">
                  <c:v>1.087021689249394</c:v>
                </c:pt>
                <c:pt idx="23">
                  <c:v>1.0911523716685418</c:v>
                </c:pt>
                <c:pt idx="24">
                  <c:v>1.0952987506808822</c:v>
                </c:pt>
                <c:pt idx="25">
                  <c:v>1.0994608859334696</c:v>
                </c:pt>
                <c:pt idx="26">
                  <c:v>1.1036388373000168</c:v>
                </c:pt>
                <c:pt idx="27">
                  <c:v>1.1078326648817569</c:v>
                </c:pt>
                <c:pt idx="28">
                  <c:v>1.1120424290083075</c:v>
                </c:pt>
                <c:pt idx="29">
                  <c:v>1.1162681902385392</c:v>
                </c:pt>
                <c:pt idx="30">
                  <c:v>1.1205100093614457</c:v>
                </c:pt>
                <c:pt idx="31">
                  <c:v>1.1247679473970194</c:v>
                </c:pt>
                <c:pt idx="32">
                  <c:v>1.1290420655971281</c:v>
                </c:pt>
                <c:pt idx="33">
                  <c:v>1.1333324254463972</c:v>
                </c:pt>
                <c:pt idx="34">
                  <c:v>1.1376390886630936</c:v>
                </c:pt>
                <c:pt idx="35">
                  <c:v>1.1419621172000134</c:v>
                </c:pt>
                <c:pt idx="36">
                  <c:v>1.1463015732453734</c:v>
                </c:pt>
                <c:pt idx="37">
                  <c:v>1.1506575192237058</c:v>
                </c:pt>
                <c:pt idx="38">
                  <c:v>1.1550300177967561</c:v>
                </c:pt>
                <c:pt idx="39">
                  <c:v>1.1594191318643838</c:v>
                </c:pt>
                <c:pt idx="40">
                  <c:v>1.1638249245654686</c:v>
                </c:pt>
                <c:pt idx="41">
                  <c:v>1.1682474592788175</c:v>
                </c:pt>
                <c:pt idx="42">
                  <c:v>1.1726867996240771</c:v>
                </c:pt>
                <c:pt idx="43">
                  <c:v>1.1771430094626485</c:v>
                </c:pt>
                <c:pt idx="44">
                  <c:v>1.1816161528986067</c:v>
                </c:pt>
                <c:pt idx="45">
                  <c:v>1.1861062942796214</c:v>
                </c:pt>
                <c:pt idx="46">
                  <c:v>1.190613498197884</c:v>
                </c:pt>
                <c:pt idx="47">
                  <c:v>1.195137829491036</c:v>
                </c:pt>
                <c:pt idx="48">
                  <c:v>1.199679353243102</c:v>
                </c:pt>
                <c:pt idx="49">
                  <c:v>1.2042381347854259</c:v>
                </c:pt>
                <c:pt idx="50">
                  <c:v>1.2088142396976105</c:v>
                </c:pt>
                <c:pt idx="51">
                  <c:v>1.2134077338084615</c:v>
                </c:pt>
                <c:pt idx="52">
                  <c:v>1.2180186831969337</c:v>
                </c:pt>
                <c:pt idx="53">
                  <c:v>1.2226471541930821</c:v>
                </c:pt>
                <c:pt idx="54">
                  <c:v>1.2272932133790158</c:v>
                </c:pt>
                <c:pt idx="55">
                  <c:v>1.2319569275898561</c:v>
                </c:pt>
                <c:pt idx="56">
                  <c:v>1.2366383639146976</c:v>
                </c:pt>
                <c:pt idx="57">
                  <c:v>1.2413375896975736</c:v>
                </c:pt>
                <c:pt idx="58">
                  <c:v>1.2460546725384243</c:v>
                </c:pt>
                <c:pt idx="59">
                  <c:v>1.2507896802940703</c:v>
                </c:pt>
                <c:pt idx="60">
                  <c:v>1.2555426810791879</c:v>
                </c:pt>
                <c:pt idx="61">
                  <c:v>1.2603137432672888</c:v>
                </c:pt>
                <c:pt idx="62">
                  <c:v>1.2651029354917045</c:v>
                </c:pt>
                <c:pt idx="63">
                  <c:v>1.269910326646573</c:v>
                </c:pt>
                <c:pt idx="64">
                  <c:v>1.27473598588783</c:v>
                </c:pt>
                <c:pt idx="65">
                  <c:v>1.2795799826342038</c:v>
                </c:pt>
                <c:pt idx="66">
                  <c:v>1.2844423865682137</c:v>
                </c:pt>
                <c:pt idx="67">
                  <c:v>1.2893232676371731</c:v>
                </c:pt>
                <c:pt idx="68">
                  <c:v>1.2942226960541945</c:v>
                </c:pt>
                <c:pt idx="69">
                  <c:v>1.2991407422992005</c:v>
                </c:pt>
                <c:pt idx="70">
                  <c:v>1.3040774771199375</c:v>
                </c:pt>
                <c:pt idx="71">
                  <c:v>1.3090329715329934</c:v>
                </c:pt>
                <c:pt idx="72">
                  <c:v>1.3140072968248189</c:v>
                </c:pt>
                <c:pt idx="73">
                  <c:v>1.3190005245527532</c:v>
                </c:pt>
                <c:pt idx="74">
                  <c:v>1.3240127265460537</c:v>
                </c:pt>
                <c:pt idx="75">
                  <c:v>1.3290439749069287</c:v>
                </c:pt>
                <c:pt idx="76">
                  <c:v>1.3340943420115752</c:v>
                </c:pt>
                <c:pt idx="77">
                  <c:v>1.3391639005112193</c:v>
                </c:pt>
                <c:pt idx="78">
                  <c:v>1.3442527233331618</c:v>
                </c:pt>
                <c:pt idx="79">
                  <c:v>1.3493608836818278</c:v>
                </c:pt>
                <c:pt idx="80">
                  <c:v>1.3544884550398189</c:v>
                </c:pt>
                <c:pt idx="81">
                  <c:v>1.3596355111689702</c:v>
                </c:pt>
                <c:pt idx="82">
                  <c:v>1.3648021261114123</c:v>
                </c:pt>
                <c:pt idx="83">
                  <c:v>1.3699883741906356</c:v>
                </c:pt>
                <c:pt idx="84">
                  <c:v>1.37519433001256</c:v>
                </c:pt>
                <c:pt idx="85">
                  <c:v>1.3804200684666077</c:v>
                </c:pt>
                <c:pt idx="86">
                  <c:v>1.3856656647267809</c:v>
                </c:pt>
                <c:pt idx="87">
                  <c:v>1.3909311942527427</c:v>
                </c:pt>
                <c:pt idx="88">
                  <c:v>1.3962167327909032</c:v>
                </c:pt>
                <c:pt idx="89">
                  <c:v>1.4015223563755086</c:v>
                </c:pt>
                <c:pt idx="90">
                  <c:v>1.4068481413297356</c:v>
                </c:pt>
                <c:pt idx="91">
                  <c:v>1.4121941642667886</c:v>
                </c:pt>
                <c:pt idx="92">
                  <c:v>1.4175605020910025</c:v>
                </c:pt>
                <c:pt idx="93">
                  <c:v>1.4229472319989482</c:v>
                </c:pt>
                <c:pt idx="94">
                  <c:v>1.4283544314805443</c:v>
                </c:pt>
                <c:pt idx="95">
                  <c:v>1.4337821783201705</c:v>
                </c:pt>
                <c:pt idx="96">
                  <c:v>1.4392305505977872</c:v>
                </c:pt>
                <c:pt idx="97">
                  <c:v>1.4446996266900587</c:v>
                </c:pt>
                <c:pt idx="98">
                  <c:v>1.4501894852714809</c:v>
                </c:pt>
                <c:pt idx="99">
                  <c:v>1.4557002053155126</c:v>
                </c:pt>
                <c:pt idx="100">
                  <c:v>1.4612318660957115</c:v>
                </c:pt>
                <c:pt idx="101">
                  <c:v>1.4667845471868752</c:v>
                </c:pt>
                <c:pt idx="102">
                  <c:v>1.4723583284661854</c:v>
                </c:pt>
                <c:pt idx="103">
                  <c:v>1.4779532901143571</c:v>
                </c:pt>
                <c:pt idx="104">
                  <c:v>1.4835695126167916</c:v>
                </c:pt>
                <c:pt idx="105">
                  <c:v>1.4892070767647354</c:v>
                </c:pt>
                <c:pt idx="106">
                  <c:v>1.4948660636564415</c:v>
                </c:pt>
                <c:pt idx="107">
                  <c:v>1.5005465546983361</c:v>
                </c:pt>
                <c:pt idx="108">
                  <c:v>1.5062486316061898</c:v>
                </c:pt>
                <c:pt idx="109">
                  <c:v>1.5119723764062933</c:v>
                </c:pt>
                <c:pt idx="110">
                  <c:v>1.5177178714366373</c:v>
                </c:pt>
                <c:pt idx="111">
                  <c:v>1.5234851993480965</c:v>
                </c:pt>
                <c:pt idx="112">
                  <c:v>1.5292744431056193</c:v>
                </c:pt>
                <c:pt idx="113">
                  <c:v>1.5350856859894206</c:v>
                </c:pt>
                <c:pt idx="114">
                  <c:v>1.5409190115961804</c:v>
                </c:pt>
                <c:pt idx="115">
                  <c:v>1.5467745038402458</c:v>
                </c:pt>
                <c:pt idx="116">
                  <c:v>1.5526522469548387</c:v>
                </c:pt>
                <c:pt idx="117">
                  <c:v>1.5585523254932672</c:v>
                </c:pt>
                <c:pt idx="118">
                  <c:v>1.5644748243301416</c:v>
                </c:pt>
                <c:pt idx="119">
                  <c:v>1.5704198286625961</c:v>
                </c:pt>
                <c:pt idx="120">
                  <c:v>1.5763874240115141</c:v>
                </c:pt>
                <c:pt idx="121">
                  <c:v>1.5823776962227578</c:v>
                </c:pt>
                <c:pt idx="122">
                  <c:v>1.5883907314684043</c:v>
                </c:pt>
                <c:pt idx="123">
                  <c:v>1.5944266162479843</c:v>
                </c:pt>
                <c:pt idx="124">
                  <c:v>1.6004854373897266</c:v>
                </c:pt>
                <c:pt idx="125">
                  <c:v>1.6065672820518075</c:v>
                </c:pt>
                <c:pt idx="126">
                  <c:v>1.6126722377236045</c:v>
                </c:pt>
                <c:pt idx="127">
                  <c:v>1.6188003922269543</c:v>
                </c:pt>
                <c:pt idx="128">
                  <c:v>1.6249518337174167</c:v>
                </c:pt>
                <c:pt idx="129">
                  <c:v>1.6311266506855429</c:v>
                </c:pt>
                <c:pt idx="130">
                  <c:v>1.637324931958148</c:v>
                </c:pt>
                <c:pt idx="131">
                  <c:v>1.6435467666995891</c:v>
                </c:pt>
                <c:pt idx="132">
                  <c:v>1.6497922444130475</c:v>
                </c:pt>
                <c:pt idx="133">
                  <c:v>1.6560614549418171</c:v>
                </c:pt>
                <c:pt idx="134">
                  <c:v>1.6623544884705961</c:v>
                </c:pt>
                <c:pt idx="135">
                  <c:v>1.6686714355267844</c:v>
                </c:pt>
                <c:pt idx="136">
                  <c:v>1.6750123869817863</c:v>
                </c:pt>
                <c:pt idx="137">
                  <c:v>1.6813774340523171</c:v>
                </c:pt>
                <c:pt idx="138">
                  <c:v>1.6877666683017158</c:v>
                </c:pt>
                <c:pt idx="139">
                  <c:v>1.6941801816412625</c:v>
                </c:pt>
                <c:pt idx="140">
                  <c:v>1.7006180663314994</c:v>
                </c:pt>
                <c:pt idx="141">
                  <c:v>1.707080414983559</c:v>
                </c:pt>
                <c:pt idx="142">
                  <c:v>1.7135673205604967</c:v>
                </c:pt>
                <c:pt idx="143">
                  <c:v>1.7200788763786266</c:v>
                </c:pt>
                <c:pt idx="144">
                  <c:v>1.7266151761088653</c:v>
                </c:pt>
                <c:pt idx="145">
                  <c:v>1.7331763137780789</c:v>
                </c:pt>
                <c:pt idx="146">
                  <c:v>1.7397623837704357</c:v>
                </c:pt>
                <c:pt idx="147">
                  <c:v>1.7463734808287634</c:v>
                </c:pt>
                <c:pt idx="148">
                  <c:v>1.7530097000559128</c:v>
                </c:pt>
                <c:pt idx="149">
                  <c:v>1.7596711369161253</c:v>
                </c:pt>
                <c:pt idx="150">
                  <c:v>1.7663578872364067</c:v>
                </c:pt>
                <c:pt idx="151">
                  <c:v>1.7730700472079051</c:v>
                </c:pt>
                <c:pt idx="152">
                  <c:v>1.7798077133872952</c:v>
                </c:pt>
                <c:pt idx="153">
                  <c:v>1.7865709826981668</c:v>
                </c:pt>
                <c:pt idx="154">
                  <c:v>1.79335995243242</c:v>
                </c:pt>
                <c:pt idx="155">
                  <c:v>1.8001747202516631</c:v>
                </c:pt>
                <c:pt idx="156">
                  <c:v>1.8070153841886194</c:v>
                </c:pt>
                <c:pt idx="157">
                  <c:v>1.8138820426485363</c:v>
                </c:pt>
                <c:pt idx="158">
                  <c:v>1.8207747944106007</c:v>
                </c:pt>
                <c:pt idx="159">
                  <c:v>1.827693738629361</c:v>
                </c:pt>
                <c:pt idx="160">
                  <c:v>1.8346389748361527</c:v>
                </c:pt>
                <c:pt idx="161">
                  <c:v>1.8416106029405301</c:v>
                </c:pt>
                <c:pt idx="162">
                  <c:v>1.8486087232317041</c:v>
                </c:pt>
                <c:pt idx="163">
                  <c:v>1.8556334363799847</c:v>
                </c:pt>
                <c:pt idx="164">
                  <c:v>1.8626848434382286</c:v>
                </c:pt>
                <c:pt idx="165">
                  <c:v>1.8697630458432939</c:v>
                </c:pt>
                <c:pt idx="166">
                  <c:v>1.8768681454174985</c:v>
                </c:pt>
                <c:pt idx="167">
                  <c:v>1.884000244370085</c:v>
                </c:pt>
                <c:pt idx="168">
                  <c:v>1.8911594452986913</c:v>
                </c:pt>
                <c:pt idx="169">
                  <c:v>1.8983458511908264</c:v>
                </c:pt>
                <c:pt idx="170">
                  <c:v>1.9055595654253517</c:v>
                </c:pt>
                <c:pt idx="171">
                  <c:v>1.9128006917739679</c:v>
                </c:pt>
                <c:pt idx="172">
                  <c:v>1.9200693344027091</c:v>
                </c:pt>
                <c:pt idx="173">
                  <c:v>1.9273655978734394</c:v>
                </c:pt>
                <c:pt idx="174">
                  <c:v>1.9346895871453584</c:v>
                </c:pt>
                <c:pt idx="175">
                  <c:v>1.9420414075765109</c:v>
                </c:pt>
                <c:pt idx="176">
                  <c:v>1.9494211649253017</c:v>
                </c:pt>
                <c:pt idx="177">
                  <c:v>1.9568289653520179</c:v>
                </c:pt>
                <c:pt idx="178">
                  <c:v>1.9642649154203555</c:v>
                </c:pt>
                <c:pt idx="179">
                  <c:v>1.971729122098953</c:v>
                </c:pt>
                <c:pt idx="180">
                  <c:v>1.9792216927629291</c:v>
                </c:pt>
                <c:pt idx="181">
                  <c:v>1.9867427351954283</c:v>
                </c:pt>
                <c:pt idx="182">
                  <c:v>1.9942923575891709</c:v>
                </c:pt>
                <c:pt idx="183">
                  <c:v>2.0018706685480097</c:v>
                </c:pt>
                <c:pt idx="184">
                  <c:v>2.0094777770884922</c:v>
                </c:pt>
                <c:pt idx="185">
                  <c:v>2.0171137926414286</c:v>
                </c:pt>
                <c:pt idx="186">
                  <c:v>2.024778825053466</c:v>
                </c:pt>
                <c:pt idx="187">
                  <c:v>2.0324729845886691</c:v>
                </c:pt>
                <c:pt idx="188">
                  <c:v>2.0401963819301061</c:v>
                </c:pt>
                <c:pt idx="189">
                  <c:v>2.0479491281814406</c:v>
                </c:pt>
                <c:pt idx="190">
                  <c:v>2.05573133486853</c:v>
                </c:pt>
                <c:pt idx="191">
                  <c:v>2.0635431139410305</c:v>
                </c:pt>
                <c:pt idx="192">
                  <c:v>2.0713845777740065</c:v>
                </c:pt>
                <c:pt idx="193">
                  <c:v>2.0792558391695479</c:v>
                </c:pt>
                <c:pt idx="194">
                  <c:v>2.0871570113583924</c:v>
                </c:pt>
                <c:pt idx="195">
                  <c:v>2.0950882080015543</c:v>
                </c:pt>
                <c:pt idx="196">
                  <c:v>2.1030495431919602</c:v>
                </c:pt>
                <c:pt idx="197">
                  <c:v>2.1110411314560897</c:v>
                </c:pt>
                <c:pt idx="198">
                  <c:v>2.1190630877556229</c:v>
                </c:pt>
                <c:pt idx="199">
                  <c:v>2.1271155274890945</c:v>
                </c:pt>
                <c:pt idx="200">
                  <c:v>2.1351985664935529</c:v>
                </c:pt>
                <c:pt idx="201">
                  <c:v>2.1433123210462286</c:v>
                </c:pt>
                <c:pt idx="202">
                  <c:v>2.1514569078662045</c:v>
                </c:pt>
                <c:pt idx="203">
                  <c:v>2.1596324441160961</c:v>
                </c:pt>
                <c:pt idx="204">
                  <c:v>2.1678390474037372</c:v>
                </c:pt>
                <c:pt idx="205">
                  <c:v>2.1760768357838716</c:v>
                </c:pt>
                <c:pt idx="206">
                  <c:v>2.1843459277598503</c:v>
                </c:pt>
                <c:pt idx="207">
                  <c:v>2.1926464422853376</c:v>
                </c:pt>
                <c:pt idx="208">
                  <c:v>2.2009784987660219</c:v>
                </c:pt>
                <c:pt idx="209">
                  <c:v>2.2093422170613328</c:v>
                </c:pt>
                <c:pt idx="210">
                  <c:v>2.2177377174861661</c:v>
                </c:pt>
                <c:pt idx="211">
                  <c:v>2.2261651208126136</c:v>
                </c:pt>
                <c:pt idx="212">
                  <c:v>2.2346245482717015</c:v>
                </c:pt>
                <c:pt idx="213">
                  <c:v>2.2431161215551341</c:v>
                </c:pt>
                <c:pt idx="214">
                  <c:v>2.2516399628170438</c:v>
                </c:pt>
                <c:pt idx="215">
                  <c:v>2.2601961946757485</c:v>
                </c:pt>
                <c:pt idx="216">
                  <c:v>2.2687849402155162</c:v>
                </c:pt>
                <c:pt idx="217">
                  <c:v>2.2774063229883352</c:v>
                </c:pt>
                <c:pt idx="218">
                  <c:v>2.286060467015691</c:v>
                </c:pt>
                <c:pt idx="219">
                  <c:v>2.2947474967903507</c:v>
                </c:pt>
                <c:pt idx="220">
                  <c:v>2.3034675372781539</c:v>
                </c:pt>
                <c:pt idx="221">
                  <c:v>2.3122207139198108</c:v>
                </c:pt>
                <c:pt idx="222">
                  <c:v>2.3210071526327063</c:v>
                </c:pt>
                <c:pt idx="223">
                  <c:v>2.3298269798127107</c:v>
                </c:pt>
                <c:pt idx="224">
                  <c:v>2.3386803223359989</c:v>
                </c:pt>
                <c:pt idx="225">
                  <c:v>2.3475673075608756</c:v>
                </c:pt>
                <c:pt idx="226">
                  <c:v>2.356488063329607</c:v>
                </c:pt>
                <c:pt idx="227">
                  <c:v>2.3654427179702595</c:v>
                </c:pt>
                <c:pt idx="228">
                  <c:v>2.3744314002985467</c:v>
                </c:pt>
                <c:pt idx="229">
                  <c:v>2.3834542396196814</c:v>
                </c:pt>
                <c:pt idx="230">
                  <c:v>2.3925113657302362</c:v>
                </c:pt>
                <c:pt idx="231">
                  <c:v>2.4016029089200113</c:v>
                </c:pt>
                <c:pt idx="232">
                  <c:v>2.4107289999739074</c:v>
                </c:pt>
                <c:pt idx="233">
                  <c:v>2.4198897701738082</c:v>
                </c:pt>
                <c:pt idx="234">
                  <c:v>2.4290853513004689</c:v>
                </c:pt>
                <c:pt idx="235">
                  <c:v>2.4383158756354106</c:v>
                </c:pt>
                <c:pt idx="236">
                  <c:v>2.4475814759628252</c:v>
                </c:pt>
                <c:pt idx="237">
                  <c:v>2.456882285571484</c:v>
                </c:pt>
                <c:pt idx="238">
                  <c:v>2.4662184382566559</c:v>
                </c:pt>
                <c:pt idx="239">
                  <c:v>2.4755900683220311</c:v>
                </c:pt>
                <c:pt idx="240">
                  <c:v>2.484997310581655</c:v>
                </c:pt>
                <c:pt idx="241">
                  <c:v>2.4944403003618651</c:v>
                </c:pt>
                <c:pt idx="242">
                  <c:v>2.5039191735032404</c:v>
                </c:pt>
                <c:pt idx="243">
                  <c:v>2.513434066362553</c:v>
                </c:pt>
                <c:pt idx="244">
                  <c:v>2.5229851158147305</c:v>
                </c:pt>
                <c:pt idx="245">
                  <c:v>2.5325724592548267</c:v>
                </c:pt>
                <c:pt idx="246">
                  <c:v>2.5421962345999951</c:v>
                </c:pt>
                <c:pt idx="247">
                  <c:v>2.5518565802914752</c:v>
                </c:pt>
                <c:pt idx="248">
                  <c:v>2.5615536352965829</c:v>
                </c:pt>
                <c:pt idx="249">
                  <c:v>2.5712875391107097</c:v>
                </c:pt>
                <c:pt idx="250">
                  <c:v>2.5810584317593306</c:v>
                </c:pt>
                <c:pt idx="251">
                  <c:v>2.5908664538000159</c:v>
                </c:pt>
                <c:pt idx="252">
                  <c:v>2.600711746324456</c:v>
                </c:pt>
                <c:pt idx="253">
                  <c:v>2.6105944509604888</c:v>
                </c:pt>
                <c:pt idx="254">
                  <c:v>2.6205147098741386</c:v>
                </c:pt>
                <c:pt idx="255">
                  <c:v>2.6304726657716602</c:v>
                </c:pt>
                <c:pt idx="256">
                  <c:v>2.6404684619015923</c:v>
                </c:pt>
                <c:pt idx="257">
                  <c:v>2.6505022420568185</c:v>
                </c:pt>
                <c:pt idx="258">
                  <c:v>2.6605741505766343</c:v>
                </c:pt>
                <c:pt idx="259">
                  <c:v>2.6706843323488254</c:v>
                </c:pt>
                <c:pt idx="260">
                  <c:v>2.6808329328117511</c:v>
                </c:pt>
                <c:pt idx="261">
                  <c:v>2.6910200979564358</c:v>
                </c:pt>
                <c:pt idx="262">
                  <c:v>2.7012459743286703</c:v>
                </c:pt>
                <c:pt idx="263">
                  <c:v>2.7115107090311192</c:v>
                </c:pt>
                <c:pt idx="264">
                  <c:v>2.7218144497254375</c:v>
                </c:pt>
                <c:pt idx="265">
                  <c:v>2.7321573446343943</c:v>
                </c:pt>
                <c:pt idx="266">
                  <c:v>2.7425395425440051</c:v>
                </c:pt>
                <c:pt idx="267">
                  <c:v>2.7529611928056723</c:v>
                </c:pt>
                <c:pt idx="268">
                  <c:v>2.763422445338334</c:v>
                </c:pt>
                <c:pt idx="269">
                  <c:v>2.7739234506306198</c:v>
                </c:pt>
                <c:pt idx="270">
                  <c:v>2.7844643597430161</c:v>
                </c:pt>
                <c:pt idx="271">
                  <c:v>2.7950453243100397</c:v>
                </c:pt>
                <c:pt idx="272">
                  <c:v>2.8056664965424178</c:v>
                </c:pt>
                <c:pt idx="273">
                  <c:v>2.8163280292292789</c:v>
                </c:pt>
                <c:pt idx="274">
                  <c:v>2.8270300757403501</c:v>
                </c:pt>
                <c:pt idx="275">
                  <c:v>2.8377727900281635</c:v>
                </c:pt>
                <c:pt idx="276">
                  <c:v>2.8485563266302707</c:v>
                </c:pt>
                <c:pt idx="277">
                  <c:v>2.8593808406714656</c:v>
                </c:pt>
                <c:pt idx="278">
                  <c:v>2.8702464878660172</c:v>
                </c:pt>
                <c:pt idx="279">
                  <c:v>2.881153424519908</c:v>
                </c:pt>
                <c:pt idx="280">
                  <c:v>2.8921018075330838</c:v>
                </c:pt>
                <c:pt idx="281">
                  <c:v>2.9030917944017096</c:v>
                </c:pt>
                <c:pt idx="282">
                  <c:v>2.9141235432204362</c:v>
                </c:pt>
                <c:pt idx="283">
                  <c:v>2.9251972126846741</c:v>
                </c:pt>
                <c:pt idx="284">
                  <c:v>2.9363129620928761</c:v>
                </c:pt>
                <c:pt idx="285">
                  <c:v>2.9474709513488291</c:v>
                </c:pt>
                <c:pt idx="286">
                  <c:v>2.9586713409639547</c:v>
                </c:pt>
                <c:pt idx="287">
                  <c:v>2.969914292059618</c:v>
                </c:pt>
                <c:pt idx="288">
                  <c:v>2.9811999663694446</c:v>
                </c:pt>
                <c:pt idx="289">
                  <c:v>2.9925285262416486</c:v>
                </c:pt>
                <c:pt idx="290">
                  <c:v>3.0039001346413667</c:v>
                </c:pt>
                <c:pt idx="291">
                  <c:v>3.0153149551530039</c:v>
                </c:pt>
                <c:pt idx="292">
                  <c:v>3.0267731519825856</c:v>
                </c:pt>
                <c:pt idx="293">
                  <c:v>3.0382748899601193</c:v>
                </c:pt>
                <c:pt idx="294">
                  <c:v>3.0498203345419679</c:v>
                </c:pt>
                <c:pt idx="295">
                  <c:v>3.0614096518132272</c:v>
                </c:pt>
                <c:pt idx="296">
                  <c:v>3.0730430084901177</c:v>
                </c:pt>
                <c:pt idx="297">
                  <c:v>3.08472057192238</c:v>
                </c:pt>
                <c:pt idx="298">
                  <c:v>3.0964425100956849</c:v>
                </c:pt>
                <c:pt idx="299">
                  <c:v>3.1082089916340485</c:v>
                </c:pt>
                <c:pt idx="300">
                  <c:v>3.1200201858022578</c:v>
                </c:pt>
                <c:pt idx="301">
                  <c:v>3.1318762625083063</c:v>
                </c:pt>
                <c:pt idx="302">
                  <c:v>3.1437773923058381</c:v>
                </c:pt>
                <c:pt idx="303">
                  <c:v>3.1557237463966001</c:v>
                </c:pt>
                <c:pt idx="304">
                  <c:v>3.1677154966329071</c:v>
                </c:pt>
                <c:pt idx="305">
                  <c:v>3.179752815520112</c:v>
                </c:pt>
                <c:pt idx="306">
                  <c:v>3.1918358762190886</c:v>
                </c:pt>
                <c:pt idx="307">
                  <c:v>3.2039648525487214</c:v>
                </c:pt>
                <c:pt idx="308">
                  <c:v>3.2161399189884068</c:v>
                </c:pt>
                <c:pt idx="309">
                  <c:v>3.228361250680563</c:v>
                </c:pt>
                <c:pt idx="310">
                  <c:v>3.2406290234331494</c:v>
                </c:pt>
                <c:pt idx="311">
                  <c:v>3.2529434137221953</c:v>
                </c:pt>
                <c:pt idx="312">
                  <c:v>3.2653045986943399</c:v>
                </c:pt>
                <c:pt idx="313">
                  <c:v>3.2777127561693784</c:v>
                </c:pt>
                <c:pt idx="314">
                  <c:v>3.2901680646428222</c:v>
                </c:pt>
                <c:pt idx="315">
                  <c:v>3.3026707032884648</c:v>
                </c:pt>
                <c:pt idx="316">
                  <c:v>3.3152208519609609</c:v>
                </c:pt>
                <c:pt idx="317">
                  <c:v>3.3278186911984129</c:v>
                </c:pt>
                <c:pt idx="318">
                  <c:v>3.340464402224967</c:v>
                </c:pt>
                <c:pt idx="319">
                  <c:v>3.3531581669534218</c:v>
                </c:pt>
                <c:pt idx="320">
                  <c:v>3.3659001679878449</c:v>
                </c:pt>
                <c:pt idx="321">
                  <c:v>3.3786905886261986</c:v>
                </c:pt>
                <c:pt idx="322">
                  <c:v>3.3915296128629784</c:v>
                </c:pt>
                <c:pt idx="323">
                  <c:v>3.4044174253918578</c:v>
                </c:pt>
                <c:pt idx="324">
                  <c:v>3.4173542116083468</c:v>
                </c:pt>
                <c:pt idx="325">
                  <c:v>3.4303401576124588</c:v>
                </c:pt>
                <c:pt idx="326">
                  <c:v>3.443375450211386</c:v>
                </c:pt>
                <c:pt idx="327">
                  <c:v>3.4564602769221895</c:v>
                </c:pt>
                <c:pt idx="328">
                  <c:v>3.469594825974494</c:v>
                </c:pt>
                <c:pt idx="329">
                  <c:v>3.482779286313197</c:v>
                </c:pt>
                <c:pt idx="330">
                  <c:v>3.4960138476011871</c:v>
                </c:pt>
                <c:pt idx="331">
                  <c:v>3.5092987002220717</c:v>
                </c:pt>
                <c:pt idx="332">
                  <c:v>3.5226340352829157</c:v>
                </c:pt>
                <c:pt idx="333">
                  <c:v>3.5360200446169907</c:v>
                </c:pt>
                <c:pt idx="334">
                  <c:v>3.5494569207865352</c:v>
                </c:pt>
                <c:pt idx="335">
                  <c:v>3.5629448570855242</c:v>
                </c:pt>
                <c:pt idx="336">
                  <c:v>3.5764840475424493</c:v>
                </c:pt>
                <c:pt idx="337">
                  <c:v>3.5900746869231108</c:v>
                </c:pt>
                <c:pt idx="338">
                  <c:v>3.6037169707334189</c:v>
                </c:pt>
                <c:pt idx="339">
                  <c:v>3.6174110952222058</c:v>
                </c:pt>
                <c:pt idx="340">
                  <c:v>3.6311572573840505</c:v>
                </c:pt>
                <c:pt idx="341">
                  <c:v>3.6449556549621098</c:v>
                </c:pt>
                <c:pt idx="342">
                  <c:v>3.658806486450966</c:v>
                </c:pt>
                <c:pt idx="343">
                  <c:v>3.6727099510994798</c:v>
                </c:pt>
                <c:pt idx="344">
                  <c:v>3.6866662489136579</c:v>
                </c:pt>
                <c:pt idx="345">
                  <c:v>3.7006755806595297</c:v>
                </c:pt>
                <c:pt idx="346">
                  <c:v>3.714738147866036</c:v>
                </c:pt>
                <c:pt idx="347">
                  <c:v>3.7288541528279269</c:v>
                </c:pt>
                <c:pt idx="348">
                  <c:v>3.743023798608673</c:v>
                </c:pt>
                <c:pt idx="349">
                  <c:v>3.7572472890433861</c:v>
                </c:pt>
                <c:pt idx="350">
                  <c:v>3.7715248287417511</c:v>
                </c:pt>
                <c:pt idx="351">
                  <c:v>3.7858566230909698</c:v>
                </c:pt>
                <c:pt idx="352">
                  <c:v>3.8002428782587154</c:v>
                </c:pt>
                <c:pt idx="353">
                  <c:v>3.8146838011960988</c:v>
                </c:pt>
                <c:pt idx="354">
                  <c:v>3.8291795996406441</c:v>
                </c:pt>
                <c:pt idx="355">
                  <c:v>3.8437304821192786</c:v>
                </c:pt>
                <c:pt idx="356">
                  <c:v>3.8583366579513321</c:v>
                </c:pt>
                <c:pt idx="357">
                  <c:v>3.8729983372515471</c:v>
                </c:pt>
                <c:pt idx="358">
                  <c:v>3.887715730933103</c:v>
                </c:pt>
                <c:pt idx="359">
                  <c:v>3.9024890507106487</c:v>
                </c:pt>
                <c:pt idx="360">
                  <c:v>3.9173185091033491</c:v>
                </c:pt>
                <c:pt idx="361">
                  <c:v>3.9322043194379419</c:v>
                </c:pt>
                <c:pt idx="362">
                  <c:v>3.947146695851806</c:v>
                </c:pt>
                <c:pt idx="363">
                  <c:v>3.9621458532960427</c:v>
                </c:pt>
                <c:pt idx="364">
                  <c:v>3.9772020075385677</c:v>
                </c:pt>
                <c:pt idx="365">
                  <c:v>3.9923153751672142</c:v>
                </c:pt>
                <c:pt idx="366">
                  <c:v>4.0074861735928495</c:v>
                </c:pt>
                <c:pt idx="367">
                  <c:v>4.0227146210525024</c:v>
                </c:pt>
                <c:pt idx="368">
                  <c:v>4.0380009366125025</c:v>
                </c:pt>
                <c:pt idx="369">
                  <c:v>4.0533453401716297</c:v>
                </c:pt>
                <c:pt idx="370">
                  <c:v>4.0687480524642821</c:v>
                </c:pt>
                <c:pt idx="371">
                  <c:v>4.0842092950636468</c:v>
                </c:pt>
                <c:pt idx="372">
                  <c:v>4.0997292903848885</c:v>
                </c:pt>
                <c:pt idx="373">
                  <c:v>4.1153082616883516</c:v>
                </c:pt>
                <c:pt idx="374">
                  <c:v>4.1309464330827677</c:v>
                </c:pt>
                <c:pt idx="375">
                  <c:v>4.1466440295284821</c:v>
                </c:pt>
                <c:pt idx="376">
                  <c:v>4.1624012768406908</c:v>
                </c:pt>
                <c:pt idx="377">
                  <c:v>4.1782184016926855</c:v>
                </c:pt>
                <c:pt idx="378">
                  <c:v>4.1940956316191178</c:v>
                </c:pt>
                <c:pt idx="379">
                  <c:v>4.2100331950192702</c:v>
                </c:pt>
                <c:pt idx="380">
                  <c:v>4.2260313211603435</c:v>
                </c:pt>
                <c:pt idx="381">
                  <c:v>4.2420902401807528</c:v>
                </c:pt>
                <c:pt idx="382">
                  <c:v>4.25821018309344</c:v>
                </c:pt>
                <c:pt idx="383">
                  <c:v>4.2743913817891954</c:v>
                </c:pt>
                <c:pt idx="384">
                  <c:v>4.2906340690399949</c:v>
                </c:pt>
                <c:pt idx="385">
                  <c:v>4.3069384785023468</c:v>
                </c:pt>
                <c:pt idx="386">
                  <c:v>4.3233048447206555</c:v>
                </c:pt>
                <c:pt idx="387">
                  <c:v>4.3397334031305936</c:v>
                </c:pt>
                <c:pt idx="388">
                  <c:v>4.35622439006249</c:v>
                </c:pt>
                <c:pt idx="389">
                  <c:v>4.3727780427447271</c:v>
                </c:pt>
                <c:pt idx="390">
                  <c:v>4.389394599307157</c:v>
                </c:pt>
                <c:pt idx="391">
                  <c:v>4.4060742987845245</c:v>
                </c:pt>
                <c:pt idx="392">
                  <c:v>4.4228173811199056</c:v>
                </c:pt>
                <c:pt idx="393">
                  <c:v>4.4396240871681618</c:v>
                </c:pt>
                <c:pt idx="394">
                  <c:v>4.456494658699401</c:v>
                </c:pt>
                <c:pt idx="395">
                  <c:v>4.4734293384024584</c:v>
                </c:pt>
                <c:pt idx="396">
                  <c:v>4.490428369888388</c:v>
                </c:pt>
                <c:pt idx="397">
                  <c:v>4.5074919976939638</c:v>
                </c:pt>
                <c:pt idx="398">
                  <c:v>4.5246204672852013</c:v>
                </c:pt>
                <c:pt idx="399">
                  <c:v>4.5418140250608854</c:v>
                </c:pt>
                <c:pt idx="400">
                  <c:v>4.5590729183561169</c:v>
                </c:pt>
                <c:pt idx="401">
                  <c:v>4.5763973954458699</c:v>
                </c:pt>
                <c:pt idx="402">
                  <c:v>4.5937877055485643</c:v>
                </c:pt>
                <c:pt idx="403">
                  <c:v>4.6112440988296486</c:v>
                </c:pt>
                <c:pt idx="404">
                  <c:v>4.6287668264052018</c:v>
                </c:pt>
                <c:pt idx="405">
                  <c:v>4.6463561403455413</c:v>
                </c:pt>
                <c:pt idx="406">
                  <c:v>4.6640122936788542</c:v>
                </c:pt>
                <c:pt idx="407">
                  <c:v>4.6817355403948335</c:v>
                </c:pt>
                <c:pt idx="408">
                  <c:v>4.699526135448334</c:v>
                </c:pt>
                <c:pt idx="409">
                  <c:v>4.7173843347630378</c:v>
                </c:pt>
                <c:pt idx="410">
                  <c:v>4.7353103952351372</c:v>
                </c:pt>
                <c:pt idx="411">
                  <c:v>4.7533045747370313</c:v>
                </c:pt>
                <c:pt idx="412">
                  <c:v>4.771367132121032</c:v>
                </c:pt>
                <c:pt idx="413">
                  <c:v>4.7894983272230922</c:v>
                </c:pt>
                <c:pt idx="414">
                  <c:v>4.8076984208665401</c:v>
                </c:pt>
                <c:pt idx="415">
                  <c:v>4.8259676748658329</c:v>
                </c:pt>
                <c:pt idx="416">
                  <c:v>4.8443063520303236</c:v>
                </c:pt>
                <c:pt idx="417">
                  <c:v>4.8627147161680391</c:v>
                </c:pt>
                <c:pt idx="418">
                  <c:v>4.8811930320894774</c:v>
                </c:pt>
                <c:pt idx="419">
                  <c:v>4.8997415656114178</c:v>
                </c:pt>
                <c:pt idx="420">
                  <c:v>4.9183605835607409</c:v>
                </c:pt>
                <c:pt idx="421">
                  <c:v>4.9370503537782717</c:v>
                </c:pt>
                <c:pt idx="422">
                  <c:v>4.9558111451226292</c:v>
                </c:pt>
                <c:pt idx="423">
                  <c:v>4.974643227474095</c:v>
                </c:pt>
                <c:pt idx="424">
                  <c:v>4.9935468717384968</c:v>
                </c:pt>
                <c:pt idx="425">
                  <c:v>5.0125223498511033</c:v>
                </c:pt>
                <c:pt idx="426">
                  <c:v>5.0315699347805376</c:v>
                </c:pt>
                <c:pt idx="427">
                  <c:v>5.0506899005327037</c:v>
                </c:pt>
                <c:pt idx="428">
                  <c:v>5.0698825221547281</c:v>
                </c:pt>
                <c:pt idx="429">
                  <c:v>5.0891480757389163</c:v>
                </c:pt>
                <c:pt idx="430">
                  <c:v>5.1084868384267246</c:v>
                </c:pt>
                <c:pt idx="431">
                  <c:v>5.1278990884127467</c:v>
                </c:pt>
                <c:pt idx="432">
                  <c:v>5.1473851049487154</c:v>
                </c:pt>
                <c:pt idx="433">
                  <c:v>5.1669451683475209</c:v>
                </c:pt>
                <c:pt idx="434">
                  <c:v>5.1865795599872415</c:v>
                </c:pt>
                <c:pt idx="435">
                  <c:v>5.2062885623151933</c:v>
                </c:pt>
                <c:pt idx="436">
                  <c:v>5.2260724588519913</c:v>
                </c:pt>
                <c:pt idx="437">
                  <c:v>5.2459315341956287</c:v>
                </c:pt>
                <c:pt idx="438">
                  <c:v>5.2658660740255723</c:v>
                </c:pt>
                <c:pt idx="439">
                  <c:v>5.2858763651068692</c:v>
                </c:pt>
                <c:pt idx="440">
                  <c:v>5.3059626952942756</c:v>
                </c:pt>
                <c:pt idx="441">
                  <c:v>5.3261253535363942</c:v>
                </c:pt>
                <c:pt idx="442">
                  <c:v>5.3463646298798322</c:v>
                </c:pt>
                <c:pt idx="443">
                  <c:v>5.3666808154733756</c:v>
                </c:pt>
                <c:pt idx="444">
                  <c:v>5.3870742025721743</c:v>
                </c:pt>
                <c:pt idx="445">
                  <c:v>5.4075450845419484</c:v>
                </c:pt>
                <c:pt idx="446">
                  <c:v>5.4280937558632081</c:v>
                </c:pt>
                <c:pt idx="447">
                  <c:v>5.4487205121354885</c:v>
                </c:pt>
                <c:pt idx="448">
                  <c:v>5.4694256500816039</c:v>
                </c:pt>
                <c:pt idx="449">
                  <c:v>5.4902094675519137</c:v>
                </c:pt>
                <c:pt idx="450">
                  <c:v>5.5110722635286109</c:v>
                </c:pt>
                <c:pt idx="451">
                  <c:v>5.5320143381300202</c:v>
                </c:pt>
                <c:pt idx="452">
                  <c:v>5.5530359926149142</c:v>
                </c:pt>
                <c:pt idx="453">
                  <c:v>5.5741375293868511</c:v>
                </c:pt>
                <c:pt idx="454">
                  <c:v>5.5953192519985215</c:v>
                </c:pt>
                <c:pt idx="455">
                  <c:v>5.6165814651561163</c:v>
                </c:pt>
                <c:pt idx="456">
                  <c:v>5.6379244747237101</c:v>
                </c:pt>
                <c:pt idx="457">
                  <c:v>5.6593485877276599</c:v>
                </c:pt>
                <c:pt idx="458">
                  <c:v>5.6808541123610254</c:v>
                </c:pt>
                <c:pt idx="459">
                  <c:v>5.7024413579879978</c:v>
                </c:pt>
                <c:pt idx="460">
                  <c:v>5.7241106351483522</c:v>
                </c:pt>
                <c:pt idx="461">
                  <c:v>5.7458622555619163</c:v>
                </c:pt>
                <c:pt idx="462">
                  <c:v>5.7676965321330513</c:v>
                </c:pt>
                <c:pt idx="463">
                  <c:v>5.7896137789551574</c:v>
                </c:pt>
                <c:pt idx="464">
                  <c:v>5.8116143113151875</c:v>
                </c:pt>
                <c:pt idx="465">
                  <c:v>5.8336984456981851</c:v>
                </c:pt>
                <c:pt idx="466">
                  <c:v>5.8558664997918379</c:v>
                </c:pt>
                <c:pt idx="467">
                  <c:v>5.8781187924910467</c:v>
                </c:pt>
                <c:pt idx="468">
                  <c:v>5.9004556439025126</c:v>
                </c:pt>
                <c:pt idx="469">
                  <c:v>5.9228773753493424</c:v>
                </c:pt>
                <c:pt idx="470">
                  <c:v>5.9453843093756698</c:v>
                </c:pt>
                <c:pt idx="471">
                  <c:v>5.9679767697512975</c:v>
                </c:pt>
                <c:pt idx="472">
                  <c:v>5.9906550814763531</c:v>
                </c:pt>
                <c:pt idx="473">
                  <c:v>6.0134195707859632</c:v>
                </c:pt>
                <c:pt idx="474">
                  <c:v>6.0362705651549504</c:v>
                </c:pt>
                <c:pt idx="475">
                  <c:v>6.0592083933025398</c:v>
                </c:pt>
                <c:pt idx="476">
                  <c:v>6.0822333851970898</c:v>
                </c:pt>
                <c:pt idx="477">
                  <c:v>6.1053458720608385</c:v>
                </c:pt>
                <c:pt idx="478">
                  <c:v>6.1285461863746695</c:v>
                </c:pt>
                <c:pt idx="479">
                  <c:v>6.1518346618828934</c:v>
                </c:pt>
                <c:pt idx="480">
                  <c:v>6.1752116335980487</c:v>
                </c:pt>
                <c:pt idx="481">
                  <c:v>6.1986774378057214</c:v>
                </c:pt>
                <c:pt idx="482">
                  <c:v>6.222232412069383</c:v>
                </c:pt>
                <c:pt idx="483">
                  <c:v>6.2458768952352468</c:v>
                </c:pt>
                <c:pt idx="484">
                  <c:v>6.2696112274371405</c:v>
                </c:pt>
                <c:pt idx="485">
                  <c:v>6.293435750101402</c:v>
                </c:pt>
                <c:pt idx="486">
                  <c:v>6.3173508059517873</c:v>
                </c:pt>
                <c:pt idx="487">
                  <c:v>6.3413567390144046</c:v>
                </c:pt>
                <c:pt idx="488">
                  <c:v>6.3654538946226591</c:v>
                </c:pt>
                <c:pt idx="489">
                  <c:v>6.3896426194222258</c:v>
                </c:pt>
                <c:pt idx="490">
                  <c:v>6.4139232613760306</c:v>
                </c:pt>
                <c:pt idx="491">
                  <c:v>6.4382961697692593</c:v>
                </c:pt>
                <c:pt idx="492">
                  <c:v>6.4627616952143825</c:v>
                </c:pt>
                <c:pt idx="493">
                  <c:v>6.4873201896561969</c:v>
                </c:pt>
                <c:pt idx="494">
                  <c:v>6.5119720063768902</c:v>
                </c:pt>
                <c:pt idx="495">
                  <c:v>6.5367175000011226</c:v>
                </c:pt>
                <c:pt idx="496">
                  <c:v>6.5615570265011272</c:v>
                </c:pt>
                <c:pt idx="497">
                  <c:v>6.5864909432018317</c:v>
                </c:pt>
                <c:pt idx="498">
                  <c:v>6.6115196087859989</c:v>
                </c:pt>
                <c:pt idx="499">
                  <c:v>6.6366433832993854</c:v>
                </c:pt>
                <c:pt idx="500">
                  <c:v>6.661862628155923</c:v>
                </c:pt>
                <c:pt idx="501">
                  <c:v>6.6871777061429158</c:v>
                </c:pt>
                <c:pt idx="502">
                  <c:v>6.7125889814262587</c:v>
                </c:pt>
                <c:pt idx="503">
                  <c:v>6.738096819555679</c:v>
                </c:pt>
                <c:pt idx="504">
                  <c:v>6.7637015874699911</c:v>
                </c:pt>
                <c:pt idx="505">
                  <c:v>6.7894036535023776</c:v>
                </c:pt>
                <c:pt idx="506">
                  <c:v>6.8152033873856865</c:v>
                </c:pt>
                <c:pt idx="507">
                  <c:v>6.8411011602577521</c:v>
                </c:pt>
                <c:pt idx="508">
                  <c:v>6.8670973446667318</c:v>
                </c:pt>
                <c:pt idx="509">
                  <c:v>6.8931923145764653</c:v>
                </c:pt>
                <c:pt idx="510">
                  <c:v>6.9193864453718561</c:v>
                </c:pt>
                <c:pt idx="511">
                  <c:v>6.9456801138642694</c:v>
                </c:pt>
                <c:pt idx="512">
                  <c:v>6.9720736982969536</c:v>
                </c:pt>
                <c:pt idx="513">
                  <c:v>6.9985675783504826</c:v>
                </c:pt>
                <c:pt idx="514">
                  <c:v>7.0251621351482143</c:v>
                </c:pt>
                <c:pt idx="515">
                  <c:v>7.0518577512617773</c:v>
                </c:pt>
                <c:pt idx="516">
                  <c:v>7.0786548107165723</c:v>
                </c:pt>
                <c:pt idx="517">
                  <c:v>7.1055536989972952</c:v>
                </c:pt>
                <c:pt idx="518">
                  <c:v>7.1325548030534849</c:v>
                </c:pt>
                <c:pt idx="519">
                  <c:v>7.1596585113050883</c:v>
                </c:pt>
                <c:pt idx="520">
                  <c:v>7.1868652136480478</c:v>
                </c:pt>
                <c:pt idx="521">
                  <c:v>7.2141753014599104</c:v>
                </c:pt>
                <c:pt idx="522">
                  <c:v>7.2415891676054578</c:v>
                </c:pt>
                <c:pt idx="523">
                  <c:v>7.2691072064423583</c:v>
                </c:pt>
                <c:pt idx="524">
                  <c:v>7.2967298138268397</c:v>
                </c:pt>
                <c:pt idx="525">
                  <c:v>7.3244573871193817</c:v>
                </c:pt>
                <c:pt idx="526">
                  <c:v>7.3522903251904355</c:v>
                </c:pt>
                <c:pt idx="527">
                  <c:v>7.3802290284261591</c:v>
                </c:pt>
                <c:pt idx="528">
                  <c:v>7.408273898734179</c:v>
                </c:pt>
                <c:pt idx="529">
                  <c:v>7.4364253395493689</c:v>
                </c:pt>
                <c:pt idx="530">
                  <c:v>7.4646837558396566</c:v>
                </c:pt>
                <c:pt idx="531">
                  <c:v>7.4930495541118471</c:v>
                </c:pt>
                <c:pt idx="532">
                  <c:v>7.5215231424174727</c:v>
                </c:pt>
                <c:pt idx="533">
                  <c:v>7.5501049303586596</c:v>
                </c:pt>
                <c:pt idx="534">
                  <c:v>7.5787953290940226</c:v>
                </c:pt>
                <c:pt idx="535">
                  <c:v>7.6075947513445801</c:v>
                </c:pt>
                <c:pt idx="536">
                  <c:v>7.6365036113996894</c:v>
                </c:pt>
                <c:pt idx="537">
                  <c:v>7.6655223251230087</c:v>
                </c:pt>
                <c:pt idx="538">
                  <c:v>7.6946513099584761</c:v>
                </c:pt>
                <c:pt idx="539">
                  <c:v>7.7238909849363182</c:v>
                </c:pt>
                <c:pt idx="540">
                  <c:v>7.7532417706790762</c:v>
                </c:pt>
                <c:pt idx="541">
                  <c:v>7.7827040894076571</c:v>
                </c:pt>
                <c:pt idx="542">
                  <c:v>7.8122783649474066</c:v>
                </c:pt>
                <c:pt idx="543">
                  <c:v>7.8419650227342066</c:v>
                </c:pt>
                <c:pt idx="544">
                  <c:v>7.8717644898205972</c:v>
                </c:pt>
                <c:pt idx="545">
                  <c:v>7.9016771948819153</c:v>
                </c:pt>
                <c:pt idx="546">
                  <c:v>7.931703568222467</c:v>
                </c:pt>
                <c:pt idx="547">
                  <c:v>7.9618440417817125</c:v>
                </c:pt>
                <c:pt idx="548">
                  <c:v>7.9920990491404833</c:v>
                </c:pt>
                <c:pt idx="549">
                  <c:v>8.0224690255272169</c:v>
                </c:pt>
                <c:pt idx="550">
                  <c:v>8.0529544078242203</c:v>
                </c:pt>
                <c:pt idx="551">
                  <c:v>8.083555634573953</c:v>
                </c:pt>
                <c:pt idx="552">
                  <c:v>8.1142731459853348</c:v>
                </c:pt>
                <c:pt idx="553">
                  <c:v>8.1451073839400792</c:v>
                </c:pt>
                <c:pt idx="554">
                  <c:v>8.1760587919990524</c:v>
                </c:pt>
                <c:pt idx="555">
                  <c:v>8.2071278154086489</c:v>
                </c:pt>
                <c:pt idx="556">
                  <c:v>8.2383149011072021</c:v>
                </c:pt>
                <c:pt idx="557">
                  <c:v>8.2696204977314096</c:v>
                </c:pt>
                <c:pt idx="558">
                  <c:v>8.3010450556227884</c:v>
                </c:pt>
                <c:pt idx="559">
                  <c:v>8.3325890268341549</c:v>
                </c:pt>
                <c:pt idx="560">
                  <c:v>8.364252865136125</c:v>
                </c:pt>
                <c:pt idx="561">
                  <c:v>8.3960370260236417</c:v>
                </c:pt>
                <c:pt idx="562">
                  <c:v>8.4279419667225319</c:v>
                </c:pt>
                <c:pt idx="563">
                  <c:v>8.4599681461960774</c:v>
                </c:pt>
                <c:pt idx="564">
                  <c:v>8.4921160251516223</c:v>
                </c:pt>
                <c:pt idx="565">
                  <c:v>8.5243860660471995</c:v>
                </c:pt>
                <c:pt idx="566">
                  <c:v>8.556778733098179</c:v>
                </c:pt>
                <c:pt idx="567">
                  <c:v>8.5892944922839529</c:v>
                </c:pt>
                <c:pt idx="568">
                  <c:v>8.6219338113546318</c:v>
                </c:pt>
                <c:pt idx="569">
                  <c:v>8.6546971598377791</c:v>
                </c:pt>
                <c:pt idx="570">
                  <c:v>8.6875850090451632</c:v>
                </c:pt>
                <c:pt idx="571">
                  <c:v>8.7205978320795356</c:v>
                </c:pt>
                <c:pt idx="572">
                  <c:v>8.7537361038414385</c:v>
                </c:pt>
                <c:pt idx="573">
                  <c:v>8.787000301036036</c:v>
                </c:pt>
                <c:pt idx="574">
                  <c:v>8.8203909021799731</c:v>
                </c:pt>
                <c:pt idx="575">
                  <c:v>8.8539083876082572</c:v>
                </c:pt>
                <c:pt idx="576">
                  <c:v>8.8875532394811696</c:v>
                </c:pt>
                <c:pt idx="577">
                  <c:v>8.9213259417911974</c:v>
                </c:pt>
                <c:pt idx="578">
                  <c:v>8.9552269803700035</c:v>
                </c:pt>
                <c:pt idx="579">
                  <c:v>8.9892568428954096</c:v>
                </c:pt>
                <c:pt idx="580">
                  <c:v>9.0234160188984127</c:v>
                </c:pt>
                <c:pt idx="581">
                  <c:v>9.0577049997702268</c:v>
                </c:pt>
                <c:pt idx="582">
                  <c:v>9.0921242787693544</c:v>
                </c:pt>
                <c:pt idx="583">
                  <c:v>9.1266743510286776</c:v>
                </c:pt>
                <c:pt idx="584">
                  <c:v>9.1613557135625872</c:v>
                </c:pt>
                <c:pt idx="585">
                  <c:v>9.1961688652741245</c:v>
                </c:pt>
                <c:pt idx="586">
                  <c:v>9.2311143069621657</c:v>
                </c:pt>
                <c:pt idx="587">
                  <c:v>9.266192541328623</c:v>
                </c:pt>
                <c:pt idx="588">
                  <c:v>9.3014040729856724</c:v>
                </c:pt>
                <c:pt idx="589">
                  <c:v>9.3367494084630174</c:v>
                </c:pt>
                <c:pt idx="590">
                  <c:v>9.3722290562151773</c:v>
                </c:pt>
                <c:pt idx="591">
                  <c:v>9.4078435266287954</c:v>
                </c:pt>
                <c:pt idx="592">
                  <c:v>9.4435933320299856</c:v>
                </c:pt>
                <c:pt idx="593">
                  <c:v>9.4794789866916993</c:v>
                </c:pt>
                <c:pt idx="594">
                  <c:v>9.5155010068411272</c:v>
                </c:pt>
                <c:pt idx="595">
                  <c:v>9.5516599106671229</c:v>
                </c:pt>
                <c:pt idx="596">
                  <c:v>9.5879562183276583</c:v>
                </c:pt>
                <c:pt idx="597">
                  <c:v>9.6243904519573036</c:v>
                </c:pt>
                <c:pt idx="598">
                  <c:v>9.6609631356747414</c:v>
                </c:pt>
                <c:pt idx="599">
                  <c:v>9.6976747955903058</c:v>
                </c:pt>
                <c:pt idx="600">
                  <c:v>9.7345259598135492</c:v>
                </c:pt>
                <c:pt idx="601">
                  <c:v>9.7715171584608402</c:v>
                </c:pt>
                <c:pt idx="602">
                  <c:v>9.8086489236629912</c:v>
                </c:pt>
                <c:pt idx="603">
                  <c:v>9.8459217895729108</c:v>
                </c:pt>
                <c:pt idx="604">
                  <c:v>9.8833362923732881</c:v>
                </c:pt>
                <c:pt idx="605">
                  <c:v>9.9208929702843065</c:v>
                </c:pt>
                <c:pt idx="606">
                  <c:v>9.9585923635713876</c:v>
                </c:pt>
                <c:pt idx="607">
                  <c:v>9.9964350145529597</c:v>
                </c:pt>
                <c:pt idx="608">
                  <c:v>10.034421467608261</c:v>
                </c:pt>
                <c:pt idx="609">
                  <c:v>10.072552269185174</c:v>
                </c:pt>
                <c:pt idx="610">
                  <c:v>10.110827967808078</c:v>
                </c:pt>
                <c:pt idx="611">
                  <c:v>10.149249114085748</c:v>
                </c:pt>
                <c:pt idx="612">
                  <c:v>10.187816260719273</c:v>
                </c:pt>
                <c:pt idx="613">
                  <c:v>10.226529962510007</c:v>
                </c:pt>
                <c:pt idx="614">
                  <c:v>10.265390776367544</c:v>
                </c:pt>
                <c:pt idx="615">
                  <c:v>10.304399261317741</c:v>
                </c:pt>
                <c:pt idx="616">
                  <c:v>10.343555978510748</c:v>
                </c:pt>
                <c:pt idx="617">
                  <c:v>10.38286149122909</c:v>
                </c:pt>
                <c:pt idx="618">
                  <c:v>10.42231636489576</c:v>
                </c:pt>
                <c:pt idx="619">
                  <c:v>10.461921167082364</c:v>
                </c:pt>
                <c:pt idx="620">
                  <c:v>10.501676467517278</c:v>
                </c:pt>
                <c:pt idx="621">
                  <c:v>10.541582838093843</c:v>
                </c:pt>
                <c:pt idx="622">
                  <c:v>10.5816408528786</c:v>
                </c:pt>
                <c:pt idx="623">
                  <c:v>10.62185108811954</c:v>
                </c:pt>
                <c:pt idx="624">
                  <c:v>10.662214122254394</c:v>
                </c:pt>
                <c:pt idx="625">
                  <c:v>10.702730535918962</c:v>
                </c:pt>
                <c:pt idx="626">
                  <c:v>10.743400911955455</c:v>
                </c:pt>
                <c:pt idx="627">
                  <c:v>10.784225835420886</c:v>
                </c:pt>
                <c:pt idx="628">
                  <c:v>10.825205893595486</c:v>
                </c:pt>
                <c:pt idx="629">
                  <c:v>10.86634167599115</c:v>
                </c:pt>
                <c:pt idx="630">
                  <c:v>10.907633774359915</c:v>
                </c:pt>
                <c:pt idx="631">
                  <c:v>10.949082782702483</c:v>
                </c:pt>
                <c:pt idx="632">
                  <c:v>10.990689297276752</c:v>
                </c:pt>
                <c:pt idx="633">
                  <c:v>11.032453916606404</c:v>
                </c:pt>
                <c:pt idx="634">
                  <c:v>11.074377241489508</c:v>
                </c:pt>
                <c:pt idx="635">
                  <c:v>11.116459875007168</c:v>
                </c:pt>
                <c:pt idx="636">
                  <c:v>11.158702422532196</c:v>
                </c:pt>
                <c:pt idx="637">
                  <c:v>11.201105491737819</c:v>
                </c:pt>
                <c:pt idx="638">
                  <c:v>11.243669692606423</c:v>
                </c:pt>
                <c:pt idx="639">
                  <c:v>11.286395637438327</c:v>
                </c:pt>
                <c:pt idx="640">
                  <c:v>11.329283940860593</c:v>
                </c:pt>
                <c:pt idx="641">
                  <c:v>11.372335219835863</c:v>
                </c:pt>
                <c:pt idx="642">
                  <c:v>11.415550093671239</c:v>
                </c:pt>
                <c:pt idx="643">
                  <c:v>11.458929184027191</c:v>
                </c:pt>
                <c:pt idx="644">
                  <c:v>11.502473114926495</c:v>
                </c:pt>
                <c:pt idx="645">
                  <c:v>11.546182512763217</c:v>
                </c:pt>
                <c:pt idx="646">
                  <c:v>11.590058006311716</c:v>
                </c:pt>
                <c:pt idx="647">
                  <c:v>11.634100226735701</c:v>
                </c:pt>
                <c:pt idx="648">
                  <c:v>11.678309807597296</c:v>
                </c:pt>
                <c:pt idx="649">
                  <c:v>11.722687384866166</c:v>
                </c:pt>
                <c:pt idx="650">
                  <c:v>11.767233596928659</c:v>
                </c:pt>
                <c:pt idx="651">
                  <c:v>11.811949084596987</c:v>
                </c:pt>
                <c:pt idx="652">
                  <c:v>11.856834491118457</c:v>
                </c:pt>
                <c:pt idx="653">
                  <c:v>11.901890462184708</c:v>
                </c:pt>
                <c:pt idx="654">
                  <c:v>11.94711764594101</c:v>
                </c:pt>
                <c:pt idx="655">
                  <c:v>11.992516692995586</c:v>
                </c:pt>
                <c:pt idx="656">
                  <c:v>12.038088256428971</c:v>
                </c:pt>
                <c:pt idx="657">
                  <c:v>12.083832991803401</c:v>
                </c:pt>
                <c:pt idx="658">
                  <c:v>12.129751557172254</c:v>
                </c:pt>
                <c:pt idx="659">
                  <c:v>12.175844613089509</c:v>
                </c:pt>
                <c:pt idx="660">
                  <c:v>12.22211282261925</c:v>
                </c:pt>
                <c:pt idx="661">
                  <c:v>12.268556851345204</c:v>
                </c:pt>
                <c:pt idx="662">
                  <c:v>12.315177367380317</c:v>
                </c:pt>
                <c:pt idx="663">
                  <c:v>12.361975041376363</c:v>
                </c:pt>
                <c:pt idx="664">
                  <c:v>12.408950546533594</c:v>
                </c:pt>
                <c:pt idx="665">
                  <c:v>12.456104558610422</c:v>
                </c:pt>
                <c:pt idx="666">
                  <c:v>12.503437755933142</c:v>
                </c:pt>
                <c:pt idx="667">
                  <c:v>12.550950819405688</c:v>
                </c:pt>
                <c:pt idx="668">
                  <c:v>12.59864443251943</c:v>
                </c:pt>
                <c:pt idx="669">
                  <c:v>12.646519281363004</c:v>
                </c:pt>
                <c:pt idx="670">
                  <c:v>12.694576054632183</c:v>
                </c:pt>
                <c:pt idx="671">
                  <c:v>12.742815443639785</c:v>
                </c:pt>
                <c:pt idx="672">
                  <c:v>12.791238142325616</c:v>
                </c:pt>
                <c:pt idx="673">
                  <c:v>12.839844847266454</c:v>
                </c:pt>
                <c:pt idx="674">
                  <c:v>12.888636257686066</c:v>
                </c:pt>
                <c:pt idx="675">
                  <c:v>12.937613075465274</c:v>
                </c:pt>
                <c:pt idx="676">
                  <c:v>12.986776005152041</c:v>
                </c:pt>
                <c:pt idx="677">
                  <c:v>13.03612575397162</c:v>
                </c:pt>
                <c:pt idx="678">
                  <c:v>13.085663031836711</c:v>
                </c:pt>
                <c:pt idx="679">
                  <c:v>13.135388551357691</c:v>
                </c:pt>
                <c:pt idx="680">
                  <c:v>13.18530302785285</c:v>
                </c:pt>
                <c:pt idx="681">
                  <c:v>13.235407179358692</c:v>
                </c:pt>
                <c:pt idx="682">
                  <c:v>13.285701726640255</c:v>
                </c:pt>
                <c:pt idx="683">
                  <c:v>13.336187393201488</c:v>
                </c:pt>
                <c:pt idx="684">
                  <c:v>13.386864905295655</c:v>
                </c:pt>
                <c:pt idx="685">
                  <c:v>13.437734991935779</c:v>
                </c:pt>
                <c:pt idx="686">
                  <c:v>13.488798384905134</c:v>
                </c:pt>
                <c:pt idx="687">
                  <c:v>13.540055818767774</c:v>
                </c:pt>
                <c:pt idx="688">
                  <c:v>13.591508030879092</c:v>
                </c:pt>
                <c:pt idx="689">
                  <c:v>13.643155761396434</c:v>
                </c:pt>
                <c:pt idx="690">
                  <c:v>13.694999753289741</c:v>
                </c:pt>
                <c:pt idx="691">
                  <c:v>13.747040752352243</c:v>
                </c:pt>
                <c:pt idx="692">
                  <c:v>13.799279507211182</c:v>
                </c:pt>
                <c:pt idx="693">
                  <c:v>13.851716769338585</c:v>
                </c:pt>
                <c:pt idx="694">
                  <c:v>13.904353293062073</c:v>
                </c:pt>
                <c:pt idx="695">
                  <c:v>13.95718983557571</c:v>
                </c:pt>
                <c:pt idx="696">
                  <c:v>14.010227156950897</c:v>
                </c:pt>
                <c:pt idx="697">
                  <c:v>14.063466020147311</c:v>
                </c:pt>
                <c:pt idx="698">
                  <c:v>14.116907191023872</c:v>
                </c:pt>
                <c:pt idx="699">
                  <c:v>14.170551438349763</c:v>
                </c:pt>
                <c:pt idx="700">
                  <c:v>14.224399533815493</c:v>
                </c:pt>
                <c:pt idx="701">
                  <c:v>14.278452252043992</c:v>
                </c:pt>
                <c:pt idx="702">
                  <c:v>14.33271037060176</c:v>
                </c:pt>
                <c:pt idx="703">
                  <c:v>14.387174670010047</c:v>
                </c:pt>
                <c:pt idx="704">
                  <c:v>14.441845933756086</c:v>
                </c:pt>
                <c:pt idx="705">
                  <c:v>14.49672494830436</c:v>
                </c:pt>
                <c:pt idx="706">
                  <c:v>14.551812503107916</c:v>
                </c:pt>
                <c:pt idx="707">
                  <c:v>14.607109390619726</c:v>
                </c:pt>
                <c:pt idx="708">
                  <c:v>14.662616406304082</c:v>
                </c:pt>
                <c:pt idx="709">
                  <c:v>14.718334348648037</c:v>
                </c:pt>
                <c:pt idx="710">
                  <c:v>14.7742640191729</c:v>
                </c:pt>
                <c:pt idx="711">
                  <c:v>14.830406222445758</c:v>
                </c:pt>
                <c:pt idx="712">
                  <c:v>14.886761766091052</c:v>
                </c:pt>
                <c:pt idx="713">
                  <c:v>14.943331460802199</c:v>
                </c:pt>
                <c:pt idx="714">
                  <c:v>15.000116120353248</c:v>
                </c:pt>
                <c:pt idx="715">
                  <c:v>15.05711656161059</c:v>
                </c:pt>
                <c:pt idx="716">
                  <c:v>15.11433360454471</c:v>
                </c:pt>
                <c:pt idx="717">
                  <c:v>15.17176807224198</c:v>
                </c:pt>
                <c:pt idx="718">
                  <c:v>15.2294207909165</c:v>
                </c:pt>
                <c:pt idx="719">
                  <c:v>15.287292589921982</c:v>
                </c:pt>
                <c:pt idx="720">
                  <c:v>15.345384301763687</c:v>
                </c:pt>
                <c:pt idx="721">
                  <c:v>15.403696762110389</c:v>
                </c:pt>
                <c:pt idx="722">
                  <c:v>15.462230809806409</c:v>
                </c:pt>
                <c:pt idx="723">
                  <c:v>15.520987286883674</c:v>
                </c:pt>
                <c:pt idx="724">
                  <c:v>15.579967038573832</c:v>
                </c:pt>
                <c:pt idx="725">
                  <c:v>15.639170913320413</c:v>
                </c:pt>
                <c:pt idx="726">
                  <c:v>15.698599762791032</c:v>
                </c:pt>
                <c:pt idx="727">
                  <c:v>15.758254441889639</c:v>
                </c:pt>
                <c:pt idx="728">
                  <c:v>15.818135808768819</c:v>
                </c:pt>
                <c:pt idx="729">
                  <c:v>15.878244724842141</c:v>
                </c:pt>
                <c:pt idx="730">
                  <c:v>15.938582054796541</c:v>
                </c:pt>
                <c:pt idx="731">
                  <c:v>15.999148666604768</c:v>
                </c:pt>
                <c:pt idx="732">
                  <c:v>16.059945431537866</c:v>
                </c:pt>
                <c:pt idx="733">
                  <c:v>16.12097322417771</c:v>
                </c:pt>
                <c:pt idx="734">
                  <c:v>16.182232922429588</c:v>
                </c:pt>
                <c:pt idx="735">
                  <c:v>16.243725407534821</c:v>
                </c:pt>
                <c:pt idx="736">
                  <c:v>16.305451564083455</c:v>
                </c:pt>
                <c:pt idx="737">
                  <c:v>16.367412280026972</c:v>
                </c:pt>
                <c:pt idx="738">
                  <c:v>16.429608446691073</c:v>
                </c:pt>
                <c:pt idx="739">
                  <c:v>16.4920409587885</c:v>
                </c:pt>
                <c:pt idx="740">
                  <c:v>16.554710714431899</c:v>
                </c:pt>
                <c:pt idx="741">
                  <c:v>16.617618615146739</c:v>
                </c:pt>
                <c:pt idx="742">
                  <c:v>16.680765565884297</c:v>
                </c:pt>
                <c:pt idx="743">
                  <c:v>16.744152475034657</c:v>
                </c:pt>
                <c:pt idx="744">
                  <c:v>16.807780254439788</c:v>
                </c:pt>
                <c:pt idx="745">
                  <c:v>16.87164981940666</c:v>
                </c:pt>
                <c:pt idx="746">
                  <c:v>16.935762088720406</c:v>
                </c:pt>
                <c:pt idx="747">
                  <c:v>17.000117984657543</c:v>
                </c:pt>
                <c:pt idx="748">
                  <c:v>17.064718432999243</c:v>
                </c:pt>
                <c:pt idx="749">
                  <c:v>17.12956436304464</c:v>
                </c:pt>
                <c:pt idx="750">
                  <c:v>17.194656707624208</c:v>
                </c:pt>
                <c:pt idx="751">
                  <c:v>17.259996403113181</c:v>
                </c:pt>
                <c:pt idx="752">
                  <c:v>17.325584389445012</c:v>
                </c:pt>
                <c:pt idx="753">
                  <c:v>17.391421610124905</c:v>
                </c:pt>
                <c:pt idx="754">
                  <c:v>17.457509012243381</c:v>
                </c:pt>
                <c:pt idx="755">
                  <c:v>17.523847546489908</c:v>
                </c:pt>
                <c:pt idx="756">
                  <c:v>17.590438167166571</c:v>
                </c:pt>
                <c:pt idx="757">
                  <c:v>17.657281832201804</c:v>
                </c:pt>
                <c:pt idx="758">
                  <c:v>17.724379503164172</c:v>
                </c:pt>
                <c:pt idx="759">
                  <c:v>17.791732145276196</c:v>
                </c:pt>
                <c:pt idx="760">
                  <c:v>17.859340727428247</c:v>
                </c:pt>
                <c:pt idx="761">
                  <c:v>17.927206222192474</c:v>
                </c:pt>
                <c:pt idx="762">
                  <c:v>17.995329605836805</c:v>
                </c:pt>
                <c:pt idx="763">
                  <c:v>18.063711858338984</c:v>
                </c:pt>
                <c:pt idx="764">
                  <c:v>18.132353963400671</c:v>
                </c:pt>
                <c:pt idx="765">
                  <c:v>18.201256908461595</c:v>
                </c:pt>
                <c:pt idx="766">
                  <c:v>18.270421684713749</c:v>
                </c:pt>
                <c:pt idx="767">
                  <c:v>18.339849287115662</c:v>
                </c:pt>
                <c:pt idx="768">
                  <c:v>18.409540714406702</c:v>
                </c:pt>
                <c:pt idx="769">
                  <c:v>18.479496969121449</c:v>
                </c:pt>
                <c:pt idx="770">
                  <c:v>18.549719057604111</c:v>
                </c:pt>
                <c:pt idx="771">
                  <c:v>18.620207990023008</c:v>
                </c:pt>
                <c:pt idx="772">
                  <c:v>18.690964780385094</c:v>
                </c:pt>
                <c:pt idx="773">
                  <c:v>18.761990446550559</c:v>
                </c:pt>
                <c:pt idx="774">
                  <c:v>18.833286010247452</c:v>
                </c:pt>
                <c:pt idx="775">
                  <c:v>18.904852497086392</c:v>
                </c:pt>
                <c:pt idx="776">
                  <c:v>18.97669093657532</c:v>
                </c:pt>
                <c:pt idx="777">
                  <c:v>19.048802362134307</c:v>
                </c:pt>
                <c:pt idx="778">
                  <c:v>19.121187811110417</c:v>
                </c:pt>
                <c:pt idx="779">
                  <c:v>19.193848324792636</c:v>
                </c:pt>
                <c:pt idx="780">
                  <c:v>19.266784948426849</c:v>
                </c:pt>
                <c:pt idx="781">
                  <c:v>19.339998731230871</c:v>
                </c:pt>
                <c:pt idx="782">
                  <c:v>19.413490726409549</c:v>
                </c:pt>
                <c:pt idx="783">
                  <c:v>19.487261991169905</c:v>
                </c:pt>
                <c:pt idx="784">
                  <c:v>19.56131358673635</c:v>
                </c:pt>
                <c:pt idx="785">
                  <c:v>19.63564657836595</c:v>
                </c:pt>
                <c:pt idx="786">
                  <c:v>19.710262035363741</c:v>
                </c:pt>
                <c:pt idx="787">
                  <c:v>19.785161031098124</c:v>
                </c:pt>
                <c:pt idx="788">
                  <c:v>19.860344643016298</c:v>
                </c:pt>
                <c:pt idx="789">
                  <c:v>19.93581395265976</c:v>
                </c:pt>
                <c:pt idx="790">
                  <c:v>20.011570045679868</c:v>
                </c:pt>
                <c:pt idx="791">
                  <c:v>20.08761401185345</c:v>
                </c:pt>
                <c:pt idx="792">
                  <c:v>20.163946945098495</c:v>
                </c:pt>
                <c:pt idx="793">
                  <c:v>20.24056994348987</c:v>
                </c:pt>
                <c:pt idx="794">
                  <c:v>20.317484109275131</c:v>
                </c:pt>
                <c:pt idx="795">
                  <c:v>20.394690548890377</c:v>
                </c:pt>
                <c:pt idx="796">
                  <c:v>20.472190372976161</c:v>
                </c:pt>
                <c:pt idx="797">
                  <c:v>20.549984696393473</c:v>
                </c:pt>
                <c:pt idx="798">
                  <c:v>20.62807463823977</c:v>
                </c:pt>
                <c:pt idx="799">
                  <c:v>20.706461321865081</c:v>
                </c:pt>
                <c:pt idx="800">
                  <c:v>20.785145874888169</c:v>
                </c:pt>
                <c:pt idx="801">
                  <c:v>20.864129429212745</c:v>
                </c:pt>
                <c:pt idx="802">
                  <c:v>20.943413121043754</c:v>
                </c:pt>
                <c:pt idx="803">
                  <c:v>21.02299809090372</c:v>
                </c:pt>
                <c:pt idx="804">
                  <c:v>21.102885483649153</c:v>
                </c:pt>
                <c:pt idx="805">
                  <c:v>21.183076448487022</c:v>
                </c:pt>
                <c:pt idx="806">
                  <c:v>21.263572138991272</c:v>
                </c:pt>
                <c:pt idx="807">
                  <c:v>21.344373713119438</c:v>
                </c:pt>
                <c:pt idx="808">
                  <c:v>21.425482333229294</c:v>
                </c:pt>
                <c:pt idx="809">
                  <c:v>21.506899166095565</c:v>
                </c:pt>
                <c:pt idx="810">
                  <c:v>21.588625382926729</c:v>
                </c:pt>
                <c:pt idx="811">
                  <c:v>21.670662159381852</c:v>
                </c:pt>
                <c:pt idx="812">
                  <c:v>21.753010675587504</c:v>
                </c:pt>
                <c:pt idx="813">
                  <c:v>21.835672116154736</c:v>
                </c:pt>
                <c:pt idx="814">
                  <c:v>21.918647670196126</c:v>
                </c:pt>
                <c:pt idx="815">
                  <c:v>22.001938531342873</c:v>
                </c:pt>
                <c:pt idx="816">
                  <c:v>22.085545897761975</c:v>
                </c:pt>
                <c:pt idx="817">
                  <c:v>22.169470972173471</c:v>
                </c:pt>
                <c:pt idx="818">
                  <c:v>22.253714961867733</c:v>
                </c:pt>
                <c:pt idx="819">
                  <c:v>22.338279078722831</c:v>
                </c:pt>
                <c:pt idx="820">
                  <c:v>22.423164539221979</c:v>
                </c:pt>
                <c:pt idx="821">
                  <c:v>22.508372564471024</c:v>
                </c:pt>
                <c:pt idx="822">
                  <c:v>22.593904380216014</c:v>
                </c:pt>
                <c:pt idx="823">
                  <c:v>22.679761216860836</c:v>
                </c:pt>
                <c:pt idx="824">
                  <c:v>22.765944309484908</c:v>
                </c:pt>
                <c:pt idx="825">
                  <c:v>22.852454897860952</c:v>
                </c:pt>
                <c:pt idx="826">
                  <c:v>22.939294226472825</c:v>
                </c:pt>
                <c:pt idx="827">
                  <c:v>23.026463544533421</c:v>
                </c:pt>
                <c:pt idx="828">
                  <c:v>23.113964106002648</c:v>
                </c:pt>
                <c:pt idx="829">
                  <c:v>23.201797169605459</c:v>
                </c:pt>
                <c:pt idx="830">
                  <c:v>23.289963998849959</c:v>
                </c:pt>
                <c:pt idx="831">
                  <c:v>23.378465862045591</c:v>
                </c:pt>
                <c:pt idx="832">
                  <c:v>23.467304032321366</c:v>
                </c:pt>
                <c:pt idx="833">
                  <c:v>23.556479787644186</c:v>
                </c:pt>
                <c:pt idx="834">
                  <c:v>23.645994410837233</c:v>
                </c:pt>
                <c:pt idx="835">
                  <c:v>23.735849189598415</c:v>
                </c:pt>
                <c:pt idx="836">
                  <c:v>23.826045416518891</c:v>
                </c:pt>
                <c:pt idx="837">
                  <c:v>23.916584389101665</c:v>
                </c:pt>
                <c:pt idx="838">
                  <c:v>24.007467409780251</c:v>
                </c:pt>
                <c:pt idx="839">
                  <c:v>24.098695785937416</c:v>
                </c:pt>
                <c:pt idx="840">
                  <c:v>24.190270829923978</c:v>
                </c:pt>
                <c:pt idx="841">
                  <c:v>24.28219385907769</c:v>
                </c:pt>
                <c:pt idx="842">
                  <c:v>24.374466195742187</c:v>
                </c:pt>
                <c:pt idx="843">
                  <c:v>24.467089167286009</c:v>
                </c:pt>
                <c:pt idx="844">
                  <c:v>24.560064106121697</c:v>
                </c:pt>
                <c:pt idx="845">
                  <c:v>24.65339234972496</c:v>
                </c:pt>
                <c:pt idx="846">
                  <c:v>24.747075240653917</c:v>
                </c:pt>
                <c:pt idx="847">
                  <c:v>24.841114126568403</c:v>
                </c:pt>
                <c:pt idx="848">
                  <c:v>24.935510360249364</c:v>
                </c:pt>
                <c:pt idx="849">
                  <c:v>25.030265299618311</c:v>
                </c:pt>
                <c:pt idx="850">
                  <c:v>25.12538030775686</c:v>
                </c:pt>
                <c:pt idx="851">
                  <c:v>25.220856752926338</c:v>
                </c:pt>
                <c:pt idx="852">
                  <c:v>25.31669600858746</c:v>
                </c:pt>
                <c:pt idx="853">
                  <c:v>25.412899453420092</c:v>
                </c:pt>
                <c:pt idx="854">
                  <c:v>25.509468471343091</c:v>
                </c:pt>
                <c:pt idx="855">
                  <c:v>25.606404451534196</c:v>
                </c:pt>
                <c:pt idx="856">
                  <c:v>25.703708788450026</c:v>
                </c:pt>
                <c:pt idx="857">
                  <c:v>25.801382881846138</c:v>
                </c:pt>
                <c:pt idx="858">
                  <c:v>25.899428136797155</c:v>
                </c:pt>
                <c:pt idx="859">
                  <c:v>25.997845963716983</c:v>
                </c:pt>
                <c:pt idx="860">
                  <c:v>26.096637778379108</c:v>
                </c:pt>
                <c:pt idx="861">
                  <c:v>26.19580500193695</c:v>
                </c:pt>
                <c:pt idx="862">
                  <c:v>26.295349060944311</c:v>
                </c:pt>
                <c:pt idx="863">
                  <c:v>26.3952713873759</c:v>
                </c:pt>
                <c:pt idx="864">
                  <c:v>26.495573418647929</c:v>
                </c:pt>
                <c:pt idx="865">
                  <c:v>26.596256597638792</c:v>
                </c:pt>
                <c:pt idx="866">
                  <c:v>26.69732237270982</c:v>
                </c:pt>
                <c:pt idx="867">
                  <c:v>26.79877219772612</c:v>
                </c:pt>
                <c:pt idx="868">
                  <c:v>26.90060753207748</c:v>
                </c:pt>
                <c:pt idx="869">
                  <c:v>27.002829840699373</c:v>
                </c:pt>
                <c:pt idx="870">
                  <c:v>27.105440594094031</c:v>
                </c:pt>
                <c:pt idx="871">
                  <c:v>27.208441268351589</c:v>
                </c:pt>
                <c:pt idx="872">
                  <c:v>27.311833345171326</c:v>
                </c:pt>
                <c:pt idx="873">
                  <c:v>27.415618311882977</c:v>
                </c:pt>
                <c:pt idx="874">
                  <c:v>27.519797661468132</c:v>
                </c:pt>
                <c:pt idx="875">
                  <c:v>27.624372892581711</c:v>
                </c:pt>
                <c:pt idx="876">
                  <c:v>27.729345509573523</c:v>
                </c:pt>
                <c:pt idx="877">
                  <c:v>27.834717022509903</c:v>
                </c:pt>
                <c:pt idx="878">
                  <c:v>27.940488947195441</c:v>
                </c:pt>
                <c:pt idx="879">
                  <c:v>28.046662805194785</c:v>
                </c:pt>
                <c:pt idx="880">
                  <c:v>28.153240123854527</c:v>
                </c:pt>
                <c:pt idx="881">
                  <c:v>28.260222436325176</c:v>
                </c:pt>
                <c:pt idx="882">
                  <c:v>28.367611281583212</c:v>
                </c:pt>
                <c:pt idx="883">
                  <c:v>28.475408204453228</c:v>
                </c:pt>
                <c:pt idx="884">
                  <c:v>28.583614755630151</c:v>
                </c:pt>
                <c:pt idx="885">
                  <c:v>28.692232491701546</c:v>
                </c:pt>
                <c:pt idx="886">
                  <c:v>28.801262975170012</c:v>
                </c:pt>
                <c:pt idx="887">
                  <c:v>28.910707774475657</c:v>
                </c:pt>
                <c:pt idx="888">
                  <c:v>29.020568464018666</c:v>
                </c:pt>
                <c:pt idx="889">
                  <c:v>29.130846624181938</c:v>
                </c:pt>
                <c:pt idx="890">
                  <c:v>29.241543841353831</c:v>
                </c:pt>
                <c:pt idx="891">
                  <c:v>29.352661707950976</c:v>
                </c:pt>
                <c:pt idx="892">
                  <c:v>29.46420182244119</c:v>
                </c:pt>
                <c:pt idx="893">
                  <c:v>29.576165789366467</c:v>
                </c:pt>
                <c:pt idx="894">
                  <c:v>29.688555219366059</c:v>
                </c:pt>
                <c:pt idx="895">
                  <c:v>29.801371729199651</c:v>
                </c:pt>
                <c:pt idx="896">
                  <c:v>29.91461694177061</c:v>
                </c:pt>
                <c:pt idx="897">
                  <c:v>30.02829248614934</c:v>
                </c:pt>
                <c:pt idx="898">
                  <c:v>30.142399997596709</c:v>
                </c:pt>
                <c:pt idx="899">
                  <c:v>30.256941117587576</c:v>
                </c:pt>
                <c:pt idx="900">
                  <c:v>30.37191749383441</c:v>
                </c:pt>
                <c:pt idx="901">
                  <c:v>30.48733078031098</c:v>
                </c:pt>
                <c:pt idx="902">
                  <c:v>30.603182637276163</c:v>
                </c:pt>
                <c:pt idx="903">
                  <c:v>30.719474731297812</c:v>
                </c:pt>
                <c:pt idx="904">
                  <c:v>30.836208735276745</c:v>
                </c:pt>
                <c:pt idx="905">
                  <c:v>30.953386328470799</c:v>
                </c:pt>
                <c:pt idx="906">
                  <c:v>31.07100919651899</c:v>
                </c:pt>
                <c:pt idx="907">
                  <c:v>31.189079031465763</c:v>
                </c:pt>
                <c:pt idx="908">
                  <c:v>31.307597531785333</c:v>
                </c:pt>
                <c:pt idx="909">
                  <c:v>31.42656640240612</c:v>
                </c:pt>
                <c:pt idx="910">
                  <c:v>31.545987354735264</c:v>
                </c:pt>
                <c:pt idx="911">
                  <c:v>31.66586210668326</c:v>
                </c:pt>
                <c:pt idx="912">
                  <c:v>31.786192382688657</c:v>
                </c:pt>
                <c:pt idx="913">
                  <c:v>31.906979913742877</c:v>
                </c:pt>
                <c:pt idx="914">
                  <c:v>32.0282264374151</c:v>
                </c:pt>
                <c:pt idx="915">
                  <c:v>32.14993369787728</c:v>
                </c:pt>
                <c:pt idx="916">
                  <c:v>32.272103445929211</c:v>
                </c:pt>
                <c:pt idx="917">
                  <c:v>32.394737439023743</c:v>
                </c:pt>
                <c:pt idx="918">
                  <c:v>32.517837441292031</c:v>
                </c:pt>
                <c:pt idx="919">
                  <c:v>32.641405223568938</c:v>
                </c:pt>
                <c:pt idx="920">
                  <c:v>32.765442563418503</c:v>
                </c:pt>
                <c:pt idx="921">
                  <c:v>32.889951245159494</c:v>
                </c:pt>
                <c:pt idx="922">
                  <c:v>33.014933059891099</c:v>
                </c:pt>
                <c:pt idx="923">
                  <c:v>33.140389805518687</c:v>
                </c:pt>
                <c:pt idx="924">
                  <c:v>33.266323286779659</c:v>
                </c:pt>
                <c:pt idx="925">
                  <c:v>33.39273531526942</c:v>
                </c:pt>
                <c:pt idx="926">
                  <c:v>33.519627709467443</c:v>
                </c:pt>
                <c:pt idx="927">
                  <c:v>33.647002294763418</c:v>
                </c:pt>
                <c:pt idx="928">
                  <c:v>33.774860903483521</c:v>
                </c:pt>
                <c:pt idx="929">
                  <c:v>33.903205374916759</c:v>
                </c:pt>
                <c:pt idx="930">
                  <c:v>34.032037555341446</c:v>
                </c:pt>
                <c:pt idx="931">
                  <c:v>34.161359298051742</c:v>
                </c:pt>
                <c:pt idx="932">
                  <c:v>34.291172463384342</c:v>
                </c:pt>
                <c:pt idx="933">
                  <c:v>34.421478918745201</c:v>
                </c:pt>
                <c:pt idx="934">
                  <c:v>34.552280538636431</c:v>
                </c:pt>
                <c:pt idx="935">
                  <c:v>34.683579204683248</c:v>
                </c:pt>
                <c:pt idx="936">
                  <c:v>34.815376805661046</c:v>
                </c:pt>
                <c:pt idx="937">
                  <c:v>34.94767523752256</c:v>
                </c:pt>
                <c:pt idx="938">
                  <c:v>35.080476403425145</c:v>
                </c:pt>
                <c:pt idx="939">
                  <c:v>35.213782213758158</c:v>
                </c:pt>
                <c:pt idx="940">
                  <c:v>35.347594586170437</c:v>
                </c:pt>
                <c:pt idx="941">
                  <c:v>35.481915445597885</c:v>
                </c:pt>
                <c:pt idx="942">
                  <c:v>35.616746724291154</c:v>
                </c:pt>
                <c:pt idx="943">
                  <c:v>35.752090361843464</c:v>
                </c:pt>
                <c:pt idx="944">
                  <c:v>35.887948305218472</c:v>
                </c:pt>
                <c:pt idx="945">
                  <c:v>36.024322508778305</c:v>
                </c:pt>
                <c:pt idx="946">
                  <c:v>36.161214934311666</c:v>
                </c:pt>
                <c:pt idx="947">
                  <c:v>36.298627551062047</c:v>
                </c:pt>
                <c:pt idx="948">
                  <c:v>36.436562335756086</c:v>
                </c:pt>
                <c:pt idx="949">
                  <c:v>36.575021272631957</c:v>
                </c:pt>
                <c:pt idx="950">
                  <c:v>36.714006353467958</c:v>
                </c:pt>
                <c:pt idx="951">
                  <c:v>36.853519577611138</c:v>
                </c:pt>
                <c:pt idx="952">
                  <c:v>36.993562952006059</c:v>
                </c:pt>
                <c:pt idx="953">
                  <c:v>37.13413849122368</c:v>
                </c:pt>
                <c:pt idx="954">
                  <c:v>37.275248217490329</c:v>
                </c:pt>
                <c:pt idx="955">
                  <c:v>37.416894160716794</c:v>
                </c:pt>
                <c:pt idx="956">
                  <c:v>37.559078358527522</c:v>
                </c:pt>
                <c:pt idx="957">
                  <c:v>37.70180285628993</c:v>
                </c:pt>
                <c:pt idx="958">
                  <c:v>37.845069707143836</c:v>
                </c:pt>
                <c:pt idx="959">
                  <c:v>37.988880972030984</c:v>
                </c:pt>
                <c:pt idx="960">
                  <c:v>38.133238719724702</c:v>
                </c:pt>
                <c:pt idx="961">
                  <c:v>38.278145026859654</c:v>
                </c:pt>
                <c:pt idx="962">
                  <c:v>38.423601977961724</c:v>
                </c:pt>
                <c:pt idx="963">
                  <c:v>38.569611665477979</c:v>
                </c:pt>
                <c:pt idx="964">
                  <c:v>38.716176189806795</c:v>
                </c:pt>
                <c:pt idx="965">
                  <c:v>38.863297659328062</c:v>
                </c:pt>
                <c:pt idx="966">
                  <c:v>39.010978190433512</c:v>
                </c:pt>
                <c:pt idx="967">
                  <c:v>39.159219907557159</c:v>
                </c:pt>
                <c:pt idx="968">
                  <c:v>39.308024943205879</c:v>
                </c:pt>
                <c:pt idx="969">
                  <c:v>39.457395437990066</c:v>
                </c:pt>
                <c:pt idx="970">
                  <c:v>39.60733354065443</c:v>
                </c:pt>
                <c:pt idx="971">
                  <c:v>39.757841408108916</c:v>
                </c:pt>
                <c:pt idx="972">
                  <c:v>39.908921205459734</c:v>
                </c:pt>
                <c:pt idx="973">
                  <c:v>40.060575106040481</c:v>
                </c:pt>
                <c:pt idx="974">
                  <c:v>40.212805291443438</c:v>
                </c:pt>
                <c:pt idx="975">
                  <c:v>40.365613951550927</c:v>
                </c:pt>
                <c:pt idx="976">
                  <c:v>40.519003284566821</c:v>
                </c:pt>
                <c:pt idx="977">
                  <c:v>40.672975497048178</c:v>
                </c:pt>
                <c:pt idx="978">
                  <c:v>40.827532803936961</c:v>
                </c:pt>
                <c:pt idx="979">
                  <c:v>40.98267742859192</c:v>
                </c:pt>
                <c:pt idx="980">
                  <c:v>41.138411602820568</c:v>
                </c:pt>
                <c:pt idx="981">
                  <c:v>41.294737566911287</c:v>
                </c:pt>
                <c:pt idx="982">
                  <c:v>41.451657569665549</c:v>
                </c:pt>
                <c:pt idx="983">
                  <c:v>41.609173868430283</c:v>
                </c:pt>
                <c:pt idx="984">
                  <c:v>41.767288729130321</c:v>
                </c:pt>
                <c:pt idx="985">
                  <c:v>41.92600442630102</c:v>
                </c:pt>
                <c:pt idx="986">
                  <c:v>42.085323243120968</c:v>
                </c:pt>
                <c:pt idx="987">
                  <c:v>42.245247471444827</c:v>
                </c:pt>
                <c:pt idx="988">
                  <c:v>42.40577941183632</c:v>
                </c:pt>
                <c:pt idx="989">
                  <c:v>42.566921373601296</c:v>
                </c:pt>
                <c:pt idx="990">
                  <c:v>42.728675674820984</c:v>
                </c:pt>
                <c:pt idx="991">
                  <c:v>42.891044642385303</c:v>
                </c:pt>
                <c:pt idx="992">
                  <c:v>43.054030612026366</c:v>
                </c:pt>
                <c:pt idx="993">
                  <c:v>43.217635928352067</c:v>
                </c:pt>
                <c:pt idx="994">
                  <c:v>43.381862944879806</c:v>
                </c:pt>
                <c:pt idx="995">
                  <c:v>43.546714024070347</c:v>
                </c:pt>
                <c:pt idx="996">
                  <c:v>43.712191537361818</c:v>
                </c:pt>
                <c:pt idx="997">
                  <c:v>43.878297865203791</c:v>
                </c:pt>
                <c:pt idx="998">
                  <c:v>44.045035397091567</c:v>
                </c:pt>
                <c:pt idx="999">
                  <c:v>44.212406531600514</c:v>
                </c:pt>
                <c:pt idx="1000">
                  <c:v>44.380413676420595</c:v>
                </c:pt>
                <c:pt idx="1001">
                  <c:v>44.549059248390996</c:v>
                </c:pt>
                <c:pt idx="1002">
                  <c:v>44.718345673534884</c:v>
                </c:pt>
                <c:pt idx="1003">
                  <c:v>44.888275387094318</c:v>
                </c:pt>
                <c:pt idx="1004">
                  <c:v>45.05885083356528</c:v>
                </c:pt>
                <c:pt idx="1005">
                  <c:v>45.23007446673283</c:v>
                </c:pt>
                <c:pt idx="1006">
                  <c:v>45.401948749706413</c:v>
                </c:pt>
                <c:pt idx="1007">
                  <c:v>45.574476154955299</c:v>
                </c:pt>
                <c:pt idx="1008">
                  <c:v>45.747659164344128</c:v>
                </c:pt>
                <c:pt idx="1009">
                  <c:v>45.921500269168639</c:v>
                </c:pt>
                <c:pt idx="1010">
                  <c:v>46.09600197019148</c:v>
                </c:pt>
                <c:pt idx="1011">
                  <c:v>46.271166777678211</c:v>
                </c:pt>
                <c:pt idx="1012">
                  <c:v>46.446997211433391</c:v>
                </c:pt>
                <c:pt idx="1013">
                  <c:v>46.623495800836842</c:v>
                </c:pt>
                <c:pt idx="1014">
                  <c:v>46.800665084880023</c:v>
                </c:pt>
                <c:pt idx="1015">
                  <c:v>46.97850761220257</c:v>
                </c:pt>
                <c:pt idx="1016">
                  <c:v>47.157025941128943</c:v>
                </c:pt>
                <c:pt idx="1017">
                  <c:v>47.336222639705234</c:v>
                </c:pt>
                <c:pt idx="1018">
                  <c:v>47.516100285736115</c:v>
                </c:pt>
                <c:pt idx="1019">
                  <c:v>47.696661466821915</c:v>
                </c:pt>
                <c:pt idx="1020">
                  <c:v>47.877908780395842</c:v>
                </c:pt>
                <c:pt idx="1021">
                  <c:v>48.059844833761346</c:v>
                </c:pt>
                <c:pt idx="1022">
                  <c:v>48.242472244129644</c:v>
                </c:pt>
                <c:pt idx="1023">
                  <c:v>48.425793638657339</c:v>
                </c:pt>
                <c:pt idx="1024">
                  <c:v>48.60981165448424</c:v>
                </c:pt>
                <c:pt idx="1025">
                  <c:v>48.794528938771279</c:v>
                </c:pt>
                <c:pt idx="1026">
                  <c:v>48.979948148738615</c:v>
                </c:pt>
                <c:pt idx="1027">
                  <c:v>49.16607195170382</c:v>
                </c:pt>
                <c:pt idx="1028">
                  <c:v>49.352903025120298</c:v>
                </c:pt>
                <c:pt idx="1029">
                  <c:v>49.540444056615755</c:v>
                </c:pt>
                <c:pt idx="1030">
                  <c:v>49.728697744030896</c:v>
                </c:pt>
                <c:pt idx="1031">
                  <c:v>49.917666795458217</c:v>
                </c:pt>
                <c:pt idx="1032">
                  <c:v>50.107353929280961</c:v>
                </c:pt>
                <c:pt idx="1033">
                  <c:v>50.297761874212227</c:v>
                </c:pt>
                <c:pt idx="1034">
                  <c:v>50.488893369334235</c:v>
                </c:pt>
                <c:pt idx="1035">
                  <c:v>50.680751164137703</c:v>
                </c:pt>
                <c:pt idx="1036">
                  <c:v>50.873338018561427</c:v>
                </c:pt>
                <c:pt idx="1037">
                  <c:v>51.06665670303196</c:v>
                </c:pt>
                <c:pt idx="1038">
                  <c:v>51.260709998503479</c:v>
                </c:pt>
                <c:pt idx="1039">
                  <c:v>51.455500696497793</c:v>
                </c:pt>
                <c:pt idx="1040">
                  <c:v>51.651031599144488</c:v>
                </c:pt>
                <c:pt idx="1041">
                  <c:v>51.847305519221237</c:v>
                </c:pt>
                <c:pt idx="1042">
                  <c:v>52.044325280194279</c:v>
                </c:pt>
                <c:pt idx="1043">
                  <c:v>52.242093716259021</c:v>
                </c:pt>
                <c:pt idx="1044">
                  <c:v>52.440613672380806</c:v>
                </c:pt>
                <c:pt idx="1045">
                  <c:v>52.639888004335852</c:v>
                </c:pt>
                <c:pt idx="1046">
                  <c:v>52.83991957875233</c:v>
                </c:pt>
                <c:pt idx="1047">
                  <c:v>53.040711273151587</c:v>
                </c:pt>
                <c:pt idx="1048">
                  <c:v>53.242265975989561</c:v>
                </c:pt>
                <c:pt idx="1049">
                  <c:v>53.444586586698321</c:v>
                </c:pt>
                <c:pt idx="1050">
                  <c:v>53.647676015727775</c:v>
                </c:pt>
                <c:pt idx="1051">
                  <c:v>53.851537184587542</c:v>
                </c:pt>
                <c:pt idx="1052">
                  <c:v>54.056173025888974</c:v>
                </c:pt>
                <c:pt idx="1053">
                  <c:v>54.261586483387354</c:v>
                </c:pt>
                <c:pt idx="1054">
                  <c:v>54.467780512024227</c:v>
                </c:pt>
                <c:pt idx="1055">
                  <c:v>54.674758077969919</c:v>
                </c:pt>
                <c:pt idx="1056">
                  <c:v>54.882522158666205</c:v>
                </c:pt>
                <c:pt idx="1057">
                  <c:v>55.091075742869137</c:v>
                </c:pt>
                <c:pt idx="1058">
                  <c:v>55.300421830692038</c:v>
                </c:pt>
                <c:pt idx="1059">
                  <c:v>55.51056343364867</c:v>
                </c:pt>
                <c:pt idx="1060">
                  <c:v>55.721503574696534</c:v>
                </c:pt>
                <c:pt idx="1061">
                  <c:v>55.933245288280382</c:v>
                </c:pt>
                <c:pt idx="1062">
                  <c:v>56.145791620375846</c:v>
                </c:pt>
                <c:pt idx="1063">
                  <c:v>56.359145628533277</c:v>
                </c:pt>
                <c:pt idx="1064">
                  <c:v>56.573310381921708</c:v>
                </c:pt>
                <c:pt idx="1065">
                  <c:v>56.788288961373013</c:v>
                </c:pt>
                <c:pt idx="1066">
                  <c:v>57.004084459426231</c:v>
                </c:pt>
                <c:pt idx="1067">
                  <c:v>57.220699980372054</c:v>
                </c:pt>
                <c:pt idx="1068">
                  <c:v>57.438138640297467</c:v>
                </c:pt>
                <c:pt idx="1069">
                  <c:v>57.656403567130596</c:v>
                </c:pt>
                <c:pt idx="1070">
                  <c:v>57.875497900685694</c:v>
                </c:pt>
                <c:pt idx="1071">
                  <c:v>58.0954247927083</c:v>
                </c:pt>
                <c:pt idx="1072">
                  <c:v>58.316187406920591</c:v>
                </c:pt>
                <c:pt idx="1073">
                  <c:v>58.537788919066891</c:v>
                </c:pt>
                <c:pt idx="1074">
                  <c:v>58.760232516959348</c:v>
                </c:pt>
                <c:pt idx="1075">
                  <c:v>58.983521400523799</c:v>
                </c:pt>
                <c:pt idx="1076">
                  <c:v>59.207658781845794</c:v>
                </c:pt>
                <c:pt idx="1077">
                  <c:v>59.432647885216809</c:v>
                </c:pt>
                <c:pt idx="1078">
                  <c:v>59.658491947180636</c:v>
                </c:pt>
                <c:pt idx="1079">
                  <c:v>59.885194216579926</c:v>
                </c:pt>
                <c:pt idx="1080">
                  <c:v>60.112757954602934</c:v>
                </c:pt>
                <c:pt idx="1081">
                  <c:v>60.341186434830426</c:v>
                </c:pt>
                <c:pt idx="1082">
                  <c:v>60.570482943282784</c:v>
                </c:pt>
                <c:pt idx="1083">
                  <c:v>60.800650778467258</c:v>
                </c:pt>
                <c:pt idx="1084">
                  <c:v>61.031693251425438</c:v>
                </c:pt>
                <c:pt idx="1085">
                  <c:v>61.263613685780854</c:v>
                </c:pt>
                <c:pt idx="1086">
                  <c:v>61.496415417786821</c:v>
                </c:pt>
                <c:pt idx="1087">
                  <c:v>61.730101796374413</c:v>
                </c:pt>
                <c:pt idx="1088">
                  <c:v>61.964676183200638</c:v>
                </c:pt>
                <c:pt idx="1089">
                  <c:v>62.200141952696804</c:v>
                </c:pt>
                <c:pt idx="1090">
                  <c:v>62.43650249211705</c:v>
                </c:pt>
                <c:pt idx="1091">
                  <c:v>62.673761201587098</c:v>
                </c:pt>
                <c:pt idx="1092">
                  <c:v>62.911921494153134</c:v>
                </c:pt>
                <c:pt idx="1093">
                  <c:v>63.150986795830917</c:v>
                </c:pt>
                <c:pt idx="1094">
                  <c:v>63.390960545655076</c:v>
                </c:pt>
                <c:pt idx="1095">
                  <c:v>63.631846195728571</c:v>
                </c:pt>
                <c:pt idx="1096">
                  <c:v>63.873647211272342</c:v>
                </c:pt>
                <c:pt idx="1097">
                  <c:v>64.116367070675182</c:v>
                </c:pt>
                <c:pt idx="1098">
                  <c:v>64.360009265543752</c:v>
                </c:pt>
                <c:pt idx="1099">
                  <c:v>64.604577300752823</c:v>
                </c:pt>
                <c:pt idx="1100">
                  <c:v>64.850074694495689</c:v>
                </c:pt>
                <c:pt idx="1101">
                  <c:v>65.096504978334778</c:v>
                </c:pt>
                <c:pt idx="1102">
                  <c:v>65.343871697252453</c:v>
                </c:pt>
                <c:pt idx="1103">
                  <c:v>65.592178409702015</c:v>
                </c:pt>
                <c:pt idx="1104">
                  <c:v>65.84142868765889</c:v>
                </c:pt>
                <c:pt idx="1105">
                  <c:v>66.091626116671989</c:v>
                </c:pt>
                <c:pt idx="1106">
                  <c:v>66.342774295915348</c:v>
                </c:pt>
                <c:pt idx="1107">
                  <c:v>66.594876838239827</c:v>
                </c:pt>
                <c:pt idx="1108">
                  <c:v>66.847937370225139</c:v>
                </c:pt>
                <c:pt idx="1109">
                  <c:v>67.101959532232001</c:v>
                </c:pt>
                <c:pt idx="1110">
                  <c:v>67.356946978454488</c:v>
                </c:pt>
                <c:pt idx="1111">
                  <c:v>67.612903376972611</c:v>
                </c:pt>
                <c:pt idx="1112">
                  <c:v>67.869832409805113</c:v>
                </c:pt>
                <c:pt idx="1113">
                  <c:v>68.127737772962377</c:v>
                </c:pt>
                <c:pt idx="1114">
                  <c:v>68.38662317649964</c:v>
                </c:pt>
                <c:pt idx="1115">
                  <c:v>68.646492344570333</c:v>
                </c:pt>
                <c:pt idx="1116">
                  <c:v>68.907349015479696</c:v>
                </c:pt>
                <c:pt idx="1117">
                  <c:v>69.16919694173852</c:v>
                </c:pt>
                <c:pt idx="1118">
                  <c:v>69.432039890117125</c:v>
                </c:pt>
                <c:pt idx="1119">
                  <c:v>69.695881641699572</c:v>
                </c:pt>
                <c:pt idx="1120">
                  <c:v>69.960725991938034</c:v>
                </c:pt>
                <c:pt idx="1121">
                  <c:v>70.226576750707395</c:v>
                </c:pt>
                <c:pt idx="1122">
                  <c:v>70.493437742360086</c:v>
                </c:pt>
                <c:pt idx="1123">
                  <c:v>70.76131280578106</c:v>
                </c:pt>
                <c:pt idx="1124">
                  <c:v>71.030205794443035</c:v>
                </c:pt>
                <c:pt idx="1125">
                  <c:v>71.300120576461921</c:v>
                </c:pt>
                <c:pt idx="1126">
                  <c:v>71.571061034652473</c:v>
                </c:pt>
                <c:pt idx="1127">
                  <c:v>71.84303106658416</c:v>
                </c:pt>
                <c:pt idx="1128">
                  <c:v>72.116034584637177</c:v>
                </c:pt>
                <c:pt idx="1129">
                  <c:v>72.390075516058801</c:v>
                </c:pt>
                <c:pt idx="1130">
                  <c:v>72.665157803019824</c:v>
                </c:pt>
                <c:pt idx="1131">
                  <c:v>72.941285402671298</c:v>
                </c:pt>
                <c:pt idx="1132">
                  <c:v>73.218462287201447</c:v>
                </c:pt>
                <c:pt idx="1133">
                  <c:v>73.496692443892812</c:v>
                </c:pt>
                <c:pt idx="1134">
                  <c:v>73.775979875179601</c:v>
                </c:pt>
                <c:pt idx="1135">
                  <c:v>74.056328598705292</c:v>
                </c:pt>
                <c:pt idx="1136">
                  <c:v>74.337742647380381</c:v>
                </c:pt>
                <c:pt idx="1137">
                  <c:v>74.620226069440434</c:v>
                </c:pt>
                <c:pt idx="1138">
                  <c:v>74.903782928504313</c:v>
                </c:pt>
                <c:pt idx="1139">
                  <c:v>75.188417303632633</c:v>
                </c:pt>
                <c:pt idx="1140">
                  <c:v>75.474133289386444</c:v>
                </c:pt>
                <c:pt idx="1141">
                  <c:v>75.760934995886117</c:v>
                </c:pt>
                <c:pt idx="1142">
                  <c:v>76.04882654887048</c:v>
                </c:pt>
                <c:pt idx="1143">
                  <c:v>76.337812089756184</c:v>
                </c:pt>
                <c:pt idx="1144">
                  <c:v>76.627895775697255</c:v>
                </c:pt>
                <c:pt idx="1145">
                  <c:v>76.919081779644912</c:v>
                </c:pt>
                <c:pt idx="1146">
                  <c:v>77.211374290407562</c:v>
                </c:pt>
                <c:pt idx="1147">
                  <c:v>77.504777512711115</c:v>
                </c:pt>
                <c:pt idx="1148">
                  <c:v>77.799295667259415</c:v>
                </c:pt>
                <c:pt idx="1149">
                  <c:v>78.094932990795002</c:v>
                </c:pt>
                <c:pt idx="1150">
                  <c:v>78.391693736160022</c:v>
                </c:pt>
                <c:pt idx="1151">
                  <c:v>78.689582172357433</c:v>
                </c:pt>
                <c:pt idx="1152">
                  <c:v>78.988602584612394</c:v>
                </c:pt>
                <c:pt idx="1153">
                  <c:v>79.288759274433929</c:v>
                </c:pt>
                <c:pt idx="1154">
                  <c:v>79.590056559676782</c:v>
                </c:pt>
                <c:pt idx="1155">
                  <c:v>79.892498774603553</c:v>
                </c:pt>
                <c:pt idx="1156">
                  <c:v>80.196090269947049</c:v>
                </c:pt>
                <c:pt idx="1157">
                  <c:v>80.500835412972847</c:v>
                </c:pt>
                <c:pt idx="1158">
                  <c:v>80.806738587542142</c:v>
                </c:pt>
                <c:pt idx="1159">
                  <c:v>81.113804194174804</c:v>
                </c:pt>
                <c:pt idx="1160">
                  <c:v>81.422036650112673</c:v>
                </c:pt>
                <c:pt idx="1161">
                  <c:v>81.73144038938311</c:v>
                </c:pt>
                <c:pt idx="1162">
                  <c:v>82.042019862862773</c:v>
                </c:pt>
                <c:pt idx="1163">
                  <c:v>82.353779538341655</c:v>
                </c:pt>
                <c:pt idx="1164">
                  <c:v>82.666723900587357</c:v>
                </c:pt>
                <c:pt idx="1165">
                  <c:v>82.980857451409591</c:v>
                </c:pt>
                <c:pt idx="1166">
                  <c:v>83.296184709724955</c:v>
                </c:pt>
                <c:pt idx="1167">
                  <c:v>83.612710211621916</c:v>
                </c:pt>
                <c:pt idx="1168">
                  <c:v>83.930438510426086</c:v>
                </c:pt>
                <c:pt idx="1169">
                  <c:v>84.249374176765713</c:v>
                </c:pt>
                <c:pt idx="1170">
                  <c:v>84.569521798637425</c:v>
                </c:pt>
                <c:pt idx="1171">
                  <c:v>84.890885981472252</c:v>
                </c:pt>
                <c:pt idx="1172">
                  <c:v>85.21347134820185</c:v>
                </c:pt>
                <c:pt idx="1173">
                  <c:v>85.53728253932502</c:v>
                </c:pt>
                <c:pt idx="1174">
                  <c:v>85.862324212974457</c:v>
                </c:pt>
                <c:pt idx="1175">
                  <c:v>86.188601044983756</c:v>
                </c:pt>
                <c:pt idx="1176">
                  <c:v>86.516117728954697</c:v>
                </c:pt>
                <c:pt idx="1177">
                  <c:v>86.844878976324722</c:v>
                </c:pt>
                <c:pt idx="1178">
                  <c:v>87.17488951643476</c:v>
                </c:pt>
                <c:pt idx="1179">
                  <c:v>87.506154096597214</c:v>
                </c:pt>
                <c:pt idx="1180">
                  <c:v>87.838677482164286</c:v>
                </c:pt>
                <c:pt idx="1181">
                  <c:v>88.172464456596515</c:v>
                </c:pt>
                <c:pt idx="1182">
                  <c:v>88.507519821531588</c:v>
                </c:pt>
                <c:pt idx="1183">
                  <c:v>88.843848396853417</c:v>
                </c:pt>
                <c:pt idx="1184">
                  <c:v>89.181455020761462</c:v>
                </c:pt>
                <c:pt idx="1185">
                  <c:v>89.52034454984036</c:v>
                </c:pt>
                <c:pt idx="1186">
                  <c:v>89.860521859129761</c:v>
                </c:pt>
                <c:pt idx="1187">
                  <c:v>90.20199184219446</c:v>
                </c:pt>
                <c:pt idx="1188">
                  <c:v>90.544759411194804</c:v>
                </c:pt>
                <c:pt idx="1189">
                  <c:v>90.888829496957342</c:v>
                </c:pt>
                <c:pt idx="1190">
                  <c:v>91.234207049045779</c:v>
                </c:pt>
                <c:pt idx="1191">
                  <c:v>91.580897035832152</c:v>
                </c:pt>
                <c:pt idx="1192">
                  <c:v>91.928904444568317</c:v>
                </c:pt>
                <c:pt idx="1193">
                  <c:v>92.278234281457685</c:v>
                </c:pt>
                <c:pt idx="1194">
                  <c:v>92.628891571727223</c:v>
                </c:pt>
                <c:pt idx="1195">
                  <c:v>92.980881359699794</c:v>
                </c:pt>
                <c:pt idx="1196">
                  <c:v>93.334208708866655</c:v>
                </c:pt>
                <c:pt idx="1197">
                  <c:v>93.688878701960348</c:v>
                </c:pt>
                <c:pt idx="1198">
                  <c:v>94.044896441027802</c:v>
                </c:pt>
                <c:pt idx="1199">
                  <c:v>94.402267047503713</c:v>
                </c:pt>
                <c:pt idx="1200">
                  <c:v>94.76099566228423</c:v>
                </c:pt>
                <c:pt idx="1201">
                  <c:v>95.12108744580091</c:v>
                </c:pt>
                <c:pt idx="1202">
                  <c:v>95.482547578094952</c:v>
                </c:pt>
                <c:pt idx="1203">
                  <c:v>95.84538125889172</c:v>
                </c:pt>
                <c:pt idx="1204">
                  <c:v>96.209593707675509</c:v>
                </c:pt>
                <c:pt idx="1205">
                  <c:v>96.575190163764674</c:v>
                </c:pt>
                <c:pt idx="1206">
                  <c:v>96.942175886386977</c:v>
                </c:pt>
                <c:pt idx="1207">
                  <c:v>97.310556154755247</c:v>
                </c:pt>
                <c:pt idx="1208">
                  <c:v>97.680336268143321</c:v>
                </c:pt>
                <c:pt idx="1209">
                  <c:v>98.051521545962274</c:v>
                </c:pt>
                <c:pt idx="1210">
                  <c:v>98.424117327836939</c:v>
                </c:pt>
                <c:pt idx="1211">
                  <c:v>98.798128973682722</c:v>
                </c:pt>
                <c:pt idx="1212">
                  <c:v>99.173561863782723</c:v>
                </c:pt>
                <c:pt idx="1213">
                  <c:v>99.550421398865097</c:v>
                </c:pt>
                <c:pt idx="1214">
                  <c:v>99.928713000180792</c:v>
                </c:pt>
                <c:pt idx="1215">
                  <c:v>100.30844210958148</c:v>
                </c:pt>
                <c:pt idx="1216">
                  <c:v>100.68961418959789</c:v>
                </c:pt>
                <c:pt idx="1217">
                  <c:v>101.07223472351836</c:v>
                </c:pt>
                <c:pt idx="1218">
                  <c:v>101.45630921546774</c:v>
                </c:pt>
                <c:pt idx="1219">
                  <c:v>101.84184319048651</c:v>
                </c:pt>
                <c:pt idx="1220">
                  <c:v>102.22884219461037</c:v>
                </c:pt>
                <c:pt idx="1221">
                  <c:v>102.61731179494988</c:v>
                </c:pt>
                <c:pt idx="1222">
                  <c:v>103.00725757977069</c:v>
                </c:pt>
                <c:pt idx="1223">
                  <c:v>103.39868515857383</c:v>
                </c:pt>
                <c:pt idx="1224">
                  <c:v>103.79160016217641</c:v>
                </c:pt>
                <c:pt idx="1225">
                  <c:v>104.18600824279268</c:v>
                </c:pt>
                <c:pt idx="1226">
                  <c:v>104.5819150741153</c:v>
                </c:pt>
                <c:pt idx="1227">
                  <c:v>104.97932635139694</c:v>
                </c:pt>
                <c:pt idx="1228">
                  <c:v>105.37824779153225</c:v>
                </c:pt>
                <c:pt idx="1229">
                  <c:v>105.77868513314007</c:v>
                </c:pt>
                <c:pt idx="1230">
                  <c:v>106.18064413664601</c:v>
                </c:pt>
                <c:pt idx="1231">
                  <c:v>106.58413058436527</c:v>
                </c:pt>
                <c:pt idx="1232">
                  <c:v>106.98915028058586</c:v>
                </c:pt>
                <c:pt idx="1233">
                  <c:v>107.39570905165209</c:v>
                </c:pt>
                <c:pt idx="1234">
                  <c:v>107.80381274604837</c:v>
                </c:pt>
                <c:pt idx="1235">
                  <c:v>108.21346723448335</c:v>
                </c:pt>
                <c:pt idx="1236">
                  <c:v>108.62467840997438</c:v>
                </c:pt>
                <c:pt idx="1237">
                  <c:v>109.03745218793229</c:v>
                </c:pt>
                <c:pt idx="1238">
                  <c:v>109.45179450624643</c:v>
                </c:pt>
                <c:pt idx="1239">
                  <c:v>109.86771132537017</c:v>
                </c:pt>
                <c:pt idx="1240">
                  <c:v>110.28520862840658</c:v>
                </c:pt>
                <c:pt idx="1241">
                  <c:v>110.70429242119452</c:v>
                </c:pt>
                <c:pt idx="1242">
                  <c:v>111.12496873239506</c:v>
                </c:pt>
                <c:pt idx="1243">
                  <c:v>111.54724361357816</c:v>
                </c:pt>
                <c:pt idx="1244">
                  <c:v>111.97112313930975</c:v>
                </c:pt>
                <c:pt idx="1245">
                  <c:v>112.39661340723913</c:v>
                </c:pt>
                <c:pt idx="1246">
                  <c:v>112.82372053818663</c:v>
                </c:pt>
                <c:pt idx="1247">
                  <c:v>113.25245067623175</c:v>
                </c:pt>
                <c:pt idx="1248">
                  <c:v>113.68280998880142</c:v>
                </c:pt>
                <c:pt idx="1249">
                  <c:v>114.11480466675887</c:v>
                </c:pt>
                <c:pt idx="1250">
                  <c:v>114.54844092449255</c:v>
                </c:pt>
                <c:pt idx="1251">
                  <c:v>114.98372500000563</c:v>
                </c:pt>
                <c:pt idx="1252">
                  <c:v>115.42066315500566</c:v>
                </c:pt>
                <c:pt idx="1253">
                  <c:v>115.85926167499468</c:v>
                </c:pt>
                <c:pt idx="1254">
                  <c:v>116.29952686935967</c:v>
                </c:pt>
                <c:pt idx="1255">
                  <c:v>116.74146507146324</c:v>
                </c:pt>
                <c:pt idx="1256">
                  <c:v>117.1850826387348</c:v>
                </c:pt>
                <c:pt idx="1257">
                  <c:v>117.630385952762</c:v>
                </c:pt>
                <c:pt idx="1258">
                  <c:v>118.07738141938249</c:v>
                </c:pt>
                <c:pt idx="1259">
                  <c:v>118.52607546877614</c:v>
                </c:pt>
                <c:pt idx="1260">
                  <c:v>118.97647455555749</c:v>
                </c:pt>
                <c:pt idx="1261">
                  <c:v>119.42858515886861</c:v>
                </c:pt>
                <c:pt idx="1262">
                  <c:v>119.88241378247231</c:v>
                </c:pt>
                <c:pt idx="1263">
                  <c:v>120.33796695484571</c:v>
                </c:pt>
                <c:pt idx="1264">
                  <c:v>120.79525122927413</c:v>
                </c:pt>
                <c:pt idx="1265">
                  <c:v>121.25427318394537</c:v>
                </c:pt>
                <c:pt idx="1266">
                  <c:v>121.71503942204437</c:v>
                </c:pt>
                <c:pt idx="1267">
                  <c:v>122.17755657184814</c:v>
                </c:pt>
                <c:pt idx="1268">
                  <c:v>122.64183128682117</c:v>
                </c:pt>
                <c:pt idx="1269">
                  <c:v>123.1078702457111</c:v>
                </c:pt>
                <c:pt idx="1270">
                  <c:v>123.57568015264481</c:v>
                </c:pt>
                <c:pt idx="1271">
                  <c:v>124.04526773722486</c:v>
                </c:pt>
                <c:pt idx="1272">
                  <c:v>124.51663975462633</c:v>
                </c:pt>
                <c:pt idx="1273">
                  <c:v>124.98980298569391</c:v>
                </c:pt>
                <c:pt idx="1274">
                  <c:v>125.46476423703956</c:v>
                </c:pt>
                <c:pt idx="1275">
                  <c:v>125.94153034114031</c:v>
                </c:pt>
                <c:pt idx="1276">
                  <c:v>126.42010815643664</c:v>
                </c:pt>
                <c:pt idx="1277">
                  <c:v>126.9005045674311</c:v>
                </c:pt>
                <c:pt idx="1278">
                  <c:v>127.38272648478734</c:v>
                </c:pt>
                <c:pt idx="1279">
                  <c:v>127.86678084542953</c:v>
                </c:pt>
                <c:pt idx="1280">
                  <c:v>128.35267461264218</c:v>
                </c:pt>
                <c:pt idx="1281">
                  <c:v>128.84041477617021</c:v>
                </c:pt>
                <c:pt idx="1282">
                  <c:v>129.33000835231965</c:v>
                </c:pt>
                <c:pt idx="1283">
                  <c:v>129.82146238405846</c:v>
                </c:pt>
                <c:pt idx="1284">
                  <c:v>130.31478394111789</c:v>
                </c:pt>
                <c:pt idx="1285">
                  <c:v>130.80998012009414</c:v>
                </c:pt>
                <c:pt idx="1286">
                  <c:v>131.3070580445505</c:v>
                </c:pt>
                <c:pt idx="1287">
                  <c:v>131.80602486511981</c:v>
                </c:pt>
                <c:pt idx="1288">
                  <c:v>132.30688775960726</c:v>
                </c:pt>
                <c:pt idx="1289">
                  <c:v>132.80965393309378</c:v>
                </c:pt>
                <c:pt idx="1290">
                  <c:v>133.31433061803955</c:v>
                </c:pt>
                <c:pt idx="1291">
                  <c:v>133.8209250743881</c:v>
                </c:pt>
                <c:pt idx="1292">
                  <c:v>134.32944458967077</c:v>
                </c:pt>
                <c:pt idx="1293">
                  <c:v>134.83989647911153</c:v>
                </c:pt>
                <c:pt idx="1294">
                  <c:v>135.35228808573217</c:v>
                </c:pt>
                <c:pt idx="1295">
                  <c:v>135.86662678045795</c:v>
                </c:pt>
                <c:pt idx="1296">
                  <c:v>136.3829199622237</c:v>
                </c:pt>
                <c:pt idx="1297">
                  <c:v>136.90117505808016</c:v>
                </c:pt>
                <c:pt idx="1298">
                  <c:v>137.42139952330086</c:v>
                </c:pt>
                <c:pt idx="1299">
                  <c:v>137.9436008414894</c:v>
                </c:pt>
                <c:pt idx="1300">
                  <c:v>138.46778652468706</c:v>
                </c:pt>
                <c:pt idx="1301">
                  <c:v>138.99396411348087</c:v>
                </c:pt>
                <c:pt idx="1302">
                  <c:v>139.5221411771121</c:v>
                </c:pt>
                <c:pt idx="1303">
                  <c:v>140.05232531358513</c:v>
                </c:pt>
                <c:pt idx="1304">
                  <c:v>140.58452414977677</c:v>
                </c:pt>
                <c:pt idx="1305">
                  <c:v>141.11874534154592</c:v>
                </c:pt>
                <c:pt idx="1306">
                  <c:v>141.65499657384379</c:v>
                </c:pt>
                <c:pt idx="1307">
                  <c:v>142.19328556082439</c:v>
                </c:pt>
                <c:pt idx="1308">
                  <c:v>142.73362004595552</c:v>
                </c:pt>
                <c:pt idx="1309">
                  <c:v>143.27600780213015</c:v>
                </c:pt>
                <c:pt idx="1310">
                  <c:v>143.82045663177826</c:v>
                </c:pt>
                <c:pt idx="1311">
                  <c:v>144.36697436697901</c:v>
                </c:pt>
                <c:pt idx="1312">
                  <c:v>144.91556886957352</c:v>
                </c:pt>
                <c:pt idx="1313">
                  <c:v>145.4662480312779</c:v>
                </c:pt>
                <c:pt idx="1314">
                  <c:v>146.01901977379677</c:v>
                </c:pt>
                <c:pt idx="1315">
                  <c:v>146.57389204893721</c:v>
                </c:pt>
                <c:pt idx="1316">
                  <c:v>147.13087283872318</c:v>
                </c:pt>
                <c:pt idx="1317">
                  <c:v>147.68997015551034</c:v>
                </c:pt>
                <c:pt idx="1318">
                  <c:v>148.25119204210128</c:v>
                </c:pt>
                <c:pt idx="1319">
                  <c:v>148.81454657186126</c:v>
                </c:pt>
                <c:pt idx="1320">
                  <c:v>149.38004184883434</c:v>
                </c:pt>
                <c:pt idx="1321">
                  <c:v>149.94768600785991</c:v>
                </c:pt>
                <c:pt idx="1322">
                  <c:v>150.51748721468979</c:v>
                </c:pt>
                <c:pt idx="1323">
                  <c:v>151.08945366610561</c:v>
                </c:pt>
                <c:pt idx="1324">
                  <c:v>151.66359359003681</c:v>
                </c:pt>
                <c:pt idx="1325">
                  <c:v>152.23991524567896</c:v>
                </c:pt>
                <c:pt idx="1326">
                  <c:v>152.81842692361255</c:v>
                </c:pt>
                <c:pt idx="1327">
                  <c:v>153.39913694592229</c:v>
                </c:pt>
                <c:pt idx="1328">
                  <c:v>153.9820536663168</c:v>
                </c:pt>
                <c:pt idx="1329">
                  <c:v>154.5671854702488</c:v>
                </c:pt>
                <c:pt idx="1330">
                  <c:v>155.15454077503574</c:v>
                </c:pt>
                <c:pt idx="1331">
                  <c:v>155.74412802998089</c:v>
                </c:pt>
                <c:pt idx="1332">
                  <c:v>156.33595571649482</c:v>
                </c:pt>
                <c:pt idx="1333">
                  <c:v>156.93003234821751</c:v>
                </c:pt>
                <c:pt idx="1334">
                  <c:v>157.52636647114073</c:v>
                </c:pt>
                <c:pt idx="1335">
                  <c:v>158.12496666373107</c:v>
                </c:pt>
                <c:pt idx="1336">
                  <c:v>158.72584153705324</c:v>
                </c:pt>
                <c:pt idx="1337">
                  <c:v>159.32899973489404</c:v>
                </c:pt>
                <c:pt idx="1338">
                  <c:v>159.93444993388664</c:v>
                </c:pt>
                <c:pt idx="1339">
                  <c:v>160.54220084363541</c:v>
                </c:pt>
                <c:pt idx="1340">
                  <c:v>161.15226120684125</c:v>
                </c:pt>
                <c:pt idx="1341">
                  <c:v>161.76463979942724</c:v>
                </c:pt>
                <c:pt idx="1342">
                  <c:v>162.37934543066507</c:v>
                </c:pt>
                <c:pt idx="1343">
                  <c:v>162.99638694330159</c:v>
                </c:pt>
                <c:pt idx="1344">
                  <c:v>163.61577321368614</c:v>
                </c:pt>
                <c:pt idx="1345">
                  <c:v>164.23751315189816</c:v>
                </c:pt>
                <c:pt idx="1346">
                  <c:v>164.86161570187537</c:v>
                </c:pt>
                <c:pt idx="1347">
                  <c:v>165.48808984154249</c:v>
                </c:pt>
                <c:pt idx="1348">
                  <c:v>166.11694458294036</c:v>
                </c:pt>
                <c:pt idx="1349">
                  <c:v>166.74818897235554</c:v>
                </c:pt>
                <c:pt idx="1350">
                  <c:v>167.3818320904505</c:v>
                </c:pt>
                <c:pt idx="1351">
                  <c:v>168.01788305239421</c:v>
                </c:pt>
                <c:pt idx="1352">
                  <c:v>168.65635100799332</c:v>
                </c:pt>
                <c:pt idx="1353">
                  <c:v>169.29724514182371</c:v>
                </c:pt>
                <c:pt idx="1354">
                  <c:v>169.94057467336265</c:v>
                </c:pt>
                <c:pt idx="1355">
                  <c:v>170.58634885712144</c:v>
                </c:pt>
                <c:pt idx="1356">
                  <c:v>171.23457698277849</c:v>
                </c:pt>
                <c:pt idx="1357">
                  <c:v>171.88526837531305</c:v>
                </c:pt>
                <c:pt idx="1358">
                  <c:v>172.53843239513924</c:v>
                </c:pt>
                <c:pt idx="1359">
                  <c:v>173.19407843824078</c:v>
                </c:pt>
                <c:pt idx="1360">
                  <c:v>173.8522159363061</c:v>
                </c:pt>
                <c:pt idx="1361">
                  <c:v>174.51285435686407</c:v>
                </c:pt>
                <c:pt idx="1362">
                  <c:v>175.17600320342015</c:v>
                </c:pt>
                <c:pt idx="1363">
                  <c:v>175.84167201559316</c:v>
                </c:pt>
                <c:pt idx="1364">
                  <c:v>176.50987036925241</c:v>
                </c:pt>
                <c:pt idx="1365">
                  <c:v>177.18060787665559</c:v>
                </c:pt>
                <c:pt idx="1366">
                  <c:v>177.85389418658687</c:v>
                </c:pt>
                <c:pt idx="1367">
                  <c:v>178.52973898449591</c:v>
                </c:pt>
                <c:pt idx="1368">
                  <c:v>179.208151992637</c:v>
                </c:pt>
                <c:pt idx="1369">
                  <c:v>179.88914297020904</c:v>
                </c:pt>
                <c:pt idx="1370">
                  <c:v>180.57272171349584</c:v>
                </c:pt>
                <c:pt idx="1371">
                  <c:v>181.25889805600713</c:v>
                </c:pt>
                <c:pt idx="1372">
                  <c:v>181.94768186861995</c:v>
                </c:pt>
                <c:pt idx="1373">
                  <c:v>182.63908305972072</c:v>
                </c:pt>
                <c:pt idx="1374">
                  <c:v>183.33311157534766</c:v>
                </c:pt>
                <c:pt idx="1375">
                  <c:v>184.02977739933399</c:v>
                </c:pt>
                <c:pt idx="1376">
                  <c:v>184.72909055345147</c:v>
                </c:pt>
                <c:pt idx="1377">
                  <c:v>185.43106109755459</c:v>
                </c:pt>
                <c:pt idx="1378">
                  <c:v>186.13569912972531</c:v>
                </c:pt>
                <c:pt idx="1379">
                  <c:v>186.84301478641828</c:v>
                </c:pt>
                <c:pt idx="1380">
                  <c:v>187.55301824260667</c:v>
                </c:pt>
                <c:pt idx="1381">
                  <c:v>188.26571971192857</c:v>
                </c:pt>
                <c:pt idx="1382">
                  <c:v>188.9811294468339</c:v>
                </c:pt>
                <c:pt idx="1383">
                  <c:v>189.69925773873189</c:v>
                </c:pt>
                <c:pt idx="1384">
                  <c:v>190.42011491813906</c:v>
                </c:pt>
                <c:pt idx="1385">
                  <c:v>191.14371135482799</c:v>
                </c:pt>
                <c:pt idx="1386">
                  <c:v>191.87005745797634</c:v>
                </c:pt>
                <c:pt idx="1387">
                  <c:v>192.59916367631666</c:v>
                </c:pt>
                <c:pt idx="1388">
                  <c:v>193.33104049828668</c:v>
                </c:pt>
                <c:pt idx="1389">
                  <c:v>194.06569845218019</c:v>
                </c:pt>
                <c:pt idx="1390">
                  <c:v>194.80314810629847</c:v>
                </c:pt>
                <c:pt idx="1391">
                  <c:v>195.5434000691024</c:v>
                </c:pt>
                <c:pt idx="1392">
                  <c:v>196.28646498936499</c:v>
                </c:pt>
                <c:pt idx="1393">
                  <c:v>197.03235355632458</c:v>
                </c:pt>
                <c:pt idx="1394">
                  <c:v>197.7810764998386</c:v>
                </c:pt>
                <c:pt idx="1395">
                  <c:v>198.53264459053798</c:v>
                </c:pt>
                <c:pt idx="1396">
                  <c:v>199.28706863998204</c:v>
                </c:pt>
                <c:pt idx="1397">
                  <c:v>200.04435950081398</c:v>
                </c:pt>
                <c:pt idx="1398">
                  <c:v>200.80452806691707</c:v>
                </c:pt>
                <c:pt idx="1399">
                  <c:v>201.56758527357135</c:v>
                </c:pt>
                <c:pt idx="1400">
                  <c:v>202.33354209761092</c:v>
                </c:pt>
                <c:pt idx="1401">
                  <c:v>203.10240955758184</c:v>
                </c:pt>
                <c:pt idx="1402">
                  <c:v>203.87419871390065</c:v>
                </c:pt>
                <c:pt idx="1403">
                  <c:v>204.64892066901348</c:v>
                </c:pt>
                <c:pt idx="1404">
                  <c:v>205.42658656755574</c:v>
                </c:pt>
                <c:pt idx="1405">
                  <c:v>206.20720759651246</c:v>
                </c:pt>
                <c:pt idx="1406">
                  <c:v>206.99079498537921</c:v>
                </c:pt>
                <c:pt idx="1407">
                  <c:v>207.77736000632365</c:v>
                </c:pt>
                <c:pt idx="1408">
                  <c:v>208.56691397434767</c:v>
                </c:pt>
                <c:pt idx="1409">
                  <c:v>209.3594682474502</c:v>
                </c:pt>
                <c:pt idx="1410">
                  <c:v>210.15503422679052</c:v>
                </c:pt>
                <c:pt idx="1411">
                  <c:v>210.95362335685232</c:v>
                </c:pt>
                <c:pt idx="1412">
                  <c:v>211.75524712560835</c:v>
                </c:pt>
                <c:pt idx="1413">
                  <c:v>212.55991706468566</c:v>
                </c:pt>
                <c:pt idx="1414">
                  <c:v>213.36764474953148</c:v>
                </c:pt>
                <c:pt idx="1415">
                  <c:v>214.1784417995797</c:v>
                </c:pt>
                <c:pt idx="1416">
                  <c:v>214.9923198784181</c:v>
                </c:pt>
                <c:pt idx="1417">
                  <c:v>215.80929069395609</c:v>
                </c:pt>
                <c:pt idx="1418">
                  <c:v>216.62936599859313</c:v>
                </c:pt>
                <c:pt idx="1419">
                  <c:v>217.45255758938779</c:v>
                </c:pt>
                <c:pt idx="1420">
                  <c:v>218.27887730822746</c:v>
                </c:pt>
                <c:pt idx="1421">
                  <c:v>219.10833704199874</c:v>
                </c:pt>
                <c:pt idx="1422">
                  <c:v>219.94094872275835</c:v>
                </c:pt>
                <c:pt idx="1423">
                  <c:v>220.77672432790484</c:v>
                </c:pt>
                <c:pt idx="1424">
                  <c:v>221.61567588035089</c:v>
                </c:pt>
                <c:pt idx="1425">
                  <c:v>222.45781544869624</c:v>
                </c:pt>
                <c:pt idx="1426">
                  <c:v>223.3031551474013</c:v>
                </c:pt>
                <c:pt idx="1427">
                  <c:v>224.15170713696142</c:v>
                </c:pt>
                <c:pt idx="1428">
                  <c:v>225.00348362408187</c:v>
                </c:pt>
                <c:pt idx="1429">
                  <c:v>225.85849686185338</c:v>
                </c:pt>
                <c:pt idx="1430">
                  <c:v>226.71675914992844</c:v>
                </c:pt>
                <c:pt idx="1431">
                  <c:v>227.57828283469817</c:v>
                </c:pt>
                <c:pt idx="1432">
                  <c:v>228.44308030947002</c:v>
                </c:pt>
                <c:pt idx="1433">
                  <c:v>229.31116401464601</c:v>
                </c:pt>
                <c:pt idx="1434">
                  <c:v>230.18254643790166</c:v>
                </c:pt>
                <c:pt idx="1435">
                  <c:v>231.0572401143657</c:v>
                </c:pt>
                <c:pt idx="1436">
                  <c:v>231.93525762680028</c:v>
                </c:pt>
                <c:pt idx="1437">
                  <c:v>232.81661160578213</c:v>
                </c:pt>
                <c:pt idx="1438">
                  <c:v>233.7013147298841</c:v>
                </c:pt>
                <c:pt idx="1439">
                  <c:v>234.58937972585767</c:v>
                </c:pt>
                <c:pt idx="1440">
                  <c:v>235.48081936881593</c:v>
                </c:pt>
                <c:pt idx="1441">
                  <c:v>236.37564648241744</c:v>
                </c:pt>
                <c:pt idx="1442">
                  <c:v>237.27387393905062</c:v>
                </c:pt>
                <c:pt idx="1443">
                  <c:v>238.17551466001902</c:v>
                </c:pt>
                <c:pt idx="1444">
                  <c:v>239.08058161572708</c:v>
                </c:pt>
                <c:pt idx="1445">
                  <c:v>239.98908782586685</c:v>
                </c:pt>
                <c:pt idx="1446">
                  <c:v>240.90104635960515</c:v>
                </c:pt>
                <c:pt idx="1447">
                  <c:v>241.81647033577164</c:v>
                </c:pt>
                <c:pt idx="1448">
                  <c:v>242.73537292304758</c:v>
                </c:pt>
                <c:pt idx="1449">
                  <c:v>243.65776734015517</c:v>
                </c:pt>
                <c:pt idx="1450">
                  <c:v>244.58366685604778</c:v>
                </c:pt>
                <c:pt idx="1451">
                  <c:v>245.51308479010078</c:v>
                </c:pt>
                <c:pt idx="1452">
                  <c:v>246.44603451230316</c:v>
                </c:pt>
                <c:pt idx="1453">
                  <c:v>247.38252944344993</c:v>
                </c:pt>
                <c:pt idx="1454">
                  <c:v>248.32258305533503</c:v>
                </c:pt>
                <c:pt idx="1455">
                  <c:v>249.26620887094532</c:v>
                </c:pt>
                <c:pt idx="1456">
                  <c:v>250.21342046465492</c:v>
                </c:pt>
                <c:pt idx="1457">
                  <c:v>251.16423146242062</c:v>
                </c:pt>
                <c:pt idx="1458">
                  <c:v>252.11865554197783</c:v>
                </c:pt>
                <c:pt idx="1459">
                  <c:v>253.07670643303734</c:v>
                </c:pt>
                <c:pt idx="1460">
                  <c:v>254.03839791748288</c:v>
                </c:pt>
                <c:pt idx="1461">
                  <c:v>255.00374382956932</c:v>
                </c:pt>
                <c:pt idx="1462">
                  <c:v>255.97275805612168</c:v>
                </c:pt>
                <c:pt idx="1463">
                  <c:v>256.94545453673493</c:v>
                </c:pt>
                <c:pt idx="1464">
                  <c:v>257.92184726397454</c:v>
                </c:pt>
                <c:pt idx="1465">
                  <c:v>258.90195028357766</c:v>
                </c:pt>
                <c:pt idx="1466">
                  <c:v>259.88577769465525</c:v>
                </c:pt>
                <c:pt idx="1467">
                  <c:v>260.87334364989493</c:v>
                </c:pt>
                <c:pt idx="1468">
                  <c:v>261.86466235576455</c:v>
                </c:pt>
                <c:pt idx="1469">
                  <c:v>262.85974807271646</c:v>
                </c:pt>
                <c:pt idx="1470">
                  <c:v>263.85861511539281</c:v>
                </c:pt>
                <c:pt idx="1471">
                  <c:v>264.86127785283134</c:v>
                </c:pt>
                <c:pt idx="1472">
                  <c:v>265.86775070867208</c:v>
                </c:pt>
                <c:pt idx="1473">
                  <c:v>266.87804816136503</c:v>
                </c:pt>
                <c:pt idx="1474">
                  <c:v>267.8921847443782</c:v>
                </c:pt>
                <c:pt idx="1475">
                  <c:v>268.91017504640683</c:v>
                </c:pt>
                <c:pt idx="1476">
                  <c:v>269.93203371158319</c:v>
                </c:pt>
                <c:pt idx="1477">
                  <c:v>270.95777543968723</c:v>
                </c:pt>
                <c:pt idx="1478">
                  <c:v>271.98741498635803</c:v>
                </c:pt>
                <c:pt idx="1479">
                  <c:v>273.02096716330618</c:v>
                </c:pt>
                <c:pt idx="1480">
                  <c:v>274.05844683852678</c:v>
                </c:pt>
                <c:pt idx="1481">
                  <c:v>275.09986893651319</c:v>
                </c:pt>
                <c:pt idx="1482">
                  <c:v>276.14524843847192</c:v>
                </c:pt>
                <c:pt idx="1483">
                  <c:v>277.19460038253811</c:v>
                </c:pt>
                <c:pt idx="1484">
                  <c:v>278.24793986399175</c:v>
                </c:pt>
                <c:pt idx="1485">
                  <c:v>279.30528203547493</c:v>
                </c:pt>
                <c:pt idx="1486">
                  <c:v>280.36664210720977</c:v>
                </c:pt>
                <c:pt idx="1487">
                  <c:v>281.43203534721715</c:v>
                </c:pt>
                <c:pt idx="1488">
                  <c:v>282.50147708153656</c:v>
                </c:pt>
                <c:pt idx="1489">
                  <c:v>283.57498269444642</c:v>
                </c:pt>
                <c:pt idx="1490">
                  <c:v>284.65256762868535</c:v>
                </c:pt>
                <c:pt idx="1491">
                  <c:v>285.73424738567434</c:v>
                </c:pt>
                <c:pt idx="1492">
                  <c:v>286.82003752573991</c:v>
                </c:pt>
                <c:pt idx="1493">
                  <c:v>287.90995366833772</c:v>
                </c:pt>
                <c:pt idx="1494">
                  <c:v>289.00401149227741</c:v>
                </c:pt>
                <c:pt idx="1495">
                  <c:v>290.10222673594808</c:v>
                </c:pt>
                <c:pt idx="1496">
                  <c:v>291.20461519754468</c:v>
                </c:pt>
                <c:pt idx="1497">
                  <c:v>292.31119273529538</c:v>
                </c:pt>
                <c:pt idx="1498">
                  <c:v>293.4219752676895</c:v>
                </c:pt>
                <c:pt idx="1499">
                  <c:v>294.53697877370672</c:v>
                </c:pt>
                <c:pt idx="1500">
                  <c:v>295.65621929304683</c:v>
                </c:pt>
                <c:pt idx="1501">
                  <c:v>296.77971292636039</c:v>
                </c:pt>
                <c:pt idx="1502">
                  <c:v>297.90747583548057</c:v>
                </c:pt>
                <c:pt idx="1503">
                  <c:v>299.03952424365542</c:v>
                </c:pt>
                <c:pt idx="1504">
                  <c:v>300.17587443578134</c:v>
                </c:pt>
                <c:pt idx="1505">
                  <c:v>301.3165427586373</c:v>
                </c:pt>
                <c:pt idx="1506">
                  <c:v>302.46154562112014</c:v>
                </c:pt>
                <c:pt idx="1507">
                  <c:v>303.61089949448041</c:v>
                </c:pt>
                <c:pt idx="1508">
                  <c:v>304.76462091255945</c:v>
                </c:pt>
                <c:pt idx="1509">
                  <c:v>305.92272647202719</c:v>
                </c:pt>
                <c:pt idx="1510">
                  <c:v>307.08523283262093</c:v>
                </c:pt>
                <c:pt idx="1511">
                  <c:v>308.25215671738488</c:v>
                </c:pt>
                <c:pt idx="1512">
                  <c:v>309.42351491291095</c:v>
                </c:pt>
                <c:pt idx="1513">
                  <c:v>310.59932426957999</c:v>
                </c:pt>
                <c:pt idx="1514">
                  <c:v>311.77960170180438</c:v>
                </c:pt>
                <c:pt idx="1515">
                  <c:v>312.96436418827125</c:v>
                </c:pt>
                <c:pt idx="1516">
                  <c:v>314.15362877218666</c:v>
                </c:pt>
                <c:pt idx="1517">
                  <c:v>315.34741256152097</c:v>
                </c:pt>
                <c:pt idx="1518">
                  <c:v>316.54573272925478</c:v>
                </c:pt>
                <c:pt idx="1519">
                  <c:v>317.74860651362593</c:v>
                </c:pt>
                <c:pt idx="1520">
                  <c:v>318.9560512183777</c:v>
                </c:pt>
                <c:pt idx="1521">
                  <c:v>320.16808421300755</c:v>
                </c:pt>
                <c:pt idx="1522">
                  <c:v>321.38472293301697</c:v>
                </c:pt>
                <c:pt idx="1523">
                  <c:v>322.60598488016245</c:v>
                </c:pt>
                <c:pt idx="1524">
                  <c:v>323.83188762270709</c:v>
                </c:pt>
                <c:pt idx="1525">
                  <c:v>325.06244879567339</c:v>
                </c:pt>
                <c:pt idx="1526">
                  <c:v>326.29768610109699</c:v>
                </c:pt>
                <c:pt idx="1527">
                  <c:v>327.53761730828114</c:v>
                </c:pt>
                <c:pt idx="1528">
                  <c:v>328.78226025405263</c:v>
                </c:pt>
                <c:pt idx="1529">
                  <c:v>330.03163284301803</c:v>
                </c:pt>
                <c:pt idx="1530">
                  <c:v>331.28575304782152</c:v>
                </c:pt>
                <c:pt idx="1531">
                  <c:v>332.54463890940326</c:v>
                </c:pt>
                <c:pt idx="1532">
                  <c:v>333.80830853725899</c:v>
                </c:pt>
                <c:pt idx="1533">
                  <c:v>335.07678010970056</c:v>
                </c:pt>
                <c:pt idx="1534">
                  <c:v>336.35007187411742</c:v>
                </c:pt>
                <c:pt idx="1535">
                  <c:v>337.62820214723905</c:v>
                </c:pt>
                <c:pt idx="1536">
                  <c:v>338.91118931539859</c:v>
                </c:pt>
                <c:pt idx="1537">
                  <c:v>340.1990518347971</c:v>
                </c:pt>
                <c:pt idx="1538">
                  <c:v>341.49180823176937</c:v>
                </c:pt>
                <c:pt idx="1539">
                  <c:v>342.7894771030501</c:v>
                </c:pt>
                <c:pt idx="1540">
                  <c:v>344.09207711604171</c:v>
                </c:pt>
                <c:pt idx="1541">
                  <c:v>345.39962700908268</c:v>
                </c:pt>
                <c:pt idx="1542">
                  <c:v>346.71214559171722</c:v>
                </c:pt>
                <c:pt idx="1543">
                  <c:v>348.02965174496575</c:v>
                </c:pt>
                <c:pt idx="1544">
                  <c:v>349.35216442159663</c:v>
                </c:pt>
                <c:pt idx="1545">
                  <c:v>350.67970264639871</c:v>
                </c:pt>
                <c:pt idx="1546">
                  <c:v>352.01228551645505</c:v>
                </c:pt>
                <c:pt idx="1547">
                  <c:v>353.34993220141757</c:v>
                </c:pt>
                <c:pt idx="1548">
                  <c:v>354.69266194378298</c:v>
                </c:pt>
                <c:pt idx="1549">
                  <c:v>356.04049405916936</c:v>
                </c:pt>
                <c:pt idx="1550">
                  <c:v>357.39344793659421</c:v>
                </c:pt>
                <c:pt idx="1551">
                  <c:v>358.75154303875325</c:v>
                </c:pt>
                <c:pt idx="1552">
                  <c:v>360.11479890230055</c:v>
                </c:pt>
                <c:pt idx="1553">
                  <c:v>361.48323513812932</c:v>
                </c:pt>
                <c:pt idx="1554">
                  <c:v>362.85687143165421</c:v>
                </c:pt>
                <c:pt idx="1555">
                  <c:v>364.23572754309453</c:v>
                </c:pt>
                <c:pt idx="1556">
                  <c:v>365.61982330775828</c:v>
                </c:pt>
                <c:pt idx="1557">
                  <c:v>367.00917863632776</c:v>
                </c:pt>
                <c:pt idx="1558">
                  <c:v>368.40381351514583</c:v>
                </c:pt>
                <c:pt idx="1559">
                  <c:v>369.80374800650338</c:v>
                </c:pt>
                <c:pt idx="1560">
                  <c:v>371.20900224892813</c:v>
                </c:pt>
                <c:pt idx="1561">
                  <c:v>372.61959645747407</c:v>
                </c:pt>
                <c:pt idx="1562">
                  <c:v>374.03555092401251</c:v>
                </c:pt>
                <c:pt idx="1563">
                  <c:v>375.45688601752374</c:v>
                </c:pt>
                <c:pt idx="1564">
                  <c:v>376.88362218439033</c:v>
                </c:pt>
                <c:pt idx="1565">
                  <c:v>378.31577994869104</c:v>
                </c:pt>
                <c:pt idx="1566">
                  <c:v>379.75337991249609</c:v>
                </c:pt>
                <c:pt idx="1567">
                  <c:v>381.19644275616361</c:v>
                </c:pt>
                <c:pt idx="1568">
                  <c:v>382.64498923863704</c:v>
                </c:pt>
                <c:pt idx="1569">
                  <c:v>384.09904019774388</c:v>
                </c:pt>
                <c:pt idx="1570">
                  <c:v>385.55861655049529</c:v>
                </c:pt>
                <c:pt idx="1571">
                  <c:v>387.02373929338717</c:v>
                </c:pt>
                <c:pt idx="1572">
                  <c:v>388.49442950270202</c:v>
                </c:pt>
                <c:pt idx="1573">
                  <c:v>389.97070833481229</c:v>
                </c:pt>
                <c:pt idx="1574">
                  <c:v>391.45259702648457</c:v>
                </c:pt>
                <c:pt idx="1575">
                  <c:v>392.94011689518521</c:v>
                </c:pt>
                <c:pt idx="1576">
                  <c:v>394.43328933938693</c:v>
                </c:pt>
                <c:pt idx="1577">
                  <c:v>395.9321358388766</c:v>
                </c:pt>
                <c:pt idx="1578">
                  <c:v>397.43667795506434</c:v>
                </c:pt>
                <c:pt idx="1579">
                  <c:v>398.94693733129361</c:v>
                </c:pt>
                <c:pt idx="1580">
                  <c:v>400.46293569315253</c:v>
                </c:pt>
                <c:pt idx="1581">
                  <c:v>401.98469484878655</c:v>
                </c:pt>
                <c:pt idx="1582">
                  <c:v>403.51223668921193</c:v>
                </c:pt>
                <c:pt idx="1583">
                  <c:v>405.04558318863093</c:v>
                </c:pt>
                <c:pt idx="1584">
                  <c:v>406.58475640474774</c:v>
                </c:pt>
                <c:pt idx="1585">
                  <c:v>408.12977847908581</c:v>
                </c:pt>
                <c:pt idx="1586">
                  <c:v>409.68067163730638</c:v>
                </c:pt>
                <c:pt idx="1587">
                  <c:v>411.23745818952813</c:v>
                </c:pt>
                <c:pt idx="1588">
                  <c:v>412.80016053064833</c:v>
                </c:pt>
                <c:pt idx="1589">
                  <c:v>414.3688011406648</c:v>
                </c:pt>
                <c:pt idx="1590">
                  <c:v>415.94340258499932</c:v>
                </c:pt>
                <c:pt idx="1591">
                  <c:v>417.52398751482235</c:v>
                </c:pt>
                <c:pt idx="1592">
                  <c:v>419.11057866737866</c:v>
                </c:pt>
                <c:pt idx="1593">
                  <c:v>420.70319886631472</c:v>
                </c:pt>
                <c:pt idx="1594">
                  <c:v>422.30187102200671</c:v>
                </c:pt>
                <c:pt idx="1595">
                  <c:v>423.90661813189035</c:v>
                </c:pt>
                <c:pt idx="1596">
                  <c:v>425.51746328079156</c:v>
                </c:pt>
                <c:pt idx="1597">
                  <c:v>427.13442964125858</c:v>
                </c:pt>
                <c:pt idx="1598">
                  <c:v>428.75754047389535</c:v>
                </c:pt>
                <c:pt idx="1599">
                  <c:v>430.38681912769619</c:v>
                </c:pt>
                <c:pt idx="1600">
                  <c:v>432.02228904038145</c:v>
                </c:pt>
                <c:pt idx="1601">
                  <c:v>433.66397373873491</c:v>
                </c:pt>
                <c:pt idx="1602">
                  <c:v>435.31189683894212</c:v>
                </c:pt>
                <c:pt idx="1603">
                  <c:v>436.96608204693013</c:v>
                </c:pt>
                <c:pt idx="1604">
                  <c:v>438.62655315870848</c:v>
                </c:pt>
                <c:pt idx="1605">
                  <c:v>440.29333406071157</c:v>
                </c:pt>
                <c:pt idx="1606">
                  <c:v>441.9664487301423</c:v>
                </c:pt>
                <c:pt idx="1607">
                  <c:v>443.64592123531685</c:v>
                </c:pt>
                <c:pt idx="1608">
                  <c:v>445.33177573601108</c:v>
                </c:pt>
                <c:pt idx="1609">
                  <c:v>447.02403648380795</c:v>
                </c:pt>
                <c:pt idx="1610">
                  <c:v>448.72272782244642</c:v>
                </c:pt>
                <c:pt idx="1611">
                  <c:v>450.4278741881717</c:v>
                </c:pt>
                <c:pt idx="1612">
                  <c:v>452.13950011008677</c:v>
                </c:pt>
                <c:pt idx="1613">
                  <c:v>453.85763021050514</c:v>
                </c:pt>
                <c:pt idx="1614">
                  <c:v>455.58228920530507</c:v>
                </c:pt>
                <c:pt idx="1615">
                  <c:v>457.31350190428526</c:v>
                </c:pt>
                <c:pt idx="1616">
                  <c:v>459.05129321152157</c:v>
                </c:pt>
                <c:pt idx="1617">
                  <c:v>460.79568812572535</c:v>
                </c:pt>
                <c:pt idx="1618">
                  <c:v>462.54671174060314</c:v>
                </c:pt>
                <c:pt idx="1619">
                  <c:v>464.30438924521746</c:v>
                </c:pt>
                <c:pt idx="1620">
                  <c:v>466.06874592434929</c:v>
                </c:pt>
                <c:pt idx="1621">
                  <c:v>467.83980715886184</c:v>
                </c:pt>
                <c:pt idx="1622">
                  <c:v>469.61759842606551</c:v>
                </c:pt>
                <c:pt idx="1623">
                  <c:v>471.40214530008456</c:v>
                </c:pt>
                <c:pt idx="1624">
                  <c:v>473.19347345222491</c:v>
                </c:pt>
                <c:pt idx="1625">
                  <c:v>474.99160865134337</c:v>
                </c:pt>
                <c:pt idx="1626">
                  <c:v>476.79657676421851</c:v>
                </c:pt>
                <c:pt idx="1627">
                  <c:v>478.60840375592255</c:v>
                </c:pt>
                <c:pt idx="1628">
                  <c:v>480.42711569019508</c:v>
                </c:pt>
                <c:pt idx="1629">
                  <c:v>482.25273872981785</c:v>
                </c:pt>
                <c:pt idx="1630">
                  <c:v>484.08529913699118</c:v>
                </c:pt>
                <c:pt idx="1631">
                  <c:v>485.92482327371175</c:v>
                </c:pt>
                <c:pt idx="1632">
                  <c:v>487.77133760215185</c:v>
                </c:pt>
                <c:pt idx="1633">
                  <c:v>489.62486868504004</c:v>
                </c:pt>
                <c:pt idx="1634">
                  <c:v>491.4854431860432</c:v>
                </c:pt>
                <c:pt idx="1635">
                  <c:v>493.35308787015015</c:v>
                </c:pt>
                <c:pt idx="1636">
                  <c:v>495.22782960405675</c:v>
                </c:pt>
                <c:pt idx="1637">
                  <c:v>497.10969535655215</c:v>
                </c:pt>
                <c:pt idx="1638">
                  <c:v>498.99871219890707</c:v>
                </c:pt>
                <c:pt idx="1639">
                  <c:v>500.8949073052629</c:v>
                </c:pt>
                <c:pt idx="1640">
                  <c:v>502.79830795302291</c:v>
                </c:pt>
                <c:pt idx="1641">
                  <c:v>504.70894152324439</c:v>
                </c:pt>
                <c:pt idx="1642">
                  <c:v>506.62683550103276</c:v>
                </c:pt>
                <c:pt idx="1643">
                  <c:v>508.55201747593668</c:v>
                </c:pt>
                <c:pt idx="1644">
                  <c:v>510.48451514234523</c:v>
                </c:pt>
                <c:pt idx="1645">
                  <c:v>512.4243562998862</c:v>
                </c:pt>
                <c:pt idx="1646">
                  <c:v>514.37156885382581</c:v>
                </c:pt>
                <c:pt idx="1647">
                  <c:v>516.32618081547037</c:v>
                </c:pt>
                <c:pt idx="1648">
                  <c:v>518.28822030256913</c:v>
                </c:pt>
                <c:pt idx="1649">
                  <c:v>520.2577155397189</c:v>
                </c:pt>
                <c:pt idx="1650">
                  <c:v>522.2346948587699</c:v>
                </c:pt>
                <c:pt idx="1651">
                  <c:v>524.21918669923321</c:v>
                </c:pt>
                <c:pt idx="1652">
                  <c:v>526.21121960869027</c:v>
                </c:pt>
                <c:pt idx="1653">
                  <c:v>528.21082224320332</c:v>
                </c:pt>
                <c:pt idx="1654">
                  <c:v>530.21802336772748</c:v>
                </c:pt>
                <c:pt idx="1655">
                  <c:v>532.23285185652492</c:v>
                </c:pt>
                <c:pt idx="1656">
                  <c:v>534.25533669357969</c:v>
                </c:pt>
                <c:pt idx="1657">
                  <c:v>536.28550697301534</c:v>
                </c:pt>
                <c:pt idx="1658">
                  <c:v>538.32339189951279</c:v>
                </c:pt>
                <c:pt idx="1659">
                  <c:v>540.36902078873095</c:v>
                </c:pt>
                <c:pt idx="1660">
                  <c:v>542.42242306772812</c:v>
                </c:pt>
                <c:pt idx="1661">
                  <c:v>544.48362827538551</c:v>
                </c:pt>
                <c:pt idx="1662">
                  <c:v>546.55266606283203</c:v>
                </c:pt>
                <c:pt idx="1663">
                  <c:v>548.6295661938708</c:v>
                </c:pt>
                <c:pt idx="1664">
                  <c:v>550.71435854540755</c:v>
                </c:pt>
                <c:pt idx="1665">
                  <c:v>552.80707310788011</c:v>
                </c:pt>
                <c:pt idx="1666">
                  <c:v>554.90773998569011</c:v>
                </c:pt>
                <c:pt idx="1667">
                  <c:v>557.01638939763575</c:v>
                </c:pt>
                <c:pt idx="1668">
                  <c:v>559.13305167734677</c:v>
                </c:pt>
                <c:pt idx="1669">
                  <c:v>561.2577572737207</c:v>
                </c:pt>
                <c:pt idx="1670">
                  <c:v>563.39053675136086</c:v>
                </c:pt>
                <c:pt idx="1671">
                  <c:v>565.53142079101599</c:v>
                </c:pt>
                <c:pt idx="1672">
                  <c:v>567.68044019002184</c:v>
                </c:pt>
                <c:pt idx="1673">
                  <c:v>569.83762586274395</c:v>
                </c:pt>
                <c:pt idx="1674">
                  <c:v>572.00300884102239</c:v>
                </c:pt>
                <c:pt idx="1675">
                  <c:v>574.17662027461824</c:v>
                </c:pt>
                <c:pt idx="1676">
                  <c:v>576.35849143166183</c:v>
                </c:pt>
                <c:pt idx="1677">
                  <c:v>578.54865369910215</c:v>
                </c:pt>
                <c:pt idx="1678">
                  <c:v>580.74713858315874</c:v>
                </c:pt>
                <c:pt idx="1679">
                  <c:v>582.95397770977479</c:v>
                </c:pt>
                <c:pt idx="1680">
                  <c:v>585.16920282507192</c:v>
                </c:pt>
                <c:pt idx="1681">
                  <c:v>587.39284579580726</c:v>
                </c:pt>
                <c:pt idx="1682">
                  <c:v>589.62493860983136</c:v>
                </c:pt>
                <c:pt idx="1683">
                  <c:v>591.86551337654873</c:v>
                </c:pt>
                <c:pt idx="1684">
                  <c:v>594.11460232737966</c:v>
                </c:pt>
                <c:pt idx="1685">
                  <c:v>596.37223781622367</c:v>
                </c:pt>
                <c:pt idx="1686">
                  <c:v>598.63845231992536</c:v>
                </c:pt>
                <c:pt idx="1687">
                  <c:v>600.91327843874114</c:v>
                </c:pt>
                <c:pt idx="1688">
                  <c:v>603.19674889680834</c:v>
                </c:pt>
                <c:pt idx="1689">
                  <c:v>605.4888965426162</c:v>
                </c:pt>
                <c:pt idx="1690">
                  <c:v>607.78975434947813</c:v>
                </c:pt>
                <c:pt idx="1691">
                  <c:v>610.09935541600612</c:v>
                </c:pt>
                <c:pt idx="1692">
                  <c:v>612.41773296658698</c:v>
                </c:pt>
                <c:pt idx="1693">
                  <c:v>614.74492035186006</c:v>
                </c:pt>
                <c:pt idx="1694">
                  <c:v>617.0809510491971</c:v>
                </c:pt>
                <c:pt idx="1695">
                  <c:v>619.42585866318404</c:v>
                </c:pt>
                <c:pt idx="1696">
                  <c:v>621.77967692610412</c:v>
                </c:pt>
                <c:pt idx="1697">
                  <c:v>624.14243969842335</c:v>
                </c:pt>
                <c:pt idx="1698">
                  <c:v>626.51418096927739</c:v>
                </c:pt>
                <c:pt idx="1699">
                  <c:v>628.89493485696062</c:v>
                </c:pt>
                <c:pt idx="1700">
                  <c:v>631.28473560941711</c:v>
                </c:pt>
                <c:pt idx="1701">
                  <c:v>633.68361760473294</c:v>
                </c:pt>
                <c:pt idx="1702">
                  <c:v>636.09161535163094</c:v>
                </c:pt>
                <c:pt idx="1703">
                  <c:v>638.50876348996712</c:v>
                </c:pt>
                <c:pt idx="1704">
                  <c:v>640.93509679122906</c:v>
                </c:pt>
                <c:pt idx="1705">
                  <c:v>643.37065015903579</c:v>
                </c:pt>
                <c:pt idx="1706">
                  <c:v>645.81545862964015</c:v>
                </c:pt>
                <c:pt idx="1707">
                  <c:v>648.26955737243281</c:v>
                </c:pt>
                <c:pt idx="1708">
                  <c:v>650.73298169044813</c:v>
                </c:pt>
                <c:pt idx="1709">
                  <c:v>653.2057670208718</c:v>
                </c:pt>
                <c:pt idx="1710">
                  <c:v>655.68794893555116</c:v>
                </c:pt>
                <c:pt idx="1711">
                  <c:v>658.17956314150626</c:v>
                </c:pt>
                <c:pt idx="1712">
                  <c:v>660.680645481444</c:v>
                </c:pt>
                <c:pt idx="1713">
                  <c:v>663.19123193427356</c:v>
                </c:pt>
                <c:pt idx="1714">
                  <c:v>665.71135861562379</c:v>
                </c:pt>
                <c:pt idx="1715">
                  <c:v>668.24106177836313</c:v>
                </c:pt>
                <c:pt idx="1716">
                  <c:v>670.78037781312094</c:v>
                </c:pt>
                <c:pt idx="1717">
                  <c:v>673.3293432488108</c:v>
                </c:pt>
                <c:pt idx="1718">
                  <c:v>675.88799475315625</c:v>
                </c:pt>
                <c:pt idx="1719">
                  <c:v>678.45636913321823</c:v>
                </c:pt>
                <c:pt idx="1720">
                  <c:v>681.03450333592446</c:v>
                </c:pt>
                <c:pt idx="1721">
                  <c:v>683.62243444860098</c:v>
                </c:pt>
                <c:pt idx="1722">
                  <c:v>686.22019969950566</c:v>
                </c:pt>
                <c:pt idx="1723">
                  <c:v>688.82783645836378</c:v>
                </c:pt>
                <c:pt idx="1724">
                  <c:v>691.44538223690563</c:v>
                </c:pt>
                <c:pt idx="1725">
                  <c:v>694.07287468940592</c:v>
                </c:pt>
                <c:pt idx="1726">
                  <c:v>696.71035161322573</c:v>
                </c:pt>
                <c:pt idx="1727">
                  <c:v>699.35785094935602</c:v>
                </c:pt>
                <c:pt idx="1728">
                  <c:v>702.01541078296361</c:v>
                </c:pt>
                <c:pt idx="1729">
                  <c:v>704.68306934393888</c:v>
                </c:pt>
                <c:pt idx="1730">
                  <c:v>707.36086500744591</c:v>
                </c:pt>
                <c:pt idx="1731">
                  <c:v>710.0488362944742</c:v>
                </c:pt>
                <c:pt idx="1732">
                  <c:v>712.74702187239325</c:v>
                </c:pt>
                <c:pt idx="1733">
                  <c:v>715.45546055550835</c:v>
                </c:pt>
                <c:pt idx="1734">
                  <c:v>718.17419130561927</c:v>
                </c:pt>
                <c:pt idx="1735">
                  <c:v>720.9032532325806</c:v>
                </c:pt>
                <c:pt idx="1736">
                  <c:v>723.64268559486447</c:v>
                </c:pt>
                <c:pt idx="1737">
                  <c:v>726.39252780012498</c:v>
                </c:pt>
                <c:pt idx="1738">
                  <c:v>729.15281940576551</c:v>
                </c:pt>
                <c:pt idx="1739">
                  <c:v>731.92360011950746</c:v>
                </c:pt>
                <c:pt idx="1740">
                  <c:v>734.70490979996157</c:v>
                </c:pt>
                <c:pt idx="1741">
                  <c:v>737.49678845720143</c:v>
                </c:pt>
                <c:pt idx="1742">
                  <c:v>740.2992762533388</c:v>
                </c:pt>
                <c:pt idx="1743">
                  <c:v>743.11241350310149</c:v>
                </c:pt>
                <c:pt idx="1744">
                  <c:v>745.93624067441328</c:v>
                </c:pt>
                <c:pt idx="1745">
                  <c:v>748.77079838897612</c:v>
                </c:pt>
                <c:pt idx="1746">
                  <c:v>751.61612742285422</c:v>
                </c:pt>
                <c:pt idx="1747">
                  <c:v>754.47226870706106</c:v>
                </c:pt>
                <c:pt idx="1748">
                  <c:v>757.33926332814792</c:v>
                </c:pt>
                <c:pt idx="1749">
                  <c:v>760.21715252879494</c:v>
                </c:pt>
                <c:pt idx="1750">
                  <c:v>763.10597770840434</c:v>
                </c:pt>
                <c:pt idx="1751">
                  <c:v>766.00578042369625</c:v>
                </c:pt>
                <c:pt idx="1752">
                  <c:v>768.91660238930626</c:v>
                </c:pt>
                <c:pt idx="1753">
                  <c:v>771.83848547838568</c:v>
                </c:pt>
                <c:pt idx="1754">
                  <c:v>774.7714717232036</c:v>
                </c:pt>
                <c:pt idx="1755">
                  <c:v>777.71560331575176</c:v>
                </c:pt>
                <c:pt idx="1756">
                  <c:v>780.67092260835159</c:v>
                </c:pt>
                <c:pt idx="1757">
                  <c:v>783.63747211426335</c:v>
                </c:pt>
                <c:pt idx="1758">
                  <c:v>786.61529450829755</c:v>
                </c:pt>
                <c:pt idx="1759">
                  <c:v>789.60443262742911</c:v>
                </c:pt>
                <c:pt idx="1760">
                  <c:v>792.60492947141336</c:v>
                </c:pt>
                <c:pt idx="1761">
                  <c:v>795.61682820340479</c:v>
                </c:pt>
                <c:pt idx="1762">
                  <c:v>798.64017215057777</c:v>
                </c:pt>
                <c:pt idx="1763">
                  <c:v>801.67500480474996</c:v>
                </c:pt>
                <c:pt idx="1764">
                  <c:v>804.72136982300799</c:v>
                </c:pt>
                <c:pt idx="1765">
                  <c:v>807.77931102833543</c:v>
                </c:pt>
                <c:pt idx="1766">
                  <c:v>810.84887241024308</c:v>
                </c:pt>
                <c:pt idx="1767">
                  <c:v>813.93009812540197</c:v>
                </c:pt>
                <c:pt idx="1768">
                  <c:v>817.02303249827855</c:v>
                </c:pt>
                <c:pt idx="1769">
                  <c:v>820.12772002177201</c:v>
                </c:pt>
                <c:pt idx="1770">
                  <c:v>823.24420535785475</c:v>
                </c:pt>
                <c:pt idx="1771">
                  <c:v>826.37253333821457</c:v>
                </c:pt>
                <c:pt idx="1772">
                  <c:v>829.51274896489986</c:v>
                </c:pt>
                <c:pt idx="1773">
                  <c:v>832.66489741096655</c:v>
                </c:pt>
                <c:pt idx="1774">
                  <c:v>835.82902402112825</c:v>
                </c:pt>
                <c:pt idx="1775">
                  <c:v>839.0051743124086</c:v>
                </c:pt>
                <c:pt idx="1776">
                  <c:v>842.19339397479575</c:v>
                </c:pt>
                <c:pt idx="1777">
                  <c:v>845.39372887189995</c:v>
                </c:pt>
                <c:pt idx="1778">
                  <c:v>848.60622504161324</c:v>
                </c:pt>
                <c:pt idx="1779">
                  <c:v>851.83092869677137</c:v>
                </c:pt>
                <c:pt idx="1780">
                  <c:v>855.06788622581917</c:v>
                </c:pt>
                <c:pt idx="1781">
                  <c:v>858.31714419347725</c:v>
                </c:pt>
                <c:pt idx="1782">
                  <c:v>861.5787493414125</c:v>
                </c:pt>
                <c:pt idx="1783">
                  <c:v>864.85274858890989</c:v>
                </c:pt>
                <c:pt idx="1784">
                  <c:v>868.13918903354772</c:v>
                </c:pt>
                <c:pt idx="1785">
                  <c:v>871.43811795187526</c:v>
                </c:pt>
                <c:pt idx="1786">
                  <c:v>874.74958280009241</c:v>
                </c:pt>
                <c:pt idx="1787">
                  <c:v>878.07363121473281</c:v>
                </c:pt>
                <c:pt idx="1788">
                  <c:v>881.41031101334886</c:v>
                </c:pt>
                <c:pt idx="1789">
                  <c:v>884.75967019519965</c:v>
                </c:pt>
                <c:pt idx="1790">
                  <c:v>888.12175694194138</c:v>
                </c:pt>
                <c:pt idx="1791">
                  <c:v>891.49661961832078</c:v>
                </c:pt>
                <c:pt idx="1792">
                  <c:v>894.88430677287045</c:v>
                </c:pt>
                <c:pt idx="1793">
                  <c:v>898.28486713860741</c:v>
                </c:pt>
                <c:pt idx="1794">
                  <c:v>901.6983496337341</c:v>
                </c:pt>
                <c:pt idx="1795">
                  <c:v>905.12480336234228</c:v>
                </c:pt>
                <c:pt idx="1796">
                  <c:v>908.56427761511918</c:v>
                </c:pt>
                <c:pt idx="1797">
                  <c:v>912.01682187005667</c:v>
                </c:pt>
                <c:pt idx="1798">
                  <c:v>915.48248579316294</c:v>
                </c:pt>
                <c:pt idx="1799">
                  <c:v>918.96131923917699</c:v>
                </c:pt>
                <c:pt idx="1800">
                  <c:v>922.45337225228593</c:v>
                </c:pt>
                <c:pt idx="1801">
                  <c:v>925.9586950668446</c:v>
                </c:pt>
                <c:pt idx="1802">
                  <c:v>929.47733810809859</c:v>
                </c:pt>
                <c:pt idx="1803">
                  <c:v>933.00935199290939</c:v>
                </c:pt>
                <c:pt idx="1804">
                  <c:v>936.55478753048249</c:v>
                </c:pt>
                <c:pt idx="1805">
                  <c:v>940.11369572309832</c:v>
                </c:pt>
                <c:pt idx="1806">
                  <c:v>943.68612776684608</c:v>
                </c:pt>
                <c:pt idx="1807">
                  <c:v>947.27213505236011</c:v>
                </c:pt>
                <c:pt idx="1808">
                  <c:v>950.87176916555916</c:v>
                </c:pt>
                <c:pt idx="1809">
                  <c:v>954.48508188838832</c:v>
                </c:pt>
                <c:pt idx="1810">
                  <c:v>958.11212519956428</c:v>
                </c:pt>
                <c:pt idx="1811">
                  <c:v>961.75295127532263</c:v>
                </c:pt>
                <c:pt idx="1812">
                  <c:v>965.40761249016884</c:v>
                </c:pt>
                <c:pt idx="1813">
                  <c:v>969.07616141763151</c:v>
                </c:pt>
                <c:pt idx="1814">
                  <c:v>972.75865083101849</c:v>
                </c:pt>
                <c:pt idx="1815">
                  <c:v>976.45513370417643</c:v>
                </c:pt>
                <c:pt idx="1816">
                  <c:v>980.1656632122523</c:v>
                </c:pt>
                <c:pt idx="1817">
                  <c:v>983.89029273245887</c:v>
                </c:pt>
                <c:pt idx="1818">
                  <c:v>987.62907584484219</c:v>
                </c:pt>
                <c:pt idx="1819">
                  <c:v>991.38206633305265</c:v>
                </c:pt>
                <c:pt idx="1820">
                  <c:v>995.14931818511832</c:v>
                </c:pt>
                <c:pt idx="1821">
                  <c:v>998.93088559422176</c:v>
                </c:pt>
                <c:pt idx="1822">
                  <c:v>1002.7268229594798</c:v>
                </c:pt>
                <c:pt idx="1823">
                  <c:v>1006.5371848867259</c:v>
                </c:pt>
                <c:pt idx="1824">
                  <c:v>1010.3620261892954</c:v>
                </c:pt>
                <c:pt idx="1825">
                  <c:v>1014.2014018888148</c:v>
                </c:pt>
                <c:pt idx="1826">
                  <c:v>1018.0553672159923</c:v>
                </c:pt>
                <c:pt idx="1827">
                  <c:v>1021.9239776114131</c:v>
                </c:pt>
                <c:pt idx="1828">
                  <c:v>1025.8072887263365</c:v>
                </c:pt>
                <c:pt idx="1829">
                  <c:v>1029.7053564234966</c:v>
                </c:pt>
                <c:pt idx="1830">
                  <c:v>1033.6182367779058</c:v>
                </c:pt>
                <c:pt idx="1831">
                  <c:v>1037.5459860776618</c:v>
                </c:pt>
                <c:pt idx="1832">
                  <c:v>1041.4886608247571</c:v>
                </c:pt>
                <c:pt idx="1833">
                  <c:v>1045.4463177358912</c:v>
                </c:pt>
                <c:pt idx="1834">
                  <c:v>1049.4190137432877</c:v>
                </c:pt>
                <c:pt idx="1835">
                  <c:v>1053.4068059955123</c:v>
                </c:pt>
                <c:pt idx="1836">
                  <c:v>1057.4097518582953</c:v>
                </c:pt>
                <c:pt idx="1837">
                  <c:v>1061.4279089153567</c:v>
                </c:pt>
                <c:pt idx="1838">
                  <c:v>1065.4613349692352</c:v>
                </c:pt>
                <c:pt idx="1839">
                  <c:v>1069.5100880421182</c:v>
                </c:pt>
                <c:pt idx="1840">
                  <c:v>1073.5742263766783</c:v>
                </c:pt>
                <c:pt idx="1841">
                  <c:v>1077.6538084369097</c:v>
                </c:pt>
                <c:pt idx="1842">
                  <c:v>1081.74889290897</c:v>
                </c:pt>
                <c:pt idx="1843">
                  <c:v>1085.8595387020241</c:v>
                </c:pt>
                <c:pt idx="1844">
                  <c:v>1089.9858049490917</c:v>
                </c:pt>
                <c:pt idx="1845">
                  <c:v>1094.1277510078983</c:v>
                </c:pt>
                <c:pt idx="1846">
                  <c:v>1098.2854364617283</c:v>
                </c:pt>
                <c:pt idx="1847">
                  <c:v>1102.4589211202829</c:v>
                </c:pt>
                <c:pt idx="1848">
                  <c:v>1106.6482650205401</c:v>
                </c:pt>
                <c:pt idx="1849">
                  <c:v>1110.8535284276181</c:v>
                </c:pt>
                <c:pt idx="1850">
                  <c:v>1115.0747718356431</c:v>
                </c:pt>
                <c:pt idx="1851">
                  <c:v>1119.3120559686186</c:v>
                </c:pt>
                <c:pt idx="1852">
                  <c:v>1123.5654417812993</c:v>
                </c:pt>
                <c:pt idx="1853">
                  <c:v>1127.8349904600684</c:v>
                </c:pt>
                <c:pt idx="1854">
                  <c:v>1132.1207634238167</c:v>
                </c:pt>
                <c:pt idx="1855">
                  <c:v>1136.4228223248272</c:v>
                </c:pt>
                <c:pt idx="1856">
                  <c:v>1140.7412290496616</c:v>
                </c:pt>
                <c:pt idx="1857">
                  <c:v>1145.0760457200504</c:v>
                </c:pt>
                <c:pt idx="1858">
                  <c:v>1149.4273346937866</c:v>
                </c:pt>
                <c:pt idx="1859">
                  <c:v>1153.7951585656231</c:v>
                </c:pt>
                <c:pt idx="1860">
                  <c:v>1158.1795801681724</c:v>
                </c:pt>
                <c:pt idx="1861">
                  <c:v>1162.5806625728114</c:v>
                </c:pt>
                <c:pt idx="1862">
                  <c:v>1166.9984690905881</c:v>
                </c:pt>
                <c:pt idx="1863">
                  <c:v>1171.4330632731323</c:v>
                </c:pt>
                <c:pt idx="1864">
                  <c:v>1175.8845089135702</c:v>
                </c:pt>
                <c:pt idx="1865">
                  <c:v>1180.3528700474419</c:v>
                </c:pt>
                <c:pt idx="1866">
                  <c:v>1184.8382109536221</c:v>
                </c:pt>
                <c:pt idx="1867">
                  <c:v>1189.340596155246</c:v>
                </c:pt>
                <c:pt idx="1868">
                  <c:v>1193.860090420636</c:v>
                </c:pt>
                <c:pt idx="1869">
                  <c:v>1198.3967587642344</c:v>
                </c:pt>
                <c:pt idx="1870">
                  <c:v>1202.9506664475384</c:v>
                </c:pt>
                <c:pt idx="1871">
                  <c:v>1207.521878980039</c:v>
                </c:pt>
                <c:pt idx="1872">
                  <c:v>1212.1104621201632</c:v>
                </c:pt>
                <c:pt idx="1873">
                  <c:v>1216.7164818762199</c:v>
                </c:pt>
                <c:pt idx="1874">
                  <c:v>1221.3400045073495</c:v>
                </c:pt>
                <c:pt idx="1875">
                  <c:v>1225.9810965244774</c:v>
                </c:pt>
                <c:pt idx="1876">
                  <c:v>1230.6398246912704</c:v>
                </c:pt>
                <c:pt idx="1877">
                  <c:v>1235.3162560250973</c:v>
                </c:pt>
                <c:pt idx="1878">
                  <c:v>1240.0104577979928</c:v>
                </c:pt>
                <c:pt idx="1879">
                  <c:v>1244.7224975376253</c:v>
                </c:pt>
                <c:pt idx="1880">
                  <c:v>1249.4524430282684</c:v>
                </c:pt>
                <c:pt idx="1881">
                  <c:v>1254.2003623117757</c:v>
                </c:pt>
                <c:pt idx="1882">
                  <c:v>1258.9663236885606</c:v>
                </c:pt>
                <c:pt idx="1883">
                  <c:v>1263.7503957185772</c:v>
                </c:pt>
                <c:pt idx="1884">
                  <c:v>1268.5526472223078</c:v>
                </c:pt>
                <c:pt idx="1885">
                  <c:v>1273.3731472817526</c:v>
                </c:pt>
                <c:pt idx="1886">
                  <c:v>1278.2119652414233</c:v>
                </c:pt>
                <c:pt idx="1887">
                  <c:v>1283.0691707093408</c:v>
                </c:pt>
                <c:pt idx="1888">
                  <c:v>1287.9448335580364</c:v>
                </c:pt>
                <c:pt idx="1889">
                  <c:v>1292.8390239255571</c:v>
                </c:pt>
                <c:pt idx="1890">
                  <c:v>1297.7518122164743</c:v>
                </c:pt>
                <c:pt idx="1891">
                  <c:v>1302.6832691028969</c:v>
                </c:pt>
                <c:pt idx="1892">
                  <c:v>1307.633465525488</c:v>
                </c:pt>
                <c:pt idx="1893">
                  <c:v>1312.602472694485</c:v>
                </c:pt>
                <c:pt idx="1894">
                  <c:v>1317.5903620907241</c:v>
                </c:pt>
                <c:pt idx="1895">
                  <c:v>1322.5972054666688</c:v>
                </c:pt>
                <c:pt idx="1896">
                  <c:v>1327.6230748474422</c:v>
                </c:pt>
                <c:pt idx="1897">
                  <c:v>1332.6680425318625</c:v>
                </c:pt>
                <c:pt idx="1898">
                  <c:v>1337.7321810934836</c:v>
                </c:pt>
                <c:pt idx="1899">
                  <c:v>1342.8155633816389</c:v>
                </c:pt>
                <c:pt idx="1900">
                  <c:v>1347.9182625224892</c:v>
                </c:pt>
                <c:pt idx="1901">
                  <c:v>1353.0403519200747</c:v>
                </c:pt>
                <c:pt idx="1902">
                  <c:v>1358.181905257371</c:v>
                </c:pt>
                <c:pt idx="1903">
                  <c:v>1363.3429964973491</c:v>
                </c:pt>
                <c:pt idx="1904">
                  <c:v>1368.5236998840389</c:v>
                </c:pt>
                <c:pt idx="1905">
                  <c:v>1373.7240899435983</c:v>
                </c:pt>
                <c:pt idx="1906">
                  <c:v>1378.9442414853841</c:v>
                </c:pt>
                <c:pt idx="1907">
                  <c:v>1384.1842296030286</c:v>
                </c:pt>
                <c:pt idx="1908">
                  <c:v>1389.4441296755201</c:v>
                </c:pt>
                <c:pt idx="1909">
                  <c:v>1394.7240173682872</c:v>
                </c:pt>
                <c:pt idx="1910">
                  <c:v>1400.0239686342866</c:v>
                </c:pt>
                <c:pt idx="1911">
                  <c:v>1405.3440597150968</c:v>
                </c:pt>
                <c:pt idx="1912">
                  <c:v>1410.6843671420143</c:v>
                </c:pt>
                <c:pt idx="1913">
                  <c:v>1416.0449677371539</c:v>
                </c:pt>
                <c:pt idx="1914">
                  <c:v>1421.4259386145552</c:v>
                </c:pt>
                <c:pt idx="1915">
                  <c:v>1426.8273571812906</c:v>
                </c:pt>
                <c:pt idx="1916">
                  <c:v>1432.2493011385795</c:v>
                </c:pt>
                <c:pt idx="1917">
                  <c:v>1437.6918484829062</c:v>
                </c:pt>
                <c:pt idx="1918">
                  <c:v>1443.1550775071412</c:v>
                </c:pt>
                <c:pt idx="1919">
                  <c:v>1448.6390668016684</c:v>
                </c:pt>
                <c:pt idx="1920">
                  <c:v>1454.1438952555147</c:v>
                </c:pt>
                <c:pt idx="1921">
                  <c:v>1459.6696420574858</c:v>
                </c:pt>
                <c:pt idx="1922">
                  <c:v>1465.2163866973042</c:v>
                </c:pt>
                <c:pt idx="1923">
                  <c:v>1470.784208966754</c:v>
                </c:pt>
                <c:pt idx="1924">
                  <c:v>1476.3731889608277</c:v>
                </c:pt>
                <c:pt idx="1925">
                  <c:v>1481.9834070788788</c:v>
                </c:pt>
                <c:pt idx="1926">
                  <c:v>1487.6149440257786</c:v>
                </c:pt>
                <c:pt idx="1927">
                  <c:v>1493.2678808130765</c:v>
                </c:pt>
                <c:pt idx="1928">
                  <c:v>1498.9422987601663</c:v>
                </c:pt>
                <c:pt idx="1929">
                  <c:v>1504.638279495455</c:v>
                </c:pt>
                <c:pt idx="1930">
                  <c:v>1510.3559049575379</c:v>
                </c:pt>
                <c:pt idx="1931">
                  <c:v>1516.0952573963766</c:v>
                </c:pt>
                <c:pt idx="1932">
                  <c:v>1521.8564193744828</c:v>
                </c:pt>
                <c:pt idx="1933">
                  <c:v>1527.639473768106</c:v>
                </c:pt>
                <c:pt idx="1934">
                  <c:v>1533.4445037684247</c:v>
                </c:pt>
                <c:pt idx="1935">
                  <c:v>1539.2715928827447</c:v>
                </c:pt>
                <c:pt idx="1936">
                  <c:v>1545.1208249356991</c:v>
                </c:pt>
                <c:pt idx="1937">
                  <c:v>1550.9922840704548</c:v>
                </c:pt>
                <c:pt idx="1938">
                  <c:v>1556.8860547499226</c:v>
                </c:pt>
                <c:pt idx="1939">
                  <c:v>1562.8022217579723</c:v>
                </c:pt>
                <c:pt idx="1940">
                  <c:v>1568.7408702006526</c:v>
                </c:pt>
                <c:pt idx="1941">
                  <c:v>1574.7020855074152</c:v>
                </c:pt>
                <c:pt idx="1942">
                  <c:v>1580.6859534323435</c:v>
                </c:pt>
                <c:pt idx="1943">
                  <c:v>1586.6925600553864</c:v>
                </c:pt>
                <c:pt idx="1944">
                  <c:v>1592.7219917835969</c:v>
                </c:pt>
                <c:pt idx="1945">
                  <c:v>1598.7743353523747</c:v>
                </c:pt>
                <c:pt idx="1946">
                  <c:v>1604.8496778267138</c:v>
                </c:pt>
                <c:pt idx="1947">
                  <c:v>1610.9481066024553</c:v>
                </c:pt>
                <c:pt idx="1948">
                  <c:v>1617.0697094075447</c:v>
                </c:pt>
                <c:pt idx="1949">
                  <c:v>1623.2145743032934</c:v>
                </c:pt>
                <c:pt idx="1950">
                  <c:v>1629.382789685646</c:v>
                </c:pt>
                <c:pt idx="1951">
                  <c:v>1635.5744442864516</c:v>
                </c:pt>
                <c:pt idx="1952">
                  <c:v>1641.7896271747402</c:v>
                </c:pt>
                <c:pt idx="1953">
                  <c:v>1648.0284277580042</c:v>
                </c:pt>
                <c:pt idx="1954">
                  <c:v>1654.2909357834847</c:v>
                </c:pt>
                <c:pt idx="1955">
                  <c:v>1660.577241339462</c:v>
                </c:pt>
                <c:pt idx="1956">
                  <c:v>1666.8874348565521</c:v>
                </c:pt>
                <c:pt idx="1957">
                  <c:v>1673.221607109007</c:v>
                </c:pt>
                <c:pt idx="1958">
                  <c:v>1679.5798492160213</c:v>
                </c:pt>
                <c:pt idx="1959">
                  <c:v>1685.9622526430423</c:v>
                </c:pt>
                <c:pt idx="1960">
                  <c:v>1692.3689092030859</c:v>
                </c:pt>
                <c:pt idx="1961">
                  <c:v>1698.7999110580577</c:v>
                </c:pt>
                <c:pt idx="1962">
                  <c:v>1705.2553507200782</c:v>
                </c:pt>
                <c:pt idx="1963">
                  <c:v>1711.7353210528145</c:v>
                </c:pt>
                <c:pt idx="1964">
                  <c:v>1718.2399152728151</c:v>
                </c:pt>
                <c:pt idx="1965">
                  <c:v>1724.7692269508518</c:v>
                </c:pt>
                <c:pt idx="1966">
                  <c:v>1731.3233500132651</c:v>
                </c:pt>
                <c:pt idx="1967">
                  <c:v>1737.9023787433155</c:v>
                </c:pt>
                <c:pt idx="1968">
                  <c:v>1744.50640778254</c:v>
                </c:pt>
                <c:pt idx="1969">
                  <c:v>1751.1355321321137</c:v>
                </c:pt>
                <c:pt idx="1970">
                  <c:v>1757.7898471542157</c:v>
                </c:pt>
                <c:pt idx="1971">
                  <c:v>1764.4694485734019</c:v>
                </c:pt>
                <c:pt idx="1972">
                  <c:v>1771.1744324779809</c:v>
                </c:pt>
                <c:pt idx="1973">
                  <c:v>1777.9048953213971</c:v>
                </c:pt>
                <c:pt idx="1974">
                  <c:v>1784.6609339236186</c:v>
                </c:pt>
                <c:pt idx="1975">
                  <c:v>1791.4426454725283</c:v>
                </c:pt>
                <c:pt idx="1976">
                  <c:v>1798.2501275253239</c:v>
                </c:pt>
                <c:pt idx="1977">
                  <c:v>1805.0834780099201</c:v>
                </c:pt>
                <c:pt idx="1978">
                  <c:v>1811.9427952263579</c:v>
                </c:pt>
                <c:pt idx="1979">
                  <c:v>1818.828177848218</c:v>
                </c:pt>
                <c:pt idx="1980">
                  <c:v>1825.7397249240414</c:v>
                </c:pt>
                <c:pt idx="1981">
                  <c:v>1832.6775358787529</c:v>
                </c:pt>
                <c:pt idx="1982">
                  <c:v>1839.6417105150922</c:v>
                </c:pt>
                <c:pt idx="1983">
                  <c:v>1846.6323490150496</c:v>
                </c:pt>
                <c:pt idx="1984">
                  <c:v>1853.6495519413068</c:v>
                </c:pt>
                <c:pt idx="1985">
                  <c:v>1860.6934202386838</c:v>
                </c:pt>
                <c:pt idx="1986">
                  <c:v>1867.7640552355908</c:v>
                </c:pt>
                <c:pt idx="1987">
                  <c:v>1874.8615586454862</c:v>
                </c:pt>
                <c:pt idx="1988">
                  <c:v>1881.9860325683392</c:v>
                </c:pt>
                <c:pt idx="1989">
                  <c:v>1889.1375794920989</c:v>
                </c:pt>
                <c:pt idx="1990">
                  <c:v>1896.316302294169</c:v>
                </c:pt>
                <c:pt idx="1991">
                  <c:v>1903.5223042428868</c:v>
                </c:pt>
                <c:pt idx="1992">
                  <c:v>1910.7556889990099</c:v>
                </c:pt>
                <c:pt idx="1993">
                  <c:v>1918.0165606172061</c:v>
                </c:pt>
                <c:pt idx="1994">
                  <c:v>1925.3050235475516</c:v>
                </c:pt>
                <c:pt idx="1995">
                  <c:v>1932.6211826370325</c:v>
                </c:pt>
                <c:pt idx="1996">
                  <c:v>1939.9651431310533</c:v>
                </c:pt>
                <c:pt idx="1997">
                  <c:v>1947.3370106749514</c:v>
                </c:pt>
                <c:pt idx="1998">
                  <c:v>1954.7368913155162</c:v>
                </c:pt>
                <c:pt idx="1999">
                  <c:v>1962.1648915025153</c:v>
                </c:pt>
                <c:pt idx="2000">
                  <c:v>1969.6211180902249</c:v>
                </c:pt>
                <c:pt idx="2001">
                  <c:v>1977.1056783389677</c:v>
                </c:pt>
                <c:pt idx="2002">
                  <c:v>1984.6186799166558</c:v>
                </c:pt>
                <c:pt idx="2003">
                  <c:v>1992.160230900339</c:v>
                </c:pt>
                <c:pt idx="2004">
                  <c:v>1999.7304397777602</c:v>
                </c:pt>
                <c:pt idx="2005">
                  <c:v>2007.3294154489158</c:v>
                </c:pt>
                <c:pt idx="2006">
                  <c:v>2014.9572672276217</c:v>
                </c:pt>
                <c:pt idx="2007">
                  <c:v>2022.6141048430868</c:v>
                </c:pt>
                <c:pt idx="2008">
                  <c:v>2030.3000384414906</c:v>
                </c:pt>
                <c:pt idx="2009">
                  <c:v>2038.0151785875685</c:v>
                </c:pt>
                <c:pt idx="2010">
                  <c:v>2045.7596362662014</c:v>
                </c:pt>
                <c:pt idx="2011">
                  <c:v>2053.5335228840131</c:v>
                </c:pt>
                <c:pt idx="2012">
                  <c:v>2061.3369502709725</c:v>
                </c:pt>
                <c:pt idx="2013">
                  <c:v>2069.1700306820021</c:v>
                </c:pt>
                <c:pt idx="2014">
                  <c:v>2077.0328767985939</c:v>
                </c:pt>
                <c:pt idx="2015">
                  <c:v>2084.9256017304288</c:v>
                </c:pt>
                <c:pt idx="2016">
                  <c:v>2092.8483190170045</c:v>
                </c:pt>
                <c:pt idx="2017">
                  <c:v>2100.8011426292692</c:v>
                </c:pt>
                <c:pt idx="2018">
                  <c:v>2108.7841869712606</c:v>
                </c:pt>
                <c:pt idx="2019">
                  <c:v>2116.7975668817517</c:v>
                </c:pt>
                <c:pt idx="2020">
                  <c:v>2124.8413976359025</c:v>
                </c:pt>
                <c:pt idx="2021">
                  <c:v>2132.915794946919</c:v>
                </c:pt>
                <c:pt idx="2022">
                  <c:v>2141.0208749677172</c:v>
                </c:pt>
                <c:pt idx="2023">
                  <c:v>2149.1567542925945</c:v>
                </c:pt>
                <c:pt idx="2024">
                  <c:v>2157.3235499589064</c:v>
                </c:pt>
                <c:pt idx="2025">
                  <c:v>2165.5213794487504</c:v>
                </c:pt>
                <c:pt idx="2026">
                  <c:v>2173.7503606906557</c:v>
                </c:pt>
                <c:pt idx="2027">
                  <c:v>2182.0106120612804</c:v>
                </c:pt>
                <c:pt idx="2028">
                  <c:v>2190.3022523871132</c:v>
                </c:pt>
                <c:pt idx="2029">
                  <c:v>2198.6254009461841</c:v>
                </c:pt>
                <c:pt idx="2030">
                  <c:v>2206.9801774697798</c:v>
                </c:pt>
                <c:pt idx="2031">
                  <c:v>2215.3667021441652</c:v>
                </c:pt>
                <c:pt idx="2032">
                  <c:v>2223.7850956123129</c:v>
                </c:pt>
                <c:pt idx="2033">
                  <c:v>2232.2354789756396</c:v>
                </c:pt>
                <c:pt idx="2034">
                  <c:v>2240.7179737957472</c:v>
                </c:pt>
                <c:pt idx="2035">
                  <c:v>2249.2327020961711</c:v>
                </c:pt>
                <c:pt idx="2036">
                  <c:v>2257.7797863641367</c:v>
                </c:pt>
                <c:pt idx="2037">
                  <c:v>2266.3593495523205</c:v>
                </c:pt>
                <c:pt idx="2038">
                  <c:v>2274.9715150806196</c:v>
                </c:pt>
                <c:pt idx="2039">
                  <c:v>2283.6164068379262</c:v>
                </c:pt>
                <c:pt idx="2040">
                  <c:v>2292.2941491839106</c:v>
                </c:pt>
                <c:pt idx="2041">
                  <c:v>2301.0048669508096</c:v>
                </c:pt>
                <c:pt idx="2042">
                  <c:v>2309.7486854452227</c:v>
                </c:pt>
                <c:pt idx="2043">
                  <c:v>2318.5257304499146</c:v>
                </c:pt>
                <c:pt idx="2044">
                  <c:v>2327.3361282256242</c:v>
                </c:pt>
                <c:pt idx="2045">
                  <c:v>2336.1800055128815</c:v>
                </c:pt>
                <c:pt idx="2046">
                  <c:v>2345.0574895338304</c:v>
                </c:pt>
                <c:pt idx="2047">
                  <c:v>2353.9687079940591</c:v>
                </c:pt>
                <c:pt idx="2048">
                  <c:v>2362.9137890844368</c:v>
                </c:pt>
                <c:pt idx="2049">
                  <c:v>2371.8928614829579</c:v>
                </c:pt>
                <c:pt idx="2050">
                  <c:v>2380.9060543565934</c:v>
                </c:pt>
                <c:pt idx="2051">
                  <c:v>2389.9534973631485</c:v>
                </c:pt>
                <c:pt idx="2052">
                  <c:v>2399.0353206531286</c:v>
                </c:pt>
                <c:pt idx="2053">
                  <c:v>2408.1516548716104</c:v>
                </c:pt>
                <c:pt idx="2054">
                  <c:v>2417.3026311601225</c:v>
                </c:pt>
                <c:pt idx="2055">
                  <c:v>2426.488381158531</c:v>
                </c:pt>
                <c:pt idx="2056">
                  <c:v>2435.7090370069336</c:v>
                </c:pt>
                <c:pt idx="2057">
                  <c:v>2444.9647313475602</c:v>
                </c:pt>
                <c:pt idx="2058">
                  <c:v>2454.2555973266813</c:v>
                </c:pt>
                <c:pt idx="2059">
                  <c:v>2463.5817685965226</c:v>
                </c:pt>
                <c:pt idx="2060">
                  <c:v>2472.9433793171893</c:v>
                </c:pt>
                <c:pt idx="2061">
                  <c:v>2482.3405641585946</c:v>
                </c:pt>
                <c:pt idx="2062">
                  <c:v>2491.7734583023971</c:v>
                </c:pt>
                <c:pt idx="2063">
                  <c:v>2501.2421974439462</c:v>
                </c:pt>
                <c:pt idx="2064">
                  <c:v>2510.7469177942335</c:v>
                </c:pt>
                <c:pt idx="2065">
                  <c:v>2520.2877560818515</c:v>
                </c:pt>
                <c:pt idx="2066">
                  <c:v>2529.8648495549628</c:v>
                </c:pt>
                <c:pt idx="2067">
                  <c:v>2539.4783359832718</c:v>
                </c:pt>
                <c:pt idx="2068">
                  <c:v>2549.1283536600081</c:v>
                </c:pt>
                <c:pt idx="2069">
                  <c:v>2558.815041403916</c:v>
                </c:pt>
                <c:pt idx="2070">
                  <c:v>2568.5385385612508</c:v>
                </c:pt>
                <c:pt idx="2071">
                  <c:v>2578.2989850077838</c:v>
                </c:pt>
                <c:pt idx="2072">
                  <c:v>2588.0965211508133</c:v>
                </c:pt>
                <c:pt idx="2073">
                  <c:v>2597.9312879311865</c:v>
                </c:pt>
                <c:pt idx="2074">
                  <c:v>2607.803426825325</c:v>
                </c:pt>
                <c:pt idx="2075">
                  <c:v>2617.7130798472613</c:v>
                </c:pt>
                <c:pt idx="2076">
                  <c:v>2627.660389550681</c:v>
                </c:pt>
                <c:pt idx="2077">
                  <c:v>2637.6454990309735</c:v>
                </c:pt>
                <c:pt idx="2078">
                  <c:v>2647.6685519272914</c:v>
                </c:pt>
                <c:pt idx="2079">
                  <c:v>2657.7296924246152</c:v>
                </c:pt>
                <c:pt idx="2080">
                  <c:v>2667.8290652558289</c:v>
                </c:pt>
                <c:pt idx="2081">
                  <c:v>2677.9668157038013</c:v>
                </c:pt>
                <c:pt idx="2082">
                  <c:v>2688.1430896034758</c:v>
                </c:pt>
                <c:pt idx="2083">
                  <c:v>2698.3580333439691</c:v>
                </c:pt>
                <c:pt idx="2084">
                  <c:v>2708.6117938706761</c:v>
                </c:pt>
                <c:pt idx="2085">
                  <c:v>2718.9045186873846</c:v>
                </c:pt>
                <c:pt idx="2086">
                  <c:v>2729.2363558583966</c:v>
                </c:pt>
                <c:pt idx="2087">
                  <c:v>2739.6074540106583</c:v>
                </c:pt>
                <c:pt idx="2088">
                  <c:v>2750.017962335899</c:v>
                </c:pt>
                <c:pt idx="2089">
                  <c:v>2760.4680305927754</c:v>
                </c:pt>
                <c:pt idx="2090">
                  <c:v>2770.9578091090279</c:v>
                </c:pt>
                <c:pt idx="2091">
                  <c:v>2781.4874487836423</c:v>
                </c:pt>
                <c:pt idx="2092">
                  <c:v>2792.0571010890203</c:v>
                </c:pt>
                <c:pt idx="2093">
                  <c:v>2802.6669180731587</c:v>
                </c:pt>
                <c:pt idx="2094">
                  <c:v>2813.3170523618369</c:v>
                </c:pt>
                <c:pt idx="2095">
                  <c:v>2824.007657160812</c:v>
                </c:pt>
                <c:pt idx="2096">
                  <c:v>2834.7388862580233</c:v>
                </c:pt>
                <c:pt idx="2097">
                  <c:v>2845.5108940258037</c:v>
                </c:pt>
                <c:pt idx="2098">
                  <c:v>2856.3238354231021</c:v>
                </c:pt>
                <c:pt idx="2099">
                  <c:v>2867.1778659977099</c:v>
                </c:pt>
                <c:pt idx="2100">
                  <c:v>2878.0731418885011</c:v>
                </c:pt>
                <c:pt idx="2101">
                  <c:v>2889.0098198276773</c:v>
                </c:pt>
                <c:pt idx="2102">
                  <c:v>2899.9880571430226</c:v>
                </c:pt>
                <c:pt idx="2103">
                  <c:v>2911.008011760166</c:v>
                </c:pt>
                <c:pt idx="2104">
                  <c:v>2922.0698422048549</c:v>
                </c:pt>
                <c:pt idx="2105">
                  <c:v>2933.1737076052336</c:v>
                </c:pt>
                <c:pt idx="2106">
                  <c:v>2944.3197676941336</c:v>
                </c:pt>
                <c:pt idx="2107">
                  <c:v>2955.5081828113712</c:v>
                </c:pt>
                <c:pt idx="2108">
                  <c:v>2966.7391139060546</c:v>
                </c:pt>
                <c:pt idx="2109">
                  <c:v>2978.0127225388978</c:v>
                </c:pt>
                <c:pt idx="2110">
                  <c:v>2989.3291708845459</c:v>
                </c:pt>
                <c:pt idx="2111">
                  <c:v>3000.6886217339074</c:v>
                </c:pt>
                <c:pt idx="2112">
                  <c:v>3012.0912384964963</c:v>
                </c:pt>
                <c:pt idx="2113">
                  <c:v>3023.5371852027829</c:v>
                </c:pt>
                <c:pt idx="2114">
                  <c:v>3035.0266265065534</c:v>
                </c:pt>
                <c:pt idx="2115">
                  <c:v>3046.5597276872782</c:v>
                </c:pt>
                <c:pt idx="2116">
                  <c:v>3058.1366546524901</c:v>
                </c:pt>
                <c:pt idx="2117">
                  <c:v>3069.7575739401696</c:v>
                </c:pt>
                <c:pt idx="2118">
                  <c:v>3081.4226527211422</c:v>
                </c:pt>
                <c:pt idx="2119">
                  <c:v>3093.1320588014828</c:v>
                </c:pt>
                <c:pt idx="2120">
                  <c:v>3104.8859606249284</c:v>
                </c:pt>
                <c:pt idx="2121">
                  <c:v>3116.684527275303</c:v>
                </c:pt>
                <c:pt idx="2122">
                  <c:v>3128.5279284789494</c:v>
                </c:pt>
                <c:pt idx="2123">
                  <c:v>3140.4163346071696</c:v>
                </c:pt>
                <c:pt idx="2124">
                  <c:v>3152.3499166786769</c:v>
                </c:pt>
                <c:pt idx="2125">
                  <c:v>3164.3288463620561</c:v>
                </c:pt>
                <c:pt idx="2126">
                  <c:v>3176.3532959782319</c:v>
                </c:pt>
                <c:pt idx="2127">
                  <c:v>3188.4234385029495</c:v>
                </c:pt>
                <c:pt idx="2128">
                  <c:v>3200.5394475692606</c:v>
                </c:pt>
                <c:pt idx="2129">
                  <c:v>3212.7014974700237</c:v>
                </c:pt>
                <c:pt idx="2130">
                  <c:v>3224.90976316041</c:v>
                </c:pt>
                <c:pt idx="2131">
                  <c:v>3237.1644202604198</c:v>
                </c:pt>
                <c:pt idx="2132">
                  <c:v>3249.4656450574093</c:v>
                </c:pt>
                <c:pt idx="2133">
                  <c:v>3261.8136145086278</c:v>
                </c:pt>
                <c:pt idx="2134">
                  <c:v>3274.2085062437604</c:v>
                </c:pt>
                <c:pt idx="2135">
                  <c:v>3286.6504985674869</c:v>
                </c:pt>
                <c:pt idx="2136">
                  <c:v>3299.1397704620435</c:v>
                </c:pt>
                <c:pt idx="2137">
                  <c:v>3311.6765015897995</c:v>
                </c:pt>
                <c:pt idx="2138">
                  <c:v>3324.2608722958407</c:v>
                </c:pt>
                <c:pt idx="2139">
                  <c:v>3336.8930636105652</c:v>
                </c:pt>
                <c:pt idx="2140">
                  <c:v>3349.5732572522852</c:v>
                </c:pt>
                <c:pt idx="2141">
                  <c:v>3362.301635629844</c:v>
                </c:pt>
                <c:pt idx="2142">
                  <c:v>3375.0783818452373</c:v>
                </c:pt>
                <c:pt idx="2143">
                  <c:v>3387.9036796962491</c:v>
                </c:pt>
                <c:pt idx="2144">
                  <c:v>3400.7777136790951</c:v>
                </c:pt>
                <c:pt idx="2145">
                  <c:v>3413.7006689910759</c:v>
                </c:pt>
                <c:pt idx="2146">
                  <c:v>3426.6727315332419</c:v>
                </c:pt>
                <c:pt idx="2147">
                  <c:v>3439.6940879130684</c:v>
                </c:pt>
                <c:pt idx="2148">
                  <c:v>3452.764925447138</c:v>
                </c:pt>
                <c:pt idx="2149">
                  <c:v>3465.8854321638373</c:v>
                </c:pt>
                <c:pt idx="2150">
                  <c:v>3479.0557968060598</c:v>
                </c:pt>
                <c:pt idx="2151">
                  <c:v>3492.2762088339227</c:v>
                </c:pt>
                <c:pt idx="2152">
                  <c:v>3505.5468584274918</c:v>
                </c:pt>
                <c:pt idx="2153">
                  <c:v>3518.8679364895165</c:v>
                </c:pt>
                <c:pt idx="2154">
                  <c:v>3532.2396346481769</c:v>
                </c:pt>
                <c:pt idx="2155">
                  <c:v>3545.6621452598401</c:v>
                </c:pt>
                <c:pt idx="2156">
                  <c:v>3559.1356614118276</c:v>
                </c:pt>
                <c:pt idx="2157">
                  <c:v>3572.6603769251928</c:v>
                </c:pt>
                <c:pt idx="2158">
                  <c:v>3586.2364863575085</c:v>
                </c:pt>
                <c:pt idx="2159">
                  <c:v>3599.864185005667</c:v>
                </c:pt>
                <c:pt idx="2160">
                  <c:v>3613.5436689086887</c:v>
                </c:pt>
                <c:pt idx="2161">
                  <c:v>3627.2751348505417</c:v>
                </c:pt>
                <c:pt idx="2162">
                  <c:v>3641.0587803629737</c:v>
                </c:pt>
                <c:pt idx="2163">
                  <c:v>3654.8948037283531</c:v>
                </c:pt>
                <c:pt idx="2164">
                  <c:v>3668.7834039825207</c:v>
                </c:pt>
                <c:pt idx="2165">
                  <c:v>3682.7247809176542</c:v>
                </c:pt>
                <c:pt idx="2166">
                  <c:v>3696.7191350851413</c:v>
                </c:pt>
                <c:pt idx="2167">
                  <c:v>3710.7666677984648</c:v>
                </c:pt>
                <c:pt idx="2168">
                  <c:v>3724.867581136099</c:v>
                </c:pt>
                <c:pt idx="2169">
                  <c:v>3739.0220779444162</c:v>
                </c:pt>
                <c:pt idx="2170">
                  <c:v>3753.2303618406049</c:v>
                </c:pt>
                <c:pt idx="2171">
                  <c:v>3767.4926372155992</c:v>
                </c:pt>
                <c:pt idx="2172">
                  <c:v>3781.8091092370187</c:v>
                </c:pt>
                <c:pt idx="2173">
                  <c:v>3796.1799838521192</c:v>
                </c:pt>
                <c:pt idx="2174">
                  <c:v>3810.6054677907573</c:v>
                </c:pt>
                <c:pt idx="2175">
                  <c:v>3825.0857685683623</c:v>
                </c:pt>
                <c:pt idx="2176">
                  <c:v>3839.6210944889222</c:v>
                </c:pt>
                <c:pt idx="2177">
                  <c:v>3854.2116546479801</c:v>
                </c:pt>
                <c:pt idx="2178">
                  <c:v>3868.8576589356426</c:v>
                </c:pt>
                <c:pt idx="2179">
                  <c:v>3883.5593180395981</c:v>
                </c:pt>
                <c:pt idx="2180">
                  <c:v>3898.3168434481486</c:v>
                </c:pt>
                <c:pt idx="2181">
                  <c:v>3913.1304474532517</c:v>
                </c:pt>
                <c:pt idx="2182">
                  <c:v>3928.0003431535742</c:v>
                </c:pt>
                <c:pt idx="2183">
                  <c:v>3942.926744457558</c:v>
                </c:pt>
                <c:pt idx="2184">
                  <c:v>3957.909866086497</c:v>
                </c:pt>
                <c:pt idx="2185">
                  <c:v>3972.9499235776257</c:v>
                </c:pt>
                <c:pt idx="2186">
                  <c:v>3988.0471332872207</c:v>
                </c:pt>
                <c:pt idx="2187">
                  <c:v>4003.2017123937121</c:v>
                </c:pt>
                <c:pt idx="2188">
                  <c:v>4018.4138789008084</c:v>
                </c:pt>
                <c:pt idx="2189">
                  <c:v>4033.6838516406315</c:v>
                </c:pt>
                <c:pt idx="2190">
                  <c:v>4049.011850276866</c:v>
                </c:pt>
                <c:pt idx="2191">
                  <c:v>4064.3980953079181</c:v>
                </c:pt>
                <c:pt idx="2192">
                  <c:v>4079.8428080700883</c:v>
                </c:pt>
                <c:pt idx="2193">
                  <c:v>4095.3462107407545</c:v>
                </c:pt>
                <c:pt idx="2194">
                  <c:v>4110.9085263415691</c:v>
                </c:pt>
                <c:pt idx="2195">
                  <c:v>4126.529978741667</c:v>
                </c:pt>
                <c:pt idx="2196">
                  <c:v>4142.2107926608851</c:v>
                </c:pt>
                <c:pt idx="2197">
                  <c:v>4157.9511936729969</c:v>
                </c:pt>
                <c:pt idx="2198">
                  <c:v>4173.7514082089547</c:v>
                </c:pt>
                <c:pt idx="2199">
                  <c:v>4189.6116635601484</c:v>
                </c:pt>
                <c:pt idx="2200">
                  <c:v>4205.5321878816767</c:v>
                </c:pt>
                <c:pt idx="2201">
                  <c:v>4221.5132101956269</c:v>
                </c:pt>
                <c:pt idx="2202">
                  <c:v>4237.55496039437</c:v>
                </c:pt>
                <c:pt idx="2203">
                  <c:v>4253.6576692438684</c:v>
                </c:pt>
                <c:pt idx="2204">
                  <c:v>4269.8215683869948</c:v>
                </c:pt>
                <c:pt idx="2205">
                  <c:v>4286.0468903468654</c:v>
                </c:pt>
                <c:pt idx="2206">
                  <c:v>4302.3338685301833</c:v>
                </c:pt>
                <c:pt idx="2207">
                  <c:v>4318.6827372305979</c:v>
                </c:pt>
                <c:pt idx="2208">
                  <c:v>4335.0937316320742</c:v>
                </c:pt>
                <c:pt idx="2209">
                  <c:v>4351.5670878122764</c:v>
                </c:pt>
                <c:pt idx="2210">
                  <c:v>4368.1030427459636</c:v>
                </c:pt>
                <c:pt idx="2211">
                  <c:v>4384.7018343083982</c:v>
                </c:pt>
                <c:pt idx="2212">
                  <c:v>4401.3637012787703</c:v>
                </c:pt>
                <c:pt idx="2213">
                  <c:v>4418.0888833436302</c:v>
                </c:pt>
                <c:pt idx="2214">
                  <c:v>4434.877621100336</c:v>
                </c:pt>
                <c:pt idx="2215">
                  <c:v>4451.7301560605174</c:v>
                </c:pt>
                <c:pt idx="2216">
                  <c:v>4468.6467306535478</c:v>
                </c:pt>
                <c:pt idx="2217">
                  <c:v>4485.6275882300315</c:v>
                </c:pt>
                <c:pt idx="2218">
                  <c:v>4502.672973065306</c:v>
                </c:pt>
                <c:pt idx="2219">
                  <c:v>4519.7831303629546</c:v>
                </c:pt>
                <c:pt idx="2220">
                  <c:v>4536.9583062583342</c:v>
                </c:pt>
                <c:pt idx="2221">
                  <c:v>4554.1987478221163</c:v>
                </c:pt>
                <c:pt idx="2222">
                  <c:v>4571.5047030638407</c:v>
                </c:pt>
                <c:pt idx="2223">
                  <c:v>4588.8764209354831</c:v>
                </c:pt>
                <c:pt idx="2224">
                  <c:v>4606.3141513350383</c:v>
                </c:pt>
                <c:pt idx="2225">
                  <c:v>4623.8181451101118</c:v>
                </c:pt>
                <c:pt idx="2226">
                  <c:v>4641.3886540615304</c:v>
                </c:pt>
                <c:pt idx="2227">
                  <c:v>4659.0259309469639</c:v>
                </c:pt>
                <c:pt idx="2228">
                  <c:v>4676.7302294845622</c:v>
                </c:pt>
                <c:pt idx="2229">
                  <c:v>4694.5018043566033</c:v>
                </c:pt>
                <c:pt idx="2230">
                  <c:v>4712.3409112131585</c:v>
                </c:pt>
                <c:pt idx="2231">
                  <c:v>4730.2478066757685</c:v>
                </c:pt>
                <c:pt idx="2232">
                  <c:v>4748.2227483411361</c:v>
                </c:pt>
                <c:pt idx="2233">
                  <c:v>4766.2659947848324</c:v>
                </c:pt>
                <c:pt idx="2234">
                  <c:v>4784.3778055650146</c:v>
                </c:pt>
                <c:pt idx="2235">
                  <c:v>4802.5584412261614</c:v>
                </c:pt>
                <c:pt idx="2236">
                  <c:v>4820.8081633028214</c:v>
                </c:pt>
                <c:pt idx="2237">
                  <c:v>4839.1272343233722</c:v>
                </c:pt>
                <c:pt idx="2238">
                  <c:v>4857.515917813801</c:v>
                </c:pt>
                <c:pt idx="2239">
                  <c:v>4875.9744783014939</c:v>
                </c:pt>
                <c:pt idx="2240">
                  <c:v>4894.5031813190399</c:v>
                </c:pt>
                <c:pt idx="2241">
                  <c:v>4913.102293408052</c:v>
                </c:pt>
                <c:pt idx="2242">
                  <c:v>4931.7720821230023</c:v>
                </c:pt>
                <c:pt idx="2243">
                  <c:v>4950.5128160350696</c:v>
                </c:pt>
                <c:pt idx="2244">
                  <c:v>4969.3247647360031</c:v>
                </c:pt>
                <c:pt idx="2245">
                  <c:v>4988.2081988420005</c:v>
                </c:pt>
                <c:pt idx="2246">
                  <c:v>5007.1633899976005</c:v>
                </c:pt>
                <c:pt idx="2247">
                  <c:v>5026.1906108795911</c:v>
                </c:pt>
                <c:pt idx="2248">
                  <c:v>5045.2901352009339</c:v>
                </c:pt>
                <c:pt idx="2249">
                  <c:v>5064.4622377146979</c:v>
                </c:pt>
                <c:pt idx="2250">
                  <c:v>5083.7071942180137</c:v>
                </c:pt>
                <c:pt idx="2251">
                  <c:v>5103.0252815560425</c:v>
                </c:pt>
                <c:pt idx="2252">
                  <c:v>5122.4167776259555</c:v>
                </c:pt>
                <c:pt idx="2253">
                  <c:v>5141.8819613809346</c:v>
                </c:pt>
                <c:pt idx="2254">
                  <c:v>5161.4211128341822</c:v>
                </c:pt>
                <c:pt idx="2255">
                  <c:v>5181.0345130629521</c:v>
                </c:pt>
                <c:pt idx="2256">
                  <c:v>5200.7224442125917</c:v>
                </c:pt>
                <c:pt idx="2257">
                  <c:v>5220.4851895005995</c:v>
                </c:pt>
                <c:pt idx="2258">
                  <c:v>5240.3230332207022</c:v>
                </c:pt>
                <c:pt idx="2259">
                  <c:v>5260.2362607469413</c:v>
                </c:pt>
                <c:pt idx="2260">
                  <c:v>5280.2251585377799</c:v>
                </c:pt>
                <c:pt idx="2261">
                  <c:v>5300.2900141402233</c:v>
                </c:pt>
                <c:pt idx="2262">
                  <c:v>5320.4311161939559</c:v>
                </c:pt>
                <c:pt idx="2263">
                  <c:v>5340.6487544354932</c:v>
                </c:pt>
                <c:pt idx="2264">
                  <c:v>5360.943219702348</c:v>
                </c:pt>
                <c:pt idx="2265">
                  <c:v>5381.3148039372172</c:v>
                </c:pt>
                <c:pt idx="2266">
                  <c:v>5401.7638001921787</c:v>
                </c:pt>
                <c:pt idx="2267">
                  <c:v>5422.290502632909</c:v>
                </c:pt>
                <c:pt idx="2268">
                  <c:v>5442.8952065429139</c:v>
                </c:pt>
                <c:pt idx="2269">
                  <c:v>5463.5782083277772</c:v>
                </c:pt>
                <c:pt idx="2270">
                  <c:v>5484.339805519423</c:v>
                </c:pt>
                <c:pt idx="2271">
                  <c:v>5505.1802967803969</c:v>
                </c:pt>
                <c:pt idx="2272">
                  <c:v>5526.0999819081626</c:v>
                </c:pt>
                <c:pt idx="2273">
                  <c:v>5547.0991618394137</c:v>
                </c:pt>
                <c:pt idx="2274">
                  <c:v>5568.1781386544035</c:v>
                </c:pt>
                <c:pt idx="2275">
                  <c:v>5589.3372155812904</c:v>
                </c:pt>
                <c:pt idx="2276">
                  <c:v>5610.5766970004997</c:v>
                </c:pt>
                <c:pt idx="2277">
                  <c:v>5631.8968884491014</c:v>
                </c:pt>
                <c:pt idx="2278">
                  <c:v>5653.298096625208</c:v>
                </c:pt>
                <c:pt idx="2279">
                  <c:v>5674.7806293923841</c:v>
                </c:pt>
                <c:pt idx="2280">
                  <c:v>5696.3447957840754</c:v>
                </c:pt>
                <c:pt idx="2281">
                  <c:v>5717.9909060080554</c:v>
                </c:pt>
                <c:pt idx="2282">
                  <c:v>5739.7192714508865</c:v>
                </c:pt>
                <c:pt idx="2283">
                  <c:v>5761.5302046823999</c:v>
                </c:pt>
                <c:pt idx="2284">
                  <c:v>5783.4240194601934</c:v>
                </c:pt>
                <c:pt idx="2285">
                  <c:v>5805.4010307341423</c:v>
                </c:pt>
                <c:pt idx="2286">
                  <c:v>5827.4615546509322</c:v>
                </c:pt>
                <c:pt idx="2287">
                  <c:v>5849.6059085586057</c:v>
                </c:pt>
                <c:pt idx="2288">
                  <c:v>5871.8344110111284</c:v>
                </c:pt>
                <c:pt idx="2289">
                  <c:v>5894.1473817729711</c:v>
                </c:pt>
                <c:pt idx="2290">
                  <c:v>5916.5451418237089</c:v>
                </c:pt>
                <c:pt idx="2291">
                  <c:v>5939.0280133626393</c:v>
                </c:pt>
                <c:pt idx="2292">
                  <c:v>5961.5963198134177</c:v>
                </c:pt>
                <c:pt idx="2293">
                  <c:v>5984.2503858287091</c:v>
                </c:pt>
                <c:pt idx="2294">
                  <c:v>6006.9905372948588</c:v>
                </c:pt>
                <c:pt idx="2295">
                  <c:v>6029.8171013365791</c:v>
                </c:pt>
                <c:pt idx="2296">
                  <c:v>6052.7304063216579</c:v>
                </c:pt>
                <c:pt idx="2297">
                  <c:v>6075.73078186568</c:v>
                </c:pt>
                <c:pt idx="2298">
                  <c:v>6098.8185588367696</c:v>
                </c:pt>
                <c:pt idx="2299">
                  <c:v>6121.9940693603494</c:v>
                </c:pt>
                <c:pt idx="2300">
                  <c:v>6145.2576468239185</c:v>
                </c:pt>
                <c:pt idx="2301">
                  <c:v>6168.6096258818498</c:v>
                </c:pt>
                <c:pt idx="2302">
                  <c:v>6192.0503424602011</c:v>
                </c:pt>
                <c:pt idx="2303">
                  <c:v>6215.5801337615503</c:v>
                </c:pt>
                <c:pt idx="2304">
                  <c:v>6239.1993382698447</c:v>
                </c:pt>
                <c:pt idx="2305">
                  <c:v>6262.90829575527</c:v>
                </c:pt>
                <c:pt idx="2306">
                  <c:v>6286.7073472791399</c:v>
                </c:pt>
                <c:pt idx="2307">
                  <c:v>6310.5968351988004</c:v>
                </c:pt>
                <c:pt idx="2308">
                  <c:v>6334.5771031725562</c:v>
                </c:pt>
                <c:pt idx="2309">
                  <c:v>6358.648496164612</c:v>
                </c:pt>
                <c:pt idx="2310">
                  <c:v>6382.8113604500377</c:v>
                </c:pt>
                <c:pt idx="2311">
                  <c:v>6407.0660436197477</c:v>
                </c:pt>
                <c:pt idx="2312">
                  <c:v>6431.4128945855027</c:v>
                </c:pt>
                <c:pt idx="2313">
                  <c:v>6455.8522635849276</c:v>
                </c:pt>
                <c:pt idx="2314">
                  <c:v>6480.3845021865509</c:v>
                </c:pt>
                <c:pt idx="2315">
                  <c:v>6505.0099632948595</c:v>
                </c:pt>
                <c:pt idx="2316">
                  <c:v>6529.7290011553805</c:v>
                </c:pt>
                <c:pt idx="2317">
                  <c:v>6554.5419713597712</c:v>
                </c:pt>
                <c:pt idx="2318">
                  <c:v>6579.4492308509389</c:v>
                </c:pt>
                <c:pt idx="2319">
                  <c:v>6604.451137928173</c:v>
                </c:pt>
                <c:pt idx="2320">
                  <c:v>6629.5480522523003</c:v>
                </c:pt>
                <c:pt idx="2321">
                  <c:v>6654.7403348508597</c:v>
                </c:pt>
                <c:pt idx="2322">
                  <c:v>6680.0283481232927</c:v>
                </c:pt>
                <c:pt idx="2323">
                  <c:v>6705.4124558461617</c:v>
                </c:pt>
                <c:pt idx="2324">
                  <c:v>6730.893023178377</c:v>
                </c:pt>
                <c:pt idx="2325">
                  <c:v>6756.4704166664551</c:v>
                </c:pt>
                <c:pt idx="2326">
                  <c:v>6782.1450042497881</c:v>
                </c:pt>
                <c:pt idx="2327">
                  <c:v>6807.9171552659373</c:v>
                </c:pt>
                <c:pt idx="2328">
                  <c:v>6833.7872404559475</c:v>
                </c:pt>
                <c:pt idx="2329">
                  <c:v>6859.7556319696805</c:v>
                </c:pt>
                <c:pt idx="2330">
                  <c:v>6885.8227033711655</c:v>
                </c:pt>
                <c:pt idx="2331">
                  <c:v>6911.9888296439758</c:v>
                </c:pt>
                <c:pt idx="2332">
                  <c:v>6938.2543871966227</c:v>
                </c:pt>
                <c:pt idx="2333">
                  <c:v>6964.6197538679698</c:v>
                </c:pt>
                <c:pt idx="2334">
                  <c:v>6991.0853089326683</c:v>
                </c:pt>
                <c:pt idx="2335">
                  <c:v>7017.6514331066128</c:v>
                </c:pt>
                <c:pt idx="2336">
                  <c:v>7044.3185085524183</c:v>
                </c:pt>
                <c:pt idx="2337">
                  <c:v>7071.0869188849174</c:v>
                </c:pt>
                <c:pt idx="2338">
                  <c:v>7097.9570491766799</c:v>
                </c:pt>
                <c:pt idx="2339">
                  <c:v>7124.9292859635516</c:v>
                </c:pt>
                <c:pt idx="2340">
                  <c:v>7152.0040172502131</c:v>
                </c:pt>
                <c:pt idx="2341">
                  <c:v>7179.1816325157642</c:v>
                </c:pt>
                <c:pt idx="2342">
                  <c:v>7206.4625227193246</c:v>
                </c:pt>
                <c:pt idx="2343">
                  <c:v>7233.847080305658</c:v>
                </c:pt>
                <c:pt idx="2344">
                  <c:v>7261.3356992108193</c:v>
                </c:pt>
                <c:pt idx="2345">
                  <c:v>7288.9287748678207</c:v>
                </c:pt>
                <c:pt idx="2346">
                  <c:v>7316.6267042123191</c:v>
                </c:pt>
                <c:pt idx="2347">
                  <c:v>7344.4298856883261</c:v>
                </c:pt>
                <c:pt idx="2348">
                  <c:v>7372.3387192539421</c:v>
                </c:pt>
                <c:pt idx="2349">
                  <c:v>7400.353606387107</c:v>
                </c:pt>
                <c:pt idx="2350">
                  <c:v>7428.4749500913786</c:v>
                </c:pt>
                <c:pt idx="2351">
                  <c:v>7456.7031549017256</c:v>
                </c:pt>
                <c:pt idx="2352">
                  <c:v>7485.0386268903521</c:v>
                </c:pt>
                <c:pt idx="2353">
                  <c:v>7513.4817736725354</c:v>
                </c:pt>
                <c:pt idx="2354">
                  <c:v>7542.0330044124912</c:v>
                </c:pt>
                <c:pt idx="2355">
                  <c:v>7570.6927298292585</c:v>
                </c:pt>
                <c:pt idx="2356">
                  <c:v>7599.46136220261</c:v>
                </c:pt>
                <c:pt idx="2357">
                  <c:v>7628.3393153789802</c:v>
                </c:pt>
                <c:pt idx="2358">
                  <c:v>7657.3270047774204</c:v>
                </c:pt>
                <c:pt idx="2359">
                  <c:v>7686.4248473955749</c:v>
                </c:pt>
                <c:pt idx="2360">
                  <c:v>7715.6332618156785</c:v>
                </c:pt>
                <c:pt idx="2361">
                  <c:v>7744.9526682105779</c:v>
                </c:pt>
                <c:pt idx="2362">
                  <c:v>7774.3834883497784</c:v>
                </c:pt>
                <c:pt idx="2363">
                  <c:v>7803.9261456055074</c:v>
                </c:pt>
                <c:pt idx="2364">
                  <c:v>7833.5810649588084</c:v>
                </c:pt>
                <c:pt idx="2365">
                  <c:v>7863.348673005652</c:v>
                </c:pt>
                <c:pt idx="2366">
                  <c:v>7893.229397963074</c:v>
                </c:pt>
                <c:pt idx="2367">
                  <c:v>7923.2236696753334</c:v>
                </c:pt>
                <c:pt idx="2368">
                  <c:v>7953.3319196201001</c:v>
                </c:pt>
                <c:pt idx="2369">
                  <c:v>7983.554580914657</c:v>
                </c:pt>
                <c:pt idx="2370">
                  <c:v>8013.8920883221326</c:v>
                </c:pt>
                <c:pt idx="2371">
                  <c:v>8044.344878257757</c:v>
                </c:pt>
                <c:pt idx="2372">
                  <c:v>8074.9133887951366</c:v>
                </c:pt>
                <c:pt idx="2373">
                  <c:v>8105.5980596725585</c:v>
                </c:pt>
                <c:pt idx="2374">
                  <c:v>8136.3993322993147</c:v>
                </c:pt>
                <c:pt idx="2375">
                  <c:v>8167.3176497620525</c:v>
                </c:pt>
                <c:pt idx="2376">
                  <c:v>8198.3534568311479</c:v>
                </c:pt>
                <c:pt idx="2377">
                  <c:v>8229.5071999671072</c:v>
                </c:pt>
                <c:pt idx="2378">
                  <c:v>8260.7793273269817</c:v>
                </c:pt>
                <c:pt idx="2379">
                  <c:v>8292.1702887708252</c:v>
                </c:pt>
                <c:pt idx="2380">
                  <c:v>8323.680535868154</c:v>
                </c:pt>
                <c:pt idx="2381">
                  <c:v>8355.3105219044537</c:v>
                </c:pt>
                <c:pt idx="2382">
                  <c:v>8387.0607018876908</c:v>
                </c:pt>
                <c:pt idx="2383">
                  <c:v>8418.931532554865</c:v>
                </c:pt>
                <c:pt idx="2384">
                  <c:v>8450.9234723785739</c:v>
                </c:pt>
                <c:pt idx="2385">
                  <c:v>8483.0369815736121</c:v>
                </c:pt>
                <c:pt idx="2386">
                  <c:v>8515.2725221035926</c:v>
                </c:pt>
                <c:pt idx="2387">
                  <c:v>8547.6305576875857</c:v>
                </c:pt>
                <c:pt idx="2388">
                  <c:v>8580.1115538067988</c:v>
                </c:pt>
                <c:pt idx="2389">
                  <c:v>8612.7159777112647</c:v>
                </c:pt>
                <c:pt idx="2390">
                  <c:v>8645.4442984265679</c:v>
                </c:pt>
                <c:pt idx="2391">
                  <c:v>8678.2969867605898</c:v>
                </c:pt>
                <c:pt idx="2392">
                  <c:v>8711.2745153102805</c:v>
                </c:pt>
                <c:pt idx="2393">
                  <c:v>8744.3773584684604</c:v>
                </c:pt>
                <c:pt idx="2394">
                  <c:v>8777.605992430641</c:v>
                </c:pt>
                <c:pt idx="2395">
                  <c:v>8810.9608952018771</c:v>
                </c:pt>
                <c:pt idx="2396">
                  <c:v>8844.4425466036446</c:v>
                </c:pt>
                <c:pt idx="2397">
                  <c:v>8878.051428280738</c:v>
                </c:pt>
                <c:pt idx="2398">
                  <c:v>8911.7880237082045</c:v>
                </c:pt>
                <c:pt idx="2399">
                  <c:v>8945.6528181982958</c:v>
                </c:pt>
                <c:pt idx="2400">
                  <c:v>8979.6462989074498</c:v>
                </c:pt>
                <c:pt idx="2401">
                  <c:v>9013.7689548432991</c:v>
                </c:pt>
                <c:pt idx="2402">
                  <c:v>9048.0212768717047</c:v>
                </c:pt>
                <c:pt idx="2403">
                  <c:v>9082.4037577238178</c:v>
                </c:pt>
                <c:pt idx="2404">
                  <c:v>9116.916892003168</c:v>
                </c:pt>
                <c:pt idx="2405">
                  <c:v>9151.5611761927794</c:v>
                </c:pt>
                <c:pt idx="2406">
                  <c:v>9186.3371086623119</c:v>
                </c:pt>
                <c:pt idx="2407">
                  <c:v>9221.2451896752282</c:v>
                </c:pt>
                <c:pt idx="2408">
                  <c:v>9256.2859213959946</c:v>
                </c:pt>
                <c:pt idx="2409">
                  <c:v>9291.4598078972995</c:v>
                </c:pt>
                <c:pt idx="2410">
                  <c:v>9326.7673551673088</c:v>
                </c:pt>
                <c:pt idx="2411">
                  <c:v>9362.209071116944</c:v>
                </c:pt>
                <c:pt idx="2412">
                  <c:v>9397.7854655871888</c:v>
                </c:pt>
                <c:pt idx="2413">
                  <c:v>9433.49705035642</c:v>
                </c:pt>
                <c:pt idx="2414">
                  <c:v>9469.344339147774</c:v>
                </c:pt>
                <c:pt idx="2415">
                  <c:v>9505.3278476365358</c:v>
                </c:pt>
                <c:pt idx="2416">
                  <c:v>9541.4480934575549</c:v>
                </c:pt>
                <c:pt idx="2417">
                  <c:v>9577.7055962126942</c:v>
                </c:pt>
                <c:pt idx="2418">
                  <c:v>9614.1008774783022</c:v>
                </c:pt>
                <c:pt idx="2419">
                  <c:v>9650.6344608127201</c:v>
                </c:pt>
                <c:pt idx="2420">
                  <c:v>9687.3068717638089</c:v>
                </c:pt>
                <c:pt idx="2421">
                  <c:v>9724.1186378765124</c:v>
                </c:pt>
                <c:pt idx="2422">
                  <c:v>9761.0702887004427</c:v>
                </c:pt>
                <c:pt idx="2423">
                  <c:v>9798.1623557975054</c:v>
                </c:pt>
                <c:pt idx="2424">
                  <c:v>9835.3953727495355</c:v>
                </c:pt>
                <c:pt idx="2425">
                  <c:v>9872.7698751659846</c:v>
                </c:pt>
                <c:pt idx="2426">
                  <c:v>9910.2864006916152</c:v>
                </c:pt>
                <c:pt idx="2427">
                  <c:v>9947.9454890142442</c:v>
                </c:pt>
                <c:pt idx="2428">
                  <c:v>9985.747681872499</c:v>
                </c:pt>
                <c:pt idx="2429">
                  <c:v>10023.693523063615</c:v>
                </c:pt>
                <c:pt idx="2430">
                  <c:v>10061.783558451258</c:v>
                </c:pt>
                <c:pt idx="2431">
                  <c:v>10100.018335973373</c:v>
                </c:pt>
                <c:pt idx="2432">
                  <c:v>10138.398405650072</c:v>
                </c:pt>
                <c:pt idx="2433">
                  <c:v>10176.924319591542</c:v>
                </c:pt>
                <c:pt idx="2434">
                  <c:v>10215.596632005991</c:v>
                </c:pt>
                <c:pt idx="2435">
                  <c:v>10254.415899207614</c:v>
                </c:pt>
                <c:pt idx="2436">
                  <c:v>10293.382679624603</c:v>
                </c:pt>
                <c:pt idx="2437">
                  <c:v>10332.497533807176</c:v>
                </c:pt>
                <c:pt idx="2438">
                  <c:v>10371.761024435644</c:v>
                </c:pt>
                <c:pt idx="2439">
                  <c:v>10411.1737163285</c:v>
                </c:pt>
                <c:pt idx="2440">
                  <c:v>10450.736176450548</c:v>
                </c:pt>
                <c:pt idx="2441">
                  <c:v>10490.44897392106</c:v>
                </c:pt>
                <c:pt idx="2442">
                  <c:v>10530.31268002196</c:v>
                </c:pt>
                <c:pt idx="2443">
                  <c:v>10570.327868206043</c:v>
                </c:pt>
                <c:pt idx="2444">
                  <c:v>10610.495114105226</c:v>
                </c:pt>
                <c:pt idx="2445">
                  <c:v>10650.814995538825</c:v>
                </c:pt>
                <c:pt idx="2446">
                  <c:v>10691.288092521872</c:v>
                </c:pt>
                <c:pt idx="2447">
                  <c:v>10731.914987273456</c:v>
                </c:pt>
                <c:pt idx="2448">
                  <c:v>10772.696264225095</c:v>
                </c:pt>
                <c:pt idx="2449">
                  <c:v>10813.632510029151</c:v>
                </c:pt>
                <c:pt idx="2450">
                  <c:v>10854.724313567262</c:v>
                </c:pt>
                <c:pt idx="2451">
                  <c:v>10895.972265958817</c:v>
                </c:pt>
                <c:pt idx="2452">
                  <c:v>10937.376960569462</c:v>
                </c:pt>
                <c:pt idx="2453">
                  <c:v>10978.938993019627</c:v>
                </c:pt>
                <c:pt idx="2454">
                  <c:v>11020.658961193101</c:v>
                </c:pt>
                <c:pt idx="2455">
                  <c:v>11062.537465245636</c:v>
                </c:pt>
                <c:pt idx="2456">
                  <c:v>11104.575107613569</c:v>
                </c:pt>
                <c:pt idx="2457">
                  <c:v>11146.772493022501</c:v>
                </c:pt>
                <c:pt idx="2458">
                  <c:v>11189.130228495987</c:v>
                </c:pt>
                <c:pt idx="2459">
                  <c:v>11231.648923364273</c:v>
                </c:pt>
                <c:pt idx="2460">
                  <c:v>11274.329189273058</c:v>
                </c:pt>
                <c:pt idx="2461">
                  <c:v>11317.171640192295</c:v>
                </c:pt>
                <c:pt idx="2462">
                  <c:v>11360.176892425026</c:v>
                </c:pt>
                <c:pt idx="2463">
                  <c:v>11403.345564616242</c:v>
                </c:pt>
                <c:pt idx="2464">
                  <c:v>11446.678277761785</c:v>
                </c:pt>
                <c:pt idx="2465">
                  <c:v>11490.175655217279</c:v>
                </c:pt>
                <c:pt idx="2466">
                  <c:v>11533.838322707104</c:v>
                </c:pt>
                <c:pt idx="2467">
                  <c:v>11577.666908333391</c:v>
                </c:pt>
                <c:pt idx="2468">
                  <c:v>11621.662042585058</c:v>
                </c:pt>
                <c:pt idx="2469">
                  <c:v>11665.824358346881</c:v>
                </c:pt>
                <c:pt idx="2470">
                  <c:v>11710.154490908599</c:v>
                </c:pt>
                <c:pt idx="2471">
                  <c:v>11754.653077974051</c:v>
                </c:pt>
                <c:pt idx="2472">
                  <c:v>11799.320759670352</c:v>
                </c:pt>
                <c:pt idx="2473">
                  <c:v>11844.1581785571</c:v>
                </c:pt>
                <c:pt idx="2474">
                  <c:v>11889.165979635616</c:v>
                </c:pt>
                <c:pt idx="2475">
                  <c:v>11934.344810358232</c:v>
                </c:pt>
                <c:pt idx="2476">
                  <c:v>11979.695320637595</c:v>
                </c:pt>
                <c:pt idx="2477">
                  <c:v>12025.218162856017</c:v>
                </c:pt>
                <c:pt idx="2478">
                  <c:v>12070.913991874871</c:v>
                </c:pt>
                <c:pt idx="2479">
                  <c:v>12116.783465043996</c:v>
                </c:pt>
                <c:pt idx="2480">
                  <c:v>12162.827242211164</c:v>
                </c:pt>
                <c:pt idx="2481">
                  <c:v>12209.045985731567</c:v>
                </c:pt>
                <c:pt idx="2482">
                  <c:v>12255.440360477347</c:v>
                </c:pt>
                <c:pt idx="2483">
                  <c:v>12302.01103384716</c:v>
                </c:pt>
                <c:pt idx="2484">
                  <c:v>12348.75867577578</c:v>
                </c:pt>
                <c:pt idx="2485">
                  <c:v>12395.683958743728</c:v>
                </c:pt>
                <c:pt idx="2486">
                  <c:v>12442.787557786954</c:v>
                </c:pt>
                <c:pt idx="2487">
                  <c:v>12490.070150506544</c:v>
                </c:pt>
                <c:pt idx="2488">
                  <c:v>12537.53241707847</c:v>
                </c:pt>
                <c:pt idx="2489">
                  <c:v>12585.175040263368</c:v>
                </c:pt>
                <c:pt idx="2490">
                  <c:v>12632.998705416368</c:v>
                </c:pt>
                <c:pt idx="2491">
                  <c:v>12681.004100496952</c:v>
                </c:pt>
                <c:pt idx="2492">
                  <c:v>12729.19191607884</c:v>
                </c:pt>
                <c:pt idx="2493">
                  <c:v>12777.56284535994</c:v>
                </c:pt>
                <c:pt idx="2494">
                  <c:v>12826.117584172309</c:v>
                </c:pt>
                <c:pt idx="2495">
                  <c:v>12874.856830992165</c:v>
                </c:pt>
                <c:pt idx="2496">
                  <c:v>12923.781286949936</c:v>
                </c:pt>
                <c:pt idx="2497">
                  <c:v>12972.891655840345</c:v>
                </c:pt>
                <c:pt idx="2498">
                  <c:v>13022.188644132539</c:v>
                </c:pt>
                <c:pt idx="2499">
                  <c:v>13071.672960980242</c:v>
                </c:pt>
                <c:pt idx="2500">
                  <c:v>13121.345318231968</c:v>
                </c:pt>
                <c:pt idx="2501">
                  <c:v>13171.206430441251</c:v>
                </c:pt>
                <c:pt idx="2502">
                  <c:v>13221.257014876928</c:v>
                </c:pt>
                <c:pt idx="2503">
                  <c:v>13271.49779153346</c:v>
                </c:pt>
                <c:pt idx="2504">
                  <c:v>13321.929483141288</c:v>
                </c:pt>
                <c:pt idx="2505">
                  <c:v>13372.552815177225</c:v>
                </c:pt>
                <c:pt idx="2506">
                  <c:v>13423.368515874899</c:v>
                </c:pt>
                <c:pt idx="2507">
                  <c:v>13474.377316235224</c:v>
                </c:pt>
                <c:pt idx="2508">
                  <c:v>13525.579950036919</c:v>
                </c:pt>
                <c:pt idx="2509">
                  <c:v>13576.97715384706</c:v>
                </c:pt>
                <c:pt idx="2510">
                  <c:v>13628.569667031679</c:v>
                </c:pt>
                <c:pt idx="2511">
                  <c:v>13680.3582317664</c:v>
                </c:pt>
                <c:pt idx="2512">
                  <c:v>13732.343593047113</c:v>
                </c:pt>
                <c:pt idx="2513">
                  <c:v>13784.526498700692</c:v>
                </c:pt>
                <c:pt idx="2514">
                  <c:v>13836.907699395755</c:v>
                </c:pt>
                <c:pt idx="2515">
                  <c:v>13889.487948653459</c:v>
                </c:pt>
                <c:pt idx="2516">
                  <c:v>13942.268002858342</c:v>
                </c:pt>
                <c:pt idx="2517">
                  <c:v>13995.248621269204</c:v>
                </c:pt>
                <c:pt idx="2518">
                  <c:v>14048.430566030027</c:v>
                </c:pt>
                <c:pt idx="2519">
                  <c:v>14101.814602180941</c:v>
                </c:pt>
                <c:pt idx="2520">
                  <c:v>14155.401497669229</c:v>
                </c:pt>
                <c:pt idx="2521">
                  <c:v>14209.192023360372</c:v>
                </c:pt>
                <c:pt idx="2522">
                  <c:v>14263.186953049142</c:v>
                </c:pt>
                <c:pt idx="2523">
                  <c:v>14317.387063470729</c:v>
                </c:pt>
                <c:pt idx="2524">
                  <c:v>14371.793134311918</c:v>
                </c:pt>
                <c:pt idx="2525">
                  <c:v>14426.405948222304</c:v>
                </c:pt>
                <c:pt idx="2526">
                  <c:v>14481.226290825549</c:v>
                </c:pt>
                <c:pt idx="2527">
                  <c:v>14536.254950730687</c:v>
                </c:pt>
                <c:pt idx="2528">
                  <c:v>14591.492719543463</c:v>
                </c:pt>
                <c:pt idx="2529">
                  <c:v>14646.940391877728</c:v>
                </c:pt>
                <c:pt idx="2530">
                  <c:v>14702.598765366864</c:v>
                </c:pt>
                <c:pt idx="2531">
                  <c:v>14758.468640675257</c:v>
                </c:pt>
                <c:pt idx="2532">
                  <c:v>14814.550821509823</c:v>
                </c:pt>
                <c:pt idx="2533">
                  <c:v>14870.84611463156</c:v>
                </c:pt>
                <c:pt idx="2534">
                  <c:v>14927.355329867161</c:v>
                </c:pt>
                <c:pt idx="2535">
                  <c:v>14984.079280120657</c:v>
                </c:pt>
                <c:pt idx="2536">
                  <c:v>15041.018781385115</c:v>
                </c:pt>
                <c:pt idx="2537">
                  <c:v>15098.174652754378</c:v>
                </c:pt>
                <c:pt idx="2538">
                  <c:v>15155.547716434845</c:v>
                </c:pt>
                <c:pt idx="2539">
                  <c:v>15213.138797757298</c:v>
                </c:pt>
                <c:pt idx="2540">
                  <c:v>15270.948725188775</c:v>
                </c:pt>
                <c:pt idx="2541">
                  <c:v>15328.978330344493</c:v>
                </c:pt>
                <c:pt idx="2542">
                  <c:v>15387.228447999802</c:v>
                </c:pt>
                <c:pt idx="2543">
                  <c:v>15445.699916102201</c:v>
                </c:pt>
                <c:pt idx="2544">
                  <c:v>15504.39357578339</c:v>
                </c:pt>
                <c:pt idx="2545">
                  <c:v>15563.310271371367</c:v>
                </c:pt>
                <c:pt idx="2546">
                  <c:v>15622.450850402578</c:v>
                </c:pt>
                <c:pt idx="2547">
                  <c:v>15681.816163634108</c:v>
                </c:pt>
                <c:pt idx="2548">
                  <c:v>15741.407065055919</c:v>
                </c:pt>
                <c:pt idx="2549">
                  <c:v>15801.224411903131</c:v>
                </c:pt>
                <c:pt idx="2550">
                  <c:v>15861.269064668364</c:v>
                </c:pt>
                <c:pt idx="2551">
                  <c:v>15921.541887114105</c:v>
                </c:pt>
                <c:pt idx="2552">
                  <c:v>15982.043746285139</c:v>
                </c:pt>
                <c:pt idx="2553">
                  <c:v>16042.775512521022</c:v>
                </c:pt>
                <c:pt idx="2554">
                  <c:v>16103.738059468602</c:v>
                </c:pt>
                <c:pt idx="2555">
                  <c:v>16164.932264094583</c:v>
                </c:pt>
                <c:pt idx="2556">
                  <c:v>16226.359006698143</c:v>
                </c:pt>
                <c:pt idx="2557">
                  <c:v>16288.019170923597</c:v>
                </c:pt>
                <c:pt idx="2558">
                  <c:v>16349.913643773107</c:v>
                </c:pt>
                <c:pt idx="2559">
                  <c:v>16412.043315619445</c:v>
                </c:pt>
                <c:pt idx="2560">
                  <c:v>16474.4090802188</c:v>
                </c:pt>
                <c:pt idx="2561">
                  <c:v>16537.011834723631</c:v>
                </c:pt>
                <c:pt idx="2562">
                  <c:v>16599.852479695583</c:v>
                </c:pt>
                <c:pt idx="2563">
                  <c:v>16662.931919118426</c:v>
                </c:pt>
                <c:pt idx="2564">
                  <c:v>16726.251060411076</c:v>
                </c:pt>
                <c:pt idx="2565">
                  <c:v>16789.81081444064</c:v>
                </c:pt>
                <c:pt idx="2566">
                  <c:v>16853.612095535515</c:v>
                </c:pt>
                <c:pt idx="2567">
                  <c:v>16917.655821498549</c:v>
                </c:pt>
                <c:pt idx="2568">
                  <c:v>16981.942913620245</c:v>
                </c:pt>
                <c:pt idx="2569">
                  <c:v>17046.474296692002</c:v>
                </c:pt>
                <c:pt idx="2570">
                  <c:v>17111.250899019433</c:v>
                </c:pt>
                <c:pt idx="2571">
                  <c:v>17176.273652435706</c:v>
                </c:pt>
                <c:pt idx="2572">
                  <c:v>17241.543492314962</c:v>
                </c:pt>
                <c:pt idx="2573">
                  <c:v>17307.061357585761</c:v>
                </c:pt>
                <c:pt idx="2574">
                  <c:v>17372.828190744585</c:v>
                </c:pt>
                <c:pt idx="2575">
                  <c:v>17438.844937869417</c:v>
                </c:pt>
                <c:pt idx="2576">
                  <c:v>17505.112548633322</c:v>
                </c:pt>
                <c:pt idx="2577">
                  <c:v>17571.631976318131</c:v>
                </c:pt>
                <c:pt idx="2578">
                  <c:v>17638.404177828139</c:v>
                </c:pt>
                <c:pt idx="2579">
                  <c:v>17705.430113703886</c:v>
                </c:pt>
                <c:pt idx="2580">
                  <c:v>17772.71074813596</c:v>
                </c:pt>
                <c:pt idx="2581">
                  <c:v>17840.247048978876</c:v>
                </c:pt>
                <c:pt idx="2582">
                  <c:v>17908.039987764994</c:v>
                </c:pt>
                <c:pt idx="2583">
                  <c:v>17976.090539718502</c:v>
                </c:pt>
                <c:pt idx="2584">
                  <c:v>18044.399683769432</c:v>
                </c:pt>
                <c:pt idx="2585">
                  <c:v>18112.968402567756</c:v>
                </c:pt>
                <c:pt idx="2586">
                  <c:v>18181.797682497516</c:v>
                </c:pt>
                <c:pt idx="2587">
                  <c:v>18250.888513691007</c:v>
                </c:pt>
                <c:pt idx="2588">
                  <c:v>18320.241890043031</c:v>
                </c:pt>
                <c:pt idx="2589">
                  <c:v>18389.858809225196</c:v>
                </c:pt>
                <c:pt idx="2590">
                  <c:v>18459.740272700252</c:v>
                </c:pt>
                <c:pt idx="2591">
                  <c:v>18529.887285736513</c:v>
                </c:pt>
                <c:pt idx="2592">
                  <c:v>18600.300857422313</c:v>
                </c:pt>
                <c:pt idx="2593">
                  <c:v>18670.982000680517</c:v>
                </c:pt>
                <c:pt idx="2594">
                  <c:v>18741.931732283105</c:v>
                </c:pt>
                <c:pt idx="2595">
                  <c:v>18813.151072865781</c:v>
                </c:pt>
                <c:pt idx="2596">
                  <c:v>18884.64104694267</c:v>
                </c:pt>
                <c:pt idx="2597">
                  <c:v>18956.402682921052</c:v>
                </c:pt>
                <c:pt idx="2598">
                  <c:v>19028.437013116152</c:v>
                </c:pt>
                <c:pt idx="2599">
                  <c:v>19100.745073765993</c:v>
                </c:pt>
                <c:pt idx="2600">
                  <c:v>19173.327905046302</c:v>
                </c:pt>
                <c:pt idx="2601">
                  <c:v>19246.18655108548</c:v>
                </c:pt>
                <c:pt idx="2602">
                  <c:v>19319.322059979604</c:v>
                </c:pt>
                <c:pt idx="2603">
                  <c:v>19392.735483807526</c:v>
                </c:pt>
                <c:pt idx="2604">
                  <c:v>19466.427878645994</c:v>
                </c:pt>
                <c:pt idx="2605">
                  <c:v>19540.400304584851</c:v>
                </c:pt>
                <c:pt idx="2606">
                  <c:v>19614.653825742273</c:v>
                </c:pt>
                <c:pt idx="2607">
                  <c:v>19689.189510280095</c:v>
                </c:pt>
                <c:pt idx="2608">
                  <c:v>19764.008430419159</c:v>
                </c:pt>
                <c:pt idx="2609">
                  <c:v>19839.11166245475</c:v>
                </c:pt>
                <c:pt idx="2610">
                  <c:v>19914.50028677208</c:v>
                </c:pt>
                <c:pt idx="2611">
                  <c:v>19990.175387861815</c:v>
                </c:pt>
                <c:pt idx="2612">
                  <c:v>20066.13805433569</c:v>
                </c:pt>
                <c:pt idx="2613">
                  <c:v>20142.389378942167</c:v>
                </c:pt>
                <c:pt idx="2614">
                  <c:v>20218.930458582148</c:v>
                </c:pt>
                <c:pt idx="2615">
                  <c:v>20295.76239432476</c:v>
                </c:pt>
                <c:pt idx="2616">
                  <c:v>20372.886291423194</c:v>
                </c:pt>
                <c:pt idx="2617">
                  <c:v>20450.303259330602</c:v>
                </c:pt>
                <c:pt idx="2618">
                  <c:v>20528.01441171606</c:v>
                </c:pt>
                <c:pt idx="2619">
                  <c:v>20606.020866480583</c:v>
                </c:pt>
                <c:pt idx="2620">
                  <c:v>20684.32374577321</c:v>
                </c:pt>
                <c:pt idx="2621">
                  <c:v>20762.924176007149</c:v>
                </c:pt>
                <c:pt idx="2622">
                  <c:v>20841.823287875977</c:v>
                </c:pt>
                <c:pt idx="2623">
                  <c:v>20921.022216369907</c:v>
                </c:pt>
                <c:pt idx="2624">
                  <c:v>21000.522100792114</c:v>
                </c:pt>
                <c:pt idx="2625">
                  <c:v>21080.324084775126</c:v>
                </c:pt>
                <c:pt idx="2626">
                  <c:v>21160.429316297272</c:v>
                </c:pt>
                <c:pt idx="2627">
                  <c:v>21240.838947699202</c:v>
                </c:pt>
                <c:pt idx="2628">
                  <c:v>21321.554135700459</c:v>
                </c:pt>
                <c:pt idx="2629">
                  <c:v>21402.57604141612</c:v>
                </c:pt>
                <c:pt idx="2630">
                  <c:v>21483.9058303735</c:v>
                </c:pt>
                <c:pt idx="2631">
                  <c:v>21565.544672528918</c:v>
                </c:pt>
                <c:pt idx="2632">
                  <c:v>21647.493742284529</c:v>
                </c:pt>
                <c:pt idx="2633">
                  <c:v>21729.754218505212</c:v>
                </c:pt>
                <c:pt idx="2634">
                  <c:v>21812.327284535531</c:v>
                </c:pt>
                <c:pt idx="2635">
                  <c:v>21895.214128216769</c:v>
                </c:pt>
                <c:pt idx="2636">
                  <c:v>21978.415941903993</c:v>
                </c:pt>
                <c:pt idx="2637">
                  <c:v>22061.933922483229</c:v>
                </c:pt>
                <c:pt idx="2638">
                  <c:v>22145.769271388664</c:v>
                </c:pt>
                <c:pt idx="2639">
                  <c:v>22229.923194619943</c:v>
                </c:pt>
                <c:pt idx="2640">
                  <c:v>22314.396902759501</c:v>
                </c:pt>
                <c:pt idx="2641">
                  <c:v>22399.191610989987</c:v>
                </c:pt>
                <c:pt idx="2642">
                  <c:v>22484.308539111749</c:v>
                </c:pt>
                <c:pt idx="2643">
                  <c:v>22569.748911560375</c:v>
                </c:pt>
                <c:pt idx="2644">
                  <c:v>22655.513957424304</c:v>
                </c:pt>
                <c:pt idx="2645">
                  <c:v>22741.604910462516</c:v>
                </c:pt>
                <c:pt idx="2646">
                  <c:v>22828.023009122273</c:v>
                </c:pt>
                <c:pt idx="2647">
                  <c:v>22914.769496556939</c:v>
                </c:pt>
                <c:pt idx="2648">
                  <c:v>23001.845620643857</c:v>
                </c:pt>
                <c:pt idx="2649">
                  <c:v>23089.252634002303</c:v>
                </c:pt>
                <c:pt idx="2650">
                  <c:v>23176.991794011512</c:v>
                </c:pt>
                <c:pt idx="2651">
                  <c:v>23265.064362828758</c:v>
                </c:pt>
                <c:pt idx="2652">
                  <c:v>23353.471607407508</c:v>
                </c:pt>
                <c:pt idx="2653">
                  <c:v>23442.214799515656</c:v>
                </c:pt>
                <c:pt idx="2654">
                  <c:v>23531.295215753817</c:v>
                </c:pt>
                <c:pt idx="2655">
                  <c:v>23620.714137573683</c:v>
                </c:pt>
                <c:pt idx="2656">
                  <c:v>23710.472851296465</c:v>
                </c:pt>
                <c:pt idx="2657">
                  <c:v>23800.57264813139</c:v>
                </c:pt>
                <c:pt idx="2658">
                  <c:v>23891.014824194292</c:v>
                </c:pt>
                <c:pt idx="2659">
                  <c:v>23981.80068052623</c:v>
                </c:pt>
                <c:pt idx="2660">
                  <c:v>24072.931523112231</c:v>
                </c:pt>
                <c:pt idx="2661">
                  <c:v>24164.408662900059</c:v>
                </c:pt>
                <c:pt idx="2662">
                  <c:v>24256.233415819079</c:v>
                </c:pt>
                <c:pt idx="2663">
                  <c:v>24348.407102799192</c:v>
                </c:pt>
                <c:pt idx="2664">
                  <c:v>24440.93104978983</c:v>
                </c:pt>
                <c:pt idx="2665">
                  <c:v>24533.806587779032</c:v>
                </c:pt>
                <c:pt idx="2666">
                  <c:v>24627.035052812593</c:v>
                </c:pt>
                <c:pt idx="2667">
                  <c:v>24720.617786013281</c:v>
                </c:pt>
                <c:pt idx="2668">
                  <c:v>24814.556133600134</c:v>
                </c:pt>
                <c:pt idx="2669">
                  <c:v>24908.851446907815</c:v>
                </c:pt>
                <c:pt idx="2670">
                  <c:v>25003.505082406064</c:v>
                </c:pt>
                <c:pt idx="2671">
                  <c:v>25098.518401719208</c:v>
                </c:pt>
                <c:pt idx="2672">
                  <c:v>25193.89277164574</c:v>
                </c:pt>
                <c:pt idx="2673">
                  <c:v>25289.629564177994</c:v>
                </c:pt>
                <c:pt idx="2674">
                  <c:v>25385.730156521873</c:v>
                </c:pt>
                <c:pt idx="2675">
                  <c:v>25482.195931116657</c:v>
                </c:pt>
                <c:pt idx="2676">
                  <c:v>25579.028275654902</c:v>
                </c:pt>
                <c:pt idx="2677">
                  <c:v>25676.228583102391</c:v>
                </c:pt>
                <c:pt idx="2678">
                  <c:v>25773.798251718181</c:v>
                </c:pt>
                <c:pt idx="2679">
                  <c:v>25871.73868507471</c:v>
                </c:pt>
                <c:pt idx="2680">
                  <c:v>25970.051292077995</c:v>
                </c:pt>
                <c:pt idx="2681">
                  <c:v>26068.737486987891</c:v>
                </c:pt>
                <c:pt idx="2682">
                  <c:v>26167.798689438445</c:v>
                </c:pt>
                <c:pt idx="2683">
                  <c:v>26267.23632445831</c:v>
                </c:pt>
                <c:pt idx="2684">
                  <c:v>26367.051822491252</c:v>
                </c:pt>
                <c:pt idx="2685">
                  <c:v>26467.246619416721</c:v>
                </c:pt>
                <c:pt idx="2686">
                  <c:v>26567.822156570506</c:v>
                </c:pt>
                <c:pt idx="2687">
                  <c:v>26668.779880765476</c:v>
                </c:pt>
                <c:pt idx="2688">
                  <c:v>26770.121244312384</c:v>
                </c:pt>
                <c:pt idx="2689">
                  <c:v>26871.847705040771</c:v>
                </c:pt>
                <c:pt idx="2690">
                  <c:v>26973.960726319925</c:v>
                </c:pt>
                <c:pt idx="2691">
                  <c:v>27076.461777079941</c:v>
                </c:pt>
                <c:pt idx="2692">
                  <c:v>27179.352331832844</c:v>
                </c:pt>
                <c:pt idx="2693">
                  <c:v>27282.633870693811</c:v>
                </c:pt>
                <c:pt idx="2694">
                  <c:v>27386.307879402448</c:v>
                </c:pt>
                <c:pt idx="2695">
                  <c:v>27490.375849344178</c:v>
                </c:pt>
                <c:pt idx="2696">
                  <c:v>27594.839277571686</c:v>
                </c:pt>
                <c:pt idx="2697">
                  <c:v>27699.699666826458</c:v>
                </c:pt>
                <c:pt idx="2698">
                  <c:v>27804.9585255604</c:v>
                </c:pt>
                <c:pt idx="2699">
                  <c:v>27910.617367957529</c:v>
                </c:pt>
                <c:pt idx="2700">
                  <c:v>28016.677713955767</c:v>
                </c:pt>
                <c:pt idx="2701">
                  <c:v>28123.1410892688</c:v>
                </c:pt>
                <c:pt idx="2702">
                  <c:v>28230.009025408021</c:v>
                </c:pt>
                <c:pt idx="2703">
                  <c:v>28337.283059704572</c:v>
                </c:pt>
                <c:pt idx="2704">
                  <c:v>28444.96473533145</c:v>
                </c:pt>
                <c:pt idx="2705">
                  <c:v>28553.055601325712</c:v>
                </c:pt>
                <c:pt idx="2706">
                  <c:v>28661.557212610751</c:v>
                </c:pt>
                <c:pt idx="2707">
                  <c:v>28770.471130018672</c:v>
                </c:pt>
                <c:pt idx="2708">
                  <c:v>28879.798920312744</c:v>
                </c:pt>
                <c:pt idx="2709">
                  <c:v>28989.542156209933</c:v>
                </c:pt>
                <c:pt idx="2710">
                  <c:v>29099.702416403532</c:v>
                </c:pt>
                <c:pt idx="2711">
                  <c:v>29210.281285585865</c:v>
                </c:pt>
                <c:pt idx="2712">
                  <c:v>29321.280354471091</c:v>
                </c:pt>
                <c:pt idx="2713">
                  <c:v>29432.701219818082</c:v>
                </c:pt>
                <c:pt idx="2714">
                  <c:v>29544.545484453392</c:v>
                </c:pt>
                <c:pt idx="2715">
                  <c:v>29656.814757294316</c:v>
                </c:pt>
                <c:pt idx="2716">
                  <c:v>29769.510653372035</c:v>
                </c:pt>
                <c:pt idx="2717">
                  <c:v>29882.63479385485</c:v>
                </c:pt>
                <c:pt idx="2718">
                  <c:v>29996.188806071499</c:v>
                </c:pt>
                <c:pt idx="2719">
                  <c:v>30110.174323534571</c:v>
                </c:pt>
                <c:pt idx="2720">
                  <c:v>30224.592985964002</c:v>
                </c:pt>
                <c:pt idx="2721">
                  <c:v>30339.446439310665</c:v>
                </c:pt>
                <c:pt idx="2722">
                  <c:v>30454.736335780046</c:v>
                </c:pt>
                <c:pt idx="2723">
                  <c:v>30570.464333856013</c:v>
                </c:pt>
                <c:pt idx="2724">
                  <c:v>30686.632098324666</c:v>
                </c:pt>
                <c:pt idx="2725">
                  <c:v>30803.241300298301</c:v>
                </c:pt>
                <c:pt idx="2726">
                  <c:v>30920.293617239437</c:v>
                </c:pt>
                <c:pt idx="2727">
                  <c:v>31037.790732984948</c:v>
                </c:pt>
                <c:pt idx="2728">
                  <c:v>31155.734337770293</c:v>
                </c:pt>
                <c:pt idx="2729">
                  <c:v>31274.126128253822</c:v>
                </c:pt>
                <c:pt idx="2730">
                  <c:v>31392.967807541187</c:v>
                </c:pt>
                <c:pt idx="2731">
                  <c:v>31512.261085209844</c:v>
                </c:pt>
                <c:pt idx="2732">
                  <c:v>31632.007677333644</c:v>
                </c:pt>
                <c:pt idx="2733">
                  <c:v>31752.209306507513</c:v>
                </c:pt>
                <c:pt idx="2734">
                  <c:v>31872.867701872241</c:v>
                </c:pt>
                <c:pt idx="2735">
                  <c:v>31993.984599139356</c:v>
                </c:pt>
                <c:pt idx="2736">
                  <c:v>32115.561740616085</c:v>
                </c:pt>
                <c:pt idx="2737">
                  <c:v>32237.600875230426</c:v>
                </c:pt>
                <c:pt idx="2738">
                  <c:v>32360.103758556303</c:v>
                </c:pt>
                <c:pt idx="2739">
                  <c:v>32483.072152838817</c:v>
                </c:pt>
                <c:pt idx="2740">
                  <c:v>32606.507827019606</c:v>
                </c:pt>
                <c:pt idx="2741">
                  <c:v>32730.412556762283</c:v>
                </c:pt>
                <c:pt idx="2742">
                  <c:v>32854.788124477978</c:v>
                </c:pt>
                <c:pt idx="2743">
                  <c:v>32979.636319350997</c:v>
                </c:pt>
                <c:pt idx="2744">
                  <c:v>33104.958937364529</c:v>
                </c:pt>
                <c:pt idx="2745">
                  <c:v>33230.757781326516</c:v>
                </c:pt>
                <c:pt idx="2746">
                  <c:v>33357.034660895559</c:v>
                </c:pt>
                <c:pt idx="2747">
                  <c:v>33483.79139260696</c:v>
                </c:pt>
                <c:pt idx="2748">
                  <c:v>33611.029799898868</c:v>
                </c:pt>
                <c:pt idx="2749">
                  <c:v>33738.751713138481</c:v>
                </c:pt>
                <c:pt idx="2750">
                  <c:v>33866.958969648411</c:v>
                </c:pt>
                <c:pt idx="2751">
                  <c:v>33995.653413733075</c:v>
                </c:pt>
                <c:pt idx="2752">
                  <c:v>34124.836896705259</c:v>
                </c:pt>
                <c:pt idx="2753">
                  <c:v>34254.511276912737</c:v>
                </c:pt>
                <c:pt idx="2754">
                  <c:v>34384.678419765005</c:v>
                </c:pt>
                <c:pt idx="2755">
                  <c:v>34515.34019776011</c:v>
                </c:pt>
                <c:pt idx="2756">
                  <c:v>34646.4984905116</c:v>
                </c:pt>
                <c:pt idx="2757">
                  <c:v>34778.155184775547</c:v>
                </c:pt>
                <c:pt idx="2758">
                  <c:v>34910.312174477694</c:v>
                </c:pt>
                <c:pt idx="2759">
                  <c:v>35042.97136074071</c:v>
                </c:pt>
                <c:pt idx="2760">
                  <c:v>35176.134651911525</c:v>
                </c:pt>
                <c:pt idx="2761">
                  <c:v>35309.803963588791</c:v>
                </c:pt>
                <c:pt idx="2762">
                  <c:v>35443.981218650428</c:v>
                </c:pt>
                <c:pt idx="2763">
                  <c:v>35578.668347281302</c:v>
                </c:pt>
                <c:pt idx="2764">
                  <c:v>35713.867287000969</c:v>
                </c:pt>
                <c:pt idx="2765">
                  <c:v>35849.579982691575</c:v>
                </c:pt>
                <c:pt idx="2766">
                  <c:v>35985.808386625802</c:v>
                </c:pt>
                <c:pt idx="2767">
                  <c:v>36122.554458494982</c:v>
                </c:pt>
                <c:pt idx="2768">
                  <c:v>36259.820165437261</c:v>
                </c:pt>
                <c:pt idx="2769">
                  <c:v>36397.60748206592</c:v>
                </c:pt>
                <c:pt idx="2770">
                  <c:v>36535.918390497769</c:v>
                </c:pt>
                <c:pt idx="2771">
                  <c:v>36674.754880381661</c:v>
                </c:pt>
                <c:pt idx="2772">
                  <c:v>36814.118948927113</c:v>
                </c:pt>
                <c:pt idx="2773">
                  <c:v>36954.012600933034</c:v>
                </c:pt>
                <c:pt idx="2774">
                  <c:v>37094.437848816582</c:v>
                </c:pt>
                <c:pt idx="2775">
                  <c:v>37235.396712642083</c:v>
                </c:pt>
                <c:pt idx="2776">
                  <c:v>37376.891220150123</c:v>
                </c:pt>
                <c:pt idx="2777">
                  <c:v>37518.923406786693</c:v>
                </c:pt>
                <c:pt idx="2778">
                  <c:v>37661.495315732485</c:v>
                </c:pt>
                <c:pt idx="2779">
                  <c:v>37804.608997932271</c:v>
                </c:pt>
                <c:pt idx="2780">
                  <c:v>37948.266512124414</c:v>
                </c:pt>
                <c:pt idx="2781">
                  <c:v>38092.469924870486</c:v>
                </c:pt>
                <c:pt idx="2782">
                  <c:v>38237.221310584995</c:v>
                </c:pt>
                <c:pt idx="2783">
                  <c:v>38382.522751565222</c:v>
                </c:pt>
                <c:pt idx="2784">
                  <c:v>38528.376338021168</c:v>
                </c:pt>
                <c:pt idx="2785">
                  <c:v>38674.784168105652</c:v>
                </c:pt>
                <c:pt idx="2786">
                  <c:v>38821.748347944456</c:v>
                </c:pt>
                <c:pt idx="2787">
                  <c:v>38969.270991666643</c:v>
                </c:pt>
                <c:pt idx="2788">
                  <c:v>39117.35422143498</c:v>
                </c:pt>
                <c:pt idx="2789">
                  <c:v>39266.000167476435</c:v>
                </c:pt>
                <c:pt idx="2790">
                  <c:v>39415.21096811285</c:v>
                </c:pt>
                <c:pt idx="2791">
                  <c:v>39564.988769791678</c:v>
                </c:pt>
                <c:pt idx="2792">
                  <c:v>39715.335727116886</c:v>
                </c:pt>
                <c:pt idx="2793">
                  <c:v>39866.254002879934</c:v>
                </c:pt>
                <c:pt idx="2794">
                  <c:v>40017.745768090877</c:v>
                </c:pt>
                <c:pt idx="2795">
                  <c:v>40169.813202009624</c:v>
                </c:pt>
                <c:pt idx="2796">
                  <c:v>40322.458492177262</c:v>
                </c:pt>
                <c:pt idx="2797">
                  <c:v>40475.68383444754</c:v>
                </c:pt>
                <c:pt idx="2798">
                  <c:v>40629.49143301844</c:v>
                </c:pt>
                <c:pt idx="2799">
                  <c:v>40783.883500463911</c:v>
                </c:pt>
                <c:pt idx="2800">
                  <c:v>40938.862257765679</c:v>
                </c:pt>
                <c:pt idx="2801">
                  <c:v>41094.429934345193</c:v>
                </c:pt>
                <c:pt idx="2802">
                  <c:v>41250.588768095709</c:v>
                </c:pt>
                <c:pt idx="2803">
                  <c:v>41407.341005414477</c:v>
                </c:pt>
                <c:pt idx="2804">
                  <c:v>41564.688901235051</c:v>
                </c:pt>
                <c:pt idx="2805">
                  <c:v>41722.634719059744</c:v>
                </c:pt>
                <c:pt idx="2806">
                  <c:v>41881.180730992171</c:v>
                </c:pt>
                <c:pt idx="2807">
                  <c:v>42040.32921776994</c:v>
                </c:pt>
                <c:pt idx="2808">
                  <c:v>42200.082468797467</c:v>
                </c:pt>
                <c:pt idx="2809">
                  <c:v>42360.4427821789</c:v>
                </c:pt>
                <c:pt idx="2810">
                  <c:v>42521.412464751178</c:v>
                </c:pt>
                <c:pt idx="2811">
                  <c:v>42682.99383211723</c:v>
                </c:pt>
                <c:pt idx="2812">
                  <c:v>42845.18920867928</c:v>
                </c:pt>
                <c:pt idx="2813">
                  <c:v>43008.000927672263</c:v>
                </c:pt>
                <c:pt idx="2814">
                  <c:v>43171.431331197418</c:v>
                </c:pt>
                <c:pt idx="2815">
                  <c:v>43335.482770255971</c:v>
                </c:pt>
                <c:pt idx="2816">
                  <c:v>43500.157604782944</c:v>
                </c:pt>
                <c:pt idx="2817">
                  <c:v>43665.458203681119</c:v>
                </c:pt>
                <c:pt idx="2818">
                  <c:v>43831.386944855105</c:v>
                </c:pt>
                <c:pt idx="2819">
                  <c:v>43997.946215245553</c:v>
                </c:pt>
                <c:pt idx="2820">
                  <c:v>44165.138410863488</c:v>
                </c:pt>
                <c:pt idx="2821">
                  <c:v>44332.965936824774</c:v>
                </c:pt>
                <c:pt idx="2822">
                  <c:v>44501.43120738471</c:v>
                </c:pt>
                <c:pt idx="2823">
                  <c:v>44670.536645972774</c:v>
                </c:pt>
                <c:pt idx="2824">
                  <c:v>44840.284685227474</c:v>
                </c:pt>
                <c:pt idx="2825">
                  <c:v>45010.677767031339</c:v>
                </c:pt>
                <c:pt idx="2826">
                  <c:v>45181.718342546061</c:v>
                </c:pt>
                <c:pt idx="2827">
                  <c:v>45353.408872247739</c:v>
                </c:pt>
                <c:pt idx="2828">
                  <c:v>45525.751825962281</c:v>
                </c:pt>
                <c:pt idx="2829">
                  <c:v>45698.74968290094</c:v>
                </c:pt>
                <c:pt idx="2830">
                  <c:v>45872.404931695964</c:v>
                </c:pt>
                <c:pt idx="2831">
                  <c:v>46046.720070436408</c:v>
                </c:pt>
                <c:pt idx="2832">
                  <c:v>46221.697606704067</c:v>
                </c:pt>
                <c:pt idx="2833">
                  <c:v>46397.340057609545</c:v>
                </c:pt>
                <c:pt idx="2834">
                  <c:v>46573.649949828461</c:v>
                </c:pt>
                <c:pt idx="2835">
                  <c:v>46750.629819637812</c:v>
                </c:pt>
                <c:pt idx="2836">
                  <c:v>46928.282212952436</c:v>
                </c:pt>
                <c:pt idx="2837">
                  <c:v>47106.609685361655</c:v>
                </c:pt>
                <c:pt idx="2838">
                  <c:v>47285.614802166026</c:v>
                </c:pt>
                <c:pt idx="2839">
                  <c:v>47465.300138414255</c:v>
                </c:pt>
                <c:pt idx="2840">
                  <c:v>47645.668278940233</c:v>
                </c:pt>
                <c:pt idx="2841">
                  <c:v>47826.721818400205</c:v>
                </c:pt>
                <c:pt idx="2842">
                  <c:v>48008.463361310125</c:v>
                </c:pt>
                <c:pt idx="2843">
                  <c:v>48190.895522083105</c:v>
                </c:pt>
                <c:pt idx="2844">
                  <c:v>48374.020925067023</c:v>
                </c:pt>
                <c:pt idx="2845">
                  <c:v>48557.842204582281</c:v>
                </c:pt>
                <c:pt idx="2846">
                  <c:v>48742.362004959694</c:v>
                </c:pt>
                <c:pt idx="2847">
                  <c:v>48927.58298057854</c:v>
                </c:pt>
                <c:pt idx="2848">
                  <c:v>49113.507795904741</c:v>
                </c:pt>
                <c:pt idx="2849">
                  <c:v>49300.139125529182</c:v>
                </c:pt>
                <c:pt idx="2850">
                  <c:v>49487.479654206196</c:v>
                </c:pt>
                <c:pt idx="2851">
                  <c:v>49675.532076892181</c:v>
                </c:pt>
                <c:pt idx="2852">
                  <c:v>49864.299098784373</c:v>
                </c:pt>
                <c:pt idx="2853">
                  <c:v>50053.783435359757</c:v>
                </c:pt>
                <c:pt idx="2854">
                  <c:v>50243.987812414125</c:v>
                </c:pt>
                <c:pt idx="2855">
                  <c:v>50434.9149661013</c:v>
                </c:pt>
                <c:pt idx="2856">
                  <c:v>50626.567642972484</c:v>
                </c:pt>
                <c:pt idx="2857">
                  <c:v>50818.948600015778</c:v>
                </c:pt>
                <c:pt idx="2858">
                  <c:v>51012.060604695842</c:v>
                </c:pt>
                <c:pt idx="2859">
                  <c:v>51205.906434993689</c:v>
                </c:pt>
                <c:pt idx="2860">
                  <c:v>51400.488879446668</c:v>
                </c:pt>
                <c:pt idx="2861">
                  <c:v>51595.810737188564</c:v>
                </c:pt>
                <c:pt idx="2862">
                  <c:v>51791.874817989883</c:v>
                </c:pt>
                <c:pt idx="2863">
                  <c:v>51988.683942298245</c:v>
                </c:pt>
                <c:pt idx="2864">
                  <c:v>52186.240941278978</c:v>
                </c:pt>
                <c:pt idx="2865">
                  <c:v>52384.548656855841</c:v>
                </c:pt>
                <c:pt idx="2866">
                  <c:v>52583.609941751893</c:v>
                </c:pt>
                <c:pt idx="2867">
                  <c:v>52783.427659530549</c:v>
                </c:pt>
                <c:pt idx="2868">
                  <c:v>52984.00468463677</c:v>
                </c:pt>
                <c:pt idx="2869">
                  <c:v>53185.343902438392</c:v>
                </c:pt>
                <c:pt idx="2870">
                  <c:v>53387.448209267655</c:v>
                </c:pt>
                <c:pt idx="2871">
                  <c:v>53590.320512462873</c:v>
                </c:pt>
                <c:pt idx="2872">
                  <c:v>53793.963730410236</c:v>
                </c:pt>
                <c:pt idx="2873">
                  <c:v>53998.380792585798</c:v>
                </c:pt>
                <c:pt idx="2874">
                  <c:v>54203.574639597624</c:v>
                </c:pt>
                <c:pt idx="2875">
                  <c:v>54409.548223228099</c:v>
                </c:pt>
                <c:pt idx="2876">
                  <c:v>54616.304506476365</c:v>
                </c:pt>
                <c:pt idx="2877">
                  <c:v>54823.846463600974</c:v>
                </c:pt>
                <c:pt idx="2878">
                  <c:v>55032.177080162663</c:v>
                </c:pt>
                <c:pt idx="2879">
                  <c:v>55241.299353067283</c:v>
                </c:pt>
                <c:pt idx="2880">
                  <c:v>55451.216290608943</c:v>
                </c:pt>
                <c:pt idx="2881">
                  <c:v>55661.930912513257</c:v>
                </c:pt>
                <c:pt idx="2882">
                  <c:v>55873.446249980807</c:v>
                </c:pt>
                <c:pt idx="2883">
                  <c:v>56085.765345730739</c:v>
                </c:pt>
                <c:pt idx="2884">
                  <c:v>56298.891254044516</c:v>
                </c:pt>
                <c:pt idx="2885">
                  <c:v>56512.827040809883</c:v>
                </c:pt>
                <c:pt idx="2886">
                  <c:v>56727.575783564964</c:v>
                </c:pt>
                <c:pt idx="2887">
                  <c:v>56943.140571542513</c:v>
                </c:pt>
                <c:pt idx="2888">
                  <c:v>57159.524505714377</c:v>
                </c:pt>
                <c:pt idx="2889">
                  <c:v>57376.730698836094</c:v>
                </c:pt>
                <c:pt idx="2890">
                  <c:v>57594.762275491674</c:v>
                </c:pt>
                <c:pt idx="2891">
                  <c:v>57813.622372138547</c:v>
                </c:pt>
                <c:pt idx="2892">
                  <c:v>58033.314137152673</c:v>
                </c:pt>
                <c:pt idx="2893">
                  <c:v>58253.840730873853</c:v>
                </c:pt>
                <c:pt idx="2894">
                  <c:v>58475.205325651179</c:v>
                </c:pt>
                <c:pt idx="2895">
                  <c:v>58697.411105888656</c:v>
                </c:pt>
                <c:pt idx="2896">
                  <c:v>58920.461268091036</c:v>
                </c:pt>
                <c:pt idx="2897">
                  <c:v>59144.359020909782</c:v>
                </c:pt>
                <c:pt idx="2898">
                  <c:v>59369.107585189238</c:v>
                </c:pt>
                <c:pt idx="2899">
                  <c:v>59594.710194012958</c:v>
                </c:pt>
                <c:pt idx="2900">
                  <c:v>59821.17009275021</c:v>
                </c:pt>
                <c:pt idx="2901">
                  <c:v>60048.490539102662</c:v>
                </c:pt>
                <c:pt idx="2902">
                  <c:v>60276.674803151254</c:v>
                </c:pt>
                <c:pt idx="2903">
                  <c:v>60505.726167403227</c:v>
                </c:pt>
                <c:pt idx="2904">
                  <c:v>60735.64792683936</c:v>
                </c:pt>
                <c:pt idx="2905">
                  <c:v>60966.44338896135</c:v>
                </c:pt>
                <c:pt idx="2906">
                  <c:v>61198.115873839408</c:v>
                </c:pt>
                <c:pt idx="2907">
                  <c:v>61430.668714159998</c:v>
                </c:pt>
                <c:pt idx="2908">
                  <c:v>61664.105255273804</c:v>
                </c:pt>
                <c:pt idx="2909">
                  <c:v>61898.428855243845</c:v>
                </c:pt>
                <c:pt idx="2910">
                  <c:v>62133.642884893772</c:v>
                </c:pt>
                <c:pt idx="2911">
                  <c:v>62369.750727856372</c:v>
                </c:pt>
                <c:pt idx="2912">
                  <c:v>62606.755780622225</c:v>
                </c:pt>
                <c:pt idx="2913">
                  <c:v>62844.661452588589</c:v>
                </c:pt>
                <c:pt idx="2914">
                  <c:v>63083.471166108429</c:v>
                </c:pt>
                <c:pt idx="2915">
                  <c:v>63323.188356539642</c:v>
                </c:pt>
                <c:pt idx="2916">
                  <c:v>63563.816472294493</c:v>
                </c:pt>
                <c:pt idx="2917">
                  <c:v>63805.358974889212</c:v>
                </c:pt>
                <c:pt idx="2918">
                  <c:v>64047.819338993795</c:v>
                </c:pt>
                <c:pt idx="2919">
                  <c:v>64291.201052481971</c:v>
                </c:pt>
                <c:pt idx="2920">
                  <c:v>64535.507616481402</c:v>
                </c:pt>
                <c:pt idx="2921">
                  <c:v>64780.742545424029</c:v>
                </c:pt>
                <c:pt idx="2922">
                  <c:v>65026.909367096639</c:v>
                </c:pt>
                <c:pt idx="2923">
                  <c:v>65274.011622691607</c:v>
                </c:pt>
                <c:pt idx="2924">
                  <c:v>65522.052866857834</c:v>
                </c:pt>
                <c:pt idx="2925">
                  <c:v>65771.03666775189</c:v>
                </c:pt>
                <c:pt idx="2926">
                  <c:v>66020.966607089344</c:v>
                </c:pt>
                <c:pt idx="2927">
                  <c:v>66271.846280196289</c:v>
                </c:pt>
                <c:pt idx="2928">
                  <c:v>66523.679296061033</c:v>
                </c:pt>
                <c:pt idx="2929">
                  <c:v>66776.469277386073</c:v>
                </c:pt>
                <c:pt idx="2930">
                  <c:v>67030.219860640136</c:v>
                </c:pt>
                <c:pt idx="2931">
                  <c:v>67284.934696110577</c:v>
                </c:pt>
                <c:pt idx="2932">
                  <c:v>67540.617447955796</c:v>
                </c:pt>
                <c:pt idx="2933">
                  <c:v>67797.271794258035</c:v>
                </c:pt>
                <c:pt idx="2934">
                  <c:v>68054.901427076213</c:v>
                </c:pt>
                <c:pt idx="2935">
                  <c:v>68313.510052499099</c:v>
                </c:pt>
                <c:pt idx="2936">
                  <c:v>68573.101390698605</c:v>
                </c:pt>
                <c:pt idx="2937">
                  <c:v>68833.679175983256</c:v>
                </c:pt>
                <c:pt idx="2938">
                  <c:v>69095.247156851998</c:v>
                </c:pt>
                <c:pt idx="2939">
                  <c:v>69357.809096048033</c:v>
                </c:pt>
                <c:pt idx="2940">
                  <c:v>69621.368770613015</c:v>
                </c:pt>
                <c:pt idx="2941">
                  <c:v>69885.929971941339</c:v>
                </c:pt>
                <c:pt idx="2942">
                  <c:v>70151.496505834715</c:v>
                </c:pt>
                <c:pt idx="2943">
                  <c:v>70418.072192556894</c:v>
                </c:pt>
                <c:pt idx="2944">
                  <c:v>70685.660866888618</c:v>
                </c:pt>
                <c:pt idx="2945">
                  <c:v>70954.266378182801</c:v>
                </c:pt>
                <c:pt idx="2946">
                  <c:v>71223.892590419899</c:v>
                </c:pt>
                <c:pt idx="2947">
                  <c:v>71494.543382263495</c:v>
                </c:pt>
                <c:pt idx="2948">
                  <c:v>71766.222647116098</c:v>
                </c:pt>
                <c:pt idx="2949">
                  <c:v>72038.934293175145</c:v>
                </c:pt>
                <c:pt idx="2950">
                  <c:v>72312.682243489209</c:v>
                </c:pt>
                <c:pt idx="2951">
                  <c:v>72587.470436014468</c:v>
                </c:pt>
                <c:pt idx="2952">
                  <c:v>72863.302823671329</c:v>
                </c:pt>
                <c:pt idx="2953">
                  <c:v>73140.183374401284</c:v>
                </c:pt>
                <c:pt idx="2954">
                  <c:v>73418.116071224009</c:v>
                </c:pt>
                <c:pt idx="2955">
                  <c:v>73697.104912294657</c:v>
                </c:pt>
                <c:pt idx="2956">
                  <c:v>73977.15391096138</c:v>
                </c:pt>
                <c:pt idx="2957">
                  <c:v>74258.26709582303</c:v>
                </c:pt>
                <c:pt idx="2958">
                  <c:v>74540.448510787159</c:v>
                </c:pt>
                <c:pt idx="2959">
                  <c:v>74823.702215128156</c:v>
                </c:pt>
                <c:pt idx="2960">
                  <c:v>75108.032283545646</c:v>
                </c:pt>
                <c:pt idx="2961">
                  <c:v>75393.442806223116</c:v>
                </c:pt>
                <c:pt idx="2962">
                  <c:v>75679.937888886765</c:v>
                </c:pt>
                <c:pt idx="2963">
                  <c:v>75967.52165286454</c:v>
                </c:pt>
                <c:pt idx="2964">
                  <c:v>76256.198235145421</c:v>
                </c:pt>
                <c:pt idx="2965">
                  <c:v>76545.971788438968</c:v>
                </c:pt>
                <c:pt idx="2966">
                  <c:v>76836.846481235043</c:v>
                </c:pt>
                <c:pt idx="2967">
                  <c:v>77128.826497863745</c:v>
                </c:pt>
                <c:pt idx="2968">
                  <c:v>77421.916038555632</c:v>
                </c:pt>
                <c:pt idx="2969">
                  <c:v>77716.119319502148</c:v>
                </c:pt>
                <c:pt idx="2970">
                  <c:v>78011.440572916254</c:v>
                </c:pt>
                <c:pt idx="2971">
                  <c:v>78307.884047093336</c:v>
                </c:pt>
                <c:pt idx="2972">
                  <c:v>78605.454006472297</c:v>
                </c:pt>
                <c:pt idx="2973">
                  <c:v>78904.154731696894</c:v>
                </c:pt>
                <c:pt idx="2974">
                  <c:v>79203.990519677347</c:v>
                </c:pt>
                <c:pt idx="2975">
                  <c:v>79504.965683652117</c:v>
                </c:pt>
                <c:pt idx="2976">
                  <c:v>79807.084553249995</c:v>
                </c:pt>
                <c:pt idx="2977">
                  <c:v>80110.351474552343</c:v>
                </c:pt>
                <c:pt idx="2978">
                  <c:v>80414.770810155649</c:v>
                </c:pt>
                <c:pt idx="2979">
                  <c:v>80720.346939234238</c:v>
                </c:pt>
                <c:pt idx="2980">
                  <c:v>81027.084257603332</c:v>
                </c:pt>
                <c:pt idx="2981">
                  <c:v>81334.987177782226</c:v>
                </c:pt>
                <c:pt idx="2982">
                  <c:v>81644.060129057805</c:v>
                </c:pt>
                <c:pt idx="2983">
                  <c:v>81954.307557548222</c:v>
                </c:pt>
                <c:pt idx="2984">
                  <c:v>82265.733926266912</c:v>
                </c:pt>
                <c:pt idx="2985">
                  <c:v>82578.343715186726</c:v>
                </c:pt>
                <c:pt idx="2986">
                  <c:v>82892.141421304434</c:v>
                </c:pt>
                <c:pt idx="2987">
                  <c:v>83207.131558705398</c:v>
                </c:pt>
                <c:pt idx="2988">
                  <c:v>83523.318658628486</c:v>
                </c:pt>
                <c:pt idx="2989">
                  <c:v>83840.707269531282</c:v>
                </c:pt>
                <c:pt idx="2990">
                  <c:v>84159.301957155505</c:v>
                </c:pt>
                <c:pt idx="2991">
                  <c:v>84479.107304592704</c:v>
                </c:pt>
                <c:pt idx="2992">
                  <c:v>84800.127912350159</c:v>
                </c:pt>
                <c:pt idx="2993">
                  <c:v>85122.368398417093</c:v>
                </c:pt>
                <c:pt idx="2994">
                  <c:v>85445.833398331073</c:v>
                </c:pt>
                <c:pt idx="2995">
                  <c:v>85770.527565244731</c:v>
                </c:pt>
                <c:pt idx="2996">
                  <c:v>86096.455569992657</c:v>
                </c:pt>
                <c:pt idx="2997">
                  <c:v>86423.622101158631</c:v>
                </c:pt>
                <c:pt idx="2998">
                  <c:v>86752.031865143043</c:v>
                </c:pt>
                <c:pt idx="2999">
                  <c:v>87081.689586230583</c:v>
                </c:pt>
                <c:pt idx="3000">
                  <c:v>87412.600006658264</c:v>
                </c:pt>
                <c:pt idx="3001">
                  <c:v>87744.767886683563</c:v>
                </c:pt>
                <c:pt idx="3002">
                  <c:v>88078.198004652964</c:v>
                </c:pt>
                <c:pt idx="3003">
                  <c:v>88412.895157070641</c:v>
                </c:pt>
                <c:pt idx="3004">
                  <c:v>88748.864158667508</c:v>
                </c:pt>
                <c:pt idx="3005">
                  <c:v>89086.10984247044</c:v>
                </c:pt>
                <c:pt idx="3006">
                  <c:v>89424.637059871835</c:v>
                </c:pt>
                <c:pt idx="3007">
                  <c:v>89764.450680699345</c:v>
                </c:pt>
                <c:pt idx="3008">
                  <c:v>90105.555593286001</c:v>
                </c:pt>
                <c:pt idx="3009">
                  <c:v>90447.956704540484</c:v>
                </c:pt>
                <c:pt idx="3010">
                  <c:v>90791.658940017733</c:v>
                </c:pt>
                <c:pt idx="3011">
                  <c:v>91136.667243989796</c:v>
                </c:pt>
                <c:pt idx="3012">
                  <c:v>91482.986579516961</c:v>
                </c:pt>
                <c:pt idx="3013">
                  <c:v>91830.621928519133</c:v>
                </c:pt>
                <c:pt idx="3014">
                  <c:v>92179.578291847502</c:v>
                </c:pt>
                <c:pt idx="3015">
                  <c:v>92529.86068935653</c:v>
                </c:pt>
                <c:pt idx="3016">
                  <c:v>92881.474159976089</c:v>
                </c:pt>
                <c:pt idx="3017">
                  <c:v>93234.423761783997</c:v>
                </c:pt>
                <c:pt idx="3018">
                  <c:v>93588.714572078781</c:v>
                </c:pt>
                <c:pt idx="3019">
                  <c:v>93944.351687452683</c:v>
                </c:pt>
                <c:pt idx="3020">
                  <c:v>94301.340223865001</c:v>
                </c:pt>
                <c:pt idx="3021">
                  <c:v>94659.685316715695</c:v>
                </c:pt>
                <c:pt idx="3022">
                  <c:v>95019.392120919219</c:v>
                </c:pt>
                <c:pt idx="3023">
                  <c:v>95380.465810978712</c:v>
                </c:pt>
                <c:pt idx="3024">
                  <c:v>95742.911581060427</c:v>
                </c:pt>
                <c:pt idx="3025">
                  <c:v>96106.734645068456</c:v>
                </c:pt>
                <c:pt idx="3026">
                  <c:v>96471.940236719718</c:v>
                </c:pt>
                <c:pt idx="3027">
                  <c:v>96838.533609619262</c:v>
                </c:pt>
                <c:pt idx="3028">
                  <c:v>97206.520037335824</c:v>
                </c:pt>
                <c:pt idx="3029">
                  <c:v>97575.904813477697</c:v>
                </c:pt>
                <c:pt idx="3030">
                  <c:v>97946.693251768913</c:v>
                </c:pt>
                <c:pt idx="3031">
                  <c:v>98318.89068612564</c:v>
                </c:pt>
                <c:pt idx="3032">
                  <c:v>98692.502470732914</c:v>
                </c:pt>
                <c:pt idx="3033">
                  <c:v>99067.533980121705</c:v>
                </c:pt>
                <c:pt idx="3034">
                  <c:v>99443.990609246175</c:v>
                </c:pt>
                <c:pt idx="3035">
                  <c:v>99821.877773561311</c:v>
                </c:pt>
                <c:pt idx="3036">
                  <c:v>100201.20090910085</c:v>
                </c:pt>
                <c:pt idx="3037">
                  <c:v>100581.96547255544</c:v>
                </c:pt>
                <c:pt idx="3038">
                  <c:v>100964.17694135115</c:v>
                </c:pt>
                <c:pt idx="3039">
                  <c:v>101347.84081372828</c:v>
                </c:pt>
                <c:pt idx="3040">
                  <c:v>101732.96260882045</c:v>
                </c:pt>
                <c:pt idx="3041">
                  <c:v>102119.54786673398</c:v>
                </c:pt>
                <c:pt idx="3042">
                  <c:v>102507.60214862757</c:v>
                </c:pt>
                <c:pt idx="3043">
                  <c:v>102897.13103679236</c:v>
                </c:pt>
                <c:pt idx="3044">
                  <c:v>103288.14013473217</c:v>
                </c:pt>
                <c:pt idx="3045">
                  <c:v>103680.63506724415</c:v>
                </c:pt>
                <c:pt idx="3046">
                  <c:v>104074.62148049969</c:v>
                </c:pt>
                <c:pt idx="3047">
                  <c:v>104470.10504212559</c:v>
                </c:pt>
                <c:pt idx="3048">
                  <c:v>104867.09144128568</c:v>
                </c:pt>
                <c:pt idx="3049">
                  <c:v>105265.58638876257</c:v>
                </c:pt>
                <c:pt idx="3050">
                  <c:v>105665.59561703987</c:v>
                </c:pt>
                <c:pt idx="3051">
                  <c:v>106067.12488038462</c:v>
                </c:pt>
                <c:pt idx="3052">
                  <c:v>106470.17995493009</c:v>
                </c:pt>
                <c:pt idx="3053">
                  <c:v>106874.76663875883</c:v>
                </c:pt>
                <c:pt idx="3054">
                  <c:v>107280.89075198611</c:v>
                </c:pt>
                <c:pt idx="3055">
                  <c:v>107688.55813684365</c:v>
                </c:pt>
                <c:pt idx="3056">
                  <c:v>108097.77465776366</c:v>
                </c:pt>
                <c:pt idx="3057">
                  <c:v>108508.54620146316</c:v>
                </c:pt>
                <c:pt idx="3058">
                  <c:v>108920.87867702873</c:v>
                </c:pt>
                <c:pt idx="3059">
                  <c:v>109334.77801600144</c:v>
                </c:pt>
                <c:pt idx="3060">
                  <c:v>109750.25017246224</c:v>
                </c:pt>
                <c:pt idx="3061">
                  <c:v>110167.30112311761</c:v>
                </c:pt>
                <c:pt idx="3062">
                  <c:v>110585.93686738546</c:v>
                </c:pt>
                <c:pt idx="3063">
                  <c:v>111006.16342748153</c:v>
                </c:pt>
                <c:pt idx="3064">
                  <c:v>111427.98684850596</c:v>
                </c:pt>
                <c:pt idx="3065">
                  <c:v>111851.41319853028</c:v>
                </c:pt>
                <c:pt idx="3066">
                  <c:v>112276.4485686847</c:v>
                </c:pt>
                <c:pt idx="3067">
                  <c:v>112703.09907324571</c:v>
                </c:pt>
                <c:pt idx="3068">
                  <c:v>113131.37084972404</c:v>
                </c:pt>
                <c:pt idx="3069">
                  <c:v>113561.270058953</c:v>
                </c:pt>
                <c:pt idx="3070">
                  <c:v>113992.80288517702</c:v>
                </c:pt>
                <c:pt idx="3071">
                  <c:v>114425.9755361407</c:v>
                </c:pt>
                <c:pt idx="3072">
                  <c:v>114860.79424317804</c:v>
                </c:pt>
                <c:pt idx="3073">
                  <c:v>115297.26526130212</c:v>
                </c:pt>
                <c:pt idx="3074">
                  <c:v>115735.39486929507</c:v>
                </c:pt>
                <c:pt idx="3075">
                  <c:v>116175.18936979839</c:v>
                </c:pt>
                <c:pt idx="3076">
                  <c:v>116616.65508940363</c:v>
                </c:pt>
                <c:pt idx="3077">
                  <c:v>117059.79837874338</c:v>
                </c:pt>
                <c:pt idx="3078">
                  <c:v>117504.6256125826</c:v>
                </c:pt>
                <c:pt idx="3079">
                  <c:v>117951.14318991042</c:v>
                </c:pt>
                <c:pt idx="3080">
                  <c:v>118399.35753403208</c:v>
                </c:pt>
                <c:pt idx="3081">
                  <c:v>118849.27509266141</c:v>
                </c:pt>
                <c:pt idx="3082">
                  <c:v>119300.90233801353</c:v>
                </c:pt>
                <c:pt idx="3083">
                  <c:v>119754.24576689799</c:v>
                </c:pt>
                <c:pt idx="3084">
                  <c:v>120209.3119008122</c:v>
                </c:pt>
                <c:pt idx="3085">
                  <c:v>120666.10728603529</c:v>
                </c:pt>
                <c:pt idx="3086">
                  <c:v>121124.63849372222</c:v>
                </c:pt>
                <c:pt idx="3087">
                  <c:v>121584.91211999836</c:v>
                </c:pt>
                <c:pt idx="3088">
                  <c:v>122046.93478605436</c:v>
                </c:pt>
                <c:pt idx="3089">
                  <c:v>122510.71313824138</c:v>
                </c:pt>
                <c:pt idx="3090">
                  <c:v>122976.2538481667</c:v>
                </c:pt>
                <c:pt idx="3091">
                  <c:v>123443.56361278973</c:v>
                </c:pt>
                <c:pt idx="3092">
                  <c:v>123912.64915451834</c:v>
                </c:pt>
                <c:pt idx="3093">
                  <c:v>124383.5172213055</c:v>
                </c:pt>
                <c:pt idx="3094">
                  <c:v>124856.17458674646</c:v>
                </c:pt>
                <c:pt idx="3095">
                  <c:v>125330.62805017611</c:v>
                </c:pt>
                <c:pt idx="3096">
                  <c:v>125806.88443676678</c:v>
                </c:pt>
                <c:pt idx="3097">
                  <c:v>126284.95059762649</c:v>
                </c:pt>
                <c:pt idx="3098">
                  <c:v>126764.83340989747</c:v>
                </c:pt>
                <c:pt idx="3099">
                  <c:v>127246.53977685509</c:v>
                </c:pt>
                <c:pt idx="3100">
                  <c:v>127730.07662800714</c:v>
                </c:pt>
                <c:pt idx="3101">
                  <c:v>128215.45091919356</c:v>
                </c:pt>
                <c:pt idx="3102">
                  <c:v>128702.66963268651</c:v>
                </c:pt>
                <c:pt idx="3103">
                  <c:v>129191.73977729071</c:v>
                </c:pt>
                <c:pt idx="3104">
                  <c:v>129682.66838844442</c:v>
                </c:pt>
                <c:pt idx="3105">
                  <c:v>130175.46252832051</c:v>
                </c:pt>
                <c:pt idx="3106">
                  <c:v>130670.12928592812</c:v>
                </c:pt>
                <c:pt idx="3107">
                  <c:v>131166.67577721467</c:v>
                </c:pt>
                <c:pt idx="3108">
                  <c:v>131665.1091451681</c:v>
                </c:pt>
                <c:pt idx="3109">
                  <c:v>132165.43655991973</c:v>
                </c:pt>
                <c:pt idx="3110">
                  <c:v>132667.66521884743</c:v>
                </c:pt>
                <c:pt idx="3111">
                  <c:v>133171.80234667906</c:v>
                </c:pt>
                <c:pt idx="3112">
                  <c:v>133677.85519559644</c:v>
                </c:pt>
                <c:pt idx="3113">
                  <c:v>134185.8310453397</c:v>
                </c:pt>
                <c:pt idx="3114">
                  <c:v>134695.73720331199</c:v>
                </c:pt>
                <c:pt idx="3115">
                  <c:v>135207.58100468459</c:v>
                </c:pt>
                <c:pt idx="3116">
                  <c:v>135721.36981250238</c:v>
                </c:pt>
                <c:pt idx="3117">
                  <c:v>136237.1110177899</c:v>
                </c:pt>
                <c:pt idx="3118">
                  <c:v>136754.8120396575</c:v>
                </c:pt>
                <c:pt idx="3119">
                  <c:v>137274.48032540819</c:v>
                </c:pt>
                <c:pt idx="3120">
                  <c:v>137796.12335064475</c:v>
                </c:pt>
                <c:pt idx="3121">
                  <c:v>138319.74861937721</c:v>
                </c:pt>
                <c:pt idx="3122">
                  <c:v>138845.36366413085</c:v>
                </c:pt>
                <c:pt idx="3123">
                  <c:v>139372.97604605457</c:v>
                </c:pt>
                <c:pt idx="3124">
                  <c:v>139902.59335502959</c:v>
                </c:pt>
                <c:pt idx="3125">
                  <c:v>140434.22320977869</c:v>
                </c:pt>
                <c:pt idx="3126">
                  <c:v>140967.87325797585</c:v>
                </c:pt>
                <c:pt idx="3127">
                  <c:v>141503.55117635615</c:v>
                </c:pt>
                <c:pt idx="3128">
                  <c:v>142041.26467082632</c:v>
                </c:pt>
                <c:pt idx="3129">
                  <c:v>142581.02147657546</c:v>
                </c:pt>
                <c:pt idx="3130">
                  <c:v>143122.82935818646</c:v>
                </c:pt>
                <c:pt idx="3131">
                  <c:v>143666.69610974757</c:v>
                </c:pt>
                <c:pt idx="3132">
                  <c:v>144212.62955496463</c:v>
                </c:pt>
                <c:pt idx="3133">
                  <c:v>144760.63754727351</c:v>
                </c:pt>
                <c:pt idx="3134">
                  <c:v>145310.72796995315</c:v>
                </c:pt>
                <c:pt idx="3135">
                  <c:v>145862.90873623898</c:v>
                </c:pt>
                <c:pt idx="3136">
                  <c:v>146417.18778943669</c:v>
                </c:pt>
                <c:pt idx="3137">
                  <c:v>146973.57310303656</c:v>
                </c:pt>
                <c:pt idx="3138">
                  <c:v>147532.0726808281</c:v>
                </c:pt>
                <c:pt idx="3139">
                  <c:v>148092.69455701526</c:v>
                </c:pt>
                <c:pt idx="3140">
                  <c:v>148655.44679633193</c:v>
                </c:pt>
                <c:pt idx="3141">
                  <c:v>149220.33749415801</c:v>
                </c:pt>
                <c:pt idx="3142">
                  <c:v>149787.37477663581</c:v>
                </c:pt>
                <c:pt idx="3143">
                  <c:v>150356.56680078703</c:v>
                </c:pt>
                <c:pt idx="3144">
                  <c:v>150927.92175463002</c:v>
                </c:pt>
                <c:pt idx="3145">
                  <c:v>151501.44785729761</c:v>
                </c:pt>
                <c:pt idx="3146">
                  <c:v>152077.15335915535</c:v>
                </c:pt>
                <c:pt idx="3147">
                  <c:v>152655.04654192014</c:v>
                </c:pt>
                <c:pt idx="3148">
                  <c:v>153235.13571877943</c:v>
                </c:pt>
                <c:pt idx="3149">
                  <c:v>153817.42923451081</c:v>
                </c:pt>
                <c:pt idx="3150">
                  <c:v>154401.93546560194</c:v>
                </c:pt>
                <c:pt idx="3151">
                  <c:v>154988.66282037125</c:v>
                </c:pt>
                <c:pt idx="3152">
                  <c:v>155577.61973908867</c:v>
                </c:pt>
                <c:pt idx="3153">
                  <c:v>156168.81469409721</c:v>
                </c:pt>
                <c:pt idx="3154">
                  <c:v>156762.25618993479</c:v>
                </c:pt>
                <c:pt idx="3155">
                  <c:v>157357.95276345656</c:v>
                </c:pt>
                <c:pt idx="3156">
                  <c:v>157955.91298395771</c:v>
                </c:pt>
                <c:pt idx="3157">
                  <c:v>158556.14545329675</c:v>
                </c:pt>
                <c:pt idx="3158">
                  <c:v>159158.65880601929</c:v>
                </c:pt>
                <c:pt idx="3159">
                  <c:v>159763.46170948216</c:v>
                </c:pt>
                <c:pt idx="3160">
                  <c:v>160370.56286397821</c:v>
                </c:pt>
                <c:pt idx="3161">
                  <c:v>160979.97100286133</c:v>
                </c:pt>
                <c:pt idx="3162">
                  <c:v>161591.69489267221</c:v>
                </c:pt>
                <c:pt idx="3163">
                  <c:v>162205.74333326437</c:v>
                </c:pt>
                <c:pt idx="3164">
                  <c:v>162822.12515793077</c:v>
                </c:pt>
                <c:pt idx="3165">
                  <c:v>163440.84923353093</c:v>
                </c:pt>
                <c:pt idx="3166">
                  <c:v>164061.92446061835</c:v>
                </c:pt>
                <c:pt idx="3167">
                  <c:v>164685.35977356869</c:v>
                </c:pt>
                <c:pt idx="3168">
                  <c:v>165311.16414070825</c:v>
                </c:pt>
                <c:pt idx="3169">
                  <c:v>165939.34656444294</c:v>
                </c:pt>
                <c:pt idx="3170">
                  <c:v>166569.91608138781</c:v>
                </c:pt>
                <c:pt idx="3171">
                  <c:v>167202.8817624971</c:v>
                </c:pt>
                <c:pt idx="3172">
                  <c:v>167838.25271319458</c:v>
                </c:pt>
                <c:pt idx="3173">
                  <c:v>168476.03807350472</c:v>
                </c:pt>
                <c:pt idx="3174">
                  <c:v>169116.24701818405</c:v>
                </c:pt>
                <c:pt idx="3175">
                  <c:v>169758.88875685315</c:v>
                </c:pt>
                <c:pt idx="3176">
                  <c:v>170403.97253412919</c:v>
                </c:pt>
                <c:pt idx="3177">
                  <c:v>171051.50762975888</c:v>
                </c:pt>
                <c:pt idx="3178">
                  <c:v>171701.50335875197</c:v>
                </c:pt>
                <c:pt idx="3179">
                  <c:v>172353.96907151522</c:v>
                </c:pt>
                <c:pt idx="3180">
                  <c:v>173008.91415398699</c:v>
                </c:pt>
                <c:pt idx="3181">
                  <c:v>173666.34802777215</c:v>
                </c:pt>
                <c:pt idx="3182">
                  <c:v>174326.28015027769</c:v>
                </c:pt>
                <c:pt idx="3183">
                  <c:v>174988.72001484875</c:v>
                </c:pt>
                <c:pt idx="3184">
                  <c:v>175653.67715090519</c:v>
                </c:pt>
                <c:pt idx="3185">
                  <c:v>176321.16112407864</c:v>
                </c:pt>
                <c:pt idx="3186">
                  <c:v>176991.18153635014</c:v>
                </c:pt>
                <c:pt idx="3187">
                  <c:v>177663.74802618826</c:v>
                </c:pt>
                <c:pt idx="3188">
                  <c:v>178338.87026868778</c:v>
                </c:pt>
                <c:pt idx="3189">
                  <c:v>179016.5579757088</c:v>
                </c:pt>
                <c:pt idx="3190">
                  <c:v>179696.82089601649</c:v>
                </c:pt>
                <c:pt idx="3191">
                  <c:v>180379.66881542135</c:v>
                </c:pt>
                <c:pt idx="3192">
                  <c:v>181065.11155691996</c:v>
                </c:pt>
                <c:pt idx="3193">
                  <c:v>181753.15898083625</c:v>
                </c:pt>
                <c:pt idx="3194">
                  <c:v>182443.82098496344</c:v>
                </c:pt>
                <c:pt idx="3195">
                  <c:v>183137.10750470631</c:v>
                </c:pt>
                <c:pt idx="3196">
                  <c:v>183833.02851322418</c:v>
                </c:pt>
                <c:pt idx="3197">
                  <c:v>184531.59402157445</c:v>
                </c:pt>
                <c:pt idx="3198">
                  <c:v>185232.81407885643</c:v>
                </c:pt>
                <c:pt idx="3199">
                  <c:v>185936.69877235609</c:v>
                </c:pt>
                <c:pt idx="3200">
                  <c:v>186643.25822769105</c:v>
                </c:pt>
                <c:pt idx="3201">
                  <c:v>187352.50260895627</c:v>
                </c:pt>
                <c:pt idx="3202">
                  <c:v>188064.44211887033</c:v>
                </c:pt>
                <c:pt idx="3203">
                  <c:v>188779.08699892205</c:v>
                </c:pt>
                <c:pt idx="3204">
                  <c:v>189496.44752951796</c:v>
                </c:pt>
                <c:pt idx="3205">
                  <c:v>190216.53403013013</c:v>
                </c:pt>
                <c:pt idx="3206">
                  <c:v>190939.35685944464</c:v>
                </c:pt>
                <c:pt idx="3207">
                  <c:v>191664.92641551053</c:v>
                </c:pt>
                <c:pt idx="3208">
                  <c:v>192393.25313588948</c:v>
                </c:pt>
                <c:pt idx="3209">
                  <c:v>193124.34749780587</c:v>
                </c:pt>
                <c:pt idx="3210">
                  <c:v>193858.22001829752</c:v>
                </c:pt>
                <c:pt idx="3211">
                  <c:v>194594.88125436706</c:v>
                </c:pt>
                <c:pt idx="3212">
                  <c:v>195334.34180313366</c:v>
                </c:pt>
                <c:pt idx="3213">
                  <c:v>196076.61230198559</c:v>
                </c:pt>
                <c:pt idx="3214">
                  <c:v>196821.70342873313</c:v>
                </c:pt>
                <c:pt idx="3215">
                  <c:v>197569.62590176234</c:v>
                </c:pt>
                <c:pt idx="3216">
                  <c:v>198320.39048018903</c:v>
                </c:pt>
                <c:pt idx="3217">
                  <c:v>199074.00796401376</c:v>
                </c:pt>
                <c:pt idx="3218">
                  <c:v>199830.489194277</c:v>
                </c:pt>
                <c:pt idx="3219">
                  <c:v>200589.84505321525</c:v>
                </c:pt>
                <c:pt idx="3220">
                  <c:v>201352.08646441746</c:v>
                </c:pt>
                <c:pt idx="3221">
                  <c:v>202117.22439298226</c:v>
                </c:pt>
                <c:pt idx="3222">
                  <c:v>202885.26984567559</c:v>
                </c:pt>
                <c:pt idx="3223">
                  <c:v>203656.23387108915</c:v>
                </c:pt>
                <c:pt idx="3224">
                  <c:v>204430.12755979929</c:v>
                </c:pt>
                <c:pt idx="3225">
                  <c:v>205206.96204452653</c:v>
                </c:pt>
                <c:pt idx="3226">
                  <c:v>205986.74850029574</c:v>
                </c:pt>
                <c:pt idx="3227">
                  <c:v>206769.49814459687</c:v>
                </c:pt>
                <c:pt idx="3228">
                  <c:v>207555.22223754635</c:v>
                </c:pt>
                <c:pt idx="3229">
                  <c:v>208343.93208204902</c:v>
                </c:pt>
                <c:pt idx="3230">
                  <c:v>209135.63902396083</c:v>
                </c:pt>
                <c:pt idx="3231">
                  <c:v>209930.35445225189</c:v>
                </c:pt>
                <c:pt idx="3232">
                  <c:v>210728.08979917047</c:v>
                </c:pt>
                <c:pt idx="3233">
                  <c:v>211528.85654040732</c:v>
                </c:pt>
                <c:pt idx="3234">
                  <c:v>212332.66619526086</c:v>
                </c:pt>
                <c:pt idx="3235">
                  <c:v>213139.53032680287</c:v>
                </c:pt>
                <c:pt idx="3236">
                  <c:v>213949.46054204472</c:v>
                </c:pt>
                <c:pt idx="3237">
                  <c:v>214762.4684921045</c:v>
                </c:pt>
                <c:pt idx="3238">
                  <c:v>215578.56587237449</c:v>
                </c:pt>
                <c:pt idx="3239">
                  <c:v>216397.76442268951</c:v>
                </c:pt>
                <c:pt idx="3240">
                  <c:v>217220.07592749572</c:v>
                </c:pt>
                <c:pt idx="3241">
                  <c:v>218045.5122160202</c:v>
                </c:pt>
                <c:pt idx="3242">
                  <c:v>218874.08516244107</c:v>
                </c:pt>
                <c:pt idx="3243">
                  <c:v>219705.80668605835</c:v>
                </c:pt>
                <c:pt idx="3244">
                  <c:v>220540.68875146538</c:v>
                </c:pt>
                <c:pt idx="3245">
                  <c:v>221378.74336872096</c:v>
                </c:pt>
                <c:pt idx="3246">
                  <c:v>222219.98259352209</c:v>
                </c:pt>
                <c:pt idx="3247">
                  <c:v>223064.41852737748</c:v>
                </c:pt>
                <c:pt idx="3248">
                  <c:v>223912.06331778152</c:v>
                </c:pt>
                <c:pt idx="3249">
                  <c:v>224762.9291583891</c:v>
                </c:pt>
                <c:pt idx="3250">
                  <c:v>225617.02828919099</c:v>
                </c:pt>
                <c:pt idx="3251">
                  <c:v>226474.37299668993</c:v>
                </c:pt>
                <c:pt idx="3252">
                  <c:v>227334.97561407735</c:v>
                </c:pt>
                <c:pt idx="3253">
                  <c:v>228198.84852141087</c:v>
                </c:pt>
                <c:pt idx="3254">
                  <c:v>229066.00414579222</c:v>
                </c:pt>
                <c:pt idx="3255">
                  <c:v>229936.45496154623</c:v>
                </c:pt>
                <c:pt idx="3256">
                  <c:v>230810.21349040011</c:v>
                </c:pt>
                <c:pt idx="3257">
                  <c:v>231687.29230166363</c:v>
                </c:pt>
                <c:pt idx="3258">
                  <c:v>232567.70401240996</c:v>
                </c:pt>
                <c:pt idx="3259">
                  <c:v>233451.46128765712</c:v>
                </c:pt>
                <c:pt idx="3260">
                  <c:v>234338.57684055023</c:v>
                </c:pt>
                <c:pt idx="3261">
                  <c:v>235229.06343254432</c:v>
                </c:pt>
                <c:pt idx="3262">
                  <c:v>236122.93387358799</c:v>
                </c:pt>
                <c:pt idx="3263">
                  <c:v>237020.20102230762</c:v>
                </c:pt>
                <c:pt idx="3264">
                  <c:v>237920.8777861924</c:v>
                </c:pt>
                <c:pt idx="3265">
                  <c:v>238824.97712177993</c:v>
                </c:pt>
                <c:pt idx="3266">
                  <c:v>239732.51203484269</c:v>
                </c:pt>
                <c:pt idx="3267">
                  <c:v>240643.49558057511</c:v>
                </c:pt>
                <c:pt idx="3268">
                  <c:v>241557.94086378129</c:v>
                </c:pt>
                <c:pt idx="3269">
                  <c:v>242475.86103906366</c:v>
                </c:pt>
                <c:pt idx="3270">
                  <c:v>243397.26931101212</c:v>
                </c:pt>
                <c:pt idx="3271">
                  <c:v>244322.17893439397</c:v>
                </c:pt>
                <c:pt idx="3272">
                  <c:v>245250.60321434468</c:v>
                </c:pt>
                <c:pt idx="3273">
                  <c:v>246182.55550655921</c:v>
                </c:pt>
                <c:pt idx="3274">
                  <c:v>247118.04921748413</c:v>
                </c:pt>
                <c:pt idx="3275">
                  <c:v>248057.09780451059</c:v>
                </c:pt>
                <c:pt idx="3276">
                  <c:v>248999.71477616773</c:v>
                </c:pt>
                <c:pt idx="3277">
                  <c:v>249945.91369231718</c:v>
                </c:pt>
                <c:pt idx="3278">
                  <c:v>250895.70816434798</c:v>
                </c:pt>
                <c:pt idx="3279">
                  <c:v>251849.1118553725</c:v>
                </c:pt>
                <c:pt idx="3280">
                  <c:v>252806.13848042293</c:v>
                </c:pt>
                <c:pt idx="3281">
                  <c:v>253766.80180664855</c:v>
                </c:pt>
                <c:pt idx="3282">
                  <c:v>254731.11565351381</c:v>
                </c:pt>
                <c:pt idx="3283">
                  <c:v>255699.09389299716</c:v>
                </c:pt>
                <c:pt idx="3284">
                  <c:v>256670.75044979056</c:v>
                </c:pt>
                <c:pt idx="3285">
                  <c:v>257646.09930149978</c:v>
                </c:pt>
                <c:pt idx="3286">
                  <c:v>258625.15447884548</c:v>
                </c:pt>
                <c:pt idx="3287">
                  <c:v>259607.9300658651</c:v>
                </c:pt>
                <c:pt idx="3288">
                  <c:v>260594.44020011541</c:v>
                </c:pt>
                <c:pt idx="3289">
                  <c:v>261584.69907287584</c:v>
                </c:pt>
                <c:pt idx="3290">
                  <c:v>262578.7209293528</c:v>
                </c:pt>
                <c:pt idx="3291">
                  <c:v>263576.52006888436</c:v>
                </c:pt>
                <c:pt idx="3292">
                  <c:v>264578.11084514612</c:v>
                </c:pt>
                <c:pt idx="3293">
                  <c:v>265583.50766635768</c:v>
                </c:pt>
                <c:pt idx="3294">
                  <c:v>266592.72499548981</c:v>
                </c:pt>
                <c:pt idx="3295">
                  <c:v>267605.77735047269</c:v>
                </c:pt>
                <c:pt idx="3296">
                  <c:v>268622.67930440448</c:v>
                </c:pt>
                <c:pt idx="3297">
                  <c:v>269643.44548576121</c:v>
                </c:pt>
                <c:pt idx="3298">
                  <c:v>270668.09057860711</c:v>
                </c:pt>
                <c:pt idx="3299">
                  <c:v>271696.62932280585</c:v>
                </c:pt>
                <c:pt idx="3300">
                  <c:v>272729.0765142325</c:v>
                </c:pt>
                <c:pt idx="3301">
                  <c:v>273765.44700498658</c:v>
                </c:pt>
                <c:pt idx="3302">
                  <c:v>274805.75570360554</c:v>
                </c:pt>
                <c:pt idx="3303">
                  <c:v>275850.01757527923</c:v>
                </c:pt>
                <c:pt idx="3304">
                  <c:v>276898.24764206528</c:v>
                </c:pt>
                <c:pt idx="3305">
                  <c:v>277950.46098310512</c:v>
                </c:pt>
                <c:pt idx="3306">
                  <c:v>279006.67273484095</c:v>
                </c:pt>
                <c:pt idx="3307">
                  <c:v>280066.89809123334</c:v>
                </c:pt>
                <c:pt idx="3308">
                  <c:v>281131.15230398002</c:v>
                </c:pt>
                <c:pt idx="3309">
                  <c:v>282199.45068273513</c:v>
                </c:pt>
                <c:pt idx="3310">
                  <c:v>283271.80859532952</c:v>
                </c:pt>
                <c:pt idx="3311">
                  <c:v>284348.24146799179</c:v>
                </c:pt>
                <c:pt idx="3312">
                  <c:v>285428.76478557015</c:v>
                </c:pt>
                <c:pt idx="3313">
                  <c:v>286513.39409175533</c:v>
                </c:pt>
                <c:pt idx="3314">
                  <c:v>287602.14498930401</c:v>
                </c:pt>
                <c:pt idx="3315">
                  <c:v>288695.03314026335</c:v>
                </c:pt>
                <c:pt idx="3316">
                  <c:v>289792.07426619634</c:v>
                </c:pt>
                <c:pt idx="3317">
                  <c:v>290893.28414840793</c:v>
                </c:pt>
                <c:pt idx="3318">
                  <c:v>291998.67862817191</c:v>
                </c:pt>
                <c:pt idx="3319">
                  <c:v>293108.27360695897</c:v>
                </c:pt>
                <c:pt idx="3320">
                  <c:v>294222.08504666545</c:v>
                </c:pt>
                <c:pt idx="3321">
                  <c:v>295340.1289698428</c:v>
                </c:pt>
                <c:pt idx="3322">
                  <c:v>296462.42145992821</c:v>
                </c:pt>
                <c:pt idx="3323">
                  <c:v>297588.97866147594</c:v>
                </c:pt>
                <c:pt idx="3324">
                  <c:v>298719.81678038958</c:v>
                </c:pt>
                <c:pt idx="3325">
                  <c:v>299854.95208415505</c:v>
                </c:pt>
                <c:pt idx="3326">
                  <c:v>300994.40090207488</c:v>
                </c:pt>
                <c:pt idx="3327">
                  <c:v>302138.17962550279</c:v>
                </c:pt>
                <c:pt idx="3328">
                  <c:v>303286.30470807973</c:v>
                </c:pt>
                <c:pt idx="3329">
                  <c:v>304438.79266597045</c:v>
                </c:pt>
                <c:pt idx="3330">
                  <c:v>305595.66007810115</c:v>
                </c:pt>
                <c:pt idx="3331">
                  <c:v>306756.92358639796</c:v>
                </c:pt>
                <c:pt idx="3332">
                  <c:v>307922.59989602625</c:v>
                </c:pt>
                <c:pt idx="3333">
                  <c:v>309092.70577563118</c:v>
                </c:pt>
                <c:pt idx="3334">
                  <c:v>310267.25805757858</c:v>
                </c:pt>
                <c:pt idx="3335">
                  <c:v>311446.2736381974</c:v>
                </c:pt>
                <c:pt idx="3336">
                  <c:v>312629.76947802253</c:v>
                </c:pt>
                <c:pt idx="3337">
                  <c:v>313817.76260203903</c:v>
                </c:pt>
                <c:pt idx="3338">
                  <c:v>315010.2700999268</c:v>
                </c:pt>
                <c:pt idx="3339">
                  <c:v>316207.3091263065</c:v>
                </c:pt>
                <c:pt idx="3340">
                  <c:v>317408.8969009865</c:v>
                </c:pt>
                <c:pt idx="3341">
                  <c:v>318615.05070921028</c:v>
                </c:pt>
                <c:pt idx="3342">
                  <c:v>319825.78790190531</c:v>
                </c:pt>
                <c:pt idx="3343">
                  <c:v>321041.12589593255</c:v>
                </c:pt>
                <c:pt idx="3344">
                  <c:v>322261.08217433712</c:v>
                </c:pt>
                <c:pt idx="3345">
                  <c:v>323485.67428659962</c:v>
                </c:pt>
                <c:pt idx="3346">
                  <c:v>324714.91984888871</c:v>
                </c:pt>
                <c:pt idx="3347">
                  <c:v>325948.83654431452</c:v>
                </c:pt>
                <c:pt idx="3348">
                  <c:v>327187.44212318293</c:v>
                </c:pt>
                <c:pt idx="3349">
                  <c:v>328430.75440325105</c:v>
                </c:pt>
                <c:pt idx="3350">
                  <c:v>329678.7912699834</c:v>
                </c:pt>
                <c:pt idx="3351">
                  <c:v>330931.57067680935</c:v>
                </c:pt>
                <c:pt idx="3352">
                  <c:v>332189.11064538121</c:v>
                </c:pt>
                <c:pt idx="3353">
                  <c:v>333451.42926583369</c:v>
                </c:pt>
                <c:pt idx="3354">
                  <c:v>334718.54469704389</c:v>
                </c:pt>
                <c:pt idx="3355">
                  <c:v>335990.47516689269</c:v>
                </c:pt>
                <c:pt idx="3356">
                  <c:v>337267.23897252692</c:v>
                </c:pt>
                <c:pt idx="3357">
                  <c:v>338548.85448062251</c:v>
                </c:pt>
                <c:pt idx="3358">
                  <c:v>339835.3401276489</c:v>
                </c:pt>
                <c:pt idx="3359">
                  <c:v>341126.71442013397</c:v>
                </c:pt>
                <c:pt idx="3360">
                  <c:v>342422.99593493051</c:v>
                </c:pt>
                <c:pt idx="3361">
                  <c:v>343724.20331948326</c:v>
                </c:pt>
                <c:pt idx="3362">
                  <c:v>345030.35529209732</c:v>
                </c:pt>
                <c:pt idx="3363">
                  <c:v>346341.47064220731</c:v>
                </c:pt>
                <c:pt idx="3364">
                  <c:v>347657.56823064771</c:v>
                </c:pt>
                <c:pt idx="3365">
                  <c:v>348978.66698992415</c:v>
                </c:pt>
                <c:pt idx="3366">
                  <c:v>350304.78592448588</c:v>
                </c:pt>
                <c:pt idx="3367">
                  <c:v>351635.94411099894</c:v>
                </c:pt>
                <c:pt idx="3368">
                  <c:v>352972.16069862072</c:v>
                </c:pt>
                <c:pt idx="3369">
                  <c:v>354313.45490927546</c:v>
                </c:pt>
                <c:pt idx="3370">
                  <c:v>355659.84603793069</c:v>
                </c:pt>
                <c:pt idx="3371">
                  <c:v>357011.35345287481</c:v>
                </c:pt>
                <c:pt idx="3372">
                  <c:v>358367.99659599573</c:v>
                </c:pt>
                <c:pt idx="3373">
                  <c:v>359729.79498306051</c:v>
                </c:pt>
                <c:pt idx="3374">
                  <c:v>361096.76820399612</c:v>
                </c:pt>
                <c:pt idx="3375">
                  <c:v>362468.93592317129</c:v>
                </c:pt>
                <c:pt idx="3376">
                  <c:v>363846.31787967932</c:v>
                </c:pt>
                <c:pt idx="3377">
                  <c:v>365228.93388762209</c:v>
                </c:pt>
                <c:pt idx="3378">
                  <c:v>366616.80383639503</c:v>
                </c:pt>
                <c:pt idx="3379">
                  <c:v>368009.94769097335</c:v>
                </c:pt>
                <c:pt idx="3380">
                  <c:v>369408.38549219904</c:v>
                </c:pt>
                <c:pt idx="3381">
                  <c:v>370812.13735706941</c:v>
                </c:pt>
                <c:pt idx="3382">
                  <c:v>372221.22347902629</c:v>
                </c:pt>
                <c:pt idx="3383">
                  <c:v>373635.6641282466</c:v>
                </c:pt>
                <c:pt idx="3384">
                  <c:v>375055.47965193394</c:v>
                </c:pt>
                <c:pt idx="3385">
                  <c:v>376480.6904746113</c:v>
                </c:pt>
                <c:pt idx="3386">
                  <c:v>377911.31709841482</c:v>
                </c:pt>
                <c:pt idx="3387">
                  <c:v>379347.3801033888</c:v>
                </c:pt>
                <c:pt idx="3388">
                  <c:v>380788.90014778171</c:v>
                </c:pt>
                <c:pt idx="3389">
                  <c:v>382235.89796834328</c:v>
                </c:pt>
                <c:pt idx="3390">
                  <c:v>383688.39438062301</c:v>
                </c:pt>
                <c:pt idx="3391">
                  <c:v>385146.41027926939</c:v>
                </c:pt>
                <c:pt idx="3392">
                  <c:v>386609.9666383306</c:v>
                </c:pt>
                <c:pt idx="3393">
                  <c:v>388079.08451155626</c:v>
                </c:pt>
                <c:pt idx="3394">
                  <c:v>389553.78503270017</c:v>
                </c:pt>
                <c:pt idx="3395">
                  <c:v>391034.08941582445</c:v>
                </c:pt>
                <c:pt idx="3396">
                  <c:v>392520.01895560458</c:v>
                </c:pt>
                <c:pt idx="3397">
                  <c:v>394011.59502763586</c:v>
                </c:pt>
                <c:pt idx="3398">
                  <c:v>395508.83908874088</c:v>
                </c:pt>
                <c:pt idx="3399">
                  <c:v>397011.77267727809</c:v>
                </c:pt>
                <c:pt idx="3400">
                  <c:v>398520.41741345177</c:v>
                </c:pt>
                <c:pt idx="3401">
                  <c:v>400034.79499962291</c:v>
                </c:pt>
                <c:pt idx="3402">
                  <c:v>401554.9272206215</c:v>
                </c:pt>
                <c:pt idx="3403">
                  <c:v>403080.83594405989</c:v>
                </c:pt>
                <c:pt idx="3404">
                  <c:v>404612.54312064731</c:v>
                </c:pt>
                <c:pt idx="3405">
                  <c:v>406150.07078450581</c:v>
                </c:pt>
                <c:pt idx="3406">
                  <c:v>407693.44105348695</c:v>
                </c:pt>
                <c:pt idx="3407">
                  <c:v>409242.6761294902</c:v>
                </c:pt>
                <c:pt idx="3408">
                  <c:v>410797.79829878226</c:v>
                </c:pt>
                <c:pt idx="3409">
                  <c:v>412358.82993231766</c:v>
                </c:pt>
                <c:pt idx="3410">
                  <c:v>413925.79348606046</c:v>
                </c:pt>
                <c:pt idx="3411">
                  <c:v>415498.71150130749</c:v>
                </c:pt>
                <c:pt idx="3412">
                  <c:v>417077.60660501249</c:v>
                </c:pt>
                <c:pt idx="3413">
                  <c:v>418662.50151011156</c:v>
                </c:pt>
                <c:pt idx="3414">
                  <c:v>420253.41901585</c:v>
                </c:pt>
                <c:pt idx="3415">
                  <c:v>421850.38200811023</c:v>
                </c:pt>
                <c:pt idx="3416">
                  <c:v>423453.41345974104</c:v>
                </c:pt>
                <c:pt idx="3417">
                  <c:v>425062.53643088805</c:v>
                </c:pt>
                <c:pt idx="3418">
                  <c:v>426677.77406932542</c:v>
                </c:pt>
                <c:pt idx="3419">
                  <c:v>428299.14961078885</c:v>
                </c:pt>
                <c:pt idx="3420">
                  <c:v>429926.68637930986</c:v>
                </c:pt>
                <c:pt idx="3421">
                  <c:v>431560.40778755123</c:v>
                </c:pt>
                <c:pt idx="3422">
                  <c:v>433200.33733714395</c:v>
                </c:pt>
                <c:pt idx="3423">
                  <c:v>434846.49861902511</c:v>
                </c:pt>
                <c:pt idx="3424">
                  <c:v>436498.9153137774</c:v>
                </c:pt>
                <c:pt idx="3425">
                  <c:v>438157.61119196977</c:v>
                </c:pt>
                <c:pt idx="3426">
                  <c:v>439822.61011449929</c:v>
                </c:pt>
                <c:pt idx="3427">
                  <c:v>441493.93603293441</c:v>
                </c:pt>
                <c:pt idx="3428">
                  <c:v>443171.61298985954</c:v>
                </c:pt>
                <c:pt idx="3429">
                  <c:v>444855.66511922103</c:v>
                </c:pt>
                <c:pt idx="3430">
                  <c:v>446546.11664667405</c:v>
                </c:pt>
                <c:pt idx="3431">
                  <c:v>448242.99188993144</c:v>
                </c:pt>
                <c:pt idx="3432">
                  <c:v>449946.31525911321</c:v>
                </c:pt>
                <c:pt idx="3433">
                  <c:v>451656.11125709786</c:v>
                </c:pt>
                <c:pt idx="3434">
                  <c:v>453372.40447987482</c:v>
                </c:pt>
                <c:pt idx="3435">
                  <c:v>455095.21961689834</c:v>
                </c:pt>
                <c:pt idx="3436">
                  <c:v>456824.58145144256</c:v>
                </c:pt>
                <c:pt idx="3437">
                  <c:v>458560.51486095804</c:v>
                </c:pt>
                <c:pt idx="3438">
                  <c:v>460303.04481742968</c:v>
                </c:pt>
                <c:pt idx="3439">
                  <c:v>462052.19638773589</c:v>
                </c:pt>
                <c:pt idx="3440">
                  <c:v>463807.99473400932</c:v>
                </c:pt>
                <c:pt idx="3441">
                  <c:v>465570.46511399857</c:v>
                </c:pt>
                <c:pt idx="3442">
                  <c:v>467339.63288143178</c:v>
                </c:pt>
                <c:pt idx="3443">
                  <c:v>469115.52348638122</c:v>
                </c:pt>
                <c:pt idx="3444">
                  <c:v>470898.16247562948</c:v>
                </c:pt>
                <c:pt idx="3445">
                  <c:v>472687.57549303689</c:v>
                </c:pt>
                <c:pt idx="3446">
                  <c:v>474483.78827991046</c:v>
                </c:pt>
                <c:pt idx="3447">
                  <c:v>476286.82667537412</c:v>
                </c:pt>
                <c:pt idx="3448">
                  <c:v>478096.71661674057</c:v>
                </c:pt>
                <c:pt idx="3449">
                  <c:v>479913.48413988418</c:v>
                </c:pt>
                <c:pt idx="3450">
                  <c:v>481737.15537961578</c:v>
                </c:pt>
                <c:pt idx="3451">
                  <c:v>483567.75657005835</c:v>
                </c:pt>
                <c:pt idx="3452">
                  <c:v>485405.31404502457</c:v>
                </c:pt>
                <c:pt idx="3453">
                  <c:v>487249.8542383957</c:v>
                </c:pt>
                <c:pt idx="3454">
                  <c:v>489101.40368450159</c:v>
                </c:pt>
                <c:pt idx="3455">
                  <c:v>490959.9890185027</c:v>
                </c:pt>
                <c:pt idx="3456">
                  <c:v>492825.63697677304</c:v>
                </c:pt>
                <c:pt idx="3457">
                  <c:v>494698.37439728476</c:v>
                </c:pt>
                <c:pt idx="3458">
                  <c:v>496578.22821999446</c:v>
                </c:pt>
                <c:pt idx="3459">
                  <c:v>498465.22548723046</c:v>
                </c:pt>
                <c:pt idx="3460">
                  <c:v>500359.39334408194</c:v>
                </c:pt>
                <c:pt idx="3461">
                  <c:v>502260.75903878949</c:v>
                </c:pt>
                <c:pt idx="3462">
                  <c:v>504169.34992313688</c:v>
                </c:pt>
                <c:pt idx="3463">
                  <c:v>506085.1934528448</c:v>
                </c:pt>
                <c:pt idx="3464">
                  <c:v>508008.31718796561</c:v>
                </c:pt>
                <c:pt idx="3465">
                  <c:v>509938.74879327987</c:v>
                </c:pt>
                <c:pt idx="3466">
                  <c:v>511876.51603869436</c:v>
                </c:pt>
                <c:pt idx="3467">
                  <c:v>513821.64679964143</c:v>
                </c:pt>
                <c:pt idx="3468">
                  <c:v>515774.16905748006</c:v>
                </c:pt>
                <c:pt idx="3469">
                  <c:v>517734.11089989851</c:v>
                </c:pt>
                <c:pt idx="3470">
                  <c:v>519701.50052131811</c:v>
                </c:pt>
                <c:pt idx="3471">
                  <c:v>521676.36622329912</c:v>
                </c:pt>
                <c:pt idx="3472">
                  <c:v>523658.73641494766</c:v>
                </c:pt>
                <c:pt idx="3473">
                  <c:v>525648.63961332443</c:v>
                </c:pt>
                <c:pt idx="3474">
                  <c:v>527646.10444385512</c:v>
                </c:pt>
                <c:pt idx="3475">
                  <c:v>529651.15964074177</c:v>
                </c:pt>
                <c:pt idx="3476">
                  <c:v>531663.83404737664</c:v>
                </c:pt>
                <c:pt idx="3477">
                  <c:v>533684.15661675669</c:v>
                </c:pt>
                <c:pt idx="3478">
                  <c:v>535712.15641190042</c:v>
                </c:pt>
                <c:pt idx="3479">
                  <c:v>537747.8626062657</c:v>
                </c:pt>
                <c:pt idx="3480">
                  <c:v>539791.30448416946</c:v>
                </c:pt>
                <c:pt idx="3481">
                  <c:v>541842.51144120935</c:v>
                </c:pt>
                <c:pt idx="3482">
                  <c:v>543901.51298468595</c:v>
                </c:pt>
                <c:pt idx="3483">
                  <c:v>545968.33873402781</c:v>
                </c:pt>
                <c:pt idx="3484">
                  <c:v>548043.0184212171</c:v>
                </c:pt>
                <c:pt idx="3485">
                  <c:v>550125.58189121773</c:v>
                </c:pt>
                <c:pt idx="3486">
                  <c:v>552216.0591024044</c:v>
                </c:pt>
                <c:pt idx="3487">
                  <c:v>554314.4801269935</c:v>
                </c:pt>
                <c:pt idx="3488">
                  <c:v>556420.87515147612</c:v>
                </c:pt>
                <c:pt idx="3489">
                  <c:v>558535.2744770518</c:v>
                </c:pt>
                <c:pt idx="3490">
                  <c:v>560657.7085200646</c:v>
                </c:pt>
                <c:pt idx="3491">
                  <c:v>562788.20781244081</c:v>
                </c:pt>
                <c:pt idx="3492">
                  <c:v>564926.80300212814</c:v>
                </c:pt>
                <c:pt idx="3493">
                  <c:v>567073.52485353628</c:v>
                </c:pt>
                <c:pt idx="3494">
                  <c:v>569228.40424797975</c:v>
                </c:pt>
                <c:pt idx="3495">
                  <c:v>571391.47218412207</c:v>
                </c:pt>
                <c:pt idx="3496">
                  <c:v>573562.75977842172</c:v>
                </c:pt>
                <c:pt idx="3497">
                  <c:v>575742.29826557974</c:v>
                </c:pt>
                <c:pt idx="3498">
                  <c:v>577930.118998989</c:v>
                </c:pt>
                <c:pt idx="3499">
                  <c:v>580126.25345118518</c:v>
                </c:pt>
                <c:pt idx="3500">
                  <c:v>582330.73321429966</c:v>
                </c:pt>
                <c:pt idx="3501">
                  <c:v>584543.59000051406</c:v>
                </c:pt>
                <c:pt idx="3502">
                  <c:v>586764.85564251605</c:v>
                </c:pt>
                <c:pt idx="3503">
                  <c:v>588994.56209395768</c:v>
                </c:pt>
                <c:pt idx="3504">
                  <c:v>591232.74142991472</c:v>
                </c:pt>
                <c:pt idx="3505">
                  <c:v>593479.42584734841</c:v>
                </c:pt>
                <c:pt idx="3506">
                  <c:v>595734.64766556839</c:v>
                </c:pt>
                <c:pt idx="3507">
                  <c:v>597998.43932669761</c:v>
                </c:pt>
                <c:pt idx="3508">
                  <c:v>600270.83339613909</c:v>
                </c:pt>
                <c:pt idx="3509">
                  <c:v>602551.86256304441</c:v>
                </c:pt>
                <c:pt idx="3510">
                  <c:v>604841.55964078405</c:v>
                </c:pt>
                <c:pt idx="3511">
                  <c:v>607139.95756741904</c:v>
                </c:pt>
                <c:pt idx="3512">
                  <c:v>609447.08940617531</c:v>
                </c:pt>
                <c:pt idx="3513">
                  <c:v>611762.98834591883</c:v>
                </c:pt>
                <c:pt idx="3514">
                  <c:v>614087.68770163332</c:v>
                </c:pt>
                <c:pt idx="3515">
                  <c:v>616421.22091489949</c:v>
                </c:pt>
                <c:pt idx="3516">
                  <c:v>618763.62155437609</c:v>
                </c:pt>
                <c:pt idx="3517">
                  <c:v>621114.92331628269</c:v>
                </c:pt>
                <c:pt idx="3518">
                  <c:v>623475.16002488462</c:v>
                </c:pt>
                <c:pt idx="3519">
                  <c:v>625844.3656329792</c:v>
                </c:pt>
                <c:pt idx="3520">
                  <c:v>628222.57422238449</c:v>
                </c:pt>
                <c:pt idx="3521">
                  <c:v>630609.82000442955</c:v>
                </c:pt>
                <c:pt idx="3522">
                  <c:v>633006.13732044643</c:v>
                </c:pt>
                <c:pt idx="3523">
                  <c:v>635411.5606422642</c:v>
                </c:pt>
                <c:pt idx="3524">
                  <c:v>637826.12457270478</c:v>
                </c:pt>
                <c:pt idx="3525">
                  <c:v>640249.86384608108</c:v>
                </c:pt>
                <c:pt idx="3526">
                  <c:v>642682.81332869618</c:v>
                </c:pt>
                <c:pt idx="3527">
                  <c:v>645125.00801934523</c:v>
                </c:pt>
                <c:pt idx="3528">
                  <c:v>647576.48304981878</c:v>
                </c:pt>
                <c:pt idx="3529">
                  <c:v>650037.27368540806</c:v>
                </c:pt>
                <c:pt idx="3530">
                  <c:v>652507.41532541264</c:v>
                </c:pt>
                <c:pt idx="3531">
                  <c:v>654986.94350364921</c:v>
                </c:pt>
                <c:pt idx="3532">
                  <c:v>657475.89388896304</c:v>
                </c:pt>
                <c:pt idx="3533">
                  <c:v>659974.30228574108</c:v>
                </c:pt>
                <c:pt idx="3534">
                  <c:v>662482.20463442686</c:v>
                </c:pt>
                <c:pt idx="3535">
                  <c:v>664999.63701203768</c:v>
                </c:pt>
                <c:pt idx="3536">
                  <c:v>667526.63563268341</c:v>
                </c:pt>
                <c:pt idx="3537">
                  <c:v>670063.23684808763</c:v>
                </c:pt>
                <c:pt idx="3538">
                  <c:v>672609.4771481104</c:v>
                </c:pt>
                <c:pt idx="3539">
                  <c:v>675165.39316127321</c:v>
                </c:pt>
                <c:pt idx="3540">
                  <c:v>677731.02165528608</c:v>
                </c:pt>
                <c:pt idx="3541">
                  <c:v>680306.39953757613</c:v>
                </c:pt>
                <c:pt idx="3542">
                  <c:v>682891.56385581894</c:v>
                </c:pt>
                <c:pt idx="3543">
                  <c:v>685486.55179847102</c:v>
                </c:pt>
                <c:pt idx="3544">
                  <c:v>688091.4006953052</c:v>
                </c:pt>
                <c:pt idx="3545">
                  <c:v>690706.14801794733</c:v>
                </c:pt>
                <c:pt idx="3546">
                  <c:v>693330.83138041559</c:v>
                </c:pt>
                <c:pt idx="3547">
                  <c:v>695965.48853966116</c:v>
                </c:pt>
                <c:pt idx="3548">
                  <c:v>698610.15739611187</c:v>
                </c:pt>
                <c:pt idx="3549">
                  <c:v>701264.87599421712</c:v>
                </c:pt>
                <c:pt idx="3550">
                  <c:v>703929.68252299516</c:v>
                </c:pt>
                <c:pt idx="3551">
                  <c:v>706604.61531658261</c:v>
                </c:pt>
                <c:pt idx="3552">
                  <c:v>709289.71285478561</c:v>
                </c:pt>
                <c:pt idx="3553">
                  <c:v>711985.01376363379</c:v>
                </c:pt>
                <c:pt idx="3554">
                  <c:v>714690.55681593565</c:v>
                </c:pt>
                <c:pt idx="3555">
                  <c:v>717406.3809318362</c:v>
                </c:pt>
                <c:pt idx="3556">
                  <c:v>720132.52517937717</c:v>
                </c:pt>
                <c:pt idx="3557">
                  <c:v>722869.0287750588</c:v>
                </c:pt>
                <c:pt idx="3558">
                  <c:v>725615.931084404</c:v>
                </c:pt>
                <c:pt idx="3559">
                  <c:v>728373.27162252471</c:v>
                </c:pt>
                <c:pt idx="3560">
                  <c:v>731141.09005469037</c:v>
                </c:pt>
                <c:pt idx="3561">
                  <c:v>733919.42619689822</c:v>
                </c:pt>
                <c:pt idx="3562">
                  <c:v>736708.32001644641</c:v>
                </c:pt>
                <c:pt idx="3563">
                  <c:v>739507.81163250888</c:v>
                </c:pt>
                <c:pt idx="3564">
                  <c:v>742317.94131671241</c:v>
                </c:pt>
                <c:pt idx="3565">
                  <c:v>745138.74949371594</c:v>
                </c:pt>
                <c:pt idx="3566">
                  <c:v>747970.2767417921</c:v>
                </c:pt>
                <c:pt idx="3567">
                  <c:v>750812.5637934109</c:v>
                </c:pt>
                <c:pt idx="3568">
                  <c:v>753665.65153582592</c:v>
                </c:pt>
                <c:pt idx="3569">
                  <c:v>756529.58101166203</c:v>
                </c:pt>
                <c:pt idx="3570">
                  <c:v>759404.39341950638</c:v>
                </c:pt>
                <c:pt idx="3571">
                  <c:v>762290.13011450053</c:v>
                </c:pt>
                <c:pt idx="3572">
                  <c:v>765186.83260893566</c:v>
                </c:pt>
                <c:pt idx="3573">
                  <c:v>768094.54257284966</c:v>
                </c:pt>
                <c:pt idx="3574">
                  <c:v>771013.30183462647</c:v>
                </c:pt>
                <c:pt idx="3575">
                  <c:v>773943.15238159802</c:v>
                </c:pt>
                <c:pt idx="3576">
                  <c:v>776884.13636064809</c:v>
                </c:pt>
                <c:pt idx="3577">
                  <c:v>779836.29607881862</c:v>
                </c:pt>
                <c:pt idx="3578">
                  <c:v>782799.67400391819</c:v>
                </c:pt>
                <c:pt idx="3579">
                  <c:v>785774.3127651331</c:v>
                </c:pt>
                <c:pt idx="3580">
                  <c:v>788760.25515364064</c:v>
                </c:pt>
                <c:pt idx="3581">
                  <c:v>791757.54412322445</c:v>
                </c:pt>
                <c:pt idx="3582">
                  <c:v>794766.2227908927</c:v>
                </c:pt>
                <c:pt idx="3583">
                  <c:v>797786.33443749812</c:v>
                </c:pt>
                <c:pt idx="3584">
                  <c:v>800817.92250836059</c:v>
                </c:pt>
                <c:pt idx="3585">
                  <c:v>803861.03061389236</c:v>
                </c:pt>
                <c:pt idx="3586">
                  <c:v>806915.70253022516</c:v>
                </c:pt>
                <c:pt idx="3587">
                  <c:v>809981.98219984001</c:v>
                </c:pt>
                <c:pt idx="3588">
                  <c:v>813059.91373219946</c:v>
                </c:pt>
                <c:pt idx="3589">
                  <c:v>816149.54140438186</c:v>
                </c:pt>
                <c:pt idx="3590">
                  <c:v>819250.90966171853</c:v>
                </c:pt>
                <c:pt idx="3591">
                  <c:v>822364.06311843311</c:v>
                </c:pt>
                <c:pt idx="3592">
                  <c:v>825489.04655828315</c:v>
                </c:pt>
                <c:pt idx="3593">
                  <c:v>828625.90493520466</c:v>
                </c:pt>
                <c:pt idx="3594">
                  <c:v>831774.68337395845</c:v>
                </c:pt>
                <c:pt idx="3595">
                  <c:v>834935.42717077956</c:v>
                </c:pt>
                <c:pt idx="3596">
                  <c:v>838108.1817940285</c:v>
                </c:pt>
                <c:pt idx="3597">
                  <c:v>841292.99288484582</c:v>
                </c:pt>
                <c:pt idx="3598">
                  <c:v>844489.90625780821</c:v>
                </c:pt>
                <c:pt idx="3599">
                  <c:v>847698.96790158795</c:v>
                </c:pt>
                <c:pt idx="3600">
                  <c:v>850920.22397961398</c:v>
                </c:pt>
                <c:pt idx="3601">
                  <c:v>854153.72083073657</c:v>
                </c:pt>
                <c:pt idx="3602">
                  <c:v>857399.50496989337</c:v>
                </c:pt>
                <c:pt idx="3603">
                  <c:v>860657.62308877904</c:v>
                </c:pt>
                <c:pt idx="3604">
                  <c:v>863928.12205651647</c:v>
                </c:pt>
                <c:pt idx="3605">
                  <c:v>867211.04892033129</c:v>
                </c:pt>
                <c:pt idx="3606">
                  <c:v>870506.45090622862</c:v>
                </c:pt>
                <c:pt idx="3607">
                  <c:v>873814.37541967235</c:v>
                </c:pt>
                <c:pt idx="3608">
                  <c:v>877134.87004626717</c:v>
                </c:pt>
                <c:pt idx="3609">
                  <c:v>880467.98255244305</c:v>
                </c:pt>
                <c:pt idx="3610">
                  <c:v>883813.76088614238</c:v>
                </c:pt>
                <c:pt idx="3611">
                  <c:v>887172.25317750976</c:v>
                </c:pt>
                <c:pt idx="3612">
                  <c:v>890543.50773958431</c:v>
                </c:pt>
                <c:pt idx="3613">
                  <c:v>893927.5730689948</c:v>
                </c:pt>
                <c:pt idx="3614">
                  <c:v>897324.49784665694</c:v>
                </c:pt>
                <c:pt idx="3615">
                  <c:v>900734.33093847428</c:v>
                </c:pt>
                <c:pt idx="3616">
                  <c:v>904157.12139604054</c:v>
                </c:pt>
                <c:pt idx="3617">
                  <c:v>907592.91845734557</c:v>
                </c:pt>
                <c:pt idx="3618">
                  <c:v>911041.77154748351</c:v>
                </c:pt>
                <c:pt idx="3619">
                  <c:v>914503.73027936392</c:v>
                </c:pt>
                <c:pt idx="3620">
                  <c:v>917978.8444544255</c:v>
                </c:pt>
                <c:pt idx="3621">
                  <c:v>921467.16406335239</c:v>
                </c:pt>
                <c:pt idx="3622">
                  <c:v>924968.73928679316</c:v>
                </c:pt>
                <c:pt idx="3623">
                  <c:v>928483.62049608305</c:v>
                </c:pt>
                <c:pt idx="3624">
                  <c:v>932011.85825396818</c:v>
                </c:pt>
                <c:pt idx="3625">
                  <c:v>935553.50331533328</c:v>
                </c:pt>
                <c:pt idx="3626">
                  <c:v>939108.60662793159</c:v>
                </c:pt>
                <c:pt idx="3627">
                  <c:v>942677.21933311771</c:v>
                </c:pt>
                <c:pt idx="3628">
                  <c:v>946259.39276658359</c:v>
                </c:pt>
                <c:pt idx="3629">
                  <c:v>949855.17845909658</c:v>
                </c:pt>
                <c:pt idx="3630">
                  <c:v>953464.62813724112</c:v>
                </c:pt>
                <c:pt idx="3631">
                  <c:v>957087.79372416262</c:v>
                </c:pt>
                <c:pt idx="3632">
                  <c:v>960724.72734031442</c:v>
                </c:pt>
                <c:pt idx="3633">
                  <c:v>964375.48130420758</c:v>
                </c:pt>
                <c:pt idx="3634">
                  <c:v>968040.10813316365</c:v>
                </c:pt>
                <c:pt idx="3635">
                  <c:v>971718.66054406972</c:v>
                </c:pt>
                <c:pt idx="3636">
                  <c:v>975411.19145413721</c:v>
                </c:pt>
                <c:pt idx="3637">
                  <c:v>979117.75398166291</c:v>
                </c:pt>
                <c:pt idx="3638">
                  <c:v>982838.40144679323</c:v>
                </c:pt>
                <c:pt idx="3639">
                  <c:v>986573.18737229111</c:v>
                </c:pt>
                <c:pt idx="3640">
                  <c:v>990322.16548430582</c:v>
                </c:pt>
                <c:pt idx="3641">
                  <c:v>994085.38971314626</c:v>
                </c:pt>
                <c:pt idx="3642">
                  <c:v>997862.91419405618</c:v>
                </c:pt>
                <c:pt idx="3643">
                  <c:v>1001654.7932679936</c:v>
                </c:pt>
                <c:pt idx="3644">
                  <c:v>1005461.0814824121</c:v>
                </c:pt>
                <c:pt idx="3645">
                  <c:v>1009281.8335920452</c:v>
                </c:pt>
                <c:pt idx="3646">
                  <c:v>1013117.104559695</c:v>
                </c:pt>
                <c:pt idx="3647">
                  <c:v>1016966.9495570218</c:v>
                </c:pt>
                <c:pt idx="3648">
                  <c:v>1020831.4239653385</c:v>
                </c:pt>
                <c:pt idx="3649">
                  <c:v>1024710.5833764068</c:v>
                </c:pt>
                <c:pt idx="3650">
                  <c:v>1028604.4835932372</c:v>
                </c:pt>
                <c:pt idx="3651">
                  <c:v>1032513.1806308916</c:v>
                </c:pt>
                <c:pt idx="3652">
                  <c:v>1036436.730717289</c:v>
                </c:pt>
                <c:pt idx="3653">
                  <c:v>1040375.1902940148</c:v>
                </c:pt>
                <c:pt idx="3654">
                  <c:v>1044328.6160171321</c:v>
                </c:pt>
                <c:pt idx="3655">
                  <c:v>1048297.0647579972</c:v>
                </c:pt>
                <c:pt idx="3656">
                  <c:v>1052280.5936040776</c:v>
                </c:pt>
                <c:pt idx="3657">
                  <c:v>1056279.2598597731</c:v>
                </c:pt>
                <c:pt idx="3658">
                  <c:v>1060293.1210472402</c:v>
                </c:pt>
                <c:pt idx="3659">
                  <c:v>1064322.2349072197</c:v>
                </c:pt>
                <c:pt idx="3660">
                  <c:v>1068366.6593998671</c:v>
                </c:pt>
                <c:pt idx="3661">
                  <c:v>1072426.4527055866</c:v>
                </c:pt>
                <c:pt idx="3662">
                  <c:v>1076501.6732258678</c:v>
                </c:pt>
                <c:pt idx="3663">
                  <c:v>1080592.3795841262</c:v>
                </c:pt>
                <c:pt idx="3664">
                  <c:v>1084698.630626546</c:v>
                </c:pt>
                <c:pt idx="3665">
                  <c:v>1088820.485422927</c:v>
                </c:pt>
                <c:pt idx="3666">
                  <c:v>1092958.0032675341</c:v>
                </c:pt>
                <c:pt idx="3667">
                  <c:v>1097111.2436799507</c:v>
                </c:pt>
                <c:pt idx="3668">
                  <c:v>1101280.2664059345</c:v>
                </c:pt>
                <c:pt idx="3669">
                  <c:v>1105465.131418277</c:v>
                </c:pt>
                <c:pt idx="3670">
                  <c:v>1109665.8989176666</c:v>
                </c:pt>
                <c:pt idx="3671">
                  <c:v>1113882.6293335538</c:v>
                </c:pt>
                <c:pt idx="3672">
                  <c:v>1118115.3833250215</c:v>
                </c:pt>
                <c:pt idx="3673">
                  <c:v>1122364.2217816566</c:v>
                </c:pt>
                <c:pt idx="3674">
                  <c:v>1126629.2058244268</c:v>
                </c:pt>
                <c:pt idx="3675">
                  <c:v>1130910.3968065598</c:v>
                </c:pt>
                <c:pt idx="3676">
                  <c:v>1135207.8563144247</c:v>
                </c:pt>
                <c:pt idx="3677">
                  <c:v>1139521.6461684194</c:v>
                </c:pt>
                <c:pt idx="3678">
                  <c:v>1143851.8284238593</c:v>
                </c:pt>
                <c:pt idx="3679">
                  <c:v>1148198.46537187</c:v>
                </c:pt>
                <c:pt idx="3680">
                  <c:v>1152561.619540283</c:v>
                </c:pt>
                <c:pt idx="3681">
                  <c:v>1156941.353694536</c:v>
                </c:pt>
                <c:pt idx="3682">
                  <c:v>1161337.7308385754</c:v>
                </c:pt>
                <c:pt idx="3683">
                  <c:v>1165750.8142157621</c:v>
                </c:pt>
                <c:pt idx="3684">
                  <c:v>1170180.667309782</c:v>
                </c:pt>
                <c:pt idx="3685">
                  <c:v>1174627.3538455593</c:v>
                </c:pt>
                <c:pt idx="3686">
                  <c:v>1179090.9377901724</c:v>
                </c:pt>
                <c:pt idx="3687">
                  <c:v>1183571.483353775</c:v>
                </c:pt>
                <c:pt idx="3688">
                  <c:v>1188069.0549905193</c:v>
                </c:pt>
                <c:pt idx="3689">
                  <c:v>1192583.7173994833</c:v>
                </c:pt>
                <c:pt idx="3690">
                  <c:v>1197115.5355256014</c:v>
                </c:pt>
                <c:pt idx="3691">
                  <c:v>1201664.5745605987</c:v>
                </c:pt>
                <c:pt idx="3692">
                  <c:v>1206230.8999439289</c:v>
                </c:pt>
                <c:pt idx="3693">
                  <c:v>1210814.577363716</c:v>
                </c:pt>
                <c:pt idx="3694">
                  <c:v>1215415.6727576982</c:v>
                </c:pt>
                <c:pt idx="3695">
                  <c:v>1220034.2523141776</c:v>
                </c:pt>
                <c:pt idx="3696">
                  <c:v>1224670.3824729715</c:v>
                </c:pt>
                <c:pt idx="3697">
                  <c:v>1229324.1299263688</c:v>
                </c:pt>
                <c:pt idx="3698">
                  <c:v>1233995.561620089</c:v>
                </c:pt>
                <c:pt idx="3699">
                  <c:v>1238684.7447542453</c:v>
                </c:pt>
                <c:pt idx="3700">
                  <c:v>1243391.7467843115</c:v>
                </c:pt>
                <c:pt idx="3701">
                  <c:v>1248116.6354220919</c:v>
                </c:pt>
                <c:pt idx="3702">
                  <c:v>1252859.478636696</c:v>
                </c:pt>
                <c:pt idx="3703">
                  <c:v>1257620.3446555154</c:v>
                </c:pt>
                <c:pt idx="3704">
                  <c:v>1262399.3019652064</c:v>
                </c:pt>
                <c:pt idx="3705">
                  <c:v>1267196.4193126743</c:v>
                </c:pt>
                <c:pt idx="3706">
                  <c:v>1272011.7657060625</c:v>
                </c:pt>
                <c:pt idx="3707">
                  <c:v>1276845.4104157456</c:v>
                </c:pt>
                <c:pt idx="3708">
                  <c:v>1281697.4229753255</c:v>
                </c:pt>
                <c:pt idx="3709">
                  <c:v>1286567.8731826318</c:v>
                </c:pt>
                <c:pt idx="3710">
                  <c:v>1291456.8311007258</c:v>
                </c:pt>
                <c:pt idx="3711">
                  <c:v>1296364.3670589086</c:v>
                </c:pt>
                <c:pt idx="3712">
                  <c:v>1301290.5516537325</c:v>
                </c:pt>
                <c:pt idx="3713">
                  <c:v>1306235.4557500167</c:v>
                </c:pt>
                <c:pt idx="3714">
                  <c:v>1311199.1504818669</c:v>
                </c:pt>
                <c:pt idx="3715">
                  <c:v>1316181.707253698</c:v>
                </c:pt>
                <c:pt idx="3716">
                  <c:v>1321183.1977412621</c:v>
                </c:pt>
                <c:pt idx="3717">
                  <c:v>1326203.6938926789</c:v>
                </c:pt>
                <c:pt idx="3718">
                  <c:v>1331243.2679294711</c:v>
                </c:pt>
                <c:pt idx="3719">
                  <c:v>1336301.9923476032</c:v>
                </c:pt>
                <c:pt idx="3720">
                  <c:v>1341379.9399185241</c:v>
                </c:pt>
                <c:pt idx="3721">
                  <c:v>1346477.1836902145</c:v>
                </c:pt>
                <c:pt idx="3722">
                  <c:v>1351593.7969882374</c:v>
                </c:pt>
                <c:pt idx="3723">
                  <c:v>1356729.8534167928</c:v>
                </c:pt>
                <c:pt idx="3724">
                  <c:v>1361885.4268597767</c:v>
                </c:pt>
                <c:pt idx="3725">
                  <c:v>1367060.591481844</c:v>
                </c:pt>
                <c:pt idx="3726">
                  <c:v>1372255.421729475</c:v>
                </c:pt>
                <c:pt idx="3727">
                  <c:v>1377469.9923320471</c:v>
                </c:pt>
                <c:pt idx="3728">
                  <c:v>1382704.378302909</c:v>
                </c:pt>
                <c:pt idx="3729">
                  <c:v>1387958.6549404601</c:v>
                </c:pt>
                <c:pt idx="3730">
                  <c:v>1393232.8978292339</c:v>
                </c:pt>
                <c:pt idx="3731">
                  <c:v>1398527.182840985</c:v>
                </c:pt>
                <c:pt idx="3732">
                  <c:v>1403841.5861357809</c:v>
                </c:pt>
                <c:pt idx="3733">
                  <c:v>1409176.1841630968</c:v>
                </c:pt>
                <c:pt idx="3734">
                  <c:v>1414531.0536629166</c:v>
                </c:pt>
                <c:pt idx="3735">
                  <c:v>1419906.2716668358</c:v>
                </c:pt>
                <c:pt idx="3736">
                  <c:v>1425301.9154991698</c:v>
                </c:pt>
                <c:pt idx="3737">
                  <c:v>1430718.0627780666</c:v>
                </c:pt>
                <c:pt idx="3738">
                  <c:v>1436154.7914166234</c:v>
                </c:pt>
                <c:pt idx="3739">
                  <c:v>1441612.1796240066</c:v>
                </c:pt>
                <c:pt idx="3740">
                  <c:v>1447090.305906578</c:v>
                </c:pt>
                <c:pt idx="3741">
                  <c:v>1452589.2490690229</c:v>
                </c:pt>
                <c:pt idx="3742">
                  <c:v>1458109.0882154852</c:v>
                </c:pt>
                <c:pt idx="3743">
                  <c:v>1463649.9027507042</c:v>
                </c:pt>
                <c:pt idx="3744">
                  <c:v>1469211.7723811569</c:v>
                </c:pt>
                <c:pt idx="3745">
                  <c:v>1474794.7771162053</c:v>
                </c:pt>
                <c:pt idx="3746">
                  <c:v>1480398.997269247</c:v>
                </c:pt>
                <c:pt idx="3747">
                  <c:v>1486024.5134588701</c:v>
                </c:pt>
                <c:pt idx="3748">
                  <c:v>1491671.4066100139</c:v>
                </c:pt>
                <c:pt idx="3749">
                  <c:v>1497339.7579551321</c:v>
                </c:pt>
                <c:pt idx="3750">
                  <c:v>1503029.6490353616</c:v>
                </c:pt>
                <c:pt idx="3751">
                  <c:v>1508741.161701696</c:v>
                </c:pt>
                <c:pt idx="3752">
                  <c:v>1514474.3781161625</c:v>
                </c:pt>
                <c:pt idx="3753">
                  <c:v>1520229.380753004</c:v>
                </c:pt>
                <c:pt idx="3754">
                  <c:v>1526006.2523998655</c:v>
                </c:pt>
                <c:pt idx="3755">
                  <c:v>1531805.076158985</c:v>
                </c:pt>
                <c:pt idx="3756">
                  <c:v>1537625.9354483893</c:v>
                </c:pt>
                <c:pt idx="3757">
                  <c:v>1543468.9140030933</c:v>
                </c:pt>
                <c:pt idx="3758">
                  <c:v>1549334.0958763051</c:v>
                </c:pt>
                <c:pt idx="3759">
                  <c:v>1555221.5654406352</c:v>
                </c:pt>
                <c:pt idx="3760">
                  <c:v>1561131.4073893097</c:v>
                </c:pt>
                <c:pt idx="3761">
                  <c:v>1567063.7067373891</c:v>
                </c:pt>
                <c:pt idx="3762">
                  <c:v>1573018.5488229913</c:v>
                </c:pt>
                <c:pt idx="3763">
                  <c:v>1578996.0193085186</c:v>
                </c:pt>
                <c:pt idx="3764">
                  <c:v>1584996.2041818909</c:v>
                </c:pt>
                <c:pt idx="3765">
                  <c:v>1591019.1897577823</c:v>
                </c:pt>
                <c:pt idx="3766">
                  <c:v>1597065.0626788619</c:v>
                </c:pt>
                <c:pt idx="3767">
                  <c:v>1603133.9099170417</c:v>
                </c:pt>
                <c:pt idx="3768">
                  <c:v>1609225.8187747265</c:v>
                </c:pt>
                <c:pt idx="3769">
                  <c:v>1615340.8768860705</c:v>
                </c:pt>
                <c:pt idx="3770">
                  <c:v>1621479.1722182375</c:v>
                </c:pt>
                <c:pt idx="3771">
                  <c:v>1627640.793072667</c:v>
                </c:pt>
                <c:pt idx="3772">
                  <c:v>1633825.8280863431</c:v>
                </c:pt>
                <c:pt idx="3773">
                  <c:v>1640034.3662330713</c:v>
                </c:pt>
                <c:pt idx="3774">
                  <c:v>1646266.496824757</c:v>
                </c:pt>
                <c:pt idx="3775">
                  <c:v>1652522.3095126911</c:v>
                </c:pt>
                <c:pt idx="3776">
                  <c:v>1658801.8942888393</c:v>
                </c:pt>
                <c:pt idx="3777">
                  <c:v>1665105.3414871369</c:v>
                </c:pt>
                <c:pt idx="3778">
                  <c:v>1671432.741784788</c:v>
                </c:pt>
                <c:pt idx="3779">
                  <c:v>1677784.1862035701</c:v>
                </c:pt>
                <c:pt idx="3780">
                  <c:v>1684159.7661111436</c:v>
                </c:pt>
                <c:pt idx="3781">
                  <c:v>1690559.5732223659</c:v>
                </c:pt>
                <c:pt idx="3782">
                  <c:v>1696983.6996006109</c:v>
                </c:pt>
                <c:pt idx="3783">
                  <c:v>1703432.2376590932</c:v>
                </c:pt>
                <c:pt idx="3784">
                  <c:v>1709905.2801621978</c:v>
                </c:pt>
                <c:pt idx="3785">
                  <c:v>1716402.9202268142</c:v>
                </c:pt>
                <c:pt idx="3786">
                  <c:v>1722925.2513236762</c:v>
                </c:pt>
                <c:pt idx="3787">
                  <c:v>1729472.3672787063</c:v>
                </c:pt>
                <c:pt idx="3788">
                  <c:v>1736044.3622743655</c:v>
                </c:pt>
                <c:pt idx="3789">
                  <c:v>1742641.3308510082</c:v>
                </c:pt>
                <c:pt idx="3790">
                  <c:v>1749263.3679082422</c:v>
                </c:pt>
                <c:pt idx="3791">
                  <c:v>1755910.5687062936</c:v>
                </c:pt>
                <c:pt idx="3792">
                  <c:v>1762583.0288673777</c:v>
                </c:pt>
                <c:pt idx="3793">
                  <c:v>1769280.8443770737</c:v>
                </c:pt>
                <c:pt idx="3794">
                  <c:v>1776004.1115857067</c:v>
                </c:pt>
                <c:pt idx="3795">
                  <c:v>1782752.9272097324</c:v>
                </c:pt>
                <c:pt idx="3796">
                  <c:v>1789527.3883331295</c:v>
                </c:pt>
                <c:pt idx="3797">
                  <c:v>1796327.5924087954</c:v>
                </c:pt>
                <c:pt idx="3798">
                  <c:v>1803153.6372599488</c:v>
                </c:pt>
                <c:pt idx="3799">
                  <c:v>1810005.6210815366</c:v>
                </c:pt>
                <c:pt idx="3800">
                  <c:v>1816883.6424416464</c:v>
                </c:pt>
                <c:pt idx="3801">
                  <c:v>1823787.8002829247</c:v>
                </c:pt>
              </c:numCache>
            </c:numRef>
          </c:xVal>
          <c:yVal>
            <c:numRef>
              <c:f>'BODE PLOT'!$R$44:$R$3845</c:f>
              <c:numCache>
                <c:formatCode>General</c:formatCode>
                <c:ptCount val="3802"/>
                <c:pt idx="0">
                  <c:v>90.013182475081763</c:v>
                </c:pt>
                <c:pt idx="1">
                  <c:v>90.013232568482024</c:v>
                </c:pt>
                <c:pt idx="2">
                  <c:v>90.01328285223714</c:v>
                </c:pt>
                <c:pt idx="3">
                  <c:v>90.01333332707047</c:v>
                </c:pt>
                <c:pt idx="4">
                  <c:v>90.013383993708118</c:v>
                </c:pt>
                <c:pt idx="5">
                  <c:v>90.013434852878916</c:v>
                </c:pt>
                <c:pt idx="6">
                  <c:v>90.013485905314496</c:v>
                </c:pt>
                <c:pt idx="7">
                  <c:v>90.013537151749276</c:v>
                </c:pt>
                <c:pt idx="8">
                  <c:v>90.013588592920456</c:v>
                </c:pt>
                <c:pt idx="9">
                  <c:v>90.013640229568011</c:v>
                </c:pt>
                <c:pt idx="10">
                  <c:v>90.013692062434771</c:v>
                </c:pt>
                <c:pt idx="11">
                  <c:v>90.013744092266364</c:v>
                </c:pt>
                <c:pt idx="12">
                  <c:v>90.013796319811235</c:v>
                </c:pt>
                <c:pt idx="13">
                  <c:v>90.013848745820738</c:v>
                </c:pt>
                <c:pt idx="14">
                  <c:v>90.013901371048988</c:v>
                </c:pt>
                <c:pt idx="15">
                  <c:v>90.013954196253053</c:v>
                </c:pt>
                <c:pt idx="16">
                  <c:v>90.014007222192816</c:v>
                </c:pt>
                <c:pt idx="17">
                  <c:v>90.014060449631074</c:v>
                </c:pt>
                <c:pt idx="18">
                  <c:v>90.01411387933355</c:v>
                </c:pt>
                <c:pt idx="19">
                  <c:v>90.014167512068809</c:v>
                </c:pt>
                <c:pt idx="20">
                  <c:v>90.014221348608388</c:v>
                </c:pt>
                <c:pt idx="21">
                  <c:v>90.014275389726748</c:v>
                </c:pt>
                <c:pt idx="22">
                  <c:v>90.01432963620131</c:v>
                </c:pt>
                <c:pt idx="23">
                  <c:v>90.014384088812378</c:v>
                </c:pt>
                <c:pt idx="24">
                  <c:v>90.014438748343295</c:v>
                </c:pt>
                <c:pt idx="25">
                  <c:v>90.014493615580363</c:v>
                </c:pt>
                <c:pt idx="26">
                  <c:v>90.014548691312839</c:v>
                </c:pt>
                <c:pt idx="27">
                  <c:v>90.014603976333035</c:v>
                </c:pt>
                <c:pt idx="28">
                  <c:v>90.014659471436232</c:v>
                </c:pt>
                <c:pt idx="29">
                  <c:v>90.014715177420726</c:v>
                </c:pt>
                <c:pt idx="30">
                  <c:v>90.014771095087909</c:v>
                </c:pt>
                <c:pt idx="31">
                  <c:v>90.014827225242115</c:v>
                </c:pt>
                <c:pt idx="32">
                  <c:v>90.014883568690863</c:v>
                </c:pt>
                <c:pt idx="33">
                  <c:v>90.014940126244596</c:v>
                </c:pt>
                <c:pt idx="34">
                  <c:v>90.014996898716973</c:v>
                </c:pt>
                <c:pt idx="35">
                  <c:v>90.015053886924662</c:v>
                </c:pt>
                <c:pt idx="36">
                  <c:v>90.015111091687444</c:v>
                </c:pt>
                <c:pt idx="37">
                  <c:v>90.015168513828243</c:v>
                </c:pt>
                <c:pt idx="38">
                  <c:v>90.015226154173078</c:v>
                </c:pt>
                <c:pt idx="39">
                  <c:v>90.015284013551167</c:v>
                </c:pt>
                <c:pt idx="40">
                  <c:v>90.015342092794768</c:v>
                </c:pt>
                <c:pt idx="41">
                  <c:v>90.015400392739423</c:v>
                </c:pt>
                <c:pt idx="42">
                  <c:v>90.015458914223771</c:v>
                </c:pt>
                <c:pt idx="43">
                  <c:v>90.015517658089678</c:v>
                </c:pt>
                <c:pt idx="44">
                  <c:v>90.015576625182177</c:v>
                </c:pt>
                <c:pt idx="45">
                  <c:v>90.01563581634953</c:v>
                </c:pt>
                <c:pt idx="46">
                  <c:v>90.015695232443221</c:v>
                </c:pt>
                <c:pt idx="47">
                  <c:v>90.015754874317963</c:v>
                </c:pt>
                <c:pt idx="48">
                  <c:v>90.015814742831751</c:v>
                </c:pt>
                <c:pt idx="49">
                  <c:v>90.015874838845775</c:v>
                </c:pt>
                <c:pt idx="50">
                  <c:v>90.015935163224569</c:v>
                </c:pt>
                <c:pt idx="51">
                  <c:v>90.015995716835889</c:v>
                </c:pt>
                <c:pt idx="52">
                  <c:v>90.016056500550846</c:v>
                </c:pt>
                <c:pt idx="53">
                  <c:v>90.016117515243792</c:v>
                </c:pt>
                <c:pt idx="54">
                  <c:v>90.016178761792503</c:v>
                </c:pt>
                <c:pt idx="55">
                  <c:v>90.016240241077952</c:v>
                </c:pt>
                <c:pt idx="56">
                  <c:v>90.016301953984595</c:v>
                </c:pt>
                <c:pt idx="57">
                  <c:v>90.016363901400183</c:v>
                </c:pt>
                <c:pt idx="58">
                  <c:v>90.016426084215823</c:v>
                </c:pt>
                <c:pt idx="59">
                  <c:v>90.016488503326073</c:v>
                </c:pt>
                <c:pt idx="60">
                  <c:v>90.016551159628818</c:v>
                </c:pt>
                <c:pt idx="61">
                  <c:v>90.01661405402541</c:v>
                </c:pt>
                <c:pt idx="62">
                  <c:v>90.016677187420569</c:v>
                </c:pt>
                <c:pt idx="63">
                  <c:v>90.016740560722539</c:v>
                </c:pt>
                <c:pt idx="64">
                  <c:v>90.016804174842932</c:v>
                </c:pt>
                <c:pt idx="65">
                  <c:v>90.01686803069687</c:v>
                </c:pt>
                <c:pt idx="66">
                  <c:v>90.016932129202928</c:v>
                </c:pt>
                <c:pt idx="67">
                  <c:v>90.016996471283193</c:v>
                </c:pt>
                <c:pt idx="68">
                  <c:v>90.017061057863231</c:v>
                </c:pt>
                <c:pt idx="69">
                  <c:v>90.017125889872133</c:v>
                </c:pt>
                <c:pt idx="70">
                  <c:v>90.017190968242573</c:v>
                </c:pt>
                <c:pt idx="71">
                  <c:v>90.017256293910705</c:v>
                </c:pt>
                <c:pt idx="72">
                  <c:v>90.017321867816207</c:v>
                </c:pt>
                <c:pt idx="73">
                  <c:v>90.017387690902453</c:v>
                </c:pt>
                <c:pt idx="74">
                  <c:v>90.017453764116269</c:v>
                </c:pt>
                <c:pt idx="75">
                  <c:v>90.01752008840819</c:v>
                </c:pt>
                <c:pt idx="76">
                  <c:v>90.017586664732264</c:v>
                </c:pt>
                <c:pt idx="77">
                  <c:v>90.017653494046257</c:v>
                </c:pt>
                <c:pt idx="78">
                  <c:v>90.017720577311493</c:v>
                </c:pt>
                <c:pt idx="79">
                  <c:v>90.017787915492974</c:v>
                </c:pt>
                <c:pt idx="80">
                  <c:v>90.017855509559439</c:v>
                </c:pt>
                <c:pt idx="81">
                  <c:v>90.017923360483209</c:v>
                </c:pt>
                <c:pt idx="82">
                  <c:v>90.017991469240357</c:v>
                </c:pt>
                <c:pt idx="83">
                  <c:v>90.018059836810593</c:v>
                </c:pt>
                <c:pt idx="84">
                  <c:v>90.018128464177479</c:v>
                </c:pt>
                <c:pt idx="85">
                  <c:v>90.018197352328215</c:v>
                </c:pt>
                <c:pt idx="86">
                  <c:v>90.018266502253766</c:v>
                </c:pt>
                <c:pt idx="87">
                  <c:v>90.018335914948878</c:v>
                </c:pt>
                <c:pt idx="88">
                  <c:v>90.018405591412076</c:v>
                </c:pt>
                <c:pt idx="89">
                  <c:v>90.018475532645681</c:v>
                </c:pt>
                <c:pt idx="90">
                  <c:v>90.018545739655821</c:v>
                </c:pt>
                <c:pt idx="91">
                  <c:v>90.018616213452447</c:v>
                </c:pt>
                <c:pt idx="92">
                  <c:v>90.018686955049318</c:v>
                </c:pt>
                <c:pt idx="93">
                  <c:v>90.018757965464104</c:v>
                </c:pt>
                <c:pt idx="94">
                  <c:v>90.018829245718322</c:v>
                </c:pt>
                <c:pt idx="95">
                  <c:v>90.018900796837315</c:v>
                </c:pt>
                <c:pt idx="96">
                  <c:v>90.018972619850388</c:v>
                </c:pt>
                <c:pt idx="97">
                  <c:v>90.019044715790756</c:v>
                </c:pt>
                <c:pt idx="98">
                  <c:v>90.019117085695527</c:v>
                </c:pt>
                <c:pt idx="99">
                  <c:v>90.019189730605746</c:v>
                </c:pt>
                <c:pt idx="100">
                  <c:v>90.01926265156645</c:v>
                </c:pt>
                <c:pt idx="101">
                  <c:v>90.019335849626643</c:v>
                </c:pt>
                <c:pt idx="102">
                  <c:v>90.019409325839277</c:v>
                </c:pt>
                <c:pt idx="103">
                  <c:v>90.019483081261328</c:v>
                </c:pt>
                <c:pt idx="104">
                  <c:v>90.019557116953791</c:v>
                </c:pt>
                <c:pt idx="105">
                  <c:v>90.019631433981715</c:v>
                </c:pt>
                <c:pt idx="106">
                  <c:v>90.019706033414153</c:v>
                </c:pt>
                <c:pt idx="107">
                  <c:v>90.019780916324237</c:v>
                </c:pt>
                <c:pt idx="108">
                  <c:v>90.019856083789193</c:v>
                </c:pt>
                <c:pt idx="109">
                  <c:v>90.019931536890326</c:v>
                </c:pt>
                <c:pt idx="110">
                  <c:v>90.020007276713031</c:v>
                </c:pt>
                <c:pt idx="111">
                  <c:v>90.020083304346869</c:v>
                </c:pt>
                <c:pt idx="112">
                  <c:v>90.020159620885508</c:v>
                </c:pt>
                <c:pt idx="113">
                  <c:v>90.020236227426807</c:v>
                </c:pt>
                <c:pt idx="114">
                  <c:v>90.020313125072732</c:v>
                </c:pt>
                <c:pt idx="115">
                  <c:v>90.0203903149295</c:v>
                </c:pt>
                <c:pt idx="116">
                  <c:v>90.020467798107532</c:v>
                </c:pt>
                <c:pt idx="117">
                  <c:v>90.020545575721428</c:v>
                </c:pt>
                <c:pt idx="118">
                  <c:v>90.020623648890037</c:v>
                </c:pt>
                <c:pt idx="119">
                  <c:v>90.020702018736458</c:v>
                </c:pt>
                <c:pt idx="120">
                  <c:v>90.020780686388079</c:v>
                </c:pt>
                <c:pt idx="121">
                  <c:v>90.020859652976554</c:v>
                </c:pt>
                <c:pt idx="122">
                  <c:v>90.020938919637828</c:v>
                </c:pt>
                <c:pt idx="123">
                  <c:v>90.021018487512194</c:v>
                </c:pt>
                <c:pt idx="124">
                  <c:v>90.021098357744251</c:v>
                </c:pt>
                <c:pt idx="125">
                  <c:v>90.021178531482974</c:v>
                </c:pt>
                <c:pt idx="126">
                  <c:v>90.021259009881618</c:v>
                </c:pt>
                <c:pt idx="127">
                  <c:v>90.021339794097983</c:v>
                </c:pt>
                <c:pt idx="128">
                  <c:v>90.02142088529412</c:v>
                </c:pt>
                <c:pt idx="129">
                  <c:v>90.02150228463654</c:v>
                </c:pt>
                <c:pt idx="130">
                  <c:v>90.021583993296218</c:v>
                </c:pt>
                <c:pt idx="131">
                  <c:v>90.021666012448549</c:v>
                </c:pt>
                <c:pt idx="132">
                  <c:v>90.02174834327343</c:v>
                </c:pt>
                <c:pt idx="133">
                  <c:v>90.021830986955166</c:v>
                </c:pt>
                <c:pt idx="134">
                  <c:v>90.021913944682638</c:v>
                </c:pt>
                <c:pt idx="135">
                  <c:v>90.021997217649201</c:v>
                </c:pt>
                <c:pt idx="136">
                  <c:v>90.022080807052788</c:v>
                </c:pt>
                <c:pt idx="137">
                  <c:v>90.022164714095837</c:v>
                </c:pt>
                <c:pt idx="138">
                  <c:v>90.022248939985374</c:v>
                </c:pt>
                <c:pt idx="139">
                  <c:v>90.022333485933018</c:v>
                </c:pt>
                <c:pt idx="140">
                  <c:v>90.02241835315499</c:v>
                </c:pt>
                <c:pt idx="141">
                  <c:v>90.022503542872116</c:v>
                </c:pt>
                <c:pt idx="142">
                  <c:v>90.022589056309883</c:v>
                </c:pt>
                <c:pt idx="143">
                  <c:v>90.022674894698412</c:v>
                </c:pt>
                <c:pt idx="144">
                  <c:v>90.022761059272554</c:v>
                </c:pt>
                <c:pt idx="145">
                  <c:v>90.022847551271752</c:v>
                </c:pt>
                <c:pt idx="146">
                  <c:v>90.022934371940281</c:v>
                </c:pt>
                <c:pt idx="147">
                  <c:v>90.023021522527017</c:v>
                </c:pt>
                <c:pt idx="148">
                  <c:v>90.023109004285715</c:v>
                </c:pt>
                <c:pt idx="149">
                  <c:v>90.023196818474773</c:v>
                </c:pt>
                <c:pt idx="150">
                  <c:v>90.023284966357423</c:v>
                </c:pt>
                <c:pt idx="151">
                  <c:v>90.023373449201713</c:v>
                </c:pt>
                <c:pt idx="152">
                  <c:v>90.023462268280497</c:v>
                </c:pt>
                <c:pt idx="153">
                  <c:v>90.023551424871485</c:v>
                </c:pt>
                <c:pt idx="154">
                  <c:v>90.023640920257179</c:v>
                </c:pt>
                <c:pt idx="155">
                  <c:v>90.023730755724998</c:v>
                </c:pt>
                <c:pt idx="156">
                  <c:v>90.023820932567247</c:v>
                </c:pt>
                <c:pt idx="157">
                  <c:v>90.02391145208118</c:v>
                </c:pt>
                <c:pt idx="158">
                  <c:v>90.024002315568936</c:v>
                </c:pt>
                <c:pt idx="159">
                  <c:v>90.024093524337573</c:v>
                </c:pt>
                <c:pt idx="160">
                  <c:v>90.024185079699208</c:v>
                </c:pt>
                <c:pt idx="161">
                  <c:v>90.024276982970846</c:v>
                </c:pt>
                <c:pt idx="162">
                  <c:v>90.024369235474552</c:v>
                </c:pt>
                <c:pt idx="163">
                  <c:v>90.024461838537434</c:v>
                </c:pt>
                <c:pt idx="164">
                  <c:v>90.024554793491561</c:v>
                </c:pt>
                <c:pt idx="165">
                  <c:v>90.024648101674174</c:v>
                </c:pt>
                <c:pt idx="166">
                  <c:v>90.024741764427489</c:v>
                </c:pt>
                <c:pt idx="167">
                  <c:v>90.024835783098894</c:v>
                </c:pt>
                <c:pt idx="168">
                  <c:v>90.024930159040863</c:v>
                </c:pt>
                <c:pt idx="169">
                  <c:v>90.025024893611018</c:v>
                </c:pt>
                <c:pt idx="170">
                  <c:v>90.025119988172165</c:v>
                </c:pt>
                <c:pt idx="171">
                  <c:v>90.025215444092254</c:v>
                </c:pt>
                <c:pt idx="172">
                  <c:v>90.025311262744424</c:v>
                </c:pt>
                <c:pt idx="173">
                  <c:v>90.025407445507057</c:v>
                </c:pt>
                <c:pt idx="174">
                  <c:v>90.025503993763806</c:v>
                </c:pt>
                <c:pt idx="175">
                  <c:v>90.025600908903499</c:v>
                </c:pt>
                <c:pt idx="176">
                  <c:v>90.025698192320306</c:v>
                </c:pt>
                <c:pt idx="177">
                  <c:v>90.025795845413683</c:v>
                </c:pt>
                <c:pt idx="178">
                  <c:v>90.025893869588373</c:v>
                </c:pt>
                <c:pt idx="179">
                  <c:v>90.025992266254491</c:v>
                </c:pt>
                <c:pt idx="180">
                  <c:v>90.026091036827523</c:v>
                </c:pt>
                <c:pt idx="181">
                  <c:v>90.026190182728286</c:v>
                </c:pt>
                <c:pt idx="182">
                  <c:v>90.026289705383007</c:v>
                </c:pt>
                <c:pt idx="183">
                  <c:v>90.026389606223361</c:v>
                </c:pt>
                <c:pt idx="184">
                  <c:v>90.026489886686448</c:v>
                </c:pt>
                <c:pt idx="185">
                  <c:v>90.026590548214841</c:v>
                </c:pt>
                <c:pt idx="186">
                  <c:v>90.026691592256569</c:v>
                </c:pt>
                <c:pt idx="187">
                  <c:v>90.026793020265202</c:v>
                </c:pt>
                <c:pt idx="188">
                  <c:v>90.026894833699757</c:v>
                </c:pt>
                <c:pt idx="189">
                  <c:v>90.026997034024902</c:v>
                </c:pt>
                <c:pt idx="190">
                  <c:v>90.027099622710764</c:v>
                </c:pt>
                <c:pt idx="191">
                  <c:v>90.027202601233157</c:v>
                </c:pt>
                <c:pt idx="192">
                  <c:v>90.027305971073417</c:v>
                </c:pt>
                <c:pt idx="193">
                  <c:v>90.027409733718571</c:v>
                </c:pt>
                <c:pt idx="194">
                  <c:v>90.027513890661268</c:v>
                </c:pt>
                <c:pt idx="195">
                  <c:v>90.027618443399817</c:v>
                </c:pt>
                <c:pt idx="196">
                  <c:v>90.027723393438251</c:v>
                </c:pt>
                <c:pt idx="197">
                  <c:v>90.027828742286317</c:v>
                </c:pt>
                <c:pt idx="198">
                  <c:v>90.027934491459433</c:v>
                </c:pt>
                <c:pt idx="199">
                  <c:v>90.028040642478885</c:v>
                </c:pt>
                <c:pt idx="200">
                  <c:v>90.028147196871643</c:v>
                </c:pt>
                <c:pt idx="201">
                  <c:v>90.028254156170561</c:v>
                </c:pt>
                <c:pt idx="202">
                  <c:v>90.028361521914235</c:v>
                </c:pt>
                <c:pt idx="203">
                  <c:v>90.028469295647156</c:v>
                </c:pt>
                <c:pt idx="204">
                  <c:v>90.028577478919715</c:v>
                </c:pt>
                <c:pt idx="205">
                  <c:v>90.028686073288114</c:v>
                </c:pt>
                <c:pt idx="206">
                  <c:v>90.028795080314524</c:v>
                </c:pt>
                <c:pt idx="207">
                  <c:v>90.028904501567027</c:v>
                </c:pt>
                <c:pt idx="208">
                  <c:v>90.029014338619689</c:v>
                </c:pt>
                <c:pt idx="209">
                  <c:v>90.029124593052558</c:v>
                </c:pt>
                <c:pt idx="210">
                  <c:v>90.029235266451636</c:v>
                </c:pt>
                <c:pt idx="211">
                  <c:v>90.029346360409008</c:v>
                </c:pt>
                <c:pt idx="212">
                  <c:v>90.029457876522812</c:v>
                </c:pt>
                <c:pt idx="213">
                  <c:v>90.029569816397199</c:v>
                </c:pt>
                <c:pt idx="214">
                  <c:v>90.029682181642443</c:v>
                </c:pt>
                <c:pt idx="215">
                  <c:v>90.029794973874985</c:v>
                </c:pt>
                <c:pt idx="216">
                  <c:v>90.029908194717351</c:v>
                </c:pt>
                <c:pt idx="217">
                  <c:v>90.030021845798231</c:v>
                </c:pt>
                <c:pt idx="218">
                  <c:v>90.030135928752571</c:v>
                </c:pt>
                <c:pt idx="219">
                  <c:v>90.030250445221441</c:v>
                </c:pt>
                <c:pt idx="220">
                  <c:v>90.03036539685219</c:v>
                </c:pt>
                <c:pt idx="221">
                  <c:v>90.030480785298451</c:v>
                </c:pt>
                <c:pt idx="222">
                  <c:v>90.030596612220094</c:v>
                </c:pt>
                <c:pt idx="223">
                  <c:v>90.030712879283328</c:v>
                </c:pt>
                <c:pt idx="224">
                  <c:v>90.030829588160671</c:v>
                </c:pt>
                <c:pt idx="225">
                  <c:v>90.030946740531022</c:v>
                </c:pt>
                <c:pt idx="226">
                  <c:v>90.031064338079659</c:v>
                </c:pt>
                <c:pt idx="227">
                  <c:v>90.031182382498201</c:v>
                </c:pt>
                <c:pt idx="228">
                  <c:v>90.031300875484789</c:v>
                </c:pt>
                <c:pt idx="229">
                  <c:v>90.031419818743956</c:v>
                </c:pt>
                <c:pt idx="230">
                  <c:v>90.031539213986747</c:v>
                </c:pt>
                <c:pt idx="231">
                  <c:v>90.031659062930657</c:v>
                </c:pt>
                <c:pt idx="232">
                  <c:v>90.031779367299791</c:v>
                </c:pt>
                <c:pt idx="233">
                  <c:v>90.031900128824716</c:v>
                </c:pt>
                <c:pt idx="234">
                  <c:v>90.032021349242612</c:v>
                </c:pt>
                <c:pt idx="235">
                  <c:v>90.032143030297277</c:v>
                </c:pt>
                <c:pt idx="236">
                  <c:v>90.032265173739134</c:v>
                </c:pt>
                <c:pt idx="237">
                  <c:v>90.032387781325227</c:v>
                </c:pt>
                <c:pt idx="238">
                  <c:v>90.032510854819279</c:v>
                </c:pt>
                <c:pt idx="239">
                  <c:v>90.032634395991778</c:v>
                </c:pt>
                <c:pt idx="240">
                  <c:v>90.032758406619863</c:v>
                </c:pt>
                <c:pt idx="241">
                  <c:v>90.03288288848745</c:v>
                </c:pt>
                <c:pt idx="242">
                  <c:v>90.033007843385235</c:v>
                </c:pt>
                <c:pt idx="243">
                  <c:v>90.033133273110749</c:v>
                </c:pt>
                <c:pt idx="244">
                  <c:v>90.033259179468317</c:v>
                </c:pt>
                <c:pt idx="245">
                  <c:v>90.033385564269096</c:v>
                </c:pt>
                <c:pt idx="246">
                  <c:v>90.033512429331211</c:v>
                </c:pt>
                <c:pt idx="247">
                  <c:v>90.033639776479632</c:v>
                </c:pt>
                <c:pt idx="248">
                  <c:v>90.033767607546238</c:v>
                </c:pt>
                <c:pt idx="249">
                  <c:v>90.033895924369958</c:v>
                </c:pt>
                <c:pt idx="250">
                  <c:v>90.034024728796624</c:v>
                </c:pt>
                <c:pt idx="251">
                  <c:v>90.034154022679132</c:v>
                </c:pt>
                <c:pt idx="252">
                  <c:v>90.034283807877401</c:v>
                </c:pt>
                <c:pt idx="253">
                  <c:v>90.034414086258423</c:v>
                </c:pt>
                <c:pt idx="254">
                  <c:v>90.034544859696268</c:v>
                </c:pt>
                <c:pt idx="255">
                  <c:v>90.034676130072157</c:v>
                </c:pt>
                <c:pt idx="256">
                  <c:v>90.034807899274441</c:v>
                </c:pt>
                <c:pt idx="257">
                  <c:v>90.034940169198606</c:v>
                </c:pt>
                <c:pt idx="258">
                  <c:v>90.035072941747444</c:v>
                </c:pt>
                <c:pt idx="259">
                  <c:v>90.035206218830879</c:v>
                </c:pt>
                <c:pt idx="260">
                  <c:v>90.035340002366141</c:v>
                </c:pt>
                <c:pt idx="261">
                  <c:v>90.035474294277748</c:v>
                </c:pt>
                <c:pt idx="262">
                  <c:v>90.03560909649751</c:v>
                </c:pt>
                <c:pt idx="263">
                  <c:v>90.035744410964568</c:v>
                </c:pt>
                <c:pt idx="264">
                  <c:v>90.035880239625456</c:v>
                </c:pt>
                <c:pt idx="265">
                  <c:v>90.036016584434094</c:v>
                </c:pt>
                <c:pt idx="266">
                  <c:v>90.03615344735185</c:v>
                </c:pt>
                <c:pt idx="267">
                  <c:v>90.036290830347525</c:v>
                </c:pt>
                <c:pt idx="268">
                  <c:v>90.036428735397351</c:v>
                </c:pt>
                <c:pt idx="269">
                  <c:v>90.03656716448522</c:v>
                </c:pt>
                <c:pt idx="270">
                  <c:v>90.036706119602357</c:v>
                </c:pt>
                <c:pt idx="271">
                  <c:v>90.036845602747718</c:v>
                </c:pt>
                <c:pt idx="272">
                  <c:v>90.036985615927776</c:v>
                </c:pt>
                <c:pt idx="273">
                  <c:v>90.037126161156664</c:v>
                </c:pt>
                <c:pt idx="274">
                  <c:v>90.03726724045616</c:v>
                </c:pt>
                <c:pt idx="275">
                  <c:v>90.037408855855659</c:v>
                </c:pt>
                <c:pt idx="276">
                  <c:v>90.037551009392388</c:v>
                </c:pt>
                <c:pt idx="277">
                  <c:v>90.037693703111259</c:v>
                </c:pt>
                <c:pt idx="278">
                  <c:v>90.037836939064903</c:v>
                </c:pt>
                <c:pt idx="279">
                  <c:v>90.037980719313822</c:v>
                </c:pt>
                <c:pt idx="280">
                  <c:v>90.038125045926307</c:v>
                </c:pt>
                <c:pt idx="281">
                  <c:v>90.038269920978564</c:v>
                </c:pt>
                <c:pt idx="282">
                  <c:v>90.038415346554615</c:v>
                </c:pt>
                <c:pt idx="283">
                  <c:v>90.038561324746411</c:v>
                </c:pt>
                <c:pt idx="284">
                  <c:v>90.038707857653918</c:v>
                </c:pt>
                <c:pt idx="285">
                  <c:v>90.038854947385033</c:v>
                </c:pt>
                <c:pt idx="286">
                  <c:v>90.039002596055667</c:v>
                </c:pt>
                <c:pt idx="287">
                  <c:v>90.03915080578976</c:v>
                </c:pt>
                <c:pt idx="288">
                  <c:v>90.039299578719337</c:v>
                </c:pt>
                <c:pt idx="289">
                  <c:v>90.03944891698454</c:v>
                </c:pt>
                <c:pt idx="290">
                  <c:v>90.039598822733623</c:v>
                </c:pt>
                <c:pt idx="291">
                  <c:v>90.039749298122985</c:v>
                </c:pt>
                <c:pt idx="292">
                  <c:v>90.039900345317264</c:v>
                </c:pt>
                <c:pt idx="293">
                  <c:v>90.040051966489301</c:v>
                </c:pt>
                <c:pt idx="294">
                  <c:v>90.040204163820192</c:v>
                </c:pt>
                <c:pt idx="295">
                  <c:v>90.040356939499318</c:v>
                </c:pt>
                <c:pt idx="296">
                  <c:v>90.040510295724374</c:v>
                </c:pt>
                <c:pt idx="297">
                  <c:v>90.040664234701438</c:v>
                </c:pt>
                <c:pt idx="298">
                  <c:v>90.040818758644917</c:v>
                </c:pt>
                <c:pt idx="299">
                  <c:v>90.040973869777702</c:v>
                </c:pt>
                <c:pt idx="300">
                  <c:v>90.04112957033108</c:v>
                </c:pt>
                <c:pt idx="301">
                  <c:v>90.041285862544797</c:v>
                </c:pt>
                <c:pt idx="302">
                  <c:v>90.041442748667194</c:v>
                </c:pt>
                <c:pt idx="303">
                  <c:v>90.041600230955055</c:v>
                </c:pt>
                <c:pt idx="304">
                  <c:v>90.041758311673846</c:v>
                </c:pt>
                <c:pt idx="305">
                  <c:v>90.041916993097516</c:v>
                </c:pt>
                <c:pt idx="306">
                  <c:v>90.04207627750877</c:v>
                </c:pt>
                <c:pt idx="307">
                  <c:v>90.042236167198936</c:v>
                </c:pt>
                <c:pt idx="308">
                  <c:v>90.042396664468029</c:v>
                </c:pt>
                <c:pt idx="309">
                  <c:v>90.042557771624871</c:v>
                </c:pt>
                <c:pt idx="310">
                  <c:v>90.04271949098694</c:v>
                </c:pt>
                <c:pt idx="311">
                  <c:v>90.042881824880666</c:v>
                </c:pt>
                <c:pt idx="312">
                  <c:v>90.043044775641221</c:v>
                </c:pt>
                <c:pt idx="313">
                  <c:v>90.043208345612669</c:v>
                </c:pt>
                <c:pt idx="314">
                  <c:v>90.043372537148002</c:v>
                </c:pt>
                <c:pt idx="315">
                  <c:v>90.043537352609107</c:v>
                </c:pt>
                <c:pt idx="316">
                  <c:v>90.043702794366936</c:v>
                </c:pt>
                <c:pt idx="317">
                  <c:v>90.04386886480134</c:v>
                </c:pt>
                <c:pt idx="318">
                  <c:v>90.044035566301289</c:v>
                </c:pt>
                <c:pt idx="319">
                  <c:v>90.044202901264825</c:v>
                </c:pt>
                <c:pt idx="320">
                  <c:v>90.044370872099051</c:v>
                </c:pt>
                <c:pt idx="321">
                  <c:v>90.044539481220269</c:v>
                </c:pt>
                <c:pt idx="322">
                  <c:v>90.044708731053944</c:v>
                </c:pt>
                <c:pt idx="323">
                  <c:v>90.044878624034752</c:v>
                </c:pt>
                <c:pt idx="324">
                  <c:v>90.045049162606631</c:v>
                </c:pt>
                <c:pt idx="325">
                  <c:v>90.045220349222802</c:v>
                </c:pt>
                <c:pt idx="326">
                  <c:v>90.045392186345794</c:v>
                </c:pt>
                <c:pt idx="327">
                  <c:v>90.04556467644754</c:v>
                </c:pt>
                <c:pt idx="328">
                  <c:v>90.045737822009286</c:v>
                </c:pt>
                <c:pt idx="329">
                  <c:v>90.045911625521796</c:v>
                </c:pt>
                <c:pt idx="330">
                  <c:v>90.046086089485243</c:v>
                </c:pt>
                <c:pt idx="331">
                  <c:v>90.046261216409292</c:v>
                </c:pt>
                <c:pt idx="332">
                  <c:v>90.046437008813186</c:v>
                </c:pt>
                <c:pt idx="333">
                  <c:v>90.046613469225719</c:v>
                </c:pt>
                <c:pt idx="334">
                  <c:v>90.04679060018529</c:v>
                </c:pt>
                <c:pt idx="335">
                  <c:v>90.046968404239948</c:v>
                </c:pt>
                <c:pt idx="336">
                  <c:v>90.047146883947434</c:v>
                </c:pt>
                <c:pt idx="337">
                  <c:v>90.047326041875166</c:v>
                </c:pt>
                <c:pt idx="338">
                  <c:v>90.047505880600411</c:v>
                </c:pt>
                <c:pt idx="339">
                  <c:v>90.047686402710099</c:v>
                </c:pt>
                <c:pt idx="340">
                  <c:v>90.047867610801148</c:v>
                </c:pt>
                <c:pt idx="341">
                  <c:v>90.048049507480158</c:v>
                </c:pt>
                <c:pt idx="342">
                  <c:v>90.048232095363787</c:v>
                </c:pt>
                <c:pt idx="343">
                  <c:v>90.048415377078598</c:v>
                </c:pt>
                <c:pt idx="344">
                  <c:v>90.048599355261075</c:v>
                </c:pt>
                <c:pt idx="345">
                  <c:v>90.048784032557776</c:v>
                </c:pt>
                <c:pt idx="346">
                  <c:v>90.048969411625293</c:v>
                </c:pt>
                <c:pt idx="347">
                  <c:v>90.049155495130364</c:v>
                </c:pt>
                <c:pt idx="348">
                  <c:v>90.049342285749773</c:v>
                </c:pt>
                <c:pt idx="349">
                  <c:v>90.049529786170552</c:v>
                </c:pt>
                <c:pt idx="350">
                  <c:v>90.049717999089879</c:v>
                </c:pt>
                <c:pt idx="351">
                  <c:v>90.049906927215233</c:v>
                </c:pt>
                <c:pt idx="352">
                  <c:v>90.050096573264369</c:v>
                </c:pt>
                <c:pt idx="353">
                  <c:v>90.050286939965346</c:v>
                </c:pt>
                <c:pt idx="354">
                  <c:v>90.05047803005661</c:v>
                </c:pt>
                <c:pt idx="355">
                  <c:v>90.050669846287022</c:v>
                </c:pt>
                <c:pt idx="356">
                  <c:v>90.050862391415848</c:v>
                </c:pt>
                <c:pt idx="357">
                  <c:v>90.051055668212882</c:v>
                </c:pt>
                <c:pt idx="358">
                  <c:v>90.051249679458437</c:v>
                </c:pt>
                <c:pt idx="359">
                  <c:v>90.051444427943352</c:v>
                </c:pt>
                <c:pt idx="360">
                  <c:v>90.051639916469114</c:v>
                </c:pt>
                <c:pt idx="361">
                  <c:v>90.051836147847823</c:v>
                </c:pt>
                <c:pt idx="362">
                  <c:v>90.052033124902309</c:v>
                </c:pt>
                <c:pt idx="363">
                  <c:v>90.052230850466088</c:v>
                </c:pt>
                <c:pt idx="364">
                  <c:v>90.052429327383436</c:v>
                </c:pt>
                <c:pt idx="365">
                  <c:v>90.052628558509468</c:v>
                </c:pt>
                <c:pt idx="366">
                  <c:v>90.05282854671016</c:v>
                </c:pt>
                <c:pt idx="367">
                  <c:v>90.053029294862341</c:v>
                </c:pt>
                <c:pt idx="368">
                  <c:v>90.053230805853744</c:v>
                </c:pt>
                <c:pt idx="369">
                  <c:v>90.053433082583169</c:v>
                </c:pt>
                <c:pt idx="370">
                  <c:v>90.053636127960345</c:v>
                </c:pt>
                <c:pt idx="371">
                  <c:v>90.053839944906144</c:v>
                </c:pt>
                <c:pt idx="372">
                  <c:v>90.054044536352393</c:v>
                </c:pt>
                <c:pt idx="373">
                  <c:v>90.054249905242216</c:v>
                </c:pt>
                <c:pt idx="374">
                  <c:v>90.054456054529822</c:v>
                </c:pt>
                <c:pt idx="375">
                  <c:v>90.054662987180706</c:v>
                </c:pt>
                <c:pt idx="376">
                  <c:v>90.05487070617157</c:v>
                </c:pt>
                <c:pt idx="377">
                  <c:v>90.05507921449049</c:v>
                </c:pt>
                <c:pt idx="378">
                  <c:v>90.055288515136837</c:v>
                </c:pt>
                <c:pt idx="379">
                  <c:v>90.055498611121436</c:v>
                </c:pt>
                <c:pt idx="380">
                  <c:v>90.055709505466496</c:v>
                </c:pt>
                <c:pt idx="381">
                  <c:v>90.055921201205763</c:v>
                </c:pt>
                <c:pt idx="382">
                  <c:v>90.056133701384454</c:v>
                </c:pt>
                <c:pt idx="383">
                  <c:v>90.056347009059422</c:v>
                </c:pt>
                <c:pt idx="384">
                  <c:v>90.056561127299091</c:v>
                </c:pt>
                <c:pt idx="385">
                  <c:v>90.056776059183548</c:v>
                </c:pt>
                <c:pt idx="386">
                  <c:v>90.056991807804607</c:v>
                </c:pt>
                <c:pt idx="387">
                  <c:v>90.057208376265791</c:v>
                </c:pt>
                <c:pt idx="388">
                  <c:v>90.05742576768246</c:v>
                </c:pt>
                <c:pt idx="389">
                  <c:v>90.05764398518177</c:v>
                </c:pt>
                <c:pt idx="390">
                  <c:v>90.057863031902812</c:v>
                </c:pt>
                <c:pt idx="391">
                  <c:v>90.058082910996561</c:v>
                </c:pt>
                <c:pt idx="392">
                  <c:v>90.058303625625953</c:v>
                </c:pt>
                <c:pt idx="393">
                  <c:v>90.058525178966022</c:v>
                </c:pt>
                <c:pt idx="394">
                  <c:v>90.058747574203736</c:v>
                </c:pt>
                <c:pt idx="395">
                  <c:v>90.058970814538327</c:v>
                </c:pt>
                <c:pt idx="396">
                  <c:v>90.059194903181066</c:v>
                </c:pt>
                <c:pt idx="397">
                  <c:v>90.059419843355457</c:v>
                </c:pt>
                <c:pt idx="398">
                  <c:v>90.059645638297269</c:v>
                </c:pt>
                <c:pt idx="399">
                  <c:v>90.059872291254564</c:v>
                </c:pt>
                <c:pt idx="400">
                  <c:v>90.060099805487752</c:v>
                </c:pt>
                <c:pt idx="401">
                  <c:v>90.060328184269579</c:v>
                </c:pt>
                <c:pt idx="402">
                  <c:v>90.060557430885339</c:v>
                </c:pt>
                <c:pt idx="403">
                  <c:v>90.060787548632661</c:v>
                </c:pt>
                <c:pt idx="404">
                  <c:v>90.061018540821834</c:v>
                </c:pt>
                <c:pt idx="405">
                  <c:v>90.061250410775656</c:v>
                </c:pt>
                <c:pt idx="406">
                  <c:v>90.061483161829543</c:v>
                </c:pt>
                <c:pt idx="407">
                  <c:v>90.061716797331655</c:v>
                </c:pt>
                <c:pt idx="408">
                  <c:v>90.061951320642791</c:v>
                </c:pt>
                <c:pt idx="409">
                  <c:v>90.062186735136578</c:v>
                </c:pt>
                <c:pt idx="410">
                  <c:v>90.062423044199448</c:v>
                </c:pt>
                <c:pt idx="411">
                  <c:v>90.062660251230668</c:v>
                </c:pt>
                <c:pt idx="412">
                  <c:v>90.06289835964246</c:v>
                </c:pt>
                <c:pt idx="413">
                  <c:v>90.063137372860012</c:v>
                </c:pt>
                <c:pt idx="414">
                  <c:v>90.063377294321512</c:v>
                </c:pt>
                <c:pt idx="415">
                  <c:v>90.063618127478236</c:v>
                </c:pt>
                <c:pt idx="416">
                  <c:v>90.063859875794492</c:v>
                </c:pt>
                <c:pt idx="417">
                  <c:v>90.064102542747847</c:v>
                </c:pt>
                <c:pt idx="418">
                  <c:v>90.064346131829055</c:v>
                </c:pt>
                <c:pt idx="419">
                  <c:v>90.064590646542129</c:v>
                </c:pt>
                <c:pt idx="420">
                  <c:v>90.064836090404384</c:v>
                </c:pt>
                <c:pt idx="421">
                  <c:v>90.065082466946507</c:v>
                </c:pt>
                <c:pt idx="422">
                  <c:v>90.065329779712613</c:v>
                </c:pt>
                <c:pt idx="423">
                  <c:v>90.065578032260248</c:v>
                </c:pt>
                <c:pt idx="424">
                  <c:v>90.065827228160558</c:v>
                </c:pt>
                <c:pt idx="425">
                  <c:v>90.066077370998144</c:v>
                </c:pt>
                <c:pt idx="426">
                  <c:v>90.066328464371324</c:v>
                </c:pt>
                <c:pt idx="427">
                  <c:v>90.066580511892028</c:v>
                </c:pt>
                <c:pt idx="428">
                  <c:v>90.066833517185941</c:v>
                </c:pt>
                <c:pt idx="429">
                  <c:v>90.067087483892522</c:v>
                </c:pt>
                <c:pt idx="430">
                  <c:v>90.067342415665053</c:v>
                </c:pt>
                <c:pt idx="431">
                  <c:v>90.067598316170688</c:v>
                </c:pt>
                <c:pt idx="432">
                  <c:v>90.067855189090537</c:v>
                </c:pt>
                <c:pt idx="433">
                  <c:v>90.068113038119691</c:v>
                </c:pt>
                <c:pt idx="434">
                  <c:v>90.068371866967254</c:v>
                </c:pt>
                <c:pt idx="435">
                  <c:v>90.068631679356471</c:v>
                </c:pt>
                <c:pt idx="436">
                  <c:v>90.068892479024669</c:v>
                </c:pt>
                <c:pt idx="437">
                  <c:v>90.069154269723455</c:v>
                </c:pt>
                <c:pt idx="438">
                  <c:v>90.069417055218665</c:v>
                </c:pt>
                <c:pt idx="439">
                  <c:v>90.069680839290385</c:v>
                </c:pt>
                <c:pt idx="440">
                  <c:v>90.069945625733126</c:v>
                </c:pt>
                <c:pt idx="441">
                  <c:v>90.070211418355825</c:v>
                </c:pt>
                <c:pt idx="442">
                  <c:v>90.070478220981826</c:v>
                </c:pt>
                <c:pt idx="443">
                  <c:v>90.070746037449084</c:v>
                </c:pt>
                <c:pt idx="444">
                  <c:v>90.071014871610075</c:v>
                </c:pt>
                <c:pt idx="445">
                  <c:v>90.071284727331928</c:v>
                </c:pt>
                <c:pt idx="446">
                  <c:v>90.071555608496482</c:v>
                </c:pt>
                <c:pt idx="447">
                  <c:v>90.071827519000323</c:v>
                </c:pt>
                <c:pt idx="448">
                  <c:v>90.072100462754818</c:v>
                </c:pt>
                <c:pt idx="449">
                  <c:v>90.072374443686229</c:v>
                </c:pt>
                <c:pt idx="450">
                  <c:v>90.072649465735722</c:v>
                </c:pt>
                <c:pt idx="451">
                  <c:v>90.072925532859415</c:v>
                </c:pt>
                <c:pt idx="452">
                  <c:v>90.073202649028502</c:v>
                </c:pt>
                <c:pt idx="453">
                  <c:v>90.073480818229243</c:v>
                </c:pt>
                <c:pt idx="454">
                  <c:v>90.073760044463043</c:v>
                </c:pt>
                <c:pt idx="455">
                  <c:v>90.074040331746502</c:v>
                </c:pt>
                <c:pt idx="456">
                  <c:v>90.07432168411151</c:v>
                </c:pt>
                <c:pt idx="457">
                  <c:v>90.07460410560526</c:v>
                </c:pt>
                <c:pt idx="458">
                  <c:v>90.07488760029031</c:v>
                </c:pt>
                <c:pt idx="459">
                  <c:v>90.075172172244692</c:v>
                </c:pt>
                <c:pt idx="460">
                  <c:v>90.075457825561898</c:v>
                </c:pt>
                <c:pt idx="461">
                  <c:v>90.07574456435097</c:v>
                </c:pt>
                <c:pt idx="462">
                  <c:v>90.076032392736593</c:v>
                </c:pt>
                <c:pt idx="463">
                  <c:v>90.076321314859115</c:v>
                </c:pt>
                <c:pt idx="464">
                  <c:v>90.076611334874613</c:v>
                </c:pt>
                <c:pt idx="465">
                  <c:v>90.076902456954926</c:v>
                </c:pt>
                <c:pt idx="466">
                  <c:v>90.077194685287779</c:v>
                </c:pt>
                <c:pt idx="467">
                  <c:v>90.077488024076843</c:v>
                </c:pt>
                <c:pt idx="468">
                  <c:v>90.077782477541675</c:v>
                </c:pt>
                <c:pt idx="469">
                  <c:v>90.078078049917934</c:v>
                </c:pt>
                <c:pt idx="470">
                  <c:v>90.078374745457324</c:v>
                </c:pt>
                <c:pt idx="471">
                  <c:v>90.078672568427763</c:v>
                </c:pt>
                <c:pt idx="472">
                  <c:v>90.078971523113324</c:v>
                </c:pt>
                <c:pt idx="473">
                  <c:v>90.079271613814399</c:v>
                </c:pt>
                <c:pt idx="474">
                  <c:v>90.079572844847704</c:v>
                </c:pt>
                <c:pt idx="475">
                  <c:v>90.079875220546342</c:v>
                </c:pt>
                <c:pt idx="476">
                  <c:v>90.080178745259914</c:v>
                </c:pt>
                <c:pt idx="477">
                  <c:v>90.080483423354536</c:v>
                </c:pt>
                <c:pt idx="478">
                  <c:v>90.080789259212906</c:v>
                </c:pt>
                <c:pt idx="479">
                  <c:v>90.081096257234378</c:v>
                </c:pt>
                <c:pt idx="480">
                  <c:v>90.081404421835003</c:v>
                </c:pt>
                <c:pt idx="481">
                  <c:v>90.081713757447645</c:v>
                </c:pt>
                <c:pt idx="482">
                  <c:v>90.082024268522005</c:v>
                </c:pt>
                <c:pt idx="483">
                  <c:v>90.082335959524656</c:v>
                </c:pt>
                <c:pt idx="484">
                  <c:v>90.082648834939192</c:v>
                </c:pt>
                <c:pt idx="485">
                  <c:v>90.082962899266207</c:v>
                </c:pt>
                <c:pt idx="486">
                  <c:v>90.083278157023429</c:v>
                </c:pt>
                <c:pt idx="487">
                  <c:v>90.083594612745671</c:v>
                </c:pt>
                <c:pt idx="488">
                  <c:v>90.083912270985095</c:v>
                </c:pt>
                <c:pt idx="489">
                  <c:v>90.084231136311075</c:v>
                </c:pt>
                <c:pt idx="490">
                  <c:v>90.084551213310363</c:v>
                </c:pt>
                <c:pt idx="491">
                  <c:v>90.084872506587189</c:v>
                </c:pt>
                <c:pt idx="492">
                  <c:v>90.085195020763194</c:v>
                </c:pt>
                <c:pt idx="493">
                  <c:v>90.085518760477626</c:v>
                </c:pt>
                <c:pt idx="494">
                  <c:v>90.085843730387339</c:v>
                </c:pt>
                <c:pt idx="495">
                  <c:v>90.086169935166922</c:v>
                </c:pt>
                <c:pt idx="496">
                  <c:v>90.086497379508714</c:v>
                </c:pt>
                <c:pt idx="497">
                  <c:v>90.086826068122846</c:v>
                </c:pt>
                <c:pt idx="498">
                  <c:v>90.08715600573737</c:v>
                </c:pt>
                <c:pt idx="499">
                  <c:v>90.087487197098284</c:v>
                </c:pt>
                <c:pt idx="500">
                  <c:v>90.087819646969649</c:v>
                </c:pt>
                <c:pt idx="501">
                  <c:v>90.088153360133632</c:v>
                </c:pt>
                <c:pt idx="502">
                  <c:v>90.088488341390544</c:v>
                </c:pt>
                <c:pt idx="503">
                  <c:v>90.088824595558904</c:v>
                </c:pt>
                <c:pt idx="504">
                  <c:v>90.089162127475646</c:v>
                </c:pt>
                <c:pt idx="505">
                  <c:v>90.089500941995951</c:v>
                </c:pt>
                <c:pt idx="506">
                  <c:v>90.089841043993545</c:v>
                </c:pt>
                <c:pt idx="507">
                  <c:v>90.090182438360628</c:v>
                </c:pt>
                <c:pt idx="508">
                  <c:v>90.09052513000799</c:v>
                </c:pt>
                <c:pt idx="509">
                  <c:v>90.09086912386509</c:v>
                </c:pt>
                <c:pt idx="510">
                  <c:v>90.091214424880121</c:v>
                </c:pt>
                <c:pt idx="511">
                  <c:v>90.091561038020046</c:v>
                </c:pt>
                <c:pt idx="512">
                  <c:v>90.091908968270744</c:v>
                </c:pt>
                <c:pt idx="513">
                  <c:v>90.092258220637035</c:v>
                </c:pt>
                <c:pt idx="514">
                  <c:v>90.092608800142699</c:v>
                </c:pt>
                <c:pt idx="515">
                  <c:v>90.092960711830656</c:v>
                </c:pt>
                <c:pt idx="516">
                  <c:v>90.09331396076297</c:v>
                </c:pt>
                <c:pt idx="517">
                  <c:v>90.093668552020958</c:v>
                </c:pt>
                <c:pt idx="518">
                  <c:v>90.094024490705195</c:v>
                </c:pt>
                <c:pt idx="519">
                  <c:v>90.094381781935681</c:v>
                </c:pt>
                <c:pt idx="520">
                  <c:v>90.094740430851857</c:v>
                </c:pt>
                <c:pt idx="521">
                  <c:v>90.095100442612676</c:v>
                </c:pt>
                <c:pt idx="522">
                  <c:v>90.095461822396729</c:v>
                </c:pt>
                <c:pt idx="523">
                  <c:v>90.095824575402233</c:v>
                </c:pt>
                <c:pt idx="524">
                  <c:v>90.096188706847187</c:v>
                </c:pt>
                <c:pt idx="525">
                  <c:v>90.096554221969427</c:v>
                </c:pt>
                <c:pt idx="526">
                  <c:v>90.096921126026643</c:v>
                </c:pt>
                <c:pt idx="527">
                  <c:v>90.097289424296548</c:v>
                </c:pt>
                <c:pt idx="528">
                  <c:v>90.097659122076905</c:v>
                </c:pt>
                <c:pt idx="529">
                  <c:v>90.098030224685573</c:v>
                </c:pt>
                <c:pt idx="530">
                  <c:v>90.098402737460631</c:v>
                </c:pt>
                <c:pt idx="531">
                  <c:v>90.09877666576044</c:v>
                </c:pt>
                <c:pt idx="532">
                  <c:v>90.099152014963735</c:v>
                </c:pt>
                <c:pt idx="533">
                  <c:v>90.099528790469648</c:v>
                </c:pt>
                <c:pt idx="534">
                  <c:v>90.0999069976979</c:v>
                </c:pt>
                <c:pt idx="535">
                  <c:v>90.100286642088705</c:v>
                </c:pt>
                <c:pt idx="536">
                  <c:v>90.100667729103023</c:v>
                </c:pt>
                <c:pt idx="537">
                  <c:v>90.101050264222508</c:v>
                </c:pt>
                <c:pt idx="538">
                  <c:v>90.101434252949716</c:v>
                </c:pt>
                <c:pt idx="539">
                  <c:v>90.101819700808022</c:v>
                </c:pt>
                <c:pt idx="540">
                  <c:v>90.102206613341835</c:v>
                </c:pt>
                <c:pt idx="541">
                  <c:v>90.102594996116622</c:v>
                </c:pt>
                <c:pt idx="542">
                  <c:v>90.102984854718997</c:v>
                </c:pt>
                <c:pt idx="543">
                  <c:v>90.103376194756777</c:v>
                </c:pt>
                <c:pt idx="544">
                  <c:v>90.103769021859151</c:v>
                </c:pt>
                <c:pt idx="545">
                  <c:v>90.104163341676582</c:v>
                </c:pt>
                <c:pt idx="546">
                  <c:v>90.104559159881134</c:v>
                </c:pt>
                <c:pt idx="547">
                  <c:v>90.104956482166315</c:v>
                </c:pt>
                <c:pt idx="548">
                  <c:v>90.105355314247305</c:v>
                </c:pt>
                <c:pt idx="549">
                  <c:v>90.105755661861025</c:v>
                </c:pt>
                <c:pt idx="550">
                  <c:v>90.10615753076614</c:v>
                </c:pt>
                <c:pt idx="551">
                  <c:v>90.106560926743228</c:v>
                </c:pt>
                <c:pt idx="552">
                  <c:v>90.106965855594822</c:v>
                </c:pt>
                <c:pt idx="553">
                  <c:v>90.107372323145498</c:v>
                </c:pt>
                <c:pt idx="554">
                  <c:v>90.107780335241983</c:v>
                </c:pt>
                <c:pt idx="555">
                  <c:v>90.108189897753149</c:v>
                </c:pt>
                <c:pt idx="556">
                  <c:v>90.108601016570248</c:v>
                </c:pt>
                <c:pt idx="557">
                  <c:v>90.109013697606869</c:v>
                </c:pt>
                <c:pt idx="558">
                  <c:v>90.109427946799087</c:v>
                </c:pt>
                <c:pt idx="559">
                  <c:v>90.109843770105542</c:v>
                </c:pt>
                <c:pt idx="560">
                  <c:v>90.110261173507467</c:v>
                </c:pt>
                <c:pt idx="561">
                  <c:v>90.110680163008851</c:v>
                </c:pt>
                <c:pt idx="562">
                  <c:v>90.111100744636488</c:v>
                </c:pt>
                <c:pt idx="563">
                  <c:v>90.111522924440081</c:v>
                </c:pt>
                <c:pt idx="564">
                  <c:v>90.111946708492297</c:v>
                </c:pt>
                <c:pt idx="565">
                  <c:v>90.11237210288887</c:v>
                </c:pt>
                <c:pt idx="566">
                  <c:v>90.11279911374875</c:v>
                </c:pt>
                <c:pt idx="567">
                  <c:v>90.113227747214054</c:v>
                </c:pt>
                <c:pt idx="568">
                  <c:v>90.113658009450305</c:v>
                </c:pt>
                <c:pt idx="569">
                  <c:v>90.11408990664637</c:v>
                </c:pt>
                <c:pt idx="570">
                  <c:v>90.114523445014726</c:v>
                </c:pt>
                <c:pt idx="571">
                  <c:v>90.114958630791392</c:v>
                </c:pt>
                <c:pt idx="572">
                  <c:v>90.115395470236052</c:v>
                </c:pt>
                <c:pt idx="573">
                  <c:v>90.115833969632263</c:v>
                </c:pt>
                <c:pt idx="574">
                  <c:v>90.11627413528737</c:v>
                </c:pt>
                <c:pt idx="575">
                  <c:v>90.116715973532735</c:v>
                </c:pt>
                <c:pt idx="576">
                  <c:v>90.117159490723722</c:v>
                </c:pt>
                <c:pt idx="577">
                  <c:v>90.117604693239883</c:v>
                </c:pt>
                <c:pt idx="578">
                  <c:v>90.118051587485013</c:v>
                </c:pt>
                <c:pt idx="579">
                  <c:v>90.118500179887178</c:v>
                </c:pt>
                <c:pt idx="580">
                  <c:v>90.118950476898959</c:v>
                </c:pt>
                <c:pt idx="581">
                  <c:v>90.119402484997352</c:v>
                </c:pt>
                <c:pt idx="582">
                  <c:v>90.119856210684034</c:v>
                </c:pt>
                <c:pt idx="583">
                  <c:v>90.120311660485328</c:v>
                </c:pt>
                <c:pt idx="584">
                  <c:v>90.12076884095238</c:v>
                </c:pt>
                <c:pt idx="585">
                  <c:v>90.121227758661249</c:v>
                </c:pt>
                <c:pt idx="586">
                  <c:v>90.121688420212948</c:v>
                </c:pt>
                <c:pt idx="587">
                  <c:v>90.12215083223353</c:v>
                </c:pt>
                <c:pt idx="588">
                  <c:v>90.122615001374285</c:v>
                </c:pt>
                <c:pt idx="589">
                  <c:v>90.123080934311787</c:v>
                </c:pt>
                <c:pt idx="590">
                  <c:v>90.123548637747888</c:v>
                </c:pt>
                <c:pt idx="591">
                  <c:v>90.124018118409964</c:v>
                </c:pt>
                <c:pt idx="592">
                  <c:v>90.124489383050928</c:v>
                </c:pt>
                <c:pt idx="593">
                  <c:v>90.124962438449359</c:v>
                </c:pt>
                <c:pt idx="594">
                  <c:v>90.125437291409611</c:v>
                </c:pt>
                <c:pt idx="595">
                  <c:v>90.12591394876182</c:v>
                </c:pt>
                <c:pt idx="596">
                  <c:v>90.126392417362126</c:v>
                </c:pt>
                <c:pt idx="597">
                  <c:v>90.126872704092705</c:v>
                </c:pt>
                <c:pt idx="598">
                  <c:v>90.127354815861906</c:v>
                </c:pt>
                <c:pt idx="599">
                  <c:v>90.127838759604231</c:v>
                </c:pt>
                <c:pt idx="600">
                  <c:v>90.128324542280637</c:v>
                </c:pt>
                <c:pt idx="601">
                  <c:v>90.128812170878433</c:v>
                </c:pt>
                <c:pt idx="602">
                  <c:v>90.12930165241157</c:v>
                </c:pt>
                <c:pt idx="603">
                  <c:v>90.12979299392056</c:v>
                </c:pt>
                <c:pt idx="604">
                  <c:v>90.130286202472703</c:v>
                </c:pt>
                <c:pt idx="605">
                  <c:v>90.130781285162115</c:v>
                </c:pt>
                <c:pt idx="606">
                  <c:v>90.131278249109911</c:v>
                </c:pt>
                <c:pt idx="607">
                  <c:v>90.131777101464223</c:v>
                </c:pt>
                <c:pt idx="608">
                  <c:v>90.132277849400381</c:v>
                </c:pt>
                <c:pt idx="609">
                  <c:v>90.132780500120887</c:v>
                </c:pt>
                <c:pt idx="610">
                  <c:v>90.133285060855684</c:v>
                </c:pt>
                <c:pt idx="611">
                  <c:v>90.13379153886217</c:v>
                </c:pt>
                <c:pt idx="612">
                  <c:v>90.134299941425283</c:v>
                </c:pt>
                <c:pt idx="613">
                  <c:v>90.134810275857674</c:v>
                </c:pt>
                <c:pt idx="614">
                  <c:v>90.135322549499747</c:v>
                </c:pt>
                <c:pt idx="615">
                  <c:v>90.135836769719802</c:v>
                </c:pt>
                <c:pt idx="616">
                  <c:v>90.13635294391409</c:v>
                </c:pt>
                <c:pt idx="617">
                  <c:v>90.13687107950706</c:v>
                </c:pt>
                <c:pt idx="618">
                  <c:v>90.137391183951252</c:v>
                </c:pt>
                <c:pt idx="619">
                  <c:v>90.137913264727587</c:v>
                </c:pt>
                <c:pt idx="620">
                  <c:v>90.138437329345393</c:v>
                </c:pt>
                <c:pt idx="621">
                  <c:v>90.138963385342521</c:v>
                </c:pt>
                <c:pt idx="622">
                  <c:v>90.139491440285411</c:v>
                </c:pt>
                <c:pt idx="623">
                  <c:v>90.140021501769354</c:v>
                </c:pt>
                <c:pt idx="624">
                  <c:v>90.140553577418387</c:v>
                </c:pt>
                <c:pt idx="625">
                  <c:v>90.141087674885583</c:v>
                </c:pt>
                <c:pt idx="626">
                  <c:v>90.141623801853015</c:v>
                </c:pt>
                <c:pt idx="627">
                  <c:v>90.142161966032035</c:v>
                </c:pt>
                <c:pt idx="628">
                  <c:v>90.142702175163194</c:v>
                </c:pt>
                <c:pt idx="629">
                  <c:v>90.14324443701652</c:v>
                </c:pt>
                <c:pt idx="630">
                  <c:v>90.143788759391484</c:v>
                </c:pt>
                <c:pt idx="631">
                  <c:v>90.144335150117286</c:v>
                </c:pt>
                <c:pt idx="632">
                  <c:v>90.144883617052741</c:v>
                </c:pt>
                <c:pt idx="633">
                  <c:v>90.145434168086652</c:v>
                </c:pt>
                <c:pt idx="634">
                  <c:v>90.145986811137703</c:v>
                </c:pt>
                <c:pt idx="635">
                  <c:v>90.146541554154652</c:v>
                </c:pt>
                <c:pt idx="636">
                  <c:v>90.147098405116537</c:v>
                </c:pt>
                <c:pt idx="637">
                  <c:v>90.147657372032583</c:v>
                </c:pt>
                <c:pt idx="638">
                  <c:v>90.148218462942552</c:v>
                </c:pt>
                <c:pt idx="639">
                  <c:v>90.148781685916674</c:v>
                </c:pt>
                <c:pt idx="640">
                  <c:v>90.149347049055905</c:v>
                </c:pt>
                <c:pt idx="641">
                  <c:v>90.149914560491894</c:v>
                </c:pt>
                <c:pt idx="642">
                  <c:v>90.150484228387214</c:v>
                </c:pt>
                <c:pt idx="643">
                  <c:v>90.151056060935474</c:v>
                </c:pt>
                <c:pt idx="644">
                  <c:v>90.151630066361378</c:v>
                </c:pt>
                <c:pt idx="645">
                  <c:v>90.152206252920848</c:v>
                </c:pt>
                <c:pt idx="646">
                  <c:v>90.152784628901216</c:v>
                </c:pt>
                <c:pt idx="647">
                  <c:v>90.153365202621288</c:v>
                </c:pt>
                <c:pt idx="648">
                  <c:v>90.153947982431418</c:v>
                </c:pt>
                <c:pt idx="649">
                  <c:v>90.154532976713767</c:v>
                </c:pt>
                <c:pt idx="650">
                  <c:v>90.15512019388224</c:v>
                </c:pt>
                <c:pt idx="651">
                  <c:v>90.155709642382789</c:v>
                </c:pt>
                <c:pt idx="652">
                  <c:v>90.156301330693381</c:v>
                </c:pt>
                <c:pt idx="653">
                  <c:v>90.156895267324217</c:v>
                </c:pt>
                <c:pt idx="654">
                  <c:v>90.157491460817837</c:v>
                </c:pt>
                <c:pt idx="655">
                  <c:v>90.158089919749202</c:v>
                </c:pt>
                <c:pt idx="656">
                  <c:v>90.158690652725895</c:v>
                </c:pt>
                <c:pt idx="657">
                  <c:v>90.159293668388116</c:v>
                </c:pt>
                <c:pt idx="658">
                  <c:v>90.15989897540895</c:v>
                </c:pt>
                <c:pt idx="659">
                  <c:v>90.160506582494378</c:v>
                </c:pt>
                <c:pt idx="660">
                  <c:v>90.161116498383521</c:v>
                </c:pt>
                <c:pt idx="661">
                  <c:v>90.16172873184864</c:v>
                </c:pt>
                <c:pt idx="662">
                  <c:v>90.162343291695322</c:v>
                </c:pt>
                <c:pt idx="663">
                  <c:v>90.162960186762575</c:v>
                </c:pt>
                <c:pt idx="664">
                  <c:v>90.163579425923075</c:v>
                </c:pt>
                <c:pt idx="665">
                  <c:v>90.164201018083105</c:v>
                </c:pt>
                <c:pt idx="666">
                  <c:v>90.164824972182814</c:v>
                </c:pt>
                <c:pt idx="667">
                  <c:v>90.165451297196313</c:v>
                </c:pt>
                <c:pt idx="668">
                  <c:v>90.166080002131793</c:v>
                </c:pt>
                <c:pt idx="669">
                  <c:v>90.166711096031676</c:v>
                </c:pt>
                <c:pt idx="670">
                  <c:v>90.167344587972693</c:v>
                </c:pt>
                <c:pt idx="671">
                  <c:v>90.167980487066117</c:v>
                </c:pt>
                <c:pt idx="672">
                  <c:v>90.168618802457743</c:v>
                </c:pt>
                <c:pt idx="673">
                  <c:v>90.169259543328181</c:v>
                </c:pt>
                <c:pt idx="674">
                  <c:v>90.169902718892857</c:v>
                </c:pt>
                <c:pt idx="675">
                  <c:v>90.170548338402241</c:v>
                </c:pt>
                <c:pt idx="676">
                  <c:v>90.171196411141921</c:v>
                </c:pt>
                <c:pt idx="677">
                  <c:v>90.171846946432751</c:v>
                </c:pt>
                <c:pt idx="678">
                  <c:v>90.172499953630989</c:v>
                </c:pt>
                <c:pt idx="679">
                  <c:v>90.173155442128447</c:v>
                </c:pt>
                <c:pt idx="680">
                  <c:v>90.173813421352577</c:v>
                </c:pt>
                <c:pt idx="681">
                  <c:v>90.174473900766671</c:v>
                </c:pt>
                <c:pt idx="682">
                  <c:v>90.175136889869947</c:v>
                </c:pt>
                <c:pt idx="683">
                  <c:v>90.175802398197689</c:v>
                </c:pt>
                <c:pt idx="684">
                  <c:v>90.176470435321463</c:v>
                </c:pt>
                <c:pt idx="685">
                  <c:v>90.177141010849056</c:v>
                </c:pt>
                <c:pt idx="686">
                  <c:v>90.177814134424935</c:v>
                </c:pt>
                <c:pt idx="687">
                  <c:v>90.178489815730046</c:v>
                </c:pt>
                <c:pt idx="688">
                  <c:v>90.179168064482127</c:v>
                </c:pt>
                <c:pt idx="689">
                  <c:v>90.17984889043592</c:v>
                </c:pt>
                <c:pt idx="690">
                  <c:v>90.180532303383075</c:v>
                </c:pt>
                <c:pt idx="691">
                  <c:v>90.181218313152542</c:v>
                </c:pt>
                <c:pt idx="692">
                  <c:v>90.181906929610577</c:v>
                </c:pt>
                <c:pt idx="693">
                  <c:v>90.182598162660867</c:v>
                </c:pt>
                <c:pt idx="694">
                  <c:v>90.183292022244785</c:v>
                </c:pt>
                <c:pt idx="695">
                  <c:v>90.183988518341366</c:v>
                </c:pt>
                <c:pt idx="696">
                  <c:v>90.18468766096764</c:v>
                </c:pt>
                <c:pt idx="697">
                  <c:v>90.185389460178612</c:v>
                </c:pt>
                <c:pt idx="698">
                  <c:v>90.186093926067514</c:v>
                </c:pt>
                <c:pt idx="699">
                  <c:v>90.186801068765917</c:v>
                </c:pt>
                <c:pt idx="700">
                  <c:v>90.187510898443847</c:v>
                </c:pt>
                <c:pt idx="701">
                  <c:v>90.188223425309957</c:v>
                </c:pt>
                <c:pt idx="702">
                  <c:v>90.188938659611679</c:v>
                </c:pt>
                <c:pt idx="703">
                  <c:v>90.189656611635357</c:v>
                </c:pt>
                <c:pt idx="704">
                  <c:v>90.19037729170644</c:v>
                </c:pt>
                <c:pt idx="705">
                  <c:v>90.191100710189531</c:v>
                </c:pt>
                <c:pt idx="706">
                  <c:v>90.191826877488623</c:v>
                </c:pt>
                <c:pt idx="707">
                  <c:v>90.192555804047231</c:v>
                </c:pt>
                <c:pt idx="708">
                  <c:v>90.193287500348546</c:v>
                </c:pt>
                <c:pt idx="709">
                  <c:v>90.194021976915508</c:v>
                </c:pt>
                <c:pt idx="710">
                  <c:v>90.194759244311101</c:v>
                </c:pt>
                <c:pt idx="711">
                  <c:v>90.195499313138356</c:v>
                </c:pt>
                <c:pt idx="712">
                  <c:v>90.196242194040636</c:v>
                </c:pt>
                <c:pt idx="713">
                  <c:v>90.196987897701646</c:v>
                </c:pt>
                <c:pt idx="714">
                  <c:v>90.19773643484578</c:v>
                </c:pt>
                <c:pt idx="715">
                  <c:v>90.198487816238</c:v>
                </c:pt>
                <c:pt idx="716">
                  <c:v>90.199242052684326</c:v>
                </c:pt>
                <c:pt idx="717">
                  <c:v>90.199999155031691</c:v>
                </c:pt>
                <c:pt idx="718">
                  <c:v>90.200759134168251</c:v>
                </c:pt>
                <c:pt idx="719">
                  <c:v>90.20152200102352</c:v>
                </c:pt>
                <c:pt idx="720">
                  <c:v>90.202287766568546</c:v>
                </c:pt>
                <c:pt idx="721">
                  <c:v>90.20305644181596</c:v>
                </c:pt>
                <c:pt idx="722">
                  <c:v>90.203828037820344</c:v>
                </c:pt>
                <c:pt idx="723">
                  <c:v>90.204602565678087</c:v>
                </c:pt>
                <c:pt idx="724">
                  <c:v>90.205380036527885</c:v>
                </c:pt>
                <c:pt idx="725">
                  <c:v>90.206160461550667</c:v>
                </c:pt>
                <c:pt idx="726">
                  <c:v>90.206943851969754</c:v>
                </c:pt>
                <c:pt idx="727">
                  <c:v>90.207730219051214</c:v>
                </c:pt>
                <c:pt idx="728">
                  <c:v>90.208519574103775</c:v>
                </c:pt>
                <c:pt idx="729">
                  <c:v>90.209311928479195</c:v>
                </c:pt>
                <c:pt idx="730">
                  <c:v>90.210107293572321</c:v>
                </c:pt>
                <c:pt idx="731">
                  <c:v>90.210905680821242</c:v>
                </c:pt>
                <c:pt idx="732">
                  <c:v>90.211707101707503</c:v>
                </c:pt>
                <c:pt idx="733">
                  <c:v>90.212511567756266</c:v>
                </c:pt>
                <c:pt idx="734">
                  <c:v>90.213319090536416</c:v>
                </c:pt>
                <c:pt idx="735">
                  <c:v>90.214129681660779</c:v>
                </c:pt>
                <c:pt idx="736">
                  <c:v>90.214943352786321</c:v>
                </c:pt>
                <c:pt idx="737">
                  <c:v>90.215760115614216</c:v>
                </c:pt>
                <c:pt idx="738">
                  <c:v>90.216579981890135</c:v>
                </c:pt>
                <c:pt idx="739">
                  <c:v>90.217402963404268</c:v>
                </c:pt>
                <c:pt idx="740">
                  <c:v>90.218229071991615</c:v>
                </c:pt>
                <c:pt idx="741">
                  <c:v>90.219058319532166</c:v>
                </c:pt>
                <c:pt idx="742">
                  <c:v>90.219890717950932</c:v>
                </c:pt>
                <c:pt idx="743">
                  <c:v>90.220726279218283</c:v>
                </c:pt>
                <c:pt idx="744">
                  <c:v>90.221565015349967</c:v>
                </c:pt>
                <c:pt idx="745">
                  <c:v>90.222406938407403</c:v>
                </c:pt>
                <c:pt idx="746">
                  <c:v>90.223252060497828</c:v>
                </c:pt>
                <c:pt idx="747">
                  <c:v>90.224100393774393</c:v>
                </c:pt>
                <c:pt idx="748">
                  <c:v>90.224951950436463</c:v>
                </c:pt>
                <c:pt idx="749">
                  <c:v>90.225806742729674</c:v>
                </c:pt>
                <c:pt idx="750">
                  <c:v>90.226664782946159</c:v>
                </c:pt>
                <c:pt idx="751">
                  <c:v>90.227526083424749</c:v>
                </c:pt>
                <c:pt idx="752">
                  <c:v>90.228390656551099</c:v>
                </c:pt>
                <c:pt idx="753">
                  <c:v>90.22925851475793</c:v>
                </c:pt>
                <c:pt idx="754">
                  <c:v>90.230129670525102</c:v>
                </c:pt>
                <c:pt idx="755">
                  <c:v>90.231004136379966</c:v>
                </c:pt>
                <c:pt idx="756">
                  <c:v>90.231881924897323</c:v>
                </c:pt>
                <c:pt idx="757">
                  <c:v>90.232763048699766</c:v>
                </c:pt>
                <c:pt idx="758">
                  <c:v>90.233647520457879</c:v>
                </c:pt>
                <c:pt idx="759">
                  <c:v>90.234535352890219</c:v>
                </c:pt>
                <c:pt idx="760">
                  <c:v>90.235426558763734</c:v>
                </c:pt>
                <c:pt idx="761">
                  <c:v>90.236321150893815</c:v>
                </c:pt>
                <c:pt idx="762">
                  <c:v>90.237219142144497</c:v>
                </c:pt>
                <c:pt idx="763">
                  <c:v>90.2381205454287</c:v>
                </c:pt>
                <c:pt idx="764">
                  <c:v>90.239025373708301</c:v>
                </c:pt>
                <c:pt idx="765">
                  <c:v>90.239933639994462</c:v>
                </c:pt>
                <c:pt idx="766">
                  <c:v>90.240845357347681</c:v>
                </c:pt>
                <c:pt idx="767">
                  <c:v>90.241760538878054</c:v>
                </c:pt>
                <c:pt idx="768">
                  <c:v>90.242679197745517</c:v>
                </c:pt>
                <c:pt idx="769">
                  <c:v>90.243601347159839</c:v>
                </c:pt>
                <c:pt idx="770">
                  <c:v>90.244527000381069</c:v>
                </c:pt>
                <c:pt idx="771">
                  <c:v>90.24545617071955</c:v>
                </c:pt>
                <c:pt idx="772">
                  <c:v>90.246388871536126</c:v>
                </c:pt>
                <c:pt idx="773">
                  <c:v>90.247325116242394</c:v>
                </c:pt>
                <c:pt idx="774">
                  <c:v>90.248264918300848</c:v>
                </c:pt>
                <c:pt idx="775">
                  <c:v>90.249208291225116</c:v>
                </c:pt>
                <c:pt idx="776">
                  <c:v>90.250155248580143</c:v>
                </c:pt>
                <c:pt idx="777">
                  <c:v>90.251105803982298</c:v>
                </c:pt>
                <c:pt idx="778">
                  <c:v>90.252059971099726</c:v>
                </c:pt>
                <c:pt idx="779">
                  <c:v>90.253017763652409</c:v>
                </c:pt>
                <c:pt idx="780">
                  <c:v>90.253979195412427</c:v>
                </c:pt>
                <c:pt idx="781">
                  <c:v>90.254944280204114</c:v>
                </c:pt>
                <c:pt idx="782">
                  <c:v>90.25591303190437</c:v>
                </c:pt>
                <c:pt idx="783">
                  <c:v>90.256885464442661</c:v>
                </c:pt>
                <c:pt idx="784">
                  <c:v>90.257861591801401</c:v>
                </c:pt>
                <c:pt idx="785">
                  <c:v>90.258841428016083</c:v>
                </c:pt>
                <c:pt idx="786">
                  <c:v>90.259824987175421</c:v>
                </c:pt>
                <c:pt idx="787">
                  <c:v>90.2608122834217</c:v>
                </c:pt>
                <c:pt idx="788">
                  <c:v>90.261803330950812</c:v>
                </c:pt>
                <c:pt idx="789">
                  <c:v>90.262798144012535</c:v>
                </c:pt>
                <c:pt idx="790">
                  <c:v>90.263796736910834</c:v>
                </c:pt>
                <c:pt idx="791">
                  <c:v>90.264799124003844</c:v>
                </c:pt>
                <c:pt idx="792">
                  <c:v>90.265805319704313</c:v>
                </c:pt>
                <c:pt idx="793">
                  <c:v>90.266815338479589</c:v>
                </c:pt>
                <c:pt idx="794">
                  <c:v>90.267829194852027</c:v>
                </c:pt>
                <c:pt idx="795">
                  <c:v>90.26884690339908</c:v>
                </c:pt>
                <c:pt idx="796">
                  <c:v>90.26986847875348</c:v>
                </c:pt>
                <c:pt idx="797">
                  <c:v>90.270893935603596</c:v>
                </c:pt>
                <c:pt idx="798">
                  <c:v>90.271923288693444</c:v>
                </c:pt>
                <c:pt idx="799">
                  <c:v>90.272956552823118</c:v>
                </c:pt>
                <c:pt idx="800">
                  <c:v>90.273993742848759</c:v>
                </c:pt>
                <c:pt idx="801">
                  <c:v>90.275034873683012</c:v>
                </c:pt>
                <c:pt idx="802">
                  <c:v>90.276079960295064</c:v>
                </c:pt>
                <c:pt idx="803">
                  <c:v>90.277129017710905</c:v>
                </c:pt>
                <c:pt idx="804">
                  <c:v>90.278182061013609</c:v>
                </c:pt>
                <c:pt idx="805">
                  <c:v>90.279239105343436</c:v>
                </c:pt>
                <c:pt idx="806">
                  <c:v>90.280300165898154</c:v>
                </c:pt>
                <c:pt idx="807">
                  <c:v>90.281365257933217</c:v>
                </c:pt>
                <c:pt idx="808">
                  <c:v>90.282434396761928</c:v>
                </c:pt>
                <c:pt idx="809">
                  <c:v>90.283507597755758</c:v>
                </c:pt>
                <c:pt idx="810">
                  <c:v>90.284584876344496</c:v>
                </c:pt>
                <c:pt idx="811">
                  <c:v>90.285666248016497</c:v>
                </c:pt>
                <c:pt idx="812">
                  <c:v>90.286751728318862</c:v>
                </c:pt>
                <c:pt idx="813">
                  <c:v>90.287841332857781</c:v>
                </c:pt>
                <c:pt idx="814">
                  <c:v>90.288935077298575</c:v>
                </c:pt>
                <c:pt idx="815">
                  <c:v>90.290032977366081</c:v>
                </c:pt>
                <c:pt idx="816">
                  <c:v>90.291135048844779</c:v>
                </c:pt>
                <c:pt idx="817">
                  <c:v>90.292241307579047</c:v>
                </c:pt>
                <c:pt idx="818">
                  <c:v>90.29335176947346</c:v>
                </c:pt>
                <c:pt idx="819">
                  <c:v>90.294466450492848</c:v>
                </c:pt>
                <c:pt idx="820">
                  <c:v>90.295585366662692</c:v>
                </c:pt>
                <c:pt idx="821">
                  <c:v>90.296708534069253</c:v>
                </c:pt>
                <c:pt idx="822">
                  <c:v>90.297835968859872</c:v>
                </c:pt>
                <c:pt idx="823">
                  <c:v>90.298967687243163</c:v>
                </c:pt>
                <c:pt idx="824">
                  <c:v>90.300103705489207</c:v>
                </c:pt>
                <c:pt idx="825">
                  <c:v>90.301244039929841</c:v>
                </c:pt>
                <c:pt idx="826">
                  <c:v>90.302388706958894</c:v>
                </c:pt>
                <c:pt idx="827">
                  <c:v>90.303537723032406</c:v>
                </c:pt>
                <c:pt idx="828">
                  <c:v>90.304691104668819</c:v>
                </c:pt>
                <c:pt idx="829">
                  <c:v>90.305848868449317</c:v>
                </c:pt>
                <c:pt idx="830">
                  <c:v>90.307011031017936</c:v>
                </c:pt>
                <c:pt idx="831">
                  <c:v>90.308177609081952</c:v>
                </c:pt>
                <c:pt idx="832">
                  <c:v>90.309348619411907</c:v>
                </c:pt>
                <c:pt idx="833">
                  <c:v>90.310524078842107</c:v>
                </c:pt>
                <c:pt idx="834">
                  <c:v>90.311704004270652</c:v>
                </c:pt>
                <c:pt idx="835">
                  <c:v>90.312888412659774</c:v>
                </c:pt>
                <c:pt idx="836">
                  <c:v>90.314077321036109</c:v>
                </c:pt>
                <c:pt idx="837">
                  <c:v>90.315270746490796</c:v>
                </c:pt>
                <c:pt idx="838">
                  <c:v>90.316468706179961</c:v>
                </c:pt>
                <c:pt idx="839">
                  <c:v>90.317671217324701</c:v>
                </c:pt>
                <c:pt idx="840">
                  <c:v>90.318878297211498</c:v>
                </c:pt>
                <c:pt idx="841">
                  <c:v>90.320089963192402</c:v>
                </c:pt>
                <c:pt idx="842">
                  <c:v>90.32130623268533</c:v>
                </c:pt>
                <c:pt idx="843">
                  <c:v>90.322527123174254</c:v>
                </c:pt>
                <c:pt idx="844">
                  <c:v>90.32375265220945</c:v>
                </c:pt>
                <c:pt idx="845">
                  <c:v>90.324982837407873</c:v>
                </c:pt>
                <c:pt idx="846">
                  <c:v>90.326217696453213</c:v>
                </c:pt>
                <c:pt idx="847">
                  <c:v>90.327457247096262</c:v>
                </c:pt>
                <c:pt idx="848">
                  <c:v>90.32870150715523</c:v>
                </c:pt>
                <c:pt idx="849">
                  <c:v>90.329950494515842</c:v>
                </c:pt>
                <c:pt idx="850">
                  <c:v>90.331204227131664</c:v>
                </c:pt>
                <c:pt idx="851">
                  <c:v>90.332462723024463</c:v>
                </c:pt>
                <c:pt idx="852">
                  <c:v>90.333726000284301</c:v>
                </c:pt>
                <c:pt idx="853">
                  <c:v>90.334994077069851</c:v>
                </c:pt>
                <c:pt idx="854">
                  <c:v>90.33626697160868</c:v>
                </c:pt>
                <c:pt idx="855">
                  <c:v>90.337544702197576</c:v>
                </c:pt>
                <c:pt idx="856">
                  <c:v>90.338827287202619</c:v>
                </c:pt>
                <c:pt idx="857">
                  <c:v>90.340114745059623</c:v>
                </c:pt>
                <c:pt idx="858">
                  <c:v>90.341407094274288</c:v>
                </c:pt>
                <c:pt idx="859">
                  <c:v>90.342704353422576</c:v>
                </c:pt>
                <c:pt idx="860">
                  <c:v>90.344006541150833</c:v>
                </c:pt>
                <c:pt idx="861">
                  <c:v>90.345313676176175</c:v>
                </c:pt>
                <c:pt idx="862">
                  <c:v>90.346625777286718</c:v>
                </c:pt>
                <c:pt idx="863">
                  <c:v>90.347942863341828</c:v>
                </c:pt>
                <c:pt idx="864">
                  <c:v>90.349264953272339</c:v>
                </c:pt>
                <c:pt idx="865">
                  <c:v>90.35059206608102</c:v>
                </c:pt>
                <c:pt idx="866">
                  <c:v>90.351924220842619</c:v>
                </c:pt>
                <c:pt idx="867">
                  <c:v>90.353261436704216</c:v>
                </c:pt>
                <c:pt idx="868">
                  <c:v>90.354603732885565</c:v>
                </c:pt>
                <c:pt idx="869">
                  <c:v>90.355951128679308</c:v>
                </c:pt>
                <c:pt idx="870">
                  <c:v>90.357303643451189</c:v>
                </c:pt>
                <c:pt idx="871">
                  <c:v>90.358661296640477</c:v>
                </c:pt>
                <c:pt idx="872">
                  <c:v>90.360024107760097</c:v>
                </c:pt>
                <c:pt idx="873">
                  <c:v>90.361392096397054</c:v>
                </c:pt>
                <c:pt idx="874">
                  <c:v>90.362765282212536</c:v>
                </c:pt>
                <c:pt idx="875">
                  <c:v>90.364143684942405</c:v>
                </c:pt>
                <c:pt idx="876">
                  <c:v>90.36552732439722</c:v>
                </c:pt>
                <c:pt idx="877">
                  <c:v>90.36691622046277</c:v>
                </c:pt>
                <c:pt idx="878">
                  <c:v>90.368310393100259</c:v>
                </c:pt>
                <c:pt idx="879">
                  <c:v>90.369709862346525</c:v>
                </c:pt>
                <c:pt idx="880">
                  <c:v>90.371114648314403</c:v>
                </c:pt>
                <c:pt idx="881">
                  <c:v>90.372524771193028</c:v>
                </c:pt>
                <c:pt idx="882">
                  <c:v>90.37394025124803</c:v>
                </c:pt>
                <c:pt idx="883">
                  <c:v>90.375361108821934</c:v>
                </c:pt>
                <c:pt idx="884">
                  <c:v>90.376787364334362</c:v>
                </c:pt>
                <c:pt idx="885">
                  <c:v>90.378219038282381</c:v>
                </c:pt>
                <c:pt idx="886">
                  <c:v>90.379656151240781</c:v>
                </c:pt>
                <c:pt idx="887">
                  <c:v>90.381098723862323</c:v>
                </c:pt>
                <c:pt idx="888">
                  <c:v>90.382546776878101</c:v>
                </c:pt>
                <c:pt idx="889">
                  <c:v>90.384000331097809</c:v>
                </c:pt>
                <c:pt idx="890">
                  <c:v>90.385459407410053</c:v>
                </c:pt>
                <c:pt idx="891">
                  <c:v>90.38692402678258</c:v>
                </c:pt>
                <c:pt idx="892">
                  <c:v>90.388394210262661</c:v>
                </c:pt>
                <c:pt idx="893">
                  <c:v>90.389869978977387</c:v>
                </c:pt>
                <c:pt idx="894">
                  <c:v>90.391351354133874</c:v>
                </c:pt>
                <c:pt idx="895">
                  <c:v>90.392838357019741</c:v>
                </c:pt>
                <c:pt idx="896">
                  <c:v>90.394331009003167</c:v>
                </c:pt>
                <c:pt idx="897">
                  <c:v>90.39582933153342</c:v>
                </c:pt>
                <c:pt idx="898">
                  <c:v>90.39733334614111</c:v>
                </c:pt>
                <c:pt idx="899">
                  <c:v>90.398843074438375</c:v>
                </c:pt>
                <c:pt idx="900">
                  <c:v>90.400358538119349</c:v>
                </c:pt>
                <c:pt idx="901">
                  <c:v>90.40187975896032</c:v>
                </c:pt>
                <c:pt idx="902">
                  <c:v>90.403406758820196</c:v>
                </c:pt>
                <c:pt idx="903">
                  <c:v>90.404939559640724</c:v>
                </c:pt>
                <c:pt idx="904">
                  <c:v>90.406478183446808</c:v>
                </c:pt>
                <c:pt idx="905">
                  <c:v>90.408022652346787</c:v>
                </c:pt>
                <c:pt idx="906">
                  <c:v>90.409572988532858</c:v>
                </c:pt>
                <c:pt idx="907">
                  <c:v>90.411129214281331</c:v>
                </c:pt>
                <c:pt idx="908">
                  <c:v>90.412691351952873</c:v>
                </c:pt>
                <c:pt idx="909">
                  <c:v>90.414259423992945</c:v>
                </c:pt>
                <c:pt idx="910">
                  <c:v>90.415833452932105</c:v>
                </c:pt>
                <c:pt idx="911">
                  <c:v>90.417413461386261</c:v>
                </c:pt>
                <c:pt idx="912">
                  <c:v>90.41899947205701</c:v>
                </c:pt>
                <c:pt idx="913">
                  <c:v>90.420591507732027</c:v>
                </c:pt>
                <c:pt idx="914">
                  <c:v>90.422189591285289</c:v>
                </c:pt>
                <c:pt idx="915">
                  <c:v>90.423793745677514</c:v>
                </c:pt>
                <c:pt idx="916">
                  <c:v>90.42540399395638</c:v>
                </c:pt>
                <c:pt idx="917">
                  <c:v>90.4270203592569</c:v>
                </c:pt>
                <c:pt idx="918">
                  <c:v>90.428642864801802</c:v>
                </c:pt>
                <c:pt idx="919">
                  <c:v>90.430271533901774</c:v>
                </c:pt>
                <c:pt idx="920">
                  <c:v>90.431906389955799</c:v>
                </c:pt>
                <c:pt idx="921">
                  <c:v>90.433547456451564</c:v>
                </c:pt>
                <c:pt idx="922">
                  <c:v>90.435194756965728</c:v>
                </c:pt>
                <c:pt idx="923">
                  <c:v>90.436848315164312</c:v>
                </c:pt>
                <c:pt idx="924">
                  <c:v>90.438508154802946</c:v>
                </c:pt>
                <c:pt idx="925">
                  <c:v>90.440174299727332</c:v>
                </c:pt>
                <c:pt idx="926">
                  <c:v>90.441846773873422</c:v>
                </c:pt>
                <c:pt idx="927">
                  <c:v>90.443525601267936</c:v>
                </c:pt>
                <c:pt idx="928">
                  <c:v>90.44521080602857</c:v>
                </c:pt>
                <c:pt idx="929">
                  <c:v>90.446902412364395</c:v>
                </c:pt>
                <c:pt idx="930">
                  <c:v>90.448600444576186</c:v>
                </c:pt>
                <c:pt idx="931">
                  <c:v>90.450304927056791</c:v>
                </c:pt>
                <c:pt idx="932">
                  <c:v>90.452015884291441</c:v>
                </c:pt>
                <c:pt idx="933">
                  <c:v>90.453733340858136</c:v>
                </c:pt>
                <c:pt idx="934">
                  <c:v>90.455457321427929</c:v>
                </c:pt>
                <c:pt idx="935">
                  <c:v>90.457187850765365</c:v>
                </c:pt>
                <c:pt idx="936">
                  <c:v>90.458924953728797</c:v>
                </c:pt>
                <c:pt idx="937">
                  <c:v>90.460668655270695</c:v>
                </c:pt>
                <c:pt idx="938">
                  <c:v>90.462418980438059</c:v>
                </c:pt>
                <c:pt idx="939">
                  <c:v>90.464175954372735</c:v>
                </c:pt>
                <c:pt idx="940">
                  <c:v>90.465939602311792</c:v>
                </c:pt>
                <c:pt idx="941">
                  <c:v>90.467709949587899</c:v>
                </c:pt>
                <c:pt idx="942">
                  <c:v>90.469487021629632</c:v>
                </c:pt>
                <c:pt idx="943">
                  <c:v>90.471270843961889</c:v>
                </c:pt>
                <c:pt idx="944">
                  <c:v>90.473061442206216</c:v>
                </c:pt>
                <c:pt idx="945">
                  <c:v>90.47485884208119</c:v>
                </c:pt>
                <c:pt idx="946">
                  <c:v>90.476663069402761</c:v>
                </c:pt>
                <c:pt idx="947">
                  <c:v>90.478474150084651</c:v>
                </c:pt>
                <c:pt idx="948">
                  <c:v>90.48029211013872</c:v>
                </c:pt>
                <c:pt idx="949">
                  <c:v>90.482116975675268</c:v>
                </c:pt>
                <c:pt idx="950">
                  <c:v>90.483948772903474</c:v>
                </c:pt>
                <c:pt idx="951">
                  <c:v>90.485787528131809</c:v>
                </c:pt>
                <c:pt idx="952">
                  <c:v>90.487633267768246</c:v>
                </c:pt>
                <c:pt idx="953">
                  <c:v>90.489486018320846</c:v>
                </c:pt>
                <c:pt idx="954">
                  <c:v>90.491345806397959</c:v>
                </c:pt>
                <c:pt idx="955">
                  <c:v>90.493212658708657</c:v>
                </c:pt>
                <c:pt idx="956">
                  <c:v>90.495086602063168</c:v>
                </c:pt>
                <c:pt idx="957">
                  <c:v>90.496967663373226</c:v>
                </c:pt>
                <c:pt idx="958">
                  <c:v>90.498855869652346</c:v>
                </c:pt>
                <c:pt idx="959">
                  <c:v>90.5007512480164</c:v>
                </c:pt>
                <c:pt idx="960">
                  <c:v>90.502653825683822</c:v>
                </c:pt>
                <c:pt idx="961">
                  <c:v>90.504563629976147</c:v>
                </c:pt>
                <c:pt idx="962">
                  <c:v>90.506480688318248</c:v>
                </c:pt>
                <c:pt idx="963">
                  <c:v>90.508405028238826</c:v>
                </c:pt>
                <c:pt idx="964">
                  <c:v>90.510336677370773</c:v>
                </c:pt>
                <c:pt idx="965">
                  <c:v>90.512275663451604</c:v>
                </c:pt>
                <c:pt idx="966">
                  <c:v>90.514222014323735</c:v>
                </c:pt>
                <c:pt idx="967">
                  <c:v>90.516175757934946</c:v>
                </c:pt>
                <c:pt idx="968">
                  <c:v>90.518136922338883</c:v>
                </c:pt>
                <c:pt idx="969">
                  <c:v>90.520105535695237</c:v>
                </c:pt>
                <c:pt idx="970">
                  <c:v>90.522081626270335</c:v>
                </c:pt>
                <c:pt idx="971">
                  <c:v>90.524065222437358</c:v>
                </c:pt>
                <c:pt idx="972">
                  <c:v>90.526056352676989</c:v>
                </c:pt>
                <c:pt idx="973">
                  <c:v>90.528055045577588</c:v>
                </c:pt>
                <c:pt idx="974">
                  <c:v>90.530061329835661</c:v>
                </c:pt>
                <c:pt idx="975">
                  <c:v>90.53207523425634</c:v>
                </c:pt>
                <c:pt idx="976">
                  <c:v>90.534096787753683</c:v>
                </c:pt>
                <c:pt idx="977">
                  <c:v>90.536126019351215</c:v>
                </c:pt>
                <c:pt idx="978">
                  <c:v>90.538162958182156</c:v>
                </c:pt>
                <c:pt idx="979">
                  <c:v>90.540207633490013</c:v>
                </c:pt>
                <c:pt idx="980">
                  <c:v>90.542260074628885</c:v>
                </c:pt>
                <c:pt idx="981">
                  <c:v>90.544320311063899</c:v>
                </c:pt>
                <c:pt idx="982">
                  <c:v>90.546388372371652</c:v>
                </c:pt>
                <c:pt idx="983">
                  <c:v>90.548464288240609</c:v>
                </c:pt>
                <c:pt idx="984">
                  <c:v>90.550548088471515</c:v>
                </c:pt>
                <c:pt idx="985">
                  <c:v>90.552639802977822</c:v>
                </c:pt>
                <c:pt idx="986">
                  <c:v>90.554739461786141</c:v>
                </c:pt>
                <c:pt idx="987">
                  <c:v>90.556847095036602</c:v>
                </c:pt>
                <c:pt idx="988">
                  <c:v>90.558962732983318</c:v>
                </c:pt>
                <c:pt idx="989">
                  <c:v>90.561086405994885</c:v>
                </c:pt>
                <c:pt idx="990">
                  <c:v>90.563218144554625</c:v>
                </c:pt>
                <c:pt idx="991">
                  <c:v>90.565357979261208</c:v>
                </c:pt>
                <c:pt idx="992">
                  <c:v>90.567505940828951</c:v>
                </c:pt>
                <c:pt idx="993">
                  <c:v>90.569662060088319</c:v>
                </c:pt>
                <c:pt idx="994">
                  <c:v>90.571826367986361</c:v>
                </c:pt>
                <c:pt idx="995">
                  <c:v>90.57399889558711</c:v>
                </c:pt>
                <c:pt idx="996">
                  <c:v>90.576179674072051</c:v>
                </c:pt>
                <c:pt idx="997">
                  <c:v>90.578368734740536</c:v>
                </c:pt>
                <c:pt idx="998">
                  <c:v>90.580566109010235</c:v>
                </c:pt>
                <c:pt idx="999">
                  <c:v>90.582771828417563</c:v>
                </c:pt>
                <c:pt idx="1000">
                  <c:v>90.584985924618195</c:v>
                </c:pt>
                <c:pt idx="1001">
                  <c:v>90.587208429387431</c:v>
                </c:pt>
                <c:pt idx="1002">
                  <c:v>90.589439374620611</c:v>
                </c:pt>
                <c:pt idx="1003">
                  <c:v>90.591678792333767</c:v>
                </c:pt>
                <c:pt idx="1004">
                  <c:v>90.593926714663752</c:v>
                </c:pt>
                <c:pt idx="1005">
                  <c:v>90.596183173869022</c:v>
                </c:pt>
                <c:pt idx="1006">
                  <c:v>90.598448202329863</c:v>
                </c:pt>
                <c:pt idx="1007">
                  <c:v>90.600721832548928</c:v>
                </c:pt>
                <c:pt idx="1008">
                  <c:v>90.603004097151683</c:v>
                </c:pt>
                <c:pt idx="1009">
                  <c:v>90.605295028886914</c:v>
                </c:pt>
                <c:pt idx="1010">
                  <c:v>90.607594660627115</c:v>
                </c:pt>
                <c:pt idx="1011">
                  <c:v>90.609903025368951</c:v>
                </c:pt>
                <c:pt idx="1012">
                  <c:v>90.612220156233775</c:v>
                </c:pt>
                <c:pt idx="1013">
                  <c:v>90.61454608646811</c:v>
                </c:pt>
                <c:pt idx="1014">
                  <c:v>90.616880849444001</c:v>
                </c:pt>
                <c:pt idx="1015">
                  <c:v>90.619224478659618</c:v>
                </c:pt>
                <c:pt idx="1016">
                  <c:v>90.621577007739631</c:v>
                </c:pt>
                <c:pt idx="1017">
                  <c:v>90.623938470435704</c:v>
                </c:pt>
                <c:pt idx="1018">
                  <c:v>90.626308900627038</c:v>
                </c:pt>
                <c:pt idx="1019">
                  <c:v>90.628688332320749</c:v>
                </c:pt>
                <c:pt idx="1020">
                  <c:v>90.631076799652377</c:v>
                </c:pt>
                <c:pt idx="1021">
                  <c:v>90.633474336886394</c:v>
                </c:pt>
                <c:pt idx="1022">
                  <c:v>90.635880978416708</c:v>
                </c:pt>
                <c:pt idx="1023">
                  <c:v>90.638296758767012</c:v>
                </c:pt>
                <c:pt idx="1024">
                  <c:v>90.640721712591429</c:v>
                </c:pt>
                <c:pt idx="1025">
                  <c:v>90.643155874674903</c:v>
                </c:pt>
                <c:pt idx="1026">
                  <c:v>90.645599279933677</c:v>
                </c:pt>
                <c:pt idx="1027">
                  <c:v>90.648051963415924</c:v>
                </c:pt>
                <c:pt idx="1028">
                  <c:v>90.650513960301993</c:v>
                </c:pt>
                <c:pt idx="1029">
                  <c:v>90.652985305905162</c:v>
                </c:pt>
                <c:pt idx="1030">
                  <c:v>90.655466035671935</c:v>
                </c:pt>
                <c:pt idx="1031">
                  <c:v>90.657956185182613</c:v>
                </c:pt>
                <c:pt idx="1032">
                  <c:v>90.660455790151843</c:v>
                </c:pt>
                <c:pt idx="1033">
                  <c:v>90.662964886429023</c:v>
                </c:pt>
                <c:pt idx="1034">
                  <c:v>90.665483509998879</c:v>
                </c:pt>
                <c:pt idx="1035">
                  <c:v>90.668011696981935</c:v>
                </c:pt>
                <c:pt idx="1036">
                  <c:v>90.670549483635014</c:v>
                </c:pt>
                <c:pt idx="1037">
                  <c:v>90.673096906351702</c:v>
                </c:pt>
                <c:pt idx="1038">
                  <c:v>90.675654001663005</c:v>
                </c:pt>
                <c:pt idx="1039">
                  <c:v>90.678220806237704</c:v>
                </c:pt>
                <c:pt idx="1040">
                  <c:v>90.680797356882906</c:v>
                </c:pt>
                <c:pt idx="1041">
                  <c:v>90.683383690544645</c:v>
                </c:pt>
                <c:pt idx="1042">
                  <c:v>90.68597984430825</c:v>
                </c:pt>
                <c:pt idx="1043">
                  <c:v>90.688585855399054</c:v>
                </c:pt>
                <c:pt idx="1044">
                  <c:v>90.691201761182668</c:v>
                </c:pt>
                <c:pt idx="1045">
                  <c:v>90.693827599165743</c:v>
                </c:pt>
                <c:pt idx="1046">
                  <c:v>90.696463406996344</c:v>
                </c:pt>
                <c:pt idx="1047">
                  <c:v>90.699109222464543</c:v>
                </c:pt>
                <c:pt idx="1048">
                  <c:v>90.701765083502892</c:v>
                </c:pt>
                <c:pt idx="1049">
                  <c:v>90.704431028187003</c:v>
                </c:pt>
                <c:pt idx="1050">
                  <c:v>90.707107094736074</c:v>
                </c:pt>
                <c:pt idx="1051">
                  <c:v>90.70979332151343</c:v>
                </c:pt>
                <c:pt idx="1052">
                  <c:v>90.712489747026908</c:v>
                </c:pt>
                <c:pt idx="1053">
                  <c:v>90.715196409929675</c:v>
                </c:pt>
                <c:pt idx="1054">
                  <c:v>90.71791334902052</c:v>
                </c:pt>
                <c:pt idx="1055">
                  <c:v>90.720640603244547</c:v>
                </c:pt>
                <c:pt idx="1056">
                  <c:v>90.7233782116936</c:v>
                </c:pt>
                <c:pt idx="1057">
                  <c:v>90.726126213606904</c:v>
                </c:pt>
                <c:pt idx="1058">
                  <c:v>90.728884648371547</c:v>
                </c:pt>
                <c:pt idx="1059">
                  <c:v>90.731653555523081</c:v>
                </c:pt>
                <c:pt idx="1060">
                  <c:v>90.734432974745985</c:v>
                </c:pt>
                <c:pt idx="1061">
                  <c:v>90.737222945874336</c:v>
                </c:pt>
                <c:pt idx="1062">
                  <c:v>90.740023508892307</c:v>
                </c:pt>
                <c:pt idx="1063">
                  <c:v>90.742834703934648</c:v>
                </c:pt>
                <c:pt idx="1064">
                  <c:v>90.745656571287384</c:v>
                </c:pt>
                <c:pt idx="1065">
                  <c:v>90.74848915138827</c:v>
                </c:pt>
                <c:pt idx="1066">
                  <c:v>90.751332484827401</c:v>
                </c:pt>
                <c:pt idx="1067">
                  <c:v>90.754186612347723</c:v>
                </c:pt>
                <c:pt idx="1068">
                  <c:v>90.757051574845661</c:v>
                </c:pt>
                <c:pt idx="1069">
                  <c:v>90.759927413371727</c:v>
                </c:pt>
                <c:pt idx="1070">
                  <c:v>90.76281416913092</c:v>
                </c:pt>
                <c:pt idx="1071">
                  <c:v>90.765711883483476</c:v>
                </c:pt>
                <c:pt idx="1072">
                  <c:v>90.768620597945286</c:v>
                </c:pt>
                <c:pt idx="1073">
                  <c:v>90.771540354188659</c:v>
                </c:pt>
                <c:pt idx="1074">
                  <c:v>90.77447119404269</c:v>
                </c:pt>
                <c:pt idx="1075">
                  <c:v>90.777413159494031</c:v>
                </c:pt>
                <c:pt idx="1076">
                  <c:v>90.780366292687333</c:v>
                </c:pt>
                <c:pt idx="1077">
                  <c:v>90.783330635925878</c:v>
                </c:pt>
                <c:pt idx="1078">
                  <c:v>90.786306231672214</c:v>
                </c:pt>
                <c:pt idx="1079">
                  <c:v>90.789293122548642</c:v>
                </c:pt>
                <c:pt idx="1080">
                  <c:v>90.792291351337866</c:v>
                </c:pt>
                <c:pt idx="1081">
                  <c:v>90.79530096098361</c:v>
                </c:pt>
                <c:pt idx="1082">
                  <c:v>90.798321994591177</c:v>
                </c:pt>
                <c:pt idx="1083">
                  <c:v>90.801354495427987</c:v>
                </c:pt>
                <c:pt idx="1084">
                  <c:v>90.804398506924301</c:v>
                </c:pt>
                <c:pt idx="1085">
                  <c:v>90.807454072673764</c:v>
                </c:pt>
                <c:pt idx="1086">
                  <c:v>90.810521236433914</c:v>
                </c:pt>
                <c:pt idx="1087">
                  <c:v>90.813600042126964</c:v>
                </c:pt>
                <c:pt idx="1088">
                  <c:v>90.816690533840216</c:v>
                </c:pt>
                <c:pt idx="1089">
                  <c:v>90.819792755826896</c:v>
                </c:pt>
                <c:pt idx="1090">
                  <c:v>90.822906752506498</c:v>
                </c:pt>
                <c:pt idx="1091">
                  <c:v>90.826032568465592</c:v>
                </c:pt>
                <c:pt idx="1092">
                  <c:v>90.829170248458439</c:v>
                </c:pt>
                <c:pt idx="1093">
                  <c:v>90.832319837407425</c:v>
                </c:pt>
                <c:pt idx="1094">
                  <c:v>90.835481380403905</c:v>
                </c:pt>
                <c:pt idx="1095">
                  <c:v>90.83865492270867</c:v>
                </c:pt>
                <c:pt idx="1096">
                  <c:v>90.841840509752657</c:v>
                </c:pt>
                <c:pt idx="1097">
                  <c:v>90.845038187137476</c:v>
                </c:pt>
                <c:pt idx="1098">
                  <c:v>90.848248000636147</c:v>
                </c:pt>
                <c:pt idx="1099">
                  <c:v>90.851469996193686</c:v>
                </c:pt>
                <c:pt idx="1100">
                  <c:v>90.854704219927697</c:v>
                </c:pt>
                <c:pt idx="1101">
                  <c:v>90.857950718129061</c:v>
                </c:pt>
                <c:pt idx="1102">
                  <c:v>90.861209537262567</c:v>
                </c:pt>
                <c:pt idx="1103">
                  <c:v>90.864480723967489</c:v>
                </c:pt>
                <c:pt idx="1104">
                  <c:v>90.867764325058332</c:v>
                </c:pt>
                <c:pt idx="1105">
                  <c:v>90.871060387525318</c:v>
                </c:pt>
                <c:pt idx="1106">
                  <c:v>90.8743689585352</c:v>
                </c:pt>
                <c:pt idx="1107">
                  <c:v>90.877690085431851</c:v>
                </c:pt>
                <c:pt idx="1108">
                  <c:v>90.88102381573681</c:v>
                </c:pt>
                <c:pt idx="1109">
                  <c:v>90.884370197150062</c:v>
                </c:pt>
                <c:pt idx="1110">
                  <c:v>90.88772927755069</c:v>
                </c:pt>
                <c:pt idx="1111">
                  <c:v>90.891101104997418</c:v>
                </c:pt>
                <c:pt idx="1112">
                  <c:v>90.894485727729389</c:v>
                </c:pt>
                <c:pt idx="1113">
                  <c:v>90.897883194166681</c:v>
                </c:pt>
                <c:pt idx="1114">
                  <c:v>90.901293552911199</c:v>
                </c:pt>
                <c:pt idx="1115">
                  <c:v>90.9047168527471</c:v>
                </c:pt>
                <c:pt idx="1116">
                  <c:v>90.908153142641581</c:v>
                </c:pt>
                <c:pt idx="1117">
                  <c:v>90.911602471745539</c:v>
                </c:pt>
                <c:pt idx="1118">
                  <c:v>90.91506488939423</c:v>
                </c:pt>
                <c:pt idx="1119">
                  <c:v>90.918540445107922</c:v>
                </c:pt>
                <c:pt idx="1120">
                  <c:v>90.922029188592603</c:v>
                </c:pt>
                <c:pt idx="1121">
                  <c:v>90.925531169740637</c:v>
                </c:pt>
                <c:pt idx="1122">
                  <c:v>90.929046438631488</c:v>
                </c:pt>
                <c:pt idx="1123">
                  <c:v>90.932575045532289</c:v>
                </c:pt>
                <c:pt idx="1124">
                  <c:v>90.936117040898651</c:v>
                </c:pt>
                <c:pt idx="1125">
                  <c:v>90.939672475375346</c:v>
                </c:pt>
                <c:pt idx="1126">
                  <c:v>90.943241399796847</c:v>
                </c:pt>
                <c:pt idx="1127">
                  <c:v>90.946823865188236</c:v>
                </c:pt>
                <c:pt idx="1128">
                  <c:v>90.950419922765647</c:v>
                </c:pt>
                <c:pt idx="1129">
                  <c:v>90.954029623937231</c:v>
                </c:pt>
                <c:pt idx="1130">
                  <c:v>90.957653020303667</c:v>
                </c:pt>
                <c:pt idx="1131">
                  <c:v>90.961290163658916</c:v>
                </c:pt>
                <c:pt idx="1132">
                  <c:v>90.964941105990917</c:v>
                </c:pt>
                <c:pt idx="1133">
                  <c:v>90.968605899482284</c:v>
                </c:pt>
                <c:pt idx="1134">
                  <c:v>90.972284596511116</c:v>
                </c:pt>
                <c:pt idx="1135">
                  <c:v>90.975977249651507</c:v>
                </c:pt>
                <c:pt idx="1136">
                  <c:v>90.979683911674442</c:v>
                </c:pt>
                <c:pt idx="1137">
                  <c:v>90.983404635548396</c:v>
                </c:pt>
                <c:pt idx="1138">
                  <c:v>90.987139474440127</c:v>
                </c:pt>
                <c:pt idx="1139">
                  <c:v>90.990888481715345</c:v>
                </c:pt>
                <c:pt idx="1140">
                  <c:v>90.994651710939436</c:v>
                </c:pt>
                <c:pt idx="1141">
                  <c:v>90.998429215878232</c:v>
                </c:pt>
                <c:pt idx="1142">
                  <c:v>91.00222105049869</c:v>
                </c:pt>
                <c:pt idx="1143">
                  <c:v>91.006027268969603</c:v>
                </c:pt>
                <c:pt idx="1144">
                  <c:v>91.009847925662385</c:v>
                </c:pt>
                <c:pt idx="1145">
                  <c:v>91.013683075151789</c:v>
                </c:pt>
                <c:pt idx="1146">
                  <c:v>91.017532772216597</c:v>
                </c:pt>
                <c:pt idx="1147">
                  <c:v>91.021397071840468</c:v>
                </c:pt>
                <c:pt idx="1148">
                  <c:v>91.025276029212506</c:v>
                </c:pt>
                <c:pt idx="1149">
                  <c:v>91.029169699728172</c:v>
                </c:pt>
                <c:pt idx="1150">
                  <c:v>91.033078138989936</c:v>
                </c:pt>
                <c:pt idx="1151">
                  <c:v>91.037001402808002</c:v>
                </c:pt>
                <c:pt idx="1152">
                  <c:v>91.040939547201205</c:v>
                </c:pt>
                <c:pt idx="1153">
                  <c:v>91.044892628397506</c:v>
                </c:pt>
                <c:pt idx="1154">
                  <c:v>91.048860702835029</c:v>
                </c:pt>
                <c:pt idx="1155">
                  <c:v>91.052843827162633</c:v>
                </c:pt>
                <c:pt idx="1156">
                  <c:v>91.056842058240719</c:v>
                </c:pt>
                <c:pt idx="1157">
                  <c:v>91.060855453142011</c:v>
                </c:pt>
                <c:pt idx="1158">
                  <c:v>91.064884069152299</c:v>
                </c:pt>
                <c:pt idx="1159">
                  <c:v>91.06892796377123</c:v>
                </c:pt>
                <c:pt idx="1160">
                  <c:v>91.072987194713022</c:v>
                </c:pt>
                <c:pt idx="1161">
                  <c:v>91.077061819907314</c:v>
                </c:pt>
                <c:pt idx="1162">
                  <c:v>91.081151897499851</c:v>
                </c:pt>
                <c:pt idx="1163">
                  <c:v>91.085257485853333</c:v>
                </c:pt>
                <c:pt idx="1164">
                  <c:v>91.089378643548201</c:v>
                </c:pt>
                <c:pt idx="1165">
                  <c:v>91.093515429383302</c:v>
                </c:pt>
                <c:pt idx="1166">
                  <c:v>91.097667902376827</c:v>
                </c:pt>
                <c:pt idx="1167">
                  <c:v>91.101836121766993</c:v>
                </c:pt>
                <c:pt idx="1168">
                  <c:v>91.106020147012813</c:v>
                </c:pt>
                <c:pt idx="1169">
                  <c:v>91.110220037795074</c:v>
                </c:pt>
                <c:pt idx="1170">
                  <c:v>91.114435854016847</c:v>
                </c:pt>
                <c:pt idx="1171">
                  <c:v>91.118667655804472</c:v>
                </c:pt>
                <c:pt idx="1172">
                  <c:v>91.122915503508366</c:v>
                </c:pt>
                <c:pt idx="1173">
                  <c:v>91.12717945770369</c:v>
                </c:pt>
                <c:pt idx="1174">
                  <c:v>91.131459579191244</c:v>
                </c:pt>
                <c:pt idx="1175">
                  <c:v>91.135755928998321</c:v>
                </c:pt>
                <c:pt idx="1176">
                  <c:v>91.140068568379391</c:v>
                </c:pt>
                <c:pt idx="1177">
                  <c:v>91.144397558816991</c:v>
                </c:pt>
                <c:pt idx="1178">
                  <c:v>91.148742962022496</c:v>
                </c:pt>
                <c:pt idx="1179">
                  <c:v>91.153104839937029</c:v>
                </c:pt>
                <c:pt idx="1180">
                  <c:v>91.157483254732085</c:v>
                </c:pt>
                <c:pt idx="1181">
                  <c:v>91.161878268810582</c:v>
                </c:pt>
                <c:pt idx="1182">
                  <c:v>91.166289944807559</c:v>
                </c:pt>
                <c:pt idx="1183">
                  <c:v>91.17071834559097</c:v>
                </c:pt>
                <c:pt idx="1184">
                  <c:v>91.17516353426258</c:v>
                </c:pt>
                <c:pt idx="1185">
                  <c:v>91.179625574158777</c:v>
                </c:pt>
                <c:pt idx="1186">
                  <c:v>91.184104528851435</c:v>
                </c:pt>
                <c:pt idx="1187">
                  <c:v>91.188600462148642</c:v>
                </c:pt>
                <c:pt idx="1188">
                  <c:v>91.193113438095651</c:v>
                </c:pt>
                <c:pt idx="1189">
                  <c:v>91.197643520975745</c:v>
                </c:pt>
                <c:pt idx="1190">
                  <c:v>91.202190775310868</c:v>
                </c:pt>
                <c:pt idx="1191">
                  <c:v>91.206755265862739</c:v>
                </c:pt>
                <c:pt idx="1192">
                  <c:v>91.211337057633543</c:v>
                </c:pt>
                <c:pt idx="1193">
                  <c:v>91.21593621586679</c:v>
                </c:pt>
                <c:pt idx="1194">
                  <c:v>91.220552806048246</c:v>
                </c:pt>
                <c:pt idx="1195">
                  <c:v>91.225186893906667</c:v>
                </c:pt>
                <c:pt idx="1196">
                  <c:v>91.229838545414808</c:v>
                </c:pt>
                <c:pt idx="1197">
                  <c:v>91.234507826790093</c:v>
                </c:pt>
                <c:pt idx="1198">
                  <c:v>91.239194804495682</c:v>
                </c:pt>
                <c:pt idx="1199">
                  <c:v>91.243899545241206</c:v>
                </c:pt>
                <c:pt idx="1200">
                  <c:v>91.248622115983665</c:v>
                </c:pt>
                <c:pt idx="1201">
                  <c:v>91.253362583928293</c:v>
                </c:pt>
                <c:pt idx="1202">
                  <c:v>91.258121016529444</c:v>
                </c:pt>
                <c:pt idx="1203">
                  <c:v>91.262897481491464</c:v>
                </c:pt>
                <c:pt idx="1204">
                  <c:v>91.267692046769568</c:v>
                </c:pt>
                <c:pt idx="1205">
                  <c:v>91.272504780570699</c:v>
                </c:pt>
                <c:pt idx="1206">
                  <c:v>91.277335751354514</c:v>
                </c:pt>
                <c:pt idx="1207">
                  <c:v>91.282185027834018</c:v>
                </c:pt>
                <c:pt idx="1208">
                  <c:v>91.287052678976792</c:v>
                </c:pt>
                <c:pt idx="1209">
                  <c:v>91.291938774005644</c:v>
                </c:pt>
                <c:pt idx="1210">
                  <c:v>91.296843382399544</c:v>
                </c:pt>
                <c:pt idx="1211">
                  <c:v>91.30176657389454</c:v>
                </c:pt>
                <c:pt idx="1212">
                  <c:v>91.306708418484718</c:v>
                </c:pt>
                <c:pt idx="1213">
                  <c:v>91.311668986423015</c:v>
                </c:pt>
                <c:pt idx="1214">
                  <c:v>91.316648348222117</c:v>
                </c:pt>
                <c:pt idx="1215">
                  <c:v>91.321646574655446</c:v>
                </c:pt>
                <c:pt idx="1216">
                  <c:v>91.326663736758007</c:v>
                </c:pt>
                <c:pt idx="1217">
                  <c:v>91.331699905827321</c:v>
                </c:pt>
                <c:pt idx="1218">
                  <c:v>91.336755153424278</c:v>
                </c:pt>
                <c:pt idx="1219">
                  <c:v>91.341829551374161</c:v>
                </c:pt>
                <c:pt idx="1220">
                  <c:v>91.346923171767486</c:v>
                </c:pt>
                <c:pt idx="1221">
                  <c:v>91.352036086960936</c:v>
                </c:pt>
                <c:pt idx="1222">
                  <c:v>91.357168369578289</c:v>
                </c:pt>
                <c:pt idx="1223">
                  <c:v>91.362320092511368</c:v>
                </c:pt>
                <c:pt idx="1224">
                  <c:v>91.367491328920892</c:v>
                </c:pt>
                <c:pt idx="1225">
                  <c:v>91.372682152237516</c:v>
                </c:pt>
                <c:pt idx="1226">
                  <c:v>91.377892636162684</c:v>
                </c:pt>
                <c:pt idx="1227">
                  <c:v>91.383122854669622</c:v>
                </c:pt>
                <c:pt idx="1228">
                  <c:v>91.388372882004177</c:v>
                </c:pt>
                <c:pt idx="1229">
                  <c:v>91.393642792685895</c:v>
                </c:pt>
                <c:pt idx="1230">
                  <c:v>91.398932661508809</c:v>
                </c:pt>
                <c:pt idx="1231">
                  <c:v>91.40424256354251</c:v>
                </c:pt>
                <c:pt idx="1232">
                  <c:v>91.409572574133122</c:v>
                </c:pt>
                <c:pt idx="1233">
                  <c:v>91.414922768904034</c:v>
                </c:pt>
                <c:pt idx="1234">
                  <c:v>91.420293223757128</c:v>
                </c:pt>
                <c:pt idx="1235">
                  <c:v>91.425684014873525</c:v>
                </c:pt>
                <c:pt idx="1236">
                  <c:v>91.431095218714702</c:v>
                </c:pt>
                <c:pt idx="1237">
                  <c:v>91.436526912023297</c:v>
                </c:pt>
                <c:pt idx="1238">
                  <c:v>91.441979171824201</c:v>
                </c:pt>
                <c:pt idx="1239">
                  <c:v>91.447452075425431</c:v>
                </c:pt>
                <c:pt idx="1240">
                  <c:v>91.452945700419221</c:v>
                </c:pt>
                <c:pt idx="1241">
                  <c:v>91.458460124682802</c:v>
                </c:pt>
                <c:pt idx="1242">
                  <c:v>91.463995426379526</c:v>
                </c:pt>
                <c:pt idx="1243">
                  <c:v>91.469551683959807</c:v>
                </c:pt>
                <c:pt idx="1244">
                  <c:v>91.475128976162097</c:v>
                </c:pt>
                <c:pt idx="1245">
                  <c:v>91.480727382013853</c:v>
                </c:pt>
                <c:pt idx="1246">
                  <c:v>91.486346980832465</c:v>
                </c:pt>
                <c:pt idx="1247">
                  <c:v>91.491987852226373</c:v>
                </c:pt>
                <c:pt idx="1248">
                  <c:v>91.497650076095965</c:v>
                </c:pt>
                <c:pt idx="1249">
                  <c:v>91.503333732634545</c:v>
                </c:pt>
                <c:pt idx="1250">
                  <c:v>91.509038902329351</c:v>
                </c:pt>
                <c:pt idx="1251">
                  <c:v>91.514765665962642</c:v>
                </c:pt>
                <c:pt idx="1252">
                  <c:v>91.520514104612545</c:v>
                </c:pt>
                <c:pt idx="1253">
                  <c:v>91.526284299654108</c:v>
                </c:pt>
                <c:pt idx="1254">
                  <c:v>91.532076332760397</c:v>
                </c:pt>
                <c:pt idx="1255">
                  <c:v>91.537890285903259</c:v>
                </c:pt>
                <c:pt idx="1256">
                  <c:v>91.543726241354648</c:v>
                </c:pt>
                <c:pt idx="1257">
                  <c:v>91.549584281687402</c:v>
                </c:pt>
                <c:pt idx="1258">
                  <c:v>91.555464489776327</c:v>
                </c:pt>
                <c:pt idx="1259">
                  <c:v>91.56136694879919</c:v>
                </c:pt>
                <c:pt idx="1260">
                  <c:v>91.567291742237757</c:v>
                </c:pt>
                <c:pt idx="1261">
                  <c:v>91.573238953878828</c:v>
                </c:pt>
                <c:pt idx="1262">
                  <c:v>91.579208667815209</c:v>
                </c:pt>
                <c:pt idx="1263">
                  <c:v>91.585200968446742</c:v>
                </c:pt>
                <c:pt idx="1264">
                  <c:v>91.591215940481405</c:v>
                </c:pt>
                <c:pt idx="1265">
                  <c:v>91.59725366893619</c:v>
                </c:pt>
                <c:pt idx="1266">
                  <c:v>91.603314239138314</c:v>
                </c:pt>
                <c:pt idx="1267">
                  <c:v>91.609397736726066</c:v>
                </c:pt>
                <c:pt idx="1268">
                  <c:v>91.615504247650037</c:v>
                </c:pt>
                <c:pt idx="1269">
                  <c:v>91.621633858173951</c:v>
                </c:pt>
                <c:pt idx="1270">
                  <c:v>91.627786654875834</c:v>
                </c:pt>
                <c:pt idx="1271">
                  <c:v>91.633962724649095</c:v>
                </c:pt>
                <c:pt idx="1272">
                  <c:v>91.640162154703404</c:v>
                </c:pt>
                <c:pt idx="1273">
                  <c:v>91.646385032565846</c:v>
                </c:pt>
                <c:pt idx="1274">
                  <c:v>91.652631446082012</c:v>
                </c:pt>
                <c:pt idx="1275">
                  <c:v>91.658901483416926</c:v>
                </c:pt>
                <c:pt idx="1276">
                  <c:v>91.665195233056153</c:v>
                </c:pt>
                <c:pt idx="1277">
                  <c:v>91.671512783806918</c:v>
                </c:pt>
                <c:pt idx="1278">
                  <c:v>91.677854224799034</c:v>
                </c:pt>
                <c:pt idx="1279">
                  <c:v>91.68421964548611</c:v>
                </c:pt>
                <c:pt idx="1280">
                  <c:v>91.690609135646454</c:v>
                </c:pt>
                <c:pt idx="1281">
                  <c:v>91.697022785384206</c:v>
                </c:pt>
                <c:pt idx="1282">
                  <c:v>91.703460685130437</c:v>
                </c:pt>
                <c:pt idx="1283">
                  <c:v>91.70992292564425</c:v>
                </c:pt>
                <c:pt idx="1284">
                  <c:v>91.716409598013641</c:v>
                </c:pt>
                <c:pt idx="1285">
                  <c:v>91.722920793656769</c:v>
                </c:pt>
                <c:pt idx="1286">
                  <c:v>91.729456604323033</c:v>
                </c:pt>
                <c:pt idx="1287">
                  <c:v>91.736017122093983</c:v>
                </c:pt>
                <c:pt idx="1288">
                  <c:v>91.742602439384541</c:v>
                </c:pt>
                <c:pt idx="1289">
                  <c:v>91.749212648944081</c:v>
                </c:pt>
                <c:pt idx="1290">
                  <c:v>91.755847843857396</c:v>
                </c:pt>
                <c:pt idx="1291">
                  <c:v>91.762508117545792</c:v>
                </c:pt>
                <c:pt idx="1292">
                  <c:v>91.769193563768383</c:v>
                </c:pt>
                <c:pt idx="1293">
                  <c:v>91.775904276622867</c:v>
                </c:pt>
                <c:pt idx="1294">
                  <c:v>91.782640350546899</c:v>
                </c:pt>
                <c:pt idx="1295">
                  <c:v>91.789401880318934</c:v>
                </c:pt>
                <c:pt idx="1296">
                  <c:v>91.796188961059542</c:v>
                </c:pt>
                <c:pt idx="1297">
                  <c:v>91.803001688232257</c:v>
                </c:pt>
                <c:pt idx="1298">
                  <c:v>91.809840157644942</c:v>
                </c:pt>
                <c:pt idx="1299">
                  <c:v>91.816704465450655</c:v>
                </c:pt>
                <c:pt idx="1300">
                  <c:v>91.823594708148931</c:v>
                </c:pt>
                <c:pt idx="1301">
                  <c:v>91.830510982586716</c:v>
                </c:pt>
                <c:pt idx="1302">
                  <c:v>91.837453385959577</c:v>
                </c:pt>
                <c:pt idx="1303">
                  <c:v>91.84442201581281</c:v>
                </c:pt>
                <c:pt idx="1304">
                  <c:v>91.851416970042521</c:v>
                </c:pt>
                <c:pt idx="1305">
                  <c:v>91.858438346896648</c:v>
                </c:pt>
                <c:pt idx="1306">
                  <c:v>91.865486244976239</c:v>
                </c:pt>
                <c:pt idx="1307">
                  <c:v>91.872560763236422</c:v>
                </c:pt>
                <c:pt idx="1308">
                  <c:v>91.879662000987594</c:v>
                </c:pt>
                <c:pt idx="1309">
                  <c:v>91.886790057896519</c:v>
                </c:pt>
                <c:pt idx="1310">
                  <c:v>91.893945033987364</c:v>
                </c:pt>
                <c:pt idx="1311">
                  <c:v>91.901127029643007</c:v>
                </c:pt>
                <c:pt idx="1312">
                  <c:v>91.908336145605929</c:v>
                </c:pt>
                <c:pt idx="1313">
                  <c:v>91.915572482979513</c:v>
                </c:pt>
                <c:pt idx="1314">
                  <c:v>91.922836143229048</c:v>
                </c:pt>
                <c:pt idx="1315">
                  <c:v>91.930127228182883</c:v>
                </c:pt>
                <c:pt idx="1316">
                  <c:v>91.937445840033689</c:v>
                </c:pt>
                <c:pt idx="1317">
                  <c:v>91.944792081339301</c:v>
                </c:pt>
                <c:pt idx="1318">
                  <c:v>91.952166055024122</c:v>
                </c:pt>
                <c:pt idx="1319">
                  <c:v>91.959567864380048</c:v>
                </c:pt>
                <c:pt idx="1320">
                  <c:v>91.966997613067761</c:v>
                </c:pt>
                <c:pt idx="1321">
                  <c:v>91.974455405117766</c:v>
                </c:pt>
                <c:pt idx="1322">
                  <c:v>91.981941344931528</c:v>
                </c:pt>
                <c:pt idx="1323">
                  <c:v>91.989455537282652</c:v>
                </c:pt>
                <c:pt idx="1324">
                  <c:v>91.996998087317934</c:v>
                </c:pt>
                <c:pt idx="1325">
                  <c:v>92.004569100558612</c:v>
                </c:pt>
                <c:pt idx="1326">
                  <c:v>92.012168682901404</c:v>
                </c:pt>
                <c:pt idx="1327">
                  <c:v>92.019796940619656</c:v>
                </c:pt>
                <c:pt idx="1328">
                  <c:v>92.027453980364584</c:v>
                </c:pt>
                <c:pt idx="1329">
                  <c:v>92.035139909166318</c:v>
                </c:pt>
                <c:pt idx="1330">
                  <c:v>92.042854834435033</c:v>
                </c:pt>
                <c:pt idx="1331">
                  <c:v>92.050598863962165</c:v>
                </c:pt>
                <c:pt idx="1332">
                  <c:v>92.05837210592145</c:v>
                </c:pt>
                <c:pt idx="1333">
                  <c:v>92.06617466887019</c:v>
                </c:pt>
                <c:pt idx="1334">
                  <c:v>92.07400666175036</c:v>
                </c:pt>
                <c:pt idx="1335">
                  <c:v>92.081868193889648</c:v>
                </c:pt>
                <c:pt idx="1336">
                  <c:v>92.089759375002785</c:v>
                </c:pt>
                <c:pt idx="1337">
                  <c:v>92.097680315192548</c:v>
                </c:pt>
                <c:pt idx="1338">
                  <c:v>92.105631124950946</c:v>
                </c:pt>
                <c:pt idx="1339">
                  <c:v>92.113611915160391</c:v>
                </c:pt>
                <c:pt idx="1340">
                  <c:v>92.121622797094858</c:v>
                </c:pt>
                <c:pt idx="1341">
                  <c:v>92.129663882420985</c:v>
                </c:pt>
                <c:pt idx="1342">
                  <c:v>92.137735283199277</c:v>
                </c:pt>
                <c:pt idx="1343">
                  <c:v>92.145837111885186</c:v>
                </c:pt>
                <c:pt idx="1344">
                  <c:v>92.153969481330407</c:v>
                </c:pt>
                <c:pt idx="1345">
                  <c:v>92.162132504783798</c:v>
                </c:pt>
                <c:pt idx="1346">
                  <c:v>92.170326295892821</c:v>
                </c:pt>
                <c:pt idx="1347">
                  <c:v>92.178550968704371</c:v>
                </c:pt>
                <c:pt idx="1348">
                  <c:v>92.186806637666308</c:v>
                </c:pt>
                <c:pt idx="1349">
                  <c:v>92.1950934176282</c:v>
                </c:pt>
                <c:pt idx="1350">
                  <c:v>92.203411423842823</c:v>
                </c:pt>
                <c:pt idx="1351">
                  <c:v>92.211760771967107</c:v>
                </c:pt>
                <c:pt idx="1352">
                  <c:v>92.220141578063362</c:v>
                </c:pt>
                <c:pt idx="1353">
                  <c:v>92.228553958600457</c:v>
                </c:pt>
                <c:pt idx="1354">
                  <c:v>92.236998030454927</c:v>
                </c:pt>
                <c:pt idx="1355">
                  <c:v>92.245473910912153</c:v>
                </c:pt>
                <c:pt idx="1356">
                  <c:v>92.253981717667514</c:v>
                </c:pt>
                <c:pt idx="1357">
                  <c:v>92.262521568827466</c:v>
                </c:pt>
                <c:pt idx="1358">
                  <c:v>92.271093582910936</c:v>
                </c:pt>
                <c:pt idx="1359">
                  <c:v>92.279697878850087</c:v>
                </c:pt>
                <c:pt idx="1360">
                  <c:v>92.288334575991883</c:v>
                </c:pt>
                <c:pt idx="1361">
                  <c:v>92.297003794098956</c:v>
                </c:pt>
                <c:pt idx="1362">
                  <c:v>92.30570565335087</c:v>
                </c:pt>
                <c:pt idx="1363">
                  <c:v>92.314440274345245</c:v>
                </c:pt>
                <c:pt idx="1364">
                  <c:v>92.323207778098975</c:v>
                </c:pt>
                <c:pt idx="1365">
                  <c:v>92.332008286049287</c:v>
                </c:pt>
                <c:pt idx="1366">
                  <c:v>92.34084192005497</c:v>
                </c:pt>
                <c:pt idx="1367">
                  <c:v>92.34970880239743</c:v>
                </c:pt>
                <c:pt idx="1368">
                  <c:v>92.358609055781926</c:v>
                </c:pt>
                <c:pt idx="1369">
                  <c:v>92.367542803338708</c:v>
                </c:pt>
                <c:pt idx="1370">
                  <c:v>92.376510168624208</c:v>
                </c:pt>
                <c:pt idx="1371">
                  <c:v>92.385511275622008</c:v>
                </c:pt>
                <c:pt idx="1372">
                  <c:v>92.394546248744206</c:v>
                </c:pt>
                <c:pt idx="1373">
                  <c:v>92.403615212832392</c:v>
                </c:pt>
                <c:pt idx="1374">
                  <c:v>92.412718293158918</c:v>
                </c:pt>
                <c:pt idx="1375">
                  <c:v>92.421855615428001</c:v>
                </c:pt>
                <c:pt idx="1376">
                  <c:v>92.431027305776809</c:v>
                </c:pt>
                <c:pt idx="1377">
                  <c:v>92.440233490776677</c:v>
                </c:pt>
                <c:pt idx="1378">
                  <c:v>92.449474297434222</c:v>
                </c:pt>
                <c:pt idx="1379">
                  <c:v>92.458749853192458</c:v>
                </c:pt>
                <c:pt idx="1380">
                  <c:v>92.468060285931955</c:v>
                </c:pt>
                <c:pt idx="1381">
                  <c:v>92.47740572397197</c:v>
                </c:pt>
                <c:pt idx="1382">
                  <c:v>92.486786296071628</c:v>
                </c:pt>
                <c:pt idx="1383">
                  <c:v>92.496202131430948</c:v>
                </c:pt>
                <c:pt idx="1384">
                  <c:v>92.505653359692047</c:v>
                </c:pt>
                <c:pt idx="1385">
                  <c:v>92.515140110940337</c:v>
                </c:pt>
                <c:pt idx="1386">
                  <c:v>92.524662515705472</c:v>
                </c:pt>
                <c:pt idx="1387">
                  <c:v>92.534220704962621</c:v>
                </c:pt>
                <c:pt idx="1388">
                  <c:v>92.54381481013354</c:v>
                </c:pt>
                <c:pt idx="1389">
                  <c:v>92.553444963087671</c:v>
                </c:pt>
                <c:pt idx="1390">
                  <c:v>92.563111296143347</c:v>
                </c:pt>
                <c:pt idx="1391">
                  <c:v>92.572813942068819</c:v>
                </c:pt>
                <c:pt idx="1392">
                  <c:v>92.582553034083375</c:v>
                </c:pt>
                <c:pt idx="1393">
                  <c:v>92.59232870585852</c:v>
                </c:pt>
                <c:pt idx="1394">
                  <c:v>92.60214109151903</c:v>
                </c:pt>
                <c:pt idx="1395">
                  <c:v>92.61199032564403</c:v>
                </c:pt>
                <c:pt idx="1396">
                  <c:v>92.621876543268257</c:v>
                </c:pt>
                <c:pt idx="1397">
                  <c:v>92.631799879882905</c:v>
                </c:pt>
                <c:pt idx="1398">
                  <c:v>92.641760471436953</c:v>
                </c:pt>
                <c:pt idx="1399">
                  <c:v>92.65175845433815</c:v>
                </c:pt>
                <c:pt idx="1400">
                  <c:v>92.661793965454152</c:v>
                </c:pt>
                <c:pt idx="1401">
                  <c:v>92.671867142113541</c:v>
                </c:pt>
                <c:pt idx="1402">
                  <c:v>92.681978122106983</c:v>
                </c:pt>
                <c:pt idx="1403">
                  <c:v>92.69212704368833</c:v>
                </c:pt>
                <c:pt idx="1404">
                  <c:v>92.702314045575619</c:v>
                </c:pt>
                <c:pt idx="1405">
                  <c:v>92.712539266952191</c:v>
                </c:pt>
                <c:pt idx="1406">
                  <c:v>92.722802847467804</c:v>
                </c:pt>
                <c:pt idx="1407">
                  <c:v>92.733104927239566</c:v>
                </c:pt>
                <c:pt idx="1408">
                  <c:v>92.743445646853189</c:v>
                </c:pt>
                <c:pt idx="1409">
                  <c:v>92.753825147363926</c:v>
                </c:pt>
                <c:pt idx="1410">
                  <c:v>92.764243570297666</c:v>
                </c:pt>
                <c:pt idx="1411">
                  <c:v>92.774701057651953</c:v>
                </c:pt>
                <c:pt idx="1412">
                  <c:v>92.785197751897144</c:v>
                </c:pt>
                <c:pt idx="1413">
                  <c:v>92.79573379597727</c:v>
                </c:pt>
                <c:pt idx="1414">
                  <c:v>92.806309333311219</c:v>
                </c:pt>
                <c:pt idx="1415">
                  <c:v>92.816924507793829</c:v>
                </c:pt>
                <c:pt idx="1416">
                  <c:v>92.827579463796681</c:v>
                </c:pt>
                <c:pt idx="1417">
                  <c:v>92.838274346169371</c:v>
                </c:pt>
                <c:pt idx="1418">
                  <c:v>92.849009300240425</c:v>
                </c:pt>
                <c:pt idx="1419">
                  <c:v>92.859784471818273</c:v>
                </c:pt>
                <c:pt idx="1420">
                  <c:v>92.870600007192365</c:v>
                </c:pt>
                <c:pt idx="1421">
                  <c:v>92.881456053134116</c:v>
                </c:pt>
                <c:pt idx="1422">
                  <c:v>92.892352756897893</c:v>
                </c:pt>
                <c:pt idx="1423">
                  <c:v>92.903290266222157</c:v>
                </c:pt>
                <c:pt idx="1424">
                  <c:v>92.914268729330189</c:v>
                </c:pt>
                <c:pt idx="1425">
                  <c:v>92.925288294931278</c:v>
                </c:pt>
                <c:pt idx="1426">
                  <c:v>92.936349112221677</c:v>
                </c:pt>
                <c:pt idx="1427">
                  <c:v>92.947451330885499</c:v>
                </c:pt>
                <c:pt idx="1428">
                  <c:v>92.958595101095781</c:v>
                </c:pt>
                <c:pt idx="1429">
                  <c:v>92.969780573515393</c:v>
                </c:pt>
                <c:pt idx="1430">
                  <c:v>92.981007899297992</c:v>
                </c:pt>
                <c:pt idx="1431">
                  <c:v>92.992277230088987</c:v>
                </c:pt>
                <c:pt idx="1432">
                  <c:v>93.003588718026435</c:v>
                </c:pt>
                <c:pt idx="1433">
                  <c:v>93.014942515742121</c:v>
                </c:pt>
                <c:pt idx="1434">
                  <c:v>93.026338776362238</c:v>
                </c:pt>
                <c:pt idx="1435">
                  <c:v>93.037777653508613</c:v>
                </c:pt>
                <c:pt idx="1436">
                  <c:v>93.049259301299372</c:v>
                </c:pt>
                <c:pt idx="1437">
                  <c:v>93.060783874349895</c:v>
                </c:pt>
                <c:pt idx="1438">
                  <c:v>93.072351527773932</c:v>
                </c:pt>
                <c:pt idx="1439">
                  <c:v>93.083962417184239</c:v>
                </c:pt>
                <c:pt idx="1440">
                  <c:v>93.09561669869349</c:v>
                </c:pt>
                <c:pt idx="1441">
                  <c:v>93.107314528915325</c:v>
                </c:pt>
                <c:pt idx="1442">
                  <c:v>93.119056064965065</c:v>
                </c:pt>
                <c:pt idx="1443">
                  <c:v>93.130841464460701</c:v>
                </c:pt>
                <c:pt idx="1444">
                  <c:v>93.142670885523557</c:v>
                </c:pt>
                <c:pt idx="1445">
                  <c:v>93.154544486779329</c:v>
                </c:pt>
                <c:pt idx="1446">
                  <c:v>93.166462427358852</c:v>
                </c:pt>
                <c:pt idx="1447">
                  <c:v>93.178424866898965</c:v>
                </c:pt>
                <c:pt idx="1448">
                  <c:v>93.190431965543155</c:v>
                </c:pt>
                <c:pt idx="1449">
                  <c:v>93.202483883942634</c:v>
                </c:pt>
                <c:pt idx="1450">
                  <c:v>93.214580783256935</c:v>
                </c:pt>
                <c:pt idx="1451">
                  <c:v>93.22672282515488</c:v>
                </c:pt>
                <c:pt idx="1452">
                  <c:v>93.238910171815107</c:v>
                </c:pt>
                <c:pt idx="1453">
                  <c:v>93.25114298592716</c:v>
                </c:pt>
                <c:pt idx="1454">
                  <c:v>93.263421430691992</c:v>
                </c:pt>
                <c:pt idx="1455">
                  <c:v>93.275745669822868</c:v>
                </c:pt>
                <c:pt idx="1456">
                  <c:v>93.288115867546054</c:v>
                </c:pt>
                <c:pt idx="1457">
                  <c:v>93.300532188601537</c:v>
                </c:pt>
                <c:pt idx="1458">
                  <c:v>93.312994798243764</c:v>
                </c:pt>
                <c:pt idx="1459">
                  <c:v>93.325503862242456</c:v>
                </c:pt>
                <c:pt idx="1460">
                  <c:v>93.338059546883031</c:v>
                </c:pt>
                <c:pt idx="1461">
                  <c:v>93.35066201896764</c:v>
                </c:pt>
                <c:pt idx="1462">
                  <c:v>93.363311445815597</c:v>
                </c:pt>
                <c:pt idx="1463">
                  <c:v>93.37600799526416</c:v>
                </c:pt>
                <c:pt idx="1464">
                  <c:v>93.38875183566914</c:v>
                </c:pt>
                <c:pt idx="1465">
                  <c:v>93.40154313590557</c:v>
                </c:pt>
                <c:pt idx="1466">
                  <c:v>93.414382065368315</c:v>
                </c:pt>
                <c:pt idx="1467">
                  <c:v>93.427268793972729</c:v>
                </c:pt>
                <c:pt idx="1468">
                  <c:v>93.440203492155192</c:v>
                </c:pt>
                <c:pt idx="1469">
                  <c:v>93.453186330873834</c:v>
                </c:pt>
                <c:pt idx="1470">
                  <c:v>93.466217481608965</c:v>
                </c:pt>
                <c:pt idx="1471">
                  <c:v>93.479297116363711</c:v>
                </c:pt>
                <c:pt idx="1472">
                  <c:v>93.492425407664598</c:v>
                </c:pt>
                <c:pt idx="1473">
                  <c:v>93.505602528562036</c:v>
                </c:pt>
                <c:pt idx="1474">
                  <c:v>93.518828652630901</c:v>
                </c:pt>
                <c:pt idx="1475">
                  <c:v>93.532103953971088</c:v>
                </c:pt>
                <c:pt idx="1476">
                  <c:v>93.545428607207782</c:v>
                </c:pt>
                <c:pt idx="1477">
                  <c:v>93.558802787492311</c:v>
                </c:pt>
                <c:pt idx="1478">
                  <c:v>93.572226670502232</c:v>
                </c:pt>
                <c:pt idx="1479">
                  <c:v>93.585700432442081</c:v>
                </c:pt>
                <c:pt idx="1480">
                  <c:v>93.599224250043747</c:v>
                </c:pt>
                <c:pt idx="1481">
                  <c:v>93.61279830056678</c:v>
                </c:pt>
                <c:pt idx="1482">
                  <c:v>93.626422761798864</c:v>
                </c:pt>
                <c:pt idx="1483">
                  <c:v>93.640097812056254</c:v>
                </c:pt>
                <c:pt idx="1484">
                  <c:v>93.653823630184164</c:v>
                </c:pt>
                <c:pt idx="1485">
                  <c:v>93.667600395557045</c:v>
                </c:pt>
                <c:pt idx="1486">
                  <c:v>93.681428288079033</c:v>
                </c:pt>
                <c:pt idx="1487">
                  <c:v>93.695307488184184</c:v>
                </c:pt>
                <c:pt idx="1488">
                  <c:v>93.709238176836863</c:v>
                </c:pt>
                <c:pt idx="1489">
                  <c:v>93.723220535531979</c:v>
                </c:pt>
                <c:pt idx="1490">
                  <c:v>93.737254746295278</c:v>
                </c:pt>
                <c:pt idx="1491">
                  <c:v>93.751340991683676</c:v>
                </c:pt>
                <c:pt idx="1492">
                  <c:v>93.765479454785378</c:v>
                </c:pt>
                <c:pt idx="1493">
                  <c:v>93.77967031922023</c:v>
                </c:pt>
                <c:pt idx="1494">
                  <c:v>93.793913769139792</c:v>
                </c:pt>
                <c:pt idx="1495">
                  <c:v>93.808209989227663</c:v>
                </c:pt>
                <c:pt idx="1496">
                  <c:v>93.822559164699541</c:v>
                </c:pt>
                <c:pt idx="1497">
                  <c:v>93.836961481303391</c:v>
                </c:pt>
                <c:pt idx="1498">
                  <c:v>93.851417125319642</c:v>
                </c:pt>
                <c:pt idx="1499">
                  <c:v>93.865926283561251</c:v>
                </c:pt>
                <c:pt idx="1500">
                  <c:v>93.880489143373708</c:v>
                </c:pt>
                <c:pt idx="1501">
                  <c:v>93.8951058926353</c:v>
                </c:pt>
                <c:pt idx="1502">
                  <c:v>93.909776719756977</c:v>
                </c:pt>
                <c:pt idx="1503">
                  <c:v>93.92450181368244</c:v>
                </c:pt>
                <c:pt idx="1504">
                  <c:v>93.939281363888156</c:v>
                </c:pt>
                <c:pt idx="1505">
                  <c:v>93.954115560383428</c:v>
                </c:pt>
                <c:pt idx="1506">
                  <c:v>93.969004593710125</c:v>
                </c:pt>
                <c:pt idx="1507">
                  <c:v>93.98394865494285</c:v>
                </c:pt>
                <c:pt idx="1508">
                  <c:v>93.99894793568879</c:v>
                </c:pt>
                <c:pt idx="1509">
                  <c:v>94.014002628087511</c:v>
                </c:pt>
                <c:pt idx="1510">
                  <c:v>94.029112924811031</c:v>
                </c:pt>
                <c:pt idx="1511">
                  <c:v>94.044279019063367</c:v>
                </c:pt>
                <c:pt idx="1512">
                  <c:v>94.059501104580761</c:v>
                </c:pt>
                <c:pt idx="1513">
                  <c:v>94.074779375630996</c:v>
                </c:pt>
                <c:pt idx="1514">
                  <c:v>94.09011402701374</c:v>
                </c:pt>
                <c:pt idx="1515">
                  <c:v>94.105505254059693</c:v>
                </c:pt>
                <c:pt idx="1516">
                  <c:v>94.12095325263077</c:v>
                </c:pt>
                <c:pt idx="1517">
                  <c:v>94.136458219119646</c:v>
                </c:pt>
                <c:pt idx="1518">
                  <c:v>94.152020350449334</c:v>
                </c:pt>
                <c:pt idx="1519">
                  <c:v>94.167639844073008</c:v>
                </c:pt>
                <c:pt idx="1520">
                  <c:v>94.183316897973441</c:v>
                </c:pt>
                <c:pt idx="1521">
                  <c:v>94.199051710662786</c:v>
                </c:pt>
                <c:pt idx="1522">
                  <c:v>94.214844481182041</c:v>
                </c:pt>
                <c:pt idx="1523">
                  <c:v>94.230695409100463</c:v>
                </c:pt>
                <c:pt idx="1524">
                  <c:v>94.246604694515469</c:v>
                </c:pt>
                <c:pt idx="1525">
                  <c:v>94.262572538051657</c:v>
                </c:pt>
                <c:pt idx="1526">
                  <c:v>94.278599140860464</c:v>
                </c:pt>
                <c:pt idx="1527">
                  <c:v>94.294684704619712</c:v>
                </c:pt>
                <c:pt idx="1528">
                  <c:v>94.310829431532895</c:v>
                </c:pt>
                <c:pt idx="1529">
                  <c:v>94.327033524328399</c:v>
                </c:pt>
                <c:pt idx="1530">
                  <c:v>94.343297186259122</c:v>
                </c:pt>
                <c:pt idx="1531">
                  <c:v>94.359620621101456</c:v>
                </c:pt>
                <c:pt idx="1532">
                  <c:v>94.37600403315497</c:v>
                </c:pt>
                <c:pt idx="1533">
                  <c:v>94.39244762724131</c:v>
                </c:pt>
                <c:pt idx="1534">
                  <c:v>94.408951608703447</c:v>
                </c:pt>
                <c:pt idx="1535">
                  <c:v>94.425516183404952</c:v>
                </c:pt>
                <c:pt idx="1536">
                  <c:v>94.442141557729329</c:v>
                </c:pt>
                <c:pt idx="1537">
                  <c:v>94.458827938578551</c:v>
                </c:pt>
                <c:pt idx="1538">
                  <c:v>94.475575533372847</c:v>
                </c:pt>
                <c:pt idx="1539">
                  <c:v>94.492384550049238</c:v>
                </c:pt>
                <c:pt idx="1540">
                  <c:v>94.509255197060739</c:v>
                </c:pt>
                <c:pt idx="1541">
                  <c:v>94.526187683375284</c:v>
                </c:pt>
                <c:pt idx="1542">
                  <c:v>94.543182218474826</c:v>
                </c:pt>
                <c:pt idx="1543">
                  <c:v>94.560239012353918</c:v>
                </c:pt>
                <c:pt idx="1544">
                  <c:v>94.577358275518932</c:v>
                </c:pt>
                <c:pt idx="1545">
                  <c:v>94.594540218986722</c:v>
                </c:pt>
                <c:pt idx="1546">
                  <c:v>94.611785054283359</c:v>
                </c:pt>
                <c:pt idx="1547">
                  <c:v>94.629092993443038</c:v>
                </c:pt>
                <c:pt idx="1548">
                  <c:v>94.646464249006698</c:v>
                </c:pt>
                <c:pt idx="1549">
                  <c:v>94.663899034020702</c:v>
                </c:pt>
                <c:pt idx="1550">
                  <c:v>94.681397562035599</c:v>
                </c:pt>
                <c:pt idx="1551">
                  <c:v>94.698960047104563</c:v>
                </c:pt>
                <c:pt idx="1552">
                  <c:v>94.716586703782042</c:v>
                </c:pt>
                <c:pt idx="1553">
                  <c:v>94.734277747122391</c:v>
                </c:pt>
                <c:pt idx="1554">
                  <c:v>94.752033392678044</c:v>
                </c:pt>
                <c:pt idx="1555">
                  <c:v>94.769853856498401</c:v>
                </c:pt>
                <c:pt idx="1556">
                  <c:v>94.787739355127613</c:v>
                </c:pt>
                <c:pt idx="1557">
                  <c:v>94.805690105603773</c:v>
                </c:pt>
                <c:pt idx="1558">
                  <c:v>94.823706325456342</c:v>
                </c:pt>
                <c:pt idx="1559">
                  <c:v>94.841788232705099</c:v>
                </c:pt>
                <c:pt idx="1560">
                  <c:v>94.85993604585812</c:v>
                </c:pt>
                <c:pt idx="1561">
                  <c:v>94.878149983909765</c:v>
                </c:pt>
                <c:pt idx="1562">
                  <c:v>94.896430266339195</c:v>
                </c:pt>
                <c:pt idx="1563">
                  <c:v>94.914777113108229</c:v>
                </c:pt>
                <c:pt idx="1564">
                  <c:v>94.933190744659385</c:v>
                </c:pt>
                <c:pt idx="1565">
                  <c:v>94.951671381914039</c:v>
                </c:pt>
                <c:pt idx="1566">
                  <c:v>94.970219246270119</c:v>
                </c:pt>
                <c:pt idx="1567">
                  <c:v>94.988834559600434</c:v>
                </c:pt>
                <c:pt idx="1568">
                  <c:v>95.007517544250064</c:v>
                </c:pt>
                <c:pt idx="1569">
                  <c:v>95.026268423034409</c:v>
                </c:pt>
                <c:pt idx="1570">
                  <c:v>95.045087419236978</c:v>
                </c:pt>
                <c:pt idx="1571">
                  <c:v>95.063974756607038</c:v>
                </c:pt>
                <c:pt idx="1572">
                  <c:v>95.082930659357245</c:v>
                </c:pt>
                <c:pt idx="1573">
                  <c:v>95.101955352161326</c:v>
                </c:pt>
                <c:pt idx="1574">
                  <c:v>95.12104906015152</c:v>
                </c:pt>
                <c:pt idx="1575">
                  <c:v>95.140212008916322</c:v>
                </c:pt>
                <c:pt idx="1576">
                  <c:v>95.159444424497579</c:v>
                </c:pt>
                <c:pt idx="1577">
                  <c:v>95.178746533388363</c:v>
                </c:pt>
                <c:pt idx="1578">
                  <c:v>95.1981185625297</c:v>
                </c:pt>
                <c:pt idx="1579">
                  <c:v>95.21756073930851</c:v>
                </c:pt>
                <c:pt idx="1580">
                  <c:v>95.23707329155441</c:v>
                </c:pt>
                <c:pt idx="1581">
                  <c:v>95.256656447537068</c:v>
                </c:pt>
                <c:pt idx="1582">
                  <c:v>95.276310435963182</c:v>
                </c:pt>
                <c:pt idx="1583">
                  <c:v>95.296035485973931</c:v>
                </c:pt>
                <c:pt idx="1584">
                  <c:v>95.315831827141324</c:v>
                </c:pt>
                <c:pt idx="1585">
                  <c:v>95.335699689465855</c:v>
                </c:pt>
                <c:pt idx="1586">
                  <c:v>95.355639303372939</c:v>
                </c:pt>
                <c:pt idx="1587">
                  <c:v>95.375650899709854</c:v>
                </c:pt>
                <c:pt idx="1588">
                  <c:v>95.395734709742698</c:v>
                </c:pt>
                <c:pt idx="1589">
                  <c:v>95.415890965152755</c:v>
                </c:pt>
                <c:pt idx="1590">
                  <c:v>95.43611989803351</c:v>
                </c:pt>
                <c:pt idx="1591">
                  <c:v>95.456421740886952</c:v>
                </c:pt>
                <c:pt idx="1592">
                  <c:v>95.476796726620265</c:v>
                </c:pt>
                <c:pt idx="1593">
                  <c:v>95.4972450885423</c:v>
                </c:pt>
                <c:pt idx="1594">
                  <c:v>95.517767060359702</c:v>
                </c:pt>
                <c:pt idx="1595">
                  <c:v>95.538362876173764</c:v>
                </c:pt>
                <c:pt idx="1596">
                  <c:v>95.559032770476094</c:v>
                </c:pt>
                <c:pt idx="1597">
                  <c:v>95.579776978145404</c:v>
                </c:pt>
                <c:pt idx="1598">
                  <c:v>95.600595734442976</c:v>
                </c:pt>
                <c:pt idx="1599">
                  <c:v>95.621489275009424</c:v>
                </c:pt>
                <c:pt idx="1600">
                  <c:v>95.642457835860256</c:v>
                </c:pt>
                <c:pt idx="1601">
                  <c:v>95.663501653381829</c:v>
                </c:pt>
                <c:pt idx="1602">
                  <c:v>95.684620964327422</c:v>
                </c:pt>
                <c:pt idx="1603">
                  <c:v>95.705816005812821</c:v>
                </c:pt>
                <c:pt idx="1604">
                  <c:v>95.727087015312051</c:v>
                </c:pt>
                <c:pt idx="1605">
                  <c:v>95.748434230653203</c:v>
                </c:pt>
                <c:pt idx="1606">
                  <c:v>95.769857890013753</c:v>
                </c:pt>
                <c:pt idx="1607">
                  <c:v>95.791358231916391</c:v>
                </c:pt>
                <c:pt idx="1608">
                  <c:v>95.812935495223925</c:v>
                </c:pt>
                <c:pt idx="1609">
                  <c:v>95.834589919135084</c:v>
                </c:pt>
                <c:pt idx="1610">
                  <c:v>95.856321743179706</c:v>
                </c:pt>
                <c:pt idx="1611">
                  <c:v>95.878131207213841</c:v>
                </c:pt>
                <c:pt idx="1612">
                  <c:v>95.900018551414846</c:v>
                </c:pt>
                <c:pt idx="1613">
                  <c:v>95.92198401627644</c:v>
                </c:pt>
                <c:pt idx="1614">
                  <c:v>95.944027842603759</c:v>
                </c:pt>
                <c:pt idx="1615">
                  <c:v>95.96615027150817</c:v>
                </c:pt>
                <c:pt idx="1616">
                  <c:v>95.988351544401965</c:v>
                </c:pt>
                <c:pt idx="1617">
                  <c:v>96.010631902993353</c:v>
                </c:pt>
                <c:pt idx="1618">
                  <c:v>96.032991589280797</c:v>
                </c:pt>
                <c:pt idx="1619">
                  <c:v>96.055430845547718</c:v>
                </c:pt>
                <c:pt idx="1620">
                  <c:v>96.077949914356893</c:v>
                </c:pt>
                <c:pt idx="1621">
                  <c:v>96.100549038544841</c:v>
                </c:pt>
                <c:pt idx="1622">
                  <c:v>96.123228461216399</c:v>
                </c:pt>
                <c:pt idx="1623">
                  <c:v>96.145988425738224</c:v>
                </c:pt>
                <c:pt idx="1624">
                  <c:v>96.168829175733791</c:v>
                </c:pt>
                <c:pt idx="1625">
                  <c:v>96.191750955076785</c:v>
                </c:pt>
                <c:pt idx="1626">
                  <c:v>96.214754007885332</c:v>
                </c:pt>
                <c:pt idx="1627">
                  <c:v>96.237838578515706</c:v>
                </c:pt>
                <c:pt idx="1628">
                  <c:v>96.261004911556299</c:v>
                </c:pt>
                <c:pt idx="1629">
                  <c:v>96.284253251820999</c:v>
                </c:pt>
                <c:pt idx="1630">
                  <c:v>96.307583844342943</c:v>
                </c:pt>
                <c:pt idx="1631">
                  <c:v>96.330996934368116</c:v>
                </c:pt>
                <c:pt idx="1632">
                  <c:v>96.354492767348404</c:v>
                </c:pt>
                <c:pt idx="1633">
                  <c:v>96.378071588935271</c:v>
                </c:pt>
                <c:pt idx="1634">
                  <c:v>96.401733644972666</c:v>
                </c:pt>
                <c:pt idx="1635">
                  <c:v>96.42547918148999</c:v>
                </c:pt>
                <c:pt idx="1636">
                  <c:v>96.449308444696044</c:v>
                </c:pt>
                <c:pt idx="1637">
                  <c:v>96.473221680970212</c:v>
                </c:pt>
                <c:pt idx="1638">
                  <c:v>96.497219136857112</c:v>
                </c:pt>
                <c:pt idx="1639">
                  <c:v>96.521301059057947</c:v>
                </c:pt>
                <c:pt idx="1640">
                  <c:v>96.545467694423735</c:v>
                </c:pt>
                <c:pt idx="1641">
                  <c:v>96.569719289947628</c:v>
                </c:pt>
                <c:pt idx="1642">
                  <c:v>96.594056092757583</c:v>
                </c:pt>
                <c:pt idx="1643">
                  <c:v>96.618478350108049</c:v>
                </c:pt>
                <c:pt idx="1644">
                  <c:v>96.642986309372617</c:v>
                </c:pt>
                <c:pt idx="1645">
                  <c:v>96.667580218036022</c:v>
                </c:pt>
                <c:pt idx="1646">
                  <c:v>96.692260323686085</c:v>
                </c:pt>
                <c:pt idx="1647">
                  <c:v>96.717026874005342</c:v>
                </c:pt>
                <c:pt idx="1648">
                  <c:v>96.74188011676317</c:v>
                </c:pt>
                <c:pt idx="1649">
                  <c:v>96.766820299807279</c:v>
                </c:pt>
                <c:pt idx="1650">
                  <c:v>96.791847671054811</c:v>
                </c:pt>
                <c:pt idx="1651">
                  <c:v>96.816962478484626</c:v>
                </c:pt>
                <c:pt idx="1652">
                  <c:v>96.842164970127783</c:v>
                </c:pt>
                <c:pt idx="1653">
                  <c:v>96.86745539405905</c:v>
                </c:pt>
                <c:pt idx="1654">
                  <c:v>96.89283399838807</c:v>
                </c:pt>
                <c:pt idx="1655">
                  <c:v>96.918301031249896</c:v>
                </c:pt>
                <c:pt idx="1656">
                  <c:v>96.943856740796548</c:v>
                </c:pt>
                <c:pt idx="1657">
                  <c:v>96.96950137518688</c:v>
                </c:pt>
                <c:pt idx="1658">
                  <c:v>96.995235182577758</c:v>
                </c:pt>
                <c:pt idx="1659">
                  <c:v>97.021058411114367</c:v>
                </c:pt>
                <c:pt idx="1660">
                  <c:v>97.046971308920448</c:v>
                </c:pt>
                <c:pt idx="1661">
                  <c:v>97.072974124088489</c:v>
                </c:pt>
                <c:pt idx="1662">
                  <c:v>97.099067104670041</c:v>
                </c:pt>
                <c:pt idx="1663">
                  <c:v>97.12525049866575</c:v>
                </c:pt>
                <c:pt idx="1664">
                  <c:v>97.151524554014841</c:v>
                </c:pt>
                <c:pt idx="1665">
                  <c:v>97.177889518584834</c:v>
                </c:pt>
                <c:pt idx="1666">
                  <c:v>97.204345640161719</c:v>
                </c:pt>
                <c:pt idx="1667">
                  <c:v>97.230893166438804</c:v>
                </c:pt>
                <c:pt idx="1668">
                  <c:v>97.257532345006197</c:v>
                </c:pt>
                <c:pt idx="1669">
                  <c:v>97.284263423340292</c:v>
                </c:pt>
                <c:pt idx="1670">
                  <c:v>97.311086648792397</c:v>
                </c:pt>
                <c:pt idx="1671">
                  <c:v>97.338002268577839</c:v>
                </c:pt>
                <c:pt idx="1672">
                  <c:v>97.365010529765016</c:v>
                </c:pt>
                <c:pt idx="1673">
                  <c:v>97.392111679263735</c:v>
                </c:pt>
                <c:pt idx="1674">
                  <c:v>97.41930596381367</c:v>
                </c:pt>
                <c:pt idx="1675">
                  <c:v>97.446593629973037</c:v>
                </c:pt>
                <c:pt idx="1676">
                  <c:v>97.473974924106685</c:v>
                </c:pt>
                <c:pt idx="1677">
                  <c:v>97.501450092374284</c:v>
                </c:pt>
                <c:pt idx="1678">
                  <c:v>97.529019380717997</c:v>
                </c:pt>
                <c:pt idx="1679">
                  <c:v>97.556683034850749</c:v>
                </c:pt>
                <c:pt idx="1680">
                  <c:v>97.584441300243313</c:v>
                </c:pt>
                <c:pt idx="1681">
                  <c:v>97.612294422112626</c:v>
                </c:pt>
                <c:pt idx="1682">
                  <c:v>97.640242645408421</c:v>
                </c:pt>
                <c:pt idx="1683">
                  <c:v>97.668286214800787</c:v>
                </c:pt>
                <c:pt idx="1684">
                  <c:v>97.69642537466747</c:v>
                </c:pt>
                <c:pt idx="1685">
                  <c:v>97.72466036908024</c:v>
                </c:pt>
                <c:pt idx="1686">
                  <c:v>97.752991441792133</c:v>
                </c:pt>
                <c:pt idx="1687">
                  <c:v>97.78141883622385</c:v>
                </c:pt>
                <c:pt idx="1688">
                  <c:v>97.809942795450766</c:v>
                </c:pt>
                <c:pt idx="1689">
                  <c:v>97.838563562188256</c:v>
                </c:pt>
                <c:pt idx="1690">
                  <c:v>97.867281378778685</c:v>
                </c:pt>
                <c:pt idx="1691">
                  <c:v>97.896096487177076</c:v>
                </c:pt>
                <c:pt idx="1692">
                  <c:v>97.925009128937333</c:v>
                </c:pt>
                <c:pt idx="1693">
                  <c:v>97.95401954519717</c:v>
                </c:pt>
                <c:pt idx="1694">
                  <c:v>97.983127976664605</c:v>
                </c:pt>
                <c:pt idx="1695">
                  <c:v>98.012334663602587</c:v>
                </c:pt>
                <c:pt idx="1696">
                  <c:v>98.041639845814359</c:v>
                </c:pt>
                <c:pt idx="1697">
                  <c:v>98.071043762629046</c:v>
                </c:pt>
                <c:pt idx="1698">
                  <c:v>98.100546652885583</c:v>
                </c:pt>
                <c:pt idx="1699">
                  <c:v>98.130148754918437</c:v>
                </c:pt>
                <c:pt idx="1700">
                  <c:v>98.159850306541529</c:v>
                </c:pt>
                <c:pt idx="1701">
                  <c:v>98.18965154503249</c:v>
                </c:pt>
                <c:pt idx="1702">
                  <c:v>98.219552707117572</c:v>
                </c:pt>
                <c:pt idx="1703">
                  <c:v>98.249554028954918</c:v>
                </c:pt>
                <c:pt idx="1704">
                  <c:v>98.279655746119033</c:v>
                </c:pt>
                <c:pt idx="1705">
                  <c:v>98.30985809358414</c:v>
                </c:pt>
                <c:pt idx="1706">
                  <c:v>98.340161305707724</c:v>
                </c:pt>
                <c:pt idx="1707">
                  <c:v>98.370565616214094</c:v>
                </c:pt>
                <c:pt idx="1708">
                  <c:v>98.401071258177325</c:v>
                </c:pt>
                <c:pt idx="1709">
                  <c:v>98.431678464004236</c:v>
                </c:pt>
                <c:pt idx="1710">
                  <c:v>98.462387465417592</c:v>
                </c:pt>
                <c:pt idx="1711">
                  <c:v>98.493198493438229</c:v>
                </c:pt>
                <c:pt idx="1712">
                  <c:v>98.524111778367853</c:v>
                </c:pt>
                <c:pt idx="1713">
                  <c:v>98.555127549770958</c:v>
                </c:pt>
                <c:pt idx="1714">
                  <c:v>98.586246036457609</c:v>
                </c:pt>
                <c:pt idx="1715">
                  <c:v>98.617467466464689</c:v>
                </c:pt>
                <c:pt idx="1716">
                  <c:v>98.648792067037562</c:v>
                </c:pt>
                <c:pt idx="1717">
                  <c:v>98.680220064612456</c:v>
                </c:pt>
                <c:pt idx="1718">
                  <c:v>98.711751684796823</c:v>
                </c:pt>
                <c:pt idx="1719">
                  <c:v>98.743387152350977</c:v>
                </c:pt>
                <c:pt idx="1720">
                  <c:v>98.775126691169021</c:v>
                </c:pt>
                <c:pt idx="1721">
                  <c:v>98.806970524259881</c:v>
                </c:pt>
                <c:pt idx="1722">
                  <c:v>98.838918873727181</c:v>
                </c:pt>
                <c:pt idx="1723">
                  <c:v>98.870971960750509</c:v>
                </c:pt>
                <c:pt idx="1724">
                  <c:v>98.903130005564975</c:v>
                </c:pt>
                <c:pt idx="1725">
                  <c:v>98.935393227441494</c:v>
                </c:pt>
                <c:pt idx="1726">
                  <c:v>98.967761844666612</c:v>
                </c:pt>
                <c:pt idx="1727">
                  <c:v>99.000236074521894</c:v>
                </c:pt>
                <c:pt idx="1728">
                  <c:v>99.032816133263793</c:v>
                </c:pt>
                <c:pt idx="1729">
                  <c:v>99.065502236102191</c:v>
                </c:pt>
                <c:pt idx="1730">
                  <c:v>99.0982945971802</c:v>
                </c:pt>
                <c:pt idx="1731">
                  <c:v>99.131193429552425</c:v>
                </c:pt>
                <c:pt idx="1732">
                  <c:v>99.164198945163719</c:v>
                </c:pt>
                <c:pt idx="1733">
                  <c:v>99.197311354827718</c:v>
                </c:pt>
                <c:pt idx="1734">
                  <c:v>99.23053086820488</c:v>
                </c:pt>
                <c:pt idx="1735">
                  <c:v>99.263857693780594</c:v>
                </c:pt>
                <c:pt idx="1736">
                  <c:v>99.297292038842969</c:v>
                </c:pt>
                <c:pt idx="1737">
                  <c:v>99.330834109460298</c:v>
                </c:pt>
                <c:pt idx="1738">
                  <c:v>99.364484110458818</c:v>
                </c:pt>
                <c:pt idx="1739">
                  <c:v>99.398242245399345</c:v>
                </c:pt>
                <c:pt idx="1740">
                  <c:v>99.432108716554481</c:v>
                </c:pt>
                <c:pt idx="1741">
                  <c:v>99.466083724885721</c:v>
                </c:pt>
                <c:pt idx="1742">
                  <c:v>99.500167470019377</c:v>
                </c:pt>
                <c:pt idx="1743">
                  <c:v>99.534360150223606</c:v>
                </c:pt>
                <c:pt idx="1744">
                  <c:v>99.568661962383345</c:v>
                </c:pt>
                <c:pt idx="1745">
                  <c:v>99.60307310197804</c:v>
                </c:pt>
                <c:pt idx="1746">
                  <c:v>99.637593763055449</c:v>
                </c:pt>
                <c:pt idx="1747">
                  <c:v>99.672224138208477</c:v>
                </c:pt>
                <c:pt idx="1748">
                  <c:v>99.70696441854966</c:v>
                </c:pt>
                <c:pt idx="1749">
                  <c:v>99.741814793686515</c:v>
                </c:pt>
                <c:pt idx="1750">
                  <c:v>99.776775451696466</c:v>
                </c:pt>
                <c:pt idx="1751">
                  <c:v>99.811846579101015</c:v>
                </c:pt>
                <c:pt idx="1752">
                  <c:v>99.847028360840909</c:v>
                </c:pt>
                <c:pt idx="1753">
                  <c:v>99.882320980249247</c:v>
                </c:pt>
                <c:pt idx="1754">
                  <c:v>99.917724619026387</c:v>
                </c:pt>
                <c:pt idx="1755">
                  <c:v>99.953239457213144</c:v>
                </c:pt>
                <c:pt idx="1756">
                  <c:v>99.988865673164426</c:v>
                </c:pt>
                <c:pt idx="1757">
                  <c:v>100.02460344352244</c:v>
                </c:pt>
                <c:pt idx="1758">
                  <c:v>100.06045294318992</c:v>
                </c:pt>
                <c:pt idx="1759">
                  <c:v>100.09641434530278</c:v>
                </c:pt>
                <c:pt idx="1760">
                  <c:v>100.13248782120289</c:v>
                </c:pt>
                <c:pt idx="1761">
                  <c:v>100.16867354041035</c:v>
                </c:pt>
                <c:pt idx="1762">
                  <c:v>100.20497167059555</c:v>
                </c:pt>
                <c:pt idx="1763">
                  <c:v>100.2413823775513</c:v>
                </c:pt>
                <c:pt idx="1764">
                  <c:v>100.27790582516452</c:v>
                </c:pt>
                <c:pt idx="1765">
                  <c:v>100.31454217538746</c:v>
                </c:pt>
                <c:pt idx="1766">
                  <c:v>100.35129158820938</c:v>
                </c:pt>
                <c:pt idx="1767">
                  <c:v>100.38815422162715</c:v>
                </c:pt>
                <c:pt idx="1768">
                  <c:v>100.42513023161622</c:v>
                </c:pt>
                <c:pt idx="1769">
                  <c:v>100.46221977210141</c:v>
                </c:pt>
                <c:pt idx="1770">
                  <c:v>100.49942299492669</c:v>
                </c:pt>
                <c:pt idx="1771">
                  <c:v>100.53674004982608</c:v>
                </c:pt>
                <c:pt idx="1772">
                  <c:v>100.57417108439269</c:v>
                </c:pt>
                <c:pt idx="1773">
                  <c:v>100.61171624404884</c:v>
                </c:pt>
                <c:pt idx="1774">
                  <c:v>100.64937567201576</c:v>
                </c:pt>
                <c:pt idx="1775">
                  <c:v>100.68714950928188</c:v>
                </c:pt>
                <c:pt idx="1776">
                  <c:v>100.72503789457288</c:v>
                </c:pt>
                <c:pt idx="1777">
                  <c:v>100.76304096431933</c:v>
                </c:pt>
                <c:pt idx="1778">
                  <c:v>100.8011588526262</c:v>
                </c:pt>
                <c:pt idx="1779">
                  <c:v>100.83939169124065</c:v>
                </c:pt>
                <c:pt idx="1780">
                  <c:v>100.87773960951964</c:v>
                </c:pt>
                <c:pt idx="1781">
                  <c:v>100.91620273439878</c:v>
                </c:pt>
                <c:pt idx="1782">
                  <c:v>100.95478119035916</c:v>
                </c:pt>
                <c:pt idx="1783">
                  <c:v>100.99347509939446</c:v>
                </c:pt>
                <c:pt idx="1784">
                  <c:v>101.03228458097915</c:v>
                </c:pt>
                <c:pt idx="1785">
                  <c:v>101.07120975203439</c:v>
                </c:pt>
                <c:pt idx="1786">
                  <c:v>101.11025072689479</c:v>
                </c:pt>
                <c:pt idx="1787">
                  <c:v>101.1494076172757</c:v>
                </c:pt>
                <c:pt idx="1788">
                  <c:v>101.18868053223825</c:v>
                </c:pt>
                <c:pt idx="1789">
                  <c:v>101.22806957815614</c:v>
                </c:pt>
                <c:pt idx="1790">
                  <c:v>101.26757485868107</c:v>
                </c:pt>
                <c:pt idx="1791">
                  <c:v>101.30719647470806</c:v>
                </c:pt>
                <c:pt idx="1792">
                  <c:v>101.34693452434155</c:v>
                </c:pt>
                <c:pt idx="1793">
                  <c:v>101.38678910285944</c:v>
                </c:pt>
                <c:pt idx="1794">
                  <c:v>101.42676030267877</c:v>
                </c:pt>
                <c:pt idx="1795">
                  <c:v>101.46684821331969</c:v>
                </c:pt>
                <c:pt idx="1796">
                  <c:v>101.50705292137042</c:v>
                </c:pt>
                <c:pt idx="1797">
                  <c:v>101.54737451045079</c:v>
                </c:pt>
                <c:pt idx="1798">
                  <c:v>101.5878130611768</c:v>
                </c:pt>
                <c:pt idx="1799">
                  <c:v>101.62836865112426</c:v>
                </c:pt>
                <c:pt idx="1800">
                  <c:v>101.66904135479179</c:v>
                </c:pt>
                <c:pt idx="1801">
                  <c:v>101.70983124356434</c:v>
                </c:pt>
                <c:pt idx="1802">
                  <c:v>101.7507383856769</c:v>
                </c:pt>
                <c:pt idx="1803">
                  <c:v>101.79176284617601</c:v>
                </c:pt>
                <c:pt idx="1804">
                  <c:v>101.83290468688392</c:v>
                </c:pt>
                <c:pt idx="1805">
                  <c:v>101.8741639663597</c:v>
                </c:pt>
                <c:pt idx="1806">
                  <c:v>101.91554073986229</c:v>
                </c:pt>
                <c:pt idx="1807">
                  <c:v>101.95703505931165</c:v>
                </c:pt>
                <c:pt idx="1808">
                  <c:v>101.99864697325172</c:v>
                </c:pt>
                <c:pt idx="1809">
                  <c:v>102.04037652681107</c:v>
                </c:pt>
                <c:pt idx="1810">
                  <c:v>102.0822237616639</c:v>
                </c:pt>
                <c:pt idx="1811">
                  <c:v>102.1241887159923</c:v>
                </c:pt>
                <c:pt idx="1812">
                  <c:v>102.16627142444656</c:v>
                </c:pt>
                <c:pt idx="1813">
                  <c:v>102.20847191810589</c:v>
                </c:pt>
                <c:pt idx="1814">
                  <c:v>102.25079022443866</c:v>
                </c:pt>
                <c:pt idx="1815">
                  <c:v>102.29322636726344</c:v>
                </c:pt>
                <c:pt idx="1816">
                  <c:v>102.33578036670863</c:v>
                </c:pt>
                <c:pt idx="1817">
                  <c:v>102.37845223917208</c:v>
                </c:pt>
                <c:pt idx="1818">
                  <c:v>102.42124199728157</c:v>
                </c:pt>
                <c:pt idx="1819">
                  <c:v>102.46414964985397</c:v>
                </c:pt>
                <c:pt idx="1820">
                  <c:v>102.50717520185415</c:v>
                </c:pt>
                <c:pt idx="1821">
                  <c:v>102.55031865435484</c:v>
                </c:pt>
                <c:pt idx="1822">
                  <c:v>102.59358000449473</c:v>
                </c:pt>
                <c:pt idx="1823">
                  <c:v>102.6369592454386</c:v>
                </c:pt>
                <c:pt idx="1824">
                  <c:v>102.6804563663341</c:v>
                </c:pt>
                <c:pt idx="1825">
                  <c:v>102.72407135227171</c:v>
                </c:pt>
                <c:pt idx="1826">
                  <c:v>102.76780418424201</c:v>
                </c:pt>
                <c:pt idx="1827">
                  <c:v>102.81165483909382</c:v>
                </c:pt>
                <c:pt idx="1828">
                  <c:v>102.8556232894928</c:v>
                </c:pt>
                <c:pt idx="1829">
                  <c:v>102.89970950387779</c:v>
                </c:pt>
                <c:pt idx="1830">
                  <c:v>102.94391344641991</c:v>
                </c:pt>
                <c:pt idx="1831">
                  <c:v>102.98823507697871</c:v>
                </c:pt>
                <c:pt idx="1832">
                  <c:v>103.03267435105981</c:v>
                </c:pt>
                <c:pt idx="1833">
                  <c:v>103.07723121977179</c:v>
                </c:pt>
                <c:pt idx="1834">
                  <c:v>103.12190562978316</c:v>
                </c:pt>
                <c:pt idx="1835">
                  <c:v>103.16669752327937</c:v>
                </c:pt>
                <c:pt idx="1836">
                  <c:v>103.21160683791837</c:v>
                </c:pt>
                <c:pt idx="1837">
                  <c:v>103.25663350678812</c:v>
                </c:pt>
                <c:pt idx="1838">
                  <c:v>103.30177745836272</c:v>
                </c:pt>
                <c:pt idx="1839">
                  <c:v>103.34703861645751</c:v>
                </c:pt>
                <c:pt idx="1840">
                  <c:v>103.39241690018619</c:v>
                </c:pt>
                <c:pt idx="1841">
                  <c:v>103.43791222391614</c:v>
                </c:pt>
                <c:pt idx="1842">
                  <c:v>103.48352449722429</c:v>
                </c:pt>
                <c:pt idx="1843">
                  <c:v>103.52925362485256</c:v>
                </c:pt>
                <c:pt idx="1844">
                  <c:v>103.57509950666361</c:v>
                </c:pt>
                <c:pt idx="1845">
                  <c:v>103.62106203759528</c:v>
                </c:pt>
                <c:pt idx="1846">
                  <c:v>103.66714110761762</c:v>
                </c:pt>
                <c:pt idx="1847">
                  <c:v>103.71333660168594</c:v>
                </c:pt>
                <c:pt idx="1848">
                  <c:v>103.759648399697</c:v>
                </c:pt>
                <c:pt idx="1849">
                  <c:v>103.80607637644393</c:v>
                </c:pt>
                <c:pt idx="1850">
                  <c:v>103.85262040157039</c:v>
                </c:pt>
                <c:pt idx="1851">
                  <c:v>103.8992803395259</c:v>
                </c:pt>
                <c:pt idx="1852">
                  <c:v>103.94605604951997</c:v>
                </c:pt>
                <c:pt idx="1853">
                  <c:v>103.99294738547698</c:v>
                </c:pt>
                <c:pt idx="1854">
                  <c:v>104.03995419599021</c:v>
                </c:pt>
                <c:pt idx="1855">
                  <c:v>104.08707632427688</c:v>
                </c:pt>
                <c:pt idx="1856">
                  <c:v>104.13431360813175</c:v>
                </c:pt>
                <c:pt idx="1857">
                  <c:v>104.18166587988139</c:v>
                </c:pt>
                <c:pt idx="1858">
                  <c:v>104.22913296633917</c:v>
                </c:pt>
                <c:pt idx="1859">
                  <c:v>104.27671468875809</c:v>
                </c:pt>
                <c:pt idx="1860">
                  <c:v>104.32441086278588</c:v>
                </c:pt>
                <c:pt idx="1861">
                  <c:v>104.37222129841858</c:v>
                </c:pt>
                <c:pt idx="1862">
                  <c:v>104.4201457999543</c:v>
                </c:pt>
                <c:pt idx="1863">
                  <c:v>104.46818416594755</c:v>
                </c:pt>
                <c:pt idx="1864">
                  <c:v>104.5163361891629</c:v>
                </c:pt>
                <c:pt idx="1865">
                  <c:v>104.56460165652899</c:v>
                </c:pt>
                <c:pt idx="1866">
                  <c:v>104.61298034909201</c:v>
                </c:pt>
                <c:pt idx="1867">
                  <c:v>104.66147204197004</c:v>
                </c:pt>
                <c:pt idx="1868">
                  <c:v>104.71007650430651</c:v>
                </c:pt>
                <c:pt idx="1869">
                  <c:v>104.75879349922448</c:v>
                </c:pt>
                <c:pt idx="1870">
                  <c:v>104.80762278377955</c:v>
                </c:pt>
                <c:pt idx="1871">
                  <c:v>104.85656410891475</c:v>
                </c:pt>
                <c:pt idx="1872">
                  <c:v>104.90561721941359</c:v>
                </c:pt>
                <c:pt idx="1873">
                  <c:v>104.9547818538546</c:v>
                </c:pt>
                <c:pt idx="1874">
                  <c:v>105.00405774456475</c:v>
                </c:pt>
                <c:pt idx="1875">
                  <c:v>105.05344461757367</c:v>
                </c:pt>
                <c:pt idx="1876">
                  <c:v>105.10294219256699</c:v>
                </c:pt>
                <c:pt idx="1877">
                  <c:v>105.15255018284201</c:v>
                </c:pt>
                <c:pt idx="1878">
                  <c:v>105.20226829525947</c:v>
                </c:pt>
                <c:pt idx="1879">
                  <c:v>105.25209623019965</c:v>
                </c:pt>
                <c:pt idx="1880">
                  <c:v>105.30203368151579</c:v>
                </c:pt>
                <c:pt idx="1881">
                  <c:v>105.35208033648834</c:v>
                </c:pt>
                <c:pt idx="1882">
                  <c:v>105.40223587577975</c:v>
                </c:pt>
                <c:pt idx="1883">
                  <c:v>105.45249997338796</c:v>
                </c:pt>
                <c:pt idx="1884">
                  <c:v>105.50287229660292</c:v>
                </c:pt>
                <c:pt idx="1885">
                  <c:v>105.553352505959</c:v>
                </c:pt>
                <c:pt idx="1886">
                  <c:v>105.60394025519133</c:v>
                </c:pt>
                <c:pt idx="1887">
                  <c:v>105.65463519119039</c:v>
                </c:pt>
                <c:pt idx="1888">
                  <c:v>105.70543695395681</c:v>
                </c:pt>
                <c:pt idx="1889">
                  <c:v>105.75634517655647</c:v>
                </c:pt>
                <c:pt idx="1890">
                  <c:v>105.80735948507659</c:v>
                </c:pt>
                <c:pt idx="1891">
                  <c:v>105.85847949858048</c:v>
                </c:pt>
                <c:pt idx="1892">
                  <c:v>105.90970482906344</c:v>
                </c:pt>
                <c:pt idx="1893">
                  <c:v>105.96103508140837</c:v>
                </c:pt>
                <c:pt idx="1894">
                  <c:v>106.01246985334261</c:v>
                </c:pt>
                <c:pt idx="1895">
                  <c:v>106.06400873539303</c:v>
                </c:pt>
                <c:pt idx="1896">
                  <c:v>106.11565131084343</c:v>
                </c:pt>
                <c:pt idx="1897">
                  <c:v>106.1673971556902</c:v>
                </c:pt>
                <c:pt idx="1898">
                  <c:v>106.21924583860003</c:v>
                </c:pt>
                <c:pt idx="1899">
                  <c:v>106.27119692086612</c:v>
                </c:pt>
                <c:pt idx="1900">
                  <c:v>106.32324995636648</c:v>
                </c:pt>
                <c:pt idx="1901">
                  <c:v>106.37540449152033</c:v>
                </c:pt>
                <c:pt idx="1902">
                  <c:v>106.42766006524639</c:v>
                </c:pt>
                <c:pt idx="1903">
                  <c:v>106.48001620892137</c:v>
                </c:pt>
                <c:pt idx="1904">
                  <c:v>106.53247244633755</c:v>
                </c:pt>
                <c:pt idx="1905">
                  <c:v>106.58502829366159</c:v>
                </c:pt>
                <c:pt idx="1906">
                  <c:v>106.6376832593936</c:v>
                </c:pt>
                <c:pt idx="1907">
                  <c:v>106.69043684432582</c:v>
                </c:pt>
                <c:pt idx="1908">
                  <c:v>106.74328854150261</c:v>
                </c:pt>
                <c:pt idx="1909">
                  <c:v>106.79623783618011</c:v>
                </c:pt>
                <c:pt idx="1910">
                  <c:v>106.84928420578616</c:v>
                </c:pt>
                <c:pt idx="1911">
                  <c:v>106.90242711988081</c:v>
                </c:pt>
                <c:pt idx="1912">
                  <c:v>106.95566604011771</c:v>
                </c:pt>
                <c:pt idx="1913">
                  <c:v>107.00900042020366</c:v>
                </c:pt>
                <c:pt idx="1914">
                  <c:v>107.06242970586213</c:v>
                </c:pt>
                <c:pt idx="1915">
                  <c:v>107.11595333479394</c:v>
                </c:pt>
                <c:pt idx="1916">
                  <c:v>107.16957073663991</c:v>
                </c:pt>
                <c:pt idx="1917">
                  <c:v>107.22328133294351</c:v>
                </c:pt>
                <c:pt idx="1918">
                  <c:v>107.27708453711369</c:v>
                </c:pt>
                <c:pt idx="1919">
                  <c:v>107.33097975438876</c:v>
                </c:pt>
                <c:pt idx="1920">
                  <c:v>107.38496638180042</c:v>
                </c:pt>
                <c:pt idx="1921">
                  <c:v>107.4390438081377</c:v>
                </c:pt>
                <c:pt idx="1922">
                  <c:v>107.49321141391154</c:v>
                </c:pt>
                <c:pt idx="1923">
                  <c:v>107.54746857132183</c:v>
                </c:pt>
                <c:pt idx="1924">
                  <c:v>107.6018146442205</c:v>
                </c:pt>
                <c:pt idx="1925">
                  <c:v>107.65624898808019</c:v>
                </c:pt>
                <c:pt idx="1926">
                  <c:v>107.71077094995951</c:v>
                </c:pt>
                <c:pt idx="1927">
                  <c:v>107.76537986847046</c:v>
                </c:pt>
                <c:pt idx="1928">
                  <c:v>107.82007507374698</c:v>
                </c:pt>
                <c:pt idx="1929">
                  <c:v>107.87485588741298</c:v>
                </c:pt>
                <c:pt idx="1930">
                  <c:v>107.92972162255023</c:v>
                </c:pt>
                <c:pt idx="1931">
                  <c:v>107.98467158366867</c:v>
                </c:pt>
                <c:pt idx="1932">
                  <c:v>108.03970506667615</c:v>
                </c:pt>
                <c:pt idx="1933">
                  <c:v>108.09482135884919</c:v>
                </c:pt>
                <c:pt idx="1934">
                  <c:v>108.15001973880317</c:v>
                </c:pt>
                <c:pt idx="1935">
                  <c:v>108.20529947646529</c:v>
                </c:pt>
                <c:pt idx="1936">
                  <c:v>108.26065983304574</c:v>
                </c:pt>
                <c:pt idx="1937">
                  <c:v>108.31610006101121</c:v>
                </c:pt>
                <c:pt idx="1938">
                  <c:v>108.37161940405818</c:v>
                </c:pt>
                <c:pt idx="1939">
                  <c:v>108.42721709708755</c:v>
                </c:pt>
                <c:pt idx="1940">
                  <c:v>108.4828923661787</c:v>
                </c:pt>
                <c:pt idx="1941">
                  <c:v>108.53864442856543</c:v>
                </c:pt>
                <c:pt idx="1942">
                  <c:v>108.59447249261261</c:v>
                </c:pt>
                <c:pt idx="1943">
                  <c:v>108.65037575779179</c:v>
                </c:pt>
                <c:pt idx="1944">
                  <c:v>108.70635341465973</c:v>
                </c:pt>
                <c:pt idx="1945">
                  <c:v>108.76240464483689</c:v>
                </c:pt>
                <c:pt idx="1946">
                  <c:v>108.81852862098508</c:v>
                </c:pt>
                <c:pt idx="1947">
                  <c:v>108.87472450678847</c:v>
                </c:pt>
                <c:pt idx="1948">
                  <c:v>108.93099145693351</c:v>
                </c:pt>
                <c:pt idx="1949">
                  <c:v>108.9873286170902</c:v>
                </c:pt>
                <c:pt idx="1950">
                  <c:v>109.04373512389394</c:v>
                </c:pt>
                <c:pt idx="1951">
                  <c:v>109.10021010492871</c:v>
                </c:pt>
                <c:pt idx="1952">
                  <c:v>109.15675267870954</c:v>
                </c:pt>
                <c:pt idx="1953">
                  <c:v>109.21336195466871</c:v>
                </c:pt>
                <c:pt idx="1954">
                  <c:v>109.27003703313871</c:v>
                </c:pt>
                <c:pt idx="1955">
                  <c:v>109.32677700534015</c:v>
                </c:pt>
                <c:pt idx="1956">
                  <c:v>109.38358095336687</c:v>
                </c:pt>
                <c:pt idx="1957">
                  <c:v>109.44044795017531</c:v>
                </c:pt>
                <c:pt idx="1958">
                  <c:v>109.4973770595719</c:v>
                </c:pt>
                <c:pt idx="1959">
                  <c:v>109.55436733620212</c:v>
                </c:pt>
                <c:pt idx="1960">
                  <c:v>109.61141782554213</c:v>
                </c:pt>
                <c:pt idx="1961">
                  <c:v>109.66852756388862</c:v>
                </c:pt>
                <c:pt idx="1962">
                  <c:v>109.72569557835173</c:v>
                </c:pt>
                <c:pt idx="1963">
                  <c:v>109.78292088684753</c:v>
                </c:pt>
                <c:pt idx="1964">
                  <c:v>109.84020249809224</c:v>
                </c:pt>
                <c:pt idx="1965">
                  <c:v>109.89753941159643</c:v>
                </c:pt>
                <c:pt idx="1966">
                  <c:v>109.95493061766182</c:v>
                </c:pt>
                <c:pt idx="1967">
                  <c:v>110.01237509737722</c:v>
                </c:pt>
                <c:pt idx="1968">
                  <c:v>110.06987182261639</c:v>
                </c:pt>
                <c:pt idx="1969">
                  <c:v>110.12741975603733</c:v>
                </c:pt>
                <c:pt idx="1970">
                  <c:v>110.18501785108081</c:v>
                </c:pt>
                <c:pt idx="1971">
                  <c:v>110.24266505197187</c:v>
                </c:pt>
                <c:pt idx="1972">
                  <c:v>110.30036029372178</c:v>
                </c:pt>
                <c:pt idx="1973">
                  <c:v>110.35810250212975</c:v>
                </c:pt>
                <c:pt idx="1974">
                  <c:v>110.41589059378754</c:v>
                </c:pt>
                <c:pt idx="1975">
                  <c:v>110.47372347608386</c:v>
                </c:pt>
                <c:pt idx="1976">
                  <c:v>110.53160004721009</c:v>
                </c:pt>
                <c:pt idx="1977">
                  <c:v>110.5895191961677</c:v>
                </c:pt>
                <c:pt idx="1978">
                  <c:v>110.64747980277586</c:v>
                </c:pt>
                <c:pt idx="1979">
                  <c:v>110.7054807376805</c:v>
                </c:pt>
                <c:pt idx="1980">
                  <c:v>110.76352086236423</c:v>
                </c:pt>
                <c:pt idx="1981">
                  <c:v>110.82159902915822</c:v>
                </c:pt>
                <c:pt idx="1982">
                  <c:v>110.87971408125392</c:v>
                </c:pt>
                <c:pt idx="1983">
                  <c:v>110.93786485271714</c:v>
                </c:pt>
                <c:pt idx="1984">
                  <c:v>110.99605016850191</c:v>
                </c:pt>
                <c:pt idx="1985">
                  <c:v>111.05426884446709</c:v>
                </c:pt>
                <c:pt idx="1986">
                  <c:v>111.11251968739259</c:v>
                </c:pt>
                <c:pt idx="1987">
                  <c:v>111.17080149499779</c:v>
                </c:pt>
                <c:pt idx="1988">
                  <c:v>111.2291130559603</c:v>
                </c:pt>
                <c:pt idx="1989">
                  <c:v>111.28745314993704</c:v>
                </c:pt>
                <c:pt idx="1990">
                  <c:v>111.3458205475855</c:v>
                </c:pt>
                <c:pt idx="1991">
                  <c:v>111.404214010586</c:v>
                </c:pt>
                <c:pt idx="1992">
                  <c:v>111.46263229166654</c:v>
                </c:pt>
                <c:pt idx="1993">
                  <c:v>111.52107413462755</c:v>
                </c:pt>
                <c:pt idx="1994">
                  <c:v>111.57953827436778</c:v>
                </c:pt>
                <c:pt idx="1995">
                  <c:v>111.63802343691272</c:v>
                </c:pt>
                <c:pt idx="1996">
                  <c:v>111.69652833944312</c:v>
                </c:pt>
                <c:pt idx="1997">
                  <c:v>111.75505169032469</c:v>
                </c:pt>
                <c:pt idx="1998">
                  <c:v>111.81359218913981</c:v>
                </c:pt>
                <c:pt idx="1999">
                  <c:v>111.87214852672031</c:v>
                </c:pt>
                <c:pt idx="2000">
                  <c:v>111.93071938518052</c:v>
                </c:pt>
                <c:pt idx="2001">
                  <c:v>111.98930343795288</c:v>
                </c:pt>
                <c:pt idx="2002">
                  <c:v>112.04789934982458</c:v>
                </c:pt>
                <c:pt idx="2003">
                  <c:v>112.10650577697368</c:v>
                </c:pt>
                <c:pt idx="2004">
                  <c:v>112.16512136701029</c:v>
                </c:pt>
                <c:pt idx="2005">
                  <c:v>112.22374475901461</c:v>
                </c:pt>
                <c:pt idx="2006">
                  <c:v>112.28237458357968</c:v>
                </c:pt>
                <c:pt idx="2007">
                  <c:v>112.34100946285376</c:v>
                </c:pt>
                <c:pt idx="2008">
                  <c:v>112.39964801058422</c:v>
                </c:pt>
                <c:pt idx="2009">
                  <c:v>112.45828883216322</c:v>
                </c:pt>
                <c:pt idx="2010">
                  <c:v>112.51693052467402</c:v>
                </c:pt>
                <c:pt idx="2011">
                  <c:v>112.57557167693912</c:v>
                </c:pt>
                <c:pt idx="2012">
                  <c:v>112.63421086956996</c:v>
                </c:pt>
                <c:pt idx="2013">
                  <c:v>112.69284667501655</c:v>
                </c:pt>
                <c:pt idx="2014">
                  <c:v>112.7514776576205</c:v>
                </c:pt>
                <c:pt idx="2015">
                  <c:v>112.81010237366759</c:v>
                </c:pt>
                <c:pt idx="2016">
                  <c:v>112.86871937144286</c:v>
                </c:pt>
                <c:pt idx="2017">
                  <c:v>112.92732719128556</c:v>
                </c:pt>
                <c:pt idx="2018">
                  <c:v>112.98592436564797</c:v>
                </c:pt>
                <c:pt idx="2019">
                  <c:v>113.0445094191524</c:v>
                </c:pt>
                <c:pt idx="2020">
                  <c:v>113.10308086865243</c:v>
                </c:pt>
                <c:pt idx="2021">
                  <c:v>113.16163722329327</c:v>
                </c:pt>
                <c:pt idx="2022">
                  <c:v>113.22017698457498</c:v>
                </c:pt>
                <c:pt idx="2023">
                  <c:v>113.27869864641573</c:v>
                </c:pt>
                <c:pt idx="2024">
                  <c:v>113.33720069521812</c:v>
                </c:pt>
                <c:pt idx="2025">
                  <c:v>113.39568160993461</c:v>
                </c:pt>
                <c:pt idx="2026">
                  <c:v>113.45413986213693</c:v>
                </c:pt>
                <c:pt idx="2027">
                  <c:v>113.51257391608388</c:v>
                </c:pt>
                <c:pt idx="2028">
                  <c:v>113.5709822287932</c:v>
                </c:pt>
                <c:pt idx="2029">
                  <c:v>113.62936325011314</c:v>
                </c:pt>
                <c:pt idx="2030">
                  <c:v>113.68771542279566</c:v>
                </c:pt>
                <c:pt idx="2031">
                  <c:v>113.74603718257124</c:v>
                </c:pt>
                <c:pt idx="2032">
                  <c:v>113.80432695822535</c:v>
                </c:pt>
                <c:pt idx="2033">
                  <c:v>113.86258317167476</c:v>
                </c:pt>
                <c:pt idx="2034">
                  <c:v>113.92080423804789</c:v>
                </c:pt>
                <c:pt idx="2035">
                  <c:v>113.978988565763</c:v>
                </c:pt>
                <c:pt idx="2036">
                  <c:v>114.03713455661109</c:v>
                </c:pt>
                <c:pt idx="2037">
                  <c:v>114.09524060583772</c:v>
                </c:pt>
                <c:pt idx="2038">
                  <c:v>114.15330510222722</c:v>
                </c:pt>
                <c:pt idx="2039">
                  <c:v>114.21132642818813</c:v>
                </c:pt>
                <c:pt idx="2040">
                  <c:v>114.26930295984015</c:v>
                </c:pt>
                <c:pt idx="2041">
                  <c:v>114.32723306710122</c:v>
                </c:pt>
                <c:pt idx="2042">
                  <c:v>114.38511511377757</c:v>
                </c:pt>
                <c:pt idx="2043">
                  <c:v>114.44294745765453</c:v>
                </c:pt>
                <c:pt idx="2044">
                  <c:v>114.50072845058742</c:v>
                </c:pt>
                <c:pt idx="2045">
                  <c:v>114.55845643859513</c:v>
                </c:pt>
                <c:pt idx="2046">
                  <c:v>114.61612976195542</c:v>
                </c:pt>
                <c:pt idx="2047">
                  <c:v>114.67374675529922</c:v>
                </c:pt>
                <c:pt idx="2048">
                  <c:v>114.73130574770852</c:v>
                </c:pt>
                <c:pt idx="2049">
                  <c:v>114.78880506281477</c:v>
                </c:pt>
                <c:pt idx="2050">
                  <c:v>114.84624301889765</c:v>
                </c:pt>
                <c:pt idx="2051">
                  <c:v>114.90361792898666</c:v>
                </c:pt>
                <c:pt idx="2052">
                  <c:v>114.96092810096243</c:v>
                </c:pt>
                <c:pt idx="2053">
                  <c:v>115.01817183766055</c:v>
                </c:pt>
                <c:pt idx="2054">
                  <c:v>115.07534743697582</c:v>
                </c:pt>
                <c:pt idx="2055">
                  <c:v>115.13245319196804</c:v>
                </c:pt>
                <c:pt idx="2056">
                  <c:v>115.18948739096869</c:v>
                </c:pt>
                <c:pt idx="2057">
                  <c:v>115.24644831768941</c:v>
                </c:pt>
                <c:pt idx="2058">
                  <c:v>115.30333425133098</c:v>
                </c:pt>
                <c:pt idx="2059">
                  <c:v>115.36014346669444</c:v>
                </c:pt>
                <c:pt idx="2060">
                  <c:v>115.41687423429123</c:v>
                </c:pt>
                <c:pt idx="2061">
                  <c:v>115.47352482045858</c:v>
                </c:pt>
                <c:pt idx="2062">
                  <c:v>115.53009348747045</c:v>
                </c:pt>
                <c:pt idx="2063">
                  <c:v>115.58657849365562</c:v>
                </c:pt>
                <c:pt idx="2064">
                  <c:v>115.6429780935115</c:v>
                </c:pt>
                <c:pt idx="2065">
                  <c:v>115.69929053782307</c:v>
                </c:pt>
                <c:pt idx="2066">
                  <c:v>115.75551407378076</c:v>
                </c:pt>
                <c:pt idx="2067">
                  <c:v>115.81164694509989</c:v>
                </c:pt>
                <c:pt idx="2068">
                  <c:v>115.86768739214146</c:v>
                </c:pt>
                <c:pt idx="2069">
                  <c:v>115.92363365203441</c:v>
                </c:pt>
                <c:pt idx="2070">
                  <c:v>115.97948395879733</c:v>
                </c:pt>
                <c:pt idx="2071">
                  <c:v>116.0352365434633</c:v>
                </c:pt>
                <c:pt idx="2072">
                  <c:v>116.09088963420413</c:v>
                </c:pt>
                <c:pt idx="2073">
                  <c:v>116.14644145645617</c:v>
                </c:pt>
                <c:pt idx="2074">
                  <c:v>116.20189023304776</c:v>
                </c:pt>
                <c:pt idx="2075">
                  <c:v>116.25723418432676</c:v>
                </c:pt>
                <c:pt idx="2076">
                  <c:v>116.31247152828884</c:v>
                </c:pt>
                <c:pt idx="2077">
                  <c:v>116.36760048070843</c:v>
                </c:pt>
                <c:pt idx="2078">
                  <c:v>116.42261925526807</c:v>
                </c:pt>
                <c:pt idx="2079">
                  <c:v>116.47752606369139</c:v>
                </c:pt>
                <c:pt idx="2080">
                  <c:v>116.53231911587449</c:v>
                </c:pt>
                <c:pt idx="2081">
                  <c:v>116.5869966200205</c:v>
                </c:pt>
                <c:pt idx="2082">
                  <c:v>116.64155678277299</c:v>
                </c:pt>
                <c:pt idx="2083">
                  <c:v>116.69599780935143</c:v>
                </c:pt>
                <c:pt idx="2084">
                  <c:v>116.75031790368791</c:v>
                </c:pt>
                <c:pt idx="2085">
                  <c:v>116.80451526856274</c:v>
                </c:pt>
                <c:pt idx="2086">
                  <c:v>116.85858810574348</c:v>
                </c:pt>
                <c:pt idx="2087">
                  <c:v>116.91253461612251</c:v>
                </c:pt>
                <c:pt idx="2088">
                  <c:v>116.9663529998562</c:v>
                </c:pt>
                <c:pt idx="2089">
                  <c:v>117.02004145650599</c:v>
                </c:pt>
                <c:pt idx="2090">
                  <c:v>117.07359818517816</c:v>
                </c:pt>
                <c:pt idx="2091">
                  <c:v>117.12702138466557</c:v>
                </c:pt>
                <c:pt idx="2092">
                  <c:v>117.18030925358968</c:v>
                </c:pt>
                <c:pt idx="2093">
                  <c:v>117.23345999054405</c:v>
                </c:pt>
                <c:pt idx="2094">
                  <c:v>117.2864717942372</c:v>
                </c:pt>
                <c:pt idx="2095">
                  <c:v>117.33934286363723</c:v>
                </c:pt>
                <c:pt idx="2096">
                  <c:v>117.3920713981162</c:v>
                </c:pt>
                <c:pt idx="2097">
                  <c:v>117.44465559759655</c:v>
                </c:pt>
                <c:pt idx="2098">
                  <c:v>117.49709366269556</c:v>
                </c:pt>
                <c:pt idx="2099">
                  <c:v>117.54938379487317</c:v>
                </c:pt>
                <c:pt idx="2100">
                  <c:v>117.60152419657909</c:v>
                </c:pt>
                <c:pt idx="2101">
                  <c:v>117.65351307139962</c:v>
                </c:pt>
                <c:pt idx="2102">
                  <c:v>117.70534862420692</c:v>
                </c:pt>
                <c:pt idx="2103">
                  <c:v>117.75702906130678</c:v>
                </c:pt>
                <c:pt idx="2104">
                  <c:v>117.80855259058833</c:v>
                </c:pt>
                <c:pt idx="2105">
                  <c:v>117.85991742167352</c:v>
                </c:pt>
                <c:pt idx="2106">
                  <c:v>117.91112176606691</c:v>
                </c:pt>
                <c:pt idx="2107">
                  <c:v>117.96216383730659</c:v>
                </c:pt>
                <c:pt idx="2108">
                  <c:v>118.01304185111454</c:v>
                </c:pt>
                <c:pt idx="2109">
                  <c:v>118.06375402554815</c:v>
                </c:pt>
                <c:pt idx="2110">
                  <c:v>118.11429858115147</c:v>
                </c:pt>
                <c:pt idx="2111">
                  <c:v>118.16467374110783</c:v>
                </c:pt>
                <c:pt idx="2112">
                  <c:v>118.2148777313907</c:v>
                </c:pt>
                <c:pt idx="2113">
                  <c:v>118.26490878091735</c:v>
                </c:pt>
                <c:pt idx="2114">
                  <c:v>118.31476512170124</c:v>
                </c:pt>
                <c:pt idx="2115">
                  <c:v>118.36444498900453</c:v>
                </c:pt>
                <c:pt idx="2116">
                  <c:v>118.41394662149177</c:v>
                </c:pt>
                <c:pt idx="2117">
                  <c:v>118.46326826138319</c:v>
                </c:pt>
                <c:pt idx="2118">
                  <c:v>118.51240815460787</c:v>
                </c:pt>
                <c:pt idx="2119">
                  <c:v>118.56136455095796</c:v>
                </c:pt>
                <c:pt idx="2120">
                  <c:v>118.61013570424191</c:v>
                </c:pt>
                <c:pt idx="2121">
                  <c:v>118.65871987243989</c:v>
                </c:pt>
                <c:pt idx="2122">
                  <c:v>118.7071153178552</c:v>
                </c:pt>
                <c:pt idx="2123">
                  <c:v>118.75532030727049</c:v>
                </c:pt>
                <c:pt idx="2124">
                  <c:v>118.80333311210151</c:v>
                </c:pt>
                <c:pt idx="2125">
                  <c:v>118.851152008551</c:v>
                </c:pt>
                <c:pt idx="2126">
                  <c:v>118.89877527776217</c:v>
                </c:pt>
                <c:pt idx="2127">
                  <c:v>118.94620120597392</c:v>
                </c:pt>
                <c:pt idx="2128">
                  <c:v>118.99342808467466</c:v>
                </c:pt>
                <c:pt idx="2129">
                  <c:v>119.04045421075624</c:v>
                </c:pt>
                <c:pt idx="2130">
                  <c:v>119.08727788666707</c:v>
                </c:pt>
                <c:pt idx="2131">
                  <c:v>119.13389742056702</c:v>
                </c:pt>
                <c:pt idx="2132">
                  <c:v>119.18031112648129</c:v>
                </c:pt>
                <c:pt idx="2133">
                  <c:v>119.2265173244524</c:v>
                </c:pt>
                <c:pt idx="2134">
                  <c:v>119.27251434069498</c:v>
                </c:pt>
                <c:pt idx="2135">
                  <c:v>119.31830050774809</c:v>
                </c:pt>
                <c:pt idx="2136">
                  <c:v>119.36387416462884</c:v>
                </c:pt>
                <c:pt idx="2137">
                  <c:v>119.40923365698437</c:v>
                </c:pt>
                <c:pt idx="2138">
                  <c:v>119.45437733724398</c:v>
                </c:pt>
                <c:pt idx="2139">
                  <c:v>119.49930356477317</c:v>
                </c:pt>
                <c:pt idx="2140">
                  <c:v>119.54401070602252</c:v>
                </c:pt>
                <c:pt idx="2141">
                  <c:v>119.58849713468166</c:v>
                </c:pt>
                <c:pt idx="2142">
                  <c:v>119.63276123182948</c:v>
                </c:pt>
                <c:pt idx="2143">
                  <c:v>119.67680138608335</c:v>
                </c:pt>
                <c:pt idx="2144">
                  <c:v>119.72061599375306</c:v>
                </c:pt>
                <c:pt idx="2145">
                  <c:v>119.76420345898723</c:v>
                </c:pt>
                <c:pt idx="2146">
                  <c:v>119.80756219392387</c:v>
                </c:pt>
                <c:pt idx="2147">
                  <c:v>119.8506906188407</c:v>
                </c:pt>
                <c:pt idx="2148">
                  <c:v>119.89358716230214</c:v>
                </c:pt>
                <c:pt idx="2149">
                  <c:v>119.93625026130799</c:v>
                </c:pt>
                <c:pt idx="2150">
                  <c:v>119.97867836144033</c:v>
                </c:pt>
                <c:pt idx="2151">
                  <c:v>120.02086991701177</c:v>
                </c:pt>
                <c:pt idx="2152">
                  <c:v>120.06282339121047</c:v>
                </c:pt>
                <c:pt idx="2153">
                  <c:v>120.10453725624649</c:v>
                </c:pt>
                <c:pt idx="2154">
                  <c:v>120.14600999349767</c:v>
                </c:pt>
                <c:pt idx="2155">
                  <c:v>120.18724009365295</c:v>
                </c:pt>
                <c:pt idx="2156">
                  <c:v>120.22822605685695</c:v>
                </c:pt>
                <c:pt idx="2157">
                  <c:v>120.26896639285363</c:v>
                </c:pt>
                <c:pt idx="2158">
                  <c:v>120.30945962112762</c:v>
                </c:pt>
                <c:pt idx="2159">
                  <c:v>120.34970427104813</c:v>
                </c:pt>
                <c:pt idx="2160">
                  <c:v>120.38969888200748</c:v>
                </c:pt>
                <c:pt idx="2161">
                  <c:v>120.42944200356362</c:v>
                </c:pt>
                <c:pt idx="2162">
                  <c:v>120.46893219557879</c:v>
                </c:pt>
                <c:pt idx="2163">
                  <c:v>120.50816802835845</c:v>
                </c:pt>
                <c:pt idx="2164">
                  <c:v>120.5471480827895</c:v>
                </c:pt>
                <c:pt idx="2165">
                  <c:v>120.58587095047778</c:v>
                </c:pt>
                <c:pt idx="2166">
                  <c:v>120.62433523388297</c:v>
                </c:pt>
                <c:pt idx="2167">
                  <c:v>120.66253954645596</c:v>
                </c:pt>
                <c:pt idx="2168">
                  <c:v>120.70048251277231</c:v>
                </c:pt>
                <c:pt idx="2169">
                  <c:v>120.73816276866629</c:v>
                </c:pt>
                <c:pt idx="2170">
                  <c:v>120.77557896136409</c:v>
                </c:pt>
                <c:pt idx="2171">
                  <c:v>120.81272974961482</c:v>
                </c:pt>
                <c:pt idx="2172">
                  <c:v>120.84961380382178</c:v>
                </c:pt>
                <c:pt idx="2173">
                  <c:v>120.88622980617282</c:v>
                </c:pt>
                <c:pt idx="2174">
                  <c:v>120.92257645076893</c:v>
                </c:pt>
                <c:pt idx="2175">
                  <c:v>120.95865244375187</c:v>
                </c:pt>
                <c:pt idx="2176">
                  <c:v>120.99445650343189</c:v>
                </c:pt>
                <c:pt idx="2177">
                  <c:v>121.0299873604132</c:v>
                </c:pt>
                <c:pt idx="2178">
                  <c:v>121.06524375771812</c:v>
                </c:pt>
                <c:pt idx="2179">
                  <c:v>121.10022445091167</c:v>
                </c:pt>
                <c:pt idx="2180">
                  <c:v>121.13492820822466</c:v>
                </c:pt>
                <c:pt idx="2181">
                  <c:v>121.16935381067398</c:v>
                </c:pt>
                <c:pt idx="2182">
                  <c:v>121.20350005218361</c:v>
                </c:pt>
                <c:pt idx="2183">
                  <c:v>121.23736573970484</c:v>
                </c:pt>
                <c:pt idx="2184">
                  <c:v>121.27094969333243</c:v>
                </c:pt>
                <c:pt idx="2185">
                  <c:v>121.30425074642338</c:v>
                </c:pt>
                <c:pt idx="2186">
                  <c:v>121.33726774571156</c:v>
                </c:pt>
                <c:pt idx="2187">
                  <c:v>121.36999955142383</c:v>
                </c:pt>
                <c:pt idx="2188">
                  <c:v>121.40244503739078</c:v>
                </c:pt>
                <c:pt idx="2189">
                  <c:v>121.43460309116227</c:v>
                </c:pt>
                <c:pt idx="2190">
                  <c:v>121.46647261411547</c:v>
                </c:pt>
                <c:pt idx="2191">
                  <c:v>121.49805252156558</c:v>
                </c:pt>
                <c:pt idx="2192">
                  <c:v>121.52934174287492</c:v>
                </c:pt>
                <c:pt idx="2193">
                  <c:v>121.56033922155851</c:v>
                </c:pt>
                <c:pt idx="2194">
                  <c:v>121.59104391539159</c:v>
                </c:pt>
                <c:pt idx="2195">
                  <c:v>121.62145479651265</c:v>
                </c:pt>
                <c:pt idx="2196">
                  <c:v>121.6515708515274</c:v>
                </c:pt>
                <c:pt idx="2197">
                  <c:v>121.68139108161034</c:v>
                </c:pt>
                <c:pt idx="2198">
                  <c:v>121.71091450260531</c:v>
                </c:pt>
                <c:pt idx="2199">
                  <c:v>121.74014014512437</c:v>
                </c:pt>
                <c:pt idx="2200">
                  <c:v>121.7690670546463</c:v>
                </c:pt>
                <c:pt idx="2201">
                  <c:v>121.79769429161215</c:v>
                </c:pt>
                <c:pt idx="2202">
                  <c:v>121.82602093151939</c:v>
                </c:pt>
                <c:pt idx="2203">
                  <c:v>121.85404606501855</c:v>
                </c:pt>
                <c:pt idx="2204">
                  <c:v>121.88176879800176</c:v>
                </c:pt>
                <c:pt idx="2205">
                  <c:v>121.90918825169524</c:v>
                </c:pt>
                <c:pt idx="2206">
                  <c:v>121.93630356274915</c:v>
                </c:pt>
                <c:pt idx="2207">
                  <c:v>121.96311388332283</c:v>
                </c:pt>
                <c:pt idx="2208">
                  <c:v>121.9896183811744</c:v>
                </c:pt>
                <c:pt idx="2209">
                  <c:v>122.0158162397431</c:v>
                </c:pt>
                <c:pt idx="2210">
                  <c:v>122.04170665823378</c:v>
                </c:pt>
                <c:pt idx="2211">
                  <c:v>122.06728885169855</c:v>
                </c:pt>
                <c:pt idx="2212">
                  <c:v>122.09256205111694</c:v>
                </c:pt>
                <c:pt idx="2213">
                  <c:v>122.11752550347498</c:v>
                </c:pt>
                <c:pt idx="2214">
                  <c:v>122.14217847184241</c:v>
                </c:pt>
                <c:pt idx="2215">
                  <c:v>122.16652023544805</c:v>
                </c:pt>
                <c:pt idx="2216">
                  <c:v>122.19055008975494</c:v>
                </c:pt>
                <c:pt idx="2217">
                  <c:v>122.21426734653224</c:v>
                </c:pt>
                <c:pt idx="2218">
                  <c:v>122.2376713339263</c:v>
                </c:pt>
                <c:pt idx="2219">
                  <c:v>122.26076139653088</c:v>
                </c:pt>
                <c:pt idx="2220">
                  <c:v>122.28353689545419</c:v>
                </c:pt>
                <c:pt idx="2221">
                  <c:v>122.30599720838626</c:v>
                </c:pt>
                <c:pt idx="2222">
                  <c:v>122.32814172966278</c:v>
                </c:pt>
                <c:pt idx="2223">
                  <c:v>122.34996987032831</c:v>
                </c:pt>
                <c:pt idx="2224">
                  <c:v>122.37148105819867</c:v>
                </c:pt>
                <c:pt idx="2225">
                  <c:v>122.39267473792081</c:v>
                </c:pt>
                <c:pt idx="2226">
                  <c:v>122.41355037102961</c:v>
                </c:pt>
                <c:pt idx="2227">
                  <c:v>122.43410743600627</c:v>
                </c:pt>
                <c:pt idx="2228">
                  <c:v>122.45434542833252</c:v>
                </c:pt>
                <c:pt idx="2229">
                  <c:v>122.47426386054399</c:v>
                </c:pt>
                <c:pt idx="2230">
                  <c:v>122.49386226228245</c:v>
                </c:pt>
                <c:pt idx="2231">
                  <c:v>122.51314018034512</c:v>
                </c:pt>
                <c:pt idx="2232">
                  <c:v>122.53209717873371</c:v>
                </c:pt>
                <c:pt idx="2233">
                  <c:v>122.55073283870097</c:v>
                </c:pt>
                <c:pt idx="2234">
                  <c:v>122.56904675879557</c:v>
                </c:pt>
                <c:pt idx="2235">
                  <c:v>122.58703855490543</c:v>
                </c:pt>
                <c:pt idx="2236">
                  <c:v>122.60470786030021</c:v>
                </c:pt>
                <c:pt idx="2237">
                  <c:v>122.62205432567021</c:v>
                </c:pt>
                <c:pt idx="2238">
                  <c:v>122.63907761916462</c:v>
                </c:pt>
                <c:pt idx="2239">
                  <c:v>122.65577742642968</c:v>
                </c:pt>
                <c:pt idx="2240">
                  <c:v>122.67215345064147</c:v>
                </c:pt>
                <c:pt idx="2241">
                  <c:v>122.68820541254036</c:v>
                </c:pt>
                <c:pt idx="2242">
                  <c:v>122.70393305046282</c:v>
                </c:pt>
                <c:pt idx="2243">
                  <c:v>122.71933612036929</c:v>
                </c:pt>
                <c:pt idx="2244">
                  <c:v>122.73441439587447</c:v>
                </c:pt>
                <c:pt idx="2245">
                  <c:v>122.74916766827218</c:v>
                </c:pt>
                <c:pt idx="2246">
                  <c:v>122.76359574655913</c:v>
                </c:pt>
                <c:pt idx="2247">
                  <c:v>122.77769845746141</c:v>
                </c:pt>
                <c:pt idx="2248">
                  <c:v>122.79147564544982</c:v>
                </c:pt>
                <c:pt idx="2249">
                  <c:v>122.80492717276459</c:v>
                </c:pt>
                <c:pt idx="2250">
                  <c:v>122.8180529194295</c:v>
                </c:pt>
                <c:pt idx="2251">
                  <c:v>122.83085278326949</c:v>
                </c:pt>
                <c:pt idx="2252">
                  <c:v>122.84332667992403</c:v>
                </c:pt>
                <c:pt idx="2253">
                  <c:v>122.85547454285927</c:v>
                </c:pt>
                <c:pt idx="2254">
                  <c:v>122.86729632337926</c:v>
                </c:pt>
                <c:pt idx="2255">
                  <c:v>122.87879199063346</c:v>
                </c:pt>
                <c:pt idx="2256">
                  <c:v>122.88996153162638</c:v>
                </c:pt>
                <c:pt idx="2257">
                  <c:v>122.9008049512193</c:v>
                </c:pt>
                <c:pt idx="2258">
                  <c:v>122.91132227213704</c:v>
                </c:pt>
                <c:pt idx="2259">
                  <c:v>122.92151353496726</c:v>
                </c:pt>
                <c:pt idx="2260">
                  <c:v>122.93137879816251</c:v>
                </c:pt>
                <c:pt idx="2261">
                  <c:v>122.94091813803718</c:v>
                </c:pt>
                <c:pt idx="2262">
                  <c:v>122.95013164876383</c:v>
                </c:pt>
                <c:pt idx="2263">
                  <c:v>122.95901944236833</c:v>
                </c:pt>
                <c:pt idx="2264">
                  <c:v>122.96758164872308</c:v>
                </c:pt>
                <c:pt idx="2265">
                  <c:v>122.97581841553756</c:v>
                </c:pt>
                <c:pt idx="2266">
                  <c:v>122.98372990834827</c:v>
                </c:pt>
                <c:pt idx="2267">
                  <c:v>122.99131631050554</c:v>
                </c:pt>
                <c:pt idx="2268">
                  <c:v>122.99857782315988</c:v>
                </c:pt>
                <c:pt idx="2269">
                  <c:v>123.00551466524603</c:v>
                </c:pt>
                <c:pt idx="2270">
                  <c:v>123.01212707346517</c:v>
                </c:pt>
                <c:pt idx="2271">
                  <c:v>123.01841530226574</c:v>
                </c:pt>
                <c:pt idx="2272">
                  <c:v>123.02437962382112</c:v>
                </c:pt>
                <c:pt idx="2273">
                  <c:v>123.03002032800862</c:v>
                </c:pt>
                <c:pt idx="2274">
                  <c:v>123.03533772238227</c:v>
                </c:pt>
                <c:pt idx="2275">
                  <c:v>123.04033213214746</c:v>
                </c:pt>
                <c:pt idx="2276">
                  <c:v>123.04500390013391</c:v>
                </c:pt>
                <c:pt idx="2277">
                  <c:v>123.04935338676268</c:v>
                </c:pt>
                <c:pt idx="2278">
                  <c:v>123.05338097001703</c:v>
                </c:pt>
                <c:pt idx="2279">
                  <c:v>123.05708704540669</c:v>
                </c:pt>
                <c:pt idx="2280">
                  <c:v>123.06047202593467</c:v>
                </c:pt>
                <c:pt idx="2281">
                  <c:v>123.06353634205834</c:v>
                </c:pt>
                <c:pt idx="2282">
                  <c:v>123.06628044165083</c:v>
                </c:pt>
                <c:pt idx="2283">
                  <c:v>123.0687047899615</c:v>
                </c:pt>
                <c:pt idx="2284">
                  <c:v>123.0708098695721</c:v>
                </c:pt>
                <c:pt idx="2285">
                  <c:v>123.07259618035403</c:v>
                </c:pt>
                <c:pt idx="2286">
                  <c:v>123.07406423942132</c:v>
                </c:pt>
                <c:pt idx="2287">
                  <c:v>123.07521458108371</c:v>
                </c:pt>
                <c:pt idx="2288">
                  <c:v>123.07604775679707</c:v>
                </c:pt>
                <c:pt idx="2289">
                  <c:v>123.07656433511242</c:v>
                </c:pt>
                <c:pt idx="2290">
                  <c:v>123.07676490162218</c:v>
                </c:pt>
                <c:pt idx="2291">
                  <c:v>123.07665005890851</c:v>
                </c:pt>
                <c:pt idx="2292">
                  <c:v>123.07622042648291</c:v>
                </c:pt>
                <c:pt idx="2293">
                  <c:v>123.07547664073164</c:v>
                </c:pt>
                <c:pt idx="2294">
                  <c:v>123.07441935485467</c:v>
                </c:pt>
                <c:pt idx="2295">
                  <c:v>123.07304923880389</c:v>
                </c:pt>
                <c:pt idx="2296">
                  <c:v>123.07136697922098</c:v>
                </c:pt>
                <c:pt idx="2297">
                  <c:v>123.06937327937217</c:v>
                </c:pt>
                <c:pt idx="2298">
                  <c:v>123.06706885908139</c:v>
                </c:pt>
                <c:pt idx="2299">
                  <c:v>123.06445445466321</c:v>
                </c:pt>
                <c:pt idx="2300">
                  <c:v>123.06153081885138</c:v>
                </c:pt>
                <c:pt idx="2301">
                  <c:v>123.05829872072847</c:v>
                </c:pt>
                <c:pt idx="2302">
                  <c:v>123.05475894565248</c:v>
                </c:pt>
                <c:pt idx="2303">
                  <c:v>123.05091229518175</c:v>
                </c:pt>
                <c:pt idx="2304">
                  <c:v>123.04675958699829</c:v>
                </c:pt>
                <c:pt idx="2305">
                  <c:v>123.04230165483006</c:v>
                </c:pt>
                <c:pt idx="2306">
                  <c:v>123.03753934837106</c:v>
                </c:pt>
                <c:pt idx="2307">
                  <c:v>123.03247353319881</c:v>
                </c:pt>
                <c:pt idx="2308">
                  <c:v>123.02710509069334</c:v>
                </c:pt>
                <c:pt idx="2309">
                  <c:v>123.02143491795019</c:v>
                </c:pt>
                <c:pt idx="2310">
                  <c:v>123.01546392769538</c:v>
                </c:pt>
                <c:pt idx="2311">
                  <c:v>123.00919304819777</c:v>
                </c:pt>
                <c:pt idx="2312">
                  <c:v>123.00262322317843</c:v>
                </c:pt>
                <c:pt idx="2313">
                  <c:v>122.99575541171981</c:v>
                </c:pt>
                <c:pt idx="2314">
                  <c:v>122.98859058817358</c:v>
                </c:pt>
                <c:pt idx="2315">
                  <c:v>122.98112974206555</c:v>
                </c:pt>
                <c:pt idx="2316">
                  <c:v>122.97337387800013</c:v>
                </c:pt>
                <c:pt idx="2317">
                  <c:v>122.96532401556257</c:v>
                </c:pt>
                <c:pt idx="2318">
                  <c:v>122.9569811892213</c:v>
                </c:pt>
                <c:pt idx="2319">
                  <c:v>122.94834644822548</c:v>
                </c:pt>
                <c:pt idx="2320">
                  <c:v>122.93942085650374</c:v>
                </c:pt>
                <c:pt idx="2321">
                  <c:v>122.93020549256121</c:v>
                </c:pt>
                <c:pt idx="2322">
                  <c:v>122.92070144937284</c:v>
                </c:pt>
                <c:pt idx="2323">
                  <c:v>122.91090983427833</c:v>
                </c:pt>
                <c:pt idx="2324">
                  <c:v>122.90083176887362</c:v>
                </c:pt>
                <c:pt idx="2325">
                  <c:v>122.8904683889008</c:v>
                </c:pt>
                <c:pt idx="2326">
                  <c:v>122.87982084413662</c:v>
                </c:pt>
                <c:pt idx="2327">
                  <c:v>122.86889029828234</c:v>
                </c:pt>
                <c:pt idx="2328">
                  <c:v>122.85767792884593</c:v>
                </c:pt>
                <c:pt idx="2329">
                  <c:v>122.84618492702977</c:v>
                </c:pt>
                <c:pt idx="2330">
                  <c:v>122.83441249761358</c:v>
                </c:pt>
                <c:pt idx="2331">
                  <c:v>122.82236185883359</c:v>
                </c:pt>
                <c:pt idx="2332">
                  <c:v>122.81003424226581</c:v>
                </c:pt>
                <c:pt idx="2333">
                  <c:v>122.79743089270232</c:v>
                </c:pt>
                <c:pt idx="2334">
                  <c:v>122.78455306803153</c:v>
                </c:pt>
                <c:pt idx="2335">
                  <c:v>122.77140203911276</c:v>
                </c:pt>
                <c:pt idx="2336">
                  <c:v>122.75797908965001</c:v>
                </c:pt>
                <c:pt idx="2337">
                  <c:v>122.74428551606745</c:v>
                </c:pt>
                <c:pt idx="2338">
                  <c:v>122.73032262738161</c:v>
                </c:pt>
                <c:pt idx="2339">
                  <c:v>122.71609174506958</c:v>
                </c:pt>
                <c:pt idx="2340">
                  <c:v>122.70159420294101</c:v>
                </c:pt>
                <c:pt idx="2341">
                  <c:v>122.68683134700501</c:v>
                </c:pt>
                <c:pt idx="2342">
                  <c:v>122.67180453533857</c:v>
                </c:pt>
                <c:pt idx="2343">
                  <c:v>122.65651513795001</c:v>
                </c:pt>
                <c:pt idx="2344">
                  <c:v>122.64096453664527</c:v>
                </c:pt>
                <c:pt idx="2345">
                  <c:v>122.62515412488976</c:v>
                </c:pt>
                <c:pt idx="2346">
                  <c:v>122.60908530767172</c:v>
                </c:pt>
                <c:pt idx="2347">
                  <c:v>122.59275950136131</c:v>
                </c:pt>
                <c:pt idx="2348">
                  <c:v>122.57617813357075</c:v>
                </c:pt>
                <c:pt idx="2349">
                  <c:v>122.5593426430129</c:v>
                </c:pt>
                <c:pt idx="2350">
                  <c:v>122.54225447935983</c:v>
                </c:pt>
                <c:pt idx="2351">
                  <c:v>122.52491510309559</c:v>
                </c:pt>
                <c:pt idx="2352">
                  <c:v>122.50732598537321</c:v>
                </c:pt>
                <c:pt idx="2353">
                  <c:v>122.48948860786933</c:v>
                </c:pt>
                <c:pt idx="2354">
                  <c:v>122.47140446263421</c:v>
                </c:pt>
                <c:pt idx="2355">
                  <c:v>122.45307505194594</c:v>
                </c:pt>
                <c:pt idx="2356">
                  <c:v>122.43450188816004</c:v>
                </c:pt>
                <c:pt idx="2357">
                  <c:v>122.41568649355742</c:v>
                </c:pt>
                <c:pt idx="2358">
                  <c:v>122.39663040019536</c:v>
                </c:pt>
                <c:pt idx="2359">
                  <c:v>122.37733514975375</c:v>
                </c:pt>
                <c:pt idx="2360">
                  <c:v>122.35780229338019</c:v>
                </c:pt>
                <c:pt idx="2361">
                  <c:v>122.33803339153823</c:v>
                </c:pt>
                <c:pt idx="2362">
                  <c:v>122.31803001384939</c:v>
                </c:pt>
                <c:pt idx="2363">
                  <c:v>122.29779373893768</c:v>
                </c:pt>
                <c:pt idx="2364">
                  <c:v>122.27732615427203</c:v>
                </c:pt>
                <c:pt idx="2365">
                  <c:v>122.25662885600819</c:v>
                </c:pt>
                <c:pt idx="2366">
                  <c:v>122.23570344882853</c:v>
                </c:pt>
                <c:pt idx="2367">
                  <c:v>122.21455154578297</c:v>
                </c:pt>
                <c:pt idx="2368">
                  <c:v>122.19317476812776</c:v>
                </c:pt>
                <c:pt idx="2369">
                  <c:v>122.17157474516216</c:v>
                </c:pt>
                <c:pt idx="2370">
                  <c:v>122.14975311406894</c:v>
                </c:pt>
                <c:pt idx="2371">
                  <c:v>122.12771151974766</c:v>
                </c:pt>
                <c:pt idx="2372">
                  <c:v>122.10545161465205</c:v>
                </c:pt>
                <c:pt idx="2373">
                  <c:v>122.0829750586243</c:v>
                </c:pt>
                <c:pt idx="2374">
                  <c:v>122.06028351872951</c:v>
                </c:pt>
                <c:pt idx="2375">
                  <c:v>122.03737866908895</c:v>
                </c:pt>
                <c:pt idx="2376">
                  <c:v>122.01426219071422</c:v>
                </c:pt>
                <c:pt idx="2377">
                  <c:v>121.99093577133638</c:v>
                </c:pt>
                <c:pt idx="2378">
                  <c:v>121.96740110523979</c:v>
                </c:pt>
                <c:pt idx="2379">
                  <c:v>121.94365989309185</c:v>
                </c:pt>
                <c:pt idx="2380">
                  <c:v>121.91971384177316</c:v>
                </c:pt>
                <c:pt idx="2381">
                  <c:v>121.89556466420633</c:v>
                </c:pt>
                <c:pt idx="2382">
                  <c:v>121.87121407918679</c:v>
                </c:pt>
                <c:pt idx="2383">
                  <c:v>121.8466638112083</c:v>
                </c:pt>
                <c:pt idx="2384">
                  <c:v>121.82191559029256</c:v>
                </c:pt>
                <c:pt idx="2385">
                  <c:v>121.79697115181548</c:v>
                </c:pt>
                <c:pt idx="2386">
                  <c:v>121.77183223633511</c:v>
                </c:pt>
                <c:pt idx="2387">
                  <c:v>121.74650058941506</c:v>
                </c:pt>
                <c:pt idx="2388">
                  <c:v>121.72097796145326</c:v>
                </c:pt>
                <c:pt idx="2389">
                  <c:v>121.69526610750472</c:v>
                </c:pt>
                <c:pt idx="2390">
                  <c:v>121.66936678710738</c:v>
                </c:pt>
                <c:pt idx="2391">
                  <c:v>121.64328176410655</c:v>
                </c:pt>
                <c:pt idx="2392">
                  <c:v>121.6170128064776</c:v>
                </c:pt>
                <c:pt idx="2393">
                  <c:v>121.59056168615136</c:v>
                </c:pt>
                <c:pt idx="2394">
                  <c:v>121.56393017883572</c:v>
                </c:pt>
                <c:pt idx="2395">
                  <c:v>121.5371200638381</c:v>
                </c:pt>
                <c:pt idx="2396">
                  <c:v>121.51013312388983</c:v>
                </c:pt>
                <c:pt idx="2397">
                  <c:v>121.48297114496664</c:v>
                </c:pt>
                <c:pt idx="2398">
                  <c:v>121.45563591611011</c:v>
                </c:pt>
                <c:pt idx="2399">
                  <c:v>121.42812922925262</c:v>
                </c:pt>
                <c:pt idx="2400">
                  <c:v>121.40045287903357</c:v>
                </c:pt>
                <c:pt idx="2401">
                  <c:v>121.37260866262518</c:v>
                </c:pt>
                <c:pt idx="2402">
                  <c:v>121.34459837955026</c:v>
                </c:pt>
                <c:pt idx="2403">
                  <c:v>121.31642383150495</c:v>
                </c:pt>
                <c:pt idx="2404">
                  <c:v>121.28808682217746</c:v>
                </c:pt>
                <c:pt idx="2405">
                  <c:v>121.25958915707153</c:v>
                </c:pt>
                <c:pt idx="2406">
                  <c:v>121.23093264332201</c:v>
                </c:pt>
                <c:pt idx="2407">
                  <c:v>121.20211908952083</c:v>
                </c:pt>
                <c:pt idx="2408">
                  <c:v>121.17315030553056</c:v>
                </c:pt>
                <c:pt idx="2409">
                  <c:v>121.14402810231161</c:v>
                </c:pt>
                <c:pt idx="2410">
                  <c:v>121.11475429173521</c:v>
                </c:pt>
                <c:pt idx="2411">
                  <c:v>121.08533068640963</c:v>
                </c:pt>
                <c:pt idx="2412">
                  <c:v>121.05575909949513</c:v>
                </c:pt>
                <c:pt idx="2413">
                  <c:v>121.02604134452801</c:v>
                </c:pt>
                <c:pt idx="2414">
                  <c:v>120.99617923523553</c:v>
                </c:pt>
                <c:pt idx="2415">
                  <c:v>120.96617458536258</c:v>
                </c:pt>
                <c:pt idx="2416">
                  <c:v>120.93602920848532</c:v>
                </c:pt>
                <c:pt idx="2417">
                  <c:v>120.90574491783642</c:v>
                </c:pt>
                <c:pt idx="2418">
                  <c:v>120.87532352612212</c:v>
                </c:pt>
                <c:pt idx="2419">
                  <c:v>120.84476684534408</c:v>
                </c:pt>
                <c:pt idx="2420">
                  <c:v>120.81407668661927</c:v>
                </c:pt>
                <c:pt idx="2421">
                  <c:v>120.78325486000165</c:v>
                </c:pt>
                <c:pt idx="2422">
                  <c:v>120.7523031743022</c:v>
                </c:pt>
                <c:pt idx="2423">
                  <c:v>120.72122343691029</c:v>
                </c:pt>
                <c:pt idx="2424">
                  <c:v>120.69001745361524</c:v>
                </c:pt>
                <c:pt idx="2425">
                  <c:v>120.65868702842661</c:v>
                </c:pt>
                <c:pt idx="2426">
                  <c:v>120.62723396339855</c:v>
                </c:pt>
                <c:pt idx="2427">
                  <c:v>120.59566005844977</c:v>
                </c:pt>
                <c:pt idx="2428">
                  <c:v>120.56396711118566</c:v>
                </c:pt>
                <c:pt idx="2429">
                  <c:v>120.53215691672213</c:v>
                </c:pt>
                <c:pt idx="2430">
                  <c:v>120.50023126750938</c:v>
                </c:pt>
                <c:pt idx="2431">
                  <c:v>120.46819195315234</c:v>
                </c:pt>
                <c:pt idx="2432">
                  <c:v>120.43604076023715</c:v>
                </c:pt>
                <c:pt idx="2433">
                  <c:v>120.40377947215295</c:v>
                </c:pt>
                <c:pt idx="2434">
                  <c:v>120.37140986891869</c:v>
                </c:pt>
                <c:pt idx="2435">
                  <c:v>120.33893372700598</c:v>
                </c:pt>
                <c:pt idx="2436">
                  <c:v>120.30635281916429</c:v>
                </c:pt>
                <c:pt idx="2437">
                  <c:v>120.27366891424896</c:v>
                </c:pt>
                <c:pt idx="2438">
                  <c:v>120.24088377704422</c:v>
                </c:pt>
                <c:pt idx="2439">
                  <c:v>120.20799916809145</c:v>
                </c:pt>
                <c:pt idx="2440">
                  <c:v>120.17501684351677</c:v>
                </c:pt>
                <c:pt idx="2441">
                  <c:v>120.14193855485746</c:v>
                </c:pt>
                <c:pt idx="2442">
                  <c:v>120.10876604888958</c:v>
                </c:pt>
                <c:pt idx="2443">
                  <c:v>120.0755010674586</c:v>
                </c:pt>
                <c:pt idx="2444">
                  <c:v>120.04214534730622</c:v>
                </c:pt>
                <c:pt idx="2445">
                  <c:v>120.00870061990233</c:v>
                </c:pt>
                <c:pt idx="2446">
                  <c:v>119.97516861127234</c:v>
                </c:pt>
                <c:pt idx="2447">
                  <c:v>119.94155104183105</c:v>
                </c:pt>
                <c:pt idx="2448">
                  <c:v>119.90784962621174</c:v>
                </c:pt>
                <c:pt idx="2449">
                  <c:v>119.87406607309967</c:v>
                </c:pt>
                <c:pt idx="2450">
                  <c:v>119.84020208506412</c:v>
                </c:pt>
                <c:pt idx="2451">
                  <c:v>119.80625935839061</c:v>
                </c:pt>
                <c:pt idx="2452">
                  <c:v>119.77223958291729</c:v>
                </c:pt>
                <c:pt idx="2453">
                  <c:v>119.73814444186672</c:v>
                </c:pt>
                <c:pt idx="2454">
                  <c:v>119.70397561168312</c:v>
                </c:pt>
                <c:pt idx="2455">
                  <c:v>119.66973476186705</c:v>
                </c:pt>
                <c:pt idx="2456">
                  <c:v>119.63542355481223</c:v>
                </c:pt>
                <c:pt idx="2457">
                  <c:v>119.60104364564364</c:v>
                </c:pt>
                <c:pt idx="2458">
                  <c:v>119.56659668205401</c:v>
                </c:pt>
                <c:pt idx="2459">
                  <c:v>119.53208430414354</c:v>
                </c:pt>
                <c:pt idx="2460">
                  <c:v>119.49750814425977</c:v>
                </c:pt>
                <c:pt idx="2461">
                  <c:v>119.46286982683537</c:v>
                </c:pt>
                <c:pt idx="2462">
                  <c:v>119.42817096823185</c:v>
                </c:pt>
                <c:pt idx="2463">
                  <c:v>119.39341317658051</c:v>
                </c:pt>
                <c:pt idx="2464">
                  <c:v>119.35859805162269</c:v>
                </c:pt>
                <c:pt idx="2465">
                  <c:v>119.32372718455613</c:v>
                </c:pt>
                <c:pt idx="2466">
                  <c:v>119.28880215787683</c:v>
                </c:pt>
                <c:pt idx="2467">
                  <c:v>119.25382454522459</c:v>
                </c:pt>
                <c:pt idx="2468">
                  <c:v>119.21879591122763</c:v>
                </c:pt>
                <c:pt idx="2469">
                  <c:v>119.1837178113509</c:v>
                </c:pt>
                <c:pt idx="2470">
                  <c:v>119.1485917917414</c:v>
                </c:pt>
                <c:pt idx="2471">
                  <c:v>119.11341938907681</c:v>
                </c:pt>
                <c:pt idx="2472">
                  <c:v>119.07820213041396</c:v>
                </c:pt>
                <c:pt idx="2473">
                  <c:v>119.04294153303903</c:v>
                </c:pt>
                <c:pt idx="2474">
                  <c:v>119.00763910431834</c:v>
                </c:pt>
                <c:pt idx="2475">
                  <c:v>118.97229634154837</c:v>
                </c:pt>
                <c:pt idx="2476">
                  <c:v>118.93691473180868</c:v>
                </c:pt>
                <c:pt idx="2477">
                  <c:v>118.9014957518152</c:v>
                </c:pt>
                <c:pt idx="2478">
                  <c:v>118.86604086777376</c:v>
                </c:pt>
                <c:pt idx="2479">
                  <c:v>118.83055153523472</c:v>
                </c:pt>
                <c:pt idx="2480">
                  <c:v>118.79502919894823</c:v>
                </c:pt>
                <c:pt idx="2481">
                  <c:v>118.75947529272182</c:v>
                </c:pt>
                <c:pt idx="2482">
                  <c:v>118.72389123927661</c:v>
                </c:pt>
                <c:pt idx="2483">
                  <c:v>118.68827845010622</c:v>
                </c:pt>
                <c:pt idx="2484">
                  <c:v>118.65263832533539</c:v>
                </c:pt>
                <c:pt idx="2485">
                  <c:v>118.61697225358026</c:v>
                </c:pt>
                <c:pt idx="2486">
                  <c:v>118.58128161180889</c:v>
                </c:pt>
                <c:pt idx="2487">
                  <c:v>118.54556776520354</c:v>
                </c:pt>
                <c:pt idx="2488">
                  <c:v>118.5098320670225</c:v>
                </c:pt>
                <c:pt idx="2489">
                  <c:v>118.47407585846418</c:v>
                </c:pt>
                <c:pt idx="2490">
                  <c:v>118.43830046853168</c:v>
                </c:pt>
                <c:pt idx="2491">
                  <c:v>118.40250721389737</c:v>
                </c:pt>
                <c:pt idx="2492">
                  <c:v>118.36669739877024</c:v>
                </c:pt>
                <c:pt idx="2493">
                  <c:v>118.3308723147608</c:v>
                </c:pt>
                <c:pt idx="2494">
                  <c:v>118.29503324075188</c:v>
                </c:pt>
                <c:pt idx="2495">
                  <c:v>118.25918144276463</c:v>
                </c:pt>
                <c:pt idx="2496">
                  <c:v>118.2233181738318</c:v>
                </c:pt>
                <c:pt idx="2497">
                  <c:v>118.18744467386384</c:v>
                </c:pt>
                <c:pt idx="2498">
                  <c:v>118.15156216952462</c:v>
                </c:pt>
                <c:pt idx="2499">
                  <c:v>118.11567187410118</c:v>
                </c:pt>
                <c:pt idx="2500">
                  <c:v>118.07977498737824</c:v>
                </c:pt>
                <c:pt idx="2501">
                  <c:v>118.04387269551179</c:v>
                </c:pt>
                <c:pt idx="2502">
                  <c:v>118.00796617090529</c:v>
                </c:pt>
                <c:pt idx="2503">
                  <c:v>117.97205657208394</c:v>
                </c:pt>
                <c:pt idx="2504">
                  <c:v>117.93614504357227</c:v>
                </c:pt>
                <c:pt idx="2505">
                  <c:v>117.90023271577343</c:v>
                </c:pt>
                <c:pt idx="2506">
                  <c:v>117.86432070484369</c:v>
                </c:pt>
                <c:pt idx="2507">
                  <c:v>117.82841011257659</c:v>
                </c:pt>
                <c:pt idx="2508">
                  <c:v>117.79250202628074</c:v>
                </c:pt>
                <c:pt idx="2509">
                  <c:v>117.7565975186604</c:v>
                </c:pt>
                <c:pt idx="2510">
                  <c:v>117.72069764769948</c:v>
                </c:pt>
                <c:pt idx="2511">
                  <c:v>117.68480345654329</c:v>
                </c:pt>
                <c:pt idx="2512">
                  <c:v>117.64891597338286</c:v>
                </c:pt>
                <c:pt idx="2513">
                  <c:v>117.61303621133798</c:v>
                </c:pt>
                <c:pt idx="2514">
                  <c:v>117.57716516834452</c:v>
                </c:pt>
                <c:pt idx="2515">
                  <c:v>117.5413038270402</c:v>
                </c:pt>
                <c:pt idx="2516">
                  <c:v>117.50545315465041</c:v>
                </c:pt>
                <c:pt idx="2517">
                  <c:v>117.4696141028783</c:v>
                </c:pt>
                <c:pt idx="2518">
                  <c:v>117.43378760779214</c:v>
                </c:pt>
                <c:pt idx="2519">
                  <c:v>117.39797458971401</c:v>
                </c:pt>
                <c:pt idx="2520">
                  <c:v>117.36217595311312</c:v>
                </c:pt>
                <c:pt idx="2521">
                  <c:v>117.32639258649381</c:v>
                </c:pt>
                <c:pt idx="2522">
                  <c:v>117.29062536228851</c:v>
                </c:pt>
                <c:pt idx="2523">
                  <c:v>117.25487513675247</c:v>
                </c:pt>
                <c:pt idx="2524">
                  <c:v>117.21914274985403</c:v>
                </c:pt>
                <c:pt idx="2525">
                  <c:v>117.18342902517139</c:v>
                </c:pt>
                <c:pt idx="2526">
                  <c:v>117.14773476978638</c:v>
                </c:pt>
                <c:pt idx="2527">
                  <c:v>117.11206077418159</c:v>
                </c:pt>
                <c:pt idx="2528">
                  <c:v>117.0764078121347</c:v>
                </c:pt>
                <c:pt idx="2529">
                  <c:v>117.04077664061892</c:v>
                </c:pt>
                <c:pt idx="2530">
                  <c:v>117.00516799969809</c:v>
                </c:pt>
                <c:pt idx="2531">
                  <c:v>116.96958261242784</c:v>
                </c:pt>
                <c:pt idx="2532">
                  <c:v>116.9340211847543</c:v>
                </c:pt>
                <c:pt idx="2533">
                  <c:v>116.89848440541249</c:v>
                </c:pt>
                <c:pt idx="2534">
                  <c:v>116.86297294583142</c:v>
                </c:pt>
                <c:pt idx="2535">
                  <c:v>116.8274874600317</c:v>
                </c:pt>
                <c:pt idx="2536">
                  <c:v>116.79202858452969</c:v>
                </c:pt>
                <c:pt idx="2537">
                  <c:v>116.75659693824176</c:v>
                </c:pt>
                <c:pt idx="2538">
                  <c:v>116.72119312238522</c:v>
                </c:pt>
                <c:pt idx="2539">
                  <c:v>116.68581772038519</c:v>
                </c:pt>
                <c:pt idx="2540">
                  <c:v>116.65047129777747</c:v>
                </c:pt>
                <c:pt idx="2541">
                  <c:v>116.61515440211728</c:v>
                </c:pt>
                <c:pt idx="2542">
                  <c:v>116.57986756288162</c:v>
                </c:pt>
                <c:pt idx="2543">
                  <c:v>116.54461129138072</c:v>
                </c:pt>
                <c:pt idx="2544">
                  <c:v>116.50938608066119</c:v>
                </c:pt>
                <c:pt idx="2545">
                  <c:v>116.47419240541835</c:v>
                </c:pt>
                <c:pt idx="2546">
                  <c:v>116.43903072190162</c:v>
                </c:pt>
                <c:pt idx="2547">
                  <c:v>116.40390146782552</c:v>
                </c:pt>
                <c:pt idx="2548">
                  <c:v>116.36880506228022</c:v>
                </c:pt>
                <c:pt idx="2549">
                  <c:v>116.33374190564186</c:v>
                </c:pt>
                <c:pt idx="2550">
                  <c:v>116.29871237948167</c:v>
                </c:pt>
                <c:pt idx="2551">
                  <c:v>116.26371684648134</c:v>
                </c:pt>
                <c:pt idx="2552">
                  <c:v>116.22875565034252</c:v>
                </c:pt>
                <c:pt idx="2553">
                  <c:v>116.19382911569951</c:v>
                </c:pt>
                <c:pt idx="2554">
                  <c:v>116.1589375480348</c:v>
                </c:pt>
                <c:pt idx="2555">
                  <c:v>116.12408123359107</c:v>
                </c:pt>
                <c:pt idx="2556">
                  <c:v>116.08926043928642</c:v>
                </c:pt>
                <c:pt idx="2557">
                  <c:v>116.05447541262897</c:v>
                </c:pt>
                <c:pt idx="2558">
                  <c:v>116.01972638163201</c:v>
                </c:pt>
                <c:pt idx="2559">
                  <c:v>115.98501355473059</c:v>
                </c:pt>
                <c:pt idx="2560">
                  <c:v>115.95033712069663</c:v>
                </c:pt>
                <c:pt idx="2561">
                  <c:v>115.91569724855738</c:v>
                </c:pt>
                <c:pt idx="2562">
                  <c:v>115.88109408751149</c:v>
                </c:pt>
                <c:pt idx="2563">
                  <c:v>115.84652776684709</c:v>
                </c:pt>
                <c:pt idx="2564">
                  <c:v>115.8119983958594</c:v>
                </c:pt>
                <c:pt idx="2565">
                  <c:v>115.77750606377066</c:v>
                </c:pt>
                <c:pt idx="2566">
                  <c:v>115.74305083964819</c:v>
                </c:pt>
                <c:pt idx="2567">
                  <c:v>115.70863277232293</c:v>
                </c:pt>
                <c:pt idx="2568">
                  <c:v>115.67425189031177</c:v>
                </c:pt>
                <c:pt idx="2569">
                  <c:v>115.63990820173535</c:v>
                </c:pt>
                <c:pt idx="2570">
                  <c:v>115.60560169423967</c:v>
                </c:pt>
                <c:pt idx="2571">
                  <c:v>115.57133233491651</c:v>
                </c:pt>
                <c:pt idx="2572">
                  <c:v>115.53710007022644</c:v>
                </c:pt>
                <c:pt idx="2573">
                  <c:v>115.50290482591946</c:v>
                </c:pt>
                <c:pt idx="2574">
                  <c:v>115.46874650695455</c:v>
                </c:pt>
                <c:pt idx="2575">
                  <c:v>115.43462499742704</c:v>
                </c:pt>
                <c:pt idx="2576">
                  <c:v>115.40054016048789</c:v>
                </c:pt>
                <c:pt idx="2577">
                  <c:v>115.36649183826736</c:v>
                </c:pt>
                <c:pt idx="2578">
                  <c:v>115.33247985179834</c:v>
                </c:pt>
                <c:pt idx="2579">
                  <c:v>115.29850400094151</c:v>
                </c:pt>
                <c:pt idx="2580">
                  <c:v>115.26456406430712</c:v>
                </c:pt>
                <c:pt idx="2581">
                  <c:v>115.23065979918051</c:v>
                </c:pt>
                <c:pt idx="2582">
                  <c:v>115.19679094144711</c:v>
                </c:pt>
                <c:pt idx="2583">
                  <c:v>115.16295720551523</c:v>
                </c:pt>
                <c:pt idx="2584">
                  <c:v>115.12915828424387</c:v>
                </c:pt>
                <c:pt idx="2585">
                  <c:v>115.0953938488658</c:v>
                </c:pt>
                <c:pt idx="2586">
                  <c:v>115.06166354891558</c:v>
                </c:pt>
                <c:pt idx="2587">
                  <c:v>115.02796701215192</c:v>
                </c:pt>
                <c:pt idx="2588">
                  <c:v>114.99430384448725</c:v>
                </c:pt>
                <c:pt idx="2589">
                  <c:v>114.96067362991242</c:v>
                </c:pt>
                <c:pt idx="2590">
                  <c:v>114.92707593042373</c:v>
                </c:pt>
                <c:pt idx="2591">
                  <c:v>114.89351028594861</c:v>
                </c:pt>
                <c:pt idx="2592">
                  <c:v>114.8599762142747</c:v>
                </c:pt>
                <c:pt idx="2593">
                  <c:v>114.82647321097535</c:v>
                </c:pt>
                <c:pt idx="2594">
                  <c:v>114.79300074933734</c:v>
                </c:pt>
                <c:pt idx="2595">
                  <c:v>114.75955828028862</c:v>
                </c:pt>
                <c:pt idx="2596">
                  <c:v>114.72614523232747</c:v>
                </c:pt>
                <c:pt idx="2597">
                  <c:v>114.69276101144651</c:v>
                </c:pt>
                <c:pt idx="2598">
                  <c:v>114.6594050010665</c:v>
                </c:pt>
                <c:pt idx="2599">
                  <c:v>114.62607656195978</c:v>
                </c:pt>
                <c:pt idx="2600">
                  <c:v>114.59277503218166</c:v>
                </c:pt>
                <c:pt idx="2601">
                  <c:v>114.55949972699707</c:v>
                </c:pt>
                <c:pt idx="2602">
                  <c:v>114.52624993881139</c:v>
                </c:pt>
                <c:pt idx="2603">
                  <c:v>114.49302493709783</c:v>
                </c:pt>
                <c:pt idx="2604">
                  <c:v>114.45982396832738</c:v>
                </c:pt>
                <c:pt idx="2605">
                  <c:v>114.42664625589772</c:v>
                </c:pt>
                <c:pt idx="2606">
                  <c:v>114.3934910000619</c:v>
                </c:pt>
                <c:pt idx="2607">
                  <c:v>114.36035737786058</c:v>
                </c:pt>
                <c:pt idx="2608">
                  <c:v>114.32724454304778</c:v>
                </c:pt>
                <c:pt idx="2609">
                  <c:v>114.29415162602372</c:v>
                </c:pt>
                <c:pt idx="2610">
                  <c:v>114.26107773376344</c:v>
                </c:pt>
                <c:pt idx="2611">
                  <c:v>114.22802194974733</c:v>
                </c:pt>
                <c:pt idx="2612">
                  <c:v>114.19498333389069</c:v>
                </c:pt>
                <c:pt idx="2613">
                  <c:v>114.16196092247448</c:v>
                </c:pt>
                <c:pt idx="2614">
                  <c:v>114.1289537280755</c:v>
                </c:pt>
                <c:pt idx="2615">
                  <c:v>114.09596073949747</c:v>
                </c:pt>
                <c:pt idx="2616">
                  <c:v>114.06298092170046</c:v>
                </c:pt>
                <c:pt idx="2617">
                  <c:v>114.03001321573323</c:v>
                </c:pt>
                <c:pt idx="2618">
                  <c:v>113.99705653866255</c:v>
                </c:pt>
                <c:pt idx="2619">
                  <c:v>113.96410978350499</c:v>
                </c:pt>
                <c:pt idx="2620">
                  <c:v>113.9311718191575</c:v>
                </c:pt>
                <c:pt idx="2621">
                  <c:v>113.89824149032947</c:v>
                </c:pt>
                <c:pt idx="2622">
                  <c:v>113.86531761747273</c:v>
                </c:pt>
                <c:pt idx="2623">
                  <c:v>113.83239899671402</c:v>
                </c:pt>
                <c:pt idx="2624">
                  <c:v>113.79948439978557</c:v>
                </c:pt>
                <c:pt idx="2625">
                  <c:v>113.76657257395773</c:v>
                </c:pt>
                <c:pt idx="2626">
                  <c:v>113.73366224196945</c:v>
                </c:pt>
                <c:pt idx="2627">
                  <c:v>113.70075210196121</c:v>
                </c:pt>
                <c:pt idx="2628">
                  <c:v>113.66784082740566</c:v>
                </c:pt>
                <c:pt idx="2629">
                  <c:v>113.63492706704106</c:v>
                </c:pt>
                <c:pt idx="2630">
                  <c:v>113.60200944480252</c:v>
                </c:pt>
                <c:pt idx="2631">
                  <c:v>113.56908655975477</c:v>
                </c:pt>
                <c:pt idx="2632">
                  <c:v>113.536156986023</c:v>
                </c:pt>
                <c:pt idx="2633">
                  <c:v>113.50321927272853</c:v>
                </c:pt>
                <c:pt idx="2634">
                  <c:v>113.47027194391724</c:v>
                </c:pt>
                <c:pt idx="2635">
                  <c:v>113.4373134984958</c:v>
                </c:pt>
                <c:pt idx="2636">
                  <c:v>113.40434241016311</c:v>
                </c:pt>
                <c:pt idx="2637">
                  <c:v>113.37135712734303</c:v>
                </c:pt>
                <c:pt idx="2638">
                  <c:v>113.33835607311809</c:v>
                </c:pt>
                <c:pt idx="2639">
                  <c:v>113.30533764516181</c:v>
                </c:pt>
                <c:pt idx="2640">
                  <c:v>113.27230021567357</c:v>
                </c:pt>
                <c:pt idx="2641">
                  <c:v>113.2392421313117</c:v>
                </c:pt>
                <c:pt idx="2642">
                  <c:v>113.2061617131252</c:v>
                </c:pt>
                <c:pt idx="2643">
                  <c:v>113.17305725649085</c:v>
                </c:pt>
                <c:pt idx="2644">
                  <c:v>113.13992703104485</c:v>
                </c:pt>
                <c:pt idx="2645">
                  <c:v>113.10676928061862</c:v>
                </c:pt>
                <c:pt idx="2646">
                  <c:v>113.0735822231713</c:v>
                </c:pt>
                <c:pt idx="2647">
                  <c:v>113.04036405072621</c:v>
                </c:pt>
                <c:pt idx="2648">
                  <c:v>113.0071129293048</c:v>
                </c:pt>
                <c:pt idx="2649">
                  <c:v>112.97382699886057</c:v>
                </c:pt>
                <c:pt idx="2650">
                  <c:v>112.94050437321688</c:v>
                </c:pt>
                <c:pt idx="2651">
                  <c:v>112.90714313999933</c:v>
                </c:pt>
                <c:pt idx="2652">
                  <c:v>112.87374136057394</c:v>
                </c:pt>
                <c:pt idx="2653">
                  <c:v>112.84029706998035</c:v>
                </c:pt>
                <c:pt idx="2654">
                  <c:v>112.80680827687065</c:v>
                </c:pt>
                <c:pt idx="2655">
                  <c:v>112.77327296344419</c:v>
                </c:pt>
                <c:pt idx="2656">
                  <c:v>112.73968908538333</c:v>
                </c:pt>
                <c:pt idx="2657">
                  <c:v>112.70605457179293</c:v>
                </c:pt>
                <c:pt idx="2658">
                  <c:v>112.6723673251349</c:v>
                </c:pt>
                <c:pt idx="2659">
                  <c:v>112.63862522116624</c:v>
                </c:pt>
                <c:pt idx="2660">
                  <c:v>112.60482610887836</c:v>
                </c:pt>
                <c:pt idx="2661">
                  <c:v>112.57096781043326</c:v>
                </c:pt>
                <c:pt idx="2662">
                  <c:v>112.53704812110213</c:v>
                </c:pt>
                <c:pt idx="2663">
                  <c:v>112.50306480920614</c:v>
                </c:pt>
                <c:pt idx="2664">
                  <c:v>112.46901561605192</c:v>
                </c:pt>
                <c:pt idx="2665">
                  <c:v>112.43489825587392</c:v>
                </c:pt>
                <c:pt idx="2666">
                  <c:v>112.40071041577313</c:v>
                </c:pt>
                <c:pt idx="2667">
                  <c:v>112.36644975565814</c:v>
                </c:pt>
                <c:pt idx="2668">
                  <c:v>112.33211390818305</c:v>
                </c:pt>
                <c:pt idx="2669">
                  <c:v>112.29770047869275</c:v>
                </c:pt>
                <c:pt idx="2670">
                  <c:v>112.26320704516114</c:v>
                </c:pt>
                <c:pt idx="2671">
                  <c:v>112.22863115813304</c:v>
                </c:pt>
                <c:pt idx="2672">
                  <c:v>112.19397034066905</c:v>
                </c:pt>
                <c:pt idx="2673">
                  <c:v>112.15922208828677</c:v>
                </c:pt>
                <c:pt idx="2674">
                  <c:v>112.12438386890324</c:v>
                </c:pt>
                <c:pt idx="2675">
                  <c:v>112.08945312278108</c:v>
                </c:pt>
                <c:pt idx="2676">
                  <c:v>112.05442726247136</c:v>
                </c:pt>
                <c:pt idx="2677">
                  <c:v>112.01930367275864</c:v>
                </c:pt>
                <c:pt idx="2678">
                  <c:v>111.9840797106075</c:v>
                </c:pt>
                <c:pt idx="2679">
                  <c:v>111.94875270510791</c:v>
                </c:pt>
                <c:pt idx="2680">
                  <c:v>111.91331995742195</c:v>
                </c:pt>
                <c:pt idx="2681">
                  <c:v>111.8777787407316</c:v>
                </c:pt>
                <c:pt idx="2682">
                  <c:v>111.84212630018703</c:v>
                </c:pt>
                <c:pt idx="2683">
                  <c:v>111.80635985285464</c:v>
                </c:pt>
                <c:pt idx="2684">
                  <c:v>111.77047658766654</c:v>
                </c:pt>
                <c:pt idx="2685">
                  <c:v>111.73447366537175</c:v>
                </c:pt>
                <c:pt idx="2686">
                  <c:v>111.69834821848559</c:v>
                </c:pt>
                <c:pt idx="2687">
                  <c:v>111.66209735124225</c:v>
                </c:pt>
                <c:pt idx="2688">
                  <c:v>111.6257181395476</c:v>
                </c:pt>
                <c:pt idx="2689">
                  <c:v>111.58920763093148</c:v>
                </c:pt>
                <c:pt idx="2690">
                  <c:v>111.55256284450232</c:v>
                </c:pt>
                <c:pt idx="2691">
                  <c:v>111.51578077090232</c:v>
                </c:pt>
                <c:pt idx="2692">
                  <c:v>111.47885837226278</c:v>
                </c:pt>
                <c:pt idx="2693">
                  <c:v>111.44179258216094</c:v>
                </c:pt>
                <c:pt idx="2694">
                  <c:v>111.40458030557917</c:v>
                </c:pt>
                <c:pt idx="2695">
                  <c:v>111.36721841886116</c:v>
                </c:pt>
                <c:pt idx="2696">
                  <c:v>111.32970376967334</c:v>
                </c:pt>
                <c:pt idx="2697">
                  <c:v>111.2920331769654</c:v>
                </c:pt>
                <c:pt idx="2698">
                  <c:v>111.25420343093214</c:v>
                </c:pt>
                <c:pt idx="2699">
                  <c:v>111.21621129297597</c:v>
                </c:pt>
                <c:pt idx="2700">
                  <c:v>111.17805349567061</c:v>
                </c:pt>
                <c:pt idx="2701">
                  <c:v>111.13972674272775</c:v>
                </c:pt>
                <c:pt idx="2702">
                  <c:v>111.10122770896167</c:v>
                </c:pt>
                <c:pt idx="2703">
                  <c:v>111.06255304025873</c:v>
                </c:pt>
                <c:pt idx="2704">
                  <c:v>111.02369935354406</c:v>
                </c:pt>
                <c:pt idx="2705">
                  <c:v>110.98466323675328</c:v>
                </c:pt>
                <c:pt idx="2706">
                  <c:v>110.94544124880437</c:v>
                </c:pt>
                <c:pt idx="2707">
                  <c:v>110.90602991956791</c:v>
                </c:pt>
                <c:pt idx="2708">
                  <c:v>110.86642574984539</c:v>
                </c:pt>
                <c:pt idx="2709">
                  <c:v>110.82662521134077</c:v>
                </c:pt>
                <c:pt idx="2710">
                  <c:v>110.78662474664078</c:v>
                </c:pt>
                <c:pt idx="2711">
                  <c:v>110.74642076919254</c:v>
                </c:pt>
                <c:pt idx="2712">
                  <c:v>110.70600966328244</c:v>
                </c:pt>
                <c:pt idx="2713">
                  <c:v>110.66538778402158</c:v>
                </c:pt>
                <c:pt idx="2714">
                  <c:v>110.62455145732473</c:v>
                </c:pt>
                <c:pt idx="2715">
                  <c:v>110.58349697989948</c:v>
                </c:pt>
                <c:pt idx="2716">
                  <c:v>110.54222061923116</c:v>
                </c:pt>
                <c:pt idx="2717">
                  <c:v>110.50071861357229</c:v>
                </c:pt>
                <c:pt idx="2718">
                  <c:v>110.45898717193279</c:v>
                </c:pt>
                <c:pt idx="2719">
                  <c:v>110.4170224740725</c:v>
                </c:pt>
                <c:pt idx="2720">
                  <c:v>110.37482067049615</c:v>
                </c:pt>
                <c:pt idx="2721">
                  <c:v>110.33237788244965</c:v>
                </c:pt>
                <c:pt idx="2722">
                  <c:v>110.28969020191661</c:v>
                </c:pt>
                <c:pt idx="2723">
                  <c:v>110.24675369162209</c:v>
                </c:pt>
                <c:pt idx="2724">
                  <c:v>110.20356438503248</c:v>
                </c:pt>
                <c:pt idx="2725">
                  <c:v>110.16011828636164</c:v>
                </c:pt>
                <c:pt idx="2726">
                  <c:v>110.11641137057775</c:v>
                </c:pt>
                <c:pt idx="2727">
                  <c:v>110.07243958341211</c:v>
                </c:pt>
                <c:pt idx="2728">
                  <c:v>110.02819884137156</c:v>
                </c:pt>
                <c:pt idx="2729">
                  <c:v>109.98368503175298</c:v>
                </c:pt>
                <c:pt idx="2730">
                  <c:v>109.93889401265731</c:v>
                </c:pt>
                <c:pt idx="2731">
                  <c:v>109.89382161301324</c:v>
                </c:pt>
                <c:pt idx="2732">
                  <c:v>109.84846363259447</c:v>
                </c:pt>
                <c:pt idx="2733">
                  <c:v>109.80281584204627</c:v>
                </c:pt>
                <c:pt idx="2734">
                  <c:v>109.75687398291339</c:v>
                </c:pt>
                <c:pt idx="2735">
                  <c:v>109.71063376766767</c:v>
                </c:pt>
                <c:pt idx="2736">
                  <c:v>109.66409087974368</c:v>
                </c:pt>
                <c:pt idx="2737">
                  <c:v>109.61724097357161</c:v>
                </c:pt>
                <c:pt idx="2738">
                  <c:v>109.57007967461833</c:v>
                </c:pt>
                <c:pt idx="2739">
                  <c:v>109.52260257942777</c:v>
                </c:pt>
                <c:pt idx="2740">
                  <c:v>109.47480525566718</c:v>
                </c:pt>
                <c:pt idx="2741">
                  <c:v>109.42668324217472</c:v>
                </c:pt>
                <c:pt idx="2742">
                  <c:v>109.37823204901068</c:v>
                </c:pt>
                <c:pt idx="2743">
                  <c:v>109.32944715751285</c:v>
                </c:pt>
                <c:pt idx="2744">
                  <c:v>109.28032402035552</c:v>
                </c:pt>
                <c:pt idx="2745">
                  <c:v>109.23085806161039</c:v>
                </c:pt>
                <c:pt idx="2746">
                  <c:v>109.18104467681309</c:v>
                </c:pt>
                <c:pt idx="2747">
                  <c:v>109.13087923303215</c:v>
                </c:pt>
                <c:pt idx="2748">
                  <c:v>109.08035706894185</c:v>
                </c:pt>
                <c:pt idx="2749">
                  <c:v>109.02947349490047</c:v>
                </c:pt>
                <c:pt idx="2750">
                  <c:v>108.97822379302991</c:v>
                </c:pt>
                <c:pt idx="2751">
                  <c:v>108.92660321730223</c:v>
                </c:pt>
                <c:pt idx="2752">
                  <c:v>108.87460699362821</c:v>
                </c:pt>
                <c:pt idx="2753">
                  <c:v>108.82223031995073</c:v>
                </c:pt>
                <c:pt idx="2754">
                  <c:v>108.7694683663442</c:v>
                </c:pt>
                <c:pt idx="2755">
                  <c:v>108.7163162751155</c:v>
                </c:pt>
                <c:pt idx="2756">
                  <c:v>108.66276916091225</c:v>
                </c:pt>
                <c:pt idx="2757">
                  <c:v>108.60882211083374</c:v>
                </c:pt>
                <c:pt idx="2758">
                  <c:v>108.5544701845488</c:v>
                </c:pt>
                <c:pt idx="2759">
                  <c:v>108.49970841441514</c:v>
                </c:pt>
                <c:pt idx="2760">
                  <c:v>108.4445318056087</c:v>
                </c:pt>
                <c:pt idx="2761">
                  <c:v>108.38893533625379</c:v>
                </c:pt>
                <c:pt idx="2762">
                  <c:v>108.33291395755938</c:v>
                </c:pt>
                <c:pt idx="2763">
                  <c:v>108.27646259396263</c:v>
                </c:pt>
                <c:pt idx="2764">
                  <c:v>108.21957614327739</c:v>
                </c:pt>
                <c:pt idx="2765">
                  <c:v>108.16224947684579</c:v>
                </c:pt>
                <c:pt idx="2766">
                  <c:v>108.10447743969767</c:v>
                </c:pt>
                <c:pt idx="2767">
                  <c:v>108.04625485071779</c:v>
                </c:pt>
                <c:pt idx="2768">
                  <c:v>107.98757650281436</c:v>
                </c:pt>
                <c:pt idx="2769">
                  <c:v>107.9284371630975</c:v>
                </c:pt>
                <c:pt idx="2770">
                  <c:v>107.86883157306296</c:v>
                </c:pt>
                <c:pt idx="2771">
                  <c:v>107.80875444878096</c:v>
                </c:pt>
                <c:pt idx="2772">
                  <c:v>107.74820048109372</c:v>
                </c:pt>
                <c:pt idx="2773">
                  <c:v>107.68716433581778</c:v>
                </c:pt>
                <c:pt idx="2774">
                  <c:v>107.62564065395475</c:v>
                </c:pt>
                <c:pt idx="2775">
                  <c:v>107.56362405190764</c:v>
                </c:pt>
                <c:pt idx="2776">
                  <c:v>107.50110912170516</c:v>
                </c:pt>
                <c:pt idx="2777">
                  <c:v>107.43809043123309</c:v>
                </c:pt>
                <c:pt idx="2778">
                  <c:v>107.37456252447349</c:v>
                </c:pt>
                <c:pt idx="2779">
                  <c:v>107.31051992175043</c:v>
                </c:pt>
                <c:pt idx="2780">
                  <c:v>107.24595711998472</c:v>
                </c:pt>
                <c:pt idx="2781">
                  <c:v>107.18086859295616</c:v>
                </c:pt>
                <c:pt idx="2782">
                  <c:v>107.11524879157352</c:v>
                </c:pt>
                <c:pt idx="2783">
                  <c:v>107.04909214415223</c:v>
                </c:pt>
                <c:pt idx="2784">
                  <c:v>106.98239305670342</c:v>
                </c:pt>
                <c:pt idx="2785">
                  <c:v>106.91514591322766</c:v>
                </c:pt>
                <c:pt idx="2786">
                  <c:v>106.84734507601942</c:v>
                </c:pt>
                <c:pt idx="2787">
                  <c:v>106.77898488598157</c:v>
                </c:pt>
                <c:pt idx="2788">
                  <c:v>106.71005966294638</c:v>
                </c:pt>
                <c:pt idx="2789">
                  <c:v>106.64056370600845</c:v>
                </c:pt>
                <c:pt idx="2790">
                  <c:v>106.57049129386624</c:v>
                </c:pt>
                <c:pt idx="2791">
                  <c:v>106.49983668517133</c:v>
                </c:pt>
                <c:pt idx="2792">
                  <c:v>106.42859411889114</c:v>
                </c:pt>
                <c:pt idx="2793">
                  <c:v>106.35675781467971</c:v>
                </c:pt>
                <c:pt idx="2794">
                  <c:v>106.2843219732581</c:v>
                </c:pt>
                <c:pt idx="2795">
                  <c:v>106.21128077680829</c:v>
                </c:pt>
                <c:pt idx="2796">
                  <c:v>106.13762838937294</c:v>
                </c:pt>
                <c:pt idx="2797">
                  <c:v>106.0633589572716</c:v>
                </c:pt>
                <c:pt idx="2798">
                  <c:v>105.98846660952383</c:v>
                </c:pt>
                <c:pt idx="2799">
                  <c:v>105.91294545828598</c:v>
                </c:pt>
                <c:pt idx="2800">
                  <c:v>105.83678959929775</c:v>
                </c:pt>
                <c:pt idx="2801">
                  <c:v>105.75999311234311</c:v>
                </c:pt>
                <c:pt idx="2802">
                  <c:v>105.68255006172001</c:v>
                </c:pt>
                <c:pt idx="2803">
                  <c:v>105.60445449672503</c:v>
                </c:pt>
                <c:pt idx="2804">
                  <c:v>105.52570045214895</c:v>
                </c:pt>
                <c:pt idx="2805">
                  <c:v>105.44628194878518</c:v>
                </c:pt>
                <c:pt idx="2806">
                  <c:v>105.36619299395217</c:v>
                </c:pt>
                <c:pt idx="2807">
                  <c:v>105.28542758202748</c:v>
                </c:pt>
                <c:pt idx="2808">
                  <c:v>105.20397969499561</c:v>
                </c:pt>
                <c:pt idx="2809">
                  <c:v>105.12184330301008</c:v>
                </c:pt>
                <c:pt idx="2810">
                  <c:v>105.0390123649689</c:v>
                </c:pt>
                <c:pt idx="2811">
                  <c:v>104.95548082910386</c:v>
                </c:pt>
                <c:pt idx="2812">
                  <c:v>104.87124263358491</c:v>
                </c:pt>
                <c:pt idx="2813">
                  <c:v>104.78629170713776</c:v>
                </c:pt>
                <c:pt idx="2814">
                  <c:v>104.70062196967807</c:v>
                </c:pt>
                <c:pt idx="2815">
                  <c:v>104.61422733295903</c:v>
                </c:pt>
                <c:pt idx="2816">
                  <c:v>104.52710170123464</c:v>
                </c:pt>
                <c:pt idx="2817">
                  <c:v>104.43923897194057</c:v>
                </c:pt>
                <c:pt idx="2818">
                  <c:v>104.35063303638528</c:v>
                </c:pt>
                <c:pt idx="2819">
                  <c:v>104.26127778046599</c:v>
                </c:pt>
                <c:pt idx="2820">
                  <c:v>104.17116708539162</c:v>
                </c:pt>
                <c:pt idx="2821">
                  <c:v>104.08029482842801</c:v>
                </c:pt>
                <c:pt idx="2822">
                  <c:v>103.9886548836586</c:v>
                </c:pt>
                <c:pt idx="2823">
                  <c:v>103.89624112276184</c:v>
                </c:pt>
                <c:pt idx="2824">
                  <c:v>103.80304741580555</c:v>
                </c:pt>
                <c:pt idx="2825">
                  <c:v>103.70906763205913</c:v>
                </c:pt>
                <c:pt idx="2826">
                  <c:v>103.61429564082431</c:v>
                </c:pt>
                <c:pt idx="2827">
                  <c:v>103.51872531228244</c:v>
                </c:pt>
                <c:pt idx="2828">
                  <c:v>103.42235051836107</c:v>
                </c:pt>
                <c:pt idx="2829">
                  <c:v>103.32516513361891</c:v>
                </c:pt>
                <c:pt idx="2830">
                  <c:v>103.22716303614912</c:v>
                </c:pt>
                <c:pt idx="2831">
                  <c:v>103.12833810850238</c:v>
                </c:pt>
                <c:pt idx="2832">
                  <c:v>103.02868423862704</c:v>
                </c:pt>
                <c:pt idx="2833">
                  <c:v>102.92819532083314</c:v>
                </c:pt>
                <c:pt idx="2834">
                  <c:v>102.82686525677047</c:v>
                </c:pt>
                <c:pt idx="2835">
                  <c:v>102.72468795643186</c:v>
                </c:pt>
                <c:pt idx="2836">
                  <c:v>102.62165733917193</c:v>
                </c:pt>
                <c:pt idx="2837">
                  <c:v>102.51776733475015</c:v>
                </c:pt>
                <c:pt idx="2838">
                  <c:v>102.41301188439159</c:v>
                </c:pt>
                <c:pt idx="2839">
                  <c:v>102.30738494187143</c:v>
                </c:pt>
                <c:pt idx="2840">
                  <c:v>102.20088047461661</c:v>
                </c:pt>
                <c:pt idx="2841">
                  <c:v>102.09349246483229</c:v>
                </c:pt>
                <c:pt idx="2842">
                  <c:v>101.98521491064757</c:v>
                </c:pt>
                <c:pt idx="2843">
                  <c:v>101.87604182728381</c:v>
                </c:pt>
                <c:pt idx="2844">
                  <c:v>101.76596724824495</c:v>
                </c:pt>
                <c:pt idx="2845">
                  <c:v>101.6549852265282</c:v>
                </c:pt>
                <c:pt idx="2846">
                  <c:v>101.54308983585857</c:v>
                </c:pt>
                <c:pt idx="2847">
                  <c:v>101.43027517194523</c:v>
                </c:pt>
                <c:pt idx="2848">
                  <c:v>101.31653535375989</c:v>
                </c:pt>
                <c:pt idx="2849">
                  <c:v>101.20186452483918</c:v>
                </c:pt>
                <c:pt idx="2850">
                  <c:v>101.08625685460667</c:v>
                </c:pt>
                <c:pt idx="2851">
                  <c:v>100.969706539721</c:v>
                </c:pt>
                <c:pt idx="2852">
                  <c:v>100.85220780544657</c:v>
                </c:pt>
                <c:pt idx="2853">
                  <c:v>100.73375490704453</c:v>
                </c:pt>
                <c:pt idx="2854">
                  <c:v>100.61434213119115</c:v>
                </c:pt>
                <c:pt idx="2855">
                  <c:v>100.49396379741493</c:v>
                </c:pt>
                <c:pt idx="2856">
                  <c:v>100.37261425956089</c:v>
                </c:pt>
                <c:pt idx="2857">
                  <c:v>100.25028790727644</c:v>
                </c:pt>
                <c:pt idx="2858">
                  <c:v>100.12697916752006</c:v>
                </c:pt>
                <c:pt idx="2859">
                  <c:v>100.00268250609572</c:v>
                </c:pt>
                <c:pt idx="2860">
                  <c:v>99.877392429206552</c:v>
                </c:pt>
                <c:pt idx="2861">
                  <c:v>99.751103485038385</c:v>
                </c:pt>
                <c:pt idx="2862">
                  <c:v>99.623810265359481</c:v>
                </c:pt>
                <c:pt idx="2863">
                  <c:v>99.49550740714966</c:v>
                </c:pt>
                <c:pt idx="2864">
                  <c:v>99.3661895942478</c:v>
                </c:pt>
                <c:pt idx="2865">
                  <c:v>99.23585155902741</c:v>
                </c:pt>
                <c:pt idx="2866">
                  <c:v>99.104488084090491</c:v>
                </c:pt>
                <c:pt idx="2867">
                  <c:v>98.972094003988431</c:v>
                </c:pt>
                <c:pt idx="2868">
                  <c:v>98.838664206963884</c:v>
                </c:pt>
                <c:pt idx="2869">
                  <c:v>98.704193636714322</c:v>
                </c:pt>
                <c:pt idx="2870">
                  <c:v>98.568677294180574</c:v>
                </c:pt>
                <c:pt idx="2871">
                  <c:v>98.432110239356192</c:v>
                </c:pt>
                <c:pt idx="2872">
                  <c:v>98.29448759311822</c:v>
                </c:pt>
                <c:pt idx="2873">
                  <c:v>98.155804539081842</c:v>
                </c:pt>
                <c:pt idx="2874">
                  <c:v>98.016056325474537</c:v>
                </c:pt>
                <c:pt idx="2875">
                  <c:v>97.875238267033779</c:v>
                </c:pt>
                <c:pt idx="2876">
                  <c:v>97.733345746920804</c:v>
                </c:pt>
                <c:pt idx="2877">
                  <c:v>97.590374218661424</c:v>
                </c:pt>
                <c:pt idx="2878">
                  <c:v>97.446319208103162</c:v>
                </c:pt>
                <c:pt idx="2879">
                  <c:v>97.301176315391729</c:v>
                </c:pt>
                <c:pt idx="2880">
                  <c:v>97.15494121696733</c:v>
                </c:pt>
                <c:pt idx="2881">
                  <c:v>97.007609667581832</c:v>
                </c:pt>
                <c:pt idx="2882">
                  <c:v>96.859177502330212</c:v>
                </c:pt>
                <c:pt idx="2883">
                  <c:v>96.70964063870386</c:v>
                </c:pt>
                <c:pt idx="2884">
                  <c:v>96.558995078657645</c:v>
                </c:pt>
                <c:pt idx="2885">
                  <c:v>96.407236910695332</c:v>
                </c:pt>
                <c:pt idx="2886">
                  <c:v>96.254362311970027</c:v>
                </c:pt>
                <c:pt idx="2887">
                  <c:v>96.100367550400094</c:v>
                </c:pt>
                <c:pt idx="2888">
                  <c:v>95.945248986799584</c:v>
                </c:pt>
                <c:pt idx="2889">
                  <c:v>95.789003077022826</c:v>
                </c:pt>
                <c:pt idx="2890">
                  <c:v>95.631626374119179</c:v>
                </c:pt>
                <c:pt idx="2891">
                  <c:v>95.47311553050308</c:v>
                </c:pt>
                <c:pt idx="2892">
                  <c:v>95.313467300136224</c:v>
                </c:pt>
                <c:pt idx="2893">
                  <c:v>95.152678540713154</c:v>
                </c:pt>
                <c:pt idx="2894">
                  <c:v>94.990746215864419</c:v>
                </c:pt>
                <c:pt idx="2895">
                  <c:v>94.827667397362433</c:v>
                </c:pt>
                <c:pt idx="2896">
                  <c:v>94.663439267338447</c:v>
                </c:pt>
                <c:pt idx="2897">
                  <c:v>94.498059120501736</c:v>
                </c:pt>
                <c:pt idx="2898">
                  <c:v>94.331524366367006</c:v>
                </c:pt>
                <c:pt idx="2899">
                  <c:v>94.163832531484189</c:v>
                </c:pt>
                <c:pt idx="2900">
                  <c:v>93.99498126167228</c:v>
                </c:pt>
                <c:pt idx="2901">
                  <c:v>93.824968324252808</c:v>
                </c:pt>
                <c:pt idx="2902">
                  <c:v>93.653791610284941</c:v>
                </c:pt>
                <c:pt idx="2903">
                  <c:v>93.481449136799412</c:v>
                </c:pt>
                <c:pt idx="2904">
                  <c:v>93.307939049028747</c:v>
                </c:pt>
                <c:pt idx="2905">
                  <c:v>93.13325962263454</c:v>
                </c:pt>
                <c:pt idx="2906">
                  <c:v>92.95740926593075</c:v>
                </c:pt>
                <c:pt idx="2907">
                  <c:v>92.780386522097317</c:v>
                </c:pt>
                <c:pt idx="2908">
                  <c:v>92.602190071387056</c:v>
                </c:pt>
                <c:pt idx="2909">
                  <c:v>92.422818733322401</c:v>
                </c:pt>
                <c:pt idx="2910">
                  <c:v>92.242271468881086</c:v>
                </c:pt>
                <c:pt idx="2911">
                  <c:v>92.06054738266856</c:v>
                </c:pt>
                <c:pt idx="2912">
                  <c:v>91.877645725073009</c:v>
                </c:pt>
                <c:pt idx="2913">
                  <c:v>91.693565894409815</c:v>
                </c:pt>
                <c:pt idx="2914">
                  <c:v>91.508307439038674</c:v>
                </c:pt>
                <c:pt idx="2915">
                  <c:v>91.32187005947047</c:v>
                </c:pt>
                <c:pt idx="2916">
                  <c:v>91.134253610443011</c:v>
                </c:pt>
                <c:pt idx="2917">
                  <c:v>90.945458102981405</c:v>
                </c:pt>
                <c:pt idx="2918">
                  <c:v>90.75548370642268</c:v>
                </c:pt>
                <c:pt idx="2919">
                  <c:v>90.564330750424503</c:v>
                </c:pt>
                <c:pt idx="2920">
                  <c:v>90.371999726932387</c:v>
                </c:pt>
                <c:pt idx="2921">
                  <c:v>90.178491292124789</c:v>
                </c:pt>
                <c:pt idx="2922">
                  <c:v>89.983806268316485</c:v>
                </c:pt>
                <c:pt idx="2923">
                  <c:v>89.787945645832878</c:v>
                </c:pt>
                <c:pt idx="2924">
                  <c:v>89.590910584841012</c:v>
                </c:pt>
                <c:pt idx="2925">
                  <c:v>89.392702417143781</c:v>
                </c:pt>
                <c:pt idx="2926">
                  <c:v>89.193322647932519</c:v>
                </c:pt>
                <c:pt idx="2927">
                  <c:v>88.992772957488143</c:v>
                </c:pt>
                <c:pt idx="2928">
                  <c:v>88.791055202847303</c:v>
                </c:pt>
                <c:pt idx="2929">
                  <c:v>88.588171419411353</c:v>
                </c:pt>
                <c:pt idx="2930">
                  <c:v>88.384123822504392</c:v>
                </c:pt>
                <c:pt idx="2931">
                  <c:v>88.178914808883036</c:v>
                </c:pt>
                <c:pt idx="2932">
                  <c:v>87.972546958187692</c:v>
                </c:pt>
                <c:pt idx="2933">
                  <c:v>87.765023034335357</c:v>
                </c:pt>
                <c:pt idx="2934">
                  <c:v>87.556345986855348</c:v>
                </c:pt>
                <c:pt idx="2935">
                  <c:v>87.346518952159755</c:v>
                </c:pt>
                <c:pt idx="2936">
                  <c:v>87.135545254752572</c:v>
                </c:pt>
                <c:pt idx="2937">
                  <c:v>86.923428408369475</c:v>
                </c:pt>
                <c:pt idx="2938">
                  <c:v>86.710172117051329</c:v>
                </c:pt>
                <c:pt idx="2939">
                  <c:v>86.495780276145339</c:v>
                </c:pt>
                <c:pt idx="2940">
                  <c:v>86.280256973231317</c:v>
                </c:pt>
                <c:pt idx="2941">
                  <c:v>86.063606488977541</c:v>
                </c:pt>
                <c:pt idx="2942">
                  <c:v>85.845833297913771</c:v>
                </c:pt>
                <c:pt idx="2943">
                  <c:v>85.626942069127026</c:v>
                </c:pt>
                <c:pt idx="2944">
                  <c:v>85.4069376668768</c:v>
                </c:pt>
                <c:pt idx="2945">
                  <c:v>85.185825151123169</c:v>
                </c:pt>
                <c:pt idx="2946">
                  <c:v>84.963609777972522</c:v>
                </c:pt>
                <c:pt idx="2947">
                  <c:v>84.740297000034445</c:v>
                </c:pt>
                <c:pt idx="2948">
                  <c:v>84.515892466684221</c:v>
                </c:pt>
                <c:pt idx="2949">
                  <c:v>84.290402024244173</c:v>
                </c:pt>
                <c:pt idx="2950">
                  <c:v>84.063831716060832</c:v>
                </c:pt>
                <c:pt idx="2951">
                  <c:v>83.836187782490541</c:v>
                </c:pt>
                <c:pt idx="2952">
                  <c:v>83.607476660792997</c:v>
                </c:pt>
                <c:pt idx="2953">
                  <c:v>83.377704984916889</c:v>
                </c:pt>
                <c:pt idx="2954">
                  <c:v>83.146879585192863</c:v>
                </c:pt>
                <c:pt idx="2955">
                  <c:v>82.915007487920988</c:v>
                </c:pt>
                <c:pt idx="2956">
                  <c:v>82.682095914855807</c:v>
                </c:pt>
                <c:pt idx="2957">
                  <c:v>82.448152282588907</c:v>
                </c:pt>
                <c:pt idx="2958">
                  <c:v>82.213184201818976</c:v>
                </c:pt>
                <c:pt idx="2959">
                  <c:v>81.977199476523978</c:v>
                </c:pt>
                <c:pt idx="2960">
                  <c:v>81.740206103017883</c:v>
                </c:pt>
                <c:pt idx="2961">
                  <c:v>81.502212268900692</c:v>
                </c:pt>
                <c:pt idx="2962">
                  <c:v>81.263226351899647</c:v>
                </c:pt>
                <c:pt idx="2963">
                  <c:v>81.023256918596175</c:v>
                </c:pt>
                <c:pt idx="2964">
                  <c:v>80.782312723044072</c:v>
                </c:pt>
                <c:pt idx="2965">
                  <c:v>80.540402705273848</c:v>
                </c:pt>
                <c:pt idx="2966">
                  <c:v>80.297535989685372</c:v>
                </c:pt>
                <c:pt idx="2967">
                  <c:v>80.053721883324343</c:v>
                </c:pt>
                <c:pt idx="2968">
                  <c:v>79.808969874050959</c:v>
                </c:pt>
                <c:pt idx="2969">
                  <c:v>79.563289628586546</c:v>
                </c:pt>
                <c:pt idx="2970">
                  <c:v>79.316690990457104</c:v>
                </c:pt>
                <c:pt idx="2971">
                  <c:v>79.069183977813594</c:v>
                </c:pt>
                <c:pt idx="2972">
                  <c:v>78.82077878114265</c:v>
                </c:pt>
                <c:pt idx="2973">
                  <c:v>78.571485760865997</c:v>
                </c:pt>
                <c:pt idx="2974">
                  <c:v>78.321315444825885</c:v>
                </c:pt>
                <c:pt idx="2975">
                  <c:v>78.070278525655752</c:v>
                </c:pt>
                <c:pt idx="2976">
                  <c:v>77.818385858045133</c:v>
                </c:pt>
                <c:pt idx="2977">
                  <c:v>77.565648455889544</c:v>
                </c:pt>
                <c:pt idx="2978">
                  <c:v>77.312077489333632</c:v>
                </c:pt>
                <c:pt idx="2979">
                  <c:v>77.05768428170289</c:v>
                </c:pt>
                <c:pt idx="2980">
                  <c:v>76.802480306333607</c:v>
                </c:pt>
                <c:pt idx="2981">
                  <c:v>76.546477183291799</c:v>
                </c:pt>
                <c:pt idx="2982">
                  <c:v>76.289686675993607</c:v>
                </c:pt>
                <c:pt idx="2983">
                  <c:v>76.032120687715263</c:v>
                </c:pt>
                <c:pt idx="2984">
                  <c:v>75.773791258012196</c:v>
                </c:pt>
                <c:pt idx="2985">
                  <c:v>75.514710559033489</c:v>
                </c:pt>
                <c:pt idx="2986">
                  <c:v>75.254890891738825</c:v>
                </c:pt>
                <c:pt idx="2987">
                  <c:v>74.994344682025897</c:v>
                </c:pt>
                <c:pt idx="2988">
                  <c:v>74.733084476762244</c:v>
                </c:pt>
                <c:pt idx="2989">
                  <c:v>74.47112293972765</c:v>
                </c:pt>
                <c:pt idx="2990">
                  <c:v>74.208472847472237</c:v>
                </c:pt>
                <c:pt idx="2991">
                  <c:v>73.945147085085807</c:v>
                </c:pt>
                <c:pt idx="2992">
                  <c:v>73.681158641890192</c:v>
                </c:pt>
                <c:pt idx="2993">
                  <c:v>73.416520607050018</c:v>
                </c:pt>
                <c:pt idx="2994">
                  <c:v>73.151246165107636</c:v>
                </c:pt>
                <c:pt idx="2995">
                  <c:v>72.885348591450168</c:v>
                </c:pt>
                <c:pt idx="2996">
                  <c:v>72.618841247701667</c:v>
                </c:pt>
                <c:pt idx="2997">
                  <c:v>72.351737577052972</c:v>
                </c:pt>
                <c:pt idx="2998">
                  <c:v>72.084051099527244</c:v>
                </c:pt>
                <c:pt idx="2999">
                  <c:v>71.815795407189398</c:v>
                </c:pt>
                <c:pt idx="3000">
                  <c:v>71.54698415929731</c:v>
                </c:pt>
                <c:pt idx="3001">
                  <c:v>71.277631077403939</c:v>
                </c:pt>
                <c:pt idx="3002">
                  <c:v>71.007749940411458</c:v>
                </c:pt>
                <c:pt idx="3003">
                  <c:v>70.73735457957946</c:v>
                </c:pt>
                <c:pt idx="3004">
                  <c:v>70.466458873495711</c:v>
                </c:pt>
                <c:pt idx="3005">
                  <c:v>70.195076743012123</c:v>
                </c:pt>
                <c:pt idx="3006">
                  <c:v>69.923222146143544</c:v>
                </c:pt>
                <c:pt idx="3007">
                  <c:v>69.650909072946178</c:v>
                </c:pt>
                <c:pt idx="3008">
                  <c:v>69.378151540365494</c:v>
                </c:pt>
                <c:pt idx="3009">
                  <c:v>69.104963587069292</c:v>
                </c:pt>
                <c:pt idx="3010">
                  <c:v>68.831359268265842</c:v>
                </c:pt>
                <c:pt idx="3011">
                  <c:v>68.557352650505464</c:v>
                </c:pt>
                <c:pt idx="3012">
                  <c:v>68.282957806483267</c:v>
                </c:pt>
                <c:pt idx="3013">
                  <c:v>68.008188809833285</c:v>
                </c:pt>
                <c:pt idx="3014">
                  <c:v>67.733059729927135</c:v>
                </c:pt>
                <c:pt idx="3015">
                  <c:v>67.457584626679022</c:v>
                </c:pt>
                <c:pt idx="3016">
                  <c:v>67.181777545357832</c:v>
                </c:pt>
                <c:pt idx="3017">
                  <c:v>66.905652511420257</c:v>
                </c:pt>
                <c:pt idx="3018">
                  <c:v>66.629223525356196</c:v>
                </c:pt>
                <c:pt idx="3019">
                  <c:v>66.352504557557538</c:v>
                </c:pt>
                <c:pt idx="3020">
                  <c:v>66.075509543222424</c:v>
                </c:pt>
                <c:pt idx="3021">
                  <c:v>65.79825237727735</c:v>
                </c:pt>
                <c:pt idx="3022">
                  <c:v>65.520746909348389</c:v>
                </c:pt>
                <c:pt idx="3023">
                  <c:v>65.243006938760118</c:v>
                </c:pt>
                <c:pt idx="3024">
                  <c:v>64.965046209586021</c:v>
                </c:pt>
                <c:pt idx="3025">
                  <c:v>64.686878405741879</c:v>
                </c:pt>
                <c:pt idx="3026">
                  <c:v>64.408517146133136</c:v>
                </c:pt>
                <c:pt idx="3027">
                  <c:v>64.129975979851508</c:v>
                </c:pt>
                <c:pt idx="3028">
                  <c:v>63.851268381439709</c:v>
                </c:pt>
                <c:pt idx="3029">
                  <c:v>63.572407746207475</c:v>
                </c:pt>
                <c:pt idx="3030">
                  <c:v>63.293407385623325</c:v>
                </c:pt>
                <c:pt idx="3031">
                  <c:v>63.014280522765418</c:v>
                </c:pt>
                <c:pt idx="3032">
                  <c:v>62.735040287854403</c:v>
                </c:pt>
                <c:pt idx="3033">
                  <c:v>62.455699713855452</c:v>
                </c:pt>
                <c:pt idx="3034">
                  <c:v>62.176271732159051</c:v>
                </c:pt>
                <c:pt idx="3035">
                  <c:v>61.896769168348783</c:v>
                </c:pt>
                <c:pt idx="3036">
                  <c:v>61.617204738048855</c:v>
                </c:pt>
                <c:pt idx="3037">
                  <c:v>61.337591042860168</c:v>
                </c:pt>
                <c:pt idx="3038">
                  <c:v>61.057940566385923</c:v>
                </c:pt>
                <c:pt idx="3039">
                  <c:v>60.778265670353079</c:v>
                </c:pt>
                <c:pt idx="3040">
                  <c:v>60.498578590822063</c:v>
                </c:pt>
                <c:pt idx="3041">
                  <c:v>60.21889143450376</c:v>
                </c:pt>
                <c:pt idx="3042">
                  <c:v>59.939216175164162</c:v>
                </c:pt>
                <c:pt idx="3043">
                  <c:v>59.65956465013727</c:v>
                </c:pt>
                <c:pt idx="3044">
                  <c:v>59.379948556945266</c:v>
                </c:pt>
                <c:pt idx="3045">
                  <c:v>59.100379450011502</c:v>
                </c:pt>
                <c:pt idx="3046">
                  <c:v>58.820868737492319</c:v>
                </c:pt>
                <c:pt idx="3047">
                  <c:v>58.541427678208066</c:v>
                </c:pt>
                <c:pt idx="3048">
                  <c:v>58.262067378692706</c:v>
                </c:pt>
                <c:pt idx="3049">
                  <c:v>57.982798790342272</c:v>
                </c:pt>
                <c:pt idx="3050">
                  <c:v>57.703632706686591</c:v>
                </c:pt>
                <c:pt idx="3051">
                  <c:v>57.424579760765837</c:v>
                </c:pt>
                <c:pt idx="3052">
                  <c:v>57.14565042262565</c:v>
                </c:pt>
                <c:pt idx="3053">
                  <c:v>56.866854996922129</c:v>
                </c:pt>
                <c:pt idx="3054">
                  <c:v>56.588203620646254</c:v>
                </c:pt>
                <c:pt idx="3055">
                  <c:v>56.309706260956503</c:v>
                </c:pt>
                <c:pt idx="3056">
                  <c:v>56.03137271313571</c:v>
                </c:pt>
                <c:pt idx="3057">
                  <c:v>55.753212598656987</c:v>
                </c:pt>
                <c:pt idx="3058">
                  <c:v>55.47523536336567</c:v>
                </c:pt>
                <c:pt idx="3059">
                  <c:v>55.197450275782202</c:v>
                </c:pt>
                <c:pt idx="3060">
                  <c:v>54.919866425510932</c:v>
                </c:pt>
                <c:pt idx="3061">
                  <c:v>54.642492721774786</c:v>
                </c:pt>
                <c:pt idx="3062">
                  <c:v>54.365337892056317</c:v>
                </c:pt>
                <c:pt idx="3063">
                  <c:v>54.088410480856467</c:v>
                </c:pt>
                <c:pt idx="3064">
                  <c:v>53.811718848562037</c:v>
                </c:pt>
                <c:pt idx="3065">
                  <c:v>53.535271170433376</c:v>
                </c:pt>
                <c:pt idx="3066">
                  <c:v>53.259075435700026</c:v>
                </c:pt>
                <c:pt idx="3067">
                  <c:v>52.983139446760262</c:v>
                </c:pt>
                <c:pt idx="3068">
                  <c:v>52.707470818503708</c:v>
                </c:pt>
                <c:pt idx="3069">
                  <c:v>52.432076977732393</c:v>
                </c:pt>
                <c:pt idx="3070">
                  <c:v>52.156965162688721</c:v>
                </c:pt>
                <c:pt idx="3071">
                  <c:v>51.882142422696717</c:v>
                </c:pt>
                <c:pt idx="3072">
                  <c:v>51.607615617899256</c:v>
                </c:pt>
                <c:pt idx="3073">
                  <c:v>51.333391419106874</c:v>
                </c:pt>
                <c:pt idx="3074">
                  <c:v>51.0594763077371</c:v>
                </c:pt>
                <c:pt idx="3075">
                  <c:v>50.785876575864307</c:v>
                </c:pt>
                <c:pt idx="3076">
                  <c:v>50.512598326360575</c:v>
                </c:pt>
                <c:pt idx="3077">
                  <c:v>50.239647473134482</c:v>
                </c:pt>
                <c:pt idx="3078">
                  <c:v>49.967029741465382</c:v>
                </c:pt>
                <c:pt idx="3079">
                  <c:v>49.694750668428668</c:v>
                </c:pt>
                <c:pt idx="3080">
                  <c:v>49.422815603413</c:v>
                </c:pt>
                <c:pt idx="3081">
                  <c:v>49.151229708723776</c:v>
                </c:pt>
                <c:pt idx="3082">
                  <c:v>48.879997960276512</c:v>
                </c:pt>
                <c:pt idx="3083">
                  <c:v>48.609125148370424</c:v>
                </c:pt>
                <c:pt idx="3084">
                  <c:v>48.338615878549604</c:v>
                </c:pt>
                <c:pt idx="3085">
                  <c:v>48.06847457253761</c:v>
                </c:pt>
                <c:pt idx="3086">
                  <c:v>47.798705469255879</c:v>
                </c:pt>
                <c:pt idx="3087">
                  <c:v>47.529312625916077</c:v>
                </c:pt>
                <c:pt idx="3088">
                  <c:v>47.260299919185883</c:v>
                </c:pt>
                <c:pt idx="3089">
                  <c:v>46.991671046424983</c:v>
                </c:pt>
                <c:pt idx="3090">
                  <c:v>46.723429526990941</c:v>
                </c:pt>
                <c:pt idx="3091">
                  <c:v>46.455578703615487</c:v>
                </c:pt>
                <c:pt idx="3092">
                  <c:v>46.188121743837712</c:v>
                </c:pt>
                <c:pt idx="3093">
                  <c:v>45.921061641508572</c:v>
                </c:pt>
                <c:pt idx="3094">
                  <c:v>45.654401218346749</c:v>
                </c:pt>
                <c:pt idx="3095">
                  <c:v>45.388143125561044</c:v>
                </c:pt>
                <c:pt idx="3096">
                  <c:v>45.122289845518907</c:v>
                </c:pt>
                <c:pt idx="3097">
                  <c:v>44.856843693476776</c:v>
                </c:pt>
                <c:pt idx="3098">
                  <c:v>44.591806819357629</c:v>
                </c:pt>
                <c:pt idx="3099">
                  <c:v>44.327181209574718</c:v>
                </c:pt>
                <c:pt idx="3100">
                  <c:v>44.062968688907546</c:v>
                </c:pt>
                <c:pt idx="3101">
                  <c:v>43.799170922417943</c:v>
                </c:pt>
                <c:pt idx="3102">
                  <c:v>43.535789417408949</c:v>
                </c:pt>
                <c:pt idx="3103">
                  <c:v>43.272825525426526</c:v>
                </c:pt>
                <c:pt idx="3104">
                  <c:v>43.010280444293471</c:v>
                </c:pt>
                <c:pt idx="3105">
                  <c:v>42.748155220186931</c:v>
                </c:pt>
                <c:pt idx="3106">
                  <c:v>42.486450749740783</c:v>
                </c:pt>
                <c:pt idx="3107">
                  <c:v>42.225167782185792</c:v>
                </c:pt>
                <c:pt idx="3108">
                  <c:v>41.964306921516368</c:v>
                </c:pt>
                <c:pt idx="3109">
                  <c:v>41.703868628690145</c:v>
                </c:pt>
                <c:pt idx="3110">
                  <c:v>41.443853223840478</c:v>
                </c:pt>
                <c:pt idx="3111">
                  <c:v>41.184260888527859</c:v>
                </c:pt>
                <c:pt idx="3112">
                  <c:v>40.925091668004768</c:v>
                </c:pt>
                <c:pt idx="3113">
                  <c:v>40.666345473496136</c:v>
                </c:pt>
                <c:pt idx="3114">
                  <c:v>40.408022084511487</c:v>
                </c:pt>
                <c:pt idx="3115">
                  <c:v>40.15012115115789</c:v>
                </c:pt>
                <c:pt idx="3116">
                  <c:v>39.892642196477283</c:v>
                </c:pt>
                <c:pt idx="3117">
                  <c:v>39.635584618793843</c:v>
                </c:pt>
                <c:pt idx="3118">
                  <c:v>39.378947694070376</c:v>
                </c:pt>
                <c:pt idx="3119">
                  <c:v>39.122730578278123</c:v>
                </c:pt>
                <c:pt idx="3120">
                  <c:v>38.866932309768515</c:v>
                </c:pt>
                <c:pt idx="3121">
                  <c:v>38.611551811660007</c:v>
                </c:pt>
                <c:pt idx="3122">
                  <c:v>38.356587894216801</c:v>
                </c:pt>
                <c:pt idx="3123">
                  <c:v>38.102039257246503</c:v>
                </c:pt>
                <c:pt idx="3124">
                  <c:v>37.847904492483821</c:v>
                </c:pt>
                <c:pt idx="3125">
                  <c:v>37.594182085987512</c:v>
                </c:pt>
                <c:pt idx="3126">
                  <c:v>37.340870420528802</c:v>
                </c:pt>
                <c:pt idx="3127">
                  <c:v>37.087967777981618</c:v>
                </c:pt>
                <c:pt idx="3128">
                  <c:v>36.835472341704218</c:v>
                </c:pt>
                <c:pt idx="3129">
                  <c:v>36.583382198921782</c:v>
                </c:pt>
                <c:pt idx="3130">
                  <c:v>36.331695343102041</c:v>
                </c:pt>
                <c:pt idx="3131">
                  <c:v>36.08040967631996</c:v>
                </c:pt>
                <c:pt idx="3132">
                  <c:v>35.829523011617965</c:v>
                </c:pt>
                <c:pt idx="3133">
                  <c:v>35.579033075357387</c:v>
                </c:pt>
                <c:pt idx="3134">
                  <c:v>35.32893750955617</c:v>
                </c:pt>
                <c:pt idx="3135">
                  <c:v>35.079233874218517</c:v>
                </c:pt>
                <c:pt idx="3136">
                  <c:v>34.829919649651941</c:v>
                </c:pt>
                <c:pt idx="3137">
                  <c:v>34.580992238769966</c:v>
                </c:pt>
                <c:pt idx="3138">
                  <c:v>34.332448969382227</c:v>
                </c:pt>
                <c:pt idx="3139">
                  <c:v>34.084287096470661</c:v>
                </c:pt>
                <c:pt idx="3140">
                  <c:v>33.83650380444567</c:v>
                </c:pt>
                <c:pt idx="3141">
                  <c:v>33.589096209393517</c:v>
                </c:pt>
                <c:pt idx="3142">
                  <c:v>33.342061361300665</c:v>
                </c:pt>
                <c:pt idx="3143">
                  <c:v>33.095396246262055</c:v>
                </c:pt>
                <c:pt idx="3144">
                  <c:v>32.849097788673191</c:v>
                </c:pt>
                <c:pt idx="3145">
                  <c:v>32.603162853400534</c:v>
                </c:pt>
                <c:pt idx="3146">
                  <c:v>32.357588247934729</c:v>
                </c:pt>
                <c:pt idx="3147">
                  <c:v>32.112370724523117</c:v>
                </c:pt>
                <c:pt idx="3148">
                  <c:v>31.867506982280275</c:v>
                </c:pt>
                <c:pt idx="3149">
                  <c:v>31.622993669278912</c:v>
                </c:pt>
                <c:pt idx="3150">
                  <c:v>31.378827384622724</c:v>
                </c:pt>
                <c:pt idx="3151">
                  <c:v>31.135004680489487</c:v>
                </c:pt>
                <c:pt idx="3152">
                  <c:v>30.891522064158892</c:v>
                </c:pt>
                <c:pt idx="3153">
                  <c:v>30.648376000015475</c:v>
                </c:pt>
                <c:pt idx="3154">
                  <c:v>30.405562911529017</c:v>
                </c:pt>
                <c:pt idx="3155">
                  <c:v>30.163079183209362</c:v>
                </c:pt>
                <c:pt idx="3156">
                  <c:v>29.920921162541077</c:v>
                </c:pt>
                <c:pt idx="3157">
                  <c:v>29.679085161895102</c:v>
                </c:pt>
                <c:pt idx="3158">
                  <c:v>29.437567460409667</c:v>
                </c:pt>
                <c:pt idx="3159">
                  <c:v>29.196364305855724</c:v>
                </c:pt>
                <c:pt idx="3160">
                  <c:v>28.955471916472305</c:v>
                </c:pt>
                <c:pt idx="3161">
                  <c:v>28.714886482779264</c:v>
                </c:pt>
                <c:pt idx="3162">
                  <c:v>28.474604169364994</c:v>
                </c:pt>
                <c:pt idx="3163">
                  <c:v>28.234621116650032</c:v>
                </c:pt>
                <c:pt idx="3164">
                  <c:v>27.994933442624358</c:v>
                </c:pt>
                <c:pt idx="3165">
                  <c:v>27.755537244562021</c:v>
                </c:pt>
                <c:pt idx="3166">
                  <c:v>27.516428600705893</c:v>
                </c:pt>
                <c:pt idx="3167">
                  <c:v>27.277603571935373</c:v>
                </c:pt>
                <c:pt idx="3168">
                  <c:v>27.039058203400288</c:v>
                </c:pt>
                <c:pt idx="3169">
                  <c:v>26.80078852613633</c:v>
                </c:pt>
                <c:pt idx="3170">
                  <c:v>26.562790558650789</c:v>
                </c:pt>
                <c:pt idx="3171">
                  <c:v>26.325060308485462</c:v>
                </c:pt>
                <c:pt idx="3172">
                  <c:v>26.087593773754975</c:v>
                </c:pt>
                <c:pt idx="3173">
                  <c:v>25.850386944658652</c:v>
                </c:pt>
                <c:pt idx="3174">
                  <c:v>25.613435804967196</c:v>
                </c:pt>
                <c:pt idx="3175">
                  <c:v>25.376736333484757</c:v>
                </c:pt>
                <c:pt idx="3176">
                  <c:v>25.140284505489603</c:v>
                </c:pt>
                <c:pt idx="3177">
                  <c:v>24.904076294142612</c:v>
                </c:pt>
                <c:pt idx="3178">
                  <c:v>24.668107671878829</c:v>
                </c:pt>
                <c:pt idx="3179">
                  <c:v>24.432374611770001</c:v>
                </c:pt>
                <c:pt idx="3180">
                  <c:v>24.196873088863299</c:v>
                </c:pt>
                <c:pt idx="3181">
                  <c:v>23.961599081497553</c:v>
                </c:pt>
                <c:pt idx="3182">
                  <c:v>23.726548572592748</c:v>
                </c:pt>
                <c:pt idx="3183">
                  <c:v>23.491717550919134</c:v>
                </c:pt>
                <c:pt idx="3184">
                  <c:v>23.257102012337668</c:v>
                </c:pt>
                <c:pt idx="3185">
                  <c:v>23.022697961022232</c:v>
                </c:pt>
                <c:pt idx="3186">
                  <c:v>22.788501410653794</c:v>
                </c:pt>
                <c:pt idx="3187">
                  <c:v>22.554508385593181</c:v>
                </c:pt>
                <c:pt idx="3188">
                  <c:v>22.320714922032977</c:v>
                </c:pt>
                <c:pt idx="3189">
                  <c:v>22.087117069120723</c:v>
                </c:pt>
                <c:pt idx="3190">
                  <c:v>21.853710890066196</c:v>
                </c:pt>
                <c:pt idx="3191">
                  <c:v>21.62049246322087</c:v>
                </c:pt>
                <c:pt idx="3192">
                  <c:v>21.387457883138467</c:v>
                </c:pt>
                <c:pt idx="3193">
                  <c:v>21.154603261610134</c:v>
                </c:pt>
                <c:pt idx="3194">
                  <c:v>20.921924728681944</c:v>
                </c:pt>
                <c:pt idx="3195">
                  <c:v>20.689418433646665</c:v>
                </c:pt>
                <c:pt idx="3196">
                  <c:v>20.457080546017352</c:v>
                </c:pt>
                <c:pt idx="3197">
                  <c:v>20.224907256475547</c:v>
                </c:pt>
                <c:pt idx="3198">
                  <c:v>19.992894777804935</c:v>
                </c:pt>
                <c:pt idx="3199">
                  <c:v>19.761039345796348</c:v>
                </c:pt>
                <c:pt idx="3200">
                  <c:v>19.52933722014015</c:v>
                </c:pt>
                <c:pt idx="3201">
                  <c:v>19.297784685289997</c:v>
                </c:pt>
                <c:pt idx="3202">
                  <c:v>19.066378051315155</c:v>
                </c:pt>
                <c:pt idx="3203">
                  <c:v>18.835113654726143</c:v>
                </c:pt>
                <c:pt idx="3204">
                  <c:v>18.603987859283052</c:v>
                </c:pt>
                <c:pt idx="3205">
                  <c:v>18.372997056787511</c:v>
                </c:pt>
                <c:pt idx="3206">
                  <c:v>18.142137667849028</c:v>
                </c:pt>
                <c:pt idx="3207">
                  <c:v>17.911406142637986</c:v>
                </c:pt>
                <c:pt idx="3208">
                  <c:v>17.680798961618365</c:v>
                </c:pt>
                <c:pt idx="3209">
                  <c:v>17.450312636261089</c:v>
                </c:pt>
                <c:pt idx="3210">
                  <c:v>17.219943709738317</c:v>
                </c:pt>
                <c:pt idx="3211">
                  <c:v>16.989688757604767</c:v>
                </c:pt>
                <c:pt idx="3212">
                  <c:v>16.759544388453037</c:v>
                </c:pt>
                <c:pt idx="3213">
                  <c:v>16.529507244560307</c:v>
                </c:pt>
                <c:pt idx="3214">
                  <c:v>16.299574002510752</c:v>
                </c:pt>
                <c:pt idx="3215">
                  <c:v>16.06974137380243</c:v>
                </c:pt>
                <c:pt idx="3216">
                  <c:v>15.840006105443706</c:v>
                </c:pt>
                <c:pt idx="3217">
                  <c:v>15.610364980522093</c:v>
                </c:pt>
                <c:pt idx="3218">
                  <c:v>15.3808148187656</c:v>
                </c:pt>
                <c:pt idx="3219">
                  <c:v>15.151352477084458</c:v>
                </c:pt>
                <c:pt idx="3220">
                  <c:v>14.921974850095324</c:v>
                </c:pt>
                <c:pt idx="3221">
                  <c:v>14.692678870635717</c:v>
                </c:pt>
                <c:pt idx="3222">
                  <c:v>14.463461510253467</c:v>
                </c:pt>
                <c:pt idx="3223">
                  <c:v>14.234319779691248</c:v>
                </c:pt>
                <c:pt idx="3224">
                  <c:v>14.005250729348859</c:v>
                </c:pt>
                <c:pt idx="3225">
                  <c:v>13.776251449731859</c:v>
                </c:pt>
                <c:pt idx="3226">
                  <c:v>13.54731907189003</c:v>
                </c:pt>
                <c:pt idx="3227">
                  <c:v>13.318450767834264</c:v>
                </c:pt>
                <c:pt idx="3228">
                  <c:v>13.089643750946095</c:v>
                </c:pt>
                <c:pt idx="3229">
                  <c:v>12.860895276367415</c:v>
                </c:pt>
                <c:pt idx="3230">
                  <c:v>12.63220264138215</c:v>
                </c:pt>
                <c:pt idx="3231">
                  <c:v>12.4035631857775</c:v>
                </c:pt>
                <c:pt idx="3232">
                  <c:v>12.174974292198897</c:v>
                </c:pt>
                <c:pt idx="3233">
                  <c:v>11.946433386487257</c:v>
                </c:pt>
                <c:pt idx="3234">
                  <c:v>11.717937938003445</c:v>
                </c:pt>
                <c:pt idx="3235">
                  <c:v>11.489485459940823</c:v>
                </c:pt>
                <c:pt idx="3236">
                  <c:v>11.261073509627238</c:v>
                </c:pt>
                <c:pt idx="3237">
                  <c:v>11.032699688809686</c:v>
                </c:pt>
                <c:pt idx="3238">
                  <c:v>10.80436164393177</c:v>
                </c:pt>
                <c:pt idx="3239">
                  <c:v>10.576057066394725</c:v>
                </c:pt>
                <c:pt idx="3240">
                  <c:v>10.347783692809941</c:v>
                </c:pt>
                <c:pt idx="3241">
                  <c:v>10.119539305237623</c:v>
                </c:pt>
                <c:pt idx="3242">
                  <c:v>9.8913217314151041</c:v>
                </c:pt>
                <c:pt idx="3243">
                  <c:v>9.6631288449730448</c:v>
                </c:pt>
                <c:pt idx="3244">
                  <c:v>9.4349585656406703</c:v>
                </c:pt>
                <c:pt idx="3245">
                  <c:v>9.2068088594392918</c:v>
                </c:pt>
                <c:pt idx="3246">
                  <c:v>8.9786777388666792</c:v>
                </c:pt>
                <c:pt idx="3247">
                  <c:v>8.7505632630695231</c:v>
                </c:pt>
                <c:pt idx="3248">
                  <c:v>8.5224635380031941</c:v>
                </c:pt>
                <c:pt idx="3249">
                  <c:v>8.2943767165869531</c:v>
                </c:pt>
                <c:pt idx="3250">
                  <c:v>8.0663009988416547</c:v>
                </c:pt>
                <c:pt idx="3251">
                  <c:v>7.8382346320235854</c:v>
                </c:pt>
                <c:pt idx="3252">
                  <c:v>7.6101759107425835</c:v>
                </c:pt>
                <c:pt idx="3253">
                  <c:v>7.3821231770772613</c:v>
                </c:pt>
                <c:pt idx="3254">
                  <c:v>7.1540748206736282</c:v>
                </c:pt>
                <c:pt idx="3255">
                  <c:v>6.9260292788382571</c:v>
                </c:pt>
                <c:pt idx="3256">
                  <c:v>6.6979850366211906</c:v>
                </c:pt>
                <c:pt idx="3257">
                  <c:v>6.4699406268894393</c:v>
                </c:pt>
                <c:pt idx="3258">
                  <c:v>6.2418946303899929</c:v>
                </c:pt>
                <c:pt idx="3259">
                  <c:v>6.0138456758085965</c:v>
                </c:pt>
                <c:pt idx="3260">
                  <c:v>5.7857924398122975</c:v>
                </c:pt>
                <c:pt idx="3261">
                  <c:v>5.5577336470883552</c:v>
                </c:pt>
                <c:pt idx="3262">
                  <c:v>5.329668070376556</c:v>
                </c:pt>
                <c:pt idx="3263">
                  <c:v>5.1015945304842774</c:v>
                </c:pt>
                <c:pt idx="3264">
                  <c:v>4.8735118963049047</c:v>
                </c:pt>
                <c:pt idx="3265">
                  <c:v>4.6454190848174335</c:v>
                </c:pt>
                <c:pt idx="3266">
                  <c:v>4.4173150610837979</c:v>
                </c:pt>
                <c:pt idx="3267">
                  <c:v>4.1891988382381555</c:v>
                </c:pt>
                <c:pt idx="3268">
                  <c:v>3.9610694774653155</c:v>
                </c:pt>
                <c:pt idx="3269">
                  <c:v>3.7329260879736808</c:v>
                </c:pt>
                <c:pt idx="3270">
                  <c:v>3.5047678269600624</c:v>
                </c:pt>
                <c:pt idx="3271">
                  <c:v>3.2765938995673878</c:v>
                </c:pt>
                <c:pt idx="3272">
                  <c:v>3.0484035588325185</c:v>
                </c:pt>
                <c:pt idx="3273">
                  <c:v>2.8201961056306857</c:v>
                </c:pt>
                <c:pt idx="3274">
                  <c:v>2.5919708886091541</c:v>
                </c:pt>
                <c:pt idx="3275">
                  <c:v>2.3637273041161961</c:v>
                </c:pt>
                <c:pt idx="3276">
                  <c:v>2.1354647961206012</c:v>
                </c:pt>
                <c:pt idx="3277">
                  <c:v>1.9071828561269228</c:v>
                </c:pt>
                <c:pt idx="3278">
                  <c:v>1.6788810230830222</c:v>
                </c:pt>
                <c:pt idx="3279">
                  <c:v>1.4505588832787737</c:v>
                </c:pt>
                <c:pt idx="3280">
                  <c:v>1.2222160702407336</c:v>
                </c:pt>
                <c:pt idx="3281">
                  <c:v>0.99385226461922116</c:v>
                </c:pt>
                <c:pt idx="3282">
                  <c:v>0.76546719406886155</c:v>
                </c:pt>
                <c:pt idx="3283">
                  <c:v>0.53706063312489505</c:v>
                </c:pt>
                <c:pt idx="3284">
                  <c:v>0.30863240306678108</c:v>
                </c:pt>
                <c:pt idx="3285">
                  <c:v>8.0182371784530915E-2</c:v>
                </c:pt>
                <c:pt idx="3286">
                  <c:v>-0.14828954636905678</c:v>
                </c:pt>
                <c:pt idx="3287">
                  <c:v>-0.37678339072439826</c:v>
                </c:pt>
                <c:pt idx="3288">
                  <c:v>-0.60529915445724214</c:v>
                </c:pt>
                <c:pt idx="3289">
                  <c:v>-0.83383678474581302</c:v>
                </c:pt>
                <c:pt idx="3290">
                  <c:v>-1.0623961829411144</c:v>
                </c:pt>
                <c:pt idx="3291">
                  <c:v>-1.2909772047399315</c:v>
                </c:pt>
                <c:pt idx="3292">
                  <c:v>-1.519579660364883</c:v>
                </c:pt>
                <c:pt idx="3293">
                  <c:v>-1.7482033147479683</c:v>
                </c:pt>
                <c:pt idx="3294">
                  <c:v>-1.9768478877219309</c:v>
                </c:pt>
                <c:pt idx="3295">
                  <c:v>-2.2055130542152313</c:v>
                </c:pt>
                <c:pt idx="3296">
                  <c:v>-2.4341984444535569</c:v>
                </c:pt>
                <c:pt idx="3297">
                  <c:v>-2.6629036441668461</c:v>
                </c:pt>
                <c:pt idx="3298">
                  <c:v>-2.8916281947987841</c:v>
                </c:pt>
                <c:pt idx="3299">
                  <c:v>-3.1203715937255936</c:v>
                </c:pt>
                <c:pt idx="3300">
                  <c:v>-3.3491332944756778</c:v>
                </c:pt>
                <c:pt idx="3301">
                  <c:v>-3.5779127069577612</c:v>
                </c:pt>
                <c:pt idx="3302">
                  <c:v>-3.806709197692328</c:v>
                </c:pt>
                <c:pt idx="3303">
                  <c:v>-4.035522090046328</c:v>
                </c:pt>
                <c:pt idx="3304">
                  <c:v>-4.264350664476666</c:v>
                </c:pt>
                <c:pt idx="3305">
                  <c:v>-4.4931941587742017</c:v>
                </c:pt>
                <c:pt idx="3306">
                  <c:v>-4.7220517683138326</c:v>
                </c:pt>
                <c:pt idx="3307">
                  <c:v>-4.9509226463125344</c:v>
                </c:pt>
                <c:pt idx="3308">
                  <c:v>-5.1798059040850148</c:v>
                </c:pt>
                <c:pt idx="3309">
                  <c:v>-5.408700611310195</c:v>
                </c:pt>
                <c:pt idx="3310">
                  <c:v>-5.6376057962991126</c:v>
                </c:pt>
                <c:pt idx="3311">
                  <c:v>-5.8665204462658096</c:v>
                </c:pt>
                <c:pt idx="3312">
                  <c:v>-6.0954435076076265</c:v>
                </c:pt>
                <c:pt idx="3313">
                  <c:v>-6.3243738861820304</c:v>
                </c:pt>
                <c:pt idx="3314">
                  <c:v>-6.5533104475965445</c:v>
                </c:pt>
                <c:pt idx="3315">
                  <c:v>-6.7822520174932777</c:v>
                </c:pt>
                <c:pt idx="3316">
                  <c:v>-7.0111973818460172</c:v>
                </c:pt>
                <c:pt idx="3317">
                  <c:v>-7.2401452872551317</c:v>
                </c:pt>
                <c:pt idx="3318">
                  <c:v>-7.4690944412492684</c:v>
                </c:pt>
                <c:pt idx="3319">
                  <c:v>-7.6980435125912834</c:v>
                </c:pt>
                <c:pt idx="3320">
                  <c:v>-7.9269911315846855</c:v>
                </c:pt>
                <c:pt idx="3321">
                  <c:v>-8.1559358903887471</c:v>
                </c:pt>
                <c:pt idx="3322">
                  <c:v>-8.3848763433328486</c:v>
                </c:pt>
                <c:pt idx="3323">
                  <c:v>-8.6138110072356824</c:v>
                </c:pt>
                <c:pt idx="3324">
                  <c:v>-8.8427383617300848</c:v>
                </c:pt>
                <c:pt idx="3325">
                  <c:v>-9.0716568495886349</c:v>
                </c:pt>
                <c:pt idx="3326">
                  <c:v>-9.3005648770536027</c:v>
                </c:pt>
                <c:pt idx="3327">
                  <c:v>-9.5294608141710455</c:v>
                </c:pt>
                <c:pt idx="3328">
                  <c:v>-9.7583429951268954</c:v>
                </c:pt>
                <c:pt idx="3329">
                  <c:v>-9.987209718587394</c:v>
                </c:pt>
                <c:pt idx="3330">
                  <c:v>-10.216059248041773</c:v>
                </c:pt>
                <c:pt idx="3331">
                  <c:v>-10.444889812148062</c:v>
                </c:pt>
                <c:pt idx="3332">
                  <c:v>-10.673699605085801</c:v>
                </c:pt>
                <c:pt idx="3333">
                  <c:v>-10.902486786903978</c:v>
                </c:pt>
                <c:pt idx="3334">
                  <c:v>-11.131249483878292</c:v>
                </c:pt>
                <c:pt idx="3335">
                  <c:v>-11.359985788870347</c:v>
                </c:pt>
                <c:pt idx="3336">
                  <c:v>-11.588693761687097</c:v>
                </c:pt>
                <c:pt idx="3337">
                  <c:v>-11.817371429446808</c:v>
                </c:pt>
                <c:pt idx="3338">
                  <c:v>-12.046016786943198</c:v>
                </c:pt>
                <c:pt idx="3339">
                  <c:v>-12.274627797018098</c:v>
                </c:pt>
                <c:pt idx="3340">
                  <c:v>-12.503202390930028</c:v>
                </c:pt>
                <c:pt idx="3341">
                  <c:v>-12.731738468731209</c:v>
                </c:pt>
                <c:pt idx="3342">
                  <c:v>-12.960233899644408</c:v>
                </c:pt>
                <c:pt idx="3343">
                  <c:v>-13.18868652244069</c:v>
                </c:pt>
                <c:pt idx="3344">
                  <c:v>-13.417094145824564</c:v>
                </c:pt>
                <c:pt idx="3345">
                  <c:v>-13.645454548816389</c:v>
                </c:pt>
                <c:pt idx="3346">
                  <c:v>-13.873765481137866</c:v>
                </c:pt>
                <c:pt idx="3347">
                  <c:v>-14.102024663604624</c:v>
                </c:pt>
                <c:pt idx="3348">
                  <c:v>-14.3302297885146</c:v>
                </c:pt>
                <c:pt idx="3349">
                  <c:v>-14.558378520042083</c:v>
                </c:pt>
                <c:pt idx="3350">
                  <c:v>-14.786468494632317</c:v>
                </c:pt>
                <c:pt idx="3351">
                  <c:v>-15.014497321401649</c:v>
                </c:pt>
                <c:pt idx="3352">
                  <c:v>-15.242462582533392</c:v>
                </c:pt>
                <c:pt idx="3353">
                  <c:v>-15.470361833682517</c:v>
                </c:pt>
                <c:pt idx="3354">
                  <c:v>-15.698192604376146</c:v>
                </c:pt>
                <c:pt idx="3355">
                  <c:v>-15.925952398419952</c:v>
                </c:pt>
                <c:pt idx="3356">
                  <c:v>-16.153638694305386</c:v>
                </c:pt>
                <c:pt idx="3357">
                  <c:v>-16.381248945616079</c:v>
                </c:pt>
                <c:pt idx="3358">
                  <c:v>-16.608780581442801</c:v>
                </c:pt>
                <c:pt idx="3359">
                  <c:v>-16.836231006788438</c:v>
                </c:pt>
                <c:pt idx="3360">
                  <c:v>-17.063597602986675</c:v>
                </c:pt>
                <c:pt idx="3361">
                  <c:v>-17.290877728115987</c:v>
                </c:pt>
                <c:pt idx="3362">
                  <c:v>-17.518068717413144</c:v>
                </c:pt>
                <c:pt idx="3363">
                  <c:v>-17.745167883693426</c:v>
                </c:pt>
                <c:pt idx="3364">
                  <c:v>-17.972172517770247</c:v>
                </c:pt>
                <c:pt idx="3365">
                  <c:v>-18.199079888872177</c:v>
                </c:pt>
                <c:pt idx="3366">
                  <c:v>-18.425887245067571</c:v>
                </c:pt>
                <c:pt idx="3367">
                  <c:v>-18.652591813685632</c:v>
                </c:pt>
                <c:pt idx="3368">
                  <c:v>-18.879190801740322</c:v>
                </c:pt>
                <c:pt idx="3369">
                  <c:v>-19.105681396355408</c:v>
                </c:pt>
                <c:pt idx="3370">
                  <c:v>-19.332060765191102</c:v>
                </c:pt>
                <c:pt idx="3371">
                  <c:v>-19.558326056868793</c:v>
                </c:pt>
                <c:pt idx="3372">
                  <c:v>-19.784474401400075</c:v>
                </c:pt>
                <c:pt idx="3373">
                  <c:v>-20.010502910615543</c:v>
                </c:pt>
                <c:pt idx="3374">
                  <c:v>-20.236408678593449</c:v>
                </c:pt>
                <c:pt idx="3375">
                  <c:v>-20.462188782089299</c:v>
                </c:pt>
                <c:pt idx="3376">
                  <c:v>-20.687840280966782</c:v>
                </c:pt>
                <c:pt idx="3377">
                  <c:v>-20.913360218629805</c:v>
                </c:pt>
                <c:pt idx="3378">
                  <c:v>-21.138745622453598</c:v>
                </c:pt>
                <c:pt idx="3379">
                  <c:v>-21.363993504217348</c:v>
                </c:pt>
                <c:pt idx="3380">
                  <c:v>-21.589100860535979</c:v>
                </c:pt>
                <c:pt idx="3381">
                  <c:v>-21.814064673295547</c:v>
                </c:pt>
                <c:pt idx="3382">
                  <c:v>-22.038881910084001</c:v>
                </c:pt>
                <c:pt idx="3383">
                  <c:v>-22.263549524627308</c:v>
                </c:pt>
                <c:pt idx="3384">
                  <c:v>-22.488064457222862</c:v>
                </c:pt>
                <c:pt idx="3385">
                  <c:v>-22.712423635172485</c:v>
                </c:pt>
                <c:pt idx="3386">
                  <c:v>-22.936623973218758</c:v>
                </c:pt>
                <c:pt idx="3387">
                  <c:v>-23.160662373976919</c:v>
                </c:pt>
                <c:pt idx="3388">
                  <c:v>-23.384535728372953</c:v>
                </c:pt>
                <c:pt idx="3389">
                  <c:v>-23.608240916074493</c:v>
                </c:pt>
                <c:pt idx="3390">
                  <c:v>-23.831774805926443</c:v>
                </c:pt>
                <c:pt idx="3391">
                  <c:v>-24.0551342563856</c:v>
                </c:pt>
                <c:pt idx="3392">
                  <c:v>-24.278316115953317</c:v>
                </c:pt>
                <c:pt idx="3393">
                  <c:v>-24.501317223611522</c:v>
                </c:pt>
                <c:pt idx="3394">
                  <c:v>-24.724134409253196</c:v>
                </c:pt>
                <c:pt idx="3395">
                  <c:v>-24.946764494116934</c:v>
                </c:pt>
                <c:pt idx="3396">
                  <c:v>-25.16920429121987</c:v>
                </c:pt>
                <c:pt idx="3397">
                  <c:v>-25.391450605788975</c:v>
                </c:pt>
                <c:pt idx="3398">
                  <c:v>-25.613500235692982</c:v>
                </c:pt>
                <c:pt idx="3399">
                  <c:v>-25.835349971872205</c:v>
                </c:pt>
                <c:pt idx="3400">
                  <c:v>-26.056996598772287</c:v>
                </c:pt>
                <c:pt idx="3401">
                  <c:v>-26.27843689476947</c:v>
                </c:pt>
                <c:pt idx="3402">
                  <c:v>-26.499667632602893</c:v>
                </c:pt>
                <c:pt idx="3403">
                  <c:v>-26.720685579800744</c:v>
                </c:pt>
                <c:pt idx="3404">
                  <c:v>-26.941487499107609</c:v>
                </c:pt>
                <c:pt idx="3405">
                  <c:v>-27.162070148913841</c:v>
                </c:pt>
                <c:pt idx="3406">
                  <c:v>-27.382430283676285</c:v>
                </c:pt>
                <c:pt idx="3407">
                  <c:v>-27.602564654345713</c:v>
                </c:pt>
                <c:pt idx="3408">
                  <c:v>-27.822470008789395</c:v>
                </c:pt>
                <c:pt idx="3409">
                  <c:v>-28.042143092214644</c:v>
                </c:pt>
                <c:pt idx="3410">
                  <c:v>-28.261580647587152</c:v>
                </c:pt>
                <c:pt idx="3411">
                  <c:v>-28.480779416053196</c:v>
                </c:pt>
                <c:pt idx="3412">
                  <c:v>-28.699736137357093</c:v>
                </c:pt>
                <c:pt idx="3413">
                  <c:v>-28.918447550259145</c:v>
                </c:pt>
                <c:pt idx="3414">
                  <c:v>-29.136910392951194</c:v>
                </c:pt>
                <c:pt idx="3415">
                  <c:v>-29.355121403471742</c:v>
                </c:pt>
                <c:pt idx="3416">
                  <c:v>-29.573077320116568</c:v>
                </c:pt>
                <c:pt idx="3417">
                  <c:v>-29.790774881854901</c:v>
                </c:pt>
                <c:pt idx="3418">
                  <c:v>-30.00821082873378</c:v>
                </c:pt>
                <c:pt idx="3419">
                  <c:v>-30.225381902291076</c:v>
                </c:pt>
                <c:pt idx="3420">
                  <c:v>-30.442284845958937</c:v>
                </c:pt>
                <c:pt idx="3421">
                  <c:v>-30.658916405470677</c:v>
                </c:pt>
                <c:pt idx="3422">
                  <c:v>-30.875273329262654</c:v>
                </c:pt>
                <c:pt idx="3423">
                  <c:v>-31.091352368877381</c:v>
                </c:pt>
                <c:pt idx="3424">
                  <c:v>-31.307150279360712</c:v>
                </c:pt>
                <c:pt idx="3425">
                  <c:v>-31.522663819660039</c:v>
                </c:pt>
                <c:pt idx="3426">
                  <c:v>-31.73788975302142</c:v>
                </c:pt>
                <c:pt idx="3427">
                  <c:v>-31.952824847381805</c:v>
                </c:pt>
                <c:pt idx="3428">
                  <c:v>-32.16746587576128</c:v>
                </c:pt>
                <c:pt idx="3429">
                  <c:v>-32.381809616650884</c:v>
                </c:pt>
                <c:pt idx="3430">
                  <c:v>-32.595852854401926</c:v>
                </c:pt>
                <c:pt idx="3431">
                  <c:v>-32.809592379610592</c:v>
                </c:pt>
                <c:pt idx="3432">
                  <c:v>-33.023024989500584</c:v>
                </c:pt>
                <c:pt idx="3433">
                  <c:v>-33.236147488301185</c:v>
                </c:pt>
                <c:pt idx="3434">
                  <c:v>-33.448956687631807</c:v>
                </c:pt>
                <c:pt idx="3435">
                  <c:v>-33.661449406871412</c:v>
                </c:pt>
                <c:pt idx="3436">
                  <c:v>-33.873622473534823</c:v>
                </c:pt>
                <c:pt idx="3437">
                  <c:v>-34.085472723644017</c:v>
                </c:pt>
                <c:pt idx="3438">
                  <c:v>-34.296997002096049</c:v>
                </c:pt>
                <c:pt idx="3439">
                  <c:v>-34.508192163027786</c:v>
                </c:pt>
                <c:pt idx="3440">
                  <c:v>-34.719055070182606</c:v>
                </c:pt>
                <c:pt idx="3441">
                  <c:v>-34.92958259726629</c:v>
                </c:pt>
                <c:pt idx="3442">
                  <c:v>-35.139771628310257</c:v>
                </c:pt>
                <c:pt idx="3443">
                  <c:v>-35.349619058022995</c:v>
                </c:pt>
                <c:pt idx="3444">
                  <c:v>-35.559121792143884</c:v>
                </c:pt>
                <c:pt idx="3445">
                  <c:v>-35.768276747794317</c:v>
                </c:pt>
                <c:pt idx="3446">
                  <c:v>-35.977080853822343</c:v>
                </c:pt>
                <c:pt idx="3447">
                  <c:v>-36.185531051148615</c:v>
                </c:pt>
                <c:pt idx="3448">
                  <c:v>-36.393624293106029</c:v>
                </c:pt>
                <c:pt idx="3449">
                  <c:v>-36.601357545780047</c:v>
                </c:pt>
                <c:pt idx="3450">
                  <c:v>-36.808727788341201</c:v>
                </c:pt>
                <c:pt idx="3451">
                  <c:v>-37.015732013380187</c:v>
                </c:pt>
                <c:pt idx="3452">
                  <c:v>-37.2223672272344</c:v>
                </c:pt>
                <c:pt idx="3453">
                  <c:v>-37.428630450315637</c:v>
                </c:pt>
                <c:pt idx="3454">
                  <c:v>-37.634518717433508</c:v>
                </c:pt>
                <c:pt idx="3455">
                  <c:v>-37.84002907811211</c:v>
                </c:pt>
                <c:pt idx="3456">
                  <c:v>-38.045158596911335</c:v>
                </c:pt>
                <c:pt idx="3457">
                  <c:v>-38.249904353735218</c:v>
                </c:pt>
                <c:pt idx="3458">
                  <c:v>-38.454263444146221</c:v>
                </c:pt>
                <c:pt idx="3459">
                  <c:v>-38.658232979669663</c:v>
                </c:pt>
                <c:pt idx="3460">
                  <c:v>-38.861810088096803</c:v>
                </c:pt>
                <c:pt idx="3461">
                  <c:v>-39.0649919137864</c:v>
                </c:pt>
                <c:pt idx="3462">
                  <c:v>-39.267775617961689</c:v>
                </c:pt>
                <c:pt idx="3463">
                  <c:v>-39.470158379000367</c:v>
                </c:pt>
                <c:pt idx="3464">
                  <c:v>-39.672137392728786</c:v>
                </c:pt>
                <c:pt idx="3465">
                  <c:v>-39.873709872705291</c:v>
                </c:pt>
                <c:pt idx="3466">
                  <c:v>-40.074873050504095</c:v>
                </c:pt>
                <c:pt idx="3467">
                  <c:v>-40.275624175993016</c:v>
                </c:pt>
                <c:pt idx="3468">
                  <c:v>-40.47596051761289</c:v>
                </c:pt>
                <c:pt idx="3469">
                  <c:v>-40.675879362644878</c:v>
                </c:pt>
                <c:pt idx="3470">
                  <c:v>-40.875378017482461</c:v>
                </c:pt>
                <c:pt idx="3471">
                  <c:v>-41.074453807894258</c:v>
                </c:pt>
                <c:pt idx="3472">
                  <c:v>-41.273104079287066</c:v>
                </c:pt>
                <c:pt idx="3473">
                  <c:v>-41.471326196960547</c:v>
                </c:pt>
                <c:pt idx="3474">
                  <c:v>-41.669117546364049</c:v>
                </c:pt>
                <c:pt idx="3475">
                  <c:v>-41.866475533344129</c:v>
                </c:pt>
                <c:pt idx="3476">
                  <c:v>-42.063397584391851</c:v>
                </c:pt>
                <c:pt idx="3477">
                  <c:v>-42.259881146885505</c:v>
                </c:pt>
                <c:pt idx="3478">
                  <c:v>-42.455923689328841</c:v>
                </c:pt>
                <c:pt idx="3479">
                  <c:v>-42.65152270158444</c:v>
                </c:pt>
                <c:pt idx="3480">
                  <c:v>-42.846675695107933</c:v>
                </c:pt>
                <c:pt idx="3481">
                  <c:v>-43.041380203172224</c:v>
                </c:pt>
                <c:pt idx="3482">
                  <c:v>-43.235633781090456</c:v>
                </c:pt>
                <c:pt idx="3483">
                  <c:v>-43.429434006439067</c:v>
                </c:pt>
                <c:pt idx="3484">
                  <c:v>-43.622778479268106</c:v>
                </c:pt>
                <c:pt idx="3485">
                  <c:v>-43.815664822316393</c:v>
                </c:pt>
                <c:pt idx="3486">
                  <c:v>-44.008090681216572</c:v>
                </c:pt>
                <c:pt idx="3487">
                  <c:v>-44.200053724700439</c:v>
                </c:pt>
                <c:pt idx="3488">
                  <c:v>-44.391551644797232</c:v>
                </c:pt>
                <c:pt idx="3489">
                  <c:v>-44.582582157030316</c:v>
                </c:pt>
                <c:pt idx="3490">
                  <c:v>-44.773143000606524</c:v>
                </c:pt>
                <c:pt idx="3491">
                  <c:v>-44.963231938606782</c:v>
                </c:pt>
                <c:pt idx="3492">
                  <c:v>-45.15284675816639</c:v>
                </c:pt>
                <c:pt idx="3493">
                  <c:v>-45.341985270657119</c:v>
                </c:pt>
                <c:pt idx="3494">
                  <c:v>-45.530645311859303</c:v>
                </c:pt>
                <c:pt idx="3495">
                  <c:v>-45.718824742137457</c:v>
                </c:pt>
                <c:pt idx="3496">
                  <c:v>-45.906521446603762</c:v>
                </c:pt>
                <c:pt idx="3497">
                  <c:v>-46.093733335282622</c:v>
                </c:pt>
                <c:pt idx="3498">
                  <c:v>-46.280458343271107</c:v>
                </c:pt>
                <c:pt idx="3499">
                  <c:v>-46.466694430889419</c:v>
                </c:pt>
                <c:pt idx="3500">
                  <c:v>-46.652439583838287</c:v>
                </c:pt>
                <c:pt idx="3501">
                  <c:v>-46.837691813338722</c:v>
                </c:pt>
                <c:pt idx="3502">
                  <c:v>-47.022449156281141</c:v>
                </c:pt>
                <c:pt idx="3503">
                  <c:v>-47.206709675358837</c:v>
                </c:pt>
                <c:pt idx="3504">
                  <c:v>-47.390471459205486</c:v>
                </c:pt>
                <c:pt idx="3505">
                  <c:v>-47.573732622523096</c:v>
                </c:pt>
                <c:pt idx="3506">
                  <c:v>-47.756491306210165</c:v>
                </c:pt>
                <c:pt idx="3507">
                  <c:v>-47.938745677482643</c:v>
                </c:pt>
                <c:pt idx="3508">
                  <c:v>-48.120493929991881</c:v>
                </c:pt>
                <c:pt idx="3509">
                  <c:v>-48.301734283938799</c:v>
                </c:pt>
                <c:pt idx="3510">
                  <c:v>-48.482464986182919</c:v>
                </c:pt>
                <c:pt idx="3511">
                  <c:v>-48.662684310348425</c:v>
                </c:pt>
                <c:pt idx="3512">
                  <c:v>-48.842390556925835</c:v>
                </c:pt>
                <c:pt idx="3513">
                  <c:v>-49.02158205336778</c:v>
                </c:pt>
                <c:pt idx="3514">
                  <c:v>-49.200257154184015</c:v>
                </c:pt>
                <c:pt idx="3515">
                  <c:v>-49.378414241029816</c:v>
                </c:pt>
                <c:pt idx="3516">
                  <c:v>-49.556051722790386</c:v>
                </c:pt>
                <c:pt idx="3517">
                  <c:v>-49.733168035662061</c:v>
                </c:pt>
                <c:pt idx="3518">
                  <c:v>-49.909761643229984</c:v>
                </c:pt>
                <c:pt idx="3519">
                  <c:v>-50.085831036539361</c:v>
                </c:pt>
                <c:pt idx="3520">
                  <c:v>-50.261374734164605</c:v>
                </c:pt>
                <c:pt idx="3521">
                  <c:v>-50.436391282275082</c:v>
                </c:pt>
                <c:pt idx="3522">
                  <c:v>-50.610879254692549</c:v>
                </c:pt>
                <c:pt idx="3523">
                  <c:v>-50.78483725295203</c:v>
                </c:pt>
                <c:pt idx="3524">
                  <c:v>-50.95826390635051</c:v>
                </c:pt>
                <c:pt idx="3525">
                  <c:v>-51.131157871996379</c:v>
                </c:pt>
                <c:pt idx="3526">
                  <c:v>-51.303517834854375</c:v>
                </c:pt>
                <c:pt idx="3527">
                  <c:v>-51.475342507786621</c:v>
                </c:pt>
                <c:pt idx="3528">
                  <c:v>-51.646630631586561</c:v>
                </c:pt>
                <c:pt idx="3529">
                  <c:v>-51.817380975013862</c:v>
                </c:pt>
                <c:pt idx="3530">
                  <c:v>-51.987592334821329</c:v>
                </c:pt>
                <c:pt idx="3531">
                  <c:v>-52.157263535780757</c:v>
                </c:pt>
                <c:pt idx="3532">
                  <c:v>-52.326393430701373</c:v>
                </c:pt>
                <c:pt idx="3533">
                  <c:v>-52.494980900450585</c:v>
                </c:pt>
                <c:pt idx="3534">
                  <c:v>-52.663024853960835</c:v>
                </c:pt>
                <c:pt idx="3535">
                  <c:v>-52.830524228243405</c:v>
                </c:pt>
                <c:pt idx="3536">
                  <c:v>-52.997477988393172</c:v>
                </c:pt>
                <c:pt idx="3537">
                  <c:v>-53.163885127586624</c:v>
                </c:pt>
                <c:pt idx="3538">
                  <c:v>-53.32974466708211</c:v>
                </c:pt>
                <c:pt idx="3539">
                  <c:v>-53.495055656212159</c:v>
                </c:pt>
                <c:pt idx="3540">
                  <c:v>-53.659817172374744</c:v>
                </c:pt>
                <c:pt idx="3541">
                  <c:v>-53.824028321015859</c:v>
                </c:pt>
                <c:pt idx="3542">
                  <c:v>-53.987688235618009</c:v>
                </c:pt>
                <c:pt idx="3543">
                  <c:v>-54.150796077672666</c:v>
                </c:pt>
                <c:pt idx="3544">
                  <c:v>-54.313351036659327</c:v>
                </c:pt>
                <c:pt idx="3545">
                  <c:v>-54.475352330013195</c:v>
                </c:pt>
                <c:pt idx="3546">
                  <c:v>-54.636799203098334</c:v>
                </c:pt>
                <c:pt idx="3547">
                  <c:v>-54.797690929164673</c:v>
                </c:pt>
                <c:pt idx="3548">
                  <c:v>-54.958026809315612</c:v>
                </c:pt>
                <c:pt idx="3549">
                  <c:v>-55.117806172459339</c:v>
                </c:pt>
                <c:pt idx="3550">
                  <c:v>-55.277028375265587</c:v>
                </c:pt>
                <c:pt idx="3551">
                  <c:v>-55.435692802113351</c:v>
                </c:pt>
                <c:pt idx="3552">
                  <c:v>-55.593798865039275</c:v>
                </c:pt>
                <c:pt idx="3553">
                  <c:v>-55.751346003678961</c:v>
                </c:pt>
                <c:pt idx="3554">
                  <c:v>-55.908333685208859</c:v>
                </c:pt>
                <c:pt idx="3555">
                  <c:v>-56.064761404277832</c:v>
                </c:pt>
                <c:pt idx="3556">
                  <c:v>-56.220628682945588</c:v>
                </c:pt>
                <c:pt idx="3557">
                  <c:v>-56.375935070608861</c:v>
                </c:pt>
                <c:pt idx="3558">
                  <c:v>-56.53068014392727</c:v>
                </c:pt>
                <c:pt idx="3559">
                  <c:v>-56.684863506748115</c:v>
                </c:pt>
                <c:pt idx="3560">
                  <c:v>-56.838484790024737</c:v>
                </c:pt>
                <c:pt idx="3561">
                  <c:v>-56.99154365173375</c:v>
                </c:pt>
                <c:pt idx="3562">
                  <c:v>-57.144039776786997</c:v>
                </c:pt>
                <c:pt idx="3563">
                  <c:v>-57.295972876943992</c:v>
                </c:pt>
                <c:pt idx="3564">
                  <c:v>-57.447342690716908</c:v>
                </c:pt>
                <c:pt idx="3565">
                  <c:v>-57.598148983275095</c:v>
                </c:pt>
                <c:pt idx="3566">
                  <c:v>-57.748391546346966</c:v>
                </c:pt>
                <c:pt idx="3567">
                  <c:v>-57.89807019811694</c:v>
                </c:pt>
                <c:pt idx="3568">
                  <c:v>-58.047184783121168</c:v>
                </c:pt>
                <c:pt idx="3569">
                  <c:v>-58.195735172138711</c:v>
                </c:pt>
                <c:pt idx="3570">
                  <c:v>-58.343721262080976</c:v>
                </c:pt>
                <c:pt idx="3571">
                  <c:v>-58.491142975879939</c:v>
                </c:pt>
                <c:pt idx="3572">
                  <c:v>-58.638000262368635</c:v>
                </c:pt>
                <c:pt idx="3573">
                  <c:v>-58.784293096163609</c:v>
                </c:pt>
                <c:pt idx="3574">
                  <c:v>-58.930021477542837</c:v>
                </c:pt>
                <c:pt idx="3575">
                  <c:v>-59.075185432320637</c:v>
                </c:pt>
                <c:pt idx="3576">
                  <c:v>-59.219785011721171</c:v>
                </c:pt>
                <c:pt idx="3577">
                  <c:v>-59.363820292246885</c:v>
                </c:pt>
                <c:pt idx="3578">
                  <c:v>-59.50729137554724</c:v>
                </c:pt>
                <c:pt idx="3579">
                  <c:v>-59.650198388282902</c:v>
                </c:pt>
                <c:pt idx="3580">
                  <c:v>-59.792541481988295</c:v>
                </c:pt>
                <c:pt idx="3581">
                  <c:v>-59.934320832932698</c:v>
                </c:pt>
                <c:pt idx="3582">
                  <c:v>-60.075536641974495</c:v>
                </c:pt>
                <c:pt idx="3583">
                  <c:v>-60.216189134419494</c:v>
                </c:pt>
                <c:pt idx="3584">
                  <c:v>-60.356278559872578</c:v>
                </c:pt>
                <c:pt idx="3585">
                  <c:v>-60.495805192087218</c:v>
                </c:pt>
                <c:pt idx="3586">
                  <c:v>-60.634769328815409</c:v>
                </c:pt>
                <c:pt idx="3587">
                  <c:v>-60.773171291651394</c:v>
                </c:pt>
                <c:pt idx="3588">
                  <c:v>-60.911011425877163</c:v>
                </c:pt>
                <c:pt idx="3589">
                  <c:v>-61.04829010030312</c:v>
                </c:pt>
                <c:pt idx="3590">
                  <c:v>-61.185007707107928</c:v>
                </c:pt>
                <c:pt idx="3591">
                  <c:v>-61.321164661676633</c:v>
                </c:pt>
                <c:pt idx="3592">
                  <c:v>-61.456761402434338</c:v>
                </c:pt>
                <c:pt idx="3593">
                  <c:v>-61.591798390680381</c:v>
                </c:pt>
                <c:pt idx="3594">
                  <c:v>-61.726276110420699</c:v>
                </c:pt>
                <c:pt idx="3595">
                  <c:v>-61.860195068197399</c:v>
                </c:pt>
                <c:pt idx="3596">
                  <c:v>-61.993555792914847</c:v>
                </c:pt>
                <c:pt idx="3597">
                  <c:v>-62.126358835666878</c:v>
                </c:pt>
                <c:pt idx="3598">
                  <c:v>-62.258604769561472</c:v>
                </c:pt>
                <c:pt idx="3599">
                  <c:v>-62.390294189541848</c:v>
                </c:pt>
                <c:pt idx="3600">
                  <c:v>-62.521427712208435</c:v>
                </c:pt>
                <c:pt idx="3601">
                  <c:v>-62.652005975637366</c:v>
                </c:pt>
                <c:pt idx="3602">
                  <c:v>-62.782029639199095</c:v>
                </c:pt>
                <c:pt idx="3603">
                  <c:v>-62.911499383371762</c:v>
                </c:pt>
                <c:pt idx="3604">
                  <c:v>-63.040415909560195</c:v>
                </c:pt>
                <c:pt idx="3605">
                  <c:v>-63.168779939904056</c:v>
                </c:pt>
                <c:pt idx="3606">
                  <c:v>-63.29659221709305</c:v>
                </c:pt>
                <c:pt idx="3607">
                  <c:v>-63.423853504175383</c:v>
                </c:pt>
                <c:pt idx="3608">
                  <c:v>-63.55056458436809</c:v>
                </c:pt>
                <c:pt idx="3609">
                  <c:v>-63.676726260862665</c:v>
                </c:pt>
                <c:pt idx="3610">
                  <c:v>-63.802339356633482</c:v>
                </c:pt>
                <c:pt idx="3611">
                  <c:v>-63.927404714242769</c:v>
                </c:pt>
                <c:pt idx="3612">
                  <c:v>-64.051923195642431</c:v>
                </c:pt>
                <c:pt idx="3613">
                  <c:v>-64.175895681979924</c:v>
                </c:pt>
                <c:pt idx="3614">
                  <c:v>-64.299323073398824</c:v>
                </c:pt>
                <c:pt idx="3615">
                  <c:v>-64.422206288838893</c:v>
                </c:pt>
                <c:pt idx="3616">
                  <c:v>-64.544546265836843</c:v>
                </c:pt>
                <c:pt idx="3617">
                  <c:v>-64.66634396032579</c:v>
                </c:pt>
                <c:pt idx="3618">
                  <c:v>-64.787600346430906</c:v>
                </c:pt>
                <c:pt idx="3619">
                  <c:v>-64.908316416269926</c:v>
                </c:pt>
                <c:pt idx="3620">
                  <c:v>-65.028493179746988</c:v>
                </c:pt>
                <c:pt idx="3621">
                  <c:v>-65.148131664348711</c:v>
                </c:pt>
                <c:pt idx="3622">
                  <c:v>-65.267232914938603</c:v>
                </c:pt>
                <c:pt idx="3623">
                  <c:v>-65.385797993552501</c:v>
                </c:pt>
                <c:pt idx="3624">
                  <c:v>-65.503827979190589</c:v>
                </c:pt>
                <c:pt idx="3625">
                  <c:v>-65.621323967611502</c:v>
                </c:pt>
                <c:pt idx="3626">
                  <c:v>-65.738287071123125</c:v>
                </c:pt>
                <c:pt idx="3627">
                  <c:v>-65.854718418375782</c:v>
                </c:pt>
                <c:pt idx="3628">
                  <c:v>-65.970619154151876</c:v>
                </c:pt>
                <c:pt idx="3629">
                  <c:v>-66.085990439158209</c:v>
                </c:pt>
                <c:pt idx="3630">
                  <c:v>-66.200833449816102</c:v>
                </c:pt>
                <c:pt idx="3631">
                  <c:v>-66.315149378050378</c:v>
                </c:pt>
                <c:pt idx="3632">
                  <c:v>-66.428939431080039</c:v>
                </c:pt>
                <c:pt idx="3633">
                  <c:v>-66.542204831207556</c:v>
                </c:pt>
                <c:pt idx="3634">
                  <c:v>-66.654946815607204</c:v>
                </c:pt>
                <c:pt idx="3635">
                  <c:v>-66.767166636115476</c:v>
                </c:pt>
                <c:pt idx="3636">
                  <c:v>-66.878865559018564</c:v>
                </c:pt>
                <c:pt idx="3637">
                  <c:v>-66.990044864841224</c:v>
                </c:pt>
                <c:pt idx="3638">
                  <c:v>-67.100705848135831</c:v>
                </c:pt>
                <c:pt idx="3639">
                  <c:v>-67.210849817270372</c:v>
                </c:pt>
                <c:pt idx="3640">
                  <c:v>-67.320478094217094</c:v>
                </c:pt>
                <c:pt idx="3641">
                  <c:v>-67.429592014341054</c:v>
                </c:pt>
                <c:pt idx="3642">
                  <c:v>-67.538192926188259</c:v>
                </c:pt>
                <c:pt idx="3643">
                  <c:v>-67.646282191274949</c:v>
                </c:pt>
                <c:pt idx="3644">
                  <c:v>-67.753861183875088</c:v>
                </c:pt>
                <c:pt idx="3645">
                  <c:v>-67.860931290811138</c:v>
                </c:pt>
                <c:pt idx="3646">
                  <c:v>-67.967493911241604</c:v>
                </c:pt>
                <c:pt idx="3647">
                  <c:v>-68.07355045645086</c:v>
                </c:pt>
                <c:pt idx="3648">
                  <c:v>-68.179102349638541</c:v>
                </c:pt>
                <c:pt idx="3649">
                  <c:v>-68.284151025709704</c:v>
                </c:pt>
                <c:pt idx="3650">
                  <c:v>-68.388697931065437</c:v>
                </c:pt>
                <c:pt idx="3651">
                  <c:v>-68.492744523391821</c:v>
                </c:pt>
                <c:pt idx="3652">
                  <c:v>-68.59629227145372</c:v>
                </c:pt>
                <c:pt idx="3653">
                  <c:v>-68.699342654882713</c:v>
                </c:pt>
                <c:pt idx="3654">
                  <c:v>-68.80189716397237</c:v>
                </c:pt>
                <c:pt idx="3655">
                  <c:v>-68.903957299467805</c:v>
                </c:pt>
                <c:pt idx="3656">
                  <c:v>-69.005524572360315</c:v>
                </c:pt>
                <c:pt idx="3657">
                  <c:v>-69.106600503680525</c:v>
                </c:pt>
                <c:pt idx="3658">
                  <c:v>-69.207186624291793</c:v>
                </c:pt>
                <c:pt idx="3659">
                  <c:v>-69.307284474685844</c:v>
                </c:pt>
                <c:pt idx="3660">
                  <c:v>-69.406895604777333</c:v>
                </c:pt>
                <c:pt idx="3661">
                  <c:v>-69.506021573700139</c:v>
                </c:pt>
                <c:pt idx="3662">
                  <c:v>-69.604663949603761</c:v>
                </c:pt>
                <c:pt idx="3663">
                  <c:v>-69.702824309451557</c:v>
                </c:pt>
                <c:pt idx="3664">
                  <c:v>-69.800504238817993</c:v>
                </c:pt>
                <c:pt idx="3665">
                  <c:v>-69.897705331688101</c:v>
                </c:pt>
                <c:pt idx="3666">
                  <c:v>-69.994429190257577</c:v>
                </c:pt>
                <c:pt idx="3667">
                  <c:v>-70.090677424732775</c:v>
                </c:pt>
                <c:pt idx="3668">
                  <c:v>-70.186451653132536</c:v>
                </c:pt>
                <c:pt idx="3669">
                  <c:v>-70.28175350109062</c:v>
                </c:pt>
                <c:pt idx="3670">
                  <c:v>-70.376584601659673</c:v>
                </c:pt>
                <c:pt idx="3671">
                  <c:v>-70.470946595114114</c:v>
                </c:pt>
                <c:pt idx="3672">
                  <c:v>-70.564841128757053</c:v>
                </c:pt>
                <c:pt idx="3673">
                  <c:v>-70.658269856724488</c:v>
                </c:pt>
                <c:pt idx="3674">
                  <c:v>-70.751234439795482</c:v>
                </c:pt>
                <c:pt idx="3675">
                  <c:v>-70.843736545197217</c:v>
                </c:pt>
                <c:pt idx="3676">
                  <c:v>-70.935777846416372</c:v>
                </c:pt>
                <c:pt idx="3677">
                  <c:v>-71.027360023010118</c:v>
                </c:pt>
                <c:pt idx="3678">
                  <c:v>-71.118484760415271</c:v>
                </c:pt>
                <c:pt idx="3679">
                  <c:v>-71.209153749763431</c:v>
                </c:pt>
                <c:pt idx="3680">
                  <c:v>-71.299368687693701</c:v>
                </c:pt>
                <c:pt idx="3681">
                  <c:v>-71.38913127616749</c:v>
                </c:pt>
                <c:pt idx="3682">
                  <c:v>-71.478443222285222</c:v>
                </c:pt>
                <c:pt idx="3683">
                  <c:v>-71.567306238103711</c:v>
                </c:pt>
                <c:pt idx="3684">
                  <c:v>-71.655722040454464</c:v>
                </c:pt>
                <c:pt idx="3685">
                  <c:v>-71.743692350763851</c:v>
                </c:pt>
                <c:pt idx="3686">
                  <c:v>-71.831218894874084</c:v>
                </c:pt>
                <c:pt idx="3687">
                  <c:v>-71.918303402865845</c:v>
                </c:pt>
                <c:pt idx="3688">
                  <c:v>-72.004947608881338</c:v>
                </c:pt>
                <c:pt idx="3689">
                  <c:v>-72.091153250950072</c:v>
                </c:pt>
                <c:pt idx="3690">
                  <c:v>-72.176922070815138</c:v>
                </c:pt>
                <c:pt idx="3691">
                  <c:v>-72.262255813760305</c:v>
                </c:pt>
                <c:pt idx="3692">
                  <c:v>-72.347156228439218</c:v>
                </c:pt>
                <c:pt idx="3693">
                  <c:v>-72.431625066706644</c:v>
                </c:pt>
                <c:pt idx="3694">
                  <c:v>-72.515664083448897</c:v>
                </c:pt>
                <c:pt idx="3695">
                  <c:v>-72.599275036417964</c:v>
                </c:pt>
                <c:pt idx="3696">
                  <c:v>-72.682459686066636</c:v>
                </c:pt>
                <c:pt idx="3697">
                  <c:v>-72.765219795381952</c:v>
                </c:pt>
                <c:pt idx="3698">
                  <c:v>-72.847557129726368</c:v>
                </c:pt>
                <c:pt idx="3699">
                  <c:v>-72.929473456673549</c:v>
                </c:pt>
                <c:pt idx="3700">
                  <c:v>-73.010970545849929</c:v>
                </c:pt>
                <c:pt idx="3701">
                  <c:v>-73.092050168777249</c:v>
                </c:pt>
                <c:pt idx="3702">
                  <c:v>-73.172714098714422</c:v>
                </c:pt>
                <c:pt idx="3703">
                  <c:v>-73.252964110503243</c:v>
                </c:pt>
                <c:pt idx="3704">
                  <c:v>-73.332801980414601</c:v>
                </c:pt>
                <c:pt idx="3705">
                  <c:v>-73.412229485995738</c:v>
                </c:pt>
                <c:pt idx="3706">
                  <c:v>-73.491248405920402</c:v>
                </c:pt>
                <c:pt idx="3707">
                  <c:v>-73.56986051983813</c:v>
                </c:pt>
                <c:pt idx="3708">
                  <c:v>-73.648067608228871</c:v>
                </c:pt>
                <c:pt idx="3709">
                  <c:v>-73.725871452254921</c:v>
                </c:pt>
                <c:pt idx="3710">
                  <c:v>-73.803273833616814</c:v>
                </c:pt>
                <c:pt idx="3711">
                  <c:v>-73.88027653441155</c:v>
                </c:pt>
                <c:pt idx="3712">
                  <c:v>-73.956881336989099</c:v>
                </c:pt>
                <c:pt idx="3713">
                  <c:v>-74.0330900238136</c:v>
                </c:pt>
                <c:pt idx="3714">
                  <c:v>-74.1089043773257</c:v>
                </c:pt>
                <c:pt idx="3715">
                  <c:v>-74.184326179803833</c:v>
                </c:pt>
                <c:pt idx="3716">
                  <c:v>-74.259357213230516</c:v>
                </c:pt>
                <c:pt idx="3717">
                  <c:v>-74.333999259158972</c:v>
                </c:pt>
                <c:pt idx="3718">
                  <c:v>-74.408254098579434</c:v>
                </c:pt>
                <c:pt idx="3719">
                  <c:v>-74.482123511790405</c:v>
                </c:pt>
                <c:pt idx="3720">
                  <c:v>-74.555609278268591</c:v>
                </c:pt>
                <c:pt idx="3721">
                  <c:v>-74.628713176542249</c:v>
                </c:pt>
                <c:pt idx="3722">
                  <c:v>-74.70143698406514</c:v>
                </c:pt>
                <c:pt idx="3723">
                  <c:v>-74.773782477092468</c:v>
                </c:pt>
                <c:pt idx="3724">
                  <c:v>-74.845751430558451</c:v>
                </c:pt>
                <c:pt idx="3725">
                  <c:v>-74.917345617955348</c:v>
                </c:pt>
                <c:pt idx="3726">
                  <c:v>-74.988566811214412</c:v>
                </c:pt>
                <c:pt idx="3727">
                  <c:v>-75.059416780586673</c:v>
                </c:pt>
                <c:pt idx="3728">
                  <c:v>-75.1298972945293</c:v>
                </c:pt>
                <c:pt idx="3729">
                  <c:v>-75.200010119588725</c:v>
                </c:pt>
                <c:pt idx="3730">
                  <c:v>-75.269757020288381</c:v>
                </c:pt>
                <c:pt idx="3731">
                  <c:v>-75.339139759018522</c:v>
                </c:pt>
                <c:pt idx="3732">
                  <c:v>-75.408160095924032</c:v>
                </c:pt>
                <c:pt idx="3733">
                  <c:v>-75.476819788798196</c:v>
                </c:pt>
                <c:pt idx="3734">
                  <c:v>-75.545120592975323</c:v>
                </c:pt>
                <c:pt idx="3735">
                  <c:v>-75.613064261225347</c:v>
                </c:pt>
                <c:pt idx="3736">
                  <c:v>-75.680652543651306</c:v>
                </c:pt>
                <c:pt idx="3737">
                  <c:v>-75.747887187586301</c:v>
                </c:pt>
                <c:pt idx="3738">
                  <c:v>-75.81476993749321</c:v>
                </c:pt>
                <c:pt idx="3739">
                  <c:v>-75.881302534867231</c:v>
                </c:pt>
                <c:pt idx="3740">
                  <c:v>-75.947486718137114</c:v>
                </c:pt>
                <c:pt idx="3741">
                  <c:v>-76.013324222570574</c:v>
                </c:pt>
                <c:pt idx="3742">
                  <c:v>-76.078816780178926</c:v>
                </c:pt>
                <c:pt idx="3743">
                  <c:v>-76.143966119625844</c:v>
                </c:pt>
                <c:pt idx="3744">
                  <c:v>-76.208773966135539</c:v>
                </c:pt>
                <c:pt idx="3745">
                  <c:v>-76.273242041403364</c:v>
                </c:pt>
                <c:pt idx="3746">
                  <c:v>-76.337372063508383</c:v>
                </c:pt>
                <c:pt idx="3747">
                  <c:v>-76.40116574682591</c:v>
                </c:pt>
                <c:pt idx="3748">
                  <c:v>-76.464624801943188</c:v>
                </c:pt>
                <c:pt idx="3749">
                  <c:v>-76.52775093557581</c:v>
                </c:pt>
                <c:pt idx="3750">
                  <c:v>-76.590545850486521</c:v>
                </c:pt>
                <c:pt idx="3751">
                  <c:v>-76.653011245403363</c:v>
                </c:pt>
                <c:pt idx="3752">
                  <c:v>-76.715148814941486</c:v>
                </c:pt>
                <c:pt idx="3753">
                  <c:v>-76.776960249526496</c:v>
                </c:pt>
                <c:pt idx="3754">
                  <c:v>-76.838447235316835</c:v>
                </c:pt>
                <c:pt idx="3755">
                  <c:v>-76.899611454130451</c:v>
                </c:pt>
                <c:pt idx="3756">
                  <c:v>-76.960454583371629</c:v>
                </c:pt>
                <c:pt idx="3757">
                  <c:v>-77.02097829595867</c:v>
                </c:pt>
                <c:pt idx="3758">
                  <c:v>-77.081184260254247</c:v>
                </c:pt>
                <c:pt idx="3759">
                  <c:v>-77.141074139997173</c:v>
                </c:pt>
                <c:pt idx="3760">
                  <c:v>-77.200649594233582</c:v>
                </c:pt>
                <c:pt idx="3761">
                  <c:v>-77.259912277252795</c:v>
                </c:pt>
                <c:pt idx="3762">
                  <c:v>-77.318863838521253</c:v>
                </c:pt>
                <c:pt idx="3763">
                  <c:v>-77.377505922620387</c:v>
                </c:pt>
                <c:pt idx="3764">
                  <c:v>-77.435840169185283</c:v>
                </c:pt>
                <c:pt idx="3765">
                  <c:v>-77.493868212842813</c:v>
                </c:pt>
                <c:pt idx="3766">
                  <c:v>-77.551591683153887</c:v>
                </c:pt>
                <c:pt idx="3767">
                  <c:v>-77.60901220455537</c:v>
                </c:pt>
                <c:pt idx="3768">
                  <c:v>-77.666131396304294</c:v>
                </c:pt>
                <c:pt idx="3769">
                  <c:v>-77.722950872421961</c:v>
                </c:pt>
                <c:pt idx="3770">
                  <c:v>-77.779472241641429</c:v>
                </c:pt>
                <c:pt idx="3771">
                  <c:v>-77.835697107354491</c:v>
                </c:pt>
                <c:pt idx="3772">
                  <c:v>-77.891627067560734</c:v>
                </c:pt>
                <c:pt idx="3773">
                  <c:v>-77.947263714818547</c:v>
                </c:pt>
                <c:pt idx="3774">
                  <c:v>-78.002608636195674</c:v>
                </c:pt>
                <c:pt idx="3775">
                  <c:v>-78.057663413222912</c:v>
                </c:pt>
                <c:pt idx="3776">
                  <c:v>-78.112429621847312</c:v>
                </c:pt>
                <c:pt idx="3777">
                  <c:v>-78.166908832388572</c:v>
                </c:pt>
                <c:pt idx="3778">
                  <c:v>-78.22110260949529</c:v>
                </c:pt>
                <c:pt idx="3779">
                  <c:v>-78.275012512102577</c:v>
                </c:pt>
                <c:pt idx="3780">
                  <c:v>-78.328640093390916</c:v>
                </c:pt>
                <c:pt idx="3781">
                  <c:v>-78.381986900746796</c:v>
                </c:pt>
                <c:pt idx="3782">
                  <c:v>-78.435054475724712</c:v>
                </c:pt>
                <c:pt idx="3783">
                  <c:v>-78.487844354008033</c:v>
                </c:pt>
                <c:pt idx="3784">
                  <c:v>-78.540358065375244</c:v>
                </c:pt>
                <c:pt idx="3785">
                  <c:v>-78.592597133662522</c:v>
                </c:pt>
                <c:pt idx="3786">
                  <c:v>-78.644563076731444</c:v>
                </c:pt>
                <c:pt idx="3787">
                  <c:v>-78.696257406435251</c:v>
                </c:pt>
                <c:pt idx="3788">
                  <c:v>-78.747681628588566</c:v>
                </c:pt>
                <c:pt idx="3789">
                  <c:v>-78.79883724293461</c:v>
                </c:pt>
                <c:pt idx="3790">
                  <c:v>-78.849725743117943</c:v>
                </c:pt>
                <c:pt idx="3791">
                  <c:v>-78.900348616654895</c:v>
                </c:pt>
                <c:pt idx="3792">
                  <c:v>-78.950707344907158</c:v>
                </c:pt>
                <c:pt idx="3793">
                  <c:v>-79.000803403054533</c:v>
                </c:pt>
                <c:pt idx="3794">
                  <c:v>-79.050638260070926</c:v>
                </c:pt>
                <c:pt idx="3795">
                  <c:v>-79.100213378698527</c:v>
                </c:pt>
                <c:pt idx="3796">
                  <c:v>-79.149530215427077</c:v>
                </c:pt>
                <c:pt idx="3797">
                  <c:v>-79.198590220469811</c:v>
                </c:pt>
                <c:pt idx="3798">
                  <c:v>-79.247394837742988</c:v>
                </c:pt>
                <c:pt idx="3799">
                  <c:v>-79.29594550484596</c:v>
                </c:pt>
                <c:pt idx="3800">
                  <c:v>-79.344243653042582</c:v>
                </c:pt>
                <c:pt idx="3801">
                  <c:v>-79.392290707241528</c:v>
                </c:pt>
              </c:numCache>
            </c:numRef>
          </c:yVal>
          <c:smooth val="0"/>
          <c:extLst>
            <c:ext xmlns:c16="http://schemas.microsoft.com/office/drawing/2014/chart" uri="{C3380CC4-5D6E-409C-BE32-E72D297353CC}">
              <c16:uniqueId val="{00000000-98B1-4913-AB34-432028AE9E49}"/>
            </c:ext>
          </c:extLst>
        </c:ser>
        <c:dLbls>
          <c:showLegendKey val="0"/>
          <c:showVal val="0"/>
          <c:showCatName val="0"/>
          <c:showSerName val="0"/>
          <c:showPercent val="0"/>
          <c:showBubbleSize val="0"/>
        </c:dLbls>
        <c:axId val="196665728"/>
        <c:axId val="185107968"/>
      </c:scatterChart>
      <c:valAx>
        <c:axId val="144853248"/>
        <c:scaling>
          <c:logBase val="10"/>
          <c:orientation val="minMax"/>
        </c:scaling>
        <c:delete val="0"/>
        <c:axPos val="b"/>
        <c:majorGridlines/>
        <c:minorGridlines/>
        <c:title>
          <c:tx>
            <c:rich>
              <a:bodyPr/>
              <a:lstStyle/>
              <a:p>
                <a:pPr>
                  <a:defRPr/>
                </a:pPr>
                <a:r>
                  <a:rPr lang="en-IN"/>
                  <a:t>Frequency(Hz)</a:t>
                </a:r>
              </a:p>
            </c:rich>
          </c:tx>
          <c:overlay val="0"/>
        </c:title>
        <c:numFmt formatCode="General" sourceLinked="1"/>
        <c:majorTickMark val="out"/>
        <c:minorTickMark val="none"/>
        <c:tickLblPos val="low"/>
        <c:crossAx val="150928384"/>
        <c:crosses val="autoZero"/>
        <c:crossBetween val="midCat"/>
      </c:valAx>
      <c:valAx>
        <c:axId val="150928384"/>
        <c:scaling>
          <c:orientation val="minMax"/>
          <c:max val="80"/>
          <c:min val="-80"/>
        </c:scaling>
        <c:delete val="0"/>
        <c:axPos val="l"/>
        <c:majorGridlines/>
        <c:title>
          <c:tx>
            <c:rich>
              <a:bodyPr/>
              <a:lstStyle/>
              <a:p>
                <a:pPr>
                  <a:defRPr/>
                </a:pPr>
                <a:r>
                  <a:rPr lang="en-IN"/>
                  <a:t>Gain(db)</a:t>
                </a:r>
              </a:p>
            </c:rich>
          </c:tx>
          <c:overlay val="0"/>
        </c:title>
        <c:numFmt formatCode="General" sourceLinked="1"/>
        <c:majorTickMark val="out"/>
        <c:minorTickMark val="none"/>
        <c:tickLblPos val="low"/>
        <c:crossAx val="144853248"/>
        <c:crosses val="autoZero"/>
        <c:crossBetween val="midCat"/>
        <c:majorUnit val="20"/>
        <c:minorUnit val="10"/>
      </c:valAx>
      <c:valAx>
        <c:axId val="185107968"/>
        <c:scaling>
          <c:orientation val="minMax"/>
          <c:max val="180"/>
          <c:min val="-180"/>
        </c:scaling>
        <c:delete val="0"/>
        <c:axPos val="r"/>
        <c:numFmt formatCode="General" sourceLinked="1"/>
        <c:majorTickMark val="out"/>
        <c:minorTickMark val="none"/>
        <c:tickLblPos val="nextTo"/>
        <c:crossAx val="196665728"/>
        <c:crosses val="max"/>
        <c:crossBetween val="midCat"/>
        <c:majorUnit val="45"/>
      </c:valAx>
      <c:valAx>
        <c:axId val="196665728"/>
        <c:scaling>
          <c:logBase val="10"/>
          <c:orientation val="minMax"/>
        </c:scaling>
        <c:delete val="1"/>
        <c:axPos val="b"/>
        <c:numFmt formatCode="General" sourceLinked="1"/>
        <c:majorTickMark val="out"/>
        <c:minorTickMark val="none"/>
        <c:tickLblPos val="nextTo"/>
        <c:crossAx val="185107968"/>
        <c:crosses val="autoZero"/>
        <c:crossBetween val="midCat"/>
      </c:valAx>
    </c:plotArea>
    <c:legend>
      <c:legendPos val="b"/>
      <c:overlay val="0"/>
      <c:spPr>
        <a:ln>
          <a:solidFill>
            <a:srgbClr val="000000"/>
          </a:solidFill>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N" sz="1400"/>
              <a:t>Gain vs. Frequency
</a:t>
            </a:r>
          </a:p>
        </c:rich>
      </c:tx>
      <c:overlay val="0"/>
    </c:title>
    <c:autoTitleDeleted val="0"/>
    <c:plotArea>
      <c:layout/>
      <c:scatterChart>
        <c:scatterStyle val="lineMarker"/>
        <c:varyColors val="0"/>
        <c:ser>
          <c:idx val="0"/>
          <c:order val="0"/>
          <c:tx>
            <c:v>Total_gain(db)</c:v>
          </c:tx>
          <c:marker>
            <c:symbol val="none"/>
          </c:marker>
          <c:xVal>
            <c:numRef>
              <c:f>'BODE PLOT'!$B$44:$B$3845</c:f>
              <c:numCache>
                <c:formatCode>General</c:formatCode>
                <c:ptCount val="3802"/>
                <c:pt idx="0">
                  <c:v>1</c:v>
                </c:pt>
                <c:pt idx="1">
                  <c:v>1.0038</c:v>
                </c:pt>
                <c:pt idx="2">
                  <c:v>1.00761444</c:v>
                </c:pt>
                <c:pt idx="3">
                  <c:v>1.011443374872</c:v>
                </c:pt>
                <c:pt idx="4">
                  <c:v>1.0152868596965137</c:v>
                </c:pt>
                <c:pt idx="5">
                  <c:v>1.0191449497633605</c:v>
                </c:pt>
                <c:pt idx="6">
                  <c:v>1.0230177005724612</c:v>
                </c:pt>
                <c:pt idx="7">
                  <c:v>1.0269051678346366</c:v>
                </c:pt>
                <c:pt idx="8">
                  <c:v>1.0308074074724083</c:v>
                </c:pt>
                <c:pt idx="9">
                  <c:v>1.0347244756208034</c:v>
                </c:pt>
                <c:pt idx="10">
                  <c:v>1.0386564286281625</c:v>
                </c:pt>
                <c:pt idx="11">
                  <c:v>1.0426033230569496</c:v>
                </c:pt>
                <c:pt idx="12">
                  <c:v>1.046565215684566</c:v>
                </c:pt>
                <c:pt idx="13">
                  <c:v>1.0505421635041674</c:v>
                </c:pt>
                <c:pt idx="14">
                  <c:v>1.0545342237254833</c:v>
                </c:pt>
                <c:pt idx="15">
                  <c:v>1.0585414537756401</c:v>
                </c:pt>
                <c:pt idx="16">
                  <c:v>1.0625639112999876</c:v>
                </c:pt>
                <c:pt idx="17">
                  <c:v>1.0666016541629275</c:v>
                </c:pt>
                <c:pt idx="18">
                  <c:v>1.0706547404487468</c:v>
                </c:pt>
                <c:pt idx="19">
                  <c:v>1.0747232284624519</c:v>
                </c:pt>
                <c:pt idx="20">
                  <c:v>1.0788071767306093</c:v>
                </c:pt>
                <c:pt idx="21">
                  <c:v>1.0829066440021857</c:v>
                </c:pt>
                <c:pt idx="22">
                  <c:v>1.087021689249394</c:v>
                </c:pt>
                <c:pt idx="23">
                  <c:v>1.0911523716685418</c:v>
                </c:pt>
                <c:pt idx="24">
                  <c:v>1.0952987506808822</c:v>
                </c:pt>
                <c:pt idx="25">
                  <c:v>1.0994608859334696</c:v>
                </c:pt>
                <c:pt idx="26">
                  <c:v>1.1036388373000168</c:v>
                </c:pt>
                <c:pt idx="27">
                  <c:v>1.1078326648817569</c:v>
                </c:pt>
                <c:pt idx="28">
                  <c:v>1.1120424290083075</c:v>
                </c:pt>
                <c:pt idx="29">
                  <c:v>1.1162681902385392</c:v>
                </c:pt>
                <c:pt idx="30">
                  <c:v>1.1205100093614457</c:v>
                </c:pt>
                <c:pt idx="31">
                  <c:v>1.1247679473970194</c:v>
                </c:pt>
                <c:pt idx="32">
                  <c:v>1.1290420655971281</c:v>
                </c:pt>
                <c:pt idx="33">
                  <c:v>1.1333324254463972</c:v>
                </c:pt>
                <c:pt idx="34">
                  <c:v>1.1376390886630936</c:v>
                </c:pt>
                <c:pt idx="35">
                  <c:v>1.1419621172000134</c:v>
                </c:pt>
                <c:pt idx="36">
                  <c:v>1.1463015732453734</c:v>
                </c:pt>
                <c:pt idx="37">
                  <c:v>1.1506575192237058</c:v>
                </c:pt>
                <c:pt idx="38">
                  <c:v>1.1550300177967561</c:v>
                </c:pt>
                <c:pt idx="39">
                  <c:v>1.1594191318643838</c:v>
                </c:pt>
                <c:pt idx="40">
                  <c:v>1.1638249245654686</c:v>
                </c:pt>
                <c:pt idx="41">
                  <c:v>1.1682474592788175</c:v>
                </c:pt>
                <c:pt idx="42">
                  <c:v>1.1726867996240771</c:v>
                </c:pt>
                <c:pt idx="43">
                  <c:v>1.1771430094626485</c:v>
                </c:pt>
                <c:pt idx="44">
                  <c:v>1.1816161528986067</c:v>
                </c:pt>
                <c:pt idx="45">
                  <c:v>1.1861062942796214</c:v>
                </c:pt>
                <c:pt idx="46">
                  <c:v>1.190613498197884</c:v>
                </c:pt>
                <c:pt idx="47">
                  <c:v>1.195137829491036</c:v>
                </c:pt>
                <c:pt idx="48">
                  <c:v>1.199679353243102</c:v>
                </c:pt>
                <c:pt idx="49">
                  <c:v>1.2042381347854259</c:v>
                </c:pt>
                <c:pt idx="50">
                  <c:v>1.2088142396976105</c:v>
                </c:pt>
                <c:pt idx="51">
                  <c:v>1.2134077338084615</c:v>
                </c:pt>
                <c:pt idx="52">
                  <c:v>1.2180186831969337</c:v>
                </c:pt>
                <c:pt idx="53">
                  <c:v>1.2226471541930821</c:v>
                </c:pt>
                <c:pt idx="54">
                  <c:v>1.2272932133790158</c:v>
                </c:pt>
                <c:pt idx="55">
                  <c:v>1.2319569275898561</c:v>
                </c:pt>
                <c:pt idx="56">
                  <c:v>1.2366383639146976</c:v>
                </c:pt>
                <c:pt idx="57">
                  <c:v>1.2413375896975736</c:v>
                </c:pt>
                <c:pt idx="58">
                  <c:v>1.2460546725384243</c:v>
                </c:pt>
                <c:pt idx="59">
                  <c:v>1.2507896802940703</c:v>
                </c:pt>
                <c:pt idx="60">
                  <c:v>1.2555426810791879</c:v>
                </c:pt>
                <c:pt idx="61">
                  <c:v>1.2603137432672888</c:v>
                </c:pt>
                <c:pt idx="62">
                  <c:v>1.2651029354917045</c:v>
                </c:pt>
                <c:pt idx="63">
                  <c:v>1.269910326646573</c:v>
                </c:pt>
                <c:pt idx="64">
                  <c:v>1.27473598588783</c:v>
                </c:pt>
                <c:pt idx="65">
                  <c:v>1.2795799826342038</c:v>
                </c:pt>
                <c:pt idx="66">
                  <c:v>1.2844423865682137</c:v>
                </c:pt>
                <c:pt idx="67">
                  <c:v>1.2893232676371731</c:v>
                </c:pt>
                <c:pt idx="68">
                  <c:v>1.2942226960541945</c:v>
                </c:pt>
                <c:pt idx="69">
                  <c:v>1.2991407422992005</c:v>
                </c:pt>
                <c:pt idx="70">
                  <c:v>1.3040774771199375</c:v>
                </c:pt>
                <c:pt idx="71">
                  <c:v>1.3090329715329934</c:v>
                </c:pt>
                <c:pt idx="72">
                  <c:v>1.3140072968248189</c:v>
                </c:pt>
                <c:pt idx="73">
                  <c:v>1.3190005245527532</c:v>
                </c:pt>
                <c:pt idx="74">
                  <c:v>1.3240127265460537</c:v>
                </c:pt>
                <c:pt idx="75">
                  <c:v>1.3290439749069287</c:v>
                </c:pt>
                <c:pt idx="76">
                  <c:v>1.3340943420115752</c:v>
                </c:pt>
                <c:pt idx="77">
                  <c:v>1.3391639005112193</c:v>
                </c:pt>
                <c:pt idx="78">
                  <c:v>1.3442527233331618</c:v>
                </c:pt>
                <c:pt idx="79">
                  <c:v>1.3493608836818278</c:v>
                </c:pt>
                <c:pt idx="80">
                  <c:v>1.3544884550398189</c:v>
                </c:pt>
                <c:pt idx="81">
                  <c:v>1.3596355111689702</c:v>
                </c:pt>
                <c:pt idx="82">
                  <c:v>1.3648021261114123</c:v>
                </c:pt>
                <c:pt idx="83">
                  <c:v>1.3699883741906356</c:v>
                </c:pt>
                <c:pt idx="84">
                  <c:v>1.37519433001256</c:v>
                </c:pt>
                <c:pt idx="85">
                  <c:v>1.3804200684666077</c:v>
                </c:pt>
                <c:pt idx="86">
                  <c:v>1.3856656647267809</c:v>
                </c:pt>
                <c:pt idx="87">
                  <c:v>1.3909311942527427</c:v>
                </c:pt>
                <c:pt idx="88">
                  <c:v>1.3962167327909032</c:v>
                </c:pt>
                <c:pt idx="89">
                  <c:v>1.4015223563755086</c:v>
                </c:pt>
                <c:pt idx="90">
                  <c:v>1.4068481413297356</c:v>
                </c:pt>
                <c:pt idx="91">
                  <c:v>1.4121941642667886</c:v>
                </c:pt>
                <c:pt idx="92">
                  <c:v>1.4175605020910025</c:v>
                </c:pt>
                <c:pt idx="93">
                  <c:v>1.4229472319989482</c:v>
                </c:pt>
                <c:pt idx="94">
                  <c:v>1.4283544314805443</c:v>
                </c:pt>
                <c:pt idx="95">
                  <c:v>1.4337821783201705</c:v>
                </c:pt>
                <c:pt idx="96">
                  <c:v>1.4392305505977872</c:v>
                </c:pt>
                <c:pt idx="97">
                  <c:v>1.4446996266900587</c:v>
                </c:pt>
                <c:pt idx="98">
                  <c:v>1.4501894852714809</c:v>
                </c:pt>
                <c:pt idx="99">
                  <c:v>1.4557002053155126</c:v>
                </c:pt>
                <c:pt idx="100">
                  <c:v>1.4612318660957115</c:v>
                </c:pt>
                <c:pt idx="101">
                  <c:v>1.4667845471868752</c:v>
                </c:pt>
                <c:pt idx="102">
                  <c:v>1.4723583284661854</c:v>
                </c:pt>
                <c:pt idx="103">
                  <c:v>1.4779532901143571</c:v>
                </c:pt>
                <c:pt idx="104">
                  <c:v>1.4835695126167916</c:v>
                </c:pt>
                <c:pt idx="105">
                  <c:v>1.4892070767647354</c:v>
                </c:pt>
                <c:pt idx="106">
                  <c:v>1.4948660636564415</c:v>
                </c:pt>
                <c:pt idx="107">
                  <c:v>1.5005465546983361</c:v>
                </c:pt>
                <c:pt idx="108">
                  <c:v>1.5062486316061898</c:v>
                </c:pt>
                <c:pt idx="109">
                  <c:v>1.5119723764062933</c:v>
                </c:pt>
                <c:pt idx="110">
                  <c:v>1.5177178714366373</c:v>
                </c:pt>
                <c:pt idx="111">
                  <c:v>1.5234851993480965</c:v>
                </c:pt>
                <c:pt idx="112">
                  <c:v>1.5292744431056193</c:v>
                </c:pt>
                <c:pt idx="113">
                  <c:v>1.5350856859894206</c:v>
                </c:pt>
                <c:pt idx="114">
                  <c:v>1.5409190115961804</c:v>
                </c:pt>
                <c:pt idx="115">
                  <c:v>1.5467745038402458</c:v>
                </c:pt>
                <c:pt idx="116">
                  <c:v>1.5526522469548387</c:v>
                </c:pt>
                <c:pt idx="117">
                  <c:v>1.5585523254932672</c:v>
                </c:pt>
                <c:pt idx="118">
                  <c:v>1.5644748243301416</c:v>
                </c:pt>
                <c:pt idx="119">
                  <c:v>1.5704198286625961</c:v>
                </c:pt>
                <c:pt idx="120">
                  <c:v>1.5763874240115141</c:v>
                </c:pt>
                <c:pt idx="121">
                  <c:v>1.5823776962227578</c:v>
                </c:pt>
                <c:pt idx="122">
                  <c:v>1.5883907314684043</c:v>
                </c:pt>
                <c:pt idx="123">
                  <c:v>1.5944266162479843</c:v>
                </c:pt>
                <c:pt idx="124">
                  <c:v>1.6004854373897266</c:v>
                </c:pt>
                <c:pt idx="125">
                  <c:v>1.6065672820518075</c:v>
                </c:pt>
                <c:pt idx="126">
                  <c:v>1.6126722377236045</c:v>
                </c:pt>
                <c:pt idx="127">
                  <c:v>1.6188003922269543</c:v>
                </c:pt>
                <c:pt idx="128">
                  <c:v>1.6249518337174167</c:v>
                </c:pt>
                <c:pt idx="129">
                  <c:v>1.6311266506855429</c:v>
                </c:pt>
                <c:pt idx="130">
                  <c:v>1.637324931958148</c:v>
                </c:pt>
                <c:pt idx="131">
                  <c:v>1.6435467666995891</c:v>
                </c:pt>
                <c:pt idx="132">
                  <c:v>1.6497922444130475</c:v>
                </c:pt>
                <c:pt idx="133">
                  <c:v>1.6560614549418171</c:v>
                </c:pt>
                <c:pt idx="134">
                  <c:v>1.6623544884705961</c:v>
                </c:pt>
                <c:pt idx="135">
                  <c:v>1.6686714355267844</c:v>
                </c:pt>
                <c:pt idx="136">
                  <c:v>1.6750123869817863</c:v>
                </c:pt>
                <c:pt idx="137">
                  <c:v>1.6813774340523171</c:v>
                </c:pt>
                <c:pt idx="138">
                  <c:v>1.6877666683017158</c:v>
                </c:pt>
                <c:pt idx="139">
                  <c:v>1.6941801816412625</c:v>
                </c:pt>
                <c:pt idx="140">
                  <c:v>1.7006180663314994</c:v>
                </c:pt>
                <c:pt idx="141">
                  <c:v>1.707080414983559</c:v>
                </c:pt>
                <c:pt idx="142">
                  <c:v>1.7135673205604967</c:v>
                </c:pt>
                <c:pt idx="143">
                  <c:v>1.7200788763786266</c:v>
                </c:pt>
                <c:pt idx="144">
                  <c:v>1.7266151761088653</c:v>
                </c:pt>
                <c:pt idx="145">
                  <c:v>1.7331763137780789</c:v>
                </c:pt>
                <c:pt idx="146">
                  <c:v>1.7397623837704357</c:v>
                </c:pt>
                <c:pt idx="147">
                  <c:v>1.7463734808287634</c:v>
                </c:pt>
                <c:pt idx="148">
                  <c:v>1.7530097000559128</c:v>
                </c:pt>
                <c:pt idx="149">
                  <c:v>1.7596711369161253</c:v>
                </c:pt>
                <c:pt idx="150">
                  <c:v>1.7663578872364067</c:v>
                </c:pt>
                <c:pt idx="151">
                  <c:v>1.7730700472079051</c:v>
                </c:pt>
                <c:pt idx="152">
                  <c:v>1.7798077133872952</c:v>
                </c:pt>
                <c:pt idx="153">
                  <c:v>1.7865709826981668</c:v>
                </c:pt>
                <c:pt idx="154">
                  <c:v>1.79335995243242</c:v>
                </c:pt>
                <c:pt idx="155">
                  <c:v>1.8001747202516631</c:v>
                </c:pt>
                <c:pt idx="156">
                  <c:v>1.8070153841886194</c:v>
                </c:pt>
                <c:pt idx="157">
                  <c:v>1.8138820426485363</c:v>
                </c:pt>
                <c:pt idx="158">
                  <c:v>1.8207747944106007</c:v>
                </c:pt>
                <c:pt idx="159">
                  <c:v>1.827693738629361</c:v>
                </c:pt>
                <c:pt idx="160">
                  <c:v>1.8346389748361527</c:v>
                </c:pt>
                <c:pt idx="161">
                  <c:v>1.8416106029405301</c:v>
                </c:pt>
                <c:pt idx="162">
                  <c:v>1.8486087232317041</c:v>
                </c:pt>
                <c:pt idx="163">
                  <c:v>1.8556334363799847</c:v>
                </c:pt>
                <c:pt idx="164">
                  <c:v>1.8626848434382286</c:v>
                </c:pt>
                <c:pt idx="165">
                  <c:v>1.8697630458432939</c:v>
                </c:pt>
                <c:pt idx="166">
                  <c:v>1.8768681454174985</c:v>
                </c:pt>
                <c:pt idx="167">
                  <c:v>1.884000244370085</c:v>
                </c:pt>
                <c:pt idx="168">
                  <c:v>1.8911594452986913</c:v>
                </c:pt>
                <c:pt idx="169">
                  <c:v>1.8983458511908264</c:v>
                </c:pt>
                <c:pt idx="170">
                  <c:v>1.9055595654253517</c:v>
                </c:pt>
                <c:pt idx="171">
                  <c:v>1.9128006917739679</c:v>
                </c:pt>
                <c:pt idx="172">
                  <c:v>1.9200693344027091</c:v>
                </c:pt>
                <c:pt idx="173">
                  <c:v>1.9273655978734394</c:v>
                </c:pt>
                <c:pt idx="174">
                  <c:v>1.9346895871453584</c:v>
                </c:pt>
                <c:pt idx="175">
                  <c:v>1.9420414075765109</c:v>
                </c:pt>
                <c:pt idx="176">
                  <c:v>1.9494211649253017</c:v>
                </c:pt>
                <c:pt idx="177">
                  <c:v>1.9568289653520179</c:v>
                </c:pt>
                <c:pt idx="178">
                  <c:v>1.9642649154203555</c:v>
                </c:pt>
                <c:pt idx="179">
                  <c:v>1.971729122098953</c:v>
                </c:pt>
                <c:pt idx="180">
                  <c:v>1.9792216927629291</c:v>
                </c:pt>
                <c:pt idx="181">
                  <c:v>1.9867427351954283</c:v>
                </c:pt>
                <c:pt idx="182">
                  <c:v>1.9942923575891709</c:v>
                </c:pt>
                <c:pt idx="183">
                  <c:v>2.0018706685480097</c:v>
                </c:pt>
                <c:pt idx="184">
                  <c:v>2.0094777770884922</c:v>
                </c:pt>
                <c:pt idx="185">
                  <c:v>2.0171137926414286</c:v>
                </c:pt>
                <c:pt idx="186">
                  <c:v>2.024778825053466</c:v>
                </c:pt>
                <c:pt idx="187">
                  <c:v>2.0324729845886691</c:v>
                </c:pt>
                <c:pt idx="188">
                  <c:v>2.0401963819301061</c:v>
                </c:pt>
                <c:pt idx="189">
                  <c:v>2.0479491281814406</c:v>
                </c:pt>
                <c:pt idx="190">
                  <c:v>2.05573133486853</c:v>
                </c:pt>
                <c:pt idx="191">
                  <c:v>2.0635431139410305</c:v>
                </c:pt>
                <c:pt idx="192">
                  <c:v>2.0713845777740065</c:v>
                </c:pt>
                <c:pt idx="193">
                  <c:v>2.0792558391695479</c:v>
                </c:pt>
                <c:pt idx="194">
                  <c:v>2.0871570113583924</c:v>
                </c:pt>
                <c:pt idx="195">
                  <c:v>2.0950882080015543</c:v>
                </c:pt>
                <c:pt idx="196">
                  <c:v>2.1030495431919602</c:v>
                </c:pt>
                <c:pt idx="197">
                  <c:v>2.1110411314560897</c:v>
                </c:pt>
                <c:pt idx="198">
                  <c:v>2.1190630877556229</c:v>
                </c:pt>
                <c:pt idx="199">
                  <c:v>2.1271155274890945</c:v>
                </c:pt>
                <c:pt idx="200">
                  <c:v>2.1351985664935529</c:v>
                </c:pt>
                <c:pt idx="201">
                  <c:v>2.1433123210462286</c:v>
                </c:pt>
                <c:pt idx="202">
                  <c:v>2.1514569078662045</c:v>
                </c:pt>
                <c:pt idx="203">
                  <c:v>2.1596324441160961</c:v>
                </c:pt>
                <c:pt idx="204">
                  <c:v>2.1678390474037372</c:v>
                </c:pt>
                <c:pt idx="205">
                  <c:v>2.1760768357838716</c:v>
                </c:pt>
                <c:pt idx="206">
                  <c:v>2.1843459277598503</c:v>
                </c:pt>
                <c:pt idx="207">
                  <c:v>2.1926464422853376</c:v>
                </c:pt>
                <c:pt idx="208">
                  <c:v>2.2009784987660219</c:v>
                </c:pt>
                <c:pt idx="209">
                  <c:v>2.2093422170613328</c:v>
                </c:pt>
                <c:pt idx="210">
                  <c:v>2.2177377174861661</c:v>
                </c:pt>
                <c:pt idx="211">
                  <c:v>2.2261651208126136</c:v>
                </c:pt>
                <c:pt idx="212">
                  <c:v>2.2346245482717015</c:v>
                </c:pt>
                <c:pt idx="213">
                  <c:v>2.2431161215551341</c:v>
                </c:pt>
                <c:pt idx="214">
                  <c:v>2.2516399628170438</c:v>
                </c:pt>
                <c:pt idx="215">
                  <c:v>2.2601961946757485</c:v>
                </c:pt>
                <c:pt idx="216">
                  <c:v>2.2687849402155162</c:v>
                </c:pt>
                <c:pt idx="217">
                  <c:v>2.2774063229883352</c:v>
                </c:pt>
                <c:pt idx="218">
                  <c:v>2.286060467015691</c:v>
                </c:pt>
                <c:pt idx="219">
                  <c:v>2.2947474967903507</c:v>
                </c:pt>
                <c:pt idx="220">
                  <c:v>2.3034675372781539</c:v>
                </c:pt>
                <c:pt idx="221">
                  <c:v>2.3122207139198108</c:v>
                </c:pt>
                <c:pt idx="222">
                  <c:v>2.3210071526327063</c:v>
                </c:pt>
                <c:pt idx="223">
                  <c:v>2.3298269798127107</c:v>
                </c:pt>
                <c:pt idx="224">
                  <c:v>2.3386803223359989</c:v>
                </c:pt>
                <c:pt idx="225">
                  <c:v>2.3475673075608756</c:v>
                </c:pt>
                <c:pt idx="226">
                  <c:v>2.356488063329607</c:v>
                </c:pt>
                <c:pt idx="227">
                  <c:v>2.3654427179702595</c:v>
                </c:pt>
                <c:pt idx="228">
                  <c:v>2.3744314002985467</c:v>
                </c:pt>
                <c:pt idx="229">
                  <c:v>2.3834542396196814</c:v>
                </c:pt>
                <c:pt idx="230">
                  <c:v>2.3925113657302362</c:v>
                </c:pt>
                <c:pt idx="231">
                  <c:v>2.4016029089200113</c:v>
                </c:pt>
                <c:pt idx="232">
                  <c:v>2.4107289999739074</c:v>
                </c:pt>
                <c:pt idx="233">
                  <c:v>2.4198897701738082</c:v>
                </c:pt>
                <c:pt idx="234">
                  <c:v>2.4290853513004689</c:v>
                </c:pt>
                <c:pt idx="235">
                  <c:v>2.4383158756354106</c:v>
                </c:pt>
                <c:pt idx="236">
                  <c:v>2.4475814759628252</c:v>
                </c:pt>
                <c:pt idx="237">
                  <c:v>2.456882285571484</c:v>
                </c:pt>
                <c:pt idx="238">
                  <c:v>2.4662184382566559</c:v>
                </c:pt>
                <c:pt idx="239">
                  <c:v>2.4755900683220311</c:v>
                </c:pt>
                <c:pt idx="240">
                  <c:v>2.484997310581655</c:v>
                </c:pt>
                <c:pt idx="241">
                  <c:v>2.4944403003618651</c:v>
                </c:pt>
                <c:pt idx="242">
                  <c:v>2.5039191735032404</c:v>
                </c:pt>
                <c:pt idx="243">
                  <c:v>2.513434066362553</c:v>
                </c:pt>
                <c:pt idx="244">
                  <c:v>2.5229851158147305</c:v>
                </c:pt>
                <c:pt idx="245">
                  <c:v>2.5325724592548267</c:v>
                </c:pt>
                <c:pt idx="246">
                  <c:v>2.5421962345999951</c:v>
                </c:pt>
                <c:pt idx="247">
                  <c:v>2.5518565802914752</c:v>
                </c:pt>
                <c:pt idx="248">
                  <c:v>2.5615536352965829</c:v>
                </c:pt>
                <c:pt idx="249">
                  <c:v>2.5712875391107097</c:v>
                </c:pt>
                <c:pt idx="250">
                  <c:v>2.5810584317593306</c:v>
                </c:pt>
                <c:pt idx="251">
                  <c:v>2.5908664538000159</c:v>
                </c:pt>
                <c:pt idx="252">
                  <c:v>2.600711746324456</c:v>
                </c:pt>
                <c:pt idx="253">
                  <c:v>2.6105944509604888</c:v>
                </c:pt>
                <c:pt idx="254">
                  <c:v>2.6205147098741386</c:v>
                </c:pt>
                <c:pt idx="255">
                  <c:v>2.6304726657716602</c:v>
                </c:pt>
                <c:pt idx="256">
                  <c:v>2.6404684619015923</c:v>
                </c:pt>
                <c:pt idx="257">
                  <c:v>2.6505022420568185</c:v>
                </c:pt>
                <c:pt idx="258">
                  <c:v>2.6605741505766343</c:v>
                </c:pt>
                <c:pt idx="259">
                  <c:v>2.6706843323488254</c:v>
                </c:pt>
                <c:pt idx="260">
                  <c:v>2.6808329328117511</c:v>
                </c:pt>
                <c:pt idx="261">
                  <c:v>2.6910200979564358</c:v>
                </c:pt>
                <c:pt idx="262">
                  <c:v>2.7012459743286703</c:v>
                </c:pt>
                <c:pt idx="263">
                  <c:v>2.7115107090311192</c:v>
                </c:pt>
                <c:pt idx="264">
                  <c:v>2.7218144497254375</c:v>
                </c:pt>
                <c:pt idx="265">
                  <c:v>2.7321573446343943</c:v>
                </c:pt>
                <c:pt idx="266">
                  <c:v>2.7425395425440051</c:v>
                </c:pt>
                <c:pt idx="267">
                  <c:v>2.7529611928056723</c:v>
                </c:pt>
                <c:pt idx="268">
                  <c:v>2.763422445338334</c:v>
                </c:pt>
                <c:pt idx="269">
                  <c:v>2.7739234506306198</c:v>
                </c:pt>
                <c:pt idx="270">
                  <c:v>2.7844643597430161</c:v>
                </c:pt>
                <c:pt idx="271">
                  <c:v>2.7950453243100397</c:v>
                </c:pt>
                <c:pt idx="272">
                  <c:v>2.8056664965424178</c:v>
                </c:pt>
                <c:pt idx="273">
                  <c:v>2.8163280292292789</c:v>
                </c:pt>
                <c:pt idx="274">
                  <c:v>2.8270300757403501</c:v>
                </c:pt>
                <c:pt idx="275">
                  <c:v>2.8377727900281635</c:v>
                </c:pt>
                <c:pt idx="276">
                  <c:v>2.8485563266302707</c:v>
                </c:pt>
                <c:pt idx="277">
                  <c:v>2.8593808406714656</c:v>
                </c:pt>
                <c:pt idx="278">
                  <c:v>2.8702464878660172</c:v>
                </c:pt>
                <c:pt idx="279">
                  <c:v>2.881153424519908</c:v>
                </c:pt>
                <c:pt idx="280">
                  <c:v>2.8921018075330838</c:v>
                </c:pt>
                <c:pt idx="281">
                  <c:v>2.9030917944017096</c:v>
                </c:pt>
                <c:pt idx="282">
                  <c:v>2.9141235432204362</c:v>
                </c:pt>
                <c:pt idx="283">
                  <c:v>2.9251972126846741</c:v>
                </c:pt>
                <c:pt idx="284">
                  <c:v>2.9363129620928761</c:v>
                </c:pt>
                <c:pt idx="285">
                  <c:v>2.9474709513488291</c:v>
                </c:pt>
                <c:pt idx="286">
                  <c:v>2.9586713409639547</c:v>
                </c:pt>
                <c:pt idx="287">
                  <c:v>2.969914292059618</c:v>
                </c:pt>
                <c:pt idx="288">
                  <c:v>2.9811999663694446</c:v>
                </c:pt>
                <c:pt idx="289">
                  <c:v>2.9925285262416486</c:v>
                </c:pt>
                <c:pt idx="290">
                  <c:v>3.0039001346413667</c:v>
                </c:pt>
                <c:pt idx="291">
                  <c:v>3.0153149551530039</c:v>
                </c:pt>
                <c:pt idx="292">
                  <c:v>3.0267731519825856</c:v>
                </c:pt>
                <c:pt idx="293">
                  <c:v>3.0382748899601193</c:v>
                </c:pt>
                <c:pt idx="294">
                  <c:v>3.0498203345419679</c:v>
                </c:pt>
                <c:pt idx="295">
                  <c:v>3.0614096518132272</c:v>
                </c:pt>
                <c:pt idx="296">
                  <c:v>3.0730430084901177</c:v>
                </c:pt>
                <c:pt idx="297">
                  <c:v>3.08472057192238</c:v>
                </c:pt>
                <c:pt idx="298">
                  <c:v>3.0964425100956849</c:v>
                </c:pt>
                <c:pt idx="299">
                  <c:v>3.1082089916340485</c:v>
                </c:pt>
                <c:pt idx="300">
                  <c:v>3.1200201858022578</c:v>
                </c:pt>
                <c:pt idx="301">
                  <c:v>3.1318762625083063</c:v>
                </c:pt>
                <c:pt idx="302">
                  <c:v>3.1437773923058381</c:v>
                </c:pt>
                <c:pt idx="303">
                  <c:v>3.1557237463966001</c:v>
                </c:pt>
                <c:pt idx="304">
                  <c:v>3.1677154966329071</c:v>
                </c:pt>
                <c:pt idx="305">
                  <c:v>3.179752815520112</c:v>
                </c:pt>
                <c:pt idx="306">
                  <c:v>3.1918358762190886</c:v>
                </c:pt>
                <c:pt idx="307">
                  <c:v>3.2039648525487214</c:v>
                </c:pt>
                <c:pt idx="308">
                  <c:v>3.2161399189884068</c:v>
                </c:pt>
                <c:pt idx="309">
                  <c:v>3.228361250680563</c:v>
                </c:pt>
                <c:pt idx="310">
                  <c:v>3.2406290234331494</c:v>
                </c:pt>
                <c:pt idx="311">
                  <c:v>3.2529434137221953</c:v>
                </c:pt>
                <c:pt idx="312">
                  <c:v>3.2653045986943399</c:v>
                </c:pt>
                <c:pt idx="313">
                  <c:v>3.2777127561693784</c:v>
                </c:pt>
                <c:pt idx="314">
                  <c:v>3.2901680646428222</c:v>
                </c:pt>
                <c:pt idx="315">
                  <c:v>3.3026707032884648</c:v>
                </c:pt>
                <c:pt idx="316">
                  <c:v>3.3152208519609609</c:v>
                </c:pt>
                <c:pt idx="317">
                  <c:v>3.3278186911984129</c:v>
                </c:pt>
                <c:pt idx="318">
                  <c:v>3.340464402224967</c:v>
                </c:pt>
                <c:pt idx="319">
                  <c:v>3.3531581669534218</c:v>
                </c:pt>
                <c:pt idx="320">
                  <c:v>3.3659001679878449</c:v>
                </c:pt>
                <c:pt idx="321">
                  <c:v>3.3786905886261986</c:v>
                </c:pt>
                <c:pt idx="322">
                  <c:v>3.3915296128629784</c:v>
                </c:pt>
                <c:pt idx="323">
                  <c:v>3.4044174253918578</c:v>
                </c:pt>
                <c:pt idx="324">
                  <c:v>3.4173542116083468</c:v>
                </c:pt>
                <c:pt idx="325">
                  <c:v>3.4303401576124588</c:v>
                </c:pt>
                <c:pt idx="326">
                  <c:v>3.443375450211386</c:v>
                </c:pt>
                <c:pt idx="327">
                  <c:v>3.4564602769221895</c:v>
                </c:pt>
                <c:pt idx="328">
                  <c:v>3.469594825974494</c:v>
                </c:pt>
                <c:pt idx="329">
                  <c:v>3.482779286313197</c:v>
                </c:pt>
                <c:pt idx="330">
                  <c:v>3.4960138476011871</c:v>
                </c:pt>
                <c:pt idx="331">
                  <c:v>3.5092987002220717</c:v>
                </c:pt>
                <c:pt idx="332">
                  <c:v>3.5226340352829157</c:v>
                </c:pt>
                <c:pt idx="333">
                  <c:v>3.5360200446169907</c:v>
                </c:pt>
                <c:pt idx="334">
                  <c:v>3.5494569207865352</c:v>
                </c:pt>
                <c:pt idx="335">
                  <c:v>3.5629448570855242</c:v>
                </c:pt>
                <c:pt idx="336">
                  <c:v>3.5764840475424493</c:v>
                </c:pt>
                <c:pt idx="337">
                  <c:v>3.5900746869231108</c:v>
                </c:pt>
                <c:pt idx="338">
                  <c:v>3.6037169707334189</c:v>
                </c:pt>
                <c:pt idx="339">
                  <c:v>3.6174110952222058</c:v>
                </c:pt>
                <c:pt idx="340">
                  <c:v>3.6311572573840505</c:v>
                </c:pt>
                <c:pt idx="341">
                  <c:v>3.6449556549621098</c:v>
                </c:pt>
                <c:pt idx="342">
                  <c:v>3.658806486450966</c:v>
                </c:pt>
                <c:pt idx="343">
                  <c:v>3.6727099510994798</c:v>
                </c:pt>
                <c:pt idx="344">
                  <c:v>3.6866662489136579</c:v>
                </c:pt>
                <c:pt idx="345">
                  <c:v>3.7006755806595297</c:v>
                </c:pt>
                <c:pt idx="346">
                  <c:v>3.714738147866036</c:v>
                </c:pt>
                <c:pt idx="347">
                  <c:v>3.7288541528279269</c:v>
                </c:pt>
                <c:pt idx="348">
                  <c:v>3.743023798608673</c:v>
                </c:pt>
                <c:pt idx="349">
                  <c:v>3.7572472890433861</c:v>
                </c:pt>
                <c:pt idx="350">
                  <c:v>3.7715248287417511</c:v>
                </c:pt>
                <c:pt idx="351">
                  <c:v>3.7858566230909698</c:v>
                </c:pt>
                <c:pt idx="352">
                  <c:v>3.8002428782587154</c:v>
                </c:pt>
                <c:pt idx="353">
                  <c:v>3.8146838011960988</c:v>
                </c:pt>
                <c:pt idx="354">
                  <c:v>3.8291795996406441</c:v>
                </c:pt>
                <c:pt idx="355">
                  <c:v>3.8437304821192786</c:v>
                </c:pt>
                <c:pt idx="356">
                  <c:v>3.8583366579513321</c:v>
                </c:pt>
                <c:pt idx="357">
                  <c:v>3.8729983372515471</c:v>
                </c:pt>
                <c:pt idx="358">
                  <c:v>3.887715730933103</c:v>
                </c:pt>
                <c:pt idx="359">
                  <c:v>3.9024890507106487</c:v>
                </c:pt>
                <c:pt idx="360">
                  <c:v>3.9173185091033491</c:v>
                </c:pt>
                <c:pt idx="361">
                  <c:v>3.9322043194379419</c:v>
                </c:pt>
                <c:pt idx="362">
                  <c:v>3.947146695851806</c:v>
                </c:pt>
                <c:pt idx="363">
                  <c:v>3.9621458532960427</c:v>
                </c:pt>
                <c:pt idx="364">
                  <c:v>3.9772020075385677</c:v>
                </c:pt>
                <c:pt idx="365">
                  <c:v>3.9923153751672142</c:v>
                </c:pt>
                <c:pt idx="366">
                  <c:v>4.0074861735928495</c:v>
                </c:pt>
                <c:pt idx="367">
                  <c:v>4.0227146210525024</c:v>
                </c:pt>
                <c:pt idx="368">
                  <c:v>4.0380009366125025</c:v>
                </c:pt>
                <c:pt idx="369">
                  <c:v>4.0533453401716297</c:v>
                </c:pt>
                <c:pt idx="370">
                  <c:v>4.0687480524642821</c:v>
                </c:pt>
                <c:pt idx="371">
                  <c:v>4.0842092950636468</c:v>
                </c:pt>
                <c:pt idx="372">
                  <c:v>4.0997292903848885</c:v>
                </c:pt>
                <c:pt idx="373">
                  <c:v>4.1153082616883516</c:v>
                </c:pt>
                <c:pt idx="374">
                  <c:v>4.1309464330827677</c:v>
                </c:pt>
                <c:pt idx="375">
                  <c:v>4.1466440295284821</c:v>
                </c:pt>
                <c:pt idx="376">
                  <c:v>4.1624012768406908</c:v>
                </c:pt>
                <c:pt idx="377">
                  <c:v>4.1782184016926855</c:v>
                </c:pt>
                <c:pt idx="378">
                  <c:v>4.1940956316191178</c:v>
                </c:pt>
                <c:pt idx="379">
                  <c:v>4.2100331950192702</c:v>
                </c:pt>
                <c:pt idx="380">
                  <c:v>4.2260313211603435</c:v>
                </c:pt>
                <c:pt idx="381">
                  <c:v>4.2420902401807528</c:v>
                </c:pt>
                <c:pt idx="382">
                  <c:v>4.25821018309344</c:v>
                </c:pt>
                <c:pt idx="383">
                  <c:v>4.2743913817891954</c:v>
                </c:pt>
                <c:pt idx="384">
                  <c:v>4.2906340690399949</c:v>
                </c:pt>
                <c:pt idx="385">
                  <c:v>4.3069384785023468</c:v>
                </c:pt>
                <c:pt idx="386">
                  <c:v>4.3233048447206555</c:v>
                </c:pt>
                <c:pt idx="387">
                  <c:v>4.3397334031305936</c:v>
                </c:pt>
                <c:pt idx="388">
                  <c:v>4.35622439006249</c:v>
                </c:pt>
                <c:pt idx="389">
                  <c:v>4.3727780427447271</c:v>
                </c:pt>
                <c:pt idx="390">
                  <c:v>4.389394599307157</c:v>
                </c:pt>
                <c:pt idx="391">
                  <c:v>4.4060742987845245</c:v>
                </c:pt>
                <c:pt idx="392">
                  <c:v>4.4228173811199056</c:v>
                </c:pt>
                <c:pt idx="393">
                  <c:v>4.4396240871681618</c:v>
                </c:pt>
                <c:pt idx="394">
                  <c:v>4.456494658699401</c:v>
                </c:pt>
                <c:pt idx="395">
                  <c:v>4.4734293384024584</c:v>
                </c:pt>
                <c:pt idx="396">
                  <c:v>4.490428369888388</c:v>
                </c:pt>
                <c:pt idx="397">
                  <c:v>4.5074919976939638</c:v>
                </c:pt>
                <c:pt idx="398">
                  <c:v>4.5246204672852013</c:v>
                </c:pt>
                <c:pt idx="399">
                  <c:v>4.5418140250608854</c:v>
                </c:pt>
                <c:pt idx="400">
                  <c:v>4.5590729183561169</c:v>
                </c:pt>
                <c:pt idx="401">
                  <c:v>4.5763973954458699</c:v>
                </c:pt>
                <c:pt idx="402">
                  <c:v>4.5937877055485643</c:v>
                </c:pt>
                <c:pt idx="403">
                  <c:v>4.6112440988296486</c:v>
                </c:pt>
                <c:pt idx="404">
                  <c:v>4.6287668264052018</c:v>
                </c:pt>
                <c:pt idx="405">
                  <c:v>4.6463561403455413</c:v>
                </c:pt>
                <c:pt idx="406">
                  <c:v>4.6640122936788542</c:v>
                </c:pt>
                <c:pt idx="407">
                  <c:v>4.6817355403948335</c:v>
                </c:pt>
                <c:pt idx="408">
                  <c:v>4.699526135448334</c:v>
                </c:pt>
                <c:pt idx="409">
                  <c:v>4.7173843347630378</c:v>
                </c:pt>
                <c:pt idx="410">
                  <c:v>4.7353103952351372</c:v>
                </c:pt>
                <c:pt idx="411">
                  <c:v>4.7533045747370313</c:v>
                </c:pt>
                <c:pt idx="412">
                  <c:v>4.771367132121032</c:v>
                </c:pt>
                <c:pt idx="413">
                  <c:v>4.7894983272230922</c:v>
                </c:pt>
                <c:pt idx="414">
                  <c:v>4.8076984208665401</c:v>
                </c:pt>
                <c:pt idx="415">
                  <c:v>4.8259676748658329</c:v>
                </c:pt>
                <c:pt idx="416">
                  <c:v>4.8443063520303236</c:v>
                </c:pt>
                <c:pt idx="417">
                  <c:v>4.8627147161680391</c:v>
                </c:pt>
                <c:pt idx="418">
                  <c:v>4.8811930320894774</c:v>
                </c:pt>
                <c:pt idx="419">
                  <c:v>4.8997415656114178</c:v>
                </c:pt>
                <c:pt idx="420">
                  <c:v>4.9183605835607409</c:v>
                </c:pt>
                <c:pt idx="421">
                  <c:v>4.9370503537782717</c:v>
                </c:pt>
                <c:pt idx="422">
                  <c:v>4.9558111451226292</c:v>
                </c:pt>
                <c:pt idx="423">
                  <c:v>4.974643227474095</c:v>
                </c:pt>
                <c:pt idx="424">
                  <c:v>4.9935468717384968</c:v>
                </c:pt>
                <c:pt idx="425">
                  <c:v>5.0125223498511033</c:v>
                </c:pt>
                <c:pt idx="426">
                  <c:v>5.0315699347805376</c:v>
                </c:pt>
                <c:pt idx="427">
                  <c:v>5.0506899005327037</c:v>
                </c:pt>
                <c:pt idx="428">
                  <c:v>5.0698825221547281</c:v>
                </c:pt>
                <c:pt idx="429">
                  <c:v>5.0891480757389163</c:v>
                </c:pt>
                <c:pt idx="430">
                  <c:v>5.1084868384267246</c:v>
                </c:pt>
                <c:pt idx="431">
                  <c:v>5.1278990884127467</c:v>
                </c:pt>
                <c:pt idx="432">
                  <c:v>5.1473851049487154</c:v>
                </c:pt>
                <c:pt idx="433">
                  <c:v>5.1669451683475209</c:v>
                </c:pt>
                <c:pt idx="434">
                  <c:v>5.1865795599872415</c:v>
                </c:pt>
                <c:pt idx="435">
                  <c:v>5.2062885623151933</c:v>
                </c:pt>
                <c:pt idx="436">
                  <c:v>5.2260724588519913</c:v>
                </c:pt>
                <c:pt idx="437">
                  <c:v>5.2459315341956287</c:v>
                </c:pt>
                <c:pt idx="438">
                  <c:v>5.2658660740255723</c:v>
                </c:pt>
                <c:pt idx="439">
                  <c:v>5.2858763651068692</c:v>
                </c:pt>
                <c:pt idx="440">
                  <c:v>5.3059626952942756</c:v>
                </c:pt>
                <c:pt idx="441">
                  <c:v>5.3261253535363942</c:v>
                </c:pt>
                <c:pt idx="442">
                  <c:v>5.3463646298798322</c:v>
                </c:pt>
                <c:pt idx="443">
                  <c:v>5.3666808154733756</c:v>
                </c:pt>
                <c:pt idx="444">
                  <c:v>5.3870742025721743</c:v>
                </c:pt>
                <c:pt idx="445">
                  <c:v>5.4075450845419484</c:v>
                </c:pt>
                <c:pt idx="446">
                  <c:v>5.4280937558632081</c:v>
                </c:pt>
                <c:pt idx="447">
                  <c:v>5.4487205121354885</c:v>
                </c:pt>
                <c:pt idx="448">
                  <c:v>5.4694256500816039</c:v>
                </c:pt>
                <c:pt idx="449">
                  <c:v>5.4902094675519137</c:v>
                </c:pt>
                <c:pt idx="450">
                  <c:v>5.5110722635286109</c:v>
                </c:pt>
                <c:pt idx="451">
                  <c:v>5.5320143381300202</c:v>
                </c:pt>
                <c:pt idx="452">
                  <c:v>5.5530359926149142</c:v>
                </c:pt>
                <c:pt idx="453">
                  <c:v>5.5741375293868511</c:v>
                </c:pt>
                <c:pt idx="454">
                  <c:v>5.5953192519985215</c:v>
                </c:pt>
                <c:pt idx="455">
                  <c:v>5.6165814651561163</c:v>
                </c:pt>
                <c:pt idx="456">
                  <c:v>5.6379244747237101</c:v>
                </c:pt>
                <c:pt idx="457">
                  <c:v>5.6593485877276599</c:v>
                </c:pt>
                <c:pt idx="458">
                  <c:v>5.6808541123610254</c:v>
                </c:pt>
                <c:pt idx="459">
                  <c:v>5.7024413579879978</c:v>
                </c:pt>
                <c:pt idx="460">
                  <c:v>5.7241106351483522</c:v>
                </c:pt>
                <c:pt idx="461">
                  <c:v>5.7458622555619163</c:v>
                </c:pt>
                <c:pt idx="462">
                  <c:v>5.7676965321330513</c:v>
                </c:pt>
                <c:pt idx="463">
                  <c:v>5.7896137789551574</c:v>
                </c:pt>
                <c:pt idx="464">
                  <c:v>5.8116143113151875</c:v>
                </c:pt>
                <c:pt idx="465">
                  <c:v>5.8336984456981851</c:v>
                </c:pt>
                <c:pt idx="466">
                  <c:v>5.8558664997918379</c:v>
                </c:pt>
                <c:pt idx="467">
                  <c:v>5.8781187924910467</c:v>
                </c:pt>
                <c:pt idx="468">
                  <c:v>5.9004556439025126</c:v>
                </c:pt>
                <c:pt idx="469">
                  <c:v>5.9228773753493424</c:v>
                </c:pt>
                <c:pt idx="470">
                  <c:v>5.9453843093756698</c:v>
                </c:pt>
                <c:pt idx="471">
                  <c:v>5.9679767697512975</c:v>
                </c:pt>
                <c:pt idx="472">
                  <c:v>5.9906550814763531</c:v>
                </c:pt>
                <c:pt idx="473">
                  <c:v>6.0134195707859632</c:v>
                </c:pt>
                <c:pt idx="474">
                  <c:v>6.0362705651549504</c:v>
                </c:pt>
                <c:pt idx="475">
                  <c:v>6.0592083933025398</c:v>
                </c:pt>
                <c:pt idx="476">
                  <c:v>6.0822333851970898</c:v>
                </c:pt>
                <c:pt idx="477">
                  <c:v>6.1053458720608385</c:v>
                </c:pt>
                <c:pt idx="478">
                  <c:v>6.1285461863746695</c:v>
                </c:pt>
                <c:pt idx="479">
                  <c:v>6.1518346618828934</c:v>
                </c:pt>
                <c:pt idx="480">
                  <c:v>6.1752116335980487</c:v>
                </c:pt>
                <c:pt idx="481">
                  <c:v>6.1986774378057214</c:v>
                </c:pt>
                <c:pt idx="482">
                  <c:v>6.222232412069383</c:v>
                </c:pt>
                <c:pt idx="483">
                  <c:v>6.2458768952352468</c:v>
                </c:pt>
                <c:pt idx="484">
                  <c:v>6.2696112274371405</c:v>
                </c:pt>
                <c:pt idx="485">
                  <c:v>6.293435750101402</c:v>
                </c:pt>
                <c:pt idx="486">
                  <c:v>6.3173508059517873</c:v>
                </c:pt>
                <c:pt idx="487">
                  <c:v>6.3413567390144046</c:v>
                </c:pt>
                <c:pt idx="488">
                  <c:v>6.3654538946226591</c:v>
                </c:pt>
                <c:pt idx="489">
                  <c:v>6.3896426194222258</c:v>
                </c:pt>
                <c:pt idx="490">
                  <c:v>6.4139232613760306</c:v>
                </c:pt>
                <c:pt idx="491">
                  <c:v>6.4382961697692593</c:v>
                </c:pt>
                <c:pt idx="492">
                  <c:v>6.4627616952143825</c:v>
                </c:pt>
                <c:pt idx="493">
                  <c:v>6.4873201896561969</c:v>
                </c:pt>
                <c:pt idx="494">
                  <c:v>6.5119720063768902</c:v>
                </c:pt>
                <c:pt idx="495">
                  <c:v>6.5367175000011226</c:v>
                </c:pt>
                <c:pt idx="496">
                  <c:v>6.5615570265011272</c:v>
                </c:pt>
                <c:pt idx="497">
                  <c:v>6.5864909432018317</c:v>
                </c:pt>
                <c:pt idx="498">
                  <c:v>6.6115196087859989</c:v>
                </c:pt>
                <c:pt idx="499">
                  <c:v>6.6366433832993854</c:v>
                </c:pt>
                <c:pt idx="500">
                  <c:v>6.661862628155923</c:v>
                </c:pt>
                <c:pt idx="501">
                  <c:v>6.6871777061429158</c:v>
                </c:pt>
                <c:pt idx="502">
                  <c:v>6.7125889814262587</c:v>
                </c:pt>
                <c:pt idx="503">
                  <c:v>6.738096819555679</c:v>
                </c:pt>
                <c:pt idx="504">
                  <c:v>6.7637015874699911</c:v>
                </c:pt>
                <c:pt idx="505">
                  <c:v>6.7894036535023776</c:v>
                </c:pt>
                <c:pt idx="506">
                  <c:v>6.8152033873856865</c:v>
                </c:pt>
                <c:pt idx="507">
                  <c:v>6.8411011602577521</c:v>
                </c:pt>
                <c:pt idx="508">
                  <c:v>6.8670973446667318</c:v>
                </c:pt>
                <c:pt idx="509">
                  <c:v>6.8931923145764653</c:v>
                </c:pt>
                <c:pt idx="510">
                  <c:v>6.9193864453718561</c:v>
                </c:pt>
                <c:pt idx="511">
                  <c:v>6.9456801138642694</c:v>
                </c:pt>
                <c:pt idx="512">
                  <c:v>6.9720736982969536</c:v>
                </c:pt>
                <c:pt idx="513">
                  <c:v>6.9985675783504826</c:v>
                </c:pt>
                <c:pt idx="514">
                  <c:v>7.0251621351482143</c:v>
                </c:pt>
                <c:pt idx="515">
                  <c:v>7.0518577512617773</c:v>
                </c:pt>
                <c:pt idx="516">
                  <c:v>7.0786548107165723</c:v>
                </c:pt>
                <c:pt idx="517">
                  <c:v>7.1055536989972952</c:v>
                </c:pt>
                <c:pt idx="518">
                  <c:v>7.1325548030534849</c:v>
                </c:pt>
                <c:pt idx="519">
                  <c:v>7.1596585113050883</c:v>
                </c:pt>
                <c:pt idx="520">
                  <c:v>7.1868652136480478</c:v>
                </c:pt>
                <c:pt idx="521">
                  <c:v>7.2141753014599104</c:v>
                </c:pt>
                <c:pt idx="522">
                  <c:v>7.2415891676054578</c:v>
                </c:pt>
                <c:pt idx="523">
                  <c:v>7.2691072064423583</c:v>
                </c:pt>
                <c:pt idx="524">
                  <c:v>7.2967298138268397</c:v>
                </c:pt>
                <c:pt idx="525">
                  <c:v>7.3244573871193817</c:v>
                </c:pt>
                <c:pt idx="526">
                  <c:v>7.3522903251904355</c:v>
                </c:pt>
                <c:pt idx="527">
                  <c:v>7.3802290284261591</c:v>
                </c:pt>
                <c:pt idx="528">
                  <c:v>7.408273898734179</c:v>
                </c:pt>
                <c:pt idx="529">
                  <c:v>7.4364253395493689</c:v>
                </c:pt>
                <c:pt idx="530">
                  <c:v>7.4646837558396566</c:v>
                </c:pt>
                <c:pt idx="531">
                  <c:v>7.4930495541118471</c:v>
                </c:pt>
                <c:pt idx="532">
                  <c:v>7.5215231424174727</c:v>
                </c:pt>
                <c:pt idx="533">
                  <c:v>7.5501049303586596</c:v>
                </c:pt>
                <c:pt idx="534">
                  <c:v>7.5787953290940226</c:v>
                </c:pt>
                <c:pt idx="535">
                  <c:v>7.6075947513445801</c:v>
                </c:pt>
                <c:pt idx="536">
                  <c:v>7.6365036113996894</c:v>
                </c:pt>
                <c:pt idx="537">
                  <c:v>7.6655223251230087</c:v>
                </c:pt>
                <c:pt idx="538">
                  <c:v>7.6946513099584761</c:v>
                </c:pt>
                <c:pt idx="539">
                  <c:v>7.7238909849363182</c:v>
                </c:pt>
                <c:pt idx="540">
                  <c:v>7.7532417706790762</c:v>
                </c:pt>
                <c:pt idx="541">
                  <c:v>7.7827040894076571</c:v>
                </c:pt>
                <c:pt idx="542">
                  <c:v>7.8122783649474066</c:v>
                </c:pt>
                <c:pt idx="543">
                  <c:v>7.8419650227342066</c:v>
                </c:pt>
                <c:pt idx="544">
                  <c:v>7.8717644898205972</c:v>
                </c:pt>
                <c:pt idx="545">
                  <c:v>7.9016771948819153</c:v>
                </c:pt>
                <c:pt idx="546">
                  <c:v>7.931703568222467</c:v>
                </c:pt>
                <c:pt idx="547">
                  <c:v>7.9618440417817125</c:v>
                </c:pt>
                <c:pt idx="548">
                  <c:v>7.9920990491404833</c:v>
                </c:pt>
                <c:pt idx="549">
                  <c:v>8.0224690255272169</c:v>
                </c:pt>
                <c:pt idx="550">
                  <c:v>8.0529544078242203</c:v>
                </c:pt>
                <c:pt idx="551">
                  <c:v>8.083555634573953</c:v>
                </c:pt>
                <c:pt idx="552">
                  <c:v>8.1142731459853348</c:v>
                </c:pt>
                <c:pt idx="553">
                  <c:v>8.1451073839400792</c:v>
                </c:pt>
                <c:pt idx="554">
                  <c:v>8.1760587919990524</c:v>
                </c:pt>
                <c:pt idx="555">
                  <c:v>8.2071278154086489</c:v>
                </c:pt>
                <c:pt idx="556">
                  <c:v>8.2383149011072021</c:v>
                </c:pt>
                <c:pt idx="557">
                  <c:v>8.2696204977314096</c:v>
                </c:pt>
                <c:pt idx="558">
                  <c:v>8.3010450556227884</c:v>
                </c:pt>
                <c:pt idx="559">
                  <c:v>8.3325890268341549</c:v>
                </c:pt>
                <c:pt idx="560">
                  <c:v>8.364252865136125</c:v>
                </c:pt>
                <c:pt idx="561">
                  <c:v>8.3960370260236417</c:v>
                </c:pt>
                <c:pt idx="562">
                  <c:v>8.4279419667225319</c:v>
                </c:pt>
                <c:pt idx="563">
                  <c:v>8.4599681461960774</c:v>
                </c:pt>
                <c:pt idx="564">
                  <c:v>8.4921160251516223</c:v>
                </c:pt>
                <c:pt idx="565">
                  <c:v>8.5243860660471995</c:v>
                </c:pt>
                <c:pt idx="566">
                  <c:v>8.556778733098179</c:v>
                </c:pt>
                <c:pt idx="567">
                  <c:v>8.5892944922839529</c:v>
                </c:pt>
                <c:pt idx="568">
                  <c:v>8.6219338113546318</c:v>
                </c:pt>
                <c:pt idx="569">
                  <c:v>8.6546971598377791</c:v>
                </c:pt>
                <c:pt idx="570">
                  <c:v>8.6875850090451632</c:v>
                </c:pt>
                <c:pt idx="571">
                  <c:v>8.7205978320795356</c:v>
                </c:pt>
                <c:pt idx="572">
                  <c:v>8.7537361038414385</c:v>
                </c:pt>
                <c:pt idx="573">
                  <c:v>8.787000301036036</c:v>
                </c:pt>
                <c:pt idx="574">
                  <c:v>8.8203909021799731</c:v>
                </c:pt>
                <c:pt idx="575">
                  <c:v>8.8539083876082572</c:v>
                </c:pt>
                <c:pt idx="576">
                  <c:v>8.8875532394811696</c:v>
                </c:pt>
                <c:pt idx="577">
                  <c:v>8.9213259417911974</c:v>
                </c:pt>
                <c:pt idx="578">
                  <c:v>8.9552269803700035</c:v>
                </c:pt>
                <c:pt idx="579">
                  <c:v>8.9892568428954096</c:v>
                </c:pt>
                <c:pt idx="580">
                  <c:v>9.0234160188984127</c:v>
                </c:pt>
                <c:pt idx="581">
                  <c:v>9.0577049997702268</c:v>
                </c:pt>
                <c:pt idx="582">
                  <c:v>9.0921242787693544</c:v>
                </c:pt>
                <c:pt idx="583">
                  <c:v>9.1266743510286776</c:v>
                </c:pt>
                <c:pt idx="584">
                  <c:v>9.1613557135625872</c:v>
                </c:pt>
                <c:pt idx="585">
                  <c:v>9.1961688652741245</c:v>
                </c:pt>
                <c:pt idx="586">
                  <c:v>9.2311143069621657</c:v>
                </c:pt>
                <c:pt idx="587">
                  <c:v>9.266192541328623</c:v>
                </c:pt>
                <c:pt idx="588">
                  <c:v>9.3014040729856724</c:v>
                </c:pt>
                <c:pt idx="589">
                  <c:v>9.3367494084630174</c:v>
                </c:pt>
                <c:pt idx="590">
                  <c:v>9.3722290562151773</c:v>
                </c:pt>
                <c:pt idx="591">
                  <c:v>9.4078435266287954</c:v>
                </c:pt>
                <c:pt idx="592">
                  <c:v>9.4435933320299856</c:v>
                </c:pt>
                <c:pt idx="593">
                  <c:v>9.4794789866916993</c:v>
                </c:pt>
                <c:pt idx="594">
                  <c:v>9.5155010068411272</c:v>
                </c:pt>
                <c:pt idx="595">
                  <c:v>9.5516599106671229</c:v>
                </c:pt>
                <c:pt idx="596">
                  <c:v>9.5879562183276583</c:v>
                </c:pt>
                <c:pt idx="597">
                  <c:v>9.6243904519573036</c:v>
                </c:pt>
                <c:pt idx="598">
                  <c:v>9.6609631356747414</c:v>
                </c:pt>
                <c:pt idx="599">
                  <c:v>9.6976747955903058</c:v>
                </c:pt>
                <c:pt idx="600">
                  <c:v>9.7345259598135492</c:v>
                </c:pt>
                <c:pt idx="601">
                  <c:v>9.7715171584608402</c:v>
                </c:pt>
                <c:pt idx="602">
                  <c:v>9.8086489236629912</c:v>
                </c:pt>
                <c:pt idx="603">
                  <c:v>9.8459217895729108</c:v>
                </c:pt>
                <c:pt idx="604">
                  <c:v>9.8833362923732881</c:v>
                </c:pt>
                <c:pt idx="605">
                  <c:v>9.9208929702843065</c:v>
                </c:pt>
                <c:pt idx="606">
                  <c:v>9.9585923635713876</c:v>
                </c:pt>
                <c:pt idx="607">
                  <c:v>9.9964350145529597</c:v>
                </c:pt>
                <c:pt idx="608">
                  <c:v>10.034421467608261</c:v>
                </c:pt>
                <c:pt idx="609">
                  <c:v>10.072552269185174</c:v>
                </c:pt>
                <c:pt idx="610">
                  <c:v>10.110827967808078</c:v>
                </c:pt>
                <c:pt idx="611">
                  <c:v>10.149249114085748</c:v>
                </c:pt>
                <c:pt idx="612">
                  <c:v>10.187816260719273</c:v>
                </c:pt>
                <c:pt idx="613">
                  <c:v>10.226529962510007</c:v>
                </c:pt>
                <c:pt idx="614">
                  <c:v>10.265390776367544</c:v>
                </c:pt>
                <c:pt idx="615">
                  <c:v>10.304399261317741</c:v>
                </c:pt>
                <c:pt idx="616">
                  <c:v>10.343555978510748</c:v>
                </c:pt>
                <c:pt idx="617">
                  <c:v>10.38286149122909</c:v>
                </c:pt>
                <c:pt idx="618">
                  <c:v>10.42231636489576</c:v>
                </c:pt>
                <c:pt idx="619">
                  <c:v>10.461921167082364</c:v>
                </c:pt>
                <c:pt idx="620">
                  <c:v>10.501676467517278</c:v>
                </c:pt>
                <c:pt idx="621">
                  <c:v>10.541582838093843</c:v>
                </c:pt>
                <c:pt idx="622">
                  <c:v>10.5816408528786</c:v>
                </c:pt>
                <c:pt idx="623">
                  <c:v>10.62185108811954</c:v>
                </c:pt>
                <c:pt idx="624">
                  <c:v>10.662214122254394</c:v>
                </c:pt>
                <c:pt idx="625">
                  <c:v>10.702730535918962</c:v>
                </c:pt>
                <c:pt idx="626">
                  <c:v>10.743400911955455</c:v>
                </c:pt>
                <c:pt idx="627">
                  <c:v>10.784225835420886</c:v>
                </c:pt>
                <c:pt idx="628">
                  <c:v>10.825205893595486</c:v>
                </c:pt>
                <c:pt idx="629">
                  <c:v>10.86634167599115</c:v>
                </c:pt>
                <c:pt idx="630">
                  <c:v>10.907633774359915</c:v>
                </c:pt>
                <c:pt idx="631">
                  <c:v>10.949082782702483</c:v>
                </c:pt>
                <c:pt idx="632">
                  <c:v>10.990689297276752</c:v>
                </c:pt>
                <c:pt idx="633">
                  <c:v>11.032453916606404</c:v>
                </c:pt>
                <c:pt idx="634">
                  <c:v>11.074377241489508</c:v>
                </c:pt>
                <c:pt idx="635">
                  <c:v>11.116459875007168</c:v>
                </c:pt>
                <c:pt idx="636">
                  <c:v>11.158702422532196</c:v>
                </c:pt>
                <c:pt idx="637">
                  <c:v>11.201105491737819</c:v>
                </c:pt>
                <c:pt idx="638">
                  <c:v>11.243669692606423</c:v>
                </c:pt>
                <c:pt idx="639">
                  <c:v>11.286395637438327</c:v>
                </c:pt>
                <c:pt idx="640">
                  <c:v>11.329283940860593</c:v>
                </c:pt>
                <c:pt idx="641">
                  <c:v>11.372335219835863</c:v>
                </c:pt>
                <c:pt idx="642">
                  <c:v>11.415550093671239</c:v>
                </c:pt>
                <c:pt idx="643">
                  <c:v>11.458929184027191</c:v>
                </c:pt>
                <c:pt idx="644">
                  <c:v>11.502473114926495</c:v>
                </c:pt>
                <c:pt idx="645">
                  <c:v>11.546182512763217</c:v>
                </c:pt>
                <c:pt idx="646">
                  <c:v>11.590058006311716</c:v>
                </c:pt>
                <c:pt idx="647">
                  <c:v>11.634100226735701</c:v>
                </c:pt>
                <c:pt idx="648">
                  <c:v>11.678309807597296</c:v>
                </c:pt>
                <c:pt idx="649">
                  <c:v>11.722687384866166</c:v>
                </c:pt>
                <c:pt idx="650">
                  <c:v>11.767233596928659</c:v>
                </c:pt>
                <c:pt idx="651">
                  <c:v>11.811949084596987</c:v>
                </c:pt>
                <c:pt idx="652">
                  <c:v>11.856834491118457</c:v>
                </c:pt>
                <c:pt idx="653">
                  <c:v>11.901890462184708</c:v>
                </c:pt>
                <c:pt idx="654">
                  <c:v>11.94711764594101</c:v>
                </c:pt>
                <c:pt idx="655">
                  <c:v>11.992516692995586</c:v>
                </c:pt>
                <c:pt idx="656">
                  <c:v>12.038088256428971</c:v>
                </c:pt>
                <c:pt idx="657">
                  <c:v>12.083832991803401</c:v>
                </c:pt>
                <c:pt idx="658">
                  <c:v>12.129751557172254</c:v>
                </c:pt>
                <c:pt idx="659">
                  <c:v>12.175844613089509</c:v>
                </c:pt>
                <c:pt idx="660">
                  <c:v>12.22211282261925</c:v>
                </c:pt>
                <c:pt idx="661">
                  <c:v>12.268556851345204</c:v>
                </c:pt>
                <c:pt idx="662">
                  <c:v>12.315177367380317</c:v>
                </c:pt>
                <c:pt idx="663">
                  <c:v>12.361975041376363</c:v>
                </c:pt>
                <c:pt idx="664">
                  <c:v>12.408950546533594</c:v>
                </c:pt>
                <c:pt idx="665">
                  <c:v>12.456104558610422</c:v>
                </c:pt>
                <c:pt idx="666">
                  <c:v>12.503437755933142</c:v>
                </c:pt>
                <c:pt idx="667">
                  <c:v>12.550950819405688</c:v>
                </c:pt>
                <c:pt idx="668">
                  <c:v>12.59864443251943</c:v>
                </c:pt>
                <c:pt idx="669">
                  <c:v>12.646519281363004</c:v>
                </c:pt>
                <c:pt idx="670">
                  <c:v>12.694576054632183</c:v>
                </c:pt>
                <c:pt idx="671">
                  <c:v>12.742815443639785</c:v>
                </c:pt>
                <c:pt idx="672">
                  <c:v>12.791238142325616</c:v>
                </c:pt>
                <c:pt idx="673">
                  <c:v>12.839844847266454</c:v>
                </c:pt>
                <c:pt idx="674">
                  <c:v>12.888636257686066</c:v>
                </c:pt>
                <c:pt idx="675">
                  <c:v>12.937613075465274</c:v>
                </c:pt>
                <c:pt idx="676">
                  <c:v>12.986776005152041</c:v>
                </c:pt>
                <c:pt idx="677">
                  <c:v>13.03612575397162</c:v>
                </c:pt>
                <c:pt idx="678">
                  <c:v>13.085663031836711</c:v>
                </c:pt>
                <c:pt idx="679">
                  <c:v>13.135388551357691</c:v>
                </c:pt>
                <c:pt idx="680">
                  <c:v>13.18530302785285</c:v>
                </c:pt>
                <c:pt idx="681">
                  <c:v>13.235407179358692</c:v>
                </c:pt>
                <c:pt idx="682">
                  <c:v>13.285701726640255</c:v>
                </c:pt>
                <c:pt idx="683">
                  <c:v>13.336187393201488</c:v>
                </c:pt>
                <c:pt idx="684">
                  <c:v>13.386864905295655</c:v>
                </c:pt>
                <c:pt idx="685">
                  <c:v>13.437734991935779</c:v>
                </c:pt>
                <c:pt idx="686">
                  <c:v>13.488798384905134</c:v>
                </c:pt>
                <c:pt idx="687">
                  <c:v>13.540055818767774</c:v>
                </c:pt>
                <c:pt idx="688">
                  <c:v>13.591508030879092</c:v>
                </c:pt>
                <c:pt idx="689">
                  <c:v>13.643155761396434</c:v>
                </c:pt>
                <c:pt idx="690">
                  <c:v>13.694999753289741</c:v>
                </c:pt>
                <c:pt idx="691">
                  <c:v>13.747040752352243</c:v>
                </c:pt>
                <c:pt idx="692">
                  <c:v>13.799279507211182</c:v>
                </c:pt>
                <c:pt idx="693">
                  <c:v>13.851716769338585</c:v>
                </c:pt>
                <c:pt idx="694">
                  <c:v>13.904353293062073</c:v>
                </c:pt>
                <c:pt idx="695">
                  <c:v>13.95718983557571</c:v>
                </c:pt>
                <c:pt idx="696">
                  <c:v>14.010227156950897</c:v>
                </c:pt>
                <c:pt idx="697">
                  <c:v>14.063466020147311</c:v>
                </c:pt>
                <c:pt idx="698">
                  <c:v>14.116907191023872</c:v>
                </c:pt>
                <c:pt idx="699">
                  <c:v>14.170551438349763</c:v>
                </c:pt>
                <c:pt idx="700">
                  <c:v>14.224399533815493</c:v>
                </c:pt>
                <c:pt idx="701">
                  <c:v>14.278452252043992</c:v>
                </c:pt>
                <c:pt idx="702">
                  <c:v>14.33271037060176</c:v>
                </c:pt>
                <c:pt idx="703">
                  <c:v>14.387174670010047</c:v>
                </c:pt>
                <c:pt idx="704">
                  <c:v>14.441845933756086</c:v>
                </c:pt>
                <c:pt idx="705">
                  <c:v>14.49672494830436</c:v>
                </c:pt>
                <c:pt idx="706">
                  <c:v>14.551812503107916</c:v>
                </c:pt>
                <c:pt idx="707">
                  <c:v>14.607109390619726</c:v>
                </c:pt>
                <c:pt idx="708">
                  <c:v>14.662616406304082</c:v>
                </c:pt>
                <c:pt idx="709">
                  <c:v>14.718334348648037</c:v>
                </c:pt>
                <c:pt idx="710">
                  <c:v>14.7742640191729</c:v>
                </c:pt>
                <c:pt idx="711">
                  <c:v>14.830406222445758</c:v>
                </c:pt>
                <c:pt idx="712">
                  <c:v>14.886761766091052</c:v>
                </c:pt>
                <c:pt idx="713">
                  <c:v>14.943331460802199</c:v>
                </c:pt>
                <c:pt idx="714">
                  <c:v>15.000116120353248</c:v>
                </c:pt>
                <c:pt idx="715">
                  <c:v>15.05711656161059</c:v>
                </c:pt>
                <c:pt idx="716">
                  <c:v>15.11433360454471</c:v>
                </c:pt>
                <c:pt idx="717">
                  <c:v>15.17176807224198</c:v>
                </c:pt>
                <c:pt idx="718">
                  <c:v>15.2294207909165</c:v>
                </c:pt>
                <c:pt idx="719">
                  <c:v>15.287292589921982</c:v>
                </c:pt>
                <c:pt idx="720">
                  <c:v>15.345384301763687</c:v>
                </c:pt>
                <c:pt idx="721">
                  <c:v>15.403696762110389</c:v>
                </c:pt>
                <c:pt idx="722">
                  <c:v>15.462230809806409</c:v>
                </c:pt>
                <c:pt idx="723">
                  <c:v>15.520987286883674</c:v>
                </c:pt>
                <c:pt idx="724">
                  <c:v>15.579967038573832</c:v>
                </c:pt>
                <c:pt idx="725">
                  <c:v>15.639170913320413</c:v>
                </c:pt>
                <c:pt idx="726">
                  <c:v>15.698599762791032</c:v>
                </c:pt>
                <c:pt idx="727">
                  <c:v>15.758254441889639</c:v>
                </c:pt>
                <c:pt idx="728">
                  <c:v>15.818135808768819</c:v>
                </c:pt>
                <c:pt idx="729">
                  <c:v>15.878244724842141</c:v>
                </c:pt>
                <c:pt idx="730">
                  <c:v>15.938582054796541</c:v>
                </c:pt>
                <c:pt idx="731">
                  <c:v>15.999148666604768</c:v>
                </c:pt>
                <c:pt idx="732">
                  <c:v>16.059945431537866</c:v>
                </c:pt>
                <c:pt idx="733">
                  <c:v>16.12097322417771</c:v>
                </c:pt>
                <c:pt idx="734">
                  <c:v>16.182232922429588</c:v>
                </c:pt>
                <c:pt idx="735">
                  <c:v>16.243725407534821</c:v>
                </c:pt>
                <c:pt idx="736">
                  <c:v>16.305451564083455</c:v>
                </c:pt>
                <c:pt idx="737">
                  <c:v>16.367412280026972</c:v>
                </c:pt>
                <c:pt idx="738">
                  <c:v>16.429608446691073</c:v>
                </c:pt>
                <c:pt idx="739">
                  <c:v>16.4920409587885</c:v>
                </c:pt>
                <c:pt idx="740">
                  <c:v>16.554710714431899</c:v>
                </c:pt>
                <c:pt idx="741">
                  <c:v>16.617618615146739</c:v>
                </c:pt>
                <c:pt idx="742">
                  <c:v>16.680765565884297</c:v>
                </c:pt>
                <c:pt idx="743">
                  <c:v>16.744152475034657</c:v>
                </c:pt>
                <c:pt idx="744">
                  <c:v>16.807780254439788</c:v>
                </c:pt>
                <c:pt idx="745">
                  <c:v>16.87164981940666</c:v>
                </c:pt>
                <c:pt idx="746">
                  <c:v>16.935762088720406</c:v>
                </c:pt>
                <c:pt idx="747">
                  <c:v>17.000117984657543</c:v>
                </c:pt>
                <c:pt idx="748">
                  <c:v>17.064718432999243</c:v>
                </c:pt>
                <c:pt idx="749">
                  <c:v>17.12956436304464</c:v>
                </c:pt>
                <c:pt idx="750">
                  <c:v>17.194656707624208</c:v>
                </c:pt>
                <c:pt idx="751">
                  <c:v>17.259996403113181</c:v>
                </c:pt>
                <c:pt idx="752">
                  <c:v>17.325584389445012</c:v>
                </c:pt>
                <c:pt idx="753">
                  <c:v>17.391421610124905</c:v>
                </c:pt>
                <c:pt idx="754">
                  <c:v>17.457509012243381</c:v>
                </c:pt>
                <c:pt idx="755">
                  <c:v>17.523847546489908</c:v>
                </c:pt>
                <c:pt idx="756">
                  <c:v>17.590438167166571</c:v>
                </c:pt>
                <c:pt idx="757">
                  <c:v>17.657281832201804</c:v>
                </c:pt>
                <c:pt idx="758">
                  <c:v>17.724379503164172</c:v>
                </c:pt>
                <c:pt idx="759">
                  <c:v>17.791732145276196</c:v>
                </c:pt>
                <c:pt idx="760">
                  <c:v>17.859340727428247</c:v>
                </c:pt>
                <c:pt idx="761">
                  <c:v>17.927206222192474</c:v>
                </c:pt>
                <c:pt idx="762">
                  <c:v>17.995329605836805</c:v>
                </c:pt>
                <c:pt idx="763">
                  <c:v>18.063711858338984</c:v>
                </c:pt>
                <c:pt idx="764">
                  <c:v>18.132353963400671</c:v>
                </c:pt>
                <c:pt idx="765">
                  <c:v>18.201256908461595</c:v>
                </c:pt>
                <c:pt idx="766">
                  <c:v>18.270421684713749</c:v>
                </c:pt>
                <c:pt idx="767">
                  <c:v>18.339849287115662</c:v>
                </c:pt>
                <c:pt idx="768">
                  <c:v>18.409540714406702</c:v>
                </c:pt>
                <c:pt idx="769">
                  <c:v>18.479496969121449</c:v>
                </c:pt>
                <c:pt idx="770">
                  <c:v>18.549719057604111</c:v>
                </c:pt>
                <c:pt idx="771">
                  <c:v>18.620207990023008</c:v>
                </c:pt>
                <c:pt idx="772">
                  <c:v>18.690964780385094</c:v>
                </c:pt>
                <c:pt idx="773">
                  <c:v>18.761990446550559</c:v>
                </c:pt>
                <c:pt idx="774">
                  <c:v>18.833286010247452</c:v>
                </c:pt>
                <c:pt idx="775">
                  <c:v>18.904852497086392</c:v>
                </c:pt>
                <c:pt idx="776">
                  <c:v>18.97669093657532</c:v>
                </c:pt>
                <c:pt idx="777">
                  <c:v>19.048802362134307</c:v>
                </c:pt>
                <c:pt idx="778">
                  <c:v>19.121187811110417</c:v>
                </c:pt>
                <c:pt idx="779">
                  <c:v>19.193848324792636</c:v>
                </c:pt>
                <c:pt idx="780">
                  <c:v>19.266784948426849</c:v>
                </c:pt>
                <c:pt idx="781">
                  <c:v>19.339998731230871</c:v>
                </c:pt>
                <c:pt idx="782">
                  <c:v>19.413490726409549</c:v>
                </c:pt>
                <c:pt idx="783">
                  <c:v>19.487261991169905</c:v>
                </c:pt>
                <c:pt idx="784">
                  <c:v>19.56131358673635</c:v>
                </c:pt>
                <c:pt idx="785">
                  <c:v>19.63564657836595</c:v>
                </c:pt>
                <c:pt idx="786">
                  <c:v>19.710262035363741</c:v>
                </c:pt>
                <c:pt idx="787">
                  <c:v>19.785161031098124</c:v>
                </c:pt>
                <c:pt idx="788">
                  <c:v>19.860344643016298</c:v>
                </c:pt>
                <c:pt idx="789">
                  <c:v>19.93581395265976</c:v>
                </c:pt>
                <c:pt idx="790">
                  <c:v>20.011570045679868</c:v>
                </c:pt>
                <c:pt idx="791">
                  <c:v>20.08761401185345</c:v>
                </c:pt>
                <c:pt idx="792">
                  <c:v>20.163946945098495</c:v>
                </c:pt>
                <c:pt idx="793">
                  <c:v>20.24056994348987</c:v>
                </c:pt>
                <c:pt idx="794">
                  <c:v>20.317484109275131</c:v>
                </c:pt>
                <c:pt idx="795">
                  <c:v>20.394690548890377</c:v>
                </c:pt>
                <c:pt idx="796">
                  <c:v>20.472190372976161</c:v>
                </c:pt>
                <c:pt idx="797">
                  <c:v>20.549984696393473</c:v>
                </c:pt>
                <c:pt idx="798">
                  <c:v>20.62807463823977</c:v>
                </c:pt>
                <c:pt idx="799">
                  <c:v>20.706461321865081</c:v>
                </c:pt>
                <c:pt idx="800">
                  <c:v>20.785145874888169</c:v>
                </c:pt>
                <c:pt idx="801">
                  <c:v>20.864129429212745</c:v>
                </c:pt>
                <c:pt idx="802">
                  <c:v>20.943413121043754</c:v>
                </c:pt>
                <c:pt idx="803">
                  <c:v>21.02299809090372</c:v>
                </c:pt>
                <c:pt idx="804">
                  <c:v>21.102885483649153</c:v>
                </c:pt>
                <c:pt idx="805">
                  <c:v>21.183076448487022</c:v>
                </c:pt>
                <c:pt idx="806">
                  <c:v>21.263572138991272</c:v>
                </c:pt>
                <c:pt idx="807">
                  <c:v>21.344373713119438</c:v>
                </c:pt>
                <c:pt idx="808">
                  <c:v>21.425482333229294</c:v>
                </c:pt>
                <c:pt idx="809">
                  <c:v>21.506899166095565</c:v>
                </c:pt>
                <c:pt idx="810">
                  <c:v>21.588625382926729</c:v>
                </c:pt>
                <c:pt idx="811">
                  <c:v>21.670662159381852</c:v>
                </c:pt>
                <c:pt idx="812">
                  <c:v>21.753010675587504</c:v>
                </c:pt>
                <c:pt idx="813">
                  <c:v>21.835672116154736</c:v>
                </c:pt>
                <c:pt idx="814">
                  <c:v>21.918647670196126</c:v>
                </c:pt>
                <c:pt idx="815">
                  <c:v>22.001938531342873</c:v>
                </c:pt>
                <c:pt idx="816">
                  <c:v>22.085545897761975</c:v>
                </c:pt>
                <c:pt idx="817">
                  <c:v>22.169470972173471</c:v>
                </c:pt>
                <c:pt idx="818">
                  <c:v>22.253714961867733</c:v>
                </c:pt>
                <c:pt idx="819">
                  <c:v>22.338279078722831</c:v>
                </c:pt>
                <c:pt idx="820">
                  <c:v>22.423164539221979</c:v>
                </c:pt>
                <c:pt idx="821">
                  <c:v>22.508372564471024</c:v>
                </c:pt>
                <c:pt idx="822">
                  <c:v>22.593904380216014</c:v>
                </c:pt>
                <c:pt idx="823">
                  <c:v>22.679761216860836</c:v>
                </c:pt>
                <c:pt idx="824">
                  <c:v>22.765944309484908</c:v>
                </c:pt>
                <c:pt idx="825">
                  <c:v>22.852454897860952</c:v>
                </c:pt>
                <c:pt idx="826">
                  <c:v>22.939294226472825</c:v>
                </c:pt>
                <c:pt idx="827">
                  <c:v>23.026463544533421</c:v>
                </c:pt>
                <c:pt idx="828">
                  <c:v>23.113964106002648</c:v>
                </c:pt>
                <c:pt idx="829">
                  <c:v>23.201797169605459</c:v>
                </c:pt>
                <c:pt idx="830">
                  <c:v>23.289963998849959</c:v>
                </c:pt>
                <c:pt idx="831">
                  <c:v>23.378465862045591</c:v>
                </c:pt>
                <c:pt idx="832">
                  <c:v>23.467304032321366</c:v>
                </c:pt>
                <c:pt idx="833">
                  <c:v>23.556479787644186</c:v>
                </c:pt>
                <c:pt idx="834">
                  <c:v>23.645994410837233</c:v>
                </c:pt>
                <c:pt idx="835">
                  <c:v>23.735849189598415</c:v>
                </c:pt>
                <c:pt idx="836">
                  <c:v>23.826045416518891</c:v>
                </c:pt>
                <c:pt idx="837">
                  <c:v>23.916584389101665</c:v>
                </c:pt>
                <c:pt idx="838">
                  <c:v>24.007467409780251</c:v>
                </c:pt>
                <c:pt idx="839">
                  <c:v>24.098695785937416</c:v>
                </c:pt>
                <c:pt idx="840">
                  <c:v>24.190270829923978</c:v>
                </c:pt>
                <c:pt idx="841">
                  <c:v>24.28219385907769</c:v>
                </c:pt>
                <c:pt idx="842">
                  <c:v>24.374466195742187</c:v>
                </c:pt>
                <c:pt idx="843">
                  <c:v>24.467089167286009</c:v>
                </c:pt>
                <c:pt idx="844">
                  <c:v>24.560064106121697</c:v>
                </c:pt>
                <c:pt idx="845">
                  <c:v>24.65339234972496</c:v>
                </c:pt>
                <c:pt idx="846">
                  <c:v>24.747075240653917</c:v>
                </c:pt>
                <c:pt idx="847">
                  <c:v>24.841114126568403</c:v>
                </c:pt>
                <c:pt idx="848">
                  <c:v>24.935510360249364</c:v>
                </c:pt>
                <c:pt idx="849">
                  <c:v>25.030265299618311</c:v>
                </c:pt>
                <c:pt idx="850">
                  <c:v>25.12538030775686</c:v>
                </c:pt>
                <c:pt idx="851">
                  <c:v>25.220856752926338</c:v>
                </c:pt>
                <c:pt idx="852">
                  <c:v>25.31669600858746</c:v>
                </c:pt>
                <c:pt idx="853">
                  <c:v>25.412899453420092</c:v>
                </c:pt>
                <c:pt idx="854">
                  <c:v>25.509468471343091</c:v>
                </c:pt>
                <c:pt idx="855">
                  <c:v>25.606404451534196</c:v>
                </c:pt>
                <c:pt idx="856">
                  <c:v>25.703708788450026</c:v>
                </c:pt>
                <c:pt idx="857">
                  <c:v>25.801382881846138</c:v>
                </c:pt>
                <c:pt idx="858">
                  <c:v>25.899428136797155</c:v>
                </c:pt>
                <c:pt idx="859">
                  <c:v>25.997845963716983</c:v>
                </c:pt>
                <c:pt idx="860">
                  <c:v>26.096637778379108</c:v>
                </c:pt>
                <c:pt idx="861">
                  <c:v>26.19580500193695</c:v>
                </c:pt>
                <c:pt idx="862">
                  <c:v>26.295349060944311</c:v>
                </c:pt>
                <c:pt idx="863">
                  <c:v>26.3952713873759</c:v>
                </c:pt>
                <c:pt idx="864">
                  <c:v>26.495573418647929</c:v>
                </c:pt>
                <c:pt idx="865">
                  <c:v>26.596256597638792</c:v>
                </c:pt>
                <c:pt idx="866">
                  <c:v>26.69732237270982</c:v>
                </c:pt>
                <c:pt idx="867">
                  <c:v>26.79877219772612</c:v>
                </c:pt>
                <c:pt idx="868">
                  <c:v>26.90060753207748</c:v>
                </c:pt>
                <c:pt idx="869">
                  <c:v>27.002829840699373</c:v>
                </c:pt>
                <c:pt idx="870">
                  <c:v>27.105440594094031</c:v>
                </c:pt>
                <c:pt idx="871">
                  <c:v>27.208441268351589</c:v>
                </c:pt>
                <c:pt idx="872">
                  <c:v>27.311833345171326</c:v>
                </c:pt>
                <c:pt idx="873">
                  <c:v>27.415618311882977</c:v>
                </c:pt>
                <c:pt idx="874">
                  <c:v>27.519797661468132</c:v>
                </c:pt>
                <c:pt idx="875">
                  <c:v>27.624372892581711</c:v>
                </c:pt>
                <c:pt idx="876">
                  <c:v>27.729345509573523</c:v>
                </c:pt>
                <c:pt idx="877">
                  <c:v>27.834717022509903</c:v>
                </c:pt>
                <c:pt idx="878">
                  <c:v>27.940488947195441</c:v>
                </c:pt>
                <c:pt idx="879">
                  <c:v>28.046662805194785</c:v>
                </c:pt>
                <c:pt idx="880">
                  <c:v>28.153240123854527</c:v>
                </c:pt>
                <c:pt idx="881">
                  <c:v>28.260222436325176</c:v>
                </c:pt>
                <c:pt idx="882">
                  <c:v>28.367611281583212</c:v>
                </c:pt>
                <c:pt idx="883">
                  <c:v>28.475408204453228</c:v>
                </c:pt>
                <c:pt idx="884">
                  <c:v>28.583614755630151</c:v>
                </c:pt>
                <c:pt idx="885">
                  <c:v>28.692232491701546</c:v>
                </c:pt>
                <c:pt idx="886">
                  <c:v>28.801262975170012</c:v>
                </c:pt>
                <c:pt idx="887">
                  <c:v>28.910707774475657</c:v>
                </c:pt>
                <c:pt idx="888">
                  <c:v>29.020568464018666</c:v>
                </c:pt>
                <c:pt idx="889">
                  <c:v>29.130846624181938</c:v>
                </c:pt>
                <c:pt idx="890">
                  <c:v>29.241543841353831</c:v>
                </c:pt>
                <c:pt idx="891">
                  <c:v>29.352661707950976</c:v>
                </c:pt>
                <c:pt idx="892">
                  <c:v>29.46420182244119</c:v>
                </c:pt>
                <c:pt idx="893">
                  <c:v>29.576165789366467</c:v>
                </c:pt>
                <c:pt idx="894">
                  <c:v>29.688555219366059</c:v>
                </c:pt>
                <c:pt idx="895">
                  <c:v>29.801371729199651</c:v>
                </c:pt>
                <c:pt idx="896">
                  <c:v>29.91461694177061</c:v>
                </c:pt>
                <c:pt idx="897">
                  <c:v>30.02829248614934</c:v>
                </c:pt>
                <c:pt idx="898">
                  <c:v>30.142399997596709</c:v>
                </c:pt>
                <c:pt idx="899">
                  <c:v>30.256941117587576</c:v>
                </c:pt>
                <c:pt idx="900">
                  <c:v>30.37191749383441</c:v>
                </c:pt>
                <c:pt idx="901">
                  <c:v>30.48733078031098</c:v>
                </c:pt>
                <c:pt idx="902">
                  <c:v>30.603182637276163</c:v>
                </c:pt>
                <c:pt idx="903">
                  <c:v>30.719474731297812</c:v>
                </c:pt>
                <c:pt idx="904">
                  <c:v>30.836208735276745</c:v>
                </c:pt>
                <c:pt idx="905">
                  <c:v>30.953386328470799</c:v>
                </c:pt>
                <c:pt idx="906">
                  <c:v>31.07100919651899</c:v>
                </c:pt>
                <c:pt idx="907">
                  <c:v>31.189079031465763</c:v>
                </c:pt>
                <c:pt idx="908">
                  <c:v>31.307597531785333</c:v>
                </c:pt>
                <c:pt idx="909">
                  <c:v>31.42656640240612</c:v>
                </c:pt>
                <c:pt idx="910">
                  <c:v>31.545987354735264</c:v>
                </c:pt>
                <c:pt idx="911">
                  <c:v>31.66586210668326</c:v>
                </c:pt>
                <c:pt idx="912">
                  <c:v>31.786192382688657</c:v>
                </c:pt>
                <c:pt idx="913">
                  <c:v>31.906979913742877</c:v>
                </c:pt>
                <c:pt idx="914">
                  <c:v>32.0282264374151</c:v>
                </c:pt>
                <c:pt idx="915">
                  <c:v>32.14993369787728</c:v>
                </c:pt>
                <c:pt idx="916">
                  <c:v>32.272103445929211</c:v>
                </c:pt>
                <c:pt idx="917">
                  <c:v>32.394737439023743</c:v>
                </c:pt>
                <c:pt idx="918">
                  <c:v>32.517837441292031</c:v>
                </c:pt>
                <c:pt idx="919">
                  <c:v>32.641405223568938</c:v>
                </c:pt>
                <c:pt idx="920">
                  <c:v>32.765442563418503</c:v>
                </c:pt>
                <c:pt idx="921">
                  <c:v>32.889951245159494</c:v>
                </c:pt>
                <c:pt idx="922">
                  <c:v>33.014933059891099</c:v>
                </c:pt>
                <c:pt idx="923">
                  <c:v>33.140389805518687</c:v>
                </c:pt>
                <c:pt idx="924">
                  <c:v>33.266323286779659</c:v>
                </c:pt>
                <c:pt idx="925">
                  <c:v>33.39273531526942</c:v>
                </c:pt>
                <c:pt idx="926">
                  <c:v>33.519627709467443</c:v>
                </c:pt>
                <c:pt idx="927">
                  <c:v>33.647002294763418</c:v>
                </c:pt>
                <c:pt idx="928">
                  <c:v>33.774860903483521</c:v>
                </c:pt>
                <c:pt idx="929">
                  <c:v>33.903205374916759</c:v>
                </c:pt>
                <c:pt idx="930">
                  <c:v>34.032037555341446</c:v>
                </c:pt>
                <c:pt idx="931">
                  <c:v>34.161359298051742</c:v>
                </c:pt>
                <c:pt idx="932">
                  <c:v>34.291172463384342</c:v>
                </c:pt>
                <c:pt idx="933">
                  <c:v>34.421478918745201</c:v>
                </c:pt>
                <c:pt idx="934">
                  <c:v>34.552280538636431</c:v>
                </c:pt>
                <c:pt idx="935">
                  <c:v>34.683579204683248</c:v>
                </c:pt>
                <c:pt idx="936">
                  <c:v>34.815376805661046</c:v>
                </c:pt>
                <c:pt idx="937">
                  <c:v>34.94767523752256</c:v>
                </c:pt>
                <c:pt idx="938">
                  <c:v>35.080476403425145</c:v>
                </c:pt>
                <c:pt idx="939">
                  <c:v>35.213782213758158</c:v>
                </c:pt>
                <c:pt idx="940">
                  <c:v>35.347594586170437</c:v>
                </c:pt>
                <c:pt idx="941">
                  <c:v>35.481915445597885</c:v>
                </c:pt>
                <c:pt idx="942">
                  <c:v>35.616746724291154</c:v>
                </c:pt>
                <c:pt idx="943">
                  <c:v>35.752090361843464</c:v>
                </c:pt>
                <c:pt idx="944">
                  <c:v>35.887948305218472</c:v>
                </c:pt>
                <c:pt idx="945">
                  <c:v>36.024322508778305</c:v>
                </c:pt>
                <c:pt idx="946">
                  <c:v>36.161214934311666</c:v>
                </c:pt>
                <c:pt idx="947">
                  <c:v>36.298627551062047</c:v>
                </c:pt>
                <c:pt idx="948">
                  <c:v>36.436562335756086</c:v>
                </c:pt>
                <c:pt idx="949">
                  <c:v>36.575021272631957</c:v>
                </c:pt>
                <c:pt idx="950">
                  <c:v>36.714006353467958</c:v>
                </c:pt>
                <c:pt idx="951">
                  <c:v>36.853519577611138</c:v>
                </c:pt>
                <c:pt idx="952">
                  <c:v>36.993562952006059</c:v>
                </c:pt>
                <c:pt idx="953">
                  <c:v>37.13413849122368</c:v>
                </c:pt>
                <c:pt idx="954">
                  <c:v>37.275248217490329</c:v>
                </c:pt>
                <c:pt idx="955">
                  <c:v>37.416894160716794</c:v>
                </c:pt>
                <c:pt idx="956">
                  <c:v>37.559078358527522</c:v>
                </c:pt>
                <c:pt idx="957">
                  <c:v>37.70180285628993</c:v>
                </c:pt>
                <c:pt idx="958">
                  <c:v>37.845069707143836</c:v>
                </c:pt>
                <c:pt idx="959">
                  <c:v>37.988880972030984</c:v>
                </c:pt>
                <c:pt idx="960">
                  <c:v>38.133238719724702</c:v>
                </c:pt>
                <c:pt idx="961">
                  <c:v>38.278145026859654</c:v>
                </c:pt>
                <c:pt idx="962">
                  <c:v>38.423601977961724</c:v>
                </c:pt>
                <c:pt idx="963">
                  <c:v>38.569611665477979</c:v>
                </c:pt>
                <c:pt idx="964">
                  <c:v>38.716176189806795</c:v>
                </c:pt>
                <c:pt idx="965">
                  <c:v>38.863297659328062</c:v>
                </c:pt>
                <c:pt idx="966">
                  <c:v>39.010978190433512</c:v>
                </c:pt>
                <c:pt idx="967">
                  <c:v>39.159219907557159</c:v>
                </c:pt>
                <c:pt idx="968">
                  <c:v>39.308024943205879</c:v>
                </c:pt>
                <c:pt idx="969">
                  <c:v>39.457395437990066</c:v>
                </c:pt>
                <c:pt idx="970">
                  <c:v>39.60733354065443</c:v>
                </c:pt>
                <c:pt idx="971">
                  <c:v>39.757841408108916</c:v>
                </c:pt>
                <c:pt idx="972">
                  <c:v>39.908921205459734</c:v>
                </c:pt>
                <c:pt idx="973">
                  <c:v>40.060575106040481</c:v>
                </c:pt>
                <c:pt idx="974">
                  <c:v>40.212805291443438</c:v>
                </c:pt>
                <c:pt idx="975">
                  <c:v>40.365613951550927</c:v>
                </c:pt>
                <c:pt idx="976">
                  <c:v>40.519003284566821</c:v>
                </c:pt>
                <c:pt idx="977">
                  <c:v>40.672975497048178</c:v>
                </c:pt>
                <c:pt idx="978">
                  <c:v>40.827532803936961</c:v>
                </c:pt>
                <c:pt idx="979">
                  <c:v>40.98267742859192</c:v>
                </c:pt>
                <c:pt idx="980">
                  <c:v>41.138411602820568</c:v>
                </c:pt>
                <c:pt idx="981">
                  <c:v>41.294737566911287</c:v>
                </c:pt>
                <c:pt idx="982">
                  <c:v>41.451657569665549</c:v>
                </c:pt>
                <c:pt idx="983">
                  <c:v>41.609173868430283</c:v>
                </c:pt>
                <c:pt idx="984">
                  <c:v>41.767288729130321</c:v>
                </c:pt>
                <c:pt idx="985">
                  <c:v>41.92600442630102</c:v>
                </c:pt>
                <c:pt idx="986">
                  <c:v>42.085323243120968</c:v>
                </c:pt>
                <c:pt idx="987">
                  <c:v>42.245247471444827</c:v>
                </c:pt>
                <c:pt idx="988">
                  <c:v>42.40577941183632</c:v>
                </c:pt>
                <c:pt idx="989">
                  <c:v>42.566921373601296</c:v>
                </c:pt>
                <c:pt idx="990">
                  <c:v>42.728675674820984</c:v>
                </c:pt>
                <c:pt idx="991">
                  <c:v>42.891044642385303</c:v>
                </c:pt>
                <c:pt idx="992">
                  <c:v>43.054030612026366</c:v>
                </c:pt>
                <c:pt idx="993">
                  <c:v>43.217635928352067</c:v>
                </c:pt>
                <c:pt idx="994">
                  <c:v>43.381862944879806</c:v>
                </c:pt>
                <c:pt idx="995">
                  <c:v>43.546714024070347</c:v>
                </c:pt>
                <c:pt idx="996">
                  <c:v>43.712191537361818</c:v>
                </c:pt>
                <c:pt idx="997">
                  <c:v>43.878297865203791</c:v>
                </c:pt>
                <c:pt idx="998">
                  <c:v>44.045035397091567</c:v>
                </c:pt>
                <c:pt idx="999">
                  <c:v>44.212406531600514</c:v>
                </c:pt>
                <c:pt idx="1000">
                  <c:v>44.380413676420595</c:v>
                </c:pt>
                <c:pt idx="1001">
                  <c:v>44.549059248390996</c:v>
                </c:pt>
                <c:pt idx="1002">
                  <c:v>44.718345673534884</c:v>
                </c:pt>
                <c:pt idx="1003">
                  <c:v>44.888275387094318</c:v>
                </c:pt>
                <c:pt idx="1004">
                  <c:v>45.05885083356528</c:v>
                </c:pt>
                <c:pt idx="1005">
                  <c:v>45.23007446673283</c:v>
                </c:pt>
                <c:pt idx="1006">
                  <c:v>45.401948749706413</c:v>
                </c:pt>
                <c:pt idx="1007">
                  <c:v>45.574476154955299</c:v>
                </c:pt>
                <c:pt idx="1008">
                  <c:v>45.747659164344128</c:v>
                </c:pt>
                <c:pt idx="1009">
                  <c:v>45.921500269168639</c:v>
                </c:pt>
                <c:pt idx="1010">
                  <c:v>46.09600197019148</c:v>
                </c:pt>
                <c:pt idx="1011">
                  <c:v>46.271166777678211</c:v>
                </c:pt>
                <c:pt idx="1012">
                  <c:v>46.446997211433391</c:v>
                </c:pt>
                <c:pt idx="1013">
                  <c:v>46.623495800836842</c:v>
                </c:pt>
                <c:pt idx="1014">
                  <c:v>46.800665084880023</c:v>
                </c:pt>
                <c:pt idx="1015">
                  <c:v>46.97850761220257</c:v>
                </c:pt>
                <c:pt idx="1016">
                  <c:v>47.157025941128943</c:v>
                </c:pt>
                <c:pt idx="1017">
                  <c:v>47.336222639705234</c:v>
                </c:pt>
                <c:pt idx="1018">
                  <c:v>47.516100285736115</c:v>
                </c:pt>
                <c:pt idx="1019">
                  <c:v>47.696661466821915</c:v>
                </c:pt>
                <c:pt idx="1020">
                  <c:v>47.877908780395842</c:v>
                </c:pt>
                <c:pt idx="1021">
                  <c:v>48.059844833761346</c:v>
                </c:pt>
                <c:pt idx="1022">
                  <c:v>48.242472244129644</c:v>
                </c:pt>
                <c:pt idx="1023">
                  <c:v>48.425793638657339</c:v>
                </c:pt>
                <c:pt idx="1024">
                  <c:v>48.60981165448424</c:v>
                </c:pt>
                <c:pt idx="1025">
                  <c:v>48.794528938771279</c:v>
                </c:pt>
                <c:pt idx="1026">
                  <c:v>48.979948148738615</c:v>
                </c:pt>
                <c:pt idx="1027">
                  <c:v>49.16607195170382</c:v>
                </c:pt>
                <c:pt idx="1028">
                  <c:v>49.352903025120298</c:v>
                </c:pt>
                <c:pt idx="1029">
                  <c:v>49.540444056615755</c:v>
                </c:pt>
                <c:pt idx="1030">
                  <c:v>49.728697744030896</c:v>
                </c:pt>
                <c:pt idx="1031">
                  <c:v>49.917666795458217</c:v>
                </c:pt>
                <c:pt idx="1032">
                  <c:v>50.107353929280961</c:v>
                </c:pt>
                <c:pt idx="1033">
                  <c:v>50.297761874212227</c:v>
                </c:pt>
                <c:pt idx="1034">
                  <c:v>50.488893369334235</c:v>
                </c:pt>
                <c:pt idx="1035">
                  <c:v>50.680751164137703</c:v>
                </c:pt>
                <c:pt idx="1036">
                  <c:v>50.873338018561427</c:v>
                </c:pt>
                <c:pt idx="1037">
                  <c:v>51.06665670303196</c:v>
                </c:pt>
                <c:pt idx="1038">
                  <c:v>51.260709998503479</c:v>
                </c:pt>
                <c:pt idx="1039">
                  <c:v>51.455500696497793</c:v>
                </c:pt>
                <c:pt idx="1040">
                  <c:v>51.651031599144488</c:v>
                </c:pt>
                <c:pt idx="1041">
                  <c:v>51.847305519221237</c:v>
                </c:pt>
                <c:pt idx="1042">
                  <c:v>52.044325280194279</c:v>
                </c:pt>
                <c:pt idx="1043">
                  <c:v>52.242093716259021</c:v>
                </c:pt>
                <c:pt idx="1044">
                  <c:v>52.440613672380806</c:v>
                </c:pt>
                <c:pt idx="1045">
                  <c:v>52.639888004335852</c:v>
                </c:pt>
                <c:pt idx="1046">
                  <c:v>52.83991957875233</c:v>
                </c:pt>
                <c:pt idx="1047">
                  <c:v>53.040711273151587</c:v>
                </c:pt>
                <c:pt idx="1048">
                  <c:v>53.242265975989561</c:v>
                </c:pt>
                <c:pt idx="1049">
                  <c:v>53.444586586698321</c:v>
                </c:pt>
                <c:pt idx="1050">
                  <c:v>53.647676015727775</c:v>
                </c:pt>
                <c:pt idx="1051">
                  <c:v>53.851537184587542</c:v>
                </c:pt>
                <c:pt idx="1052">
                  <c:v>54.056173025888974</c:v>
                </c:pt>
                <c:pt idx="1053">
                  <c:v>54.261586483387354</c:v>
                </c:pt>
                <c:pt idx="1054">
                  <c:v>54.467780512024227</c:v>
                </c:pt>
                <c:pt idx="1055">
                  <c:v>54.674758077969919</c:v>
                </c:pt>
                <c:pt idx="1056">
                  <c:v>54.882522158666205</c:v>
                </c:pt>
                <c:pt idx="1057">
                  <c:v>55.091075742869137</c:v>
                </c:pt>
                <c:pt idx="1058">
                  <c:v>55.300421830692038</c:v>
                </c:pt>
                <c:pt idx="1059">
                  <c:v>55.51056343364867</c:v>
                </c:pt>
                <c:pt idx="1060">
                  <c:v>55.721503574696534</c:v>
                </c:pt>
                <c:pt idx="1061">
                  <c:v>55.933245288280382</c:v>
                </c:pt>
                <c:pt idx="1062">
                  <c:v>56.145791620375846</c:v>
                </c:pt>
                <c:pt idx="1063">
                  <c:v>56.359145628533277</c:v>
                </c:pt>
                <c:pt idx="1064">
                  <c:v>56.573310381921708</c:v>
                </c:pt>
                <c:pt idx="1065">
                  <c:v>56.788288961373013</c:v>
                </c:pt>
                <c:pt idx="1066">
                  <c:v>57.004084459426231</c:v>
                </c:pt>
                <c:pt idx="1067">
                  <c:v>57.220699980372054</c:v>
                </c:pt>
                <c:pt idx="1068">
                  <c:v>57.438138640297467</c:v>
                </c:pt>
                <c:pt idx="1069">
                  <c:v>57.656403567130596</c:v>
                </c:pt>
                <c:pt idx="1070">
                  <c:v>57.875497900685694</c:v>
                </c:pt>
                <c:pt idx="1071">
                  <c:v>58.0954247927083</c:v>
                </c:pt>
                <c:pt idx="1072">
                  <c:v>58.316187406920591</c:v>
                </c:pt>
                <c:pt idx="1073">
                  <c:v>58.537788919066891</c:v>
                </c:pt>
                <c:pt idx="1074">
                  <c:v>58.760232516959348</c:v>
                </c:pt>
                <c:pt idx="1075">
                  <c:v>58.983521400523799</c:v>
                </c:pt>
                <c:pt idx="1076">
                  <c:v>59.207658781845794</c:v>
                </c:pt>
                <c:pt idx="1077">
                  <c:v>59.432647885216809</c:v>
                </c:pt>
                <c:pt idx="1078">
                  <c:v>59.658491947180636</c:v>
                </c:pt>
                <c:pt idx="1079">
                  <c:v>59.885194216579926</c:v>
                </c:pt>
                <c:pt idx="1080">
                  <c:v>60.112757954602934</c:v>
                </c:pt>
                <c:pt idx="1081">
                  <c:v>60.341186434830426</c:v>
                </c:pt>
                <c:pt idx="1082">
                  <c:v>60.570482943282784</c:v>
                </c:pt>
                <c:pt idx="1083">
                  <c:v>60.800650778467258</c:v>
                </c:pt>
                <c:pt idx="1084">
                  <c:v>61.031693251425438</c:v>
                </c:pt>
                <c:pt idx="1085">
                  <c:v>61.263613685780854</c:v>
                </c:pt>
                <c:pt idx="1086">
                  <c:v>61.496415417786821</c:v>
                </c:pt>
                <c:pt idx="1087">
                  <c:v>61.730101796374413</c:v>
                </c:pt>
                <c:pt idx="1088">
                  <c:v>61.964676183200638</c:v>
                </c:pt>
                <c:pt idx="1089">
                  <c:v>62.200141952696804</c:v>
                </c:pt>
                <c:pt idx="1090">
                  <c:v>62.43650249211705</c:v>
                </c:pt>
                <c:pt idx="1091">
                  <c:v>62.673761201587098</c:v>
                </c:pt>
                <c:pt idx="1092">
                  <c:v>62.911921494153134</c:v>
                </c:pt>
                <c:pt idx="1093">
                  <c:v>63.150986795830917</c:v>
                </c:pt>
                <c:pt idx="1094">
                  <c:v>63.390960545655076</c:v>
                </c:pt>
                <c:pt idx="1095">
                  <c:v>63.631846195728571</c:v>
                </c:pt>
                <c:pt idx="1096">
                  <c:v>63.873647211272342</c:v>
                </c:pt>
                <c:pt idx="1097">
                  <c:v>64.116367070675182</c:v>
                </c:pt>
                <c:pt idx="1098">
                  <c:v>64.360009265543752</c:v>
                </c:pt>
                <c:pt idx="1099">
                  <c:v>64.604577300752823</c:v>
                </c:pt>
                <c:pt idx="1100">
                  <c:v>64.850074694495689</c:v>
                </c:pt>
                <c:pt idx="1101">
                  <c:v>65.096504978334778</c:v>
                </c:pt>
                <c:pt idx="1102">
                  <c:v>65.343871697252453</c:v>
                </c:pt>
                <c:pt idx="1103">
                  <c:v>65.592178409702015</c:v>
                </c:pt>
                <c:pt idx="1104">
                  <c:v>65.84142868765889</c:v>
                </c:pt>
                <c:pt idx="1105">
                  <c:v>66.091626116671989</c:v>
                </c:pt>
                <c:pt idx="1106">
                  <c:v>66.342774295915348</c:v>
                </c:pt>
                <c:pt idx="1107">
                  <c:v>66.594876838239827</c:v>
                </c:pt>
                <c:pt idx="1108">
                  <c:v>66.847937370225139</c:v>
                </c:pt>
                <c:pt idx="1109">
                  <c:v>67.101959532232001</c:v>
                </c:pt>
                <c:pt idx="1110">
                  <c:v>67.356946978454488</c:v>
                </c:pt>
                <c:pt idx="1111">
                  <c:v>67.612903376972611</c:v>
                </c:pt>
                <c:pt idx="1112">
                  <c:v>67.869832409805113</c:v>
                </c:pt>
                <c:pt idx="1113">
                  <c:v>68.127737772962377</c:v>
                </c:pt>
                <c:pt idx="1114">
                  <c:v>68.38662317649964</c:v>
                </c:pt>
                <c:pt idx="1115">
                  <c:v>68.646492344570333</c:v>
                </c:pt>
                <c:pt idx="1116">
                  <c:v>68.907349015479696</c:v>
                </c:pt>
                <c:pt idx="1117">
                  <c:v>69.16919694173852</c:v>
                </c:pt>
                <c:pt idx="1118">
                  <c:v>69.432039890117125</c:v>
                </c:pt>
                <c:pt idx="1119">
                  <c:v>69.695881641699572</c:v>
                </c:pt>
                <c:pt idx="1120">
                  <c:v>69.960725991938034</c:v>
                </c:pt>
                <c:pt idx="1121">
                  <c:v>70.226576750707395</c:v>
                </c:pt>
                <c:pt idx="1122">
                  <c:v>70.493437742360086</c:v>
                </c:pt>
                <c:pt idx="1123">
                  <c:v>70.76131280578106</c:v>
                </c:pt>
                <c:pt idx="1124">
                  <c:v>71.030205794443035</c:v>
                </c:pt>
                <c:pt idx="1125">
                  <c:v>71.300120576461921</c:v>
                </c:pt>
                <c:pt idx="1126">
                  <c:v>71.571061034652473</c:v>
                </c:pt>
                <c:pt idx="1127">
                  <c:v>71.84303106658416</c:v>
                </c:pt>
                <c:pt idx="1128">
                  <c:v>72.116034584637177</c:v>
                </c:pt>
                <c:pt idx="1129">
                  <c:v>72.390075516058801</c:v>
                </c:pt>
                <c:pt idx="1130">
                  <c:v>72.665157803019824</c:v>
                </c:pt>
                <c:pt idx="1131">
                  <c:v>72.941285402671298</c:v>
                </c:pt>
                <c:pt idx="1132">
                  <c:v>73.218462287201447</c:v>
                </c:pt>
                <c:pt idx="1133">
                  <c:v>73.496692443892812</c:v>
                </c:pt>
                <c:pt idx="1134">
                  <c:v>73.775979875179601</c:v>
                </c:pt>
                <c:pt idx="1135">
                  <c:v>74.056328598705292</c:v>
                </c:pt>
                <c:pt idx="1136">
                  <c:v>74.337742647380381</c:v>
                </c:pt>
                <c:pt idx="1137">
                  <c:v>74.620226069440434</c:v>
                </c:pt>
                <c:pt idx="1138">
                  <c:v>74.903782928504313</c:v>
                </c:pt>
                <c:pt idx="1139">
                  <c:v>75.188417303632633</c:v>
                </c:pt>
                <c:pt idx="1140">
                  <c:v>75.474133289386444</c:v>
                </c:pt>
                <c:pt idx="1141">
                  <c:v>75.760934995886117</c:v>
                </c:pt>
                <c:pt idx="1142">
                  <c:v>76.04882654887048</c:v>
                </c:pt>
                <c:pt idx="1143">
                  <c:v>76.337812089756184</c:v>
                </c:pt>
                <c:pt idx="1144">
                  <c:v>76.627895775697255</c:v>
                </c:pt>
                <c:pt idx="1145">
                  <c:v>76.919081779644912</c:v>
                </c:pt>
                <c:pt idx="1146">
                  <c:v>77.211374290407562</c:v>
                </c:pt>
                <c:pt idx="1147">
                  <c:v>77.504777512711115</c:v>
                </c:pt>
                <c:pt idx="1148">
                  <c:v>77.799295667259415</c:v>
                </c:pt>
                <c:pt idx="1149">
                  <c:v>78.094932990795002</c:v>
                </c:pt>
                <c:pt idx="1150">
                  <c:v>78.391693736160022</c:v>
                </c:pt>
                <c:pt idx="1151">
                  <c:v>78.689582172357433</c:v>
                </c:pt>
                <c:pt idx="1152">
                  <c:v>78.988602584612394</c:v>
                </c:pt>
                <c:pt idx="1153">
                  <c:v>79.288759274433929</c:v>
                </c:pt>
                <c:pt idx="1154">
                  <c:v>79.590056559676782</c:v>
                </c:pt>
                <c:pt idx="1155">
                  <c:v>79.892498774603553</c:v>
                </c:pt>
                <c:pt idx="1156">
                  <c:v>80.196090269947049</c:v>
                </c:pt>
                <c:pt idx="1157">
                  <c:v>80.500835412972847</c:v>
                </c:pt>
                <c:pt idx="1158">
                  <c:v>80.806738587542142</c:v>
                </c:pt>
                <c:pt idx="1159">
                  <c:v>81.113804194174804</c:v>
                </c:pt>
                <c:pt idx="1160">
                  <c:v>81.422036650112673</c:v>
                </c:pt>
                <c:pt idx="1161">
                  <c:v>81.73144038938311</c:v>
                </c:pt>
                <c:pt idx="1162">
                  <c:v>82.042019862862773</c:v>
                </c:pt>
                <c:pt idx="1163">
                  <c:v>82.353779538341655</c:v>
                </c:pt>
                <c:pt idx="1164">
                  <c:v>82.666723900587357</c:v>
                </c:pt>
                <c:pt idx="1165">
                  <c:v>82.980857451409591</c:v>
                </c:pt>
                <c:pt idx="1166">
                  <c:v>83.296184709724955</c:v>
                </c:pt>
                <c:pt idx="1167">
                  <c:v>83.612710211621916</c:v>
                </c:pt>
                <c:pt idx="1168">
                  <c:v>83.930438510426086</c:v>
                </c:pt>
                <c:pt idx="1169">
                  <c:v>84.249374176765713</c:v>
                </c:pt>
                <c:pt idx="1170">
                  <c:v>84.569521798637425</c:v>
                </c:pt>
                <c:pt idx="1171">
                  <c:v>84.890885981472252</c:v>
                </c:pt>
                <c:pt idx="1172">
                  <c:v>85.21347134820185</c:v>
                </c:pt>
                <c:pt idx="1173">
                  <c:v>85.53728253932502</c:v>
                </c:pt>
                <c:pt idx="1174">
                  <c:v>85.862324212974457</c:v>
                </c:pt>
                <c:pt idx="1175">
                  <c:v>86.188601044983756</c:v>
                </c:pt>
                <c:pt idx="1176">
                  <c:v>86.516117728954697</c:v>
                </c:pt>
                <c:pt idx="1177">
                  <c:v>86.844878976324722</c:v>
                </c:pt>
                <c:pt idx="1178">
                  <c:v>87.17488951643476</c:v>
                </c:pt>
                <c:pt idx="1179">
                  <c:v>87.506154096597214</c:v>
                </c:pt>
                <c:pt idx="1180">
                  <c:v>87.838677482164286</c:v>
                </c:pt>
                <c:pt idx="1181">
                  <c:v>88.172464456596515</c:v>
                </c:pt>
                <c:pt idx="1182">
                  <c:v>88.507519821531588</c:v>
                </c:pt>
                <c:pt idx="1183">
                  <c:v>88.843848396853417</c:v>
                </c:pt>
                <c:pt idx="1184">
                  <c:v>89.181455020761462</c:v>
                </c:pt>
                <c:pt idx="1185">
                  <c:v>89.52034454984036</c:v>
                </c:pt>
                <c:pt idx="1186">
                  <c:v>89.860521859129761</c:v>
                </c:pt>
                <c:pt idx="1187">
                  <c:v>90.20199184219446</c:v>
                </c:pt>
                <c:pt idx="1188">
                  <c:v>90.544759411194804</c:v>
                </c:pt>
                <c:pt idx="1189">
                  <c:v>90.888829496957342</c:v>
                </c:pt>
                <c:pt idx="1190">
                  <c:v>91.234207049045779</c:v>
                </c:pt>
                <c:pt idx="1191">
                  <c:v>91.580897035832152</c:v>
                </c:pt>
                <c:pt idx="1192">
                  <c:v>91.928904444568317</c:v>
                </c:pt>
                <c:pt idx="1193">
                  <c:v>92.278234281457685</c:v>
                </c:pt>
                <c:pt idx="1194">
                  <c:v>92.628891571727223</c:v>
                </c:pt>
                <c:pt idx="1195">
                  <c:v>92.980881359699794</c:v>
                </c:pt>
                <c:pt idx="1196">
                  <c:v>93.334208708866655</c:v>
                </c:pt>
                <c:pt idx="1197">
                  <c:v>93.688878701960348</c:v>
                </c:pt>
                <c:pt idx="1198">
                  <c:v>94.044896441027802</c:v>
                </c:pt>
                <c:pt idx="1199">
                  <c:v>94.402267047503713</c:v>
                </c:pt>
                <c:pt idx="1200">
                  <c:v>94.76099566228423</c:v>
                </c:pt>
                <c:pt idx="1201">
                  <c:v>95.12108744580091</c:v>
                </c:pt>
                <c:pt idx="1202">
                  <c:v>95.482547578094952</c:v>
                </c:pt>
                <c:pt idx="1203">
                  <c:v>95.84538125889172</c:v>
                </c:pt>
                <c:pt idx="1204">
                  <c:v>96.209593707675509</c:v>
                </c:pt>
                <c:pt idx="1205">
                  <c:v>96.575190163764674</c:v>
                </c:pt>
                <c:pt idx="1206">
                  <c:v>96.942175886386977</c:v>
                </c:pt>
                <c:pt idx="1207">
                  <c:v>97.310556154755247</c:v>
                </c:pt>
                <c:pt idx="1208">
                  <c:v>97.680336268143321</c:v>
                </c:pt>
                <c:pt idx="1209">
                  <c:v>98.051521545962274</c:v>
                </c:pt>
                <c:pt idx="1210">
                  <c:v>98.424117327836939</c:v>
                </c:pt>
                <c:pt idx="1211">
                  <c:v>98.798128973682722</c:v>
                </c:pt>
                <c:pt idx="1212">
                  <c:v>99.173561863782723</c:v>
                </c:pt>
                <c:pt idx="1213">
                  <c:v>99.550421398865097</c:v>
                </c:pt>
                <c:pt idx="1214">
                  <c:v>99.928713000180792</c:v>
                </c:pt>
                <c:pt idx="1215">
                  <c:v>100.30844210958148</c:v>
                </c:pt>
                <c:pt idx="1216">
                  <c:v>100.68961418959789</c:v>
                </c:pt>
                <c:pt idx="1217">
                  <c:v>101.07223472351836</c:v>
                </c:pt>
                <c:pt idx="1218">
                  <c:v>101.45630921546774</c:v>
                </c:pt>
                <c:pt idx="1219">
                  <c:v>101.84184319048651</c:v>
                </c:pt>
                <c:pt idx="1220">
                  <c:v>102.22884219461037</c:v>
                </c:pt>
                <c:pt idx="1221">
                  <c:v>102.61731179494988</c:v>
                </c:pt>
                <c:pt idx="1222">
                  <c:v>103.00725757977069</c:v>
                </c:pt>
                <c:pt idx="1223">
                  <c:v>103.39868515857383</c:v>
                </c:pt>
                <c:pt idx="1224">
                  <c:v>103.79160016217641</c:v>
                </c:pt>
                <c:pt idx="1225">
                  <c:v>104.18600824279268</c:v>
                </c:pt>
                <c:pt idx="1226">
                  <c:v>104.5819150741153</c:v>
                </c:pt>
                <c:pt idx="1227">
                  <c:v>104.97932635139694</c:v>
                </c:pt>
                <c:pt idx="1228">
                  <c:v>105.37824779153225</c:v>
                </c:pt>
                <c:pt idx="1229">
                  <c:v>105.77868513314007</c:v>
                </c:pt>
                <c:pt idx="1230">
                  <c:v>106.18064413664601</c:v>
                </c:pt>
                <c:pt idx="1231">
                  <c:v>106.58413058436527</c:v>
                </c:pt>
                <c:pt idx="1232">
                  <c:v>106.98915028058586</c:v>
                </c:pt>
                <c:pt idx="1233">
                  <c:v>107.39570905165209</c:v>
                </c:pt>
                <c:pt idx="1234">
                  <c:v>107.80381274604837</c:v>
                </c:pt>
                <c:pt idx="1235">
                  <c:v>108.21346723448335</c:v>
                </c:pt>
                <c:pt idx="1236">
                  <c:v>108.62467840997438</c:v>
                </c:pt>
                <c:pt idx="1237">
                  <c:v>109.03745218793229</c:v>
                </c:pt>
                <c:pt idx="1238">
                  <c:v>109.45179450624643</c:v>
                </c:pt>
                <c:pt idx="1239">
                  <c:v>109.86771132537017</c:v>
                </c:pt>
                <c:pt idx="1240">
                  <c:v>110.28520862840658</c:v>
                </c:pt>
                <c:pt idx="1241">
                  <c:v>110.70429242119452</c:v>
                </c:pt>
                <c:pt idx="1242">
                  <c:v>111.12496873239506</c:v>
                </c:pt>
                <c:pt idx="1243">
                  <c:v>111.54724361357816</c:v>
                </c:pt>
                <c:pt idx="1244">
                  <c:v>111.97112313930975</c:v>
                </c:pt>
                <c:pt idx="1245">
                  <c:v>112.39661340723913</c:v>
                </c:pt>
                <c:pt idx="1246">
                  <c:v>112.82372053818663</c:v>
                </c:pt>
                <c:pt idx="1247">
                  <c:v>113.25245067623175</c:v>
                </c:pt>
                <c:pt idx="1248">
                  <c:v>113.68280998880142</c:v>
                </c:pt>
                <c:pt idx="1249">
                  <c:v>114.11480466675887</c:v>
                </c:pt>
                <c:pt idx="1250">
                  <c:v>114.54844092449255</c:v>
                </c:pt>
                <c:pt idx="1251">
                  <c:v>114.98372500000563</c:v>
                </c:pt>
                <c:pt idx="1252">
                  <c:v>115.42066315500566</c:v>
                </c:pt>
                <c:pt idx="1253">
                  <c:v>115.85926167499468</c:v>
                </c:pt>
                <c:pt idx="1254">
                  <c:v>116.29952686935967</c:v>
                </c:pt>
                <c:pt idx="1255">
                  <c:v>116.74146507146324</c:v>
                </c:pt>
                <c:pt idx="1256">
                  <c:v>117.1850826387348</c:v>
                </c:pt>
                <c:pt idx="1257">
                  <c:v>117.630385952762</c:v>
                </c:pt>
                <c:pt idx="1258">
                  <c:v>118.07738141938249</c:v>
                </c:pt>
                <c:pt idx="1259">
                  <c:v>118.52607546877614</c:v>
                </c:pt>
                <c:pt idx="1260">
                  <c:v>118.97647455555749</c:v>
                </c:pt>
                <c:pt idx="1261">
                  <c:v>119.42858515886861</c:v>
                </c:pt>
                <c:pt idx="1262">
                  <c:v>119.88241378247231</c:v>
                </c:pt>
                <c:pt idx="1263">
                  <c:v>120.33796695484571</c:v>
                </c:pt>
                <c:pt idx="1264">
                  <c:v>120.79525122927413</c:v>
                </c:pt>
                <c:pt idx="1265">
                  <c:v>121.25427318394537</c:v>
                </c:pt>
                <c:pt idx="1266">
                  <c:v>121.71503942204437</c:v>
                </c:pt>
                <c:pt idx="1267">
                  <c:v>122.17755657184814</c:v>
                </c:pt>
                <c:pt idx="1268">
                  <c:v>122.64183128682117</c:v>
                </c:pt>
                <c:pt idx="1269">
                  <c:v>123.1078702457111</c:v>
                </c:pt>
                <c:pt idx="1270">
                  <c:v>123.57568015264481</c:v>
                </c:pt>
                <c:pt idx="1271">
                  <c:v>124.04526773722486</c:v>
                </c:pt>
                <c:pt idx="1272">
                  <c:v>124.51663975462633</c:v>
                </c:pt>
                <c:pt idx="1273">
                  <c:v>124.98980298569391</c:v>
                </c:pt>
                <c:pt idx="1274">
                  <c:v>125.46476423703956</c:v>
                </c:pt>
                <c:pt idx="1275">
                  <c:v>125.94153034114031</c:v>
                </c:pt>
                <c:pt idx="1276">
                  <c:v>126.42010815643664</c:v>
                </c:pt>
                <c:pt idx="1277">
                  <c:v>126.9005045674311</c:v>
                </c:pt>
                <c:pt idx="1278">
                  <c:v>127.38272648478734</c:v>
                </c:pt>
                <c:pt idx="1279">
                  <c:v>127.86678084542953</c:v>
                </c:pt>
                <c:pt idx="1280">
                  <c:v>128.35267461264218</c:v>
                </c:pt>
                <c:pt idx="1281">
                  <c:v>128.84041477617021</c:v>
                </c:pt>
                <c:pt idx="1282">
                  <c:v>129.33000835231965</c:v>
                </c:pt>
                <c:pt idx="1283">
                  <c:v>129.82146238405846</c:v>
                </c:pt>
                <c:pt idx="1284">
                  <c:v>130.31478394111789</c:v>
                </c:pt>
                <c:pt idx="1285">
                  <c:v>130.80998012009414</c:v>
                </c:pt>
                <c:pt idx="1286">
                  <c:v>131.3070580445505</c:v>
                </c:pt>
                <c:pt idx="1287">
                  <c:v>131.80602486511981</c:v>
                </c:pt>
                <c:pt idx="1288">
                  <c:v>132.30688775960726</c:v>
                </c:pt>
                <c:pt idx="1289">
                  <c:v>132.80965393309378</c:v>
                </c:pt>
                <c:pt idx="1290">
                  <c:v>133.31433061803955</c:v>
                </c:pt>
                <c:pt idx="1291">
                  <c:v>133.8209250743881</c:v>
                </c:pt>
                <c:pt idx="1292">
                  <c:v>134.32944458967077</c:v>
                </c:pt>
                <c:pt idx="1293">
                  <c:v>134.83989647911153</c:v>
                </c:pt>
                <c:pt idx="1294">
                  <c:v>135.35228808573217</c:v>
                </c:pt>
                <c:pt idx="1295">
                  <c:v>135.86662678045795</c:v>
                </c:pt>
                <c:pt idx="1296">
                  <c:v>136.3829199622237</c:v>
                </c:pt>
                <c:pt idx="1297">
                  <c:v>136.90117505808016</c:v>
                </c:pt>
                <c:pt idx="1298">
                  <c:v>137.42139952330086</c:v>
                </c:pt>
                <c:pt idx="1299">
                  <c:v>137.9436008414894</c:v>
                </c:pt>
                <c:pt idx="1300">
                  <c:v>138.46778652468706</c:v>
                </c:pt>
                <c:pt idx="1301">
                  <c:v>138.99396411348087</c:v>
                </c:pt>
                <c:pt idx="1302">
                  <c:v>139.5221411771121</c:v>
                </c:pt>
                <c:pt idx="1303">
                  <c:v>140.05232531358513</c:v>
                </c:pt>
                <c:pt idx="1304">
                  <c:v>140.58452414977677</c:v>
                </c:pt>
                <c:pt idx="1305">
                  <c:v>141.11874534154592</c:v>
                </c:pt>
                <c:pt idx="1306">
                  <c:v>141.65499657384379</c:v>
                </c:pt>
                <c:pt idx="1307">
                  <c:v>142.19328556082439</c:v>
                </c:pt>
                <c:pt idx="1308">
                  <c:v>142.73362004595552</c:v>
                </c:pt>
                <c:pt idx="1309">
                  <c:v>143.27600780213015</c:v>
                </c:pt>
                <c:pt idx="1310">
                  <c:v>143.82045663177826</c:v>
                </c:pt>
                <c:pt idx="1311">
                  <c:v>144.36697436697901</c:v>
                </c:pt>
                <c:pt idx="1312">
                  <c:v>144.91556886957352</c:v>
                </c:pt>
                <c:pt idx="1313">
                  <c:v>145.4662480312779</c:v>
                </c:pt>
                <c:pt idx="1314">
                  <c:v>146.01901977379677</c:v>
                </c:pt>
                <c:pt idx="1315">
                  <c:v>146.57389204893721</c:v>
                </c:pt>
                <c:pt idx="1316">
                  <c:v>147.13087283872318</c:v>
                </c:pt>
                <c:pt idx="1317">
                  <c:v>147.68997015551034</c:v>
                </c:pt>
                <c:pt idx="1318">
                  <c:v>148.25119204210128</c:v>
                </c:pt>
                <c:pt idx="1319">
                  <c:v>148.81454657186126</c:v>
                </c:pt>
                <c:pt idx="1320">
                  <c:v>149.38004184883434</c:v>
                </c:pt>
                <c:pt idx="1321">
                  <c:v>149.94768600785991</c:v>
                </c:pt>
                <c:pt idx="1322">
                  <c:v>150.51748721468979</c:v>
                </c:pt>
                <c:pt idx="1323">
                  <c:v>151.08945366610561</c:v>
                </c:pt>
                <c:pt idx="1324">
                  <c:v>151.66359359003681</c:v>
                </c:pt>
                <c:pt idx="1325">
                  <c:v>152.23991524567896</c:v>
                </c:pt>
                <c:pt idx="1326">
                  <c:v>152.81842692361255</c:v>
                </c:pt>
                <c:pt idx="1327">
                  <c:v>153.39913694592229</c:v>
                </c:pt>
                <c:pt idx="1328">
                  <c:v>153.9820536663168</c:v>
                </c:pt>
                <c:pt idx="1329">
                  <c:v>154.5671854702488</c:v>
                </c:pt>
                <c:pt idx="1330">
                  <c:v>155.15454077503574</c:v>
                </c:pt>
                <c:pt idx="1331">
                  <c:v>155.74412802998089</c:v>
                </c:pt>
                <c:pt idx="1332">
                  <c:v>156.33595571649482</c:v>
                </c:pt>
                <c:pt idx="1333">
                  <c:v>156.93003234821751</c:v>
                </c:pt>
                <c:pt idx="1334">
                  <c:v>157.52636647114073</c:v>
                </c:pt>
                <c:pt idx="1335">
                  <c:v>158.12496666373107</c:v>
                </c:pt>
                <c:pt idx="1336">
                  <c:v>158.72584153705324</c:v>
                </c:pt>
                <c:pt idx="1337">
                  <c:v>159.32899973489404</c:v>
                </c:pt>
                <c:pt idx="1338">
                  <c:v>159.93444993388664</c:v>
                </c:pt>
                <c:pt idx="1339">
                  <c:v>160.54220084363541</c:v>
                </c:pt>
                <c:pt idx="1340">
                  <c:v>161.15226120684125</c:v>
                </c:pt>
                <c:pt idx="1341">
                  <c:v>161.76463979942724</c:v>
                </c:pt>
                <c:pt idx="1342">
                  <c:v>162.37934543066507</c:v>
                </c:pt>
                <c:pt idx="1343">
                  <c:v>162.99638694330159</c:v>
                </c:pt>
                <c:pt idx="1344">
                  <c:v>163.61577321368614</c:v>
                </c:pt>
                <c:pt idx="1345">
                  <c:v>164.23751315189816</c:v>
                </c:pt>
                <c:pt idx="1346">
                  <c:v>164.86161570187537</c:v>
                </c:pt>
                <c:pt idx="1347">
                  <c:v>165.48808984154249</c:v>
                </c:pt>
                <c:pt idx="1348">
                  <c:v>166.11694458294036</c:v>
                </c:pt>
                <c:pt idx="1349">
                  <c:v>166.74818897235554</c:v>
                </c:pt>
                <c:pt idx="1350">
                  <c:v>167.3818320904505</c:v>
                </c:pt>
                <c:pt idx="1351">
                  <c:v>168.01788305239421</c:v>
                </c:pt>
                <c:pt idx="1352">
                  <c:v>168.65635100799332</c:v>
                </c:pt>
                <c:pt idx="1353">
                  <c:v>169.29724514182371</c:v>
                </c:pt>
                <c:pt idx="1354">
                  <c:v>169.94057467336265</c:v>
                </c:pt>
                <c:pt idx="1355">
                  <c:v>170.58634885712144</c:v>
                </c:pt>
                <c:pt idx="1356">
                  <c:v>171.23457698277849</c:v>
                </c:pt>
                <c:pt idx="1357">
                  <c:v>171.88526837531305</c:v>
                </c:pt>
                <c:pt idx="1358">
                  <c:v>172.53843239513924</c:v>
                </c:pt>
                <c:pt idx="1359">
                  <c:v>173.19407843824078</c:v>
                </c:pt>
                <c:pt idx="1360">
                  <c:v>173.8522159363061</c:v>
                </c:pt>
                <c:pt idx="1361">
                  <c:v>174.51285435686407</c:v>
                </c:pt>
                <c:pt idx="1362">
                  <c:v>175.17600320342015</c:v>
                </c:pt>
                <c:pt idx="1363">
                  <c:v>175.84167201559316</c:v>
                </c:pt>
                <c:pt idx="1364">
                  <c:v>176.50987036925241</c:v>
                </c:pt>
                <c:pt idx="1365">
                  <c:v>177.18060787665559</c:v>
                </c:pt>
                <c:pt idx="1366">
                  <c:v>177.85389418658687</c:v>
                </c:pt>
                <c:pt idx="1367">
                  <c:v>178.52973898449591</c:v>
                </c:pt>
                <c:pt idx="1368">
                  <c:v>179.208151992637</c:v>
                </c:pt>
                <c:pt idx="1369">
                  <c:v>179.88914297020904</c:v>
                </c:pt>
                <c:pt idx="1370">
                  <c:v>180.57272171349584</c:v>
                </c:pt>
                <c:pt idx="1371">
                  <c:v>181.25889805600713</c:v>
                </c:pt>
                <c:pt idx="1372">
                  <c:v>181.94768186861995</c:v>
                </c:pt>
                <c:pt idx="1373">
                  <c:v>182.63908305972072</c:v>
                </c:pt>
                <c:pt idx="1374">
                  <c:v>183.33311157534766</c:v>
                </c:pt>
                <c:pt idx="1375">
                  <c:v>184.02977739933399</c:v>
                </c:pt>
                <c:pt idx="1376">
                  <c:v>184.72909055345147</c:v>
                </c:pt>
                <c:pt idx="1377">
                  <c:v>185.43106109755459</c:v>
                </c:pt>
                <c:pt idx="1378">
                  <c:v>186.13569912972531</c:v>
                </c:pt>
                <c:pt idx="1379">
                  <c:v>186.84301478641828</c:v>
                </c:pt>
                <c:pt idx="1380">
                  <c:v>187.55301824260667</c:v>
                </c:pt>
                <c:pt idx="1381">
                  <c:v>188.26571971192857</c:v>
                </c:pt>
                <c:pt idx="1382">
                  <c:v>188.9811294468339</c:v>
                </c:pt>
                <c:pt idx="1383">
                  <c:v>189.69925773873189</c:v>
                </c:pt>
                <c:pt idx="1384">
                  <c:v>190.42011491813906</c:v>
                </c:pt>
                <c:pt idx="1385">
                  <c:v>191.14371135482799</c:v>
                </c:pt>
                <c:pt idx="1386">
                  <c:v>191.87005745797634</c:v>
                </c:pt>
                <c:pt idx="1387">
                  <c:v>192.59916367631666</c:v>
                </c:pt>
                <c:pt idx="1388">
                  <c:v>193.33104049828668</c:v>
                </c:pt>
                <c:pt idx="1389">
                  <c:v>194.06569845218019</c:v>
                </c:pt>
                <c:pt idx="1390">
                  <c:v>194.80314810629847</c:v>
                </c:pt>
                <c:pt idx="1391">
                  <c:v>195.5434000691024</c:v>
                </c:pt>
                <c:pt idx="1392">
                  <c:v>196.28646498936499</c:v>
                </c:pt>
                <c:pt idx="1393">
                  <c:v>197.03235355632458</c:v>
                </c:pt>
                <c:pt idx="1394">
                  <c:v>197.7810764998386</c:v>
                </c:pt>
                <c:pt idx="1395">
                  <c:v>198.53264459053798</c:v>
                </c:pt>
                <c:pt idx="1396">
                  <c:v>199.28706863998204</c:v>
                </c:pt>
                <c:pt idx="1397">
                  <c:v>200.04435950081398</c:v>
                </c:pt>
                <c:pt idx="1398">
                  <c:v>200.80452806691707</c:v>
                </c:pt>
                <c:pt idx="1399">
                  <c:v>201.56758527357135</c:v>
                </c:pt>
                <c:pt idx="1400">
                  <c:v>202.33354209761092</c:v>
                </c:pt>
                <c:pt idx="1401">
                  <c:v>203.10240955758184</c:v>
                </c:pt>
                <c:pt idx="1402">
                  <c:v>203.87419871390065</c:v>
                </c:pt>
                <c:pt idx="1403">
                  <c:v>204.64892066901348</c:v>
                </c:pt>
                <c:pt idx="1404">
                  <c:v>205.42658656755574</c:v>
                </c:pt>
                <c:pt idx="1405">
                  <c:v>206.20720759651246</c:v>
                </c:pt>
                <c:pt idx="1406">
                  <c:v>206.99079498537921</c:v>
                </c:pt>
                <c:pt idx="1407">
                  <c:v>207.77736000632365</c:v>
                </c:pt>
                <c:pt idx="1408">
                  <c:v>208.56691397434767</c:v>
                </c:pt>
                <c:pt idx="1409">
                  <c:v>209.3594682474502</c:v>
                </c:pt>
                <c:pt idx="1410">
                  <c:v>210.15503422679052</c:v>
                </c:pt>
                <c:pt idx="1411">
                  <c:v>210.95362335685232</c:v>
                </c:pt>
                <c:pt idx="1412">
                  <c:v>211.75524712560835</c:v>
                </c:pt>
                <c:pt idx="1413">
                  <c:v>212.55991706468566</c:v>
                </c:pt>
                <c:pt idx="1414">
                  <c:v>213.36764474953148</c:v>
                </c:pt>
                <c:pt idx="1415">
                  <c:v>214.1784417995797</c:v>
                </c:pt>
                <c:pt idx="1416">
                  <c:v>214.9923198784181</c:v>
                </c:pt>
                <c:pt idx="1417">
                  <c:v>215.80929069395609</c:v>
                </c:pt>
                <c:pt idx="1418">
                  <c:v>216.62936599859313</c:v>
                </c:pt>
                <c:pt idx="1419">
                  <c:v>217.45255758938779</c:v>
                </c:pt>
                <c:pt idx="1420">
                  <c:v>218.27887730822746</c:v>
                </c:pt>
                <c:pt idx="1421">
                  <c:v>219.10833704199874</c:v>
                </c:pt>
                <c:pt idx="1422">
                  <c:v>219.94094872275835</c:v>
                </c:pt>
                <c:pt idx="1423">
                  <c:v>220.77672432790484</c:v>
                </c:pt>
                <c:pt idx="1424">
                  <c:v>221.61567588035089</c:v>
                </c:pt>
                <c:pt idx="1425">
                  <c:v>222.45781544869624</c:v>
                </c:pt>
                <c:pt idx="1426">
                  <c:v>223.3031551474013</c:v>
                </c:pt>
                <c:pt idx="1427">
                  <c:v>224.15170713696142</c:v>
                </c:pt>
                <c:pt idx="1428">
                  <c:v>225.00348362408187</c:v>
                </c:pt>
                <c:pt idx="1429">
                  <c:v>225.85849686185338</c:v>
                </c:pt>
                <c:pt idx="1430">
                  <c:v>226.71675914992844</c:v>
                </c:pt>
                <c:pt idx="1431">
                  <c:v>227.57828283469817</c:v>
                </c:pt>
                <c:pt idx="1432">
                  <c:v>228.44308030947002</c:v>
                </c:pt>
                <c:pt idx="1433">
                  <c:v>229.31116401464601</c:v>
                </c:pt>
                <c:pt idx="1434">
                  <c:v>230.18254643790166</c:v>
                </c:pt>
                <c:pt idx="1435">
                  <c:v>231.0572401143657</c:v>
                </c:pt>
                <c:pt idx="1436">
                  <c:v>231.93525762680028</c:v>
                </c:pt>
                <c:pt idx="1437">
                  <c:v>232.81661160578213</c:v>
                </c:pt>
                <c:pt idx="1438">
                  <c:v>233.7013147298841</c:v>
                </c:pt>
                <c:pt idx="1439">
                  <c:v>234.58937972585767</c:v>
                </c:pt>
                <c:pt idx="1440">
                  <c:v>235.48081936881593</c:v>
                </c:pt>
                <c:pt idx="1441">
                  <c:v>236.37564648241744</c:v>
                </c:pt>
                <c:pt idx="1442">
                  <c:v>237.27387393905062</c:v>
                </c:pt>
                <c:pt idx="1443">
                  <c:v>238.17551466001902</c:v>
                </c:pt>
                <c:pt idx="1444">
                  <c:v>239.08058161572708</c:v>
                </c:pt>
                <c:pt idx="1445">
                  <c:v>239.98908782586685</c:v>
                </c:pt>
                <c:pt idx="1446">
                  <c:v>240.90104635960515</c:v>
                </c:pt>
                <c:pt idx="1447">
                  <c:v>241.81647033577164</c:v>
                </c:pt>
                <c:pt idx="1448">
                  <c:v>242.73537292304758</c:v>
                </c:pt>
                <c:pt idx="1449">
                  <c:v>243.65776734015517</c:v>
                </c:pt>
                <c:pt idx="1450">
                  <c:v>244.58366685604778</c:v>
                </c:pt>
                <c:pt idx="1451">
                  <c:v>245.51308479010078</c:v>
                </c:pt>
                <c:pt idx="1452">
                  <c:v>246.44603451230316</c:v>
                </c:pt>
                <c:pt idx="1453">
                  <c:v>247.38252944344993</c:v>
                </c:pt>
                <c:pt idx="1454">
                  <c:v>248.32258305533503</c:v>
                </c:pt>
                <c:pt idx="1455">
                  <c:v>249.26620887094532</c:v>
                </c:pt>
                <c:pt idx="1456">
                  <c:v>250.21342046465492</c:v>
                </c:pt>
                <c:pt idx="1457">
                  <c:v>251.16423146242062</c:v>
                </c:pt>
                <c:pt idx="1458">
                  <c:v>252.11865554197783</c:v>
                </c:pt>
                <c:pt idx="1459">
                  <c:v>253.07670643303734</c:v>
                </c:pt>
                <c:pt idx="1460">
                  <c:v>254.03839791748288</c:v>
                </c:pt>
                <c:pt idx="1461">
                  <c:v>255.00374382956932</c:v>
                </c:pt>
                <c:pt idx="1462">
                  <c:v>255.97275805612168</c:v>
                </c:pt>
                <c:pt idx="1463">
                  <c:v>256.94545453673493</c:v>
                </c:pt>
                <c:pt idx="1464">
                  <c:v>257.92184726397454</c:v>
                </c:pt>
                <c:pt idx="1465">
                  <c:v>258.90195028357766</c:v>
                </c:pt>
                <c:pt idx="1466">
                  <c:v>259.88577769465525</c:v>
                </c:pt>
                <c:pt idx="1467">
                  <c:v>260.87334364989493</c:v>
                </c:pt>
                <c:pt idx="1468">
                  <c:v>261.86466235576455</c:v>
                </c:pt>
                <c:pt idx="1469">
                  <c:v>262.85974807271646</c:v>
                </c:pt>
                <c:pt idx="1470">
                  <c:v>263.85861511539281</c:v>
                </c:pt>
                <c:pt idx="1471">
                  <c:v>264.86127785283134</c:v>
                </c:pt>
                <c:pt idx="1472">
                  <c:v>265.86775070867208</c:v>
                </c:pt>
                <c:pt idx="1473">
                  <c:v>266.87804816136503</c:v>
                </c:pt>
                <c:pt idx="1474">
                  <c:v>267.8921847443782</c:v>
                </c:pt>
                <c:pt idx="1475">
                  <c:v>268.91017504640683</c:v>
                </c:pt>
                <c:pt idx="1476">
                  <c:v>269.93203371158319</c:v>
                </c:pt>
                <c:pt idx="1477">
                  <c:v>270.95777543968723</c:v>
                </c:pt>
                <c:pt idx="1478">
                  <c:v>271.98741498635803</c:v>
                </c:pt>
                <c:pt idx="1479">
                  <c:v>273.02096716330618</c:v>
                </c:pt>
                <c:pt idx="1480">
                  <c:v>274.05844683852678</c:v>
                </c:pt>
                <c:pt idx="1481">
                  <c:v>275.09986893651319</c:v>
                </c:pt>
                <c:pt idx="1482">
                  <c:v>276.14524843847192</c:v>
                </c:pt>
                <c:pt idx="1483">
                  <c:v>277.19460038253811</c:v>
                </c:pt>
                <c:pt idx="1484">
                  <c:v>278.24793986399175</c:v>
                </c:pt>
                <c:pt idx="1485">
                  <c:v>279.30528203547493</c:v>
                </c:pt>
                <c:pt idx="1486">
                  <c:v>280.36664210720977</c:v>
                </c:pt>
                <c:pt idx="1487">
                  <c:v>281.43203534721715</c:v>
                </c:pt>
                <c:pt idx="1488">
                  <c:v>282.50147708153656</c:v>
                </c:pt>
                <c:pt idx="1489">
                  <c:v>283.57498269444642</c:v>
                </c:pt>
                <c:pt idx="1490">
                  <c:v>284.65256762868535</c:v>
                </c:pt>
                <c:pt idx="1491">
                  <c:v>285.73424738567434</c:v>
                </c:pt>
                <c:pt idx="1492">
                  <c:v>286.82003752573991</c:v>
                </c:pt>
                <c:pt idx="1493">
                  <c:v>287.90995366833772</c:v>
                </c:pt>
                <c:pt idx="1494">
                  <c:v>289.00401149227741</c:v>
                </c:pt>
                <c:pt idx="1495">
                  <c:v>290.10222673594808</c:v>
                </c:pt>
                <c:pt idx="1496">
                  <c:v>291.20461519754468</c:v>
                </c:pt>
                <c:pt idx="1497">
                  <c:v>292.31119273529538</c:v>
                </c:pt>
                <c:pt idx="1498">
                  <c:v>293.4219752676895</c:v>
                </c:pt>
                <c:pt idx="1499">
                  <c:v>294.53697877370672</c:v>
                </c:pt>
                <c:pt idx="1500">
                  <c:v>295.65621929304683</c:v>
                </c:pt>
                <c:pt idx="1501">
                  <c:v>296.77971292636039</c:v>
                </c:pt>
                <c:pt idx="1502">
                  <c:v>297.90747583548057</c:v>
                </c:pt>
                <c:pt idx="1503">
                  <c:v>299.03952424365542</c:v>
                </c:pt>
                <c:pt idx="1504">
                  <c:v>300.17587443578134</c:v>
                </c:pt>
                <c:pt idx="1505">
                  <c:v>301.3165427586373</c:v>
                </c:pt>
                <c:pt idx="1506">
                  <c:v>302.46154562112014</c:v>
                </c:pt>
                <c:pt idx="1507">
                  <c:v>303.61089949448041</c:v>
                </c:pt>
                <c:pt idx="1508">
                  <c:v>304.76462091255945</c:v>
                </c:pt>
                <c:pt idx="1509">
                  <c:v>305.92272647202719</c:v>
                </c:pt>
                <c:pt idx="1510">
                  <c:v>307.08523283262093</c:v>
                </c:pt>
                <c:pt idx="1511">
                  <c:v>308.25215671738488</c:v>
                </c:pt>
                <c:pt idx="1512">
                  <c:v>309.42351491291095</c:v>
                </c:pt>
                <c:pt idx="1513">
                  <c:v>310.59932426957999</c:v>
                </c:pt>
                <c:pt idx="1514">
                  <c:v>311.77960170180438</c:v>
                </c:pt>
                <c:pt idx="1515">
                  <c:v>312.96436418827125</c:v>
                </c:pt>
                <c:pt idx="1516">
                  <c:v>314.15362877218666</c:v>
                </c:pt>
                <c:pt idx="1517">
                  <c:v>315.34741256152097</c:v>
                </c:pt>
                <c:pt idx="1518">
                  <c:v>316.54573272925478</c:v>
                </c:pt>
                <c:pt idx="1519">
                  <c:v>317.74860651362593</c:v>
                </c:pt>
                <c:pt idx="1520">
                  <c:v>318.9560512183777</c:v>
                </c:pt>
                <c:pt idx="1521">
                  <c:v>320.16808421300755</c:v>
                </c:pt>
                <c:pt idx="1522">
                  <c:v>321.38472293301697</c:v>
                </c:pt>
                <c:pt idx="1523">
                  <c:v>322.60598488016245</c:v>
                </c:pt>
                <c:pt idx="1524">
                  <c:v>323.83188762270709</c:v>
                </c:pt>
                <c:pt idx="1525">
                  <c:v>325.06244879567339</c:v>
                </c:pt>
                <c:pt idx="1526">
                  <c:v>326.29768610109699</c:v>
                </c:pt>
                <c:pt idx="1527">
                  <c:v>327.53761730828114</c:v>
                </c:pt>
                <c:pt idx="1528">
                  <c:v>328.78226025405263</c:v>
                </c:pt>
                <c:pt idx="1529">
                  <c:v>330.03163284301803</c:v>
                </c:pt>
                <c:pt idx="1530">
                  <c:v>331.28575304782152</c:v>
                </c:pt>
                <c:pt idx="1531">
                  <c:v>332.54463890940326</c:v>
                </c:pt>
                <c:pt idx="1532">
                  <c:v>333.80830853725899</c:v>
                </c:pt>
                <c:pt idx="1533">
                  <c:v>335.07678010970056</c:v>
                </c:pt>
                <c:pt idx="1534">
                  <c:v>336.35007187411742</c:v>
                </c:pt>
                <c:pt idx="1535">
                  <c:v>337.62820214723905</c:v>
                </c:pt>
                <c:pt idx="1536">
                  <c:v>338.91118931539859</c:v>
                </c:pt>
                <c:pt idx="1537">
                  <c:v>340.1990518347971</c:v>
                </c:pt>
                <c:pt idx="1538">
                  <c:v>341.49180823176937</c:v>
                </c:pt>
                <c:pt idx="1539">
                  <c:v>342.7894771030501</c:v>
                </c:pt>
                <c:pt idx="1540">
                  <c:v>344.09207711604171</c:v>
                </c:pt>
                <c:pt idx="1541">
                  <c:v>345.39962700908268</c:v>
                </c:pt>
                <c:pt idx="1542">
                  <c:v>346.71214559171722</c:v>
                </c:pt>
                <c:pt idx="1543">
                  <c:v>348.02965174496575</c:v>
                </c:pt>
                <c:pt idx="1544">
                  <c:v>349.35216442159663</c:v>
                </c:pt>
                <c:pt idx="1545">
                  <c:v>350.67970264639871</c:v>
                </c:pt>
                <c:pt idx="1546">
                  <c:v>352.01228551645505</c:v>
                </c:pt>
                <c:pt idx="1547">
                  <c:v>353.34993220141757</c:v>
                </c:pt>
                <c:pt idx="1548">
                  <c:v>354.69266194378298</c:v>
                </c:pt>
                <c:pt idx="1549">
                  <c:v>356.04049405916936</c:v>
                </c:pt>
                <c:pt idx="1550">
                  <c:v>357.39344793659421</c:v>
                </c:pt>
                <c:pt idx="1551">
                  <c:v>358.75154303875325</c:v>
                </c:pt>
                <c:pt idx="1552">
                  <c:v>360.11479890230055</c:v>
                </c:pt>
                <c:pt idx="1553">
                  <c:v>361.48323513812932</c:v>
                </c:pt>
                <c:pt idx="1554">
                  <c:v>362.85687143165421</c:v>
                </c:pt>
                <c:pt idx="1555">
                  <c:v>364.23572754309453</c:v>
                </c:pt>
                <c:pt idx="1556">
                  <c:v>365.61982330775828</c:v>
                </c:pt>
                <c:pt idx="1557">
                  <c:v>367.00917863632776</c:v>
                </c:pt>
                <c:pt idx="1558">
                  <c:v>368.40381351514583</c:v>
                </c:pt>
                <c:pt idx="1559">
                  <c:v>369.80374800650338</c:v>
                </c:pt>
                <c:pt idx="1560">
                  <c:v>371.20900224892813</c:v>
                </c:pt>
                <c:pt idx="1561">
                  <c:v>372.61959645747407</c:v>
                </c:pt>
                <c:pt idx="1562">
                  <c:v>374.03555092401251</c:v>
                </c:pt>
                <c:pt idx="1563">
                  <c:v>375.45688601752374</c:v>
                </c:pt>
                <c:pt idx="1564">
                  <c:v>376.88362218439033</c:v>
                </c:pt>
                <c:pt idx="1565">
                  <c:v>378.31577994869104</c:v>
                </c:pt>
                <c:pt idx="1566">
                  <c:v>379.75337991249609</c:v>
                </c:pt>
                <c:pt idx="1567">
                  <c:v>381.19644275616361</c:v>
                </c:pt>
                <c:pt idx="1568">
                  <c:v>382.64498923863704</c:v>
                </c:pt>
                <c:pt idx="1569">
                  <c:v>384.09904019774388</c:v>
                </c:pt>
                <c:pt idx="1570">
                  <c:v>385.55861655049529</c:v>
                </c:pt>
                <c:pt idx="1571">
                  <c:v>387.02373929338717</c:v>
                </c:pt>
                <c:pt idx="1572">
                  <c:v>388.49442950270202</c:v>
                </c:pt>
                <c:pt idx="1573">
                  <c:v>389.97070833481229</c:v>
                </c:pt>
                <c:pt idx="1574">
                  <c:v>391.45259702648457</c:v>
                </c:pt>
                <c:pt idx="1575">
                  <c:v>392.94011689518521</c:v>
                </c:pt>
                <c:pt idx="1576">
                  <c:v>394.43328933938693</c:v>
                </c:pt>
                <c:pt idx="1577">
                  <c:v>395.9321358388766</c:v>
                </c:pt>
                <c:pt idx="1578">
                  <c:v>397.43667795506434</c:v>
                </c:pt>
                <c:pt idx="1579">
                  <c:v>398.94693733129361</c:v>
                </c:pt>
                <c:pt idx="1580">
                  <c:v>400.46293569315253</c:v>
                </c:pt>
                <c:pt idx="1581">
                  <c:v>401.98469484878655</c:v>
                </c:pt>
                <c:pt idx="1582">
                  <c:v>403.51223668921193</c:v>
                </c:pt>
                <c:pt idx="1583">
                  <c:v>405.04558318863093</c:v>
                </c:pt>
                <c:pt idx="1584">
                  <c:v>406.58475640474774</c:v>
                </c:pt>
                <c:pt idx="1585">
                  <c:v>408.12977847908581</c:v>
                </c:pt>
                <c:pt idx="1586">
                  <c:v>409.68067163730638</c:v>
                </c:pt>
                <c:pt idx="1587">
                  <c:v>411.23745818952813</c:v>
                </c:pt>
                <c:pt idx="1588">
                  <c:v>412.80016053064833</c:v>
                </c:pt>
                <c:pt idx="1589">
                  <c:v>414.3688011406648</c:v>
                </c:pt>
                <c:pt idx="1590">
                  <c:v>415.94340258499932</c:v>
                </c:pt>
                <c:pt idx="1591">
                  <c:v>417.52398751482235</c:v>
                </c:pt>
                <c:pt idx="1592">
                  <c:v>419.11057866737866</c:v>
                </c:pt>
                <c:pt idx="1593">
                  <c:v>420.70319886631472</c:v>
                </c:pt>
                <c:pt idx="1594">
                  <c:v>422.30187102200671</c:v>
                </c:pt>
                <c:pt idx="1595">
                  <c:v>423.90661813189035</c:v>
                </c:pt>
                <c:pt idx="1596">
                  <c:v>425.51746328079156</c:v>
                </c:pt>
                <c:pt idx="1597">
                  <c:v>427.13442964125858</c:v>
                </c:pt>
                <c:pt idx="1598">
                  <c:v>428.75754047389535</c:v>
                </c:pt>
                <c:pt idx="1599">
                  <c:v>430.38681912769619</c:v>
                </c:pt>
                <c:pt idx="1600">
                  <c:v>432.02228904038145</c:v>
                </c:pt>
                <c:pt idx="1601">
                  <c:v>433.66397373873491</c:v>
                </c:pt>
                <c:pt idx="1602">
                  <c:v>435.31189683894212</c:v>
                </c:pt>
                <c:pt idx="1603">
                  <c:v>436.96608204693013</c:v>
                </c:pt>
                <c:pt idx="1604">
                  <c:v>438.62655315870848</c:v>
                </c:pt>
                <c:pt idx="1605">
                  <c:v>440.29333406071157</c:v>
                </c:pt>
                <c:pt idx="1606">
                  <c:v>441.9664487301423</c:v>
                </c:pt>
                <c:pt idx="1607">
                  <c:v>443.64592123531685</c:v>
                </c:pt>
                <c:pt idx="1608">
                  <c:v>445.33177573601108</c:v>
                </c:pt>
                <c:pt idx="1609">
                  <c:v>447.02403648380795</c:v>
                </c:pt>
                <c:pt idx="1610">
                  <c:v>448.72272782244642</c:v>
                </c:pt>
                <c:pt idx="1611">
                  <c:v>450.4278741881717</c:v>
                </c:pt>
                <c:pt idx="1612">
                  <c:v>452.13950011008677</c:v>
                </c:pt>
                <c:pt idx="1613">
                  <c:v>453.85763021050514</c:v>
                </c:pt>
                <c:pt idx="1614">
                  <c:v>455.58228920530507</c:v>
                </c:pt>
                <c:pt idx="1615">
                  <c:v>457.31350190428526</c:v>
                </c:pt>
                <c:pt idx="1616">
                  <c:v>459.05129321152157</c:v>
                </c:pt>
                <c:pt idx="1617">
                  <c:v>460.79568812572535</c:v>
                </c:pt>
                <c:pt idx="1618">
                  <c:v>462.54671174060314</c:v>
                </c:pt>
                <c:pt idx="1619">
                  <c:v>464.30438924521746</c:v>
                </c:pt>
                <c:pt idx="1620">
                  <c:v>466.06874592434929</c:v>
                </c:pt>
                <c:pt idx="1621">
                  <c:v>467.83980715886184</c:v>
                </c:pt>
                <c:pt idx="1622">
                  <c:v>469.61759842606551</c:v>
                </c:pt>
                <c:pt idx="1623">
                  <c:v>471.40214530008456</c:v>
                </c:pt>
                <c:pt idx="1624">
                  <c:v>473.19347345222491</c:v>
                </c:pt>
                <c:pt idx="1625">
                  <c:v>474.99160865134337</c:v>
                </c:pt>
                <c:pt idx="1626">
                  <c:v>476.79657676421851</c:v>
                </c:pt>
                <c:pt idx="1627">
                  <c:v>478.60840375592255</c:v>
                </c:pt>
                <c:pt idx="1628">
                  <c:v>480.42711569019508</c:v>
                </c:pt>
                <c:pt idx="1629">
                  <c:v>482.25273872981785</c:v>
                </c:pt>
                <c:pt idx="1630">
                  <c:v>484.08529913699118</c:v>
                </c:pt>
                <c:pt idx="1631">
                  <c:v>485.92482327371175</c:v>
                </c:pt>
                <c:pt idx="1632">
                  <c:v>487.77133760215185</c:v>
                </c:pt>
                <c:pt idx="1633">
                  <c:v>489.62486868504004</c:v>
                </c:pt>
                <c:pt idx="1634">
                  <c:v>491.4854431860432</c:v>
                </c:pt>
                <c:pt idx="1635">
                  <c:v>493.35308787015015</c:v>
                </c:pt>
                <c:pt idx="1636">
                  <c:v>495.22782960405675</c:v>
                </c:pt>
                <c:pt idx="1637">
                  <c:v>497.10969535655215</c:v>
                </c:pt>
                <c:pt idx="1638">
                  <c:v>498.99871219890707</c:v>
                </c:pt>
                <c:pt idx="1639">
                  <c:v>500.8949073052629</c:v>
                </c:pt>
                <c:pt idx="1640">
                  <c:v>502.79830795302291</c:v>
                </c:pt>
                <c:pt idx="1641">
                  <c:v>504.70894152324439</c:v>
                </c:pt>
                <c:pt idx="1642">
                  <c:v>506.62683550103276</c:v>
                </c:pt>
                <c:pt idx="1643">
                  <c:v>508.55201747593668</c:v>
                </c:pt>
                <c:pt idx="1644">
                  <c:v>510.48451514234523</c:v>
                </c:pt>
                <c:pt idx="1645">
                  <c:v>512.4243562998862</c:v>
                </c:pt>
                <c:pt idx="1646">
                  <c:v>514.37156885382581</c:v>
                </c:pt>
                <c:pt idx="1647">
                  <c:v>516.32618081547037</c:v>
                </c:pt>
                <c:pt idx="1648">
                  <c:v>518.28822030256913</c:v>
                </c:pt>
                <c:pt idx="1649">
                  <c:v>520.2577155397189</c:v>
                </c:pt>
                <c:pt idx="1650">
                  <c:v>522.2346948587699</c:v>
                </c:pt>
                <c:pt idx="1651">
                  <c:v>524.21918669923321</c:v>
                </c:pt>
                <c:pt idx="1652">
                  <c:v>526.21121960869027</c:v>
                </c:pt>
                <c:pt idx="1653">
                  <c:v>528.21082224320332</c:v>
                </c:pt>
                <c:pt idx="1654">
                  <c:v>530.21802336772748</c:v>
                </c:pt>
                <c:pt idx="1655">
                  <c:v>532.23285185652492</c:v>
                </c:pt>
                <c:pt idx="1656">
                  <c:v>534.25533669357969</c:v>
                </c:pt>
                <c:pt idx="1657">
                  <c:v>536.28550697301534</c:v>
                </c:pt>
                <c:pt idx="1658">
                  <c:v>538.32339189951279</c:v>
                </c:pt>
                <c:pt idx="1659">
                  <c:v>540.36902078873095</c:v>
                </c:pt>
                <c:pt idx="1660">
                  <c:v>542.42242306772812</c:v>
                </c:pt>
                <c:pt idx="1661">
                  <c:v>544.48362827538551</c:v>
                </c:pt>
                <c:pt idx="1662">
                  <c:v>546.55266606283203</c:v>
                </c:pt>
                <c:pt idx="1663">
                  <c:v>548.6295661938708</c:v>
                </c:pt>
                <c:pt idx="1664">
                  <c:v>550.71435854540755</c:v>
                </c:pt>
                <c:pt idx="1665">
                  <c:v>552.80707310788011</c:v>
                </c:pt>
                <c:pt idx="1666">
                  <c:v>554.90773998569011</c:v>
                </c:pt>
                <c:pt idx="1667">
                  <c:v>557.01638939763575</c:v>
                </c:pt>
                <c:pt idx="1668">
                  <c:v>559.13305167734677</c:v>
                </c:pt>
                <c:pt idx="1669">
                  <c:v>561.2577572737207</c:v>
                </c:pt>
                <c:pt idx="1670">
                  <c:v>563.39053675136086</c:v>
                </c:pt>
                <c:pt idx="1671">
                  <c:v>565.53142079101599</c:v>
                </c:pt>
                <c:pt idx="1672">
                  <c:v>567.68044019002184</c:v>
                </c:pt>
                <c:pt idx="1673">
                  <c:v>569.83762586274395</c:v>
                </c:pt>
                <c:pt idx="1674">
                  <c:v>572.00300884102239</c:v>
                </c:pt>
                <c:pt idx="1675">
                  <c:v>574.17662027461824</c:v>
                </c:pt>
                <c:pt idx="1676">
                  <c:v>576.35849143166183</c:v>
                </c:pt>
                <c:pt idx="1677">
                  <c:v>578.54865369910215</c:v>
                </c:pt>
                <c:pt idx="1678">
                  <c:v>580.74713858315874</c:v>
                </c:pt>
                <c:pt idx="1679">
                  <c:v>582.95397770977479</c:v>
                </c:pt>
                <c:pt idx="1680">
                  <c:v>585.16920282507192</c:v>
                </c:pt>
                <c:pt idx="1681">
                  <c:v>587.39284579580726</c:v>
                </c:pt>
                <c:pt idx="1682">
                  <c:v>589.62493860983136</c:v>
                </c:pt>
                <c:pt idx="1683">
                  <c:v>591.86551337654873</c:v>
                </c:pt>
                <c:pt idx="1684">
                  <c:v>594.11460232737966</c:v>
                </c:pt>
                <c:pt idx="1685">
                  <c:v>596.37223781622367</c:v>
                </c:pt>
                <c:pt idx="1686">
                  <c:v>598.63845231992536</c:v>
                </c:pt>
                <c:pt idx="1687">
                  <c:v>600.91327843874114</c:v>
                </c:pt>
                <c:pt idx="1688">
                  <c:v>603.19674889680834</c:v>
                </c:pt>
                <c:pt idx="1689">
                  <c:v>605.4888965426162</c:v>
                </c:pt>
                <c:pt idx="1690">
                  <c:v>607.78975434947813</c:v>
                </c:pt>
                <c:pt idx="1691">
                  <c:v>610.09935541600612</c:v>
                </c:pt>
                <c:pt idx="1692">
                  <c:v>612.41773296658698</c:v>
                </c:pt>
                <c:pt idx="1693">
                  <c:v>614.74492035186006</c:v>
                </c:pt>
                <c:pt idx="1694">
                  <c:v>617.0809510491971</c:v>
                </c:pt>
                <c:pt idx="1695">
                  <c:v>619.42585866318404</c:v>
                </c:pt>
                <c:pt idx="1696">
                  <c:v>621.77967692610412</c:v>
                </c:pt>
                <c:pt idx="1697">
                  <c:v>624.14243969842335</c:v>
                </c:pt>
                <c:pt idx="1698">
                  <c:v>626.51418096927739</c:v>
                </c:pt>
                <c:pt idx="1699">
                  <c:v>628.89493485696062</c:v>
                </c:pt>
                <c:pt idx="1700">
                  <c:v>631.28473560941711</c:v>
                </c:pt>
                <c:pt idx="1701">
                  <c:v>633.68361760473294</c:v>
                </c:pt>
                <c:pt idx="1702">
                  <c:v>636.09161535163094</c:v>
                </c:pt>
                <c:pt idx="1703">
                  <c:v>638.50876348996712</c:v>
                </c:pt>
                <c:pt idx="1704">
                  <c:v>640.93509679122906</c:v>
                </c:pt>
                <c:pt idx="1705">
                  <c:v>643.37065015903579</c:v>
                </c:pt>
                <c:pt idx="1706">
                  <c:v>645.81545862964015</c:v>
                </c:pt>
                <c:pt idx="1707">
                  <c:v>648.26955737243281</c:v>
                </c:pt>
                <c:pt idx="1708">
                  <c:v>650.73298169044813</c:v>
                </c:pt>
                <c:pt idx="1709">
                  <c:v>653.2057670208718</c:v>
                </c:pt>
                <c:pt idx="1710">
                  <c:v>655.68794893555116</c:v>
                </c:pt>
                <c:pt idx="1711">
                  <c:v>658.17956314150626</c:v>
                </c:pt>
                <c:pt idx="1712">
                  <c:v>660.680645481444</c:v>
                </c:pt>
                <c:pt idx="1713">
                  <c:v>663.19123193427356</c:v>
                </c:pt>
                <c:pt idx="1714">
                  <c:v>665.71135861562379</c:v>
                </c:pt>
                <c:pt idx="1715">
                  <c:v>668.24106177836313</c:v>
                </c:pt>
                <c:pt idx="1716">
                  <c:v>670.78037781312094</c:v>
                </c:pt>
                <c:pt idx="1717">
                  <c:v>673.3293432488108</c:v>
                </c:pt>
                <c:pt idx="1718">
                  <c:v>675.88799475315625</c:v>
                </c:pt>
                <c:pt idx="1719">
                  <c:v>678.45636913321823</c:v>
                </c:pt>
                <c:pt idx="1720">
                  <c:v>681.03450333592446</c:v>
                </c:pt>
                <c:pt idx="1721">
                  <c:v>683.62243444860098</c:v>
                </c:pt>
                <c:pt idx="1722">
                  <c:v>686.22019969950566</c:v>
                </c:pt>
                <c:pt idx="1723">
                  <c:v>688.82783645836378</c:v>
                </c:pt>
                <c:pt idx="1724">
                  <c:v>691.44538223690563</c:v>
                </c:pt>
                <c:pt idx="1725">
                  <c:v>694.07287468940592</c:v>
                </c:pt>
                <c:pt idx="1726">
                  <c:v>696.71035161322573</c:v>
                </c:pt>
                <c:pt idx="1727">
                  <c:v>699.35785094935602</c:v>
                </c:pt>
                <c:pt idx="1728">
                  <c:v>702.01541078296361</c:v>
                </c:pt>
                <c:pt idx="1729">
                  <c:v>704.68306934393888</c:v>
                </c:pt>
                <c:pt idx="1730">
                  <c:v>707.36086500744591</c:v>
                </c:pt>
                <c:pt idx="1731">
                  <c:v>710.0488362944742</c:v>
                </c:pt>
                <c:pt idx="1732">
                  <c:v>712.74702187239325</c:v>
                </c:pt>
                <c:pt idx="1733">
                  <c:v>715.45546055550835</c:v>
                </c:pt>
                <c:pt idx="1734">
                  <c:v>718.17419130561927</c:v>
                </c:pt>
                <c:pt idx="1735">
                  <c:v>720.9032532325806</c:v>
                </c:pt>
                <c:pt idx="1736">
                  <c:v>723.64268559486447</c:v>
                </c:pt>
                <c:pt idx="1737">
                  <c:v>726.39252780012498</c:v>
                </c:pt>
                <c:pt idx="1738">
                  <c:v>729.15281940576551</c:v>
                </c:pt>
                <c:pt idx="1739">
                  <c:v>731.92360011950746</c:v>
                </c:pt>
                <c:pt idx="1740">
                  <c:v>734.70490979996157</c:v>
                </c:pt>
                <c:pt idx="1741">
                  <c:v>737.49678845720143</c:v>
                </c:pt>
                <c:pt idx="1742">
                  <c:v>740.2992762533388</c:v>
                </c:pt>
                <c:pt idx="1743">
                  <c:v>743.11241350310149</c:v>
                </c:pt>
                <c:pt idx="1744">
                  <c:v>745.93624067441328</c:v>
                </c:pt>
                <c:pt idx="1745">
                  <c:v>748.77079838897612</c:v>
                </c:pt>
                <c:pt idx="1746">
                  <c:v>751.61612742285422</c:v>
                </c:pt>
                <c:pt idx="1747">
                  <c:v>754.47226870706106</c:v>
                </c:pt>
                <c:pt idx="1748">
                  <c:v>757.33926332814792</c:v>
                </c:pt>
                <c:pt idx="1749">
                  <c:v>760.21715252879494</c:v>
                </c:pt>
                <c:pt idx="1750">
                  <c:v>763.10597770840434</c:v>
                </c:pt>
                <c:pt idx="1751">
                  <c:v>766.00578042369625</c:v>
                </c:pt>
                <c:pt idx="1752">
                  <c:v>768.91660238930626</c:v>
                </c:pt>
                <c:pt idx="1753">
                  <c:v>771.83848547838568</c:v>
                </c:pt>
                <c:pt idx="1754">
                  <c:v>774.7714717232036</c:v>
                </c:pt>
                <c:pt idx="1755">
                  <c:v>777.71560331575176</c:v>
                </c:pt>
                <c:pt idx="1756">
                  <c:v>780.67092260835159</c:v>
                </c:pt>
                <c:pt idx="1757">
                  <c:v>783.63747211426335</c:v>
                </c:pt>
                <c:pt idx="1758">
                  <c:v>786.61529450829755</c:v>
                </c:pt>
                <c:pt idx="1759">
                  <c:v>789.60443262742911</c:v>
                </c:pt>
                <c:pt idx="1760">
                  <c:v>792.60492947141336</c:v>
                </c:pt>
                <c:pt idx="1761">
                  <c:v>795.61682820340479</c:v>
                </c:pt>
                <c:pt idx="1762">
                  <c:v>798.64017215057777</c:v>
                </c:pt>
                <c:pt idx="1763">
                  <c:v>801.67500480474996</c:v>
                </c:pt>
                <c:pt idx="1764">
                  <c:v>804.72136982300799</c:v>
                </c:pt>
                <c:pt idx="1765">
                  <c:v>807.77931102833543</c:v>
                </c:pt>
                <c:pt idx="1766">
                  <c:v>810.84887241024308</c:v>
                </c:pt>
                <c:pt idx="1767">
                  <c:v>813.93009812540197</c:v>
                </c:pt>
                <c:pt idx="1768">
                  <c:v>817.02303249827855</c:v>
                </c:pt>
                <c:pt idx="1769">
                  <c:v>820.12772002177201</c:v>
                </c:pt>
                <c:pt idx="1770">
                  <c:v>823.24420535785475</c:v>
                </c:pt>
                <c:pt idx="1771">
                  <c:v>826.37253333821457</c:v>
                </c:pt>
                <c:pt idx="1772">
                  <c:v>829.51274896489986</c:v>
                </c:pt>
                <c:pt idx="1773">
                  <c:v>832.66489741096655</c:v>
                </c:pt>
                <c:pt idx="1774">
                  <c:v>835.82902402112825</c:v>
                </c:pt>
                <c:pt idx="1775">
                  <c:v>839.0051743124086</c:v>
                </c:pt>
                <c:pt idx="1776">
                  <c:v>842.19339397479575</c:v>
                </c:pt>
                <c:pt idx="1777">
                  <c:v>845.39372887189995</c:v>
                </c:pt>
                <c:pt idx="1778">
                  <c:v>848.60622504161324</c:v>
                </c:pt>
                <c:pt idx="1779">
                  <c:v>851.83092869677137</c:v>
                </c:pt>
                <c:pt idx="1780">
                  <c:v>855.06788622581917</c:v>
                </c:pt>
                <c:pt idx="1781">
                  <c:v>858.31714419347725</c:v>
                </c:pt>
                <c:pt idx="1782">
                  <c:v>861.5787493414125</c:v>
                </c:pt>
                <c:pt idx="1783">
                  <c:v>864.85274858890989</c:v>
                </c:pt>
                <c:pt idx="1784">
                  <c:v>868.13918903354772</c:v>
                </c:pt>
                <c:pt idx="1785">
                  <c:v>871.43811795187526</c:v>
                </c:pt>
                <c:pt idx="1786">
                  <c:v>874.74958280009241</c:v>
                </c:pt>
                <c:pt idx="1787">
                  <c:v>878.07363121473281</c:v>
                </c:pt>
                <c:pt idx="1788">
                  <c:v>881.41031101334886</c:v>
                </c:pt>
                <c:pt idx="1789">
                  <c:v>884.75967019519965</c:v>
                </c:pt>
                <c:pt idx="1790">
                  <c:v>888.12175694194138</c:v>
                </c:pt>
                <c:pt idx="1791">
                  <c:v>891.49661961832078</c:v>
                </c:pt>
                <c:pt idx="1792">
                  <c:v>894.88430677287045</c:v>
                </c:pt>
                <c:pt idx="1793">
                  <c:v>898.28486713860741</c:v>
                </c:pt>
                <c:pt idx="1794">
                  <c:v>901.6983496337341</c:v>
                </c:pt>
                <c:pt idx="1795">
                  <c:v>905.12480336234228</c:v>
                </c:pt>
                <c:pt idx="1796">
                  <c:v>908.56427761511918</c:v>
                </c:pt>
                <c:pt idx="1797">
                  <c:v>912.01682187005667</c:v>
                </c:pt>
                <c:pt idx="1798">
                  <c:v>915.48248579316294</c:v>
                </c:pt>
                <c:pt idx="1799">
                  <c:v>918.96131923917699</c:v>
                </c:pt>
                <c:pt idx="1800">
                  <c:v>922.45337225228593</c:v>
                </c:pt>
                <c:pt idx="1801">
                  <c:v>925.9586950668446</c:v>
                </c:pt>
                <c:pt idx="1802">
                  <c:v>929.47733810809859</c:v>
                </c:pt>
                <c:pt idx="1803">
                  <c:v>933.00935199290939</c:v>
                </c:pt>
                <c:pt idx="1804">
                  <c:v>936.55478753048249</c:v>
                </c:pt>
                <c:pt idx="1805">
                  <c:v>940.11369572309832</c:v>
                </c:pt>
                <c:pt idx="1806">
                  <c:v>943.68612776684608</c:v>
                </c:pt>
                <c:pt idx="1807">
                  <c:v>947.27213505236011</c:v>
                </c:pt>
                <c:pt idx="1808">
                  <c:v>950.87176916555916</c:v>
                </c:pt>
                <c:pt idx="1809">
                  <c:v>954.48508188838832</c:v>
                </c:pt>
                <c:pt idx="1810">
                  <c:v>958.11212519956428</c:v>
                </c:pt>
                <c:pt idx="1811">
                  <c:v>961.75295127532263</c:v>
                </c:pt>
                <c:pt idx="1812">
                  <c:v>965.40761249016884</c:v>
                </c:pt>
                <c:pt idx="1813">
                  <c:v>969.07616141763151</c:v>
                </c:pt>
                <c:pt idx="1814">
                  <c:v>972.75865083101849</c:v>
                </c:pt>
                <c:pt idx="1815">
                  <c:v>976.45513370417643</c:v>
                </c:pt>
                <c:pt idx="1816">
                  <c:v>980.1656632122523</c:v>
                </c:pt>
                <c:pt idx="1817">
                  <c:v>983.89029273245887</c:v>
                </c:pt>
                <c:pt idx="1818">
                  <c:v>987.62907584484219</c:v>
                </c:pt>
                <c:pt idx="1819">
                  <c:v>991.38206633305265</c:v>
                </c:pt>
                <c:pt idx="1820">
                  <c:v>995.14931818511832</c:v>
                </c:pt>
                <c:pt idx="1821">
                  <c:v>998.93088559422176</c:v>
                </c:pt>
                <c:pt idx="1822">
                  <c:v>1002.7268229594798</c:v>
                </c:pt>
                <c:pt idx="1823">
                  <c:v>1006.5371848867259</c:v>
                </c:pt>
                <c:pt idx="1824">
                  <c:v>1010.3620261892954</c:v>
                </c:pt>
                <c:pt idx="1825">
                  <c:v>1014.2014018888148</c:v>
                </c:pt>
                <c:pt idx="1826">
                  <c:v>1018.0553672159923</c:v>
                </c:pt>
                <c:pt idx="1827">
                  <c:v>1021.9239776114131</c:v>
                </c:pt>
                <c:pt idx="1828">
                  <c:v>1025.8072887263365</c:v>
                </c:pt>
                <c:pt idx="1829">
                  <c:v>1029.7053564234966</c:v>
                </c:pt>
                <c:pt idx="1830">
                  <c:v>1033.6182367779058</c:v>
                </c:pt>
                <c:pt idx="1831">
                  <c:v>1037.5459860776618</c:v>
                </c:pt>
                <c:pt idx="1832">
                  <c:v>1041.4886608247571</c:v>
                </c:pt>
                <c:pt idx="1833">
                  <c:v>1045.4463177358912</c:v>
                </c:pt>
                <c:pt idx="1834">
                  <c:v>1049.4190137432877</c:v>
                </c:pt>
                <c:pt idx="1835">
                  <c:v>1053.4068059955123</c:v>
                </c:pt>
                <c:pt idx="1836">
                  <c:v>1057.4097518582953</c:v>
                </c:pt>
                <c:pt idx="1837">
                  <c:v>1061.4279089153567</c:v>
                </c:pt>
                <c:pt idx="1838">
                  <c:v>1065.4613349692352</c:v>
                </c:pt>
                <c:pt idx="1839">
                  <c:v>1069.5100880421182</c:v>
                </c:pt>
                <c:pt idx="1840">
                  <c:v>1073.5742263766783</c:v>
                </c:pt>
                <c:pt idx="1841">
                  <c:v>1077.6538084369097</c:v>
                </c:pt>
                <c:pt idx="1842">
                  <c:v>1081.74889290897</c:v>
                </c:pt>
                <c:pt idx="1843">
                  <c:v>1085.8595387020241</c:v>
                </c:pt>
                <c:pt idx="1844">
                  <c:v>1089.9858049490917</c:v>
                </c:pt>
                <c:pt idx="1845">
                  <c:v>1094.1277510078983</c:v>
                </c:pt>
                <c:pt idx="1846">
                  <c:v>1098.2854364617283</c:v>
                </c:pt>
                <c:pt idx="1847">
                  <c:v>1102.4589211202829</c:v>
                </c:pt>
                <c:pt idx="1848">
                  <c:v>1106.6482650205401</c:v>
                </c:pt>
                <c:pt idx="1849">
                  <c:v>1110.8535284276181</c:v>
                </c:pt>
                <c:pt idx="1850">
                  <c:v>1115.0747718356431</c:v>
                </c:pt>
                <c:pt idx="1851">
                  <c:v>1119.3120559686186</c:v>
                </c:pt>
                <c:pt idx="1852">
                  <c:v>1123.5654417812993</c:v>
                </c:pt>
                <c:pt idx="1853">
                  <c:v>1127.8349904600684</c:v>
                </c:pt>
                <c:pt idx="1854">
                  <c:v>1132.1207634238167</c:v>
                </c:pt>
                <c:pt idx="1855">
                  <c:v>1136.4228223248272</c:v>
                </c:pt>
                <c:pt idx="1856">
                  <c:v>1140.7412290496616</c:v>
                </c:pt>
                <c:pt idx="1857">
                  <c:v>1145.0760457200504</c:v>
                </c:pt>
                <c:pt idx="1858">
                  <c:v>1149.4273346937866</c:v>
                </c:pt>
                <c:pt idx="1859">
                  <c:v>1153.7951585656231</c:v>
                </c:pt>
                <c:pt idx="1860">
                  <c:v>1158.1795801681724</c:v>
                </c:pt>
                <c:pt idx="1861">
                  <c:v>1162.5806625728114</c:v>
                </c:pt>
                <c:pt idx="1862">
                  <c:v>1166.9984690905881</c:v>
                </c:pt>
                <c:pt idx="1863">
                  <c:v>1171.4330632731323</c:v>
                </c:pt>
                <c:pt idx="1864">
                  <c:v>1175.8845089135702</c:v>
                </c:pt>
                <c:pt idx="1865">
                  <c:v>1180.3528700474419</c:v>
                </c:pt>
                <c:pt idx="1866">
                  <c:v>1184.8382109536221</c:v>
                </c:pt>
                <c:pt idx="1867">
                  <c:v>1189.340596155246</c:v>
                </c:pt>
                <c:pt idx="1868">
                  <c:v>1193.860090420636</c:v>
                </c:pt>
                <c:pt idx="1869">
                  <c:v>1198.3967587642344</c:v>
                </c:pt>
                <c:pt idx="1870">
                  <c:v>1202.9506664475384</c:v>
                </c:pt>
                <c:pt idx="1871">
                  <c:v>1207.521878980039</c:v>
                </c:pt>
                <c:pt idx="1872">
                  <c:v>1212.1104621201632</c:v>
                </c:pt>
                <c:pt idx="1873">
                  <c:v>1216.7164818762199</c:v>
                </c:pt>
                <c:pt idx="1874">
                  <c:v>1221.3400045073495</c:v>
                </c:pt>
                <c:pt idx="1875">
                  <c:v>1225.9810965244774</c:v>
                </c:pt>
                <c:pt idx="1876">
                  <c:v>1230.6398246912704</c:v>
                </c:pt>
                <c:pt idx="1877">
                  <c:v>1235.3162560250973</c:v>
                </c:pt>
                <c:pt idx="1878">
                  <c:v>1240.0104577979928</c:v>
                </c:pt>
                <c:pt idx="1879">
                  <c:v>1244.7224975376253</c:v>
                </c:pt>
                <c:pt idx="1880">
                  <c:v>1249.4524430282684</c:v>
                </c:pt>
                <c:pt idx="1881">
                  <c:v>1254.2003623117757</c:v>
                </c:pt>
                <c:pt idx="1882">
                  <c:v>1258.9663236885606</c:v>
                </c:pt>
                <c:pt idx="1883">
                  <c:v>1263.7503957185772</c:v>
                </c:pt>
                <c:pt idx="1884">
                  <c:v>1268.5526472223078</c:v>
                </c:pt>
                <c:pt idx="1885">
                  <c:v>1273.3731472817526</c:v>
                </c:pt>
                <c:pt idx="1886">
                  <c:v>1278.2119652414233</c:v>
                </c:pt>
                <c:pt idx="1887">
                  <c:v>1283.0691707093408</c:v>
                </c:pt>
                <c:pt idx="1888">
                  <c:v>1287.9448335580364</c:v>
                </c:pt>
                <c:pt idx="1889">
                  <c:v>1292.8390239255571</c:v>
                </c:pt>
                <c:pt idx="1890">
                  <c:v>1297.7518122164743</c:v>
                </c:pt>
                <c:pt idx="1891">
                  <c:v>1302.6832691028969</c:v>
                </c:pt>
                <c:pt idx="1892">
                  <c:v>1307.633465525488</c:v>
                </c:pt>
                <c:pt idx="1893">
                  <c:v>1312.602472694485</c:v>
                </c:pt>
                <c:pt idx="1894">
                  <c:v>1317.5903620907241</c:v>
                </c:pt>
                <c:pt idx="1895">
                  <c:v>1322.5972054666688</c:v>
                </c:pt>
                <c:pt idx="1896">
                  <c:v>1327.6230748474422</c:v>
                </c:pt>
                <c:pt idx="1897">
                  <c:v>1332.6680425318625</c:v>
                </c:pt>
                <c:pt idx="1898">
                  <c:v>1337.7321810934836</c:v>
                </c:pt>
                <c:pt idx="1899">
                  <c:v>1342.8155633816389</c:v>
                </c:pt>
                <c:pt idx="1900">
                  <c:v>1347.9182625224892</c:v>
                </c:pt>
                <c:pt idx="1901">
                  <c:v>1353.0403519200747</c:v>
                </c:pt>
                <c:pt idx="1902">
                  <c:v>1358.181905257371</c:v>
                </c:pt>
                <c:pt idx="1903">
                  <c:v>1363.3429964973491</c:v>
                </c:pt>
                <c:pt idx="1904">
                  <c:v>1368.5236998840389</c:v>
                </c:pt>
                <c:pt idx="1905">
                  <c:v>1373.7240899435983</c:v>
                </c:pt>
                <c:pt idx="1906">
                  <c:v>1378.9442414853841</c:v>
                </c:pt>
                <c:pt idx="1907">
                  <c:v>1384.1842296030286</c:v>
                </c:pt>
                <c:pt idx="1908">
                  <c:v>1389.4441296755201</c:v>
                </c:pt>
                <c:pt idx="1909">
                  <c:v>1394.7240173682872</c:v>
                </c:pt>
                <c:pt idx="1910">
                  <c:v>1400.0239686342866</c:v>
                </c:pt>
                <c:pt idx="1911">
                  <c:v>1405.3440597150968</c:v>
                </c:pt>
                <c:pt idx="1912">
                  <c:v>1410.6843671420143</c:v>
                </c:pt>
                <c:pt idx="1913">
                  <c:v>1416.0449677371539</c:v>
                </c:pt>
                <c:pt idx="1914">
                  <c:v>1421.4259386145552</c:v>
                </c:pt>
                <c:pt idx="1915">
                  <c:v>1426.8273571812906</c:v>
                </c:pt>
                <c:pt idx="1916">
                  <c:v>1432.2493011385795</c:v>
                </c:pt>
                <c:pt idx="1917">
                  <c:v>1437.6918484829062</c:v>
                </c:pt>
                <c:pt idx="1918">
                  <c:v>1443.1550775071412</c:v>
                </c:pt>
                <c:pt idx="1919">
                  <c:v>1448.6390668016684</c:v>
                </c:pt>
                <c:pt idx="1920">
                  <c:v>1454.1438952555147</c:v>
                </c:pt>
                <c:pt idx="1921">
                  <c:v>1459.6696420574858</c:v>
                </c:pt>
                <c:pt idx="1922">
                  <c:v>1465.2163866973042</c:v>
                </c:pt>
                <c:pt idx="1923">
                  <c:v>1470.784208966754</c:v>
                </c:pt>
                <c:pt idx="1924">
                  <c:v>1476.3731889608277</c:v>
                </c:pt>
                <c:pt idx="1925">
                  <c:v>1481.9834070788788</c:v>
                </c:pt>
                <c:pt idx="1926">
                  <c:v>1487.6149440257786</c:v>
                </c:pt>
                <c:pt idx="1927">
                  <c:v>1493.2678808130765</c:v>
                </c:pt>
                <c:pt idx="1928">
                  <c:v>1498.9422987601663</c:v>
                </c:pt>
                <c:pt idx="1929">
                  <c:v>1504.638279495455</c:v>
                </c:pt>
                <c:pt idx="1930">
                  <c:v>1510.3559049575379</c:v>
                </c:pt>
                <c:pt idx="1931">
                  <c:v>1516.0952573963766</c:v>
                </c:pt>
                <c:pt idx="1932">
                  <c:v>1521.8564193744828</c:v>
                </c:pt>
                <c:pt idx="1933">
                  <c:v>1527.639473768106</c:v>
                </c:pt>
                <c:pt idx="1934">
                  <c:v>1533.4445037684247</c:v>
                </c:pt>
                <c:pt idx="1935">
                  <c:v>1539.2715928827447</c:v>
                </c:pt>
                <c:pt idx="1936">
                  <c:v>1545.1208249356991</c:v>
                </c:pt>
                <c:pt idx="1937">
                  <c:v>1550.9922840704548</c:v>
                </c:pt>
                <c:pt idx="1938">
                  <c:v>1556.8860547499226</c:v>
                </c:pt>
                <c:pt idx="1939">
                  <c:v>1562.8022217579723</c:v>
                </c:pt>
                <c:pt idx="1940">
                  <c:v>1568.7408702006526</c:v>
                </c:pt>
                <c:pt idx="1941">
                  <c:v>1574.7020855074152</c:v>
                </c:pt>
                <c:pt idx="1942">
                  <c:v>1580.6859534323435</c:v>
                </c:pt>
                <c:pt idx="1943">
                  <c:v>1586.6925600553864</c:v>
                </c:pt>
                <c:pt idx="1944">
                  <c:v>1592.7219917835969</c:v>
                </c:pt>
                <c:pt idx="1945">
                  <c:v>1598.7743353523747</c:v>
                </c:pt>
                <c:pt idx="1946">
                  <c:v>1604.8496778267138</c:v>
                </c:pt>
                <c:pt idx="1947">
                  <c:v>1610.9481066024553</c:v>
                </c:pt>
                <c:pt idx="1948">
                  <c:v>1617.0697094075447</c:v>
                </c:pt>
                <c:pt idx="1949">
                  <c:v>1623.2145743032934</c:v>
                </c:pt>
                <c:pt idx="1950">
                  <c:v>1629.382789685646</c:v>
                </c:pt>
                <c:pt idx="1951">
                  <c:v>1635.5744442864516</c:v>
                </c:pt>
                <c:pt idx="1952">
                  <c:v>1641.7896271747402</c:v>
                </c:pt>
                <c:pt idx="1953">
                  <c:v>1648.0284277580042</c:v>
                </c:pt>
                <c:pt idx="1954">
                  <c:v>1654.2909357834847</c:v>
                </c:pt>
                <c:pt idx="1955">
                  <c:v>1660.577241339462</c:v>
                </c:pt>
                <c:pt idx="1956">
                  <c:v>1666.8874348565521</c:v>
                </c:pt>
                <c:pt idx="1957">
                  <c:v>1673.221607109007</c:v>
                </c:pt>
                <c:pt idx="1958">
                  <c:v>1679.5798492160213</c:v>
                </c:pt>
                <c:pt idx="1959">
                  <c:v>1685.9622526430423</c:v>
                </c:pt>
                <c:pt idx="1960">
                  <c:v>1692.3689092030859</c:v>
                </c:pt>
                <c:pt idx="1961">
                  <c:v>1698.7999110580577</c:v>
                </c:pt>
                <c:pt idx="1962">
                  <c:v>1705.2553507200782</c:v>
                </c:pt>
                <c:pt idx="1963">
                  <c:v>1711.7353210528145</c:v>
                </c:pt>
                <c:pt idx="1964">
                  <c:v>1718.2399152728151</c:v>
                </c:pt>
                <c:pt idx="1965">
                  <c:v>1724.7692269508518</c:v>
                </c:pt>
                <c:pt idx="1966">
                  <c:v>1731.3233500132651</c:v>
                </c:pt>
                <c:pt idx="1967">
                  <c:v>1737.9023787433155</c:v>
                </c:pt>
                <c:pt idx="1968">
                  <c:v>1744.50640778254</c:v>
                </c:pt>
                <c:pt idx="1969">
                  <c:v>1751.1355321321137</c:v>
                </c:pt>
                <c:pt idx="1970">
                  <c:v>1757.7898471542157</c:v>
                </c:pt>
                <c:pt idx="1971">
                  <c:v>1764.4694485734019</c:v>
                </c:pt>
                <c:pt idx="1972">
                  <c:v>1771.1744324779809</c:v>
                </c:pt>
                <c:pt idx="1973">
                  <c:v>1777.9048953213971</c:v>
                </c:pt>
                <c:pt idx="1974">
                  <c:v>1784.6609339236186</c:v>
                </c:pt>
                <c:pt idx="1975">
                  <c:v>1791.4426454725283</c:v>
                </c:pt>
                <c:pt idx="1976">
                  <c:v>1798.2501275253239</c:v>
                </c:pt>
                <c:pt idx="1977">
                  <c:v>1805.0834780099201</c:v>
                </c:pt>
                <c:pt idx="1978">
                  <c:v>1811.9427952263579</c:v>
                </c:pt>
                <c:pt idx="1979">
                  <c:v>1818.828177848218</c:v>
                </c:pt>
                <c:pt idx="1980">
                  <c:v>1825.7397249240414</c:v>
                </c:pt>
                <c:pt idx="1981">
                  <c:v>1832.6775358787529</c:v>
                </c:pt>
                <c:pt idx="1982">
                  <c:v>1839.6417105150922</c:v>
                </c:pt>
                <c:pt idx="1983">
                  <c:v>1846.6323490150496</c:v>
                </c:pt>
                <c:pt idx="1984">
                  <c:v>1853.6495519413068</c:v>
                </c:pt>
                <c:pt idx="1985">
                  <c:v>1860.6934202386838</c:v>
                </c:pt>
                <c:pt idx="1986">
                  <c:v>1867.7640552355908</c:v>
                </c:pt>
                <c:pt idx="1987">
                  <c:v>1874.8615586454862</c:v>
                </c:pt>
                <c:pt idx="1988">
                  <c:v>1881.9860325683392</c:v>
                </c:pt>
                <c:pt idx="1989">
                  <c:v>1889.1375794920989</c:v>
                </c:pt>
                <c:pt idx="1990">
                  <c:v>1896.316302294169</c:v>
                </c:pt>
                <c:pt idx="1991">
                  <c:v>1903.5223042428868</c:v>
                </c:pt>
                <c:pt idx="1992">
                  <c:v>1910.7556889990099</c:v>
                </c:pt>
                <c:pt idx="1993">
                  <c:v>1918.0165606172061</c:v>
                </c:pt>
                <c:pt idx="1994">
                  <c:v>1925.3050235475516</c:v>
                </c:pt>
                <c:pt idx="1995">
                  <c:v>1932.6211826370325</c:v>
                </c:pt>
                <c:pt idx="1996">
                  <c:v>1939.9651431310533</c:v>
                </c:pt>
                <c:pt idx="1997">
                  <c:v>1947.3370106749514</c:v>
                </c:pt>
                <c:pt idx="1998">
                  <c:v>1954.7368913155162</c:v>
                </c:pt>
                <c:pt idx="1999">
                  <c:v>1962.1648915025153</c:v>
                </c:pt>
                <c:pt idx="2000">
                  <c:v>1969.6211180902249</c:v>
                </c:pt>
                <c:pt idx="2001">
                  <c:v>1977.1056783389677</c:v>
                </c:pt>
                <c:pt idx="2002">
                  <c:v>1984.6186799166558</c:v>
                </c:pt>
                <c:pt idx="2003">
                  <c:v>1992.160230900339</c:v>
                </c:pt>
                <c:pt idx="2004">
                  <c:v>1999.7304397777602</c:v>
                </c:pt>
                <c:pt idx="2005">
                  <c:v>2007.3294154489158</c:v>
                </c:pt>
                <c:pt idx="2006">
                  <c:v>2014.9572672276217</c:v>
                </c:pt>
                <c:pt idx="2007">
                  <c:v>2022.6141048430868</c:v>
                </c:pt>
                <c:pt idx="2008">
                  <c:v>2030.3000384414906</c:v>
                </c:pt>
                <c:pt idx="2009">
                  <c:v>2038.0151785875685</c:v>
                </c:pt>
                <c:pt idx="2010">
                  <c:v>2045.7596362662014</c:v>
                </c:pt>
                <c:pt idx="2011">
                  <c:v>2053.5335228840131</c:v>
                </c:pt>
                <c:pt idx="2012">
                  <c:v>2061.3369502709725</c:v>
                </c:pt>
                <c:pt idx="2013">
                  <c:v>2069.1700306820021</c:v>
                </c:pt>
                <c:pt idx="2014">
                  <c:v>2077.0328767985939</c:v>
                </c:pt>
                <c:pt idx="2015">
                  <c:v>2084.9256017304288</c:v>
                </c:pt>
                <c:pt idx="2016">
                  <c:v>2092.8483190170045</c:v>
                </c:pt>
                <c:pt idx="2017">
                  <c:v>2100.8011426292692</c:v>
                </c:pt>
                <c:pt idx="2018">
                  <c:v>2108.7841869712606</c:v>
                </c:pt>
                <c:pt idx="2019">
                  <c:v>2116.7975668817517</c:v>
                </c:pt>
                <c:pt idx="2020">
                  <c:v>2124.8413976359025</c:v>
                </c:pt>
                <c:pt idx="2021">
                  <c:v>2132.915794946919</c:v>
                </c:pt>
                <c:pt idx="2022">
                  <c:v>2141.0208749677172</c:v>
                </c:pt>
                <c:pt idx="2023">
                  <c:v>2149.1567542925945</c:v>
                </c:pt>
                <c:pt idx="2024">
                  <c:v>2157.3235499589064</c:v>
                </c:pt>
                <c:pt idx="2025">
                  <c:v>2165.5213794487504</c:v>
                </c:pt>
                <c:pt idx="2026">
                  <c:v>2173.7503606906557</c:v>
                </c:pt>
                <c:pt idx="2027">
                  <c:v>2182.0106120612804</c:v>
                </c:pt>
                <c:pt idx="2028">
                  <c:v>2190.3022523871132</c:v>
                </c:pt>
                <c:pt idx="2029">
                  <c:v>2198.6254009461841</c:v>
                </c:pt>
                <c:pt idx="2030">
                  <c:v>2206.9801774697798</c:v>
                </c:pt>
                <c:pt idx="2031">
                  <c:v>2215.3667021441652</c:v>
                </c:pt>
                <c:pt idx="2032">
                  <c:v>2223.7850956123129</c:v>
                </c:pt>
                <c:pt idx="2033">
                  <c:v>2232.2354789756396</c:v>
                </c:pt>
                <c:pt idx="2034">
                  <c:v>2240.7179737957472</c:v>
                </c:pt>
                <c:pt idx="2035">
                  <c:v>2249.2327020961711</c:v>
                </c:pt>
                <c:pt idx="2036">
                  <c:v>2257.7797863641367</c:v>
                </c:pt>
                <c:pt idx="2037">
                  <c:v>2266.3593495523205</c:v>
                </c:pt>
                <c:pt idx="2038">
                  <c:v>2274.9715150806196</c:v>
                </c:pt>
                <c:pt idx="2039">
                  <c:v>2283.6164068379262</c:v>
                </c:pt>
                <c:pt idx="2040">
                  <c:v>2292.2941491839106</c:v>
                </c:pt>
                <c:pt idx="2041">
                  <c:v>2301.0048669508096</c:v>
                </c:pt>
                <c:pt idx="2042">
                  <c:v>2309.7486854452227</c:v>
                </c:pt>
                <c:pt idx="2043">
                  <c:v>2318.5257304499146</c:v>
                </c:pt>
                <c:pt idx="2044">
                  <c:v>2327.3361282256242</c:v>
                </c:pt>
                <c:pt idx="2045">
                  <c:v>2336.1800055128815</c:v>
                </c:pt>
                <c:pt idx="2046">
                  <c:v>2345.0574895338304</c:v>
                </c:pt>
                <c:pt idx="2047">
                  <c:v>2353.9687079940591</c:v>
                </c:pt>
                <c:pt idx="2048">
                  <c:v>2362.9137890844368</c:v>
                </c:pt>
                <c:pt idx="2049">
                  <c:v>2371.8928614829579</c:v>
                </c:pt>
                <c:pt idx="2050">
                  <c:v>2380.9060543565934</c:v>
                </c:pt>
                <c:pt idx="2051">
                  <c:v>2389.9534973631485</c:v>
                </c:pt>
                <c:pt idx="2052">
                  <c:v>2399.0353206531286</c:v>
                </c:pt>
                <c:pt idx="2053">
                  <c:v>2408.1516548716104</c:v>
                </c:pt>
                <c:pt idx="2054">
                  <c:v>2417.3026311601225</c:v>
                </c:pt>
                <c:pt idx="2055">
                  <c:v>2426.488381158531</c:v>
                </c:pt>
                <c:pt idx="2056">
                  <c:v>2435.7090370069336</c:v>
                </c:pt>
                <c:pt idx="2057">
                  <c:v>2444.9647313475602</c:v>
                </c:pt>
                <c:pt idx="2058">
                  <c:v>2454.2555973266813</c:v>
                </c:pt>
                <c:pt idx="2059">
                  <c:v>2463.5817685965226</c:v>
                </c:pt>
                <c:pt idx="2060">
                  <c:v>2472.9433793171893</c:v>
                </c:pt>
                <c:pt idx="2061">
                  <c:v>2482.3405641585946</c:v>
                </c:pt>
                <c:pt idx="2062">
                  <c:v>2491.7734583023971</c:v>
                </c:pt>
                <c:pt idx="2063">
                  <c:v>2501.2421974439462</c:v>
                </c:pt>
                <c:pt idx="2064">
                  <c:v>2510.7469177942335</c:v>
                </c:pt>
                <c:pt idx="2065">
                  <c:v>2520.2877560818515</c:v>
                </c:pt>
                <c:pt idx="2066">
                  <c:v>2529.8648495549628</c:v>
                </c:pt>
                <c:pt idx="2067">
                  <c:v>2539.4783359832718</c:v>
                </c:pt>
                <c:pt idx="2068">
                  <c:v>2549.1283536600081</c:v>
                </c:pt>
                <c:pt idx="2069">
                  <c:v>2558.815041403916</c:v>
                </c:pt>
                <c:pt idx="2070">
                  <c:v>2568.5385385612508</c:v>
                </c:pt>
                <c:pt idx="2071">
                  <c:v>2578.2989850077838</c:v>
                </c:pt>
                <c:pt idx="2072">
                  <c:v>2588.0965211508133</c:v>
                </c:pt>
                <c:pt idx="2073">
                  <c:v>2597.9312879311865</c:v>
                </c:pt>
                <c:pt idx="2074">
                  <c:v>2607.803426825325</c:v>
                </c:pt>
                <c:pt idx="2075">
                  <c:v>2617.7130798472613</c:v>
                </c:pt>
                <c:pt idx="2076">
                  <c:v>2627.660389550681</c:v>
                </c:pt>
                <c:pt idx="2077">
                  <c:v>2637.6454990309735</c:v>
                </c:pt>
                <c:pt idx="2078">
                  <c:v>2647.6685519272914</c:v>
                </c:pt>
                <c:pt idx="2079">
                  <c:v>2657.7296924246152</c:v>
                </c:pt>
                <c:pt idx="2080">
                  <c:v>2667.8290652558289</c:v>
                </c:pt>
                <c:pt idx="2081">
                  <c:v>2677.9668157038013</c:v>
                </c:pt>
                <c:pt idx="2082">
                  <c:v>2688.1430896034758</c:v>
                </c:pt>
                <c:pt idx="2083">
                  <c:v>2698.3580333439691</c:v>
                </c:pt>
                <c:pt idx="2084">
                  <c:v>2708.6117938706761</c:v>
                </c:pt>
                <c:pt idx="2085">
                  <c:v>2718.9045186873846</c:v>
                </c:pt>
                <c:pt idx="2086">
                  <c:v>2729.2363558583966</c:v>
                </c:pt>
                <c:pt idx="2087">
                  <c:v>2739.6074540106583</c:v>
                </c:pt>
                <c:pt idx="2088">
                  <c:v>2750.017962335899</c:v>
                </c:pt>
                <c:pt idx="2089">
                  <c:v>2760.4680305927754</c:v>
                </c:pt>
                <c:pt idx="2090">
                  <c:v>2770.9578091090279</c:v>
                </c:pt>
                <c:pt idx="2091">
                  <c:v>2781.4874487836423</c:v>
                </c:pt>
                <c:pt idx="2092">
                  <c:v>2792.0571010890203</c:v>
                </c:pt>
                <c:pt idx="2093">
                  <c:v>2802.6669180731587</c:v>
                </c:pt>
                <c:pt idx="2094">
                  <c:v>2813.3170523618369</c:v>
                </c:pt>
                <c:pt idx="2095">
                  <c:v>2824.007657160812</c:v>
                </c:pt>
                <c:pt idx="2096">
                  <c:v>2834.7388862580233</c:v>
                </c:pt>
                <c:pt idx="2097">
                  <c:v>2845.5108940258037</c:v>
                </c:pt>
                <c:pt idx="2098">
                  <c:v>2856.3238354231021</c:v>
                </c:pt>
                <c:pt idx="2099">
                  <c:v>2867.1778659977099</c:v>
                </c:pt>
                <c:pt idx="2100">
                  <c:v>2878.0731418885011</c:v>
                </c:pt>
                <c:pt idx="2101">
                  <c:v>2889.0098198276773</c:v>
                </c:pt>
                <c:pt idx="2102">
                  <c:v>2899.9880571430226</c:v>
                </c:pt>
                <c:pt idx="2103">
                  <c:v>2911.008011760166</c:v>
                </c:pt>
                <c:pt idx="2104">
                  <c:v>2922.0698422048549</c:v>
                </c:pt>
                <c:pt idx="2105">
                  <c:v>2933.1737076052336</c:v>
                </c:pt>
                <c:pt idx="2106">
                  <c:v>2944.3197676941336</c:v>
                </c:pt>
                <c:pt idx="2107">
                  <c:v>2955.5081828113712</c:v>
                </c:pt>
                <c:pt idx="2108">
                  <c:v>2966.7391139060546</c:v>
                </c:pt>
                <c:pt idx="2109">
                  <c:v>2978.0127225388978</c:v>
                </c:pt>
                <c:pt idx="2110">
                  <c:v>2989.3291708845459</c:v>
                </c:pt>
                <c:pt idx="2111">
                  <c:v>3000.6886217339074</c:v>
                </c:pt>
                <c:pt idx="2112">
                  <c:v>3012.0912384964963</c:v>
                </c:pt>
                <c:pt idx="2113">
                  <c:v>3023.5371852027829</c:v>
                </c:pt>
                <c:pt idx="2114">
                  <c:v>3035.0266265065534</c:v>
                </c:pt>
                <c:pt idx="2115">
                  <c:v>3046.5597276872782</c:v>
                </c:pt>
                <c:pt idx="2116">
                  <c:v>3058.1366546524901</c:v>
                </c:pt>
                <c:pt idx="2117">
                  <c:v>3069.7575739401696</c:v>
                </c:pt>
                <c:pt idx="2118">
                  <c:v>3081.4226527211422</c:v>
                </c:pt>
                <c:pt idx="2119">
                  <c:v>3093.1320588014828</c:v>
                </c:pt>
                <c:pt idx="2120">
                  <c:v>3104.8859606249284</c:v>
                </c:pt>
                <c:pt idx="2121">
                  <c:v>3116.684527275303</c:v>
                </c:pt>
                <c:pt idx="2122">
                  <c:v>3128.5279284789494</c:v>
                </c:pt>
                <c:pt idx="2123">
                  <c:v>3140.4163346071696</c:v>
                </c:pt>
                <c:pt idx="2124">
                  <c:v>3152.3499166786769</c:v>
                </c:pt>
                <c:pt idx="2125">
                  <c:v>3164.3288463620561</c:v>
                </c:pt>
                <c:pt idx="2126">
                  <c:v>3176.3532959782319</c:v>
                </c:pt>
                <c:pt idx="2127">
                  <c:v>3188.4234385029495</c:v>
                </c:pt>
                <c:pt idx="2128">
                  <c:v>3200.5394475692606</c:v>
                </c:pt>
                <c:pt idx="2129">
                  <c:v>3212.7014974700237</c:v>
                </c:pt>
                <c:pt idx="2130">
                  <c:v>3224.90976316041</c:v>
                </c:pt>
                <c:pt idx="2131">
                  <c:v>3237.1644202604198</c:v>
                </c:pt>
                <c:pt idx="2132">
                  <c:v>3249.4656450574093</c:v>
                </c:pt>
                <c:pt idx="2133">
                  <c:v>3261.8136145086278</c:v>
                </c:pt>
                <c:pt idx="2134">
                  <c:v>3274.2085062437604</c:v>
                </c:pt>
                <c:pt idx="2135">
                  <c:v>3286.6504985674869</c:v>
                </c:pt>
                <c:pt idx="2136">
                  <c:v>3299.1397704620435</c:v>
                </c:pt>
                <c:pt idx="2137">
                  <c:v>3311.6765015897995</c:v>
                </c:pt>
                <c:pt idx="2138">
                  <c:v>3324.2608722958407</c:v>
                </c:pt>
                <c:pt idx="2139">
                  <c:v>3336.8930636105652</c:v>
                </c:pt>
                <c:pt idx="2140">
                  <c:v>3349.5732572522852</c:v>
                </c:pt>
                <c:pt idx="2141">
                  <c:v>3362.301635629844</c:v>
                </c:pt>
                <c:pt idx="2142">
                  <c:v>3375.0783818452373</c:v>
                </c:pt>
                <c:pt idx="2143">
                  <c:v>3387.9036796962491</c:v>
                </c:pt>
                <c:pt idx="2144">
                  <c:v>3400.7777136790951</c:v>
                </c:pt>
                <c:pt idx="2145">
                  <c:v>3413.7006689910759</c:v>
                </c:pt>
                <c:pt idx="2146">
                  <c:v>3426.6727315332419</c:v>
                </c:pt>
                <c:pt idx="2147">
                  <c:v>3439.6940879130684</c:v>
                </c:pt>
                <c:pt idx="2148">
                  <c:v>3452.764925447138</c:v>
                </c:pt>
                <c:pt idx="2149">
                  <c:v>3465.8854321638373</c:v>
                </c:pt>
                <c:pt idx="2150">
                  <c:v>3479.0557968060598</c:v>
                </c:pt>
                <c:pt idx="2151">
                  <c:v>3492.2762088339227</c:v>
                </c:pt>
                <c:pt idx="2152">
                  <c:v>3505.5468584274918</c:v>
                </c:pt>
                <c:pt idx="2153">
                  <c:v>3518.8679364895165</c:v>
                </c:pt>
                <c:pt idx="2154">
                  <c:v>3532.2396346481769</c:v>
                </c:pt>
                <c:pt idx="2155">
                  <c:v>3545.6621452598401</c:v>
                </c:pt>
                <c:pt idx="2156">
                  <c:v>3559.1356614118276</c:v>
                </c:pt>
                <c:pt idx="2157">
                  <c:v>3572.6603769251928</c:v>
                </c:pt>
                <c:pt idx="2158">
                  <c:v>3586.2364863575085</c:v>
                </c:pt>
                <c:pt idx="2159">
                  <c:v>3599.864185005667</c:v>
                </c:pt>
                <c:pt idx="2160">
                  <c:v>3613.5436689086887</c:v>
                </c:pt>
                <c:pt idx="2161">
                  <c:v>3627.2751348505417</c:v>
                </c:pt>
                <c:pt idx="2162">
                  <c:v>3641.0587803629737</c:v>
                </c:pt>
                <c:pt idx="2163">
                  <c:v>3654.8948037283531</c:v>
                </c:pt>
                <c:pt idx="2164">
                  <c:v>3668.7834039825207</c:v>
                </c:pt>
                <c:pt idx="2165">
                  <c:v>3682.7247809176542</c:v>
                </c:pt>
                <c:pt idx="2166">
                  <c:v>3696.7191350851413</c:v>
                </c:pt>
                <c:pt idx="2167">
                  <c:v>3710.7666677984648</c:v>
                </c:pt>
                <c:pt idx="2168">
                  <c:v>3724.867581136099</c:v>
                </c:pt>
                <c:pt idx="2169">
                  <c:v>3739.0220779444162</c:v>
                </c:pt>
                <c:pt idx="2170">
                  <c:v>3753.2303618406049</c:v>
                </c:pt>
                <c:pt idx="2171">
                  <c:v>3767.4926372155992</c:v>
                </c:pt>
                <c:pt idx="2172">
                  <c:v>3781.8091092370187</c:v>
                </c:pt>
                <c:pt idx="2173">
                  <c:v>3796.1799838521192</c:v>
                </c:pt>
                <c:pt idx="2174">
                  <c:v>3810.6054677907573</c:v>
                </c:pt>
                <c:pt idx="2175">
                  <c:v>3825.0857685683623</c:v>
                </c:pt>
                <c:pt idx="2176">
                  <c:v>3839.6210944889222</c:v>
                </c:pt>
                <c:pt idx="2177">
                  <c:v>3854.2116546479801</c:v>
                </c:pt>
                <c:pt idx="2178">
                  <c:v>3868.8576589356426</c:v>
                </c:pt>
                <c:pt idx="2179">
                  <c:v>3883.5593180395981</c:v>
                </c:pt>
                <c:pt idx="2180">
                  <c:v>3898.3168434481486</c:v>
                </c:pt>
                <c:pt idx="2181">
                  <c:v>3913.1304474532517</c:v>
                </c:pt>
                <c:pt idx="2182">
                  <c:v>3928.0003431535742</c:v>
                </c:pt>
                <c:pt idx="2183">
                  <c:v>3942.926744457558</c:v>
                </c:pt>
                <c:pt idx="2184">
                  <c:v>3957.909866086497</c:v>
                </c:pt>
                <c:pt idx="2185">
                  <c:v>3972.9499235776257</c:v>
                </c:pt>
                <c:pt idx="2186">
                  <c:v>3988.0471332872207</c:v>
                </c:pt>
                <c:pt idx="2187">
                  <c:v>4003.2017123937121</c:v>
                </c:pt>
                <c:pt idx="2188">
                  <c:v>4018.4138789008084</c:v>
                </c:pt>
                <c:pt idx="2189">
                  <c:v>4033.6838516406315</c:v>
                </c:pt>
                <c:pt idx="2190">
                  <c:v>4049.011850276866</c:v>
                </c:pt>
                <c:pt idx="2191">
                  <c:v>4064.3980953079181</c:v>
                </c:pt>
                <c:pt idx="2192">
                  <c:v>4079.8428080700883</c:v>
                </c:pt>
                <c:pt idx="2193">
                  <c:v>4095.3462107407545</c:v>
                </c:pt>
                <c:pt idx="2194">
                  <c:v>4110.9085263415691</c:v>
                </c:pt>
                <c:pt idx="2195">
                  <c:v>4126.529978741667</c:v>
                </c:pt>
                <c:pt idx="2196">
                  <c:v>4142.2107926608851</c:v>
                </c:pt>
                <c:pt idx="2197">
                  <c:v>4157.9511936729969</c:v>
                </c:pt>
                <c:pt idx="2198">
                  <c:v>4173.7514082089547</c:v>
                </c:pt>
                <c:pt idx="2199">
                  <c:v>4189.6116635601484</c:v>
                </c:pt>
                <c:pt idx="2200">
                  <c:v>4205.5321878816767</c:v>
                </c:pt>
                <c:pt idx="2201">
                  <c:v>4221.5132101956269</c:v>
                </c:pt>
                <c:pt idx="2202">
                  <c:v>4237.55496039437</c:v>
                </c:pt>
                <c:pt idx="2203">
                  <c:v>4253.6576692438684</c:v>
                </c:pt>
                <c:pt idx="2204">
                  <c:v>4269.8215683869948</c:v>
                </c:pt>
                <c:pt idx="2205">
                  <c:v>4286.0468903468654</c:v>
                </c:pt>
                <c:pt idx="2206">
                  <c:v>4302.3338685301833</c:v>
                </c:pt>
                <c:pt idx="2207">
                  <c:v>4318.6827372305979</c:v>
                </c:pt>
                <c:pt idx="2208">
                  <c:v>4335.0937316320742</c:v>
                </c:pt>
                <c:pt idx="2209">
                  <c:v>4351.5670878122764</c:v>
                </c:pt>
                <c:pt idx="2210">
                  <c:v>4368.1030427459636</c:v>
                </c:pt>
                <c:pt idx="2211">
                  <c:v>4384.7018343083982</c:v>
                </c:pt>
                <c:pt idx="2212">
                  <c:v>4401.3637012787703</c:v>
                </c:pt>
                <c:pt idx="2213">
                  <c:v>4418.0888833436302</c:v>
                </c:pt>
                <c:pt idx="2214">
                  <c:v>4434.877621100336</c:v>
                </c:pt>
                <c:pt idx="2215">
                  <c:v>4451.7301560605174</c:v>
                </c:pt>
                <c:pt idx="2216">
                  <c:v>4468.6467306535478</c:v>
                </c:pt>
                <c:pt idx="2217">
                  <c:v>4485.6275882300315</c:v>
                </c:pt>
                <c:pt idx="2218">
                  <c:v>4502.672973065306</c:v>
                </c:pt>
                <c:pt idx="2219">
                  <c:v>4519.7831303629546</c:v>
                </c:pt>
                <c:pt idx="2220">
                  <c:v>4536.9583062583342</c:v>
                </c:pt>
                <c:pt idx="2221">
                  <c:v>4554.1987478221163</c:v>
                </c:pt>
                <c:pt idx="2222">
                  <c:v>4571.5047030638407</c:v>
                </c:pt>
                <c:pt idx="2223">
                  <c:v>4588.8764209354831</c:v>
                </c:pt>
                <c:pt idx="2224">
                  <c:v>4606.3141513350383</c:v>
                </c:pt>
                <c:pt idx="2225">
                  <c:v>4623.8181451101118</c:v>
                </c:pt>
                <c:pt idx="2226">
                  <c:v>4641.3886540615304</c:v>
                </c:pt>
                <c:pt idx="2227">
                  <c:v>4659.0259309469639</c:v>
                </c:pt>
                <c:pt idx="2228">
                  <c:v>4676.7302294845622</c:v>
                </c:pt>
                <c:pt idx="2229">
                  <c:v>4694.5018043566033</c:v>
                </c:pt>
                <c:pt idx="2230">
                  <c:v>4712.3409112131585</c:v>
                </c:pt>
                <c:pt idx="2231">
                  <c:v>4730.2478066757685</c:v>
                </c:pt>
                <c:pt idx="2232">
                  <c:v>4748.2227483411361</c:v>
                </c:pt>
                <c:pt idx="2233">
                  <c:v>4766.2659947848324</c:v>
                </c:pt>
                <c:pt idx="2234">
                  <c:v>4784.3778055650146</c:v>
                </c:pt>
                <c:pt idx="2235">
                  <c:v>4802.5584412261614</c:v>
                </c:pt>
                <c:pt idx="2236">
                  <c:v>4820.8081633028214</c:v>
                </c:pt>
                <c:pt idx="2237">
                  <c:v>4839.1272343233722</c:v>
                </c:pt>
                <c:pt idx="2238">
                  <c:v>4857.515917813801</c:v>
                </c:pt>
                <c:pt idx="2239">
                  <c:v>4875.9744783014939</c:v>
                </c:pt>
                <c:pt idx="2240">
                  <c:v>4894.5031813190399</c:v>
                </c:pt>
                <c:pt idx="2241">
                  <c:v>4913.102293408052</c:v>
                </c:pt>
                <c:pt idx="2242">
                  <c:v>4931.7720821230023</c:v>
                </c:pt>
                <c:pt idx="2243">
                  <c:v>4950.5128160350696</c:v>
                </c:pt>
                <c:pt idx="2244">
                  <c:v>4969.3247647360031</c:v>
                </c:pt>
                <c:pt idx="2245">
                  <c:v>4988.2081988420005</c:v>
                </c:pt>
                <c:pt idx="2246">
                  <c:v>5007.1633899976005</c:v>
                </c:pt>
                <c:pt idx="2247">
                  <c:v>5026.1906108795911</c:v>
                </c:pt>
                <c:pt idx="2248">
                  <c:v>5045.2901352009339</c:v>
                </c:pt>
                <c:pt idx="2249">
                  <c:v>5064.4622377146979</c:v>
                </c:pt>
                <c:pt idx="2250">
                  <c:v>5083.7071942180137</c:v>
                </c:pt>
                <c:pt idx="2251">
                  <c:v>5103.0252815560425</c:v>
                </c:pt>
                <c:pt idx="2252">
                  <c:v>5122.4167776259555</c:v>
                </c:pt>
                <c:pt idx="2253">
                  <c:v>5141.8819613809346</c:v>
                </c:pt>
                <c:pt idx="2254">
                  <c:v>5161.4211128341822</c:v>
                </c:pt>
                <c:pt idx="2255">
                  <c:v>5181.0345130629521</c:v>
                </c:pt>
                <c:pt idx="2256">
                  <c:v>5200.7224442125917</c:v>
                </c:pt>
                <c:pt idx="2257">
                  <c:v>5220.4851895005995</c:v>
                </c:pt>
                <c:pt idx="2258">
                  <c:v>5240.3230332207022</c:v>
                </c:pt>
                <c:pt idx="2259">
                  <c:v>5260.2362607469413</c:v>
                </c:pt>
                <c:pt idx="2260">
                  <c:v>5280.2251585377799</c:v>
                </c:pt>
                <c:pt idx="2261">
                  <c:v>5300.2900141402233</c:v>
                </c:pt>
                <c:pt idx="2262">
                  <c:v>5320.4311161939559</c:v>
                </c:pt>
                <c:pt idx="2263">
                  <c:v>5340.6487544354932</c:v>
                </c:pt>
                <c:pt idx="2264">
                  <c:v>5360.943219702348</c:v>
                </c:pt>
                <c:pt idx="2265">
                  <c:v>5381.3148039372172</c:v>
                </c:pt>
                <c:pt idx="2266">
                  <c:v>5401.7638001921787</c:v>
                </c:pt>
                <c:pt idx="2267">
                  <c:v>5422.290502632909</c:v>
                </c:pt>
                <c:pt idx="2268">
                  <c:v>5442.8952065429139</c:v>
                </c:pt>
                <c:pt idx="2269">
                  <c:v>5463.5782083277772</c:v>
                </c:pt>
                <c:pt idx="2270">
                  <c:v>5484.339805519423</c:v>
                </c:pt>
                <c:pt idx="2271">
                  <c:v>5505.1802967803969</c:v>
                </c:pt>
                <c:pt idx="2272">
                  <c:v>5526.0999819081626</c:v>
                </c:pt>
                <c:pt idx="2273">
                  <c:v>5547.0991618394137</c:v>
                </c:pt>
                <c:pt idx="2274">
                  <c:v>5568.1781386544035</c:v>
                </c:pt>
                <c:pt idx="2275">
                  <c:v>5589.3372155812904</c:v>
                </c:pt>
                <c:pt idx="2276">
                  <c:v>5610.5766970004997</c:v>
                </c:pt>
                <c:pt idx="2277">
                  <c:v>5631.8968884491014</c:v>
                </c:pt>
                <c:pt idx="2278">
                  <c:v>5653.298096625208</c:v>
                </c:pt>
                <c:pt idx="2279">
                  <c:v>5674.7806293923841</c:v>
                </c:pt>
                <c:pt idx="2280">
                  <c:v>5696.3447957840754</c:v>
                </c:pt>
                <c:pt idx="2281">
                  <c:v>5717.9909060080554</c:v>
                </c:pt>
                <c:pt idx="2282">
                  <c:v>5739.7192714508865</c:v>
                </c:pt>
                <c:pt idx="2283">
                  <c:v>5761.5302046823999</c:v>
                </c:pt>
                <c:pt idx="2284">
                  <c:v>5783.4240194601934</c:v>
                </c:pt>
                <c:pt idx="2285">
                  <c:v>5805.4010307341423</c:v>
                </c:pt>
                <c:pt idx="2286">
                  <c:v>5827.4615546509322</c:v>
                </c:pt>
                <c:pt idx="2287">
                  <c:v>5849.6059085586057</c:v>
                </c:pt>
                <c:pt idx="2288">
                  <c:v>5871.8344110111284</c:v>
                </c:pt>
                <c:pt idx="2289">
                  <c:v>5894.1473817729711</c:v>
                </c:pt>
                <c:pt idx="2290">
                  <c:v>5916.5451418237089</c:v>
                </c:pt>
                <c:pt idx="2291">
                  <c:v>5939.0280133626393</c:v>
                </c:pt>
                <c:pt idx="2292">
                  <c:v>5961.5963198134177</c:v>
                </c:pt>
                <c:pt idx="2293">
                  <c:v>5984.2503858287091</c:v>
                </c:pt>
                <c:pt idx="2294">
                  <c:v>6006.9905372948588</c:v>
                </c:pt>
                <c:pt idx="2295">
                  <c:v>6029.8171013365791</c:v>
                </c:pt>
                <c:pt idx="2296">
                  <c:v>6052.7304063216579</c:v>
                </c:pt>
                <c:pt idx="2297">
                  <c:v>6075.73078186568</c:v>
                </c:pt>
                <c:pt idx="2298">
                  <c:v>6098.8185588367696</c:v>
                </c:pt>
                <c:pt idx="2299">
                  <c:v>6121.9940693603494</c:v>
                </c:pt>
                <c:pt idx="2300">
                  <c:v>6145.2576468239185</c:v>
                </c:pt>
                <c:pt idx="2301">
                  <c:v>6168.6096258818498</c:v>
                </c:pt>
                <c:pt idx="2302">
                  <c:v>6192.0503424602011</c:v>
                </c:pt>
                <c:pt idx="2303">
                  <c:v>6215.5801337615503</c:v>
                </c:pt>
                <c:pt idx="2304">
                  <c:v>6239.1993382698447</c:v>
                </c:pt>
                <c:pt idx="2305">
                  <c:v>6262.90829575527</c:v>
                </c:pt>
                <c:pt idx="2306">
                  <c:v>6286.7073472791399</c:v>
                </c:pt>
                <c:pt idx="2307">
                  <c:v>6310.5968351988004</c:v>
                </c:pt>
                <c:pt idx="2308">
                  <c:v>6334.5771031725562</c:v>
                </c:pt>
                <c:pt idx="2309">
                  <c:v>6358.648496164612</c:v>
                </c:pt>
                <c:pt idx="2310">
                  <c:v>6382.8113604500377</c:v>
                </c:pt>
                <c:pt idx="2311">
                  <c:v>6407.0660436197477</c:v>
                </c:pt>
                <c:pt idx="2312">
                  <c:v>6431.4128945855027</c:v>
                </c:pt>
                <c:pt idx="2313">
                  <c:v>6455.8522635849276</c:v>
                </c:pt>
                <c:pt idx="2314">
                  <c:v>6480.3845021865509</c:v>
                </c:pt>
                <c:pt idx="2315">
                  <c:v>6505.0099632948595</c:v>
                </c:pt>
                <c:pt idx="2316">
                  <c:v>6529.7290011553805</c:v>
                </c:pt>
                <c:pt idx="2317">
                  <c:v>6554.5419713597712</c:v>
                </c:pt>
                <c:pt idx="2318">
                  <c:v>6579.4492308509389</c:v>
                </c:pt>
                <c:pt idx="2319">
                  <c:v>6604.451137928173</c:v>
                </c:pt>
                <c:pt idx="2320">
                  <c:v>6629.5480522523003</c:v>
                </c:pt>
                <c:pt idx="2321">
                  <c:v>6654.7403348508597</c:v>
                </c:pt>
                <c:pt idx="2322">
                  <c:v>6680.0283481232927</c:v>
                </c:pt>
                <c:pt idx="2323">
                  <c:v>6705.4124558461617</c:v>
                </c:pt>
                <c:pt idx="2324">
                  <c:v>6730.893023178377</c:v>
                </c:pt>
                <c:pt idx="2325">
                  <c:v>6756.4704166664551</c:v>
                </c:pt>
                <c:pt idx="2326">
                  <c:v>6782.1450042497881</c:v>
                </c:pt>
                <c:pt idx="2327">
                  <c:v>6807.9171552659373</c:v>
                </c:pt>
                <c:pt idx="2328">
                  <c:v>6833.7872404559475</c:v>
                </c:pt>
                <c:pt idx="2329">
                  <c:v>6859.7556319696805</c:v>
                </c:pt>
                <c:pt idx="2330">
                  <c:v>6885.8227033711655</c:v>
                </c:pt>
                <c:pt idx="2331">
                  <c:v>6911.9888296439758</c:v>
                </c:pt>
                <c:pt idx="2332">
                  <c:v>6938.2543871966227</c:v>
                </c:pt>
                <c:pt idx="2333">
                  <c:v>6964.6197538679698</c:v>
                </c:pt>
                <c:pt idx="2334">
                  <c:v>6991.0853089326683</c:v>
                </c:pt>
                <c:pt idx="2335">
                  <c:v>7017.6514331066128</c:v>
                </c:pt>
                <c:pt idx="2336">
                  <c:v>7044.3185085524183</c:v>
                </c:pt>
                <c:pt idx="2337">
                  <c:v>7071.0869188849174</c:v>
                </c:pt>
                <c:pt idx="2338">
                  <c:v>7097.9570491766799</c:v>
                </c:pt>
                <c:pt idx="2339">
                  <c:v>7124.9292859635516</c:v>
                </c:pt>
                <c:pt idx="2340">
                  <c:v>7152.0040172502131</c:v>
                </c:pt>
                <c:pt idx="2341">
                  <c:v>7179.1816325157642</c:v>
                </c:pt>
                <c:pt idx="2342">
                  <c:v>7206.4625227193246</c:v>
                </c:pt>
                <c:pt idx="2343">
                  <c:v>7233.847080305658</c:v>
                </c:pt>
                <c:pt idx="2344">
                  <c:v>7261.3356992108193</c:v>
                </c:pt>
                <c:pt idx="2345">
                  <c:v>7288.9287748678207</c:v>
                </c:pt>
                <c:pt idx="2346">
                  <c:v>7316.6267042123191</c:v>
                </c:pt>
                <c:pt idx="2347">
                  <c:v>7344.4298856883261</c:v>
                </c:pt>
                <c:pt idx="2348">
                  <c:v>7372.3387192539421</c:v>
                </c:pt>
                <c:pt idx="2349">
                  <c:v>7400.353606387107</c:v>
                </c:pt>
                <c:pt idx="2350">
                  <c:v>7428.4749500913786</c:v>
                </c:pt>
                <c:pt idx="2351">
                  <c:v>7456.7031549017256</c:v>
                </c:pt>
                <c:pt idx="2352">
                  <c:v>7485.0386268903521</c:v>
                </c:pt>
                <c:pt idx="2353">
                  <c:v>7513.4817736725354</c:v>
                </c:pt>
                <c:pt idx="2354">
                  <c:v>7542.0330044124912</c:v>
                </c:pt>
                <c:pt idx="2355">
                  <c:v>7570.6927298292585</c:v>
                </c:pt>
                <c:pt idx="2356">
                  <c:v>7599.46136220261</c:v>
                </c:pt>
                <c:pt idx="2357">
                  <c:v>7628.3393153789802</c:v>
                </c:pt>
                <c:pt idx="2358">
                  <c:v>7657.3270047774204</c:v>
                </c:pt>
                <c:pt idx="2359">
                  <c:v>7686.4248473955749</c:v>
                </c:pt>
                <c:pt idx="2360">
                  <c:v>7715.6332618156785</c:v>
                </c:pt>
                <c:pt idx="2361">
                  <c:v>7744.9526682105779</c:v>
                </c:pt>
                <c:pt idx="2362">
                  <c:v>7774.3834883497784</c:v>
                </c:pt>
                <c:pt idx="2363">
                  <c:v>7803.9261456055074</c:v>
                </c:pt>
                <c:pt idx="2364">
                  <c:v>7833.5810649588084</c:v>
                </c:pt>
                <c:pt idx="2365">
                  <c:v>7863.348673005652</c:v>
                </c:pt>
                <c:pt idx="2366">
                  <c:v>7893.229397963074</c:v>
                </c:pt>
                <c:pt idx="2367">
                  <c:v>7923.2236696753334</c:v>
                </c:pt>
                <c:pt idx="2368">
                  <c:v>7953.3319196201001</c:v>
                </c:pt>
                <c:pt idx="2369">
                  <c:v>7983.554580914657</c:v>
                </c:pt>
                <c:pt idx="2370">
                  <c:v>8013.8920883221326</c:v>
                </c:pt>
                <c:pt idx="2371">
                  <c:v>8044.344878257757</c:v>
                </c:pt>
                <c:pt idx="2372">
                  <c:v>8074.9133887951366</c:v>
                </c:pt>
                <c:pt idx="2373">
                  <c:v>8105.5980596725585</c:v>
                </c:pt>
                <c:pt idx="2374">
                  <c:v>8136.3993322993147</c:v>
                </c:pt>
                <c:pt idx="2375">
                  <c:v>8167.3176497620525</c:v>
                </c:pt>
                <c:pt idx="2376">
                  <c:v>8198.3534568311479</c:v>
                </c:pt>
                <c:pt idx="2377">
                  <c:v>8229.5071999671072</c:v>
                </c:pt>
                <c:pt idx="2378">
                  <c:v>8260.7793273269817</c:v>
                </c:pt>
                <c:pt idx="2379">
                  <c:v>8292.1702887708252</c:v>
                </c:pt>
                <c:pt idx="2380">
                  <c:v>8323.680535868154</c:v>
                </c:pt>
                <c:pt idx="2381">
                  <c:v>8355.3105219044537</c:v>
                </c:pt>
                <c:pt idx="2382">
                  <c:v>8387.0607018876908</c:v>
                </c:pt>
                <c:pt idx="2383">
                  <c:v>8418.931532554865</c:v>
                </c:pt>
                <c:pt idx="2384">
                  <c:v>8450.9234723785739</c:v>
                </c:pt>
                <c:pt idx="2385">
                  <c:v>8483.0369815736121</c:v>
                </c:pt>
                <c:pt idx="2386">
                  <c:v>8515.2725221035926</c:v>
                </c:pt>
                <c:pt idx="2387">
                  <c:v>8547.6305576875857</c:v>
                </c:pt>
                <c:pt idx="2388">
                  <c:v>8580.1115538067988</c:v>
                </c:pt>
                <c:pt idx="2389">
                  <c:v>8612.7159777112647</c:v>
                </c:pt>
                <c:pt idx="2390">
                  <c:v>8645.4442984265679</c:v>
                </c:pt>
                <c:pt idx="2391">
                  <c:v>8678.2969867605898</c:v>
                </c:pt>
                <c:pt idx="2392">
                  <c:v>8711.2745153102805</c:v>
                </c:pt>
                <c:pt idx="2393">
                  <c:v>8744.3773584684604</c:v>
                </c:pt>
                <c:pt idx="2394">
                  <c:v>8777.605992430641</c:v>
                </c:pt>
                <c:pt idx="2395">
                  <c:v>8810.9608952018771</c:v>
                </c:pt>
                <c:pt idx="2396">
                  <c:v>8844.4425466036446</c:v>
                </c:pt>
                <c:pt idx="2397">
                  <c:v>8878.051428280738</c:v>
                </c:pt>
                <c:pt idx="2398">
                  <c:v>8911.7880237082045</c:v>
                </c:pt>
                <c:pt idx="2399">
                  <c:v>8945.6528181982958</c:v>
                </c:pt>
                <c:pt idx="2400">
                  <c:v>8979.6462989074498</c:v>
                </c:pt>
                <c:pt idx="2401">
                  <c:v>9013.7689548432991</c:v>
                </c:pt>
                <c:pt idx="2402">
                  <c:v>9048.0212768717047</c:v>
                </c:pt>
                <c:pt idx="2403">
                  <c:v>9082.4037577238178</c:v>
                </c:pt>
                <c:pt idx="2404">
                  <c:v>9116.916892003168</c:v>
                </c:pt>
                <c:pt idx="2405">
                  <c:v>9151.5611761927794</c:v>
                </c:pt>
                <c:pt idx="2406">
                  <c:v>9186.3371086623119</c:v>
                </c:pt>
                <c:pt idx="2407">
                  <c:v>9221.2451896752282</c:v>
                </c:pt>
                <c:pt idx="2408">
                  <c:v>9256.2859213959946</c:v>
                </c:pt>
                <c:pt idx="2409">
                  <c:v>9291.4598078972995</c:v>
                </c:pt>
                <c:pt idx="2410">
                  <c:v>9326.7673551673088</c:v>
                </c:pt>
                <c:pt idx="2411">
                  <c:v>9362.209071116944</c:v>
                </c:pt>
                <c:pt idx="2412">
                  <c:v>9397.7854655871888</c:v>
                </c:pt>
                <c:pt idx="2413">
                  <c:v>9433.49705035642</c:v>
                </c:pt>
                <c:pt idx="2414">
                  <c:v>9469.344339147774</c:v>
                </c:pt>
                <c:pt idx="2415">
                  <c:v>9505.3278476365358</c:v>
                </c:pt>
                <c:pt idx="2416">
                  <c:v>9541.4480934575549</c:v>
                </c:pt>
                <c:pt idx="2417">
                  <c:v>9577.7055962126942</c:v>
                </c:pt>
                <c:pt idx="2418">
                  <c:v>9614.1008774783022</c:v>
                </c:pt>
                <c:pt idx="2419">
                  <c:v>9650.6344608127201</c:v>
                </c:pt>
                <c:pt idx="2420">
                  <c:v>9687.3068717638089</c:v>
                </c:pt>
                <c:pt idx="2421">
                  <c:v>9724.1186378765124</c:v>
                </c:pt>
                <c:pt idx="2422">
                  <c:v>9761.0702887004427</c:v>
                </c:pt>
                <c:pt idx="2423">
                  <c:v>9798.1623557975054</c:v>
                </c:pt>
                <c:pt idx="2424">
                  <c:v>9835.3953727495355</c:v>
                </c:pt>
                <c:pt idx="2425">
                  <c:v>9872.7698751659846</c:v>
                </c:pt>
                <c:pt idx="2426">
                  <c:v>9910.2864006916152</c:v>
                </c:pt>
                <c:pt idx="2427">
                  <c:v>9947.9454890142442</c:v>
                </c:pt>
                <c:pt idx="2428">
                  <c:v>9985.747681872499</c:v>
                </c:pt>
                <c:pt idx="2429">
                  <c:v>10023.693523063615</c:v>
                </c:pt>
                <c:pt idx="2430">
                  <c:v>10061.783558451258</c:v>
                </c:pt>
                <c:pt idx="2431">
                  <c:v>10100.018335973373</c:v>
                </c:pt>
                <c:pt idx="2432">
                  <c:v>10138.398405650072</c:v>
                </c:pt>
                <c:pt idx="2433">
                  <c:v>10176.924319591542</c:v>
                </c:pt>
                <c:pt idx="2434">
                  <c:v>10215.596632005991</c:v>
                </c:pt>
                <c:pt idx="2435">
                  <c:v>10254.415899207614</c:v>
                </c:pt>
                <c:pt idx="2436">
                  <c:v>10293.382679624603</c:v>
                </c:pt>
                <c:pt idx="2437">
                  <c:v>10332.497533807176</c:v>
                </c:pt>
                <c:pt idx="2438">
                  <c:v>10371.761024435644</c:v>
                </c:pt>
                <c:pt idx="2439">
                  <c:v>10411.1737163285</c:v>
                </c:pt>
                <c:pt idx="2440">
                  <c:v>10450.736176450548</c:v>
                </c:pt>
                <c:pt idx="2441">
                  <c:v>10490.44897392106</c:v>
                </c:pt>
                <c:pt idx="2442">
                  <c:v>10530.31268002196</c:v>
                </c:pt>
                <c:pt idx="2443">
                  <c:v>10570.327868206043</c:v>
                </c:pt>
                <c:pt idx="2444">
                  <c:v>10610.495114105226</c:v>
                </c:pt>
                <c:pt idx="2445">
                  <c:v>10650.814995538825</c:v>
                </c:pt>
                <c:pt idx="2446">
                  <c:v>10691.288092521872</c:v>
                </c:pt>
                <c:pt idx="2447">
                  <c:v>10731.914987273456</c:v>
                </c:pt>
                <c:pt idx="2448">
                  <c:v>10772.696264225095</c:v>
                </c:pt>
                <c:pt idx="2449">
                  <c:v>10813.632510029151</c:v>
                </c:pt>
                <c:pt idx="2450">
                  <c:v>10854.724313567262</c:v>
                </c:pt>
                <c:pt idx="2451">
                  <c:v>10895.972265958817</c:v>
                </c:pt>
                <c:pt idx="2452">
                  <c:v>10937.376960569462</c:v>
                </c:pt>
                <c:pt idx="2453">
                  <c:v>10978.938993019627</c:v>
                </c:pt>
                <c:pt idx="2454">
                  <c:v>11020.658961193101</c:v>
                </c:pt>
                <c:pt idx="2455">
                  <c:v>11062.537465245636</c:v>
                </c:pt>
                <c:pt idx="2456">
                  <c:v>11104.575107613569</c:v>
                </c:pt>
                <c:pt idx="2457">
                  <c:v>11146.772493022501</c:v>
                </c:pt>
                <c:pt idx="2458">
                  <c:v>11189.130228495987</c:v>
                </c:pt>
                <c:pt idx="2459">
                  <c:v>11231.648923364273</c:v>
                </c:pt>
                <c:pt idx="2460">
                  <c:v>11274.329189273058</c:v>
                </c:pt>
                <c:pt idx="2461">
                  <c:v>11317.171640192295</c:v>
                </c:pt>
                <c:pt idx="2462">
                  <c:v>11360.176892425026</c:v>
                </c:pt>
                <c:pt idx="2463">
                  <c:v>11403.345564616242</c:v>
                </c:pt>
                <c:pt idx="2464">
                  <c:v>11446.678277761785</c:v>
                </c:pt>
                <c:pt idx="2465">
                  <c:v>11490.175655217279</c:v>
                </c:pt>
                <c:pt idx="2466">
                  <c:v>11533.838322707104</c:v>
                </c:pt>
                <c:pt idx="2467">
                  <c:v>11577.666908333391</c:v>
                </c:pt>
                <c:pt idx="2468">
                  <c:v>11621.662042585058</c:v>
                </c:pt>
                <c:pt idx="2469">
                  <c:v>11665.824358346881</c:v>
                </c:pt>
                <c:pt idx="2470">
                  <c:v>11710.154490908599</c:v>
                </c:pt>
                <c:pt idx="2471">
                  <c:v>11754.653077974051</c:v>
                </c:pt>
                <c:pt idx="2472">
                  <c:v>11799.320759670352</c:v>
                </c:pt>
                <c:pt idx="2473">
                  <c:v>11844.1581785571</c:v>
                </c:pt>
                <c:pt idx="2474">
                  <c:v>11889.165979635616</c:v>
                </c:pt>
                <c:pt idx="2475">
                  <c:v>11934.344810358232</c:v>
                </c:pt>
                <c:pt idx="2476">
                  <c:v>11979.695320637595</c:v>
                </c:pt>
                <c:pt idx="2477">
                  <c:v>12025.218162856017</c:v>
                </c:pt>
                <c:pt idx="2478">
                  <c:v>12070.913991874871</c:v>
                </c:pt>
                <c:pt idx="2479">
                  <c:v>12116.783465043996</c:v>
                </c:pt>
                <c:pt idx="2480">
                  <c:v>12162.827242211164</c:v>
                </c:pt>
                <c:pt idx="2481">
                  <c:v>12209.045985731567</c:v>
                </c:pt>
                <c:pt idx="2482">
                  <c:v>12255.440360477347</c:v>
                </c:pt>
                <c:pt idx="2483">
                  <c:v>12302.01103384716</c:v>
                </c:pt>
                <c:pt idx="2484">
                  <c:v>12348.75867577578</c:v>
                </c:pt>
                <c:pt idx="2485">
                  <c:v>12395.683958743728</c:v>
                </c:pt>
                <c:pt idx="2486">
                  <c:v>12442.787557786954</c:v>
                </c:pt>
                <c:pt idx="2487">
                  <c:v>12490.070150506544</c:v>
                </c:pt>
                <c:pt idx="2488">
                  <c:v>12537.53241707847</c:v>
                </c:pt>
                <c:pt idx="2489">
                  <c:v>12585.175040263368</c:v>
                </c:pt>
                <c:pt idx="2490">
                  <c:v>12632.998705416368</c:v>
                </c:pt>
                <c:pt idx="2491">
                  <c:v>12681.004100496952</c:v>
                </c:pt>
                <c:pt idx="2492">
                  <c:v>12729.19191607884</c:v>
                </c:pt>
                <c:pt idx="2493">
                  <c:v>12777.56284535994</c:v>
                </c:pt>
                <c:pt idx="2494">
                  <c:v>12826.117584172309</c:v>
                </c:pt>
                <c:pt idx="2495">
                  <c:v>12874.856830992165</c:v>
                </c:pt>
                <c:pt idx="2496">
                  <c:v>12923.781286949936</c:v>
                </c:pt>
                <c:pt idx="2497">
                  <c:v>12972.891655840345</c:v>
                </c:pt>
                <c:pt idx="2498">
                  <c:v>13022.188644132539</c:v>
                </c:pt>
                <c:pt idx="2499">
                  <c:v>13071.672960980242</c:v>
                </c:pt>
                <c:pt idx="2500">
                  <c:v>13121.345318231968</c:v>
                </c:pt>
                <c:pt idx="2501">
                  <c:v>13171.206430441251</c:v>
                </c:pt>
                <c:pt idx="2502">
                  <c:v>13221.257014876928</c:v>
                </c:pt>
                <c:pt idx="2503">
                  <c:v>13271.49779153346</c:v>
                </c:pt>
                <c:pt idx="2504">
                  <c:v>13321.929483141288</c:v>
                </c:pt>
                <c:pt idx="2505">
                  <c:v>13372.552815177225</c:v>
                </c:pt>
                <c:pt idx="2506">
                  <c:v>13423.368515874899</c:v>
                </c:pt>
                <c:pt idx="2507">
                  <c:v>13474.377316235224</c:v>
                </c:pt>
                <c:pt idx="2508">
                  <c:v>13525.579950036919</c:v>
                </c:pt>
                <c:pt idx="2509">
                  <c:v>13576.97715384706</c:v>
                </c:pt>
                <c:pt idx="2510">
                  <c:v>13628.569667031679</c:v>
                </c:pt>
                <c:pt idx="2511">
                  <c:v>13680.3582317664</c:v>
                </c:pt>
                <c:pt idx="2512">
                  <c:v>13732.343593047113</c:v>
                </c:pt>
                <c:pt idx="2513">
                  <c:v>13784.526498700692</c:v>
                </c:pt>
                <c:pt idx="2514">
                  <c:v>13836.907699395755</c:v>
                </c:pt>
                <c:pt idx="2515">
                  <c:v>13889.487948653459</c:v>
                </c:pt>
                <c:pt idx="2516">
                  <c:v>13942.268002858342</c:v>
                </c:pt>
                <c:pt idx="2517">
                  <c:v>13995.248621269204</c:v>
                </c:pt>
                <c:pt idx="2518">
                  <c:v>14048.430566030027</c:v>
                </c:pt>
                <c:pt idx="2519">
                  <c:v>14101.814602180941</c:v>
                </c:pt>
                <c:pt idx="2520">
                  <c:v>14155.401497669229</c:v>
                </c:pt>
                <c:pt idx="2521">
                  <c:v>14209.192023360372</c:v>
                </c:pt>
                <c:pt idx="2522">
                  <c:v>14263.186953049142</c:v>
                </c:pt>
                <c:pt idx="2523">
                  <c:v>14317.387063470729</c:v>
                </c:pt>
                <c:pt idx="2524">
                  <c:v>14371.793134311918</c:v>
                </c:pt>
                <c:pt idx="2525">
                  <c:v>14426.405948222304</c:v>
                </c:pt>
                <c:pt idx="2526">
                  <c:v>14481.226290825549</c:v>
                </c:pt>
                <c:pt idx="2527">
                  <c:v>14536.254950730687</c:v>
                </c:pt>
                <c:pt idx="2528">
                  <c:v>14591.492719543463</c:v>
                </c:pt>
                <c:pt idx="2529">
                  <c:v>14646.940391877728</c:v>
                </c:pt>
                <c:pt idx="2530">
                  <c:v>14702.598765366864</c:v>
                </c:pt>
                <c:pt idx="2531">
                  <c:v>14758.468640675257</c:v>
                </c:pt>
                <c:pt idx="2532">
                  <c:v>14814.550821509823</c:v>
                </c:pt>
                <c:pt idx="2533">
                  <c:v>14870.84611463156</c:v>
                </c:pt>
                <c:pt idx="2534">
                  <c:v>14927.355329867161</c:v>
                </c:pt>
                <c:pt idx="2535">
                  <c:v>14984.079280120657</c:v>
                </c:pt>
                <c:pt idx="2536">
                  <c:v>15041.018781385115</c:v>
                </c:pt>
                <c:pt idx="2537">
                  <c:v>15098.174652754378</c:v>
                </c:pt>
                <c:pt idx="2538">
                  <c:v>15155.547716434845</c:v>
                </c:pt>
                <c:pt idx="2539">
                  <c:v>15213.138797757298</c:v>
                </c:pt>
                <c:pt idx="2540">
                  <c:v>15270.948725188775</c:v>
                </c:pt>
                <c:pt idx="2541">
                  <c:v>15328.978330344493</c:v>
                </c:pt>
                <c:pt idx="2542">
                  <c:v>15387.228447999802</c:v>
                </c:pt>
                <c:pt idx="2543">
                  <c:v>15445.699916102201</c:v>
                </c:pt>
                <c:pt idx="2544">
                  <c:v>15504.39357578339</c:v>
                </c:pt>
                <c:pt idx="2545">
                  <c:v>15563.310271371367</c:v>
                </c:pt>
                <c:pt idx="2546">
                  <c:v>15622.450850402578</c:v>
                </c:pt>
                <c:pt idx="2547">
                  <c:v>15681.816163634108</c:v>
                </c:pt>
                <c:pt idx="2548">
                  <c:v>15741.407065055919</c:v>
                </c:pt>
                <c:pt idx="2549">
                  <c:v>15801.224411903131</c:v>
                </c:pt>
                <c:pt idx="2550">
                  <c:v>15861.269064668364</c:v>
                </c:pt>
                <c:pt idx="2551">
                  <c:v>15921.541887114105</c:v>
                </c:pt>
                <c:pt idx="2552">
                  <c:v>15982.043746285139</c:v>
                </c:pt>
                <c:pt idx="2553">
                  <c:v>16042.775512521022</c:v>
                </c:pt>
                <c:pt idx="2554">
                  <c:v>16103.738059468602</c:v>
                </c:pt>
                <c:pt idx="2555">
                  <c:v>16164.932264094583</c:v>
                </c:pt>
                <c:pt idx="2556">
                  <c:v>16226.359006698143</c:v>
                </c:pt>
                <c:pt idx="2557">
                  <c:v>16288.019170923597</c:v>
                </c:pt>
                <c:pt idx="2558">
                  <c:v>16349.913643773107</c:v>
                </c:pt>
                <c:pt idx="2559">
                  <c:v>16412.043315619445</c:v>
                </c:pt>
                <c:pt idx="2560">
                  <c:v>16474.4090802188</c:v>
                </c:pt>
                <c:pt idx="2561">
                  <c:v>16537.011834723631</c:v>
                </c:pt>
                <c:pt idx="2562">
                  <c:v>16599.852479695583</c:v>
                </c:pt>
                <c:pt idx="2563">
                  <c:v>16662.931919118426</c:v>
                </c:pt>
                <c:pt idx="2564">
                  <c:v>16726.251060411076</c:v>
                </c:pt>
                <c:pt idx="2565">
                  <c:v>16789.81081444064</c:v>
                </c:pt>
                <c:pt idx="2566">
                  <c:v>16853.612095535515</c:v>
                </c:pt>
                <c:pt idx="2567">
                  <c:v>16917.655821498549</c:v>
                </c:pt>
                <c:pt idx="2568">
                  <c:v>16981.942913620245</c:v>
                </c:pt>
                <c:pt idx="2569">
                  <c:v>17046.474296692002</c:v>
                </c:pt>
                <c:pt idx="2570">
                  <c:v>17111.250899019433</c:v>
                </c:pt>
                <c:pt idx="2571">
                  <c:v>17176.273652435706</c:v>
                </c:pt>
                <c:pt idx="2572">
                  <c:v>17241.543492314962</c:v>
                </c:pt>
                <c:pt idx="2573">
                  <c:v>17307.061357585761</c:v>
                </c:pt>
                <c:pt idx="2574">
                  <c:v>17372.828190744585</c:v>
                </c:pt>
                <c:pt idx="2575">
                  <c:v>17438.844937869417</c:v>
                </c:pt>
                <c:pt idx="2576">
                  <c:v>17505.112548633322</c:v>
                </c:pt>
                <c:pt idx="2577">
                  <c:v>17571.631976318131</c:v>
                </c:pt>
                <c:pt idx="2578">
                  <c:v>17638.404177828139</c:v>
                </c:pt>
                <c:pt idx="2579">
                  <c:v>17705.430113703886</c:v>
                </c:pt>
                <c:pt idx="2580">
                  <c:v>17772.71074813596</c:v>
                </c:pt>
                <c:pt idx="2581">
                  <c:v>17840.247048978876</c:v>
                </c:pt>
                <c:pt idx="2582">
                  <c:v>17908.039987764994</c:v>
                </c:pt>
                <c:pt idx="2583">
                  <c:v>17976.090539718502</c:v>
                </c:pt>
                <c:pt idx="2584">
                  <c:v>18044.399683769432</c:v>
                </c:pt>
                <c:pt idx="2585">
                  <c:v>18112.968402567756</c:v>
                </c:pt>
                <c:pt idx="2586">
                  <c:v>18181.797682497516</c:v>
                </c:pt>
                <c:pt idx="2587">
                  <c:v>18250.888513691007</c:v>
                </c:pt>
                <c:pt idx="2588">
                  <c:v>18320.241890043031</c:v>
                </c:pt>
                <c:pt idx="2589">
                  <c:v>18389.858809225196</c:v>
                </c:pt>
                <c:pt idx="2590">
                  <c:v>18459.740272700252</c:v>
                </c:pt>
                <c:pt idx="2591">
                  <c:v>18529.887285736513</c:v>
                </c:pt>
                <c:pt idx="2592">
                  <c:v>18600.300857422313</c:v>
                </c:pt>
                <c:pt idx="2593">
                  <c:v>18670.982000680517</c:v>
                </c:pt>
                <c:pt idx="2594">
                  <c:v>18741.931732283105</c:v>
                </c:pt>
                <c:pt idx="2595">
                  <c:v>18813.151072865781</c:v>
                </c:pt>
                <c:pt idx="2596">
                  <c:v>18884.64104694267</c:v>
                </c:pt>
                <c:pt idx="2597">
                  <c:v>18956.402682921052</c:v>
                </c:pt>
                <c:pt idx="2598">
                  <c:v>19028.437013116152</c:v>
                </c:pt>
                <c:pt idx="2599">
                  <c:v>19100.745073765993</c:v>
                </c:pt>
                <c:pt idx="2600">
                  <c:v>19173.327905046302</c:v>
                </c:pt>
                <c:pt idx="2601">
                  <c:v>19246.18655108548</c:v>
                </c:pt>
                <c:pt idx="2602">
                  <c:v>19319.322059979604</c:v>
                </c:pt>
                <c:pt idx="2603">
                  <c:v>19392.735483807526</c:v>
                </c:pt>
                <c:pt idx="2604">
                  <c:v>19466.427878645994</c:v>
                </c:pt>
                <c:pt idx="2605">
                  <c:v>19540.400304584851</c:v>
                </c:pt>
                <c:pt idx="2606">
                  <c:v>19614.653825742273</c:v>
                </c:pt>
                <c:pt idx="2607">
                  <c:v>19689.189510280095</c:v>
                </c:pt>
                <c:pt idx="2608">
                  <c:v>19764.008430419159</c:v>
                </c:pt>
                <c:pt idx="2609">
                  <c:v>19839.11166245475</c:v>
                </c:pt>
                <c:pt idx="2610">
                  <c:v>19914.50028677208</c:v>
                </c:pt>
                <c:pt idx="2611">
                  <c:v>19990.175387861815</c:v>
                </c:pt>
                <c:pt idx="2612">
                  <c:v>20066.13805433569</c:v>
                </c:pt>
                <c:pt idx="2613">
                  <c:v>20142.389378942167</c:v>
                </c:pt>
                <c:pt idx="2614">
                  <c:v>20218.930458582148</c:v>
                </c:pt>
                <c:pt idx="2615">
                  <c:v>20295.76239432476</c:v>
                </c:pt>
                <c:pt idx="2616">
                  <c:v>20372.886291423194</c:v>
                </c:pt>
                <c:pt idx="2617">
                  <c:v>20450.303259330602</c:v>
                </c:pt>
                <c:pt idx="2618">
                  <c:v>20528.01441171606</c:v>
                </c:pt>
                <c:pt idx="2619">
                  <c:v>20606.020866480583</c:v>
                </c:pt>
                <c:pt idx="2620">
                  <c:v>20684.32374577321</c:v>
                </c:pt>
                <c:pt idx="2621">
                  <c:v>20762.924176007149</c:v>
                </c:pt>
                <c:pt idx="2622">
                  <c:v>20841.823287875977</c:v>
                </c:pt>
                <c:pt idx="2623">
                  <c:v>20921.022216369907</c:v>
                </c:pt>
                <c:pt idx="2624">
                  <c:v>21000.522100792114</c:v>
                </c:pt>
                <c:pt idx="2625">
                  <c:v>21080.324084775126</c:v>
                </c:pt>
                <c:pt idx="2626">
                  <c:v>21160.429316297272</c:v>
                </c:pt>
                <c:pt idx="2627">
                  <c:v>21240.838947699202</c:v>
                </c:pt>
                <c:pt idx="2628">
                  <c:v>21321.554135700459</c:v>
                </c:pt>
                <c:pt idx="2629">
                  <c:v>21402.57604141612</c:v>
                </c:pt>
                <c:pt idx="2630">
                  <c:v>21483.9058303735</c:v>
                </c:pt>
                <c:pt idx="2631">
                  <c:v>21565.544672528918</c:v>
                </c:pt>
                <c:pt idx="2632">
                  <c:v>21647.493742284529</c:v>
                </c:pt>
                <c:pt idx="2633">
                  <c:v>21729.754218505212</c:v>
                </c:pt>
                <c:pt idx="2634">
                  <c:v>21812.327284535531</c:v>
                </c:pt>
                <c:pt idx="2635">
                  <c:v>21895.214128216769</c:v>
                </c:pt>
                <c:pt idx="2636">
                  <c:v>21978.415941903993</c:v>
                </c:pt>
                <c:pt idx="2637">
                  <c:v>22061.933922483229</c:v>
                </c:pt>
                <c:pt idx="2638">
                  <c:v>22145.769271388664</c:v>
                </c:pt>
                <c:pt idx="2639">
                  <c:v>22229.923194619943</c:v>
                </c:pt>
                <c:pt idx="2640">
                  <c:v>22314.396902759501</c:v>
                </c:pt>
                <c:pt idx="2641">
                  <c:v>22399.191610989987</c:v>
                </c:pt>
                <c:pt idx="2642">
                  <c:v>22484.308539111749</c:v>
                </c:pt>
                <c:pt idx="2643">
                  <c:v>22569.748911560375</c:v>
                </c:pt>
                <c:pt idx="2644">
                  <c:v>22655.513957424304</c:v>
                </c:pt>
                <c:pt idx="2645">
                  <c:v>22741.604910462516</c:v>
                </c:pt>
                <c:pt idx="2646">
                  <c:v>22828.023009122273</c:v>
                </c:pt>
                <c:pt idx="2647">
                  <c:v>22914.769496556939</c:v>
                </c:pt>
                <c:pt idx="2648">
                  <c:v>23001.845620643857</c:v>
                </c:pt>
                <c:pt idx="2649">
                  <c:v>23089.252634002303</c:v>
                </c:pt>
                <c:pt idx="2650">
                  <c:v>23176.991794011512</c:v>
                </c:pt>
                <c:pt idx="2651">
                  <c:v>23265.064362828758</c:v>
                </c:pt>
                <c:pt idx="2652">
                  <c:v>23353.471607407508</c:v>
                </c:pt>
                <c:pt idx="2653">
                  <c:v>23442.214799515656</c:v>
                </c:pt>
                <c:pt idx="2654">
                  <c:v>23531.295215753817</c:v>
                </c:pt>
                <c:pt idx="2655">
                  <c:v>23620.714137573683</c:v>
                </c:pt>
                <c:pt idx="2656">
                  <c:v>23710.472851296465</c:v>
                </c:pt>
                <c:pt idx="2657">
                  <c:v>23800.57264813139</c:v>
                </c:pt>
                <c:pt idx="2658">
                  <c:v>23891.014824194292</c:v>
                </c:pt>
                <c:pt idx="2659">
                  <c:v>23981.80068052623</c:v>
                </c:pt>
                <c:pt idx="2660">
                  <c:v>24072.931523112231</c:v>
                </c:pt>
                <c:pt idx="2661">
                  <c:v>24164.408662900059</c:v>
                </c:pt>
                <c:pt idx="2662">
                  <c:v>24256.233415819079</c:v>
                </c:pt>
                <c:pt idx="2663">
                  <c:v>24348.407102799192</c:v>
                </c:pt>
                <c:pt idx="2664">
                  <c:v>24440.93104978983</c:v>
                </c:pt>
                <c:pt idx="2665">
                  <c:v>24533.806587779032</c:v>
                </c:pt>
                <c:pt idx="2666">
                  <c:v>24627.035052812593</c:v>
                </c:pt>
                <c:pt idx="2667">
                  <c:v>24720.617786013281</c:v>
                </c:pt>
                <c:pt idx="2668">
                  <c:v>24814.556133600134</c:v>
                </c:pt>
                <c:pt idx="2669">
                  <c:v>24908.851446907815</c:v>
                </c:pt>
                <c:pt idx="2670">
                  <c:v>25003.505082406064</c:v>
                </c:pt>
                <c:pt idx="2671">
                  <c:v>25098.518401719208</c:v>
                </c:pt>
                <c:pt idx="2672">
                  <c:v>25193.89277164574</c:v>
                </c:pt>
                <c:pt idx="2673">
                  <c:v>25289.629564177994</c:v>
                </c:pt>
                <c:pt idx="2674">
                  <c:v>25385.730156521873</c:v>
                </c:pt>
                <c:pt idx="2675">
                  <c:v>25482.195931116657</c:v>
                </c:pt>
                <c:pt idx="2676">
                  <c:v>25579.028275654902</c:v>
                </c:pt>
                <c:pt idx="2677">
                  <c:v>25676.228583102391</c:v>
                </c:pt>
                <c:pt idx="2678">
                  <c:v>25773.798251718181</c:v>
                </c:pt>
                <c:pt idx="2679">
                  <c:v>25871.73868507471</c:v>
                </c:pt>
                <c:pt idx="2680">
                  <c:v>25970.051292077995</c:v>
                </c:pt>
                <c:pt idx="2681">
                  <c:v>26068.737486987891</c:v>
                </c:pt>
                <c:pt idx="2682">
                  <c:v>26167.798689438445</c:v>
                </c:pt>
                <c:pt idx="2683">
                  <c:v>26267.23632445831</c:v>
                </c:pt>
                <c:pt idx="2684">
                  <c:v>26367.051822491252</c:v>
                </c:pt>
                <c:pt idx="2685">
                  <c:v>26467.246619416721</c:v>
                </c:pt>
                <c:pt idx="2686">
                  <c:v>26567.822156570506</c:v>
                </c:pt>
                <c:pt idx="2687">
                  <c:v>26668.779880765476</c:v>
                </c:pt>
                <c:pt idx="2688">
                  <c:v>26770.121244312384</c:v>
                </c:pt>
                <c:pt idx="2689">
                  <c:v>26871.847705040771</c:v>
                </c:pt>
                <c:pt idx="2690">
                  <c:v>26973.960726319925</c:v>
                </c:pt>
                <c:pt idx="2691">
                  <c:v>27076.461777079941</c:v>
                </c:pt>
                <c:pt idx="2692">
                  <c:v>27179.352331832844</c:v>
                </c:pt>
                <c:pt idx="2693">
                  <c:v>27282.633870693811</c:v>
                </c:pt>
                <c:pt idx="2694">
                  <c:v>27386.307879402448</c:v>
                </c:pt>
                <c:pt idx="2695">
                  <c:v>27490.375849344178</c:v>
                </c:pt>
                <c:pt idx="2696">
                  <c:v>27594.839277571686</c:v>
                </c:pt>
                <c:pt idx="2697">
                  <c:v>27699.699666826458</c:v>
                </c:pt>
                <c:pt idx="2698">
                  <c:v>27804.9585255604</c:v>
                </c:pt>
                <c:pt idx="2699">
                  <c:v>27910.617367957529</c:v>
                </c:pt>
                <c:pt idx="2700">
                  <c:v>28016.677713955767</c:v>
                </c:pt>
                <c:pt idx="2701">
                  <c:v>28123.1410892688</c:v>
                </c:pt>
                <c:pt idx="2702">
                  <c:v>28230.009025408021</c:v>
                </c:pt>
                <c:pt idx="2703">
                  <c:v>28337.283059704572</c:v>
                </c:pt>
                <c:pt idx="2704">
                  <c:v>28444.96473533145</c:v>
                </c:pt>
                <c:pt idx="2705">
                  <c:v>28553.055601325712</c:v>
                </c:pt>
                <c:pt idx="2706">
                  <c:v>28661.557212610751</c:v>
                </c:pt>
                <c:pt idx="2707">
                  <c:v>28770.471130018672</c:v>
                </c:pt>
                <c:pt idx="2708">
                  <c:v>28879.798920312744</c:v>
                </c:pt>
                <c:pt idx="2709">
                  <c:v>28989.542156209933</c:v>
                </c:pt>
                <c:pt idx="2710">
                  <c:v>29099.702416403532</c:v>
                </c:pt>
                <c:pt idx="2711">
                  <c:v>29210.281285585865</c:v>
                </c:pt>
                <c:pt idx="2712">
                  <c:v>29321.280354471091</c:v>
                </c:pt>
                <c:pt idx="2713">
                  <c:v>29432.701219818082</c:v>
                </c:pt>
                <c:pt idx="2714">
                  <c:v>29544.545484453392</c:v>
                </c:pt>
                <c:pt idx="2715">
                  <c:v>29656.814757294316</c:v>
                </c:pt>
                <c:pt idx="2716">
                  <c:v>29769.510653372035</c:v>
                </c:pt>
                <c:pt idx="2717">
                  <c:v>29882.63479385485</c:v>
                </c:pt>
                <c:pt idx="2718">
                  <c:v>29996.188806071499</c:v>
                </c:pt>
                <c:pt idx="2719">
                  <c:v>30110.174323534571</c:v>
                </c:pt>
                <c:pt idx="2720">
                  <c:v>30224.592985964002</c:v>
                </c:pt>
                <c:pt idx="2721">
                  <c:v>30339.446439310665</c:v>
                </c:pt>
                <c:pt idx="2722">
                  <c:v>30454.736335780046</c:v>
                </c:pt>
                <c:pt idx="2723">
                  <c:v>30570.464333856013</c:v>
                </c:pt>
                <c:pt idx="2724">
                  <c:v>30686.632098324666</c:v>
                </c:pt>
                <c:pt idx="2725">
                  <c:v>30803.241300298301</c:v>
                </c:pt>
                <c:pt idx="2726">
                  <c:v>30920.293617239437</c:v>
                </c:pt>
                <c:pt idx="2727">
                  <c:v>31037.790732984948</c:v>
                </c:pt>
                <c:pt idx="2728">
                  <c:v>31155.734337770293</c:v>
                </c:pt>
                <c:pt idx="2729">
                  <c:v>31274.126128253822</c:v>
                </c:pt>
                <c:pt idx="2730">
                  <c:v>31392.967807541187</c:v>
                </c:pt>
                <c:pt idx="2731">
                  <c:v>31512.261085209844</c:v>
                </c:pt>
                <c:pt idx="2732">
                  <c:v>31632.007677333644</c:v>
                </c:pt>
                <c:pt idx="2733">
                  <c:v>31752.209306507513</c:v>
                </c:pt>
                <c:pt idx="2734">
                  <c:v>31872.867701872241</c:v>
                </c:pt>
                <c:pt idx="2735">
                  <c:v>31993.984599139356</c:v>
                </c:pt>
                <c:pt idx="2736">
                  <c:v>32115.561740616085</c:v>
                </c:pt>
                <c:pt idx="2737">
                  <c:v>32237.600875230426</c:v>
                </c:pt>
                <c:pt idx="2738">
                  <c:v>32360.103758556303</c:v>
                </c:pt>
                <c:pt idx="2739">
                  <c:v>32483.072152838817</c:v>
                </c:pt>
                <c:pt idx="2740">
                  <c:v>32606.507827019606</c:v>
                </c:pt>
                <c:pt idx="2741">
                  <c:v>32730.412556762283</c:v>
                </c:pt>
                <c:pt idx="2742">
                  <c:v>32854.788124477978</c:v>
                </c:pt>
                <c:pt idx="2743">
                  <c:v>32979.636319350997</c:v>
                </c:pt>
                <c:pt idx="2744">
                  <c:v>33104.958937364529</c:v>
                </c:pt>
                <c:pt idx="2745">
                  <c:v>33230.757781326516</c:v>
                </c:pt>
                <c:pt idx="2746">
                  <c:v>33357.034660895559</c:v>
                </c:pt>
                <c:pt idx="2747">
                  <c:v>33483.79139260696</c:v>
                </c:pt>
                <c:pt idx="2748">
                  <c:v>33611.029799898868</c:v>
                </c:pt>
                <c:pt idx="2749">
                  <c:v>33738.751713138481</c:v>
                </c:pt>
                <c:pt idx="2750">
                  <c:v>33866.958969648411</c:v>
                </c:pt>
                <c:pt idx="2751">
                  <c:v>33995.653413733075</c:v>
                </c:pt>
                <c:pt idx="2752">
                  <c:v>34124.836896705259</c:v>
                </c:pt>
                <c:pt idx="2753">
                  <c:v>34254.511276912737</c:v>
                </c:pt>
                <c:pt idx="2754">
                  <c:v>34384.678419765005</c:v>
                </c:pt>
                <c:pt idx="2755">
                  <c:v>34515.34019776011</c:v>
                </c:pt>
                <c:pt idx="2756">
                  <c:v>34646.4984905116</c:v>
                </c:pt>
                <c:pt idx="2757">
                  <c:v>34778.155184775547</c:v>
                </c:pt>
                <c:pt idx="2758">
                  <c:v>34910.312174477694</c:v>
                </c:pt>
                <c:pt idx="2759">
                  <c:v>35042.97136074071</c:v>
                </c:pt>
                <c:pt idx="2760">
                  <c:v>35176.134651911525</c:v>
                </c:pt>
                <c:pt idx="2761">
                  <c:v>35309.803963588791</c:v>
                </c:pt>
                <c:pt idx="2762">
                  <c:v>35443.981218650428</c:v>
                </c:pt>
                <c:pt idx="2763">
                  <c:v>35578.668347281302</c:v>
                </c:pt>
                <c:pt idx="2764">
                  <c:v>35713.867287000969</c:v>
                </c:pt>
                <c:pt idx="2765">
                  <c:v>35849.579982691575</c:v>
                </c:pt>
                <c:pt idx="2766">
                  <c:v>35985.808386625802</c:v>
                </c:pt>
                <c:pt idx="2767">
                  <c:v>36122.554458494982</c:v>
                </c:pt>
                <c:pt idx="2768">
                  <c:v>36259.820165437261</c:v>
                </c:pt>
                <c:pt idx="2769">
                  <c:v>36397.60748206592</c:v>
                </c:pt>
                <c:pt idx="2770">
                  <c:v>36535.918390497769</c:v>
                </c:pt>
                <c:pt idx="2771">
                  <c:v>36674.754880381661</c:v>
                </c:pt>
                <c:pt idx="2772">
                  <c:v>36814.118948927113</c:v>
                </c:pt>
                <c:pt idx="2773">
                  <c:v>36954.012600933034</c:v>
                </c:pt>
                <c:pt idx="2774">
                  <c:v>37094.437848816582</c:v>
                </c:pt>
                <c:pt idx="2775">
                  <c:v>37235.396712642083</c:v>
                </c:pt>
                <c:pt idx="2776">
                  <c:v>37376.891220150123</c:v>
                </c:pt>
                <c:pt idx="2777">
                  <c:v>37518.923406786693</c:v>
                </c:pt>
                <c:pt idx="2778">
                  <c:v>37661.495315732485</c:v>
                </c:pt>
                <c:pt idx="2779">
                  <c:v>37804.608997932271</c:v>
                </c:pt>
                <c:pt idx="2780">
                  <c:v>37948.266512124414</c:v>
                </c:pt>
                <c:pt idx="2781">
                  <c:v>38092.469924870486</c:v>
                </c:pt>
                <c:pt idx="2782">
                  <c:v>38237.221310584995</c:v>
                </c:pt>
                <c:pt idx="2783">
                  <c:v>38382.522751565222</c:v>
                </c:pt>
                <c:pt idx="2784">
                  <c:v>38528.376338021168</c:v>
                </c:pt>
                <c:pt idx="2785">
                  <c:v>38674.784168105652</c:v>
                </c:pt>
                <c:pt idx="2786">
                  <c:v>38821.748347944456</c:v>
                </c:pt>
                <c:pt idx="2787">
                  <c:v>38969.270991666643</c:v>
                </c:pt>
                <c:pt idx="2788">
                  <c:v>39117.35422143498</c:v>
                </c:pt>
                <c:pt idx="2789">
                  <c:v>39266.000167476435</c:v>
                </c:pt>
                <c:pt idx="2790">
                  <c:v>39415.21096811285</c:v>
                </c:pt>
                <c:pt idx="2791">
                  <c:v>39564.988769791678</c:v>
                </c:pt>
                <c:pt idx="2792">
                  <c:v>39715.335727116886</c:v>
                </c:pt>
                <c:pt idx="2793">
                  <c:v>39866.254002879934</c:v>
                </c:pt>
                <c:pt idx="2794">
                  <c:v>40017.745768090877</c:v>
                </c:pt>
                <c:pt idx="2795">
                  <c:v>40169.813202009624</c:v>
                </c:pt>
                <c:pt idx="2796">
                  <c:v>40322.458492177262</c:v>
                </c:pt>
                <c:pt idx="2797">
                  <c:v>40475.68383444754</c:v>
                </c:pt>
                <c:pt idx="2798">
                  <c:v>40629.49143301844</c:v>
                </c:pt>
                <c:pt idx="2799">
                  <c:v>40783.883500463911</c:v>
                </c:pt>
                <c:pt idx="2800">
                  <c:v>40938.862257765679</c:v>
                </c:pt>
                <c:pt idx="2801">
                  <c:v>41094.429934345193</c:v>
                </c:pt>
                <c:pt idx="2802">
                  <c:v>41250.588768095709</c:v>
                </c:pt>
                <c:pt idx="2803">
                  <c:v>41407.341005414477</c:v>
                </c:pt>
                <c:pt idx="2804">
                  <c:v>41564.688901235051</c:v>
                </c:pt>
                <c:pt idx="2805">
                  <c:v>41722.634719059744</c:v>
                </c:pt>
                <c:pt idx="2806">
                  <c:v>41881.180730992171</c:v>
                </c:pt>
                <c:pt idx="2807">
                  <c:v>42040.32921776994</c:v>
                </c:pt>
                <c:pt idx="2808">
                  <c:v>42200.082468797467</c:v>
                </c:pt>
                <c:pt idx="2809">
                  <c:v>42360.4427821789</c:v>
                </c:pt>
                <c:pt idx="2810">
                  <c:v>42521.412464751178</c:v>
                </c:pt>
                <c:pt idx="2811">
                  <c:v>42682.99383211723</c:v>
                </c:pt>
                <c:pt idx="2812">
                  <c:v>42845.18920867928</c:v>
                </c:pt>
                <c:pt idx="2813">
                  <c:v>43008.000927672263</c:v>
                </c:pt>
                <c:pt idx="2814">
                  <c:v>43171.431331197418</c:v>
                </c:pt>
                <c:pt idx="2815">
                  <c:v>43335.482770255971</c:v>
                </c:pt>
                <c:pt idx="2816">
                  <c:v>43500.157604782944</c:v>
                </c:pt>
                <c:pt idx="2817">
                  <c:v>43665.458203681119</c:v>
                </c:pt>
                <c:pt idx="2818">
                  <c:v>43831.386944855105</c:v>
                </c:pt>
                <c:pt idx="2819">
                  <c:v>43997.946215245553</c:v>
                </c:pt>
                <c:pt idx="2820">
                  <c:v>44165.138410863488</c:v>
                </c:pt>
                <c:pt idx="2821">
                  <c:v>44332.965936824774</c:v>
                </c:pt>
                <c:pt idx="2822">
                  <c:v>44501.43120738471</c:v>
                </c:pt>
                <c:pt idx="2823">
                  <c:v>44670.536645972774</c:v>
                </c:pt>
                <c:pt idx="2824">
                  <c:v>44840.284685227474</c:v>
                </c:pt>
                <c:pt idx="2825">
                  <c:v>45010.677767031339</c:v>
                </c:pt>
                <c:pt idx="2826">
                  <c:v>45181.718342546061</c:v>
                </c:pt>
                <c:pt idx="2827">
                  <c:v>45353.408872247739</c:v>
                </c:pt>
                <c:pt idx="2828">
                  <c:v>45525.751825962281</c:v>
                </c:pt>
                <c:pt idx="2829">
                  <c:v>45698.74968290094</c:v>
                </c:pt>
                <c:pt idx="2830">
                  <c:v>45872.404931695964</c:v>
                </c:pt>
                <c:pt idx="2831">
                  <c:v>46046.720070436408</c:v>
                </c:pt>
                <c:pt idx="2832">
                  <c:v>46221.697606704067</c:v>
                </c:pt>
                <c:pt idx="2833">
                  <c:v>46397.340057609545</c:v>
                </c:pt>
                <c:pt idx="2834">
                  <c:v>46573.649949828461</c:v>
                </c:pt>
                <c:pt idx="2835">
                  <c:v>46750.629819637812</c:v>
                </c:pt>
                <c:pt idx="2836">
                  <c:v>46928.282212952436</c:v>
                </c:pt>
                <c:pt idx="2837">
                  <c:v>47106.609685361655</c:v>
                </c:pt>
                <c:pt idx="2838">
                  <c:v>47285.614802166026</c:v>
                </c:pt>
                <c:pt idx="2839">
                  <c:v>47465.300138414255</c:v>
                </c:pt>
                <c:pt idx="2840">
                  <c:v>47645.668278940233</c:v>
                </c:pt>
                <c:pt idx="2841">
                  <c:v>47826.721818400205</c:v>
                </c:pt>
                <c:pt idx="2842">
                  <c:v>48008.463361310125</c:v>
                </c:pt>
                <c:pt idx="2843">
                  <c:v>48190.895522083105</c:v>
                </c:pt>
                <c:pt idx="2844">
                  <c:v>48374.020925067023</c:v>
                </c:pt>
                <c:pt idx="2845">
                  <c:v>48557.842204582281</c:v>
                </c:pt>
                <c:pt idx="2846">
                  <c:v>48742.362004959694</c:v>
                </c:pt>
                <c:pt idx="2847">
                  <c:v>48927.58298057854</c:v>
                </c:pt>
                <c:pt idx="2848">
                  <c:v>49113.507795904741</c:v>
                </c:pt>
                <c:pt idx="2849">
                  <c:v>49300.139125529182</c:v>
                </c:pt>
                <c:pt idx="2850">
                  <c:v>49487.479654206196</c:v>
                </c:pt>
                <c:pt idx="2851">
                  <c:v>49675.532076892181</c:v>
                </c:pt>
                <c:pt idx="2852">
                  <c:v>49864.299098784373</c:v>
                </c:pt>
                <c:pt idx="2853">
                  <c:v>50053.783435359757</c:v>
                </c:pt>
                <c:pt idx="2854">
                  <c:v>50243.987812414125</c:v>
                </c:pt>
                <c:pt idx="2855">
                  <c:v>50434.9149661013</c:v>
                </c:pt>
                <c:pt idx="2856">
                  <c:v>50626.567642972484</c:v>
                </c:pt>
                <c:pt idx="2857">
                  <c:v>50818.948600015778</c:v>
                </c:pt>
                <c:pt idx="2858">
                  <c:v>51012.060604695842</c:v>
                </c:pt>
                <c:pt idx="2859">
                  <c:v>51205.906434993689</c:v>
                </c:pt>
                <c:pt idx="2860">
                  <c:v>51400.488879446668</c:v>
                </c:pt>
                <c:pt idx="2861">
                  <c:v>51595.810737188564</c:v>
                </c:pt>
                <c:pt idx="2862">
                  <c:v>51791.874817989883</c:v>
                </c:pt>
                <c:pt idx="2863">
                  <c:v>51988.683942298245</c:v>
                </c:pt>
                <c:pt idx="2864">
                  <c:v>52186.240941278978</c:v>
                </c:pt>
                <c:pt idx="2865">
                  <c:v>52384.548656855841</c:v>
                </c:pt>
                <c:pt idx="2866">
                  <c:v>52583.609941751893</c:v>
                </c:pt>
                <c:pt idx="2867">
                  <c:v>52783.427659530549</c:v>
                </c:pt>
                <c:pt idx="2868">
                  <c:v>52984.00468463677</c:v>
                </c:pt>
                <c:pt idx="2869">
                  <c:v>53185.343902438392</c:v>
                </c:pt>
                <c:pt idx="2870">
                  <c:v>53387.448209267655</c:v>
                </c:pt>
                <c:pt idx="2871">
                  <c:v>53590.320512462873</c:v>
                </c:pt>
                <c:pt idx="2872">
                  <c:v>53793.963730410236</c:v>
                </c:pt>
                <c:pt idx="2873">
                  <c:v>53998.380792585798</c:v>
                </c:pt>
                <c:pt idx="2874">
                  <c:v>54203.574639597624</c:v>
                </c:pt>
                <c:pt idx="2875">
                  <c:v>54409.548223228099</c:v>
                </c:pt>
                <c:pt idx="2876">
                  <c:v>54616.304506476365</c:v>
                </c:pt>
                <c:pt idx="2877">
                  <c:v>54823.846463600974</c:v>
                </c:pt>
                <c:pt idx="2878">
                  <c:v>55032.177080162663</c:v>
                </c:pt>
                <c:pt idx="2879">
                  <c:v>55241.299353067283</c:v>
                </c:pt>
                <c:pt idx="2880">
                  <c:v>55451.216290608943</c:v>
                </c:pt>
                <c:pt idx="2881">
                  <c:v>55661.930912513257</c:v>
                </c:pt>
                <c:pt idx="2882">
                  <c:v>55873.446249980807</c:v>
                </c:pt>
                <c:pt idx="2883">
                  <c:v>56085.765345730739</c:v>
                </c:pt>
                <c:pt idx="2884">
                  <c:v>56298.891254044516</c:v>
                </c:pt>
                <c:pt idx="2885">
                  <c:v>56512.827040809883</c:v>
                </c:pt>
                <c:pt idx="2886">
                  <c:v>56727.575783564964</c:v>
                </c:pt>
                <c:pt idx="2887">
                  <c:v>56943.140571542513</c:v>
                </c:pt>
                <c:pt idx="2888">
                  <c:v>57159.524505714377</c:v>
                </c:pt>
                <c:pt idx="2889">
                  <c:v>57376.730698836094</c:v>
                </c:pt>
                <c:pt idx="2890">
                  <c:v>57594.762275491674</c:v>
                </c:pt>
                <c:pt idx="2891">
                  <c:v>57813.622372138547</c:v>
                </c:pt>
                <c:pt idx="2892">
                  <c:v>58033.314137152673</c:v>
                </c:pt>
                <c:pt idx="2893">
                  <c:v>58253.840730873853</c:v>
                </c:pt>
                <c:pt idx="2894">
                  <c:v>58475.205325651179</c:v>
                </c:pt>
                <c:pt idx="2895">
                  <c:v>58697.411105888656</c:v>
                </c:pt>
                <c:pt idx="2896">
                  <c:v>58920.461268091036</c:v>
                </c:pt>
                <c:pt idx="2897">
                  <c:v>59144.359020909782</c:v>
                </c:pt>
                <c:pt idx="2898">
                  <c:v>59369.107585189238</c:v>
                </c:pt>
                <c:pt idx="2899">
                  <c:v>59594.710194012958</c:v>
                </c:pt>
                <c:pt idx="2900">
                  <c:v>59821.17009275021</c:v>
                </c:pt>
                <c:pt idx="2901">
                  <c:v>60048.490539102662</c:v>
                </c:pt>
                <c:pt idx="2902">
                  <c:v>60276.674803151254</c:v>
                </c:pt>
                <c:pt idx="2903">
                  <c:v>60505.726167403227</c:v>
                </c:pt>
                <c:pt idx="2904">
                  <c:v>60735.64792683936</c:v>
                </c:pt>
                <c:pt idx="2905">
                  <c:v>60966.44338896135</c:v>
                </c:pt>
                <c:pt idx="2906">
                  <c:v>61198.115873839408</c:v>
                </c:pt>
                <c:pt idx="2907">
                  <c:v>61430.668714159998</c:v>
                </c:pt>
                <c:pt idx="2908">
                  <c:v>61664.105255273804</c:v>
                </c:pt>
                <c:pt idx="2909">
                  <c:v>61898.428855243845</c:v>
                </c:pt>
                <c:pt idx="2910">
                  <c:v>62133.642884893772</c:v>
                </c:pt>
                <c:pt idx="2911">
                  <c:v>62369.750727856372</c:v>
                </c:pt>
                <c:pt idx="2912">
                  <c:v>62606.755780622225</c:v>
                </c:pt>
                <c:pt idx="2913">
                  <c:v>62844.661452588589</c:v>
                </c:pt>
                <c:pt idx="2914">
                  <c:v>63083.471166108429</c:v>
                </c:pt>
                <c:pt idx="2915">
                  <c:v>63323.188356539642</c:v>
                </c:pt>
                <c:pt idx="2916">
                  <c:v>63563.816472294493</c:v>
                </c:pt>
                <c:pt idx="2917">
                  <c:v>63805.358974889212</c:v>
                </c:pt>
                <c:pt idx="2918">
                  <c:v>64047.819338993795</c:v>
                </c:pt>
                <c:pt idx="2919">
                  <c:v>64291.201052481971</c:v>
                </c:pt>
                <c:pt idx="2920">
                  <c:v>64535.507616481402</c:v>
                </c:pt>
                <c:pt idx="2921">
                  <c:v>64780.742545424029</c:v>
                </c:pt>
                <c:pt idx="2922">
                  <c:v>65026.909367096639</c:v>
                </c:pt>
                <c:pt idx="2923">
                  <c:v>65274.011622691607</c:v>
                </c:pt>
                <c:pt idx="2924">
                  <c:v>65522.052866857834</c:v>
                </c:pt>
                <c:pt idx="2925">
                  <c:v>65771.03666775189</c:v>
                </c:pt>
                <c:pt idx="2926">
                  <c:v>66020.966607089344</c:v>
                </c:pt>
                <c:pt idx="2927">
                  <c:v>66271.846280196289</c:v>
                </c:pt>
                <c:pt idx="2928">
                  <c:v>66523.679296061033</c:v>
                </c:pt>
                <c:pt idx="2929">
                  <c:v>66776.469277386073</c:v>
                </c:pt>
                <c:pt idx="2930">
                  <c:v>67030.219860640136</c:v>
                </c:pt>
                <c:pt idx="2931">
                  <c:v>67284.934696110577</c:v>
                </c:pt>
                <c:pt idx="2932">
                  <c:v>67540.617447955796</c:v>
                </c:pt>
                <c:pt idx="2933">
                  <c:v>67797.271794258035</c:v>
                </c:pt>
                <c:pt idx="2934">
                  <c:v>68054.901427076213</c:v>
                </c:pt>
                <c:pt idx="2935">
                  <c:v>68313.510052499099</c:v>
                </c:pt>
                <c:pt idx="2936">
                  <c:v>68573.101390698605</c:v>
                </c:pt>
                <c:pt idx="2937">
                  <c:v>68833.679175983256</c:v>
                </c:pt>
                <c:pt idx="2938">
                  <c:v>69095.247156851998</c:v>
                </c:pt>
                <c:pt idx="2939">
                  <c:v>69357.809096048033</c:v>
                </c:pt>
                <c:pt idx="2940">
                  <c:v>69621.368770613015</c:v>
                </c:pt>
                <c:pt idx="2941">
                  <c:v>69885.929971941339</c:v>
                </c:pt>
                <c:pt idx="2942">
                  <c:v>70151.496505834715</c:v>
                </c:pt>
                <c:pt idx="2943">
                  <c:v>70418.072192556894</c:v>
                </c:pt>
                <c:pt idx="2944">
                  <c:v>70685.660866888618</c:v>
                </c:pt>
                <c:pt idx="2945">
                  <c:v>70954.266378182801</c:v>
                </c:pt>
                <c:pt idx="2946">
                  <c:v>71223.892590419899</c:v>
                </c:pt>
                <c:pt idx="2947">
                  <c:v>71494.543382263495</c:v>
                </c:pt>
                <c:pt idx="2948">
                  <c:v>71766.222647116098</c:v>
                </c:pt>
                <c:pt idx="2949">
                  <c:v>72038.934293175145</c:v>
                </c:pt>
                <c:pt idx="2950">
                  <c:v>72312.682243489209</c:v>
                </c:pt>
                <c:pt idx="2951">
                  <c:v>72587.470436014468</c:v>
                </c:pt>
                <c:pt idx="2952">
                  <c:v>72863.302823671329</c:v>
                </c:pt>
                <c:pt idx="2953">
                  <c:v>73140.183374401284</c:v>
                </c:pt>
                <c:pt idx="2954">
                  <c:v>73418.116071224009</c:v>
                </c:pt>
                <c:pt idx="2955">
                  <c:v>73697.104912294657</c:v>
                </c:pt>
                <c:pt idx="2956">
                  <c:v>73977.15391096138</c:v>
                </c:pt>
                <c:pt idx="2957">
                  <c:v>74258.26709582303</c:v>
                </c:pt>
                <c:pt idx="2958">
                  <c:v>74540.448510787159</c:v>
                </c:pt>
                <c:pt idx="2959">
                  <c:v>74823.702215128156</c:v>
                </c:pt>
                <c:pt idx="2960">
                  <c:v>75108.032283545646</c:v>
                </c:pt>
                <c:pt idx="2961">
                  <c:v>75393.442806223116</c:v>
                </c:pt>
                <c:pt idx="2962">
                  <c:v>75679.937888886765</c:v>
                </c:pt>
                <c:pt idx="2963">
                  <c:v>75967.52165286454</c:v>
                </c:pt>
                <c:pt idx="2964">
                  <c:v>76256.198235145421</c:v>
                </c:pt>
                <c:pt idx="2965">
                  <c:v>76545.971788438968</c:v>
                </c:pt>
                <c:pt idx="2966">
                  <c:v>76836.846481235043</c:v>
                </c:pt>
                <c:pt idx="2967">
                  <c:v>77128.826497863745</c:v>
                </c:pt>
                <c:pt idx="2968">
                  <c:v>77421.916038555632</c:v>
                </c:pt>
                <c:pt idx="2969">
                  <c:v>77716.119319502148</c:v>
                </c:pt>
                <c:pt idx="2970">
                  <c:v>78011.440572916254</c:v>
                </c:pt>
                <c:pt idx="2971">
                  <c:v>78307.884047093336</c:v>
                </c:pt>
                <c:pt idx="2972">
                  <c:v>78605.454006472297</c:v>
                </c:pt>
                <c:pt idx="2973">
                  <c:v>78904.154731696894</c:v>
                </c:pt>
                <c:pt idx="2974">
                  <c:v>79203.990519677347</c:v>
                </c:pt>
                <c:pt idx="2975">
                  <c:v>79504.965683652117</c:v>
                </c:pt>
                <c:pt idx="2976">
                  <c:v>79807.084553249995</c:v>
                </c:pt>
                <c:pt idx="2977">
                  <c:v>80110.351474552343</c:v>
                </c:pt>
                <c:pt idx="2978">
                  <c:v>80414.770810155649</c:v>
                </c:pt>
                <c:pt idx="2979">
                  <c:v>80720.346939234238</c:v>
                </c:pt>
                <c:pt idx="2980">
                  <c:v>81027.084257603332</c:v>
                </c:pt>
                <c:pt idx="2981">
                  <c:v>81334.987177782226</c:v>
                </c:pt>
                <c:pt idx="2982">
                  <c:v>81644.060129057805</c:v>
                </c:pt>
                <c:pt idx="2983">
                  <c:v>81954.307557548222</c:v>
                </c:pt>
                <c:pt idx="2984">
                  <c:v>82265.733926266912</c:v>
                </c:pt>
                <c:pt idx="2985">
                  <c:v>82578.343715186726</c:v>
                </c:pt>
                <c:pt idx="2986">
                  <c:v>82892.141421304434</c:v>
                </c:pt>
                <c:pt idx="2987">
                  <c:v>83207.131558705398</c:v>
                </c:pt>
                <c:pt idx="2988">
                  <c:v>83523.318658628486</c:v>
                </c:pt>
                <c:pt idx="2989">
                  <c:v>83840.707269531282</c:v>
                </c:pt>
                <c:pt idx="2990">
                  <c:v>84159.301957155505</c:v>
                </c:pt>
                <c:pt idx="2991">
                  <c:v>84479.107304592704</c:v>
                </c:pt>
                <c:pt idx="2992">
                  <c:v>84800.127912350159</c:v>
                </c:pt>
                <c:pt idx="2993">
                  <c:v>85122.368398417093</c:v>
                </c:pt>
                <c:pt idx="2994">
                  <c:v>85445.833398331073</c:v>
                </c:pt>
                <c:pt idx="2995">
                  <c:v>85770.527565244731</c:v>
                </c:pt>
                <c:pt idx="2996">
                  <c:v>86096.455569992657</c:v>
                </c:pt>
                <c:pt idx="2997">
                  <c:v>86423.622101158631</c:v>
                </c:pt>
                <c:pt idx="2998">
                  <c:v>86752.031865143043</c:v>
                </c:pt>
                <c:pt idx="2999">
                  <c:v>87081.689586230583</c:v>
                </c:pt>
                <c:pt idx="3000">
                  <c:v>87412.600006658264</c:v>
                </c:pt>
                <c:pt idx="3001">
                  <c:v>87744.767886683563</c:v>
                </c:pt>
                <c:pt idx="3002">
                  <c:v>88078.198004652964</c:v>
                </c:pt>
                <c:pt idx="3003">
                  <c:v>88412.895157070641</c:v>
                </c:pt>
                <c:pt idx="3004">
                  <c:v>88748.864158667508</c:v>
                </c:pt>
                <c:pt idx="3005">
                  <c:v>89086.10984247044</c:v>
                </c:pt>
                <c:pt idx="3006">
                  <c:v>89424.637059871835</c:v>
                </c:pt>
                <c:pt idx="3007">
                  <c:v>89764.450680699345</c:v>
                </c:pt>
                <c:pt idx="3008">
                  <c:v>90105.555593286001</c:v>
                </c:pt>
                <c:pt idx="3009">
                  <c:v>90447.956704540484</c:v>
                </c:pt>
                <c:pt idx="3010">
                  <c:v>90791.658940017733</c:v>
                </c:pt>
                <c:pt idx="3011">
                  <c:v>91136.667243989796</c:v>
                </c:pt>
                <c:pt idx="3012">
                  <c:v>91482.986579516961</c:v>
                </c:pt>
                <c:pt idx="3013">
                  <c:v>91830.621928519133</c:v>
                </c:pt>
                <c:pt idx="3014">
                  <c:v>92179.578291847502</c:v>
                </c:pt>
                <c:pt idx="3015">
                  <c:v>92529.86068935653</c:v>
                </c:pt>
                <c:pt idx="3016">
                  <c:v>92881.474159976089</c:v>
                </c:pt>
                <c:pt idx="3017">
                  <c:v>93234.423761783997</c:v>
                </c:pt>
                <c:pt idx="3018">
                  <c:v>93588.714572078781</c:v>
                </c:pt>
                <c:pt idx="3019">
                  <c:v>93944.351687452683</c:v>
                </c:pt>
                <c:pt idx="3020">
                  <c:v>94301.340223865001</c:v>
                </c:pt>
                <c:pt idx="3021">
                  <c:v>94659.685316715695</c:v>
                </c:pt>
                <c:pt idx="3022">
                  <c:v>95019.392120919219</c:v>
                </c:pt>
                <c:pt idx="3023">
                  <c:v>95380.465810978712</c:v>
                </c:pt>
                <c:pt idx="3024">
                  <c:v>95742.911581060427</c:v>
                </c:pt>
                <c:pt idx="3025">
                  <c:v>96106.734645068456</c:v>
                </c:pt>
                <c:pt idx="3026">
                  <c:v>96471.940236719718</c:v>
                </c:pt>
                <c:pt idx="3027">
                  <c:v>96838.533609619262</c:v>
                </c:pt>
                <c:pt idx="3028">
                  <c:v>97206.520037335824</c:v>
                </c:pt>
                <c:pt idx="3029">
                  <c:v>97575.904813477697</c:v>
                </c:pt>
                <c:pt idx="3030">
                  <c:v>97946.693251768913</c:v>
                </c:pt>
                <c:pt idx="3031">
                  <c:v>98318.89068612564</c:v>
                </c:pt>
                <c:pt idx="3032">
                  <c:v>98692.502470732914</c:v>
                </c:pt>
                <c:pt idx="3033">
                  <c:v>99067.533980121705</c:v>
                </c:pt>
                <c:pt idx="3034">
                  <c:v>99443.990609246175</c:v>
                </c:pt>
                <c:pt idx="3035">
                  <c:v>99821.877773561311</c:v>
                </c:pt>
                <c:pt idx="3036">
                  <c:v>100201.20090910085</c:v>
                </c:pt>
                <c:pt idx="3037">
                  <c:v>100581.96547255544</c:v>
                </c:pt>
                <c:pt idx="3038">
                  <c:v>100964.17694135115</c:v>
                </c:pt>
                <c:pt idx="3039">
                  <c:v>101347.84081372828</c:v>
                </c:pt>
                <c:pt idx="3040">
                  <c:v>101732.96260882045</c:v>
                </c:pt>
                <c:pt idx="3041">
                  <c:v>102119.54786673398</c:v>
                </c:pt>
                <c:pt idx="3042">
                  <c:v>102507.60214862757</c:v>
                </c:pt>
                <c:pt idx="3043">
                  <c:v>102897.13103679236</c:v>
                </c:pt>
                <c:pt idx="3044">
                  <c:v>103288.14013473217</c:v>
                </c:pt>
                <c:pt idx="3045">
                  <c:v>103680.63506724415</c:v>
                </c:pt>
                <c:pt idx="3046">
                  <c:v>104074.62148049969</c:v>
                </c:pt>
                <c:pt idx="3047">
                  <c:v>104470.10504212559</c:v>
                </c:pt>
                <c:pt idx="3048">
                  <c:v>104867.09144128568</c:v>
                </c:pt>
                <c:pt idx="3049">
                  <c:v>105265.58638876257</c:v>
                </c:pt>
                <c:pt idx="3050">
                  <c:v>105665.59561703987</c:v>
                </c:pt>
                <c:pt idx="3051">
                  <c:v>106067.12488038462</c:v>
                </c:pt>
                <c:pt idx="3052">
                  <c:v>106470.17995493009</c:v>
                </c:pt>
                <c:pt idx="3053">
                  <c:v>106874.76663875883</c:v>
                </c:pt>
                <c:pt idx="3054">
                  <c:v>107280.89075198611</c:v>
                </c:pt>
                <c:pt idx="3055">
                  <c:v>107688.55813684365</c:v>
                </c:pt>
                <c:pt idx="3056">
                  <c:v>108097.77465776366</c:v>
                </c:pt>
                <c:pt idx="3057">
                  <c:v>108508.54620146316</c:v>
                </c:pt>
                <c:pt idx="3058">
                  <c:v>108920.87867702873</c:v>
                </c:pt>
                <c:pt idx="3059">
                  <c:v>109334.77801600144</c:v>
                </c:pt>
                <c:pt idx="3060">
                  <c:v>109750.25017246224</c:v>
                </c:pt>
                <c:pt idx="3061">
                  <c:v>110167.30112311761</c:v>
                </c:pt>
                <c:pt idx="3062">
                  <c:v>110585.93686738546</c:v>
                </c:pt>
                <c:pt idx="3063">
                  <c:v>111006.16342748153</c:v>
                </c:pt>
                <c:pt idx="3064">
                  <c:v>111427.98684850596</c:v>
                </c:pt>
                <c:pt idx="3065">
                  <c:v>111851.41319853028</c:v>
                </c:pt>
                <c:pt idx="3066">
                  <c:v>112276.4485686847</c:v>
                </c:pt>
                <c:pt idx="3067">
                  <c:v>112703.09907324571</c:v>
                </c:pt>
                <c:pt idx="3068">
                  <c:v>113131.37084972404</c:v>
                </c:pt>
                <c:pt idx="3069">
                  <c:v>113561.270058953</c:v>
                </c:pt>
                <c:pt idx="3070">
                  <c:v>113992.80288517702</c:v>
                </c:pt>
                <c:pt idx="3071">
                  <c:v>114425.9755361407</c:v>
                </c:pt>
                <c:pt idx="3072">
                  <c:v>114860.79424317804</c:v>
                </c:pt>
                <c:pt idx="3073">
                  <c:v>115297.26526130212</c:v>
                </c:pt>
                <c:pt idx="3074">
                  <c:v>115735.39486929507</c:v>
                </c:pt>
                <c:pt idx="3075">
                  <c:v>116175.18936979839</c:v>
                </c:pt>
                <c:pt idx="3076">
                  <c:v>116616.65508940363</c:v>
                </c:pt>
                <c:pt idx="3077">
                  <c:v>117059.79837874338</c:v>
                </c:pt>
                <c:pt idx="3078">
                  <c:v>117504.6256125826</c:v>
                </c:pt>
                <c:pt idx="3079">
                  <c:v>117951.14318991042</c:v>
                </c:pt>
                <c:pt idx="3080">
                  <c:v>118399.35753403208</c:v>
                </c:pt>
                <c:pt idx="3081">
                  <c:v>118849.27509266141</c:v>
                </c:pt>
                <c:pt idx="3082">
                  <c:v>119300.90233801353</c:v>
                </c:pt>
                <c:pt idx="3083">
                  <c:v>119754.24576689799</c:v>
                </c:pt>
                <c:pt idx="3084">
                  <c:v>120209.3119008122</c:v>
                </c:pt>
                <c:pt idx="3085">
                  <c:v>120666.10728603529</c:v>
                </c:pt>
                <c:pt idx="3086">
                  <c:v>121124.63849372222</c:v>
                </c:pt>
                <c:pt idx="3087">
                  <c:v>121584.91211999836</c:v>
                </c:pt>
                <c:pt idx="3088">
                  <c:v>122046.93478605436</c:v>
                </c:pt>
                <c:pt idx="3089">
                  <c:v>122510.71313824138</c:v>
                </c:pt>
                <c:pt idx="3090">
                  <c:v>122976.2538481667</c:v>
                </c:pt>
                <c:pt idx="3091">
                  <c:v>123443.56361278973</c:v>
                </c:pt>
                <c:pt idx="3092">
                  <c:v>123912.64915451834</c:v>
                </c:pt>
                <c:pt idx="3093">
                  <c:v>124383.5172213055</c:v>
                </c:pt>
                <c:pt idx="3094">
                  <c:v>124856.17458674646</c:v>
                </c:pt>
                <c:pt idx="3095">
                  <c:v>125330.62805017611</c:v>
                </c:pt>
                <c:pt idx="3096">
                  <c:v>125806.88443676678</c:v>
                </c:pt>
                <c:pt idx="3097">
                  <c:v>126284.95059762649</c:v>
                </c:pt>
                <c:pt idx="3098">
                  <c:v>126764.83340989747</c:v>
                </c:pt>
                <c:pt idx="3099">
                  <c:v>127246.53977685509</c:v>
                </c:pt>
                <c:pt idx="3100">
                  <c:v>127730.07662800714</c:v>
                </c:pt>
                <c:pt idx="3101">
                  <c:v>128215.45091919356</c:v>
                </c:pt>
                <c:pt idx="3102">
                  <c:v>128702.66963268651</c:v>
                </c:pt>
                <c:pt idx="3103">
                  <c:v>129191.73977729071</c:v>
                </c:pt>
                <c:pt idx="3104">
                  <c:v>129682.66838844442</c:v>
                </c:pt>
                <c:pt idx="3105">
                  <c:v>130175.46252832051</c:v>
                </c:pt>
                <c:pt idx="3106">
                  <c:v>130670.12928592812</c:v>
                </c:pt>
                <c:pt idx="3107">
                  <c:v>131166.67577721467</c:v>
                </c:pt>
                <c:pt idx="3108">
                  <c:v>131665.1091451681</c:v>
                </c:pt>
                <c:pt idx="3109">
                  <c:v>132165.43655991973</c:v>
                </c:pt>
                <c:pt idx="3110">
                  <c:v>132667.66521884743</c:v>
                </c:pt>
                <c:pt idx="3111">
                  <c:v>133171.80234667906</c:v>
                </c:pt>
                <c:pt idx="3112">
                  <c:v>133677.85519559644</c:v>
                </c:pt>
                <c:pt idx="3113">
                  <c:v>134185.8310453397</c:v>
                </c:pt>
                <c:pt idx="3114">
                  <c:v>134695.73720331199</c:v>
                </c:pt>
                <c:pt idx="3115">
                  <c:v>135207.58100468459</c:v>
                </c:pt>
                <c:pt idx="3116">
                  <c:v>135721.36981250238</c:v>
                </c:pt>
                <c:pt idx="3117">
                  <c:v>136237.1110177899</c:v>
                </c:pt>
                <c:pt idx="3118">
                  <c:v>136754.8120396575</c:v>
                </c:pt>
                <c:pt idx="3119">
                  <c:v>137274.48032540819</c:v>
                </c:pt>
                <c:pt idx="3120">
                  <c:v>137796.12335064475</c:v>
                </c:pt>
                <c:pt idx="3121">
                  <c:v>138319.74861937721</c:v>
                </c:pt>
                <c:pt idx="3122">
                  <c:v>138845.36366413085</c:v>
                </c:pt>
                <c:pt idx="3123">
                  <c:v>139372.97604605457</c:v>
                </c:pt>
                <c:pt idx="3124">
                  <c:v>139902.59335502959</c:v>
                </c:pt>
                <c:pt idx="3125">
                  <c:v>140434.22320977869</c:v>
                </c:pt>
                <c:pt idx="3126">
                  <c:v>140967.87325797585</c:v>
                </c:pt>
                <c:pt idx="3127">
                  <c:v>141503.55117635615</c:v>
                </c:pt>
                <c:pt idx="3128">
                  <c:v>142041.26467082632</c:v>
                </c:pt>
                <c:pt idx="3129">
                  <c:v>142581.02147657546</c:v>
                </c:pt>
                <c:pt idx="3130">
                  <c:v>143122.82935818646</c:v>
                </c:pt>
                <c:pt idx="3131">
                  <c:v>143666.69610974757</c:v>
                </c:pt>
                <c:pt idx="3132">
                  <c:v>144212.62955496463</c:v>
                </c:pt>
                <c:pt idx="3133">
                  <c:v>144760.63754727351</c:v>
                </c:pt>
                <c:pt idx="3134">
                  <c:v>145310.72796995315</c:v>
                </c:pt>
                <c:pt idx="3135">
                  <c:v>145862.90873623898</c:v>
                </c:pt>
                <c:pt idx="3136">
                  <c:v>146417.18778943669</c:v>
                </c:pt>
                <c:pt idx="3137">
                  <c:v>146973.57310303656</c:v>
                </c:pt>
                <c:pt idx="3138">
                  <c:v>147532.0726808281</c:v>
                </c:pt>
                <c:pt idx="3139">
                  <c:v>148092.69455701526</c:v>
                </c:pt>
                <c:pt idx="3140">
                  <c:v>148655.44679633193</c:v>
                </c:pt>
                <c:pt idx="3141">
                  <c:v>149220.33749415801</c:v>
                </c:pt>
                <c:pt idx="3142">
                  <c:v>149787.37477663581</c:v>
                </c:pt>
                <c:pt idx="3143">
                  <c:v>150356.56680078703</c:v>
                </c:pt>
                <c:pt idx="3144">
                  <c:v>150927.92175463002</c:v>
                </c:pt>
                <c:pt idx="3145">
                  <c:v>151501.44785729761</c:v>
                </c:pt>
                <c:pt idx="3146">
                  <c:v>152077.15335915535</c:v>
                </c:pt>
                <c:pt idx="3147">
                  <c:v>152655.04654192014</c:v>
                </c:pt>
                <c:pt idx="3148">
                  <c:v>153235.13571877943</c:v>
                </c:pt>
                <c:pt idx="3149">
                  <c:v>153817.42923451081</c:v>
                </c:pt>
                <c:pt idx="3150">
                  <c:v>154401.93546560194</c:v>
                </c:pt>
                <c:pt idx="3151">
                  <c:v>154988.66282037125</c:v>
                </c:pt>
                <c:pt idx="3152">
                  <c:v>155577.61973908867</c:v>
                </c:pt>
                <c:pt idx="3153">
                  <c:v>156168.81469409721</c:v>
                </c:pt>
                <c:pt idx="3154">
                  <c:v>156762.25618993479</c:v>
                </c:pt>
                <c:pt idx="3155">
                  <c:v>157357.95276345656</c:v>
                </c:pt>
                <c:pt idx="3156">
                  <c:v>157955.91298395771</c:v>
                </c:pt>
                <c:pt idx="3157">
                  <c:v>158556.14545329675</c:v>
                </c:pt>
                <c:pt idx="3158">
                  <c:v>159158.65880601929</c:v>
                </c:pt>
                <c:pt idx="3159">
                  <c:v>159763.46170948216</c:v>
                </c:pt>
                <c:pt idx="3160">
                  <c:v>160370.56286397821</c:v>
                </c:pt>
                <c:pt idx="3161">
                  <c:v>160979.97100286133</c:v>
                </c:pt>
                <c:pt idx="3162">
                  <c:v>161591.69489267221</c:v>
                </c:pt>
                <c:pt idx="3163">
                  <c:v>162205.74333326437</c:v>
                </c:pt>
                <c:pt idx="3164">
                  <c:v>162822.12515793077</c:v>
                </c:pt>
                <c:pt idx="3165">
                  <c:v>163440.84923353093</c:v>
                </c:pt>
                <c:pt idx="3166">
                  <c:v>164061.92446061835</c:v>
                </c:pt>
                <c:pt idx="3167">
                  <c:v>164685.35977356869</c:v>
                </c:pt>
                <c:pt idx="3168">
                  <c:v>165311.16414070825</c:v>
                </c:pt>
                <c:pt idx="3169">
                  <c:v>165939.34656444294</c:v>
                </c:pt>
                <c:pt idx="3170">
                  <c:v>166569.91608138781</c:v>
                </c:pt>
                <c:pt idx="3171">
                  <c:v>167202.8817624971</c:v>
                </c:pt>
                <c:pt idx="3172">
                  <c:v>167838.25271319458</c:v>
                </c:pt>
                <c:pt idx="3173">
                  <c:v>168476.03807350472</c:v>
                </c:pt>
                <c:pt idx="3174">
                  <c:v>169116.24701818405</c:v>
                </c:pt>
                <c:pt idx="3175">
                  <c:v>169758.88875685315</c:v>
                </c:pt>
                <c:pt idx="3176">
                  <c:v>170403.97253412919</c:v>
                </c:pt>
                <c:pt idx="3177">
                  <c:v>171051.50762975888</c:v>
                </c:pt>
                <c:pt idx="3178">
                  <c:v>171701.50335875197</c:v>
                </c:pt>
                <c:pt idx="3179">
                  <c:v>172353.96907151522</c:v>
                </c:pt>
                <c:pt idx="3180">
                  <c:v>173008.91415398699</c:v>
                </c:pt>
                <c:pt idx="3181">
                  <c:v>173666.34802777215</c:v>
                </c:pt>
                <c:pt idx="3182">
                  <c:v>174326.28015027769</c:v>
                </c:pt>
                <c:pt idx="3183">
                  <c:v>174988.72001484875</c:v>
                </c:pt>
                <c:pt idx="3184">
                  <c:v>175653.67715090519</c:v>
                </c:pt>
                <c:pt idx="3185">
                  <c:v>176321.16112407864</c:v>
                </c:pt>
                <c:pt idx="3186">
                  <c:v>176991.18153635014</c:v>
                </c:pt>
                <c:pt idx="3187">
                  <c:v>177663.74802618826</c:v>
                </c:pt>
                <c:pt idx="3188">
                  <c:v>178338.87026868778</c:v>
                </c:pt>
                <c:pt idx="3189">
                  <c:v>179016.5579757088</c:v>
                </c:pt>
                <c:pt idx="3190">
                  <c:v>179696.82089601649</c:v>
                </c:pt>
                <c:pt idx="3191">
                  <c:v>180379.66881542135</c:v>
                </c:pt>
                <c:pt idx="3192">
                  <c:v>181065.11155691996</c:v>
                </c:pt>
                <c:pt idx="3193">
                  <c:v>181753.15898083625</c:v>
                </c:pt>
                <c:pt idx="3194">
                  <c:v>182443.82098496344</c:v>
                </c:pt>
                <c:pt idx="3195">
                  <c:v>183137.10750470631</c:v>
                </c:pt>
                <c:pt idx="3196">
                  <c:v>183833.02851322418</c:v>
                </c:pt>
                <c:pt idx="3197">
                  <c:v>184531.59402157445</c:v>
                </c:pt>
                <c:pt idx="3198">
                  <c:v>185232.81407885643</c:v>
                </c:pt>
                <c:pt idx="3199">
                  <c:v>185936.69877235609</c:v>
                </c:pt>
                <c:pt idx="3200">
                  <c:v>186643.25822769105</c:v>
                </c:pt>
                <c:pt idx="3201">
                  <c:v>187352.50260895627</c:v>
                </c:pt>
                <c:pt idx="3202">
                  <c:v>188064.44211887033</c:v>
                </c:pt>
                <c:pt idx="3203">
                  <c:v>188779.08699892205</c:v>
                </c:pt>
                <c:pt idx="3204">
                  <c:v>189496.44752951796</c:v>
                </c:pt>
                <c:pt idx="3205">
                  <c:v>190216.53403013013</c:v>
                </c:pt>
                <c:pt idx="3206">
                  <c:v>190939.35685944464</c:v>
                </c:pt>
                <c:pt idx="3207">
                  <c:v>191664.92641551053</c:v>
                </c:pt>
                <c:pt idx="3208">
                  <c:v>192393.25313588948</c:v>
                </c:pt>
                <c:pt idx="3209">
                  <c:v>193124.34749780587</c:v>
                </c:pt>
                <c:pt idx="3210">
                  <c:v>193858.22001829752</c:v>
                </c:pt>
                <c:pt idx="3211">
                  <c:v>194594.88125436706</c:v>
                </c:pt>
                <c:pt idx="3212">
                  <c:v>195334.34180313366</c:v>
                </c:pt>
                <c:pt idx="3213">
                  <c:v>196076.61230198559</c:v>
                </c:pt>
                <c:pt idx="3214">
                  <c:v>196821.70342873313</c:v>
                </c:pt>
                <c:pt idx="3215">
                  <c:v>197569.62590176234</c:v>
                </c:pt>
                <c:pt idx="3216">
                  <c:v>198320.39048018903</c:v>
                </c:pt>
                <c:pt idx="3217">
                  <c:v>199074.00796401376</c:v>
                </c:pt>
                <c:pt idx="3218">
                  <c:v>199830.489194277</c:v>
                </c:pt>
                <c:pt idx="3219">
                  <c:v>200589.84505321525</c:v>
                </c:pt>
                <c:pt idx="3220">
                  <c:v>201352.08646441746</c:v>
                </c:pt>
                <c:pt idx="3221">
                  <c:v>202117.22439298226</c:v>
                </c:pt>
                <c:pt idx="3222">
                  <c:v>202885.26984567559</c:v>
                </c:pt>
                <c:pt idx="3223">
                  <c:v>203656.23387108915</c:v>
                </c:pt>
                <c:pt idx="3224">
                  <c:v>204430.12755979929</c:v>
                </c:pt>
                <c:pt idx="3225">
                  <c:v>205206.96204452653</c:v>
                </c:pt>
                <c:pt idx="3226">
                  <c:v>205986.74850029574</c:v>
                </c:pt>
                <c:pt idx="3227">
                  <c:v>206769.49814459687</c:v>
                </c:pt>
                <c:pt idx="3228">
                  <c:v>207555.22223754635</c:v>
                </c:pt>
                <c:pt idx="3229">
                  <c:v>208343.93208204902</c:v>
                </c:pt>
                <c:pt idx="3230">
                  <c:v>209135.63902396083</c:v>
                </c:pt>
                <c:pt idx="3231">
                  <c:v>209930.35445225189</c:v>
                </c:pt>
                <c:pt idx="3232">
                  <c:v>210728.08979917047</c:v>
                </c:pt>
                <c:pt idx="3233">
                  <c:v>211528.85654040732</c:v>
                </c:pt>
                <c:pt idx="3234">
                  <c:v>212332.66619526086</c:v>
                </c:pt>
                <c:pt idx="3235">
                  <c:v>213139.53032680287</c:v>
                </c:pt>
                <c:pt idx="3236">
                  <c:v>213949.46054204472</c:v>
                </c:pt>
                <c:pt idx="3237">
                  <c:v>214762.4684921045</c:v>
                </c:pt>
                <c:pt idx="3238">
                  <c:v>215578.56587237449</c:v>
                </c:pt>
                <c:pt idx="3239">
                  <c:v>216397.76442268951</c:v>
                </c:pt>
                <c:pt idx="3240">
                  <c:v>217220.07592749572</c:v>
                </c:pt>
                <c:pt idx="3241">
                  <c:v>218045.5122160202</c:v>
                </c:pt>
                <c:pt idx="3242">
                  <c:v>218874.08516244107</c:v>
                </c:pt>
                <c:pt idx="3243">
                  <c:v>219705.80668605835</c:v>
                </c:pt>
                <c:pt idx="3244">
                  <c:v>220540.68875146538</c:v>
                </c:pt>
                <c:pt idx="3245">
                  <c:v>221378.74336872096</c:v>
                </c:pt>
                <c:pt idx="3246">
                  <c:v>222219.98259352209</c:v>
                </c:pt>
                <c:pt idx="3247">
                  <c:v>223064.41852737748</c:v>
                </c:pt>
                <c:pt idx="3248">
                  <c:v>223912.06331778152</c:v>
                </c:pt>
                <c:pt idx="3249">
                  <c:v>224762.9291583891</c:v>
                </c:pt>
                <c:pt idx="3250">
                  <c:v>225617.02828919099</c:v>
                </c:pt>
                <c:pt idx="3251">
                  <c:v>226474.37299668993</c:v>
                </c:pt>
                <c:pt idx="3252">
                  <c:v>227334.97561407735</c:v>
                </c:pt>
                <c:pt idx="3253">
                  <c:v>228198.84852141087</c:v>
                </c:pt>
                <c:pt idx="3254">
                  <c:v>229066.00414579222</c:v>
                </c:pt>
                <c:pt idx="3255">
                  <c:v>229936.45496154623</c:v>
                </c:pt>
                <c:pt idx="3256">
                  <c:v>230810.21349040011</c:v>
                </c:pt>
                <c:pt idx="3257">
                  <c:v>231687.29230166363</c:v>
                </c:pt>
                <c:pt idx="3258">
                  <c:v>232567.70401240996</c:v>
                </c:pt>
                <c:pt idx="3259">
                  <c:v>233451.46128765712</c:v>
                </c:pt>
                <c:pt idx="3260">
                  <c:v>234338.57684055023</c:v>
                </c:pt>
                <c:pt idx="3261">
                  <c:v>235229.06343254432</c:v>
                </c:pt>
                <c:pt idx="3262">
                  <c:v>236122.93387358799</c:v>
                </c:pt>
                <c:pt idx="3263">
                  <c:v>237020.20102230762</c:v>
                </c:pt>
                <c:pt idx="3264">
                  <c:v>237920.8777861924</c:v>
                </c:pt>
                <c:pt idx="3265">
                  <c:v>238824.97712177993</c:v>
                </c:pt>
                <c:pt idx="3266">
                  <c:v>239732.51203484269</c:v>
                </c:pt>
                <c:pt idx="3267">
                  <c:v>240643.49558057511</c:v>
                </c:pt>
                <c:pt idx="3268">
                  <c:v>241557.94086378129</c:v>
                </c:pt>
                <c:pt idx="3269">
                  <c:v>242475.86103906366</c:v>
                </c:pt>
                <c:pt idx="3270">
                  <c:v>243397.26931101212</c:v>
                </c:pt>
                <c:pt idx="3271">
                  <c:v>244322.17893439397</c:v>
                </c:pt>
                <c:pt idx="3272">
                  <c:v>245250.60321434468</c:v>
                </c:pt>
                <c:pt idx="3273">
                  <c:v>246182.55550655921</c:v>
                </c:pt>
                <c:pt idx="3274">
                  <c:v>247118.04921748413</c:v>
                </c:pt>
                <c:pt idx="3275">
                  <c:v>248057.09780451059</c:v>
                </c:pt>
                <c:pt idx="3276">
                  <c:v>248999.71477616773</c:v>
                </c:pt>
                <c:pt idx="3277">
                  <c:v>249945.91369231718</c:v>
                </c:pt>
                <c:pt idx="3278">
                  <c:v>250895.70816434798</c:v>
                </c:pt>
                <c:pt idx="3279">
                  <c:v>251849.1118553725</c:v>
                </c:pt>
                <c:pt idx="3280">
                  <c:v>252806.13848042293</c:v>
                </c:pt>
                <c:pt idx="3281">
                  <c:v>253766.80180664855</c:v>
                </c:pt>
                <c:pt idx="3282">
                  <c:v>254731.11565351381</c:v>
                </c:pt>
                <c:pt idx="3283">
                  <c:v>255699.09389299716</c:v>
                </c:pt>
                <c:pt idx="3284">
                  <c:v>256670.75044979056</c:v>
                </c:pt>
                <c:pt idx="3285">
                  <c:v>257646.09930149978</c:v>
                </c:pt>
                <c:pt idx="3286">
                  <c:v>258625.15447884548</c:v>
                </c:pt>
                <c:pt idx="3287">
                  <c:v>259607.9300658651</c:v>
                </c:pt>
                <c:pt idx="3288">
                  <c:v>260594.44020011541</c:v>
                </c:pt>
                <c:pt idx="3289">
                  <c:v>261584.69907287584</c:v>
                </c:pt>
                <c:pt idx="3290">
                  <c:v>262578.7209293528</c:v>
                </c:pt>
                <c:pt idx="3291">
                  <c:v>263576.52006888436</c:v>
                </c:pt>
                <c:pt idx="3292">
                  <c:v>264578.11084514612</c:v>
                </c:pt>
                <c:pt idx="3293">
                  <c:v>265583.50766635768</c:v>
                </c:pt>
                <c:pt idx="3294">
                  <c:v>266592.72499548981</c:v>
                </c:pt>
                <c:pt idx="3295">
                  <c:v>267605.77735047269</c:v>
                </c:pt>
                <c:pt idx="3296">
                  <c:v>268622.67930440448</c:v>
                </c:pt>
                <c:pt idx="3297">
                  <c:v>269643.44548576121</c:v>
                </c:pt>
                <c:pt idx="3298">
                  <c:v>270668.09057860711</c:v>
                </c:pt>
                <c:pt idx="3299">
                  <c:v>271696.62932280585</c:v>
                </c:pt>
                <c:pt idx="3300">
                  <c:v>272729.0765142325</c:v>
                </c:pt>
                <c:pt idx="3301">
                  <c:v>273765.44700498658</c:v>
                </c:pt>
                <c:pt idx="3302">
                  <c:v>274805.75570360554</c:v>
                </c:pt>
                <c:pt idx="3303">
                  <c:v>275850.01757527923</c:v>
                </c:pt>
                <c:pt idx="3304">
                  <c:v>276898.24764206528</c:v>
                </c:pt>
                <c:pt idx="3305">
                  <c:v>277950.46098310512</c:v>
                </c:pt>
                <c:pt idx="3306">
                  <c:v>279006.67273484095</c:v>
                </c:pt>
                <c:pt idx="3307">
                  <c:v>280066.89809123334</c:v>
                </c:pt>
                <c:pt idx="3308">
                  <c:v>281131.15230398002</c:v>
                </c:pt>
                <c:pt idx="3309">
                  <c:v>282199.45068273513</c:v>
                </c:pt>
                <c:pt idx="3310">
                  <c:v>283271.80859532952</c:v>
                </c:pt>
                <c:pt idx="3311">
                  <c:v>284348.24146799179</c:v>
                </c:pt>
                <c:pt idx="3312">
                  <c:v>285428.76478557015</c:v>
                </c:pt>
                <c:pt idx="3313">
                  <c:v>286513.39409175533</c:v>
                </c:pt>
                <c:pt idx="3314">
                  <c:v>287602.14498930401</c:v>
                </c:pt>
                <c:pt idx="3315">
                  <c:v>288695.03314026335</c:v>
                </c:pt>
                <c:pt idx="3316">
                  <c:v>289792.07426619634</c:v>
                </c:pt>
                <c:pt idx="3317">
                  <c:v>290893.28414840793</c:v>
                </c:pt>
                <c:pt idx="3318">
                  <c:v>291998.67862817191</c:v>
                </c:pt>
                <c:pt idx="3319">
                  <c:v>293108.27360695897</c:v>
                </c:pt>
                <c:pt idx="3320">
                  <c:v>294222.08504666545</c:v>
                </c:pt>
                <c:pt idx="3321">
                  <c:v>295340.1289698428</c:v>
                </c:pt>
                <c:pt idx="3322">
                  <c:v>296462.42145992821</c:v>
                </c:pt>
                <c:pt idx="3323">
                  <c:v>297588.97866147594</c:v>
                </c:pt>
                <c:pt idx="3324">
                  <c:v>298719.81678038958</c:v>
                </c:pt>
                <c:pt idx="3325">
                  <c:v>299854.95208415505</c:v>
                </c:pt>
                <c:pt idx="3326">
                  <c:v>300994.40090207488</c:v>
                </c:pt>
                <c:pt idx="3327">
                  <c:v>302138.17962550279</c:v>
                </c:pt>
                <c:pt idx="3328">
                  <c:v>303286.30470807973</c:v>
                </c:pt>
                <c:pt idx="3329">
                  <c:v>304438.79266597045</c:v>
                </c:pt>
                <c:pt idx="3330">
                  <c:v>305595.66007810115</c:v>
                </c:pt>
                <c:pt idx="3331">
                  <c:v>306756.92358639796</c:v>
                </c:pt>
                <c:pt idx="3332">
                  <c:v>307922.59989602625</c:v>
                </c:pt>
                <c:pt idx="3333">
                  <c:v>309092.70577563118</c:v>
                </c:pt>
                <c:pt idx="3334">
                  <c:v>310267.25805757858</c:v>
                </c:pt>
                <c:pt idx="3335">
                  <c:v>311446.2736381974</c:v>
                </c:pt>
                <c:pt idx="3336">
                  <c:v>312629.76947802253</c:v>
                </c:pt>
                <c:pt idx="3337">
                  <c:v>313817.76260203903</c:v>
                </c:pt>
                <c:pt idx="3338">
                  <c:v>315010.2700999268</c:v>
                </c:pt>
                <c:pt idx="3339">
                  <c:v>316207.3091263065</c:v>
                </c:pt>
                <c:pt idx="3340">
                  <c:v>317408.8969009865</c:v>
                </c:pt>
                <c:pt idx="3341">
                  <c:v>318615.05070921028</c:v>
                </c:pt>
                <c:pt idx="3342">
                  <c:v>319825.78790190531</c:v>
                </c:pt>
                <c:pt idx="3343">
                  <c:v>321041.12589593255</c:v>
                </c:pt>
                <c:pt idx="3344">
                  <c:v>322261.08217433712</c:v>
                </c:pt>
                <c:pt idx="3345">
                  <c:v>323485.67428659962</c:v>
                </c:pt>
                <c:pt idx="3346">
                  <c:v>324714.91984888871</c:v>
                </c:pt>
                <c:pt idx="3347">
                  <c:v>325948.83654431452</c:v>
                </c:pt>
                <c:pt idx="3348">
                  <c:v>327187.44212318293</c:v>
                </c:pt>
                <c:pt idx="3349">
                  <c:v>328430.75440325105</c:v>
                </c:pt>
                <c:pt idx="3350">
                  <c:v>329678.7912699834</c:v>
                </c:pt>
                <c:pt idx="3351">
                  <c:v>330931.57067680935</c:v>
                </c:pt>
                <c:pt idx="3352">
                  <c:v>332189.11064538121</c:v>
                </c:pt>
                <c:pt idx="3353">
                  <c:v>333451.42926583369</c:v>
                </c:pt>
                <c:pt idx="3354">
                  <c:v>334718.54469704389</c:v>
                </c:pt>
                <c:pt idx="3355">
                  <c:v>335990.47516689269</c:v>
                </c:pt>
                <c:pt idx="3356">
                  <c:v>337267.23897252692</c:v>
                </c:pt>
                <c:pt idx="3357">
                  <c:v>338548.85448062251</c:v>
                </c:pt>
                <c:pt idx="3358">
                  <c:v>339835.3401276489</c:v>
                </c:pt>
                <c:pt idx="3359">
                  <c:v>341126.71442013397</c:v>
                </c:pt>
                <c:pt idx="3360">
                  <c:v>342422.99593493051</c:v>
                </c:pt>
                <c:pt idx="3361">
                  <c:v>343724.20331948326</c:v>
                </c:pt>
                <c:pt idx="3362">
                  <c:v>345030.35529209732</c:v>
                </c:pt>
                <c:pt idx="3363">
                  <c:v>346341.47064220731</c:v>
                </c:pt>
                <c:pt idx="3364">
                  <c:v>347657.56823064771</c:v>
                </c:pt>
                <c:pt idx="3365">
                  <c:v>348978.66698992415</c:v>
                </c:pt>
                <c:pt idx="3366">
                  <c:v>350304.78592448588</c:v>
                </c:pt>
                <c:pt idx="3367">
                  <c:v>351635.94411099894</c:v>
                </c:pt>
                <c:pt idx="3368">
                  <c:v>352972.16069862072</c:v>
                </c:pt>
                <c:pt idx="3369">
                  <c:v>354313.45490927546</c:v>
                </c:pt>
                <c:pt idx="3370">
                  <c:v>355659.84603793069</c:v>
                </c:pt>
                <c:pt idx="3371">
                  <c:v>357011.35345287481</c:v>
                </c:pt>
                <c:pt idx="3372">
                  <c:v>358367.99659599573</c:v>
                </c:pt>
                <c:pt idx="3373">
                  <c:v>359729.79498306051</c:v>
                </c:pt>
                <c:pt idx="3374">
                  <c:v>361096.76820399612</c:v>
                </c:pt>
                <c:pt idx="3375">
                  <c:v>362468.93592317129</c:v>
                </c:pt>
                <c:pt idx="3376">
                  <c:v>363846.31787967932</c:v>
                </c:pt>
                <c:pt idx="3377">
                  <c:v>365228.93388762209</c:v>
                </c:pt>
                <c:pt idx="3378">
                  <c:v>366616.80383639503</c:v>
                </c:pt>
                <c:pt idx="3379">
                  <c:v>368009.94769097335</c:v>
                </c:pt>
                <c:pt idx="3380">
                  <c:v>369408.38549219904</c:v>
                </c:pt>
                <c:pt idx="3381">
                  <c:v>370812.13735706941</c:v>
                </c:pt>
                <c:pt idx="3382">
                  <c:v>372221.22347902629</c:v>
                </c:pt>
                <c:pt idx="3383">
                  <c:v>373635.6641282466</c:v>
                </c:pt>
                <c:pt idx="3384">
                  <c:v>375055.47965193394</c:v>
                </c:pt>
                <c:pt idx="3385">
                  <c:v>376480.6904746113</c:v>
                </c:pt>
                <c:pt idx="3386">
                  <c:v>377911.31709841482</c:v>
                </c:pt>
                <c:pt idx="3387">
                  <c:v>379347.3801033888</c:v>
                </c:pt>
                <c:pt idx="3388">
                  <c:v>380788.90014778171</c:v>
                </c:pt>
                <c:pt idx="3389">
                  <c:v>382235.89796834328</c:v>
                </c:pt>
                <c:pt idx="3390">
                  <c:v>383688.39438062301</c:v>
                </c:pt>
                <c:pt idx="3391">
                  <c:v>385146.41027926939</c:v>
                </c:pt>
                <c:pt idx="3392">
                  <c:v>386609.9666383306</c:v>
                </c:pt>
                <c:pt idx="3393">
                  <c:v>388079.08451155626</c:v>
                </c:pt>
                <c:pt idx="3394">
                  <c:v>389553.78503270017</c:v>
                </c:pt>
                <c:pt idx="3395">
                  <c:v>391034.08941582445</c:v>
                </c:pt>
                <c:pt idx="3396">
                  <c:v>392520.01895560458</c:v>
                </c:pt>
                <c:pt idx="3397">
                  <c:v>394011.59502763586</c:v>
                </c:pt>
                <c:pt idx="3398">
                  <c:v>395508.83908874088</c:v>
                </c:pt>
                <c:pt idx="3399">
                  <c:v>397011.77267727809</c:v>
                </c:pt>
                <c:pt idx="3400">
                  <c:v>398520.41741345177</c:v>
                </c:pt>
                <c:pt idx="3401">
                  <c:v>400034.79499962291</c:v>
                </c:pt>
                <c:pt idx="3402">
                  <c:v>401554.9272206215</c:v>
                </c:pt>
                <c:pt idx="3403">
                  <c:v>403080.83594405989</c:v>
                </c:pt>
                <c:pt idx="3404">
                  <c:v>404612.54312064731</c:v>
                </c:pt>
                <c:pt idx="3405">
                  <c:v>406150.07078450581</c:v>
                </c:pt>
                <c:pt idx="3406">
                  <c:v>407693.44105348695</c:v>
                </c:pt>
                <c:pt idx="3407">
                  <c:v>409242.6761294902</c:v>
                </c:pt>
                <c:pt idx="3408">
                  <c:v>410797.79829878226</c:v>
                </c:pt>
                <c:pt idx="3409">
                  <c:v>412358.82993231766</c:v>
                </c:pt>
                <c:pt idx="3410">
                  <c:v>413925.79348606046</c:v>
                </c:pt>
                <c:pt idx="3411">
                  <c:v>415498.71150130749</c:v>
                </c:pt>
                <c:pt idx="3412">
                  <c:v>417077.60660501249</c:v>
                </c:pt>
                <c:pt idx="3413">
                  <c:v>418662.50151011156</c:v>
                </c:pt>
                <c:pt idx="3414">
                  <c:v>420253.41901585</c:v>
                </c:pt>
                <c:pt idx="3415">
                  <c:v>421850.38200811023</c:v>
                </c:pt>
                <c:pt idx="3416">
                  <c:v>423453.41345974104</c:v>
                </c:pt>
                <c:pt idx="3417">
                  <c:v>425062.53643088805</c:v>
                </c:pt>
                <c:pt idx="3418">
                  <c:v>426677.77406932542</c:v>
                </c:pt>
                <c:pt idx="3419">
                  <c:v>428299.14961078885</c:v>
                </c:pt>
                <c:pt idx="3420">
                  <c:v>429926.68637930986</c:v>
                </c:pt>
                <c:pt idx="3421">
                  <c:v>431560.40778755123</c:v>
                </c:pt>
                <c:pt idx="3422">
                  <c:v>433200.33733714395</c:v>
                </c:pt>
                <c:pt idx="3423">
                  <c:v>434846.49861902511</c:v>
                </c:pt>
                <c:pt idx="3424">
                  <c:v>436498.9153137774</c:v>
                </c:pt>
                <c:pt idx="3425">
                  <c:v>438157.61119196977</c:v>
                </c:pt>
                <c:pt idx="3426">
                  <c:v>439822.61011449929</c:v>
                </c:pt>
                <c:pt idx="3427">
                  <c:v>441493.93603293441</c:v>
                </c:pt>
                <c:pt idx="3428">
                  <c:v>443171.61298985954</c:v>
                </c:pt>
                <c:pt idx="3429">
                  <c:v>444855.66511922103</c:v>
                </c:pt>
                <c:pt idx="3430">
                  <c:v>446546.11664667405</c:v>
                </c:pt>
                <c:pt idx="3431">
                  <c:v>448242.99188993144</c:v>
                </c:pt>
                <c:pt idx="3432">
                  <c:v>449946.31525911321</c:v>
                </c:pt>
                <c:pt idx="3433">
                  <c:v>451656.11125709786</c:v>
                </c:pt>
                <c:pt idx="3434">
                  <c:v>453372.40447987482</c:v>
                </c:pt>
                <c:pt idx="3435">
                  <c:v>455095.21961689834</c:v>
                </c:pt>
                <c:pt idx="3436">
                  <c:v>456824.58145144256</c:v>
                </c:pt>
                <c:pt idx="3437">
                  <c:v>458560.51486095804</c:v>
                </c:pt>
                <c:pt idx="3438">
                  <c:v>460303.04481742968</c:v>
                </c:pt>
                <c:pt idx="3439">
                  <c:v>462052.19638773589</c:v>
                </c:pt>
                <c:pt idx="3440">
                  <c:v>463807.99473400932</c:v>
                </c:pt>
                <c:pt idx="3441">
                  <c:v>465570.46511399857</c:v>
                </c:pt>
                <c:pt idx="3442">
                  <c:v>467339.63288143178</c:v>
                </c:pt>
                <c:pt idx="3443">
                  <c:v>469115.52348638122</c:v>
                </c:pt>
                <c:pt idx="3444">
                  <c:v>470898.16247562948</c:v>
                </c:pt>
                <c:pt idx="3445">
                  <c:v>472687.57549303689</c:v>
                </c:pt>
                <c:pt idx="3446">
                  <c:v>474483.78827991046</c:v>
                </c:pt>
                <c:pt idx="3447">
                  <c:v>476286.82667537412</c:v>
                </c:pt>
                <c:pt idx="3448">
                  <c:v>478096.71661674057</c:v>
                </c:pt>
                <c:pt idx="3449">
                  <c:v>479913.48413988418</c:v>
                </c:pt>
                <c:pt idx="3450">
                  <c:v>481737.15537961578</c:v>
                </c:pt>
                <c:pt idx="3451">
                  <c:v>483567.75657005835</c:v>
                </c:pt>
                <c:pt idx="3452">
                  <c:v>485405.31404502457</c:v>
                </c:pt>
                <c:pt idx="3453">
                  <c:v>487249.8542383957</c:v>
                </c:pt>
                <c:pt idx="3454">
                  <c:v>489101.40368450159</c:v>
                </c:pt>
                <c:pt idx="3455">
                  <c:v>490959.9890185027</c:v>
                </c:pt>
                <c:pt idx="3456">
                  <c:v>492825.63697677304</c:v>
                </c:pt>
                <c:pt idx="3457">
                  <c:v>494698.37439728476</c:v>
                </c:pt>
                <c:pt idx="3458">
                  <c:v>496578.22821999446</c:v>
                </c:pt>
                <c:pt idx="3459">
                  <c:v>498465.22548723046</c:v>
                </c:pt>
                <c:pt idx="3460">
                  <c:v>500359.39334408194</c:v>
                </c:pt>
                <c:pt idx="3461">
                  <c:v>502260.75903878949</c:v>
                </c:pt>
                <c:pt idx="3462">
                  <c:v>504169.34992313688</c:v>
                </c:pt>
                <c:pt idx="3463">
                  <c:v>506085.1934528448</c:v>
                </c:pt>
                <c:pt idx="3464">
                  <c:v>508008.31718796561</c:v>
                </c:pt>
                <c:pt idx="3465">
                  <c:v>509938.74879327987</c:v>
                </c:pt>
                <c:pt idx="3466">
                  <c:v>511876.51603869436</c:v>
                </c:pt>
                <c:pt idx="3467">
                  <c:v>513821.64679964143</c:v>
                </c:pt>
                <c:pt idx="3468">
                  <c:v>515774.16905748006</c:v>
                </c:pt>
                <c:pt idx="3469">
                  <c:v>517734.11089989851</c:v>
                </c:pt>
                <c:pt idx="3470">
                  <c:v>519701.50052131811</c:v>
                </c:pt>
                <c:pt idx="3471">
                  <c:v>521676.36622329912</c:v>
                </c:pt>
                <c:pt idx="3472">
                  <c:v>523658.73641494766</c:v>
                </c:pt>
                <c:pt idx="3473">
                  <c:v>525648.63961332443</c:v>
                </c:pt>
                <c:pt idx="3474">
                  <c:v>527646.10444385512</c:v>
                </c:pt>
                <c:pt idx="3475">
                  <c:v>529651.15964074177</c:v>
                </c:pt>
                <c:pt idx="3476">
                  <c:v>531663.83404737664</c:v>
                </c:pt>
                <c:pt idx="3477">
                  <c:v>533684.15661675669</c:v>
                </c:pt>
                <c:pt idx="3478">
                  <c:v>535712.15641190042</c:v>
                </c:pt>
                <c:pt idx="3479">
                  <c:v>537747.8626062657</c:v>
                </c:pt>
                <c:pt idx="3480">
                  <c:v>539791.30448416946</c:v>
                </c:pt>
                <c:pt idx="3481">
                  <c:v>541842.51144120935</c:v>
                </c:pt>
                <c:pt idx="3482">
                  <c:v>543901.51298468595</c:v>
                </c:pt>
                <c:pt idx="3483">
                  <c:v>545968.33873402781</c:v>
                </c:pt>
                <c:pt idx="3484">
                  <c:v>548043.0184212171</c:v>
                </c:pt>
                <c:pt idx="3485">
                  <c:v>550125.58189121773</c:v>
                </c:pt>
                <c:pt idx="3486">
                  <c:v>552216.0591024044</c:v>
                </c:pt>
                <c:pt idx="3487">
                  <c:v>554314.4801269935</c:v>
                </c:pt>
                <c:pt idx="3488">
                  <c:v>556420.87515147612</c:v>
                </c:pt>
                <c:pt idx="3489">
                  <c:v>558535.2744770518</c:v>
                </c:pt>
                <c:pt idx="3490">
                  <c:v>560657.7085200646</c:v>
                </c:pt>
                <c:pt idx="3491">
                  <c:v>562788.20781244081</c:v>
                </c:pt>
                <c:pt idx="3492">
                  <c:v>564926.80300212814</c:v>
                </c:pt>
                <c:pt idx="3493">
                  <c:v>567073.52485353628</c:v>
                </c:pt>
                <c:pt idx="3494">
                  <c:v>569228.40424797975</c:v>
                </c:pt>
                <c:pt idx="3495">
                  <c:v>571391.47218412207</c:v>
                </c:pt>
                <c:pt idx="3496">
                  <c:v>573562.75977842172</c:v>
                </c:pt>
                <c:pt idx="3497">
                  <c:v>575742.29826557974</c:v>
                </c:pt>
                <c:pt idx="3498">
                  <c:v>577930.118998989</c:v>
                </c:pt>
                <c:pt idx="3499">
                  <c:v>580126.25345118518</c:v>
                </c:pt>
                <c:pt idx="3500">
                  <c:v>582330.73321429966</c:v>
                </c:pt>
                <c:pt idx="3501">
                  <c:v>584543.59000051406</c:v>
                </c:pt>
                <c:pt idx="3502">
                  <c:v>586764.85564251605</c:v>
                </c:pt>
                <c:pt idx="3503">
                  <c:v>588994.56209395768</c:v>
                </c:pt>
                <c:pt idx="3504">
                  <c:v>591232.74142991472</c:v>
                </c:pt>
                <c:pt idx="3505">
                  <c:v>593479.42584734841</c:v>
                </c:pt>
                <c:pt idx="3506">
                  <c:v>595734.64766556839</c:v>
                </c:pt>
                <c:pt idx="3507">
                  <c:v>597998.43932669761</c:v>
                </c:pt>
                <c:pt idx="3508">
                  <c:v>600270.83339613909</c:v>
                </c:pt>
                <c:pt idx="3509">
                  <c:v>602551.86256304441</c:v>
                </c:pt>
                <c:pt idx="3510">
                  <c:v>604841.55964078405</c:v>
                </c:pt>
                <c:pt idx="3511">
                  <c:v>607139.95756741904</c:v>
                </c:pt>
                <c:pt idx="3512">
                  <c:v>609447.08940617531</c:v>
                </c:pt>
                <c:pt idx="3513">
                  <c:v>611762.98834591883</c:v>
                </c:pt>
                <c:pt idx="3514">
                  <c:v>614087.68770163332</c:v>
                </c:pt>
                <c:pt idx="3515">
                  <c:v>616421.22091489949</c:v>
                </c:pt>
                <c:pt idx="3516">
                  <c:v>618763.62155437609</c:v>
                </c:pt>
                <c:pt idx="3517">
                  <c:v>621114.92331628269</c:v>
                </c:pt>
                <c:pt idx="3518">
                  <c:v>623475.16002488462</c:v>
                </c:pt>
                <c:pt idx="3519">
                  <c:v>625844.3656329792</c:v>
                </c:pt>
                <c:pt idx="3520">
                  <c:v>628222.57422238449</c:v>
                </c:pt>
                <c:pt idx="3521">
                  <c:v>630609.82000442955</c:v>
                </c:pt>
                <c:pt idx="3522">
                  <c:v>633006.13732044643</c:v>
                </c:pt>
                <c:pt idx="3523">
                  <c:v>635411.5606422642</c:v>
                </c:pt>
                <c:pt idx="3524">
                  <c:v>637826.12457270478</c:v>
                </c:pt>
                <c:pt idx="3525">
                  <c:v>640249.86384608108</c:v>
                </c:pt>
                <c:pt idx="3526">
                  <c:v>642682.81332869618</c:v>
                </c:pt>
                <c:pt idx="3527">
                  <c:v>645125.00801934523</c:v>
                </c:pt>
                <c:pt idx="3528">
                  <c:v>647576.48304981878</c:v>
                </c:pt>
                <c:pt idx="3529">
                  <c:v>650037.27368540806</c:v>
                </c:pt>
                <c:pt idx="3530">
                  <c:v>652507.41532541264</c:v>
                </c:pt>
                <c:pt idx="3531">
                  <c:v>654986.94350364921</c:v>
                </c:pt>
                <c:pt idx="3532">
                  <c:v>657475.89388896304</c:v>
                </c:pt>
                <c:pt idx="3533">
                  <c:v>659974.30228574108</c:v>
                </c:pt>
                <c:pt idx="3534">
                  <c:v>662482.20463442686</c:v>
                </c:pt>
                <c:pt idx="3535">
                  <c:v>664999.63701203768</c:v>
                </c:pt>
                <c:pt idx="3536">
                  <c:v>667526.63563268341</c:v>
                </c:pt>
                <c:pt idx="3537">
                  <c:v>670063.23684808763</c:v>
                </c:pt>
                <c:pt idx="3538">
                  <c:v>672609.4771481104</c:v>
                </c:pt>
                <c:pt idx="3539">
                  <c:v>675165.39316127321</c:v>
                </c:pt>
                <c:pt idx="3540">
                  <c:v>677731.02165528608</c:v>
                </c:pt>
                <c:pt idx="3541">
                  <c:v>680306.39953757613</c:v>
                </c:pt>
                <c:pt idx="3542">
                  <c:v>682891.56385581894</c:v>
                </c:pt>
                <c:pt idx="3543">
                  <c:v>685486.55179847102</c:v>
                </c:pt>
                <c:pt idx="3544">
                  <c:v>688091.4006953052</c:v>
                </c:pt>
                <c:pt idx="3545">
                  <c:v>690706.14801794733</c:v>
                </c:pt>
                <c:pt idx="3546">
                  <c:v>693330.83138041559</c:v>
                </c:pt>
                <c:pt idx="3547">
                  <c:v>695965.48853966116</c:v>
                </c:pt>
                <c:pt idx="3548">
                  <c:v>698610.15739611187</c:v>
                </c:pt>
                <c:pt idx="3549">
                  <c:v>701264.87599421712</c:v>
                </c:pt>
                <c:pt idx="3550">
                  <c:v>703929.68252299516</c:v>
                </c:pt>
                <c:pt idx="3551">
                  <c:v>706604.61531658261</c:v>
                </c:pt>
                <c:pt idx="3552">
                  <c:v>709289.71285478561</c:v>
                </c:pt>
                <c:pt idx="3553">
                  <c:v>711985.01376363379</c:v>
                </c:pt>
                <c:pt idx="3554">
                  <c:v>714690.55681593565</c:v>
                </c:pt>
                <c:pt idx="3555">
                  <c:v>717406.3809318362</c:v>
                </c:pt>
                <c:pt idx="3556">
                  <c:v>720132.52517937717</c:v>
                </c:pt>
                <c:pt idx="3557">
                  <c:v>722869.0287750588</c:v>
                </c:pt>
                <c:pt idx="3558">
                  <c:v>725615.931084404</c:v>
                </c:pt>
                <c:pt idx="3559">
                  <c:v>728373.27162252471</c:v>
                </c:pt>
                <c:pt idx="3560">
                  <c:v>731141.09005469037</c:v>
                </c:pt>
                <c:pt idx="3561">
                  <c:v>733919.42619689822</c:v>
                </c:pt>
                <c:pt idx="3562">
                  <c:v>736708.32001644641</c:v>
                </c:pt>
                <c:pt idx="3563">
                  <c:v>739507.81163250888</c:v>
                </c:pt>
                <c:pt idx="3564">
                  <c:v>742317.94131671241</c:v>
                </c:pt>
                <c:pt idx="3565">
                  <c:v>745138.74949371594</c:v>
                </c:pt>
                <c:pt idx="3566">
                  <c:v>747970.2767417921</c:v>
                </c:pt>
                <c:pt idx="3567">
                  <c:v>750812.5637934109</c:v>
                </c:pt>
                <c:pt idx="3568">
                  <c:v>753665.65153582592</c:v>
                </c:pt>
                <c:pt idx="3569">
                  <c:v>756529.58101166203</c:v>
                </c:pt>
                <c:pt idx="3570">
                  <c:v>759404.39341950638</c:v>
                </c:pt>
                <c:pt idx="3571">
                  <c:v>762290.13011450053</c:v>
                </c:pt>
                <c:pt idx="3572">
                  <c:v>765186.83260893566</c:v>
                </c:pt>
                <c:pt idx="3573">
                  <c:v>768094.54257284966</c:v>
                </c:pt>
                <c:pt idx="3574">
                  <c:v>771013.30183462647</c:v>
                </c:pt>
                <c:pt idx="3575">
                  <c:v>773943.15238159802</c:v>
                </c:pt>
                <c:pt idx="3576">
                  <c:v>776884.13636064809</c:v>
                </c:pt>
                <c:pt idx="3577">
                  <c:v>779836.29607881862</c:v>
                </c:pt>
                <c:pt idx="3578">
                  <c:v>782799.67400391819</c:v>
                </c:pt>
                <c:pt idx="3579">
                  <c:v>785774.3127651331</c:v>
                </c:pt>
                <c:pt idx="3580">
                  <c:v>788760.25515364064</c:v>
                </c:pt>
                <c:pt idx="3581">
                  <c:v>791757.54412322445</c:v>
                </c:pt>
                <c:pt idx="3582">
                  <c:v>794766.2227908927</c:v>
                </c:pt>
                <c:pt idx="3583">
                  <c:v>797786.33443749812</c:v>
                </c:pt>
                <c:pt idx="3584">
                  <c:v>800817.92250836059</c:v>
                </c:pt>
                <c:pt idx="3585">
                  <c:v>803861.03061389236</c:v>
                </c:pt>
                <c:pt idx="3586">
                  <c:v>806915.70253022516</c:v>
                </c:pt>
                <c:pt idx="3587">
                  <c:v>809981.98219984001</c:v>
                </c:pt>
                <c:pt idx="3588">
                  <c:v>813059.91373219946</c:v>
                </c:pt>
                <c:pt idx="3589">
                  <c:v>816149.54140438186</c:v>
                </c:pt>
                <c:pt idx="3590">
                  <c:v>819250.90966171853</c:v>
                </c:pt>
                <c:pt idx="3591">
                  <c:v>822364.06311843311</c:v>
                </c:pt>
                <c:pt idx="3592">
                  <c:v>825489.04655828315</c:v>
                </c:pt>
                <c:pt idx="3593">
                  <c:v>828625.90493520466</c:v>
                </c:pt>
                <c:pt idx="3594">
                  <c:v>831774.68337395845</c:v>
                </c:pt>
                <c:pt idx="3595">
                  <c:v>834935.42717077956</c:v>
                </c:pt>
                <c:pt idx="3596">
                  <c:v>838108.1817940285</c:v>
                </c:pt>
                <c:pt idx="3597">
                  <c:v>841292.99288484582</c:v>
                </c:pt>
                <c:pt idx="3598">
                  <c:v>844489.90625780821</c:v>
                </c:pt>
                <c:pt idx="3599">
                  <c:v>847698.96790158795</c:v>
                </c:pt>
                <c:pt idx="3600">
                  <c:v>850920.22397961398</c:v>
                </c:pt>
                <c:pt idx="3601">
                  <c:v>854153.72083073657</c:v>
                </c:pt>
                <c:pt idx="3602">
                  <c:v>857399.50496989337</c:v>
                </c:pt>
                <c:pt idx="3603">
                  <c:v>860657.62308877904</c:v>
                </c:pt>
                <c:pt idx="3604">
                  <c:v>863928.12205651647</c:v>
                </c:pt>
                <c:pt idx="3605">
                  <c:v>867211.04892033129</c:v>
                </c:pt>
                <c:pt idx="3606">
                  <c:v>870506.45090622862</c:v>
                </c:pt>
                <c:pt idx="3607">
                  <c:v>873814.37541967235</c:v>
                </c:pt>
                <c:pt idx="3608">
                  <c:v>877134.87004626717</c:v>
                </c:pt>
                <c:pt idx="3609">
                  <c:v>880467.98255244305</c:v>
                </c:pt>
                <c:pt idx="3610">
                  <c:v>883813.76088614238</c:v>
                </c:pt>
                <c:pt idx="3611">
                  <c:v>887172.25317750976</c:v>
                </c:pt>
                <c:pt idx="3612">
                  <c:v>890543.50773958431</c:v>
                </c:pt>
                <c:pt idx="3613">
                  <c:v>893927.5730689948</c:v>
                </c:pt>
                <c:pt idx="3614">
                  <c:v>897324.49784665694</c:v>
                </c:pt>
                <c:pt idx="3615">
                  <c:v>900734.33093847428</c:v>
                </c:pt>
                <c:pt idx="3616">
                  <c:v>904157.12139604054</c:v>
                </c:pt>
                <c:pt idx="3617">
                  <c:v>907592.91845734557</c:v>
                </c:pt>
                <c:pt idx="3618">
                  <c:v>911041.77154748351</c:v>
                </c:pt>
                <c:pt idx="3619">
                  <c:v>914503.73027936392</c:v>
                </c:pt>
                <c:pt idx="3620">
                  <c:v>917978.8444544255</c:v>
                </c:pt>
                <c:pt idx="3621">
                  <c:v>921467.16406335239</c:v>
                </c:pt>
                <c:pt idx="3622">
                  <c:v>924968.73928679316</c:v>
                </c:pt>
                <c:pt idx="3623">
                  <c:v>928483.62049608305</c:v>
                </c:pt>
                <c:pt idx="3624">
                  <c:v>932011.85825396818</c:v>
                </c:pt>
                <c:pt idx="3625">
                  <c:v>935553.50331533328</c:v>
                </c:pt>
                <c:pt idx="3626">
                  <c:v>939108.60662793159</c:v>
                </c:pt>
                <c:pt idx="3627">
                  <c:v>942677.21933311771</c:v>
                </c:pt>
                <c:pt idx="3628">
                  <c:v>946259.39276658359</c:v>
                </c:pt>
                <c:pt idx="3629">
                  <c:v>949855.17845909658</c:v>
                </c:pt>
                <c:pt idx="3630">
                  <c:v>953464.62813724112</c:v>
                </c:pt>
                <c:pt idx="3631">
                  <c:v>957087.79372416262</c:v>
                </c:pt>
                <c:pt idx="3632">
                  <c:v>960724.72734031442</c:v>
                </c:pt>
                <c:pt idx="3633">
                  <c:v>964375.48130420758</c:v>
                </c:pt>
                <c:pt idx="3634">
                  <c:v>968040.10813316365</c:v>
                </c:pt>
                <c:pt idx="3635">
                  <c:v>971718.66054406972</c:v>
                </c:pt>
                <c:pt idx="3636">
                  <c:v>975411.19145413721</c:v>
                </c:pt>
                <c:pt idx="3637">
                  <c:v>979117.75398166291</c:v>
                </c:pt>
                <c:pt idx="3638">
                  <c:v>982838.40144679323</c:v>
                </c:pt>
                <c:pt idx="3639">
                  <c:v>986573.18737229111</c:v>
                </c:pt>
                <c:pt idx="3640">
                  <c:v>990322.16548430582</c:v>
                </c:pt>
                <c:pt idx="3641">
                  <c:v>994085.38971314626</c:v>
                </c:pt>
                <c:pt idx="3642">
                  <c:v>997862.91419405618</c:v>
                </c:pt>
                <c:pt idx="3643">
                  <c:v>1001654.7932679936</c:v>
                </c:pt>
                <c:pt idx="3644">
                  <c:v>1005461.0814824121</c:v>
                </c:pt>
                <c:pt idx="3645">
                  <c:v>1009281.8335920452</c:v>
                </c:pt>
                <c:pt idx="3646">
                  <c:v>1013117.104559695</c:v>
                </c:pt>
                <c:pt idx="3647">
                  <c:v>1016966.9495570218</c:v>
                </c:pt>
                <c:pt idx="3648">
                  <c:v>1020831.4239653385</c:v>
                </c:pt>
                <c:pt idx="3649">
                  <c:v>1024710.5833764068</c:v>
                </c:pt>
                <c:pt idx="3650">
                  <c:v>1028604.4835932372</c:v>
                </c:pt>
                <c:pt idx="3651">
                  <c:v>1032513.1806308916</c:v>
                </c:pt>
                <c:pt idx="3652">
                  <c:v>1036436.730717289</c:v>
                </c:pt>
                <c:pt idx="3653">
                  <c:v>1040375.1902940148</c:v>
                </c:pt>
                <c:pt idx="3654">
                  <c:v>1044328.6160171321</c:v>
                </c:pt>
                <c:pt idx="3655">
                  <c:v>1048297.0647579972</c:v>
                </c:pt>
                <c:pt idx="3656">
                  <c:v>1052280.5936040776</c:v>
                </c:pt>
                <c:pt idx="3657">
                  <c:v>1056279.2598597731</c:v>
                </c:pt>
                <c:pt idx="3658">
                  <c:v>1060293.1210472402</c:v>
                </c:pt>
                <c:pt idx="3659">
                  <c:v>1064322.2349072197</c:v>
                </c:pt>
                <c:pt idx="3660">
                  <c:v>1068366.6593998671</c:v>
                </c:pt>
                <c:pt idx="3661">
                  <c:v>1072426.4527055866</c:v>
                </c:pt>
                <c:pt idx="3662">
                  <c:v>1076501.6732258678</c:v>
                </c:pt>
                <c:pt idx="3663">
                  <c:v>1080592.3795841262</c:v>
                </c:pt>
                <c:pt idx="3664">
                  <c:v>1084698.630626546</c:v>
                </c:pt>
                <c:pt idx="3665">
                  <c:v>1088820.485422927</c:v>
                </c:pt>
                <c:pt idx="3666">
                  <c:v>1092958.0032675341</c:v>
                </c:pt>
                <c:pt idx="3667">
                  <c:v>1097111.2436799507</c:v>
                </c:pt>
                <c:pt idx="3668">
                  <c:v>1101280.2664059345</c:v>
                </c:pt>
                <c:pt idx="3669">
                  <c:v>1105465.131418277</c:v>
                </c:pt>
                <c:pt idx="3670">
                  <c:v>1109665.8989176666</c:v>
                </c:pt>
                <c:pt idx="3671">
                  <c:v>1113882.6293335538</c:v>
                </c:pt>
                <c:pt idx="3672">
                  <c:v>1118115.3833250215</c:v>
                </c:pt>
                <c:pt idx="3673">
                  <c:v>1122364.2217816566</c:v>
                </c:pt>
                <c:pt idx="3674">
                  <c:v>1126629.2058244268</c:v>
                </c:pt>
                <c:pt idx="3675">
                  <c:v>1130910.3968065598</c:v>
                </c:pt>
                <c:pt idx="3676">
                  <c:v>1135207.8563144247</c:v>
                </c:pt>
                <c:pt idx="3677">
                  <c:v>1139521.6461684194</c:v>
                </c:pt>
                <c:pt idx="3678">
                  <c:v>1143851.8284238593</c:v>
                </c:pt>
                <c:pt idx="3679">
                  <c:v>1148198.46537187</c:v>
                </c:pt>
                <c:pt idx="3680">
                  <c:v>1152561.619540283</c:v>
                </c:pt>
                <c:pt idx="3681">
                  <c:v>1156941.353694536</c:v>
                </c:pt>
                <c:pt idx="3682">
                  <c:v>1161337.7308385754</c:v>
                </c:pt>
                <c:pt idx="3683">
                  <c:v>1165750.8142157621</c:v>
                </c:pt>
                <c:pt idx="3684">
                  <c:v>1170180.667309782</c:v>
                </c:pt>
                <c:pt idx="3685">
                  <c:v>1174627.3538455593</c:v>
                </c:pt>
                <c:pt idx="3686">
                  <c:v>1179090.9377901724</c:v>
                </c:pt>
                <c:pt idx="3687">
                  <c:v>1183571.483353775</c:v>
                </c:pt>
                <c:pt idx="3688">
                  <c:v>1188069.0549905193</c:v>
                </c:pt>
                <c:pt idx="3689">
                  <c:v>1192583.7173994833</c:v>
                </c:pt>
                <c:pt idx="3690">
                  <c:v>1197115.5355256014</c:v>
                </c:pt>
                <c:pt idx="3691">
                  <c:v>1201664.5745605987</c:v>
                </c:pt>
                <c:pt idx="3692">
                  <c:v>1206230.8999439289</c:v>
                </c:pt>
                <c:pt idx="3693">
                  <c:v>1210814.577363716</c:v>
                </c:pt>
                <c:pt idx="3694">
                  <c:v>1215415.6727576982</c:v>
                </c:pt>
                <c:pt idx="3695">
                  <c:v>1220034.2523141776</c:v>
                </c:pt>
                <c:pt idx="3696">
                  <c:v>1224670.3824729715</c:v>
                </c:pt>
                <c:pt idx="3697">
                  <c:v>1229324.1299263688</c:v>
                </c:pt>
                <c:pt idx="3698">
                  <c:v>1233995.561620089</c:v>
                </c:pt>
                <c:pt idx="3699">
                  <c:v>1238684.7447542453</c:v>
                </c:pt>
                <c:pt idx="3700">
                  <c:v>1243391.7467843115</c:v>
                </c:pt>
                <c:pt idx="3701">
                  <c:v>1248116.6354220919</c:v>
                </c:pt>
                <c:pt idx="3702">
                  <c:v>1252859.478636696</c:v>
                </c:pt>
                <c:pt idx="3703">
                  <c:v>1257620.3446555154</c:v>
                </c:pt>
                <c:pt idx="3704">
                  <c:v>1262399.3019652064</c:v>
                </c:pt>
                <c:pt idx="3705">
                  <c:v>1267196.4193126743</c:v>
                </c:pt>
                <c:pt idx="3706">
                  <c:v>1272011.7657060625</c:v>
                </c:pt>
                <c:pt idx="3707">
                  <c:v>1276845.4104157456</c:v>
                </c:pt>
                <c:pt idx="3708">
                  <c:v>1281697.4229753255</c:v>
                </c:pt>
                <c:pt idx="3709">
                  <c:v>1286567.8731826318</c:v>
                </c:pt>
                <c:pt idx="3710">
                  <c:v>1291456.8311007258</c:v>
                </c:pt>
                <c:pt idx="3711">
                  <c:v>1296364.3670589086</c:v>
                </c:pt>
                <c:pt idx="3712">
                  <c:v>1301290.5516537325</c:v>
                </c:pt>
                <c:pt idx="3713">
                  <c:v>1306235.4557500167</c:v>
                </c:pt>
                <c:pt idx="3714">
                  <c:v>1311199.1504818669</c:v>
                </c:pt>
                <c:pt idx="3715">
                  <c:v>1316181.707253698</c:v>
                </c:pt>
                <c:pt idx="3716">
                  <c:v>1321183.1977412621</c:v>
                </c:pt>
                <c:pt idx="3717">
                  <c:v>1326203.6938926789</c:v>
                </c:pt>
                <c:pt idx="3718">
                  <c:v>1331243.2679294711</c:v>
                </c:pt>
                <c:pt idx="3719">
                  <c:v>1336301.9923476032</c:v>
                </c:pt>
                <c:pt idx="3720">
                  <c:v>1341379.9399185241</c:v>
                </c:pt>
                <c:pt idx="3721">
                  <c:v>1346477.1836902145</c:v>
                </c:pt>
                <c:pt idx="3722">
                  <c:v>1351593.7969882374</c:v>
                </c:pt>
                <c:pt idx="3723">
                  <c:v>1356729.8534167928</c:v>
                </c:pt>
                <c:pt idx="3724">
                  <c:v>1361885.4268597767</c:v>
                </c:pt>
                <c:pt idx="3725">
                  <c:v>1367060.591481844</c:v>
                </c:pt>
                <c:pt idx="3726">
                  <c:v>1372255.421729475</c:v>
                </c:pt>
                <c:pt idx="3727">
                  <c:v>1377469.9923320471</c:v>
                </c:pt>
                <c:pt idx="3728">
                  <c:v>1382704.378302909</c:v>
                </c:pt>
                <c:pt idx="3729">
                  <c:v>1387958.6549404601</c:v>
                </c:pt>
                <c:pt idx="3730">
                  <c:v>1393232.8978292339</c:v>
                </c:pt>
                <c:pt idx="3731">
                  <c:v>1398527.182840985</c:v>
                </c:pt>
                <c:pt idx="3732">
                  <c:v>1403841.5861357809</c:v>
                </c:pt>
                <c:pt idx="3733">
                  <c:v>1409176.1841630968</c:v>
                </c:pt>
                <c:pt idx="3734">
                  <c:v>1414531.0536629166</c:v>
                </c:pt>
                <c:pt idx="3735">
                  <c:v>1419906.2716668358</c:v>
                </c:pt>
                <c:pt idx="3736">
                  <c:v>1425301.9154991698</c:v>
                </c:pt>
                <c:pt idx="3737">
                  <c:v>1430718.0627780666</c:v>
                </c:pt>
                <c:pt idx="3738">
                  <c:v>1436154.7914166234</c:v>
                </c:pt>
                <c:pt idx="3739">
                  <c:v>1441612.1796240066</c:v>
                </c:pt>
                <c:pt idx="3740">
                  <c:v>1447090.305906578</c:v>
                </c:pt>
                <c:pt idx="3741">
                  <c:v>1452589.2490690229</c:v>
                </c:pt>
                <c:pt idx="3742">
                  <c:v>1458109.0882154852</c:v>
                </c:pt>
                <c:pt idx="3743">
                  <c:v>1463649.9027507042</c:v>
                </c:pt>
                <c:pt idx="3744">
                  <c:v>1469211.7723811569</c:v>
                </c:pt>
                <c:pt idx="3745">
                  <c:v>1474794.7771162053</c:v>
                </c:pt>
                <c:pt idx="3746">
                  <c:v>1480398.997269247</c:v>
                </c:pt>
                <c:pt idx="3747">
                  <c:v>1486024.5134588701</c:v>
                </c:pt>
                <c:pt idx="3748">
                  <c:v>1491671.4066100139</c:v>
                </c:pt>
                <c:pt idx="3749">
                  <c:v>1497339.7579551321</c:v>
                </c:pt>
                <c:pt idx="3750">
                  <c:v>1503029.6490353616</c:v>
                </c:pt>
                <c:pt idx="3751">
                  <c:v>1508741.161701696</c:v>
                </c:pt>
                <c:pt idx="3752">
                  <c:v>1514474.3781161625</c:v>
                </c:pt>
                <c:pt idx="3753">
                  <c:v>1520229.380753004</c:v>
                </c:pt>
                <c:pt idx="3754">
                  <c:v>1526006.2523998655</c:v>
                </c:pt>
                <c:pt idx="3755">
                  <c:v>1531805.076158985</c:v>
                </c:pt>
                <c:pt idx="3756">
                  <c:v>1537625.9354483893</c:v>
                </c:pt>
                <c:pt idx="3757">
                  <c:v>1543468.9140030933</c:v>
                </c:pt>
                <c:pt idx="3758">
                  <c:v>1549334.0958763051</c:v>
                </c:pt>
                <c:pt idx="3759">
                  <c:v>1555221.5654406352</c:v>
                </c:pt>
                <c:pt idx="3760">
                  <c:v>1561131.4073893097</c:v>
                </c:pt>
                <c:pt idx="3761">
                  <c:v>1567063.7067373891</c:v>
                </c:pt>
                <c:pt idx="3762">
                  <c:v>1573018.5488229913</c:v>
                </c:pt>
                <c:pt idx="3763">
                  <c:v>1578996.0193085186</c:v>
                </c:pt>
                <c:pt idx="3764">
                  <c:v>1584996.2041818909</c:v>
                </c:pt>
                <c:pt idx="3765">
                  <c:v>1591019.1897577823</c:v>
                </c:pt>
                <c:pt idx="3766">
                  <c:v>1597065.0626788619</c:v>
                </c:pt>
                <c:pt idx="3767">
                  <c:v>1603133.9099170417</c:v>
                </c:pt>
                <c:pt idx="3768">
                  <c:v>1609225.8187747265</c:v>
                </c:pt>
                <c:pt idx="3769">
                  <c:v>1615340.8768860705</c:v>
                </c:pt>
                <c:pt idx="3770">
                  <c:v>1621479.1722182375</c:v>
                </c:pt>
                <c:pt idx="3771">
                  <c:v>1627640.793072667</c:v>
                </c:pt>
                <c:pt idx="3772">
                  <c:v>1633825.8280863431</c:v>
                </c:pt>
                <c:pt idx="3773">
                  <c:v>1640034.3662330713</c:v>
                </c:pt>
                <c:pt idx="3774">
                  <c:v>1646266.496824757</c:v>
                </c:pt>
                <c:pt idx="3775">
                  <c:v>1652522.3095126911</c:v>
                </c:pt>
                <c:pt idx="3776">
                  <c:v>1658801.8942888393</c:v>
                </c:pt>
                <c:pt idx="3777">
                  <c:v>1665105.3414871369</c:v>
                </c:pt>
                <c:pt idx="3778">
                  <c:v>1671432.741784788</c:v>
                </c:pt>
                <c:pt idx="3779">
                  <c:v>1677784.1862035701</c:v>
                </c:pt>
                <c:pt idx="3780">
                  <c:v>1684159.7661111436</c:v>
                </c:pt>
                <c:pt idx="3781">
                  <c:v>1690559.5732223659</c:v>
                </c:pt>
                <c:pt idx="3782">
                  <c:v>1696983.6996006109</c:v>
                </c:pt>
                <c:pt idx="3783">
                  <c:v>1703432.2376590932</c:v>
                </c:pt>
                <c:pt idx="3784">
                  <c:v>1709905.2801621978</c:v>
                </c:pt>
                <c:pt idx="3785">
                  <c:v>1716402.9202268142</c:v>
                </c:pt>
                <c:pt idx="3786">
                  <c:v>1722925.2513236762</c:v>
                </c:pt>
                <c:pt idx="3787">
                  <c:v>1729472.3672787063</c:v>
                </c:pt>
                <c:pt idx="3788">
                  <c:v>1736044.3622743655</c:v>
                </c:pt>
                <c:pt idx="3789">
                  <c:v>1742641.3308510082</c:v>
                </c:pt>
                <c:pt idx="3790">
                  <c:v>1749263.3679082422</c:v>
                </c:pt>
                <c:pt idx="3791">
                  <c:v>1755910.5687062936</c:v>
                </c:pt>
                <c:pt idx="3792">
                  <c:v>1762583.0288673777</c:v>
                </c:pt>
                <c:pt idx="3793">
                  <c:v>1769280.8443770737</c:v>
                </c:pt>
                <c:pt idx="3794">
                  <c:v>1776004.1115857067</c:v>
                </c:pt>
                <c:pt idx="3795">
                  <c:v>1782752.9272097324</c:v>
                </c:pt>
                <c:pt idx="3796">
                  <c:v>1789527.3883331295</c:v>
                </c:pt>
                <c:pt idx="3797">
                  <c:v>1796327.5924087954</c:v>
                </c:pt>
                <c:pt idx="3798">
                  <c:v>1803153.6372599488</c:v>
                </c:pt>
                <c:pt idx="3799">
                  <c:v>1810005.6210815366</c:v>
                </c:pt>
                <c:pt idx="3800">
                  <c:v>1816883.6424416464</c:v>
                </c:pt>
                <c:pt idx="3801">
                  <c:v>1823787.8002829247</c:v>
                </c:pt>
              </c:numCache>
            </c:numRef>
          </c:xVal>
          <c:yVal>
            <c:numRef>
              <c:f>'BODE PLOT'!$P$44:$P$3845</c:f>
              <c:numCache>
                <c:formatCode>General</c:formatCode>
                <c:ptCount val="3802"/>
                <c:pt idx="0">
                  <c:v>83.902163027067601</c:v>
                </c:pt>
                <c:pt idx="1">
                  <c:v>83.869219203374314</c:v>
                </c:pt>
                <c:pt idx="2">
                  <c:v>83.836275379705569</c:v>
                </c:pt>
                <c:pt idx="3">
                  <c:v>83.803331556061522</c:v>
                </c:pt>
                <c:pt idx="4">
                  <c:v>83.770387732442572</c:v>
                </c:pt>
                <c:pt idx="5">
                  <c:v>83.737443908848604</c:v>
                </c:pt>
                <c:pt idx="6">
                  <c:v>83.704500085280017</c:v>
                </c:pt>
                <c:pt idx="7">
                  <c:v>83.671556261736924</c:v>
                </c:pt>
                <c:pt idx="8">
                  <c:v>83.638612438219567</c:v>
                </c:pt>
                <c:pt idx="9">
                  <c:v>83.605668614728216</c:v>
                </c:pt>
                <c:pt idx="10">
                  <c:v>83.5727247912628</c:v>
                </c:pt>
                <c:pt idx="11">
                  <c:v>83.53978096782383</c:v>
                </c:pt>
                <c:pt idx="12">
                  <c:v>83.50683714441135</c:v>
                </c:pt>
                <c:pt idx="13">
                  <c:v>83.473893321025656</c:v>
                </c:pt>
                <c:pt idx="14">
                  <c:v>83.440949497666651</c:v>
                </c:pt>
                <c:pt idx="15">
                  <c:v>83.40800567433503</c:v>
                </c:pt>
                <c:pt idx="16">
                  <c:v>83.375061851030523</c:v>
                </c:pt>
                <c:pt idx="17">
                  <c:v>83.342118027753713</c:v>
                </c:pt>
                <c:pt idx="18">
                  <c:v>83.309174204504529</c:v>
                </c:pt>
                <c:pt idx="19">
                  <c:v>83.276230381283398</c:v>
                </c:pt>
                <c:pt idx="20">
                  <c:v>83.243286558090375</c:v>
                </c:pt>
                <c:pt idx="21">
                  <c:v>83.210342734925703</c:v>
                </c:pt>
                <c:pt idx="22">
                  <c:v>83.177398911789766</c:v>
                </c:pt>
                <c:pt idx="23">
                  <c:v>83.144455088682605</c:v>
                </c:pt>
                <c:pt idx="24">
                  <c:v>83.111511265604406</c:v>
                </c:pt>
                <c:pt idx="25">
                  <c:v>83.07856744255551</c:v>
                </c:pt>
                <c:pt idx="26">
                  <c:v>83.04562361953613</c:v>
                </c:pt>
                <c:pt idx="27">
                  <c:v>83.012679796546323</c:v>
                </c:pt>
                <c:pt idx="28">
                  <c:v>82.979735973586571</c:v>
                </c:pt>
                <c:pt idx="29">
                  <c:v>82.946792150656989</c:v>
                </c:pt>
                <c:pt idx="30">
                  <c:v>82.913848327757776</c:v>
                </c:pt>
                <c:pt idx="31">
                  <c:v>82.880904504889216</c:v>
                </c:pt>
                <c:pt idx="32">
                  <c:v>82.847960682051394</c:v>
                </c:pt>
                <c:pt idx="33">
                  <c:v>82.815016859244835</c:v>
                </c:pt>
                <c:pt idx="34">
                  <c:v>82.782073036469399</c:v>
                </c:pt>
                <c:pt idx="35">
                  <c:v>82.749129213725595</c:v>
                </c:pt>
                <c:pt idx="36">
                  <c:v>82.716185391013681</c:v>
                </c:pt>
                <c:pt idx="37">
                  <c:v>82.683241568333798</c:v>
                </c:pt>
                <c:pt idx="38">
                  <c:v>82.650297745686117</c:v>
                </c:pt>
                <c:pt idx="39">
                  <c:v>82.617353923071079</c:v>
                </c:pt>
                <c:pt idx="40">
                  <c:v>82.584410100488725</c:v>
                </c:pt>
                <c:pt idx="41">
                  <c:v>82.551466277939497</c:v>
                </c:pt>
                <c:pt idx="42">
                  <c:v>82.51852245542355</c:v>
                </c:pt>
                <c:pt idx="43">
                  <c:v>82.485578632941085</c:v>
                </c:pt>
                <c:pt idx="44">
                  <c:v>82.452634810492498</c:v>
                </c:pt>
                <c:pt idx="45">
                  <c:v>82.419690988077875</c:v>
                </c:pt>
                <c:pt idx="46">
                  <c:v>82.386747165697614</c:v>
                </c:pt>
                <c:pt idx="47">
                  <c:v>82.353803343351842</c:v>
                </c:pt>
                <c:pt idx="48">
                  <c:v>82.320859521040973</c:v>
                </c:pt>
                <c:pt idx="49">
                  <c:v>82.287915698765261</c:v>
                </c:pt>
                <c:pt idx="50">
                  <c:v>82.254971876524806</c:v>
                </c:pt>
                <c:pt idx="51">
                  <c:v>82.222028054320063</c:v>
                </c:pt>
                <c:pt idx="52">
                  <c:v>82.189084232151274</c:v>
                </c:pt>
                <c:pt idx="53">
                  <c:v>82.156140410018537</c:v>
                </c:pt>
                <c:pt idx="54">
                  <c:v>82.123196587922365</c:v>
                </c:pt>
                <c:pt idx="55">
                  <c:v>82.090252765862871</c:v>
                </c:pt>
                <c:pt idx="56">
                  <c:v>82.057308943840439</c:v>
                </c:pt>
                <c:pt idx="57">
                  <c:v>82.024365121855297</c:v>
                </c:pt>
                <c:pt idx="58">
                  <c:v>81.991421299907699</c:v>
                </c:pt>
                <c:pt idx="59">
                  <c:v>81.958477477998031</c:v>
                </c:pt>
                <c:pt idx="60">
                  <c:v>81.925533656126447</c:v>
                </c:pt>
                <c:pt idx="61">
                  <c:v>81.892589834293318</c:v>
                </c:pt>
                <c:pt idx="62">
                  <c:v>81.859646012498985</c:v>
                </c:pt>
                <c:pt idx="63">
                  <c:v>81.826702190743646</c:v>
                </c:pt>
                <c:pt idx="64">
                  <c:v>81.793758369027628</c:v>
                </c:pt>
                <c:pt idx="65">
                  <c:v>81.760814547351259</c:v>
                </c:pt>
                <c:pt idx="66">
                  <c:v>81.727870725714808</c:v>
                </c:pt>
                <c:pt idx="67">
                  <c:v>81.69492690411866</c:v>
                </c:pt>
                <c:pt idx="68">
                  <c:v>81.661983082563012</c:v>
                </c:pt>
                <c:pt idx="69">
                  <c:v>81.629039261048206</c:v>
                </c:pt>
                <c:pt idx="70">
                  <c:v>81.596095439574555</c:v>
                </c:pt>
                <c:pt idx="71">
                  <c:v>81.563151618142413</c:v>
                </c:pt>
                <c:pt idx="72">
                  <c:v>81.530207796752009</c:v>
                </c:pt>
                <c:pt idx="73">
                  <c:v>81.497263975403783</c:v>
                </c:pt>
                <c:pt idx="74">
                  <c:v>81.464320154097976</c:v>
                </c:pt>
                <c:pt idx="75">
                  <c:v>81.431376332834887</c:v>
                </c:pt>
                <c:pt idx="76">
                  <c:v>81.398432511614871</c:v>
                </c:pt>
                <c:pt idx="77">
                  <c:v>81.365488690438269</c:v>
                </c:pt>
                <c:pt idx="78">
                  <c:v>81.332544869305423</c:v>
                </c:pt>
                <c:pt idx="79">
                  <c:v>81.299601048216715</c:v>
                </c:pt>
                <c:pt idx="80">
                  <c:v>81.266657227172402</c:v>
                </c:pt>
                <c:pt idx="81">
                  <c:v>81.233713406172697</c:v>
                </c:pt>
                <c:pt idx="82">
                  <c:v>81.200769585218126</c:v>
                </c:pt>
                <c:pt idx="83">
                  <c:v>81.167825764309086</c:v>
                </c:pt>
                <c:pt idx="84">
                  <c:v>81.134881943445777</c:v>
                </c:pt>
                <c:pt idx="85">
                  <c:v>81.101938122628511</c:v>
                </c:pt>
                <c:pt idx="86">
                  <c:v>81.068994301857785</c:v>
                </c:pt>
                <c:pt idx="87">
                  <c:v>81.036050481133927</c:v>
                </c:pt>
                <c:pt idx="88">
                  <c:v>81.003106660457206</c:v>
                </c:pt>
                <c:pt idx="89">
                  <c:v>80.970162839827978</c:v>
                </c:pt>
                <c:pt idx="90">
                  <c:v>80.937219019246839</c:v>
                </c:pt>
                <c:pt idx="91">
                  <c:v>80.904275198713719</c:v>
                </c:pt>
                <c:pt idx="92">
                  <c:v>80.871331378229456</c:v>
                </c:pt>
                <c:pt idx="93">
                  <c:v>80.838387557793993</c:v>
                </c:pt>
                <c:pt idx="94">
                  <c:v>80.805443737408055</c:v>
                </c:pt>
                <c:pt idx="95">
                  <c:v>80.772499917071897</c:v>
                </c:pt>
                <c:pt idx="96">
                  <c:v>80.73955609678579</c:v>
                </c:pt>
                <c:pt idx="97">
                  <c:v>80.706612276550359</c:v>
                </c:pt>
                <c:pt idx="98">
                  <c:v>80.673668456365647</c:v>
                </c:pt>
                <c:pt idx="99">
                  <c:v>80.640724636232306</c:v>
                </c:pt>
                <c:pt idx="100">
                  <c:v>80.607780816150722</c:v>
                </c:pt>
                <c:pt idx="101">
                  <c:v>80.574836996121078</c:v>
                </c:pt>
                <c:pt idx="102">
                  <c:v>80.541893176143986</c:v>
                </c:pt>
                <c:pt idx="103">
                  <c:v>80.508949356219702</c:v>
                </c:pt>
                <c:pt idx="104">
                  <c:v>80.476005536348779</c:v>
                </c:pt>
                <c:pt idx="105">
                  <c:v>80.443061716531489</c:v>
                </c:pt>
                <c:pt idx="106">
                  <c:v>80.410117896768284</c:v>
                </c:pt>
                <c:pt idx="107">
                  <c:v>80.37717407705955</c:v>
                </c:pt>
                <c:pt idx="108">
                  <c:v>80.344230257405798</c:v>
                </c:pt>
                <c:pt idx="109">
                  <c:v>80.311286437807311</c:v>
                </c:pt>
                <c:pt idx="110">
                  <c:v>80.278342618264631</c:v>
                </c:pt>
                <c:pt idx="111">
                  <c:v>80.245398798778083</c:v>
                </c:pt>
                <c:pt idx="112">
                  <c:v>80.212454979348223</c:v>
                </c:pt>
                <c:pt idx="113">
                  <c:v>80.179511159975334</c:v>
                </c:pt>
                <c:pt idx="114">
                  <c:v>80.146567340659942</c:v>
                </c:pt>
                <c:pt idx="115">
                  <c:v>80.113623521402374</c:v>
                </c:pt>
                <c:pt idx="116">
                  <c:v>80.080679702203383</c:v>
                </c:pt>
                <c:pt idx="117">
                  <c:v>80.047735883062998</c:v>
                </c:pt>
                <c:pt idx="118">
                  <c:v>80.014792063981858</c:v>
                </c:pt>
                <c:pt idx="119">
                  <c:v>79.98184824496046</c:v>
                </c:pt>
                <c:pt idx="120">
                  <c:v>79.948904425999217</c:v>
                </c:pt>
                <c:pt idx="121">
                  <c:v>79.91596060709864</c:v>
                </c:pt>
                <c:pt idx="122">
                  <c:v>79.883016788259042</c:v>
                </c:pt>
                <c:pt idx="123">
                  <c:v>79.850072969480962</c:v>
                </c:pt>
                <c:pt idx="124">
                  <c:v>79.817129150764927</c:v>
                </c:pt>
                <c:pt idx="125">
                  <c:v>79.784185332111335</c:v>
                </c:pt>
                <c:pt idx="126">
                  <c:v>79.751241513520839</c:v>
                </c:pt>
                <c:pt idx="127">
                  <c:v>79.718297694993623</c:v>
                </c:pt>
                <c:pt idx="128">
                  <c:v>79.685353876530343</c:v>
                </c:pt>
                <c:pt idx="129">
                  <c:v>79.652410058131423</c:v>
                </c:pt>
                <c:pt idx="130">
                  <c:v>79.619466239797461</c:v>
                </c:pt>
                <c:pt idx="131">
                  <c:v>79.586522421528855</c:v>
                </c:pt>
                <c:pt idx="132">
                  <c:v>79.553578603326145</c:v>
                </c:pt>
                <c:pt idx="133">
                  <c:v>79.520634785189785</c:v>
                </c:pt>
                <c:pt idx="134">
                  <c:v>79.487690967120344</c:v>
                </c:pt>
                <c:pt idx="135">
                  <c:v>79.454747149118276</c:v>
                </c:pt>
                <c:pt idx="136">
                  <c:v>79.421803331184094</c:v>
                </c:pt>
                <c:pt idx="137">
                  <c:v>79.388859513318494</c:v>
                </c:pt>
                <c:pt idx="138">
                  <c:v>79.355915695521702</c:v>
                </c:pt>
                <c:pt idx="139">
                  <c:v>79.322971877794487</c:v>
                </c:pt>
                <c:pt idx="140">
                  <c:v>79.290028060137118</c:v>
                </c:pt>
                <c:pt idx="141">
                  <c:v>79.257084242550462</c:v>
                </c:pt>
                <c:pt idx="142">
                  <c:v>79.22414042503479</c:v>
                </c:pt>
                <c:pt idx="143">
                  <c:v>79.191196607590641</c:v>
                </c:pt>
                <c:pt idx="144">
                  <c:v>79.158252790218768</c:v>
                </c:pt>
                <c:pt idx="145">
                  <c:v>79.125308972919512</c:v>
                </c:pt>
                <c:pt idx="146">
                  <c:v>79.092365155693628</c:v>
                </c:pt>
                <c:pt idx="147">
                  <c:v>79.059421338541554</c:v>
                </c:pt>
                <c:pt idx="148">
                  <c:v>79.026477521463818</c:v>
                </c:pt>
                <c:pt idx="149">
                  <c:v>78.993533704461029</c:v>
                </c:pt>
                <c:pt idx="150">
                  <c:v>78.960589887533729</c:v>
                </c:pt>
                <c:pt idx="151">
                  <c:v>78.927646070682641</c:v>
                </c:pt>
                <c:pt idx="152">
                  <c:v>78.894702253908122</c:v>
                </c:pt>
                <c:pt idx="153">
                  <c:v>78.861758437210923</c:v>
                </c:pt>
                <c:pt idx="154">
                  <c:v>78.828814620591444</c:v>
                </c:pt>
                <c:pt idx="155">
                  <c:v>78.795870804050494</c:v>
                </c:pt>
                <c:pt idx="156">
                  <c:v>78.762926987588671</c:v>
                </c:pt>
                <c:pt idx="157">
                  <c:v>78.729983171206413</c:v>
                </c:pt>
                <c:pt idx="158">
                  <c:v>78.697039354904419</c:v>
                </c:pt>
                <c:pt idx="159">
                  <c:v>78.664095538683313</c:v>
                </c:pt>
                <c:pt idx="160">
                  <c:v>78.631151722543507</c:v>
                </c:pt>
                <c:pt idx="161">
                  <c:v>78.598207906485953</c:v>
                </c:pt>
                <c:pt idx="162">
                  <c:v>78.565264090510993</c:v>
                </c:pt>
                <c:pt idx="163">
                  <c:v>78.532320274619451</c:v>
                </c:pt>
                <c:pt idx="164">
                  <c:v>78.499376458811952</c:v>
                </c:pt>
                <c:pt idx="165">
                  <c:v>78.466432643089007</c:v>
                </c:pt>
                <c:pt idx="166">
                  <c:v>78.433488827451242</c:v>
                </c:pt>
                <c:pt idx="167">
                  <c:v>78.40054501189951</c:v>
                </c:pt>
                <c:pt idx="168">
                  <c:v>78.367601196434364</c:v>
                </c:pt>
                <c:pt idx="169">
                  <c:v>78.334657381056431</c:v>
                </c:pt>
                <c:pt idx="170">
                  <c:v>78.301713565766306</c:v>
                </c:pt>
                <c:pt idx="171">
                  <c:v>78.2687697505649</c:v>
                </c:pt>
                <c:pt idx="172">
                  <c:v>78.235825935452567</c:v>
                </c:pt>
                <c:pt idx="173">
                  <c:v>78.202882120430189</c:v>
                </c:pt>
                <c:pt idx="174">
                  <c:v>78.169938305498363</c:v>
                </c:pt>
                <c:pt idx="175">
                  <c:v>78.136994490657955</c:v>
                </c:pt>
                <c:pt idx="176">
                  <c:v>78.104050675909491</c:v>
                </c:pt>
                <c:pt idx="177">
                  <c:v>78.071106861253682</c:v>
                </c:pt>
                <c:pt idx="178">
                  <c:v>78.038163046691295</c:v>
                </c:pt>
                <c:pt idx="179">
                  <c:v>78.005219232223027</c:v>
                </c:pt>
                <c:pt idx="180">
                  <c:v>77.972275417849517</c:v>
                </c:pt>
                <c:pt idx="181">
                  <c:v>77.939331603571503</c:v>
                </c:pt>
                <c:pt idx="182">
                  <c:v>77.906387789389868</c:v>
                </c:pt>
                <c:pt idx="183">
                  <c:v>77.873443975305207</c:v>
                </c:pt>
                <c:pt idx="184">
                  <c:v>77.840500161318261</c:v>
                </c:pt>
                <c:pt idx="185">
                  <c:v>77.807556347429795</c:v>
                </c:pt>
                <c:pt idx="186">
                  <c:v>77.77461253364055</c:v>
                </c:pt>
                <c:pt idx="187">
                  <c:v>77.741668719951292</c:v>
                </c:pt>
                <c:pt idx="188">
                  <c:v>77.708724906362846</c:v>
                </c:pt>
                <c:pt idx="189">
                  <c:v>77.675781092875852</c:v>
                </c:pt>
                <c:pt idx="190">
                  <c:v>77.642837279491232</c:v>
                </c:pt>
                <c:pt idx="191">
                  <c:v>77.609893466209584</c:v>
                </c:pt>
                <c:pt idx="192">
                  <c:v>77.576949653031903</c:v>
                </c:pt>
                <c:pt idx="193">
                  <c:v>77.544005839958729</c:v>
                </c:pt>
                <c:pt idx="194">
                  <c:v>77.51106202699107</c:v>
                </c:pt>
                <c:pt idx="195">
                  <c:v>77.478118214129651</c:v>
                </c:pt>
                <c:pt idx="196">
                  <c:v>77.445174401375255</c:v>
                </c:pt>
                <c:pt idx="197">
                  <c:v>77.412230588728818</c:v>
                </c:pt>
                <c:pt idx="198">
                  <c:v>77.379286776191009</c:v>
                </c:pt>
                <c:pt idx="199">
                  <c:v>77.346342963762766</c:v>
                </c:pt>
                <c:pt idx="200">
                  <c:v>77.31339915144477</c:v>
                </c:pt>
                <c:pt idx="201">
                  <c:v>77.280455339238031</c:v>
                </c:pt>
                <c:pt idx="202">
                  <c:v>77.247511527143345</c:v>
                </c:pt>
                <c:pt idx="203">
                  <c:v>77.214567715161522</c:v>
                </c:pt>
                <c:pt idx="204">
                  <c:v>77.181623903293428</c:v>
                </c:pt>
                <c:pt idx="205">
                  <c:v>77.148680091540058</c:v>
                </c:pt>
                <c:pt idx="206">
                  <c:v>77.115736279902052</c:v>
                </c:pt>
                <c:pt idx="207">
                  <c:v>77.082792468380504</c:v>
                </c:pt>
                <c:pt idx="208">
                  <c:v>77.049848656976138</c:v>
                </c:pt>
                <c:pt idx="209">
                  <c:v>77.016904845690021</c:v>
                </c:pt>
                <c:pt idx="210">
                  <c:v>76.983961034522906</c:v>
                </c:pt>
                <c:pt idx="211">
                  <c:v>76.951017223475702</c:v>
                </c:pt>
                <c:pt idx="212">
                  <c:v>76.91807341254939</c:v>
                </c:pt>
                <c:pt idx="213">
                  <c:v>76.885129601744836</c:v>
                </c:pt>
                <c:pt idx="214">
                  <c:v>76.852185791063107</c:v>
                </c:pt>
                <c:pt idx="215">
                  <c:v>76.819241980504898</c:v>
                </c:pt>
                <c:pt idx="216">
                  <c:v>76.786298170071476</c:v>
                </c:pt>
                <c:pt idx="217">
                  <c:v>76.75335435976335</c:v>
                </c:pt>
                <c:pt idx="218">
                  <c:v>76.720410549581842</c:v>
                </c:pt>
                <c:pt idx="219">
                  <c:v>76.687466739527707</c:v>
                </c:pt>
                <c:pt idx="220">
                  <c:v>76.654522929602265</c:v>
                </c:pt>
                <c:pt idx="221">
                  <c:v>76.621579119805972</c:v>
                </c:pt>
                <c:pt idx="222">
                  <c:v>76.588635310140148</c:v>
                </c:pt>
                <c:pt idx="223">
                  <c:v>76.555691500605661</c:v>
                </c:pt>
                <c:pt idx="224">
                  <c:v>76.522747691203591</c:v>
                </c:pt>
                <c:pt idx="225">
                  <c:v>76.489803881935018</c:v>
                </c:pt>
                <c:pt idx="226">
                  <c:v>76.456860072800694</c:v>
                </c:pt>
                <c:pt idx="227">
                  <c:v>76.4239162638019</c:v>
                </c:pt>
                <c:pt idx="228">
                  <c:v>76.390972454939586</c:v>
                </c:pt>
                <c:pt idx="229">
                  <c:v>76.358028646214706</c:v>
                </c:pt>
                <c:pt idx="230">
                  <c:v>76.325084837628452</c:v>
                </c:pt>
                <c:pt idx="231">
                  <c:v>76.292141029181792</c:v>
                </c:pt>
                <c:pt idx="232">
                  <c:v>76.259197220875762</c:v>
                </c:pt>
                <c:pt idx="233">
                  <c:v>76.226253412711472</c:v>
                </c:pt>
                <c:pt idx="234">
                  <c:v>76.193309604690057</c:v>
                </c:pt>
                <c:pt idx="235">
                  <c:v>76.160365796812499</c:v>
                </c:pt>
                <c:pt idx="236">
                  <c:v>76.127421989079977</c:v>
                </c:pt>
                <c:pt idx="237">
                  <c:v>76.094478181493486</c:v>
                </c:pt>
                <c:pt idx="238">
                  <c:v>76.061534374054304</c:v>
                </c:pt>
                <c:pt idx="239">
                  <c:v>76.028590566763413</c:v>
                </c:pt>
                <c:pt idx="240">
                  <c:v>75.99564675962209</c:v>
                </c:pt>
                <c:pt idx="241">
                  <c:v>75.96270295263119</c:v>
                </c:pt>
                <c:pt idx="242">
                  <c:v>75.92975914579219</c:v>
                </c:pt>
                <c:pt idx="243">
                  <c:v>75.89681533910607</c:v>
                </c:pt>
                <c:pt idx="244">
                  <c:v>75.863871532574024</c:v>
                </c:pt>
                <c:pt idx="245">
                  <c:v>75.830927726197245</c:v>
                </c:pt>
                <c:pt idx="246">
                  <c:v>75.797983919976858</c:v>
                </c:pt>
                <c:pt idx="247">
                  <c:v>75.765040113914097</c:v>
                </c:pt>
                <c:pt idx="248">
                  <c:v>75.732096308010156</c:v>
                </c:pt>
                <c:pt idx="249">
                  <c:v>75.699152502266287</c:v>
                </c:pt>
                <c:pt idx="250">
                  <c:v>75.666208696683654</c:v>
                </c:pt>
                <c:pt idx="251">
                  <c:v>75.633264891263423</c:v>
                </c:pt>
                <c:pt idx="252">
                  <c:v>75.600321086006971</c:v>
                </c:pt>
                <c:pt idx="253">
                  <c:v>75.567377280915508</c:v>
                </c:pt>
                <c:pt idx="254">
                  <c:v>75.534433475990241</c:v>
                </c:pt>
                <c:pt idx="255">
                  <c:v>75.501489671232392</c:v>
                </c:pt>
                <c:pt idx="256">
                  <c:v>75.468545866643368</c:v>
                </c:pt>
                <c:pt idx="257">
                  <c:v>75.435602062224291</c:v>
                </c:pt>
                <c:pt idx="258">
                  <c:v>75.402658257976725</c:v>
                </c:pt>
                <c:pt idx="259">
                  <c:v>75.36971445390175</c:v>
                </c:pt>
                <c:pt idx="260">
                  <c:v>75.336770650000645</c:v>
                </c:pt>
                <c:pt idx="261">
                  <c:v>75.303826846274944</c:v>
                </c:pt>
                <c:pt idx="262">
                  <c:v>75.270883042725771</c:v>
                </c:pt>
                <c:pt idx="263">
                  <c:v>75.237939239354546</c:v>
                </c:pt>
                <c:pt idx="264">
                  <c:v>75.20499543616269</c:v>
                </c:pt>
                <c:pt idx="265">
                  <c:v>75.172051633151497</c:v>
                </c:pt>
                <c:pt idx="266">
                  <c:v>75.139107830322345</c:v>
                </c:pt>
                <c:pt idx="267">
                  <c:v>75.106164027676655</c:v>
                </c:pt>
                <c:pt idx="268">
                  <c:v>75.073220225215792</c:v>
                </c:pt>
                <c:pt idx="269">
                  <c:v>75.040276422941218</c:v>
                </c:pt>
                <c:pt idx="270">
                  <c:v>75.007332620854271</c:v>
                </c:pt>
                <c:pt idx="271">
                  <c:v>74.974388818956456</c:v>
                </c:pt>
                <c:pt idx="272">
                  <c:v>74.941445017249151</c:v>
                </c:pt>
                <c:pt idx="273">
                  <c:v>74.908501215733821</c:v>
                </c:pt>
                <c:pt idx="274">
                  <c:v>74.875557414411873</c:v>
                </c:pt>
                <c:pt idx="275">
                  <c:v>74.842613613284954</c:v>
                </c:pt>
                <c:pt idx="276">
                  <c:v>74.809669812354414</c:v>
                </c:pt>
                <c:pt idx="277">
                  <c:v>74.776726011621776</c:v>
                </c:pt>
                <c:pt idx="278">
                  <c:v>74.743782211088501</c:v>
                </c:pt>
                <c:pt idx="279">
                  <c:v>74.710838410756253</c:v>
                </c:pt>
                <c:pt idx="280">
                  <c:v>74.677894610626382</c:v>
                </c:pt>
                <c:pt idx="281">
                  <c:v>74.644950810700564</c:v>
                </c:pt>
                <c:pt idx="282">
                  <c:v>74.612007010980236</c:v>
                </c:pt>
                <c:pt idx="283">
                  <c:v>74.579063211467059</c:v>
                </c:pt>
                <c:pt idx="284">
                  <c:v>74.546119412162597</c:v>
                </c:pt>
                <c:pt idx="285">
                  <c:v>74.513175613068384</c:v>
                </c:pt>
                <c:pt idx="286">
                  <c:v>74.480231814185998</c:v>
                </c:pt>
                <c:pt idx="287">
                  <c:v>74.447288015517145</c:v>
                </c:pt>
                <c:pt idx="288">
                  <c:v>74.414344217063444</c:v>
                </c:pt>
                <c:pt idx="289">
                  <c:v>74.381400418826487</c:v>
                </c:pt>
                <c:pt idx="290">
                  <c:v>74.348456620807895</c:v>
                </c:pt>
                <c:pt idx="291">
                  <c:v>74.31551282300947</c:v>
                </c:pt>
                <c:pt idx="292">
                  <c:v>74.282569025432721</c:v>
                </c:pt>
                <c:pt idx="293">
                  <c:v>74.249625228079466</c:v>
                </c:pt>
                <c:pt idx="294">
                  <c:v>74.216681430951311</c:v>
                </c:pt>
                <c:pt idx="295">
                  <c:v>74.183737634050033</c:v>
                </c:pt>
                <c:pt idx="296">
                  <c:v>74.150793837377307</c:v>
                </c:pt>
                <c:pt idx="297">
                  <c:v>74.117850040935039</c:v>
                </c:pt>
                <c:pt idx="298">
                  <c:v>74.084906244724721</c:v>
                </c:pt>
                <c:pt idx="299">
                  <c:v>74.051962448748284</c:v>
                </c:pt>
                <c:pt idx="300">
                  <c:v>74.019018653007336</c:v>
                </c:pt>
                <c:pt idx="301">
                  <c:v>73.986074857503922</c:v>
                </c:pt>
                <c:pt idx="302">
                  <c:v>73.953131062239706</c:v>
                </c:pt>
                <c:pt idx="303">
                  <c:v>73.920187267216605</c:v>
                </c:pt>
                <c:pt idx="304">
                  <c:v>73.887243472436353</c:v>
                </c:pt>
                <c:pt idx="305">
                  <c:v>73.854299677900713</c:v>
                </c:pt>
                <c:pt idx="306">
                  <c:v>73.821355883611787</c:v>
                </c:pt>
                <c:pt idx="307">
                  <c:v>73.788412089571395</c:v>
                </c:pt>
                <c:pt idx="308">
                  <c:v>73.755468295781299</c:v>
                </c:pt>
                <c:pt idx="309">
                  <c:v>73.722524502243417</c:v>
                </c:pt>
                <c:pt idx="310">
                  <c:v>73.689580708959781</c:v>
                </c:pt>
                <c:pt idx="311">
                  <c:v>73.656636915932253</c:v>
                </c:pt>
                <c:pt idx="312">
                  <c:v>73.623693123162909</c:v>
                </c:pt>
                <c:pt idx="313">
                  <c:v>73.590749330653452</c:v>
                </c:pt>
                <c:pt idx="314">
                  <c:v>73.557805538406072</c:v>
                </c:pt>
                <c:pt idx="315">
                  <c:v>73.524861746422673</c:v>
                </c:pt>
                <c:pt idx="316">
                  <c:v>73.491917954705343</c:v>
                </c:pt>
                <c:pt idx="317">
                  <c:v>73.458974163256173</c:v>
                </c:pt>
                <c:pt idx="318">
                  <c:v>73.426030372076895</c:v>
                </c:pt>
                <c:pt idx="319">
                  <c:v>73.393086581169925</c:v>
                </c:pt>
                <c:pt idx="320">
                  <c:v>73.360142790537168</c:v>
                </c:pt>
                <c:pt idx="321">
                  <c:v>73.327199000180613</c:v>
                </c:pt>
                <c:pt idx="322">
                  <c:v>73.294255210102605</c:v>
                </c:pt>
                <c:pt idx="323">
                  <c:v>73.261311420305034</c:v>
                </c:pt>
                <c:pt idx="324">
                  <c:v>73.228367630790203</c:v>
                </c:pt>
                <c:pt idx="325">
                  <c:v>73.195423841560114</c:v>
                </c:pt>
                <c:pt idx="326">
                  <c:v>73.162480052617042</c:v>
                </c:pt>
                <c:pt idx="327">
                  <c:v>73.129536263963217</c:v>
                </c:pt>
                <c:pt idx="328">
                  <c:v>73.096592475600673</c:v>
                </c:pt>
                <c:pt idx="329">
                  <c:v>73.06364868753181</c:v>
                </c:pt>
                <c:pt idx="330">
                  <c:v>73.030704899758831</c:v>
                </c:pt>
                <c:pt idx="331">
                  <c:v>72.997761112283868</c:v>
                </c:pt>
                <c:pt idx="332">
                  <c:v>72.964817325109252</c:v>
                </c:pt>
                <c:pt idx="333">
                  <c:v>72.931873538237312</c:v>
                </c:pt>
                <c:pt idx="334">
                  <c:v>72.898929751670209</c:v>
                </c:pt>
                <c:pt idx="335">
                  <c:v>72.865985965410488</c:v>
                </c:pt>
                <c:pt idx="336">
                  <c:v>72.833042179460335</c:v>
                </c:pt>
                <c:pt idx="337">
                  <c:v>72.800098393822225</c:v>
                </c:pt>
                <c:pt idx="338">
                  <c:v>72.767154608498444</c:v>
                </c:pt>
                <c:pt idx="339">
                  <c:v>72.734210823491253</c:v>
                </c:pt>
                <c:pt idx="340">
                  <c:v>72.701267038803294</c:v>
                </c:pt>
                <c:pt idx="341">
                  <c:v>72.668323254436999</c:v>
                </c:pt>
                <c:pt idx="342">
                  <c:v>72.635379470394668</c:v>
                </c:pt>
                <c:pt idx="343">
                  <c:v>72.602435686678902</c:v>
                </c:pt>
                <c:pt idx="344">
                  <c:v>72.569491903292075</c:v>
                </c:pt>
                <c:pt idx="345">
                  <c:v>72.536548120236702</c:v>
                </c:pt>
                <c:pt idx="346">
                  <c:v>72.503604337515284</c:v>
                </c:pt>
                <c:pt idx="347">
                  <c:v>72.470660555130536</c:v>
                </c:pt>
                <c:pt idx="348">
                  <c:v>72.437716773084759</c:v>
                </c:pt>
                <c:pt idx="349">
                  <c:v>72.404772991380767</c:v>
                </c:pt>
                <c:pt idx="350">
                  <c:v>72.371829210021104</c:v>
                </c:pt>
                <c:pt idx="351">
                  <c:v>72.3388854290083</c:v>
                </c:pt>
                <c:pt idx="352">
                  <c:v>72.305941648345055</c:v>
                </c:pt>
                <c:pt idx="353">
                  <c:v>72.272997868034153</c:v>
                </c:pt>
                <c:pt idx="354">
                  <c:v>72.240054088078011</c:v>
                </c:pt>
                <c:pt idx="355">
                  <c:v>72.207110308479585</c:v>
                </c:pt>
                <c:pt idx="356">
                  <c:v>72.174166529241404</c:v>
                </c:pt>
                <c:pt idx="357">
                  <c:v>72.141222750366353</c:v>
                </c:pt>
                <c:pt idx="358">
                  <c:v>72.108278971857203</c:v>
                </c:pt>
                <c:pt idx="359">
                  <c:v>72.075335193716526</c:v>
                </c:pt>
                <c:pt idx="360">
                  <c:v>72.042391415947421</c:v>
                </c:pt>
                <c:pt idx="361">
                  <c:v>72.009447638552487</c:v>
                </c:pt>
                <c:pt idx="362">
                  <c:v>71.976503861534709</c:v>
                </c:pt>
                <c:pt idx="363">
                  <c:v>71.943560084896973</c:v>
                </c:pt>
                <c:pt idx="364">
                  <c:v>71.910616308641963</c:v>
                </c:pt>
                <c:pt idx="365">
                  <c:v>71.877672532772877</c:v>
                </c:pt>
                <c:pt idx="366">
                  <c:v>71.844728757292486</c:v>
                </c:pt>
                <c:pt idx="367">
                  <c:v>71.811784982203676</c:v>
                </c:pt>
                <c:pt idx="368">
                  <c:v>71.778841207509586</c:v>
                </c:pt>
                <c:pt idx="369">
                  <c:v>71.745897433213372</c:v>
                </c:pt>
                <c:pt idx="370">
                  <c:v>71.712953659317634</c:v>
                </c:pt>
                <c:pt idx="371">
                  <c:v>71.680009885825768</c:v>
                </c:pt>
                <c:pt idx="372">
                  <c:v>71.647066112740674</c:v>
                </c:pt>
                <c:pt idx="373">
                  <c:v>71.614122340065506</c:v>
                </c:pt>
                <c:pt idx="374">
                  <c:v>71.581178567803434</c:v>
                </c:pt>
                <c:pt idx="375">
                  <c:v>71.548234795957555</c:v>
                </c:pt>
                <c:pt idx="376">
                  <c:v>71.515291024530924</c:v>
                </c:pt>
                <c:pt idx="377">
                  <c:v>71.482347253526854</c:v>
                </c:pt>
                <c:pt idx="378">
                  <c:v>71.449403482948753</c:v>
                </c:pt>
                <c:pt idx="379">
                  <c:v>71.416459712799508</c:v>
                </c:pt>
                <c:pt idx="380">
                  <c:v>71.383515943082642</c:v>
                </c:pt>
                <c:pt idx="381">
                  <c:v>71.350572173801311</c:v>
                </c:pt>
                <c:pt idx="382">
                  <c:v>71.317628404958782</c:v>
                </c:pt>
                <c:pt idx="383">
                  <c:v>71.284684636558609</c:v>
                </c:pt>
                <c:pt idx="384">
                  <c:v>71.251740868603918</c:v>
                </c:pt>
                <c:pt idx="385">
                  <c:v>71.218797101098403</c:v>
                </c:pt>
                <c:pt idx="386">
                  <c:v>71.185853334045206</c:v>
                </c:pt>
                <c:pt idx="387">
                  <c:v>71.15290956744775</c:v>
                </c:pt>
                <c:pt idx="388">
                  <c:v>71.11996580130976</c:v>
                </c:pt>
                <c:pt idx="389">
                  <c:v>71.087022035634547</c:v>
                </c:pt>
                <c:pt idx="390">
                  <c:v>71.054078270425705</c:v>
                </c:pt>
                <c:pt idx="391">
                  <c:v>71.021134505686689</c:v>
                </c:pt>
                <c:pt idx="392">
                  <c:v>70.988190741421263</c:v>
                </c:pt>
                <c:pt idx="393">
                  <c:v>70.955246977632896</c:v>
                </c:pt>
                <c:pt idx="394">
                  <c:v>70.922303214325169</c:v>
                </c:pt>
                <c:pt idx="395">
                  <c:v>70.889359451501889</c:v>
                </c:pt>
                <c:pt idx="396">
                  <c:v>70.856415689166681</c:v>
                </c:pt>
                <c:pt idx="397">
                  <c:v>70.823471927323141</c:v>
                </c:pt>
                <c:pt idx="398">
                  <c:v>70.790528165975275</c:v>
                </c:pt>
                <c:pt idx="399">
                  <c:v>70.757584405126593</c:v>
                </c:pt>
                <c:pt idx="400">
                  <c:v>70.724640644781161</c:v>
                </c:pt>
                <c:pt idx="401">
                  <c:v>70.69169688494253</c:v>
                </c:pt>
                <c:pt idx="402">
                  <c:v>70.658753125614794</c:v>
                </c:pt>
                <c:pt idx="403">
                  <c:v>70.625809366801604</c:v>
                </c:pt>
                <c:pt idx="404">
                  <c:v>70.592865608507054</c:v>
                </c:pt>
                <c:pt idx="405">
                  <c:v>70.559921850735009</c:v>
                </c:pt>
                <c:pt idx="406">
                  <c:v>70.526978093489646</c:v>
                </c:pt>
                <c:pt idx="407">
                  <c:v>70.494034336774774</c:v>
                </c:pt>
                <c:pt idx="408">
                  <c:v>70.461090580594458</c:v>
                </c:pt>
                <c:pt idx="409">
                  <c:v>70.428146824952734</c:v>
                </c:pt>
                <c:pt idx="410">
                  <c:v>70.395203069853821</c:v>
                </c:pt>
                <c:pt idx="411">
                  <c:v>70.362259315301742</c:v>
                </c:pt>
                <c:pt idx="412">
                  <c:v>70.329315561300803</c:v>
                </c:pt>
                <c:pt idx="413">
                  <c:v>70.296371807855067</c:v>
                </c:pt>
                <c:pt idx="414">
                  <c:v>70.263428054968784</c:v>
                </c:pt>
                <c:pt idx="415">
                  <c:v>70.230484302646119</c:v>
                </c:pt>
                <c:pt idx="416">
                  <c:v>70.197540550891574</c:v>
                </c:pt>
                <c:pt idx="417">
                  <c:v>70.164596799709429</c:v>
                </c:pt>
                <c:pt idx="418">
                  <c:v>70.131653049103932</c:v>
                </c:pt>
                <c:pt idx="419">
                  <c:v>70.098709299079459</c:v>
                </c:pt>
                <c:pt idx="420">
                  <c:v>70.065765549640616</c:v>
                </c:pt>
                <c:pt idx="421">
                  <c:v>70.032821800791794</c:v>
                </c:pt>
                <c:pt idx="422">
                  <c:v>69.999878052537369</c:v>
                </c:pt>
                <c:pt idx="423">
                  <c:v>69.966934304881917</c:v>
                </c:pt>
                <c:pt idx="424">
                  <c:v>69.933990557830015</c:v>
                </c:pt>
                <c:pt idx="425">
                  <c:v>69.901046811386351</c:v>
                </c:pt>
                <c:pt idx="426">
                  <c:v>69.868103065555388</c:v>
                </c:pt>
                <c:pt idx="427">
                  <c:v>69.835159320341916</c:v>
                </c:pt>
                <c:pt idx="428">
                  <c:v>69.802215575750552</c:v>
                </c:pt>
                <c:pt idx="429">
                  <c:v>69.769271831786185</c:v>
                </c:pt>
                <c:pt idx="430">
                  <c:v>69.736328088453376</c:v>
                </c:pt>
                <c:pt idx="431">
                  <c:v>69.703384345757101</c:v>
                </c:pt>
                <c:pt idx="432">
                  <c:v>69.670440603702119</c:v>
                </c:pt>
                <c:pt idx="433">
                  <c:v>69.637496862293347</c:v>
                </c:pt>
                <c:pt idx="434">
                  <c:v>69.604553121535687</c:v>
                </c:pt>
                <c:pt idx="435">
                  <c:v>69.571609381434143</c:v>
                </c:pt>
                <c:pt idx="436">
                  <c:v>69.538665641993617</c:v>
                </c:pt>
                <c:pt idx="437">
                  <c:v>69.505721903219296</c:v>
                </c:pt>
                <c:pt idx="438">
                  <c:v>69.47277816511604</c:v>
                </c:pt>
                <c:pt idx="439">
                  <c:v>69.439834427689135</c:v>
                </c:pt>
                <c:pt idx="440">
                  <c:v>69.406890690943698</c:v>
                </c:pt>
                <c:pt idx="441">
                  <c:v>69.3739469548849</c:v>
                </c:pt>
                <c:pt idx="442">
                  <c:v>69.341003219518001</c:v>
                </c:pt>
                <c:pt idx="443">
                  <c:v>69.30805948484813</c:v>
                </c:pt>
                <c:pt idx="444">
                  <c:v>69.275115750880801</c:v>
                </c:pt>
                <c:pt idx="445">
                  <c:v>69.242172017621201</c:v>
                </c:pt>
                <c:pt idx="446">
                  <c:v>69.209228285074687</c:v>
                </c:pt>
                <c:pt idx="447">
                  <c:v>69.176284553246873</c:v>
                </c:pt>
                <c:pt idx="448">
                  <c:v>69.143340822143188</c:v>
                </c:pt>
                <c:pt idx="449">
                  <c:v>69.110397091769059</c:v>
                </c:pt>
                <c:pt idx="450">
                  <c:v>69.077453362129944</c:v>
                </c:pt>
                <c:pt idx="451">
                  <c:v>69.044509633231741</c:v>
                </c:pt>
                <c:pt idx="452">
                  <c:v>69.01156590507982</c:v>
                </c:pt>
                <c:pt idx="453">
                  <c:v>68.978622177679995</c:v>
                </c:pt>
                <c:pt idx="454">
                  <c:v>68.945678451037907</c:v>
                </c:pt>
                <c:pt idx="455">
                  <c:v>68.912734725159467</c:v>
                </c:pt>
                <c:pt idx="456">
                  <c:v>68.879791000050318</c:v>
                </c:pt>
                <c:pt idx="457">
                  <c:v>68.846847275716527</c:v>
                </c:pt>
                <c:pt idx="458">
                  <c:v>68.813903552163836</c:v>
                </c:pt>
                <c:pt idx="459">
                  <c:v>68.780959829398142</c:v>
                </c:pt>
                <c:pt idx="460">
                  <c:v>68.748016107425656</c:v>
                </c:pt>
                <c:pt idx="461">
                  <c:v>68.715072386252203</c:v>
                </c:pt>
                <c:pt idx="462">
                  <c:v>68.682128665884008</c:v>
                </c:pt>
                <c:pt idx="463">
                  <c:v>68.649184946327097</c:v>
                </c:pt>
                <c:pt idx="464">
                  <c:v>68.616241227587693</c:v>
                </c:pt>
                <c:pt idx="465">
                  <c:v>68.58329750967205</c:v>
                </c:pt>
                <c:pt idx="466">
                  <c:v>68.550353792586463</c:v>
                </c:pt>
                <c:pt idx="467">
                  <c:v>68.517410076337157</c:v>
                </c:pt>
                <c:pt idx="468">
                  <c:v>68.484466360930583</c:v>
                </c:pt>
                <c:pt idx="469">
                  <c:v>68.45152264637305</c:v>
                </c:pt>
                <c:pt idx="470">
                  <c:v>68.41857893267111</c:v>
                </c:pt>
                <c:pt idx="471">
                  <c:v>68.3856352198314</c:v>
                </c:pt>
                <c:pt idx="472">
                  <c:v>68.352691507860172</c:v>
                </c:pt>
                <c:pt idx="473">
                  <c:v>68.31974779676429</c:v>
                </c:pt>
                <c:pt idx="474">
                  <c:v>68.286804086550333</c:v>
                </c:pt>
                <c:pt idx="475">
                  <c:v>68.253860377224981</c:v>
                </c:pt>
                <c:pt idx="476">
                  <c:v>68.220916668795169</c:v>
                </c:pt>
                <c:pt idx="477">
                  <c:v>68.187972961267576</c:v>
                </c:pt>
                <c:pt idx="478">
                  <c:v>68.155029254648966</c:v>
                </c:pt>
                <c:pt idx="479">
                  <c:v>68.122085548946515</c:v>
                </c:pt>
                <c:pt idx="480">
                  <c:v>68.089141844166988</c:v>
                </c:pt>
                <c:pt idx="481">
                  <c:v>68.056198140317491</c:v>
                </c:pt>
                <c:pt idx="482">
                  <c:v>68.023254437405214</c:v>
                </c:pt>
                <c:pt idx="483">
                  <c:v>67.990310735437134</c:v>
                </c:pt>
                <c:pt idx="484">
                  <c:v>67.957367034420486</c:v>
                </c:pt>
                <c:pt idx="485">
                  <c:v>67.924423334362558</c:v>
                </c:pt>
                <c:pt idx="486">
                  <c:v>67.891479635270485</c:v>
                </c:pt>
                <c:pt idx="487">
                  <c:v>67.85853593715197</c:v>
                </c:pt>
                <c:pt idx="488">
                  <c:v>67.825592240013975</c:v>
                </c:pt>
                <c:pt idx="489">
                  <c:v>67.792648543864345</c:v>
                </c:pt>
                <c:pt idx="490">
                  <c:v>67.759704848710385</c:v>
                </c:pt>
                <c:pt idx="491">
                  <c:v>67.726761154559767</c:v>
                </c:pt>
                <c:pt idx="492">
                  <c:v>67.693817461420181</c:v>
                </c:pt>
                <c:pt idx="493">
                  <c:v>67.660873769299243</c:v>
                </c:pt>
                <c:pt idx="494">
                  <c:v>67.627930078204642</c:v>
                </c:pt>
                <c:pt idx="495">
                  <c:v>67.594986388144321</c:v>
                </c:pt>
                <c:pt idx="496">
                  <c:v>67.562042699126067</c:v>
                </c:pt>
                <c:pt idx="497">
                  <c:v>67.529099011157967</c:v>
                </c:pt>
                <c:pt idx="498">
                  <c:v>67.496155324247866</c:v>
                </c:pt>
                <c:pt idx="499">
                  <c:v>67.463211638403749</c:v>
                </c:pt>
                <c:pt idx="500">
                  <c:v>67.43026795363393</c:v>
                </c:pt>
                <c:pt idx="501">
                  <c:v>67.397324269946495</c:v>
                </c:pt>
                <c:pt idx="502">
                  <c:v>67.364380587349743</c:v>
                </c:pt>
                <c:pt idx="503">
                  <c:v>67.331436905851888</c:v>
                </c:pt>
                <c:pt idx="504">
                  <c:v>67.298493225461399</c:v>
                </c:pt>
                <c:pt idx="505">
                  <c:v>67.265549546186648</c:v>
                </c:pt>
                <c:pt idx="506">
                  <c:v>67.232605868036018</c:v>
                </c:pt>
                <c:pt idx="507">
                  <c:v>67.19966219101822</c:v>
                </c:pt>
                <c:pt idx="508">
                  <c:v>67.166718515141952</c:v>
                </c:pt>
                <c:pt idx="509">
                  <c:v>67.133774840415626</c:v>
                </c:pt>
                <c:pt idx="510">
                  <c:v>67.100831166848295</c:v>
                </c:pt>
                <c:pt idx="511">
                  <c:v>67.067887494448712</c:v>
                </c:pt>
                <c:pt idx="512">
                  <c:v>67.034943823225575</c:v>
                </c:pt>
                <c:pt idx="513">
                  <c:v>67.002000153187964</c:v>
                </c:pt>
                <c:pt idx="514">
                  <c:v>66.969056484345032</c:v>
                </c:pt>
                <c:pt idx="515">
                  <c:v>66.936112816705773</c:v>
                </c:pt>
                <c:pt idx="516">
                  <c:v>66.90316915027924</c:v>
                </c:pt>
                <c:pt idx="517">
                  <c:v>66.870225485074911</c:v>
                </c:pt>
                <c:pt idx="518">
                  <c:v>66.837281821101811</c:v>
                </c:pt>
                <c:pt idx="519">
                  <c:v>66.804338158369532</c:v>
                </c:pt>
                <c:pt idx="520">
                  <c:v>66.771394496887496</c:v>
                </c:pt>
                <c:pt idx="521">
                  <c:v>66.738450836665066</c:v>
                </c:pt>
                <c:pt idx="522">
                  <c:v>66.705507177712164</c:v>
                </c:pt>
                <c:pt idx="523">
                  <c:v>66.672563520037983</c:v>
                </c:pt>
                <c:pt idx="524">
                  <c:v>66.639619863652626</c:v>
                </c:pt>
                <c:pt idx="525">
                  <c:v>66.606676208565673</c:v>
                </c:pt>
                <c:pt idx="526">
                  <c:v>66.573732554787256</c:v>
                </c:pt>
                <c:pt idx="527">
                  <c:v>66.540788902327193</c:v>
                </c:pt>
                <c:pt idx="528">
                  <c:v>66.507845251195491</c:v>
                </c:pt>
                <c:pt idx="529">
                  <c:v>66.474901601402308</c:v>
                </c:pt>
                <c:pt idx="530">
                  <c:v>66.441957952957978</c:v>
                </c:pt>
                <c:pt idx="531">
                  <c:v>66.409014305872574</c:v>
                </c:pt>
                <c:pt idx="532">
                  <c:v>66.376070660156429</c:v>
                </c:pt>
                <c:pt idx="533">
                  <c:v>66.343127015820116</c:v>
                </c:pt>
                <c:pt idx="534">
                  <c:v>66.310183372874036</c:v>
                </c:pt>
                <c:pt idx="535">
                  <c:v>66.277239731328862</c:v>
                </c:pt>
                <c:pt idx="536">
                  <c:v>66.24429609119511</c:v>
                </c:pt>
                <c:pt idx="537">
                  <c:v>66.211352452483766</c:v>
                </c:pt>
                <c:pt idx="538">
                  <c:v>66.178408815205358</c:v>
                </c:pt>
                <c:pt idx="539">
                  <c:v>66.145465179371058</c:v>
                </c:pt>
                <c:pt idx="540">
                  <c:v>66.11252154499175</c:v>
                </c:pt>
                <c:pt idx="541">
                  <c:v>66.07957791207852</c:v>
                </c:pt>
                <c:pt idx="542">
                  <c:v>66.046634280642522</c:v>
                </c:pt>
                <c:pt idx="543">
                  <c:v>66.013690650695111</c:v>
                </c:pt>
                <c:pt idx="544">
                  <c:v>65.980747022247442</c:v>
                </c:pt>
                <c:pt idx="545">
                  <c:v>65.947803395311112</c:v>
                </c:pt>
                <c:pt idx="546">
                  <c:v>65.914859769897333</c:v>
                </c:pt>
                <c:pt idx="547">
                  <c:v>65.881916146018213</c:v>
                </c:pt>
                <c:pt idx="548">
                  <c:v>65.848972523684807</c:v>
                </c:pt>
                <c:pt idx="549">
                  <c:v>65.816028902909451</c:v>
                </c:pt>
                <c:pt idx="550">
                  <c:v>65.78308528370367</c:v>
                </c:pt>
                <c:pt idx="551">
                  <c:v>65.750141666079529</c:v>
                </c:pt>
                <c:pt idx="552">
                  <c:v>65.717198050049035</c:v>
                </c:pt>
                <c:pt idx="553">
                  <c:v>65.684254435624339</c:v>
                </c:pt>
                <c:pt idx="554">
                  <c:v>65.651310822817678</c:v>
                </c:pt>
                <c:pt idx="555">
                  <c:v>65.618367211641356</c:v>
                </c:pt>
                <c:pt idx="556">
                  <c:v>65.585423602107781</c:v>
                </c:pt>
                <c:pt idx="557">
                  <c:v>65.552479994229429</c:v>
                </c:pt>
                <c:pt idx="558">
                  <c:v>65.519536388019148</c:v>
                </c:pt>
                <c:pt idx="559">
                  <c:v>65.486592783489272</c:v>
                </c:pt>
                <c:pt idx="560">
                  <c:v>65.453649180652732</c:v>
                </c:pt>
                <c:pt idx="561">
                  <c:v>65.420705579522476</c:v>
                </c:pt>
                <c:pt idx="562">
                  <c:v>65.38776198011162</c:v>
                </c:pt>
                <c:pt idx="563">
                  <c:v>65.354818382433066</c:v>
                </c:pt>
                <c:pt idx="564">
                  <c:v>65.321874786499848</c:v>
                </c:pt>
                <c:pt idx="565">
                  <c:v>65.288931192325663</c:v>
                </c:pt>
                <c:pt idx="566">
                  <c:v>65.255987599923571</c:v>
                </c:pt>
                <c:pt idx="567">
                  <c:v>65.22304400930733</c:v>
                </c:pt>
                <c:pt idx="568">
                  <c:v>65.19010042049031</c:v>
                </c:pt>
                <c:pt idx="569">
                  <c:v>65.157156833486241</c:v>
                </c:pt>
                <c:pt idx="570">
                  <c:v>65.124213248309161</c:v>
                </c:pt>
                <c:pt idx="571">
                  <c:v>65.091269664972657</c:v>
                </c:pt>
                <c:pt idx="572">
                  <c:v>65.058326083490812</c:v>
                </c:pt>
                <c:pt idx="573">
                  <c:v>65.025382503878035</c:v>
                </c:pt>
                <c:pt idx="574">
                  <c:v>64.992438926148239</c:v>
                </c:pt>
                <c:pt idx="575">
                  <c:v>64.959495350315905</c:v>
                </c:pt>
                <c:pt idx="576">
                  <c:v>64.926551776395485</c:v>
                </c:pt>
                <c:pt idx="577">
                  <c:v>64.893608204401502</c:v>
                </c:pt>
                <c:pt idx="578">
                  <c:v>64.860664634348538</c:v>
                </c:pt>
                <c:pt idx="579">
                  <c:v>64.827721066251527</c:v>
                </c:pt>
                <c:pt idx="580">
                  <c:v>64.794777500125335</c:v>
                </c:pt>
                <c:pt idx="581">
                  <c:v>64.761833935984825</c:v>
                </c:pt>
                <c:pt idx="582">
                  <c:v>64.72889037384526</c:v>
                </c:pt>
                <c:pt idx="583">
                  <c:v>64.695946813721832</c:v>
                </c:pt>
                <c:pt idx="584">
                  <c:v>64.663003255630002</c:v>
                </c:pt>
                <c:pt idx="585">
                  <c:v>64.630059699585033</c:v>
                </c:pt>
                <c:pt idx="586">
                  <c:v>64.597116145602655</c:v>
                </c:pt>
                <c:pt idx="587">
                  <c:v>64.564172593698416</c:v>
                </c:pt>
                <c:pt idx="588">
                  <c:v>64.531229043888374</c:v>
                </c:pt>
                <c:pt idx="589">
                  <c:v>64.498285496188302</c:v>
                </c:pt>
                <c:pt idx="590">
                  <c:v>64.465341950614302</c:v>
                </c:pt>
                <c:pt idx="591">
                  <c:v>64.43239840718266</c:v>
                </c:pt>
                <c:pt idx="592">
                  <c:v>64.399454865909419</c:v>
                </c:pt>
                <c:pt idx="593">
                  <c:v>64.366511326811363</c:v>
                </c:pt>
                <c:pt idx="594">
                  <c:v>64.333567789904933</c:v>
                </c:pt>
                <c:pt idx="595">
                  <c:v>64.300624255206728</c:v>
                </c:pt>
                <c:pt idx="596">
                  <c:v>64.267680722733573</c:v>
                </c:pt>
                <c:pt idx="597">
                  <c:v>64.234737192502337</c:v>
                </c:pt>
                <c:pt idx="598">
                  <c:v>64.201793664530257</c:v>
                </c:pt>
                <c:pt idx="599">
                  <c:v>64.168850138834728</c:v>
                </c:pt>
                <c:pt idx="600">
                  <c:v>64.135906615432575</c:v>
                </c:pt>
                <c:pt idx="601">
                  <c:v>64.102963094341533</c:v>
                </c:pt>
                <c:pt idx="602">
                  <c:v>64.070019575579181</c:v>
                </c:pt>
                <c:pt idx="603">
                  <c:v>64.037076059163411</c:v>
                </c:pt>
                <c:pt idx="604">
                  <c:v>64.004132545111872</c:v>
                </c:pt>
                <c:pt idx="605">
                  <c:v>63.971189033442606</c:v>
                </c:pt>
                <c:pt idx="606">
                  <c:v>63.938245524173766</c:v>
                </c:pt>
                <c:pt idx="607">
                  <c:v>63.905302017323613</c:v>
                </c:pt>
                <c:pt idx="608">
                  <c:v>63.87235851291058</c:v>
                </c:pt>
                <c:pt idx="609">
                  <c:v>63.839415010953324</c:v>
                </c:pt>
                <c:pt idx="610">
                  <c:v>63.806471511470406</c:v>
                </c:pt>
                <c:pt idx="611">
                  <c:v>63.773528014480654</c:v>
                </c:pt>
                <c:pt idx="612">
                  <c:v>63.740584520003168</c:v>
                </c:pt>
                <c:pt idx="613">
                  <c:v>63.707641028057004</c:v>
                </c:pt>
                <c:pt idx="614">
                  <c:v>63.674697538661455</c:v>
                </c:pt>
                <c:pt idx="615">
                  <c:v>63.641754051835939</c:v>
                </c:pt>
                <c:pt idx="616">
                  <c:v>63.608810567600017</c:v>
                </c:pt>
                <c:pt idx="617">
                  <c:v>63.575867085973456</c:v>
                </c:pt>
                <c:pt idx="618">
                  <c:v>63.542923606976096</c:v>
                </c:pt>
                <c:pt idx="619">
                  <c:v>63.509980130627937</c:v>
                </c:pt>
                <c:pt idx="620">
                  <c:v>63.477036656949068</c:v>
                </c:pt>
                <c:pt idx="621">
                  <c:v>63.444093185959915</c:v>
                </c:pt>
                <c:pt idx="622">
                  <c:v>63.411149717680956</c:v>
                </c:pt>
                <c:pt idx="623">
                  <c:v>63.378206252132912</c:v>
                </c:pt>
                <c:pt idx="624">
                  <c:v>63.345262789336374</c:v>
                </c:pt>
                <c:pt idx="625">
                  <c:v>63.312319329312515</c:v>
                </c:pt>
                <c:pt idx="626">
                  <c:v>63.279375872082198</c:v>
                </c:pt>
                <c:pt idx="627">
                  <c:v>63.246432417666902</c:v>
                </c:pt>
                <c:pt idx="628">
                  <c:v>63.213488966087994</c:v>
                </c:pt>
                <c:pt idx="629">
                  <c:v>63.180545517367008</c:v>
                </c:pt>
                <c:pt idx="630">
                  <c:v>63.147602071525839</c:v>
                </c:pt>
                <c:pt idx="631">
                  <c:v>63.114658628586255</c:v>
                </c:pt>
                <c:pt idx="632">
                  <c:v>63.081715188570548</c:v>
                </c:pt>
                <c:pt idx="633">
                  <c:v>63.048771751500823</c:v>
                </c:pt>
                <c:pt idx="634">
                  <c:v>63.015828317399439</c:v>
                </c:pt>
                <c:pt idx="635">
                  <c:v>62.982884886289185</c:v>
                </c:pt>
                <c:pt idx="636">
                  <c:v>62.949941458192775</c:v>
                </c:pt>
                <c:pt idx="637">
                  <c:v>62.916998033133147</c:v>
                </c:pt>
                <c:pt idx="638">
                  <c:v>62.884054611133408</c:v>
                </c:pt>
                <c:pt idx="639">
                  <c:v>62.851111192216862</c:v>
                </c:pt>
                <c:pt idx="640">
                  <c:v>62.818167776406938</c:v>
                </c:pt>
                <c:pt idx="641">
                  <c:v>62.785224363727501</c:v>
                </c:pt>
                <c:pt idx="642">
                  <c:v>62.75228095420205</c:v>
                </c:pt>
                <c:pt idx="643">
                  <c:v>62.719337547854906</c:v>
                </c:pt>
                <c:pt idx="644">
                  <c:v>62.686394144710043</c:v>
                </c:pt>
                <c:pt idx="645">
                  <c:v>62.653450744792067</c:v>
                </c:pt>
                <c:pt idx="646">
                  <c:v>62.620507348125372</c:v>
                </c:pt>
                <c:pt idx="647">
                  <c:v>62.587563954734705</c:v>
                </c:pt>
                <c:pt idx="648">
                  <c:v>62.554620564645205</c:v>
                </c:pt>
                <c:pt idx="649">
                  <c:v>62.521677177881728</c:v>
                </c:pt>
                <c:pt idx="650">
                  <c:v>62.488733794469809</c:v>
                </c:pt>
                <c:pt idx="651">
                  <c:v>62.455790414434887</c:v>
                </c:pt>
                <c:pt idx="652">
                  <c:v>62.42284703780274</c:v>
                </c:pt>
                <c:pt idx="653">
                  <c:v>62.389903664599238</c:v>
                </c:pt>
                <c:pt idx="654">
                  <c:v>62.356960294850445</c:v>
                </c:pt>
                <c:pt idx="655">
                  <c:v>62.324016928582665</c:v>
                </c:pt>
                <c:pt idx="656">
                  <c:v>62.291073565822487</c:v>
                </c:pt>
                <c:pt idx="657">
                  <c:v>62.25813020659654</c:v>
                </c:pt>
                <c:pt idx="658">
                  <c:v>62.225186850931749</c:v>
                </c:pt>
                <c:pt idx="659">
                  <c:v>62.192243498855319</c:v>
                </c:pt>
                <c:pt idx="660">
                  <c:v>62.159300150394429</c:v>
                </c:pt>
                <c:pt idx="661">
                  <c:v>62.126356805576812</c:v>
                </c:pt>
                <c:pt idx="662">
                  <c:v>62.093413464429958</c:v>
                </c:pt>
                <c:pt idx="663">
                  <c:v>62.06047012698189</c:v>
                </c:pt>
                <c:pt idx="664">
                  <c:v>62.027526793260861</c:v>
                </c:pt>
                <c:pt idx="665">
                  <c:v>61.99458346329525</c:v>
                </c:pt>
                <c:pt idx="666">
                  <c:v>61.961640137113548</c:v>
                </c:pt>
                <c:pt idx="667">
                  <c:v>61.928696814744654</c:v>
                </c:pt>
                <c:pt idx="668">
                  <c:v>61.895753496217495</c:v>
                </c:pt>
                <c:pt idx="669">
                  <c:v>61.862810181561514</c:v>
                </c:pt>
                <c:pt idx="670">
                  <c:v>61.829866870806029</c:v>
                </c:pt>
                <c:pt idx="671">
                  <c:v>61.796923563980705</c:v>
                </c:pt>
                <c:pt idx="672">
                  <c:v>61.763980261115549</c:v>
                </c:pt>
                <c:pt idx="673">
                  <c:v>61.731036962240722</c:v>
                </c:pt>
                <c:pt idx="674">
                  <c:v>61.698093667386672</c:v>
                </c:pt>
                <c:pt idx="675">
                  <c:v>61.665150376583881</c:v>
                </c:pt>
                <c:pt idx="676">
                  <c:v>61.632207089863236</c:v>
                </c:pt>
                <c:pt idx="677">
                  <c:v>61.59926380725588</c:v>
                </c:pt>
                <c:pt idx="678">
                  <c:v>61.566320528793</c:v>
                </c:pt>
                <c:pt idx="679">
                  <c:v>61.533377254506199</c:v>
                </c:pt>
                <c:pt idx="680">
                  <c:v>61.500433984427438</c:v>
                </c:pt>
                <c:pt idx="681">
                  <c:v>61.467490718588493</c:v>
                </c:pt>
                <c:pt idx="682">
                  <c:v>61.434547457021893</c:v>
                </c:pt>
                <c:pt idx="683">
                  <c:v>61.40160419976003</c:v>
                </c:pt>
                <c:pt idx="684">
                  <c:v>61.368660946835647</c:v>
                </c:pt>
                <c:pt idx="685">
                  <c:v>61.335717698281933</c:v>
                </c:pt>
                <c:pt idx="686">
                  <c:v>61.302774454131978</c:v>
                </c:pt>
                <c:pt idx="687">
                  <c:v>61.269831214419462</c:v>
                </c:pt>
                <c:pt idx="688">
                  <c:v>61.236887979178007</c:v>
                </c:pt>
                <c:pt idx="689">
                  <c:v>61.203944748441884</c:v>
                </c:pt>
                <c:pt idx="690">
                  <c:v>61.171001522245163</c:v>
                </c:pt>
                <c:pt idx="691">
                  <c:v>61.138058300622646</c:v>
                </c:pt>
                <c:pt idx="692">
                  <c:v>61.105115083608936</c:v>
                </c:pt>
                <c:pt idx="693">
                  <c:v>61.072171871239227</c:v>
                </c:pt>
                <c:pt idx="694">
                  <c:v>61.039228663548954</c:v>
                </c:pt>
                <c:pt idx="695">
                  <c:v>61.006285460573451</c:v>
                </c:pt>
                <c:pt idx="696">
                  <c:v>60.973342262349007</c:v>
                </c:pt>
                <c:pt idx="697">
                  <c:v>60.94039906891156</c:v>
                </c:pt>
                <c:pt idx="698">
                  <c:v>60.907455880297697</c:v>
                </c:pt>
                <c:pt idx="699">
                  <c:v>60.87451269654396</c:v>
                </c:pt>
                <c:pt idx="700">
                  <c:v>60.841569517687532</c:v>
                </c:pt>
                <c:pt idx="701">
                  <c:v>60.808626343765638</c:v>
                </c:pt>
                <c:pt idx="702">
                  <c:v>60.775683174815818</c:v>
                </c:pt>
                <c:pt idx="703">
                  <c:v>60.742740010875984</c:v>
                </c:pt>
                <c:pt idx="704">
                  <c:v>60.709796851984294</c:v>
                </c:pt>
                <c:pt idx="705">
                  <c:v>60.676853698179073</c:v>
                </c:pt>
                <c:pt idx="706">
                  <c:v>60.643910549499083</c:v>
                </c:pt>
                <c:pt idx="707">
                  <c:v>60.610967405983452</c:v>
                </c:pt>
                <c:pt idx="708">
                  <c:v>60.57802426767131</c:v>
                </c:pt>
                <c:pt idx="709">
                  <c:v>60.545081134602555</c:v>
                </c:pt>
                <c:pt idx="710">
                  <c:v>60.512138006816883</c:v>
                </c:pt>
                <c:pt idx="711">
                  <c:v>60.479194884354612</c:v>
                </c:pt>
                <c:pt idx="712">
                  <c:v>60.446251767256243</c:v>
                </c:pt>
                <c:pt idx="713">
                  <c:v>60.413308655562652</c:v>
                </c:pt>
                <c:pt idx="714">
                  <c:v>60.380365549314938</c:v>
                </c:pt>
                <c:pt idx="715">
                  <c:v>60.347422448554539</c:v>
                </c:pt>
                <c:pt idx="716">
                  <c:v>60.314479353323435</c:v>
                </c:pt>
                <c:pt idx="717">
                  <c:v>60.281536263663597</c:v>
                </c:pt>
                <c:pt idx="718">
                  <c:v>60.248593179617309</c:v>
                </c:pt>
                <c:pt idx="719">
                  <c:v>60.215650101227531</c:v>
                </c:pt>
                <c:pt idx="720">
                  <c:v>60.182707028537138</c:v>
                </c:pt>
                <c:pt idx="721">
                  <c:v>60.149763961589706</c:v>
                </c:pt>
                <c:pt idx="722">
                  <c:v>60.116820900428792</c:v>
                </c:pt>
                <c:pt idx="723">
                  <c:v>60.083877845098648</c:v>
                </c:pt>
                <c:pt idx="724">
                  <c:v>60.05093479564357</c:v>
                </c:pt>
                <c:pt idx="725">
                  <c:v>60.017991752108145</c:v>
                </c:pt>
                <c:pt idx="726">
                  <c:v>59.985048714537712</c:v>
                </c:pt>
                <c:pt idx="727">
                  <c:v>59.952105682977489</c:v>
                </c:pt>
                <c:pt idx="728">
                  <c:v>59.919162657473379</c:v>
                </c:pt>
                <c:pt idx="729">
                  <c:v>59.886219638071353</c:v>
                </c:pt>
                <c:pt idx="730">
                  <c:v>59.85327662481793</c:v>
                </c:pt>
                <c:pt idx="731">
                  <c:v>59.820333617760049</c:v>
                </c:pt>
                <c:pt idx="732">
                  <c:v>59.787390616944684</c:v>
                </c:pt>
                <c:pt idx="733">
                  <c:v>59.754447622419526</c:v>
                </c:pt>
                <c:pt idx="734">
                  <c:v>59.721504634232318</c:v>
                </c:pt>
                <c:pt idx="735">
                  <c:v>59.688561652431389</c:v>
                </c:pt>
                <c:pt idx="736">
                  <c:v>59.655618677065483</c:v>
                </c:pt>
                <c:pt idx="737">
                  <c:v>59.622675708183486</c:v>
                </c:pt>
                <c:pt idx="738">
                  <c:v>59.589732745834624</c:v>
                </c:pt>
                <c:pt idx="739">
                  <c:v>59.556789790068798</c:v>
                </c:pt>
                <c:pt idx="740">
                  <c:v>59.523846840936123</c:v>
                </c:pt>
                <c:pt idx="741">
                  <c:v>59.490903898487126</c:v>
                </c:pt>
                <c:pt idx="742">
                  <c:v>59.457960962772759</c:v>
                </c:pt>
                <c:pt idx="743">
                  <c:v>59.425018033844083</c:v>
                </c:pt>
                <c:pt idx="744">
                  <c:v>59.392075111752867</c:v>
                </c:pt>
                <c:pt idx="745">
                  <c:v>59.359132196551215</c:v>
                </c:pt>
                <c:pt idx="746">
                  <c:v>59.32618928829158</c:v>
                </c:pt>
                <c:pt idx="747">
                  <c:v>59.293246387026755</c:v>
                </c:pt>
                <c:pt idx="748">
                  <c:v>59.260303492810145</c:v>
                </c:pt>
                <c:pt idx="749">
                  <c:v>59.227360605695168</c:v>
                </c:pt>
                <c:pt idx="750">
                  <c:v>59.194417725736116</c:v>
                </c:pt>
                <c:pt idx="751">
                  <c:v>59.161474852987311</c:v>
                </c:pt>
                <c:pt idx="752">
                  <c:v>59.12853198750377</c:v>
                </c:pt>
                <c:pt idx="753">
                  <c:v>59.095589129340809</c:v>
                </c:pt>
                <c:pt idx="754">
                  <c:v>59.062646278554055</c:v>
                </c:pt>
                <c:pt idx="755">
                  <c:v>59.029703435199821</c:v>
                </c:pt>
                <c:pt idx="756">
                  <c:v>58.99676059933465</c:v>
                </c:pt>
                <c:pt idx="757">
                  <c:v>58.963817771015485</c:v>
                </c:pt>
                <c:pt idx="758">
                  <c:v>58.930874950299696</c:v>
                </c:pt>
                <c:pt idx="759">
                  <c:v>58.897932137245405</c:v>
                </c:pt>
                <c:pt idx="760">
                  <c:v>58.864989331910934</c:v>
                </c:pt>
                <c:pt idx="761">
                  <c:v>58.832046534354838</c:v>
                </c:pt>
                <c:pt idx="762">
                  <c:v>58.79910374463644</c:v>
                </c:pt>
                <c:pt idx="763">
                  <c:v>58.766160962815647</c:v>
                </c:pt>
                <c:pt idx="764">
                  <c:v>58.733218188952236</c:v>
                </c:pt>
                <c:pt idx="765">
                  <c:v>58.70027542310698</c:v>
                </c:pt>
                <c:pt idx="766">
                  <c:v>58.667332665340922</c:v>
                </c:pt>
                <c:pt idx="767">
                  <c:v>58.634389915715623</c:v>
                </c:pt>
                <c:pt idx="768">
                  <c:v>58.601447174292815</c:v>
                </c:pt>
                <c:pt idx="769">
                  <c:v>58.568504441135303</c:v>
                </c:pt>
                <c:pt idx="770">
                  <c:v>58.535561716305729</c:v>
                </c:pt>
                <c:pt idx="771">
                  <c:v>58.5026189998677</c:v>
                </c:pt>
                <c:pt idx="772">
                  <c:v>58.469676291884973</c:v>
                </c:pt>
                <c:pt idx="773">
                  <c:v>58.436733592422016</c:v>
                </c:pt>
                <c:pt idx="774">
                  <c:v>58.403790901543587</c:v>
                </c:pt>
                <c:pt idx="775">
                  <c:v>58.370848219315107</c:v>
                </c:pt>
                <c:pt idx="776">
                  <c:v>58.337905545802485</c:v>
                </c:pt>
                <c:pt idx="777">
                  <c:v>58.304962881072072</c:v>
                </c:pt>
                <c:pt idx="778">
                  <c:v>58.272020225190708</c:v>
                </c:pt>
                <c:pt idx="779">
                  <c:v>58.239077578225633</c:v>
                </c:pt>
                <c:pt idx="780">
                  <c:v>58.206134940245107</c:v>
                </c:pt>
                <c:pt idx="781">
                  <c:v>58.173192311316988</c:v>
                </c:pt>
                <c:pt idx="782">
                  <c:v>58.140249691510689</c:v>
                </c:pt>
                <c:pt idx="783">
                  <c:v>58.107307080895353</c:v>
                </c:pt>
                <c:pt idx="784">
                  <c:v>58.074364479541252</c:v>
                </c:pt>
                <c:pt idx="785">
                  <c:v>58.041421887518617</c:v>
                </c:pt>
                <c:pt idx="786">
                  <c:v>58.008479304898579</c:v>
                </c:pt>
                <c:pt idx="787">
                  <c:v>57.975536731752761</c:v>
                </c:pt>
                <c:pt idx="788">
                  <c:v>57.942594168153335</c:v>
                </c:pt>
                <c:pt idx="789">
                  <c:v>57.909651614172944</c:v>
                </c:pt>
                <c:pt idx="790">
                  <c:v>57.876709069884775</c:v>
                </c:pt>
                <c:pt idx="791">
                  <c:v>57.843766535362704</c:v>
                </c:pt>
                <c:pt idx="792">
                  <c:v>57.810824010681017</c:v>
                </c:pt>
                <c:pt idx="793">
                  <c:v>57.777881495914684</c:v>
                </c:pt>
                <c:pt idx="794">
                  <c:v>57.744938991139222</c:v>
                </c:pt>
                <c:pt idx="795">
                  <c:v>57.711996496430551</c:v>
                </c:pt>
                <c:pt idx="796">
                  <c:v>57.679054011865475</c:v>
                </c:pt>
                <c:pt idx="797">
                  <c:v>57.646111537521094</c:v>
                </c:pt>
                <c:pt idx="798">
                  <c:v>57.613169073475412</c:v>
                </c:pt>
                <c:pt idx="799">
                  <c:v>57.580226619806695</c:v>
                </c:pt>
                <c:pt idx="800">
                  <c:v>57.547284176593877</c:v>
                </c:pt>
                <c:pt idx="801">
                  <c:v>57.51434174391683</c:v>
                </c:pt>
                <c:pt idx="802">
                  <c:v>57.481399321855598</c:v>
                </c:pt>
                <c:pt idx="803">
                  <c:v>57.44845691049089</c:v>
                </c:pt>
                <c:pt idx="804">
                  <c:v>57.415514509904455</c:v>
                </c:pt>
                <c:pt idx="805">
                  <c:v>57.382572120178033</c:v>
                </c:pt>
                <c:pt idx="806">
                  <c:v>57.349629741394551</c:v>
                </c:pt>
                <c:pt idx="807">
                  <c:v>57.316687373637187</c:v>
                </c:pt>
                <c:pt idx="808">
                  <c:v>57.283745016989833</c:v>
                </c:pt>
                <c:pt idx="809">
                  <c:v>57.250802671537286</c:v>
                </c:pt>
                <c:pt idx="810">
                  <c:v>57.217860337364542</c:v>
                </c:pt>
                <c:pt idx="811">
                  <c:v>57.184918014557752</c:v>
                </c:pt>
                <c:pt idx="812">
                  <c:v>57.151975703203206</c:v>
                </c:pt>
                <c:pt idx="813">
                  <c:v>57.119033403388357</c:v>
                </c:pt>
                <c:pt idx="814">
                  <c:v>57.086091115200652</c:v>
                </c:pt>
                <c:pt idx="815">
                  <c:v>57.053148838728973</c:v>
                </c:pt>
                <c:pt idx="816">
                  <c:v>57.020206574062414</c:v>
                </c:pt>
                <c:pt idx="817">
                  <c:v>56.987264321290773</c:v>
                </c:pt>
                <c:pt idx="818">
                  <c:v>56.954322080504809</c:v>
                </c:pt>
                <c:pt idx="819">
                  <c:v>56.921379851795606</c:v>
                </c:pt>
                <c:pt idx="820">
                  <c:v>56.888437635255087</c:v>
                </c:pt>
                <c:pt idx="821">
                  <c:v>56.855495430976077</c:v>
                </c:pt>
                <c:pt idx="822">
                  <c:v>56.822553239051707</c:v>
                </c:pt>
                <c:pt idx="823">
                  <c:v>56.789611059576266</c:v>
                </c:pt>
                <c:pt idx="824">
                  <c:v>56.756668892644385</c:v>
                </c:pt>
                <c:pt idx="825">
                  <c:v>56.723726738351544</c:v>
                </c:pt>
                <c:pt idx="826">
                  <c:v>56.69078459679406</c:v>
                </c:pt>
                <c:pt idx="827">
                  <c:v>56.657842468068878</c:v>
                </c:pt>
                <c:pt idx="828">
                  <c:v>56.624900352273713</c:v>
                </c:pt>
                <c:pt idx="829">
                  <c:v>56.591958249506931</c:v>
                </c:pt>
                <c:pt idx="830">
                  <c:v>56.559016159867738</c:v>
                </c:pt>
                <c:pt idx="831">
                  <c:v>56.526074083456137</c:v>
                </c:pt>
                <c:pt idx="832">
                  <c:v>56.493132020372848</c:v>
                </c:pt>
                <c:pt idx="833">
                  <c:v>56.460189970719171</c:v>
                </c:pt>
                <c:pt idx="834">
                  <c:v>56.427247934597645</c:v>
                </c:pt>
                <c:pt idx="835">
                  <c:v>56.394305912111051</c:v>
                </c:pt>
                <c:pt idx="836">
                  <c:v>56.361363903363333</c:v>
                </c:pt>
                <c:pt idx="837">
                  <c:v>56.328421908459028</c:v>
                </c:pt>
                <c:pt idx="838">
                  <c:v>56.295479927503472</c:v>
                </c:pt>
                <c:pt idx="839">
                  <c:v>56.262537960602955</c:v>
                </c:pt>
                <c:pt idx="840">
                  <c:v>56.229596007864529</c:v>
                </c:pt>
                <c:pt idx="841">
                  <c:v>56.196654069395926</c:v>
                </c:pt>
                <c:pt idx="842">
                  <c:v>56.163712145305752</c:v>
                </c:pt>
                <c:pt idx="843">
                  <c:v>56.130770235703558</c:v>
                </c:pt>
                <c:pt idx="844">
                  <c:v>56.097828340699579</c:v>
                </c:pt>
                <c:pt idx="845">
                  <c:v>56.064886460405134</c:v>
                </c:pt>
                <c:pt idx="846">
                  <c:v>56.031944594931971</c:v>
                </c:pt>
                <c:pt idx="847">
                  <c:v>55.999002744393032</c:v>
                </c:pt>
                <c:pt idx="848">
                  <c:v>55.966060908902016</c:v>
                </c:pt>
                <c:pt idx="849">
                  <c:v>55.933119088573456</c:v>
                </c:pt>
                <c:pt idx="850">
                  <c:v>55.900177283522908</c:v>
                </c:pt>
                <c:pt idx="851">
                  <c:v>55.867235493866552</c:v>
                </c:pt>
                <c:pt idx="852">
                  <c:v>55.834293719721593</c:v>
                </c:pt>
                <c:pt idx="853">
                  <c:v>55.801351961206237</c:v>
                </c:pt>
                <c:pt idx="854">
                  <c:v>55.768410218439357</c:v>
                </c:pt>
                <c:pt idx="855">
                  <c:v>55.735468491540942</c:v>
                </c:pt>
                <c:pt idx="856">
                  <c:v>55.702526780631757</c:v>
                </c:pt>
                <c:pt idx="857">
                  <c:v>55.669585085833489</c:v>
                </c:pt>
                <c:pt idx="858">
                  <c:v>55.636643407268892</c:v>
                </c:pt>
                <c:pt idx="859">
                  <c:v>55.6037017450615</c:v>
                </c:pt>
                <c:pt idx="860">
                  <c:v>55.570760099335878</c:v>
                </c:pt>
                <c:pt idx="861">
                  <c:v>55.537818470217289</c:v>
                </c:pt>
                <c:pt idx="862">
                  <c:v>55.504876857832556</c:v>
                </c:pt>
                <c:pt idx="863">
                  <c:v>55.471935262308769</c:v>
                </c:pt>
                <c:pt idx="864">
                  <c:v>55.438993683774449</c:v>
                </c:pt>
                <c:pt idx="865">
                  <c:v>55.406052122358894</c:v>
                </c:pt>
                <c:pt idx="866">
                  <c:v>55.373110578192424</c:v>
                </c:pt>
                <c:pt idx="867">
                  <c:v>55.340169051406214</c:v>
                </c:pt>
                <c:pt idx="868">
                  <c:v>55.30722754213285</c:v>
                </c:pt>
                <c:pt idx="869">
                  <c:v>55.274286050505594</c:v>
                </c:pt>
                <c:pt idx="870">
                  <c:v>55.241344576658591</c:v>
                </c:pt>
                <c:pt idx="871">
                  <c:v>55.208403120727496</c:v>
                </c:pt>
                <c:pt idx="872">
                  <c:v>55.175461682848407</c:v>
                </c:pt>
                <c:pt idx="873">
                  <c:v>55.142520263158985</c:v>
                </c:pt>
                <c:pt idx="874">
                  <c:v>55.109578861797679</c:v>
                </c:pt>
                <c:pt idx="875">
                  <c:v>55.076637478903834</c:v>
                </c:pt>
                <c:pt idx="876">
                  <c:v>55.043696114618228</c:v>
                </c:pt>
                <c:pt idx="877">
                  <c:v>55.010754769082439</c:v>
                </c:pt>
                <c:pt idx="878">
                  <c:v>54.977813442439334</c:v>
                </c:pt>
                <c:pt idx="879">
                  <c:v>54.944872134832565</c:v>
                </c:pt>
                <c:pt idx="880">
                  <c:v>54.911930846407188</c:v>
                </c:pt>
                <c:pt idx="881">
                  <c:v>54.878989577309262</c:v>
                </c:pt>
                <c:pt idx="882">
                  <c:v>54.846048327685651</c:v>
                </c:pt>
                <c:pt idx="883">
                  <c:v>54.813107097685013</c:v>
                </c:pt>
                <c:pt idx="884">
                  <c:v>54.780165887456469</c:v>
                </c:pt>
                <c:pt idx="885">
                  <c:v>54.747224697150607</c:v>
                </c:pt>
                <c:pt idx="886">
                  <c:v>54.714283526919097</c:v>
                </c:pt>
                <c:pt idx="887">
                  <c:v>54.681342376914763</c:v>
                </c:pt>
                <c:pt idx="888">
                  <c:v>54.648401247291652</c:v>
                </c:pt>
                <c:pt idx="889">
                  <c:v>54.615460138204824</c:v>
                </c:pt>
                <c:pt idx="890">
                  <c:v>54.582519049810671</c:v>
                </c:pt>
                <c:pt idx="891">
                  <c:v>54.549577982266712</c:v>
                </c:pt>
                <c:pt idx="892">
                  <c:v>54.516636935731675</c:v>
                </c:pt>
                <c:pt idx="893">
                  <c:v>54.483695910365519</c:v>
                </c:pt>
                <c:pt idx="894">
                  <c:v>54.450754906329408</c:v>
                </c:pt>
                <c:pt idx="895">
                  <c:v>54.417813923785651</c:v>
                </c:pt>
                <c:pt idx="896">
                  <c:v>54.384872962897937</c:v>
                </c:pt>
                <c:pt idx="897">
                  <c:v>54.351932023831154</c:v>
                </c:pt>
                <c:pt idx="898">
                  <c:v>54.318991106751334</c:v>
                </c:pt>
                <c:pt idx="899">
                  <c:v>54.286050211825909</c:v>
                </c:pt>
                <c:pt idx="900">
                  <c:v>54.253109339223535</c:v>
                </c:pt>
                <c:pt idx="901">
                  <c:v>54.220168489114187</c:v>
                </c:pt>
                <c:pt idx="902">
                  <c:v>54.187227661668985</c:v>
                </c:pt>
                <c:pt idx="903">
                  <c:v>54.154286857060484</c:v>
                </c:pt>
                <c:pt idx="904">
                  <c:v>54.121346075462696</c:v>
                </c:pt>
                <c:pt idx="905">
                  <c:v>54.088405317050594</c:v>
                </c:pt>
                <c:pt idx="906">
                  <c:v>54.055464582000859</c:v>
                </c:pt>
                <c:pt idx="907">
                  <c:v>54.022523870491213</c:v>
                </c:pt>
                <c:pt idx="908">
                  <c:v>53.989583182700912</c:v>
                </c:pt>
                <c:pt idx="909">
                  <c:v>53.95664251881054</c:v>
                </c:pt>
                <c:pt idx="910">
                  <c:v>53.923701879001996</c:v>
                </c:pt>
                <c:pt idx="911">
                  <c:v>53.890761263458565</c:v>
                </c:pt>
                <c:pt idx="912">
                  <c:v>53.857820672365129</c:v>
                </c:pt>
                <c:pt idx="913">
                  <c:v>53.824880105907582</c:v>
                </c:pt>
                <c:pt idx="914">
                  <c:v>53.791939564273683</c:v>
                </c:pt>
                <c:pt idx="915">
                  <c:v>53.75899904765226</c:v>
                </c:pt>
                <c:pt idx="916">
                  <c:v>53.726058556233738</c:v>
                </c:pt>
                <c:pt idx="917">
                  <c:v>53.69311809021022</c:v>
                </c:pt>
                <c:pt idx="918">
                  <c:v>53.660177649774681</c:v>
                </c:pt>
                <c:pt idx="919">
                  <c:v>53.62723723512201</c:v>
                </c:pt>
                <c:pt idx="920">
                  <c:v>53.594296846448501</c:v>
                </c:pt>
                <c:pt idx="921">
                  <c:v>53.561356483952061</c:v>
                </c:pt>
                <c:pt idx="922">
                  <c:v>53.528416147831727</c:v>
                </c:pt>
                <c:pt idx="923">
                  <c:v>53.495475838288478</c:v>
                </c:pt>
                <c:pt idx="924">
                  <c:v>53.462535555524475</c:v>
                </c:pt>
                <c:pt idx="925">
                  <c:v>53.429595299743667</c:v>
                </c:pt>
                <c:pt idx="926">
                  <c:v>53.3966550711515</c:v>
                </c:pt>
                <c:pt idx="927">
                  <c:v>53.363714869954819</c:v>
                </c:pt>
                <c:pt idx="928">
                  <c:v>53.330774696362255</c:v>
                </c:pt>
                <c:pt idx="929">
                  <c:v>53.297834550583929</c:v>
                </c:pt>
                <c:pt idx="930">
                  <c:v>53.264894432831575</c:v>
                </c:pt>
                <c:pt idx="931">
                  <c:v>53.231954343318549</c:v>
                </c:pt>
                <c:pt idx="932">
                  <c:v>53.199014282259697</c:v>
                </c:pt>
                <c:pt idx="933">
                  <c:v>53.166074249871727</c:v>
                </c:pt>
                <c:pt idx="934">
                  <c:v>53.133134246372968</c:v>
                </c:pt>
                <c:pt idx="935">
                  <c:v>53.100194271983277</c:v>
                </c:pt>
                <c:pt idx="936">
                  <c:v>53.067254326924072</c:v>
                </c:pt>
                <c:pt idx="937">
                  <c:v>53.034314411418812</c:v>
                </c:pt>
                <c:pt idx="938">
                  <c:v>53.001374525692427</c:v>
                </c:pt>
                <c:pt idx="939">
                  <c:v>52.968434669971572</c:v>
                </c:pt>
                <c:pt idx="940">
                  <c:v>52.935494844484687</c:v>
                </c:pt>
                <c:pt idx="941">
                  <c:v>52.902555049461895</c:v>
                </c:pt>
                <c:pt idx="942">
                  <c:v>52.86961528513514</c:v>
                </c:pt>
                <c:pt idx="943">
                  <c:v>52.836675551737969</c:v>
                </c:pt>
                <c:pt idx="944">
                  <c:v>52.803735849505884</c:v>
                </c:pt>
                <c:pt idx="945">
                  <c:v>52.770796178676122</c:v>
                </c:pt>
                <c:pt idx="946">
                  <c:v>52.737856539487844</c:v>
                </c:pt>
                <c:pt idx="947">
                  <c:v>52.704916932181703</c:v>
                </c:pt>
                <c:pt idx="948">
                  <c:v>52.671977357000451</c:v>
                </c:pt>
                <c:pt idx="949">
                  <c:v>52.639037814188605</c:v>
                </c:pt>
                <c:pt idx="950">
                  <c:v>52.606098303992681</c:v>
                </c:pt>
                <c:pt idx="951">
                  <c:v>52.57315882666083</c:v>
                </c:pt>
                <c:pt idx="952">
                  <c:v>52.540219382443283</c:v>
                </c:pt>
                <c:pt idx="953">
                  <c:v>52.507279971592041</c:v>
                </c:pt>
                <c:pt idx="954">
                  <c:v>52.474340594361138</c:v>
                </c:pt>
                <c:pt idx="955">
                  <c:v>52.44140125100644</c:v>
                </c:pt>
                <c:pt idx="956">
                  <c:v>52.408461941785859</c:v>
                </c:pt>
                <c:pt idx="957">
                  <c:v>52.375522666959178</c:v>
                </c:pt>
                <c:pt idx="958">
                  <c:v>52.342583426788181</c:v>
                </c:pt>
                <c:pt idx="959">
                  <c:v>52.309644221536743</c:v>
                </c:pt>
                <c:pt idx="960">
                  <c:v>52.276705051470572</c:v>
                </c:pt>
                <c:pt idx="961">
                  <c:v>52.243765916857619</c:v>
                </c:pt>
                <c:pt idx="962">
                  <c:v>52.210826817967657</c:v>
                </c:pt>
                <c:pt idx="963">
                  <c:v>52.177887755072561</c:v>
                </c:pt>
                <c:pt idx="964">
                  <c:v>52.144948728446316</c:v>
                </c:pt>
                <c:pt idx="965">
                  <c:v>52.11200973836501</c:v>
                </c:pt>
                <c:pt idx="966">
                  <c:v>52.079070785106978</c:v>
                </c:pt>
                <c:pt idx="967">
                  <c:v>52.046131868952273</c:v>
                </c:pt>
                <c:pt idx="968">
                  <c:v>52.013192990183448</c:v>
                </c:pt>
                <c:pt idx="969">
                  <c:v>51.980254149084921</c:v>
                </c:pt>
                <c:pt idx="970">
                  <c:v>51.947315345943643</c:v>
                </c:pt>
                <c:pt idx="971">
                  <c:v>51.914376581048352</c:v>
                </c:pt>
                <c:pt idx="972">
                  <c:v>51.881437854690297</c:v>
                </c:pt>
                <c:pt idx="973">
                  <c:v>51.848499167162593</c:v>
                </c:pt>
                <c:pt idx="974">
                  <c:v>51.815560518761004</c:v>
                </c:pt>
                <c:pt idx="975">
                  <c:v>51.782621909783202</c:v>
                </c:pt>
                <c:pt idx="976">
                  <c:v>51.749683340529401</c:v>
                </c:pt>
                <c:pt idx="977">
                  <c:v>51.716744811301858</c:v>
                </c:pt>
                <c:pt idx="978">
                  <c:v>51.683806322405268</c:v>
                </c:pt>
                <c:pt idx="979">
                  <c:v>51.650867874146577</c:v>
                </c:pt>
                <c:pt idx="980">
                  <c:v>51.617929466835157</c:v>
                </c:pt>
                <c:pt idx="981">
                  <c:v>51.584991100782503</c:v>
                </c:pt>
                <c:pt idx="982">
                  <c:v>51.552052776302865</c:v>
                </c:pt>
                <c:pt idx="983">
                  <c:v>51.519114493712543</c:v>
                </c:pt>
                <c:pt idx="984">
                  <c:v>51.486176253330441</c:v>
                </c:pt>
                <c:pt idx="985">
                  <c:v>51.453238055477684</c:v>
                </c:pt>
                <c:pt idx="986">
                  <c:v>51.420299900478113</c:v>
                </c:pt>
                <c:pt idx="987">
                  <c:v>51.38736178865787</c:v>
                </c:pt>
                <c:pt idx="988">
                  <c:v>51.354423720345537</c:v>
                </c:pt>
                <c:pt idx="989">
                  <c:v>51.321485695872369</c:v>
                </c:pt>
                <c:pt idx="990">
                  <c:v>51.288547715571795</c:v>
                </c:pt>
                <c:pt idx="991">
                  <c:v>51.255609779780265</c:v>
                </c:pt>
                <c:pt idx="992">
                  <c:v>51.222671888836487</c:v>
                </c:pt>
                <c:pt idx="993">
                  <c:v>51.189734043081749</c:v>
                </c:pt>
                <c:pt idx="994">
                  <c:v>51.156796242859997</c:v>
                </c:pt>
                <c:pt idx="995">
                  <c:v>51.123858488517762</c:v>
                </c:pt>
                <c:pt idx="996">
                  <c:v>51.090920780404275</c:v>
                </c:pt>
                <c:pt idx="997">
                  <c:v>51.057983118871476</c:v>
                </c:pt>
                <c:pt idx="998">
                  <c:v>51.025045504273606</c:v>
                </c:pt>
                <c:pt idx="999">
                  <c:v>50.99210793696809</c:v>
                </c:pt>
                <c:pt idx="1000">
                  <c:v>50.959170417314859</c:v>
                </c:pt>
                <c:pt idx="1001">
                  <c:v>50.926232945676603</c:v>
                </c:pt>
                <c:pt idx="1002">
                  <c:v>50.893295522418697</c:v>
                </c:pt>
                <c:pt idx="1003">
                  <c:v>50.860358147909281</c:v>
                </c:pt>
                <c:pt idx="1004">
                  <c:v>50.827420822519507</c:v>
                </c:pt>
                <c:pt idx="1005">
                  <c:v>50.794483546623212</c:v>
                </c:pt>
                <c:pt idx="1006">
                  <c:v>50.761546320596906</c:v>
                </c:pt>
                <c:pt idx="1007">
                  <c:v>50.728609144820325</c:v>
                </c:pt>
                <c:pt idx="1008">
                  <c:v>50.695672019675825</c:v>
                </c:pt>
                <c:pt idx="1009">
                  <c:v>50.662734945548671</c:v>
                </c:pt>
                <c:pt idx="1010">
                  <c:v>50.62979792282735</c:v>
                </c:pt>
                <c:pt idx="1011">
                  <c:v>50.59686095190284</c:v>
                </c:pt>
                <c:pt idx="1012">
                  <c:v>50.563924033169485</c:v>
                </c:pt>
                <c:pt idx="1013">
                  <c:v>50.530987167024477</c:v>
                </c:pt>
                <c:pt idx="1014">
                  <c:v>50.498050353867939</c:v>
                </c:pt>
                <c:pt idx="1015">
                  <c:v>50.465113594103229</c:v>
                </c:pt>
                <c:pt idx="1016">
                  <c:v>50.432176888136773</c:v>
                </c:pt>
                <c:pt idx="1017">
                  <c:v>50.39924023637775</c:v>
                </c:pt>
                <c:pt idx="1018">
                  <c:v>50.366303639238915</c:v>
                </c:pt>
                <c:pt idx="1019">
                  <c:v>50.333367097135906</c:v>
                </c:pt>
                <c:pt idx="1020">
                  <c:v>50.30043061048741</c:v>
                </c:pt>
                <c:pt idx="1021">
                  <c:v>50.267494179715669</c:v>
                </c:pt>
                <c:pt idx="1022">
                  <c:v>50.234557805245757</c:v>
                </c:pt>
                <c:pt idx="1023">
                  <c:v>50.201621487506145</c:v>
                </c:pt>
                <c:pt idx="1024">
                  <c:v>50.168685226928673</c:v>
                </c:pt>
                <c:pt idx="1025">
                  <c:v>50.135749023948215</c:v>
                </c:pt>
                <c:pt idx="1026">
                  <c:v>50.102812879003274</c:v>
                </c:pt>
                <c:pt idx="1027">
                  <c:v>50.069876792535332</c:v>
                </c:pt>
                <c:pt idx="1028">
                  <c:v>50.036940764989382</c:v>
                </c:pt>
                <c:pt idx="1029">
                  <c:v>50.004004796814073</c:v>
                </c:pt>
                <c:pt idx="1030">
                  <c:v>49.971068888460898</c:v>
                </c:pt>
                <c:pt idx="1031">
                  <c:v>49.938133040385367</c:v>
                </c:pt>
                <c:pt idx="1032">
                  <c:v>49.905197253045898</c:v>
                </c:pt>
                <c:pt idx="1033">
                  <c:v>49.872261526904964</c:v>
                </c:pt>
                <c:pt idx="1034">
                  <c:v>49.839325862428147</c:v>
                </c:pt>
                <c:pt idx="1035">
                  <c:v>49.806390260084576</c:v>
                </c:pt>
                <c:pt idx="1036">
                  <c:v>49.773454720347267</c:v>
                </c:pt>
                <c:pt idx="1037">
                  <c:v>49.740519243692646</c:v>
                </c:pt>
                <c:pt idx="1038">
                  <c:v>49.70758383060064</c:v>
                </c:pt>
                <c:pt idx="1039">
                  <c:v>49.674648481555025</c:v>
                </c:pt>
                <c:pt idx="1040">
                  <c:v>49.641713197042975</c:v>
                </c:pt>
                <c:pt idx="1041">
                  <c:v>49.608777977555867</c:v>
                </c:pt>
                <c:pt idx="1042">
                  <c:v>49.575842823588104</c:v>
                </c:pt>
                <c:pt idx="1043">
                  <c:v>49.542907735638764</c:v>
                </c:pt>
                <c:pt idx="1044">
                  <c:v>49.509972714209866</c:v>
                </c:pt>
                <c:pt idx="1045">
                  <c:v>49.477037759807601</c:v>
                </c:pt>
                <c:pt idx="1046">
                  <c:v>49.444102872942182</c:v>
                </c:pt>
                <c:pt idx="1047">
                  <c:v>49.411168054127273</c:v>
                </c:pt>
                <c:pt idx="1048">
                  <c:v>49.378233303880911</c:v>
                </c:pt>
                <c:pt idx="1049">
                  <c:v>49.345298622724783</c:v>
                </c:pt>
                <c:pt idx="1050">
                  <c:v>49.312364011184641</c:v>
                </c:pt>
                <c:pt idx="1051">
                  <c:v>49.27942946978996</c:v>
                </c:pt>
                <c:pt idx="1052">
                  <c:v>49.246494999074912</c:v>
                </c:pt>
                <c:pt idx="1053">
                  <c:v>49.213560599576958</c:v>
                </c:pt>
                <c:pt idx="1054">
                  <c:v>49.180626271838186</c:v>
                </c:pt>
                <c:pt idx="1055">
                  <c:v>49.147692016404463</c:v>
                </c:pt>
                <c:pt idx="1056">
                  <c:v>49.11475783382614</c:v>
                </c:pt>
                <c:pt idx="1057">
                  <c:v>49.081823724657482</c:v>
                </c:pt>
                <c:pt idx="1058">
                  <c:v>49.048889689456956</c:v>
                </c:pt>
                <c:pt idx="1059">
                  <c:v>49.015955728787418</c:v>
                </c:pt>
                <c:pt idx="1060">
                  <c:v>48.98302184321615</c:v>
                </c:pt>
                <c:pt idx="1061">
                  <c:v>48.95008803331433</c:v>
                </c:pt>
                <c:pt idx="1062">
                  <c:v>48.917154299657838</c:v>
                </c:pt>
                <c:pt idx="1063">
                  <c:v>48.884220642826634</c:v>
                </c:pt>
                <c:pt idx="1064">
                  <c:v>48.851287063405465</c:v>
                </c:pt>
                <c:pt idx="1065">
                  <c:v>48.818353561983173</c:v>
                </c:pt>
                <c:pt idx="1066">
                  <c:v>48.785420139153388</c:v>
                </c:pt>
                <c:pt idx="1067">
                  <c:v>48.752486795513846</c:v>
                </c:pt>
                <c:pt idx="1068">
                  <c:v>48.719553531667266</c:v>
                </c:pt>
                <c:pt idx="1069">
                  <c:v>48.686620348220558</c:v>
                </c:pt>
                <c:pt idx="1070">
                  <c:v>48.653687245785626</c:v>
                </c:pt>
                <c:pt idx="1071">
                  <c:v>48.620754224978612</c:v>
                </c:pt>
                <c:pt idx="1072">
                  <c:v>48.587821286420649</c:v>
                </c:pt>
                <c:pt idx="1073">
                  <c:v>48.554888430737776</c:v>
                </c:pt>
                <c:pt idx="1074">
                  <c:v>48.521955658560181</c:v>
                </c:pt>
                <c:pt idx="1075">
                  <c:v>48.489022970523266</c:v>
                </c:pt>
                <c:pt idx="1076">
                  <c:v>48.456090367267201</c:v>
                </c:pt>
                <c:pt idx="1077">
                  <c:v>48.423157849437011</c:v>
                </c:pt>
                <c:pt idx="1078">
                  <c:v>48.390225417682714</c:v>
                </c:pt>
                <c:pt idx="1079">
                  <c:v>48.357293072658976</c:v>
                </c:pt>
                <c:pt idx="1080">
                  <c:v>48.324360815025777</c:v>
                </c:pt>
                <c:pt idx="1081">
                  <c:v>48.291428645447894</c:v>
                </c:pt>
                <c:pt idx="1082">
                  <c:v>48.258496564595305</c:v>
                </c:pt>
                <c:pt idx="1083">
                  <c:v>48.225564573143096</c:v>
                </c:pt>
                <c:pt idx="1084">
                  <c:v>48.192632671771023</c:v>
                </c:pt>
                <c:pt idx="1085">
                  <c:v>48.159700861164737</c:v>
                </c:pt>
                <c:pt idx="1086">
                  <c:v>48.126769142014624</c:v>
                </c:pt>
                <c:pt idx="1087">
                  <c:v>48.093837515016475</c:v>
                </c:pt>
                <c:pt idx="1088">
                  <c:v>48.060905980871347</c:v>
                </c:pt>
                <c:pt idx="1089">
                  <c:v>48.027974540285491</c:v>
                </c:pt>
                <c:pt idx="1090">
                  <c:v>47.995043193970929</c:v>
                </c:pt>
                <c:pt idx="1091">
                  <c:v>47.96211194264437</c:v>
                </c:pt>
                <c:pt idx="1092">
                  <c:v>47.929180787028884</c:v>
                </c:pt>
                <c:pt idx="1093">
                  <c:v>47.896249727852329</c:v>
                </c:pt>
                <c:pt idx="1094">
                  <c:v>47.863318765848192</c:v>
                </c:pt>
                <c:pt idx="1095">
                  <c:v>47.830387901755884</c:v>
                </c:pt>
                <c:pt idx="1096">
                  <c:v>47.797457136320169</c:v>
                </c:pt>
                <c:pt idx="1097">
                  <c:v>47.764526470291628</c:v>
                </c:pt>
                <c:pt idx="1098">
                  <c:v>47.73159590442642</c:v>
                </c:pt>
                <c:pt idx="1099">
                  <c:v>47.698665439486227</c:v>
                </c:pt>
                <c:pt idx="1100">
                  <c:v>47.665735076239024</c:v>
                </c:pt>
                <c:pt idx="1101">
                  <c:v>47.632804815458229</c:v>
                </c:pt>
                <c:pt idx="1102">
                  <c:v>47.599874657923429</c:v>
                </c:pt>
                <c:pt idx="1103">
                  <c:v>47.566944604419831</c:v>
                </c:pt>
                <c:pt idx="1104">
                  <c:v>47.534014655738865</c:v>
                </c:pt>
                <c:pt idx="1105">
                  <c:v>47.501084812677696</c:v>
                </c:pt>
                <c:pt idx="1106">
                  <c:v>47.468155076039849</c:v>
                </c:pt>
                <c:pt idx="1107">
                  <c:v>47.435225446634909</c:v>
                </c:pt>
                <c:pt idx="1108">
                  <c:v>47.402295925278402</c:v>
                </c:pt>
                <c:pt idx="1109">
                  <c:v>47.369366512792197</c:v>
                </c:pt>
                <c:pt idx="1110">
                  <c:v>47.33643721000422</c:v>
                </c:pt>
                <c:pt idx="1111">
                  <c:v>47.303508017749188</c:v>
                </c:pt>
                <c:pt idx="1112">
                  <c:v>47.270578936867658</c:v>
                </c:pt>
                <c:pt idx="1113">
                  <c:v>47.23764996820664</c:v>
                </c:pt>
                <c:pt idx="1114">
                  <c:v>47.204721112619907</c:v>
                </c:pt>
                <c:pt idx="1115">
                  <c:v>47.171792370967282</c:v>
                </c:pt>
                <c:pt idx="1116">
                  <c:v>47.138863744115412</c:v>
                </c:pt>
                <c:pt idx="1117">
                  <c:v>47.105935232937512</c:v>
                </c:pt>
                <c:pt idx="1118">
                  <c:v>47.073006838313212</c:v>
                </c:pt>
                <c:pt idx="1119">
                  <c:v>47.040078561129157</c:v>
                </c:pt>
                <c:pt idx="1120">
                  <c:v>47.00715040227837</c:v>
                </c:pt>
                <c:pt idx="1121">
                  <c:v>46.974222362660996</c:v>
                </c:pt>
                <c:pt idx="1122">
                  <c:v>46.941294443183736</c:v>
                </c:pt>
                <c:pt idx="1123">
                  <c:v>46.908366644760292</c:v>
                </c:pt>
                <c:pt idx="1124">
                  <c:v>46.875438968311329</c:v>
                </c:pt>
                <c:pt idx="1125">
                  <c:v>46.842511414764687</c:v>
                </c:pt>
                <c:pt idx="1126">
                  <c:v>46.809583985054807</c:v>
                </c:pt>
                <c:pt idx="1127">
                  <c:v>46.776656680123523</c:v>
                </c:pt>
                <c:pt idx="1128">
                  <c:v>46.743729500919969</c:v>
                </c:pt>
                <c:pt idx="1129">
                  <c:v>46.710802448400045</c:v>
                </c:pt>
                <c:pt idx="1130">
                  <c:v>46.677875523527334</c:v>
                </c:pt>
                <c:pt idx="1131">
                  <c:v>46.644948727272492</c:v>
                </c:pt>
                <c:pt idx="1132">
                  <c:v>46.612022060613612</c:v>
                </c:pt>
                <c:pt idx="1133">
                  <c:v>46.579095524536307</c:v>
                </c:pt>
                <c:pt idx="1134">
                  <c:v>46.546169120033547</c:v>
                </c:pt>
                <c:pt idx="1135">
                  <c:v>46.51324284810579</c:v>
                </c:pt>
                <c:pt idx="1136">
                  <c:v>46.480316709761354</c:v>
                </c:pt>
                <c:pt idx="1137">
                  <c:v>46.447390706015995</c:v>
                </c:pt>
                <c:pt idx="1138">
                  <c:v>46.414464837893277</c:v>
                </c:pt>
                <c:pt idx="1139">
                  <c:v>46.381539106424448</c:v>
                </c:pt>
                <c:pt idx="1140">
                  <c:v>46.348613512648541</c:v>
                </c:pt>
                <c:pt idx="1141">
                  <c:v>46.315688057612874</c:v>
                </c:pt>
                <c:pt idx="1142">
                  <c:v>46.2827627423721</c:v>
                </c:pt>
                <c:pt idx="1143">
                  <c:v>46.249837567989438</c:v>
                </c:pt>
                <c:pt idx="1144">
                  <c:v>46.216912535535791</c:v>
                </c:pt>
                <c:pt idx="1145">
                  <c:v>46.183987646090394</c:v>
                </c:pt>
                <c:pt idx="1146">
                  <c:v>46.151062900740733</c:v>
                </c:pt>
                <c:pt idx="1147">
                  <c:v>46.118138300582345</c:v>
                </c:pt>
                <c:pt idx="1148">
                  <c:v>46.0852138467191</c:v>
                </c:pt>
                <c:pt idx="1149">
                  <c:v>46.052289540263516</c:v>
                </c:pt>
                <c:pt idx="1150">
                  <c:v>46.019365382336375</c:v>
                </c:pt>
                <c:pt idx="1151">
                  <c:v>45.986441374066885</c:v>
                </c:pt>
                <c:pt idx="1152">
                  <c:v>45.953517516592832</c:v>
                </c:pt>
                <c:pt idx="1153">
                  <c:v>45.920593811060861</c:v>
                </c:pt>
                <c:pt idx="1154">
                  <c:v>45.887670258626216</c:v>
                </c:pt>
                <c:pt idx="1155">
                  <c:v>45.854746860452792</c:v>
                </c:pt>
                <c:pt idx="1156">
                  <c:v>45.82182361771337</c:v>
                </c:pt>
                <c:pt idx="1157">
                  <c:v>45.788900531589718</c:v>
                </c:pt>
                <c:pt idx="1158">
                  <c:v>45.755977603272584</c:v>
                </c:pt>
                <c:pt idx="1159">
                  <c:v>45.723054833961541</c:v>
                </c:pt>
                <c:pt idx="1160">
                  <c:v>45.69013222486565</c:v>
                </c:pt>
                <c:pt idx="1161">
                  <c:v>45.657209777202681</c:v>
                </c:pt>
                <c:pt idx="1162">
                  <c:v>45.62428749220004</c:v>
                </c:pt>
                <c:pt idx="1163">
                  <c:v>45.591365371094305</c:v>
                </c:pt>
                <c:pt idx="1164">
                  <c:v>45.558443415131322</c:v>
                </c:pt>
                <c:pt idx="1165">
                  <c:v>45.525521625566519</c:v>
                </c:pt>
                <c:pt idx="1166">
                  <c:v>45.492600003664933</c:v>
                </c:pt>
                <c:pt idx="1167">
                  <c:v>45.459678550701</c:v>
                </c:pt>
                <c:pt idx="1168">
                  <c:v>45.426757267958997</c:v>
                </c:pt>
                <c:pt idx="1169">
                  <c:v>45.39383615673291</c:v>
                </c:pt>
                <c:pt idx="1170">
                  <c:v>45.360915218326397</c:v>
                </c:pt>
                <c:pt idx="1171">
                  <c:v>45.327994454053204</c:v>
                </c:pt>
                <c:pt idx="1172">
                  <c:v>45.295073865237015</c:v>
                </c:pt>
                <c:pt idx="1173">
                  <c:v>45.262153453211376</c:v>
                </c:pt>
                <c:pt idx="1174">
                  <c:v>45.229233219320193</c:v>
                </c:pt>
                <c:pt idx="1175">
                  <c:v>45.196313164917463</c:v>
                </c:pt>
                <c:pt idx="1176">
                  <c:v>45.163393291367441</c:v>
                </c:pt>
                <c:pt idx="1177">
                  <c:v>45.130473600044631</c:v>
                </c:pt>
                <c:pt idx="1178">
                  <c:v>45.097554092334349</c:v>
                </c:pt>
                <c:pt idx="1179">
                  <c:v>45.064634769631851</c:v>
                </c:pt>
                <c:pt idx="1180">
                  <c:v>45.03171563334363</c:v>
                </c:pt>
                <c:pt idx="1181">
                  <c:v>44.998796684886017</c:v>
                </c:pt>
                <c:pt idx="1182">
                  <c:v>44.965877925687039</c:v>
                </c:pt>
                <c:pt idx="1183">
                  <c:v>44.93295935718492</c:v>
                </c:pt>
                <c:pt idx="1184">
                  <c:v>44.900040980828877</c:v>
                </c:pt>
                <c:pt idx="1185">
                  <c:v>44.867122798079322</c:v>
                </c:pt>
                <c:pt idx="1186">
                  <c:v>44.834204810407591</c:v>
                </c:pt>
                <c:pt idx="1187">
                  <c:v>44.80128701929609</c:v>
                </c:pt>
                <c:pt idx="1188">
                  <c:v>44.768369426238948</c:v>
                </c:pt>
                <c:pt idx="1189">
                  <c:v>44.735452032740824</c:v>
                </c:pt>
                <c:pt idx="1190">
                  <c:v>44.702534840318719</c:v>
                </c:pt>
                <c:pt idx="1191">
                  <c:v>44.669617850500188</c:v>
                </c:pt>
                <c:pt idx="1192">
                  <c:v>44.636701064825161</c:v>
                </c:pt>
                <c:pt idx="1193">
                  <c:v>44.603784484844823</c:v>
                </c:pt>
                <c:pt idx="1194">
                  <c:v>44.570868112122206</c:v>
                </c:pt>
                <c:pt idx="1195">
                  <c:v>44.537951948232234</c:v>
                </c:pt>
                <c:pt idx="1196">
                  <c:v>44.505035994761798</c:v>
                </c:pt>
                <c:pt idx="1197">
                  <c:v>44.472120253309797</c:v>
                </c:pt>
                <c:pt idx="1198">
                  <c:v>44.439204725487158</c:v>
                </c:pt>
                <c:pt idx="1199">
                  <c:v>44.406289412917161</c:v>
                </c:pt>
                <c:pt idx="1200">
                  <c:v>44.373374317235161</c:v>
                </c:pt>
                <c:pt idx="1201">
                  <c:v>44.340459440089461</c:v>
                </c:pt>
                <c:pt idx="1202">
                  <c:v>44.307544783140102</c:v>
                </c:pt>
                <c:pt idx="1203">
                  <c:v>44.274630348060356</c:v>
                </c:pt>
                <c:pt idx="1204">
                  <c:v>44.241716136535736</c:v>
                </c:pt>
                <c:pt idx="1205">
                  <c:v>44.208802150264681</c:v>
                </c:pt>
                <c:pt idx="1206">
                  <c:v>44.175888390958775</c:v>
                </c:pt>
                <c:pt idx="1207">
                  <c:v>44.142974860342179</c:v>
                </c:pt>
                <c:pt idx="1208">
                  <c:v>44.110061560152438</c:v>
                </c:pt>
                <c:pt idx="1209">
                  <c:v>44.077148492139777</c:v>
                </c:pt>
                <c:pt idx="1210">
                  <c:v>44.04423565806831</c:v>
                </c:pt>
                <c:pt idx="1211">
                  <c:v>44.011323059715231</c:v>
                </c:pt>
                <c:pt idx="1212">
                  <c:v>43.97841069887113</c:v>
                </c:pt>
                <c:pt idx="1213">
                  <c:v>43.94549857734016</c:v>
                </c:pt>
                <c:pt idx="1214">
                  <c:v>43.91258669694043</c:v>
                </c:pt>
                <c:pt idx="1215">
                  <c:v>43.879675059503484</c:v>
                </c:pt>
                <c:pt idx="1216">
                  <c:v>43.846763666874899</c:v>
                </c:pt>
                <c:pt idx="1217">
                  <c:v>43.813852520914118</c:v>
                </c:pt>
                <c:pt idx="1218">
                  <c:v>43.780941623494947</c:v>
                </c:pt>
                <c:pt idx="1219">
                  <c:v>43.748030976505248</c:v>
                </c:pt>
                <c:pt idx="1220">
                  <c:v>43.715120581847131</c:v>
                </c:pt>
                <c:pt idx="1221">
                  <c:v>43.68221044143705</c:v>
                </c:pt>
                <c:pt idx="1222">
                  <c:v>43.649300557206196</c:v>
                </c:pt>
                <c:pt idx="1223">
                  <c:v>43.616390931100078</c:v>
                </c:pt>
                <c:pt idx="1224">
                  <c:v>43.583481565079509</c:v>
                </c:pt>
                <c:pt idx="1225">
                  <c:v>43.550572461119458</c:v>
                </c:pt>
                <c:pt idx="1226">
                  <c:v>43.517663621210332</c:v>
                </c:pt>
                <c:pt idx="1227">
                  <c:v>43.484755047357304</c:v>
                </c:pt>
                <c:pt idx="1228">
                  <c:v>43.451846741581022</c:v>
                </c:pt>
                <c:pt idx="1229">
                  <c:v>43.418938705917256</c:v>
                </c:pt>
                <c:pt idx="1230">
                  <c:v>43.386030942417271</c:v>
                </c:pt>
                <c:pt idx="1231">
                  <c:v>43.353123453147944</c:v>
                </c:pt>
                <c:pt idx="1232">
                  <c:v>43.320216240191542</c:v>
                </c:pt>
                <c:pt idx="1233">
                  <c:v>43.287309305646389</c:v>
                </c:pt>
                <c:pt idx="1234">
                  <c:v>43.254402651626563</c:v>
                </c:pt>
                <c:pt idx="1235">
                  <c:v>43.221496280262073</c:v>
                </c:pt>
                <c:pt idx="1236">
                  <c:v>43.188590193699142</c:v>
                </c:pt>
                <c:pt idx="1237">
                  <c:v>43.15568439410022</c:v>
                </c:pt>
                <c:pt idx="1238">
                  <c:v>43.122778883644408</c:v>
                </c:pt>
                <c:pt idx="1239">
                  <c:v>43.089873664526763</c:v>
                </c:pt>
                <c:pt idx="1240">
                  <c:v>43.056968738959178</c:v>
                </c:pt>
                <c:pt idx="1241">
                  <c:v>43.024064109170837</c:v>
                </c:pt>
                <c:pt idx="1242">
                  <c:v>42.991159777406878</c:v>
                </c:pt>
                <c:pt idx="1243">
                  <c:v>42.958255745930146</c:v>
                </c:pt>
                <c:pt idx="1244">
                  <c:v>42.925352017020096</c:v>
                </c:pt>
                <c:pt idx="1245">
                  <c:v>42.892448592973793</c:v>
                </c:pt>
                <c:pt idx="1246">
                  <c:v>42.859545476105595</c:v>
                </c:pt>
                <c:pt idx="1247">
                  <c:v>42.826642668747596</c:v>
                </c:pt>
                <c:pt idx="1248">
                  <c:v>42.793740173248764</c:v>
                </c:pt>
                <c:pt idx="1249">
                  <c:v>42.760837991976729</c:v>
                </c:pt>
                <c:pt idx="1250">
                  <c:v>42.727936127316838</c:v>
                </c:pt>
                <c:pt idx="1251">
                  <c:v>42.69503458167199</c:v>
                </c:pt>
                <c:pt idx="1252">
                  <c:v>42.66213335746378</c:v>
                </c:pt>
                <c:pt idx="1253">
                  <c:v>42.629232457131948</c:v>
                </c:pt>
                <c:pt idx="1254">
                  <c:v>42.596331883134638</c:v>
                </c:pt>
                <c:pt idx="1255">
                  <c:v>42.563431637948852</c:v>
                </c:pt>
                <c:pt idx="1256">
                  <c:v>42.530531724069903</c:v>
                </c:pt>
                <c:pt idx="1257">
                  <c:v>42.497632144012329</c:v>
                </c:pt>
                <c:pt idx="1258">
                  <c:v>42.464732900309585</c:v>
                </c:pt>
                <c:pt idx="1259">
                  <c:v>42.431833995514225</c:v>
                </c:pt>
                <c:pt idx="1260">
                  <c:v>42.398935432198137</c:v>
                </c:pt>
                <c:pt idx="1261">
                  <c:v>42.366037212952754</c:v>
                </c:pt>
                <c:pt idx="1262">
                  <c:v>42.333139340388925</c:v>
                </c:pt>
                <c:pt idx="1263">
                  <c:v>42.300241817137461</c:v>
                </c:pt>
                <c:pt idx="1264">
                  <c:v>42.267344645848993</c:v>
                </c:pt>
                <c:pt idx="1265">
                  <c:v>42.234447829193996</c:v>
                </c:pt>
                <c:pt idx="1266">
                  <c:v>42.201551369863289</c:v>
                </c:pt>
                <c:pt idx="1267">
                  <c:v>42.168655270568195</c:v>
                </c:pt>
                <c:pt idx="1268">
                  <c:v>42.135759534040332</c:v>
                </c:pt>
                <c:pt idx="1269">
                  <c:v>42.102864163032024</c:v>
                </c:pt>
                <c:pt idx="1270">
                  <c:v>42.069969160316305</c:v>
                </c:pt>
                <c:pt idx="1271">
                  <c:v>42.037074528687377</c:v>
                </c:pt>
                <c:pt idx="1272">
                  <c:v>42.004180270960383</c:v>
                </c:pt>
                <c:pt idx="1273">
                  <c:v>41.971286389971894</c:v>
                </c:pt>
                <c:pt idx="1274">
                  <c:v>41.938392888579664</c:v>
                </c:pt>
                <c:pt idx="1275">
                  <c:v>41.905499769663408</c:v>
                </c:pt>
                <c:pt idx="1276">
                  <c:v>41.872607036124293</c:v>
                </c:pt>
                <c:pt idx="1277">
                  <c:v>41.839714690885408</c:v>
                </c:pt>
                <c:pt idx="1278">
                  <c:v>41.8068227368924</c:v>
                </c:pt>
                <c:pt idx="1279">
                  <c:v>41.773931177112338</c:v>
                </c:pt>
                <c:pt idx="1280">
                  <c:v>41.741040014535571</c:v>
                </c:pt>
                <c:pt idx="1281">
                  <c:v>41.708149252174486</c:v>
                </c:pt>
                <c:pt idx="1282">
                  <c:v>41.675258893064409</c:v>
                </c:pt>
                <c:pt idx="1283">
                  <c:v>41.642368940263566</c:v>
                </c:pt>
                <c:pt idx="1284">
                  <c:v>41.609479396853246</c:v>
                </c:pt>
                <c:pt idx="1285">
                  <c:v>41.576590265938123</c:v>
                </c:pt>
                <c:pt idx="1286">
                  <c:v>41.543701550646233</c:v>
                </c:pt>
                <c:pt idx="1287">
                  <c:v>41.510813254129232</c:v>
                </c:pt>
                <c:pt idx="1288">
                  <c:v>41.477925379562677</c:v>
                </c:pt>
                <c:pt idx="1289">
                  <c:v>41.445037930145851</c:v>
                </c:pt>
                <c:pt idx="1290">
                  <c:v>41.412150909102508</c:v>
                </c:pt>
                <c:pt idx="1291">
                  <c:v>41.37926431968058</c:v>
                </c:pt>
                <c:pt idx="1292">
                  <c:v>41.346378165152487</c:v>
                </c:pt>
                <c:pt idx="1293">
                  <c:v>41.313492448815403</c:v>
                </c:pt>
                <c:pt idx="1294">
                  <c:v>41.280607173991378</c:v>
                </c:pt>
                <c:pt idx="1295">
                  <c:v>41.247722344027473</c:v>
                </c:pt>
                <c:pt idx="1296">
                  <c:v>41.214837962296173</c:v>
                </c:pt>
                <c:pt idx="1297">
                  <c:v>41.181954032195442</c:v>
                </c:pt>
                <c:pt idx="1298">
                  <c:v>41.149070557148406</c:v>
                </c:pt>
                <c:pt idx="1299">
                  <c:v>41.116187540604734</c:v>
                </c:pt>
                <c:pt idx="1300">
                  <c:v>41.083304986039629</c:v>
                </c:pt>
                <c:pt idx="1301">
                  <c:v>41.050422896954615</c:v>
                </c:pt>
                <c:pt idx="1302">
                  <c:v>41.017541276877829</c:v>
                </c:pt>
                <c:pt idx="1303">
                  <c:v>40.984660129363704</c:v>
                </c:pt>
                <c:pt idx="1304">
                  <c:v>40.951779457993609</c:v>
                </c:pt>
                <c:pt idx="1305">
                  <c:v>40.918899266376123</c:v>
                </c:pt>
                <c:pt idx="1306">
                  <c:v>40.886019558146756</c:v>
                </c:pt>
                <c:pt idx="1307">
                  <c:v>40.853140336968679</c:v>
                </c:pt>
                <c:pt idx="1308">
                  <c:v>40.820261606532398</c:v>
                </c:pt>
                <c:pt idx="1309">
                  <c:v>40.787383370556526</c:v>
                </c:pt>
                <c:pt idx="1310">
                  <c:v>40.754505632787698</c:v>
                </c:pt>
                <c:pt idx="1311">
                  <c:v>40.721628397000401</c:v>
                </c:pt>
                <c:pt idx="1312">
                  <c:v>40.688751666998222</c:v>
                </c:pt>
                <c:pt idx="1313">
                  <c:v>40.655875446612853</c:v>
                </c:pt>
                <c:pt idx="1314">
                  <c:v>40.622999739705122</c:v>
                </c:pt>
                <c:pt idx="1315">
                  <c:v>40.5901245501651</c:v>
                </c:pt>
                <c:pt idx="1316">
                  <c:v>40.557249881911687</c:v>
                </c:pt>
                <c:pt idx="1317">
                  <c:v>40.524375738893816</c:v>
                </c:pt>
                <c:pt idx="1318">
                  <c:v>40.491502125089944</c:v>
                </c:pt>
                <c:pt idx="1319">
                  <c:v>40.458629044508676</c:v>
                </c:pt>
                <c:pt idx="1320">
                  <c:v>40.425756501188445</c:v>
                </c:pt>
                <c:pt idx="1321">
                  <c:v>40.392884499198523</c:v>
                </c:pt>
                <c:pt idx="1322">
                  <c:v>40.360013042638563</c:v>
                </c:pt>
                <c:pt idx="1323">
                  <c:v>40.327142135639249</c:v>
                </c:pt>
                <c:pt idx="1324">
                  <c:v>40.294271782362152</c:v>
                </c:pt>
                <c:pt idx="1325">
                  <c:v>40.26140198700071</c:v>
                </c:pt>
                <c:pt idx="1326">
                  <c:v>40.228532753779227</c:v>
                </c:pt>
                <c:pt idx="1327">
                  <c:v>40.195664086954316</c:v>
                </c:pt>
                <c:pt idx="1328">
                  <c:v>40.162795990814537</c:v>
                </c:pt>
                <c:pt idx="1329">
                  <c:v>40.129928469680607</c:v>
                </c:pt>
                <c:pt idx="1330">
                  <c:v>40.097061527905744</c:v>
                </c:pt>
                <c:pt idx="1331">
                  <c:v>40.064195169876207</c:v>
                </c:pt>
                <c:pt idx="1332">
                  <c:v>40.031329400011089</c:v>
                </c:pt>
                <c:pt idx="1333">
                  <c:v>39.998464222762607</c:v>
                </c:pt>
                <c:pt idx="1334">
                  <c:v>39.965599642616645</c:v>
                </c:pt>
                <c:pt idx="1335">
                  <c:v>39.932735664092931</c:v>
                </c:pt>
                <c:pt idx="1336">
                  <c:v>39.899872291744998</c:v>
                </c:pt>
                <c:pt idx="1337">
                  <c:v>39.867009530160665</c:v>
                </c:pt>
                <c:pt idx="1338">
                  <c:v>39.834147383962403</c:v>
                </c:pt>
                <c:pt idx="1339">
                  <c:v>39.801285857807414</c:v>
                </c:pt>
                <c:pt idx="1340">
                  <c:v>39.768424956387626</c:v>
                </c:pt>
                <c:pt idx="1341">
                  <c:v>39.735564684430528</c:v>
                </c:pt>
                <c:pt idx="1342">
                  <c:v>39.702705046699485</c:v>
                </c:pt>
                <c:pt idx="1343">
                  <c:v>39.669846047992841</c:v>
                </c:pt>
                <c:pt idx="1344">
                  <c:v>39.636987693145784</c:v>
                </c:pt>
                <c:pt idx="1345">
                  <c:v>39.604129987029445</c:v>
                </c:pt>
                <c:pt idx="1346">
                  <c:v>39.571272934551644</c:v>
                </c:pt>
                <c:pt idx="1347">
                  <c:v>39.538416540657217</c:v>
                </c:pt>
                <c:pt idx="1348">
                  <c:v>39.505560810328049</c:v>
                </c:pt>
                <c:pt idx="1349">
                  <c:v>39.472705748583337</c:v>
                </c:pt>
                <c:pt idx="1350">
                  <c:v>39.439851360480169</c:v>
                </c:pt>
                <c:pt idx="1351">
                  <c:v>39.406997651113691</c:v>
                </c:pt>
                <c:pt idx="1352">
                  <c:v>39.374144625617028</c:v>
                </c:pt>
                <c:pt idx="1353">
                  <c:v>39.341292289162226</c:v>
                </c:pt>
                <c:pt idx="1354">
                  <c:v>39.308440646959795</c:v>
                </c:pt>
                <c:pt idx="1355">
                  <c:v>39.275589704259673</c:v>
                </c:pt>
                <c:pt idx="1356">
                  <c:v>39.242739466351111</c:v>
                </c:pt>
                <c:pt idx="1357">
                  <c:v>39.209889938563094</c:v>
                </c:pt>
                <c:pt idx="1358">
                  <c:v>39.177041126264442</c:v>
                </c:pt>
                <c:pt idx="1359">
                  <c:v>39.144193034864621</c:v>
                </c:pt>
                <c:pt idx="1360">
                  <c:v>39.111345669813304</c:v>
                </c:pt>
                <c:pt idx="1361">
                  <c:v>39.078499036601414</c:v>
                </c:pt>
                <c:pt idx="1362">
                  <c:v>39.045653140760763</c:v>
                </c:pt>
                <c:pt idx="1363">
                  <c:v>39.012807987864903</c:v>
                </c:pt>
                <c:pt idx="1364">
                  <c:v>38.979963583529234</c:v>
                </c:pt>
                <c:pt idx="1365">
                  <c:v>38.94711993341086</c:v>
                </c:pt>
                <c:pt idx="1366">
                  <c:v>38.914277043209786</c:v>
                </c:pt>
                <c:pt idx="1367">
                  <c:v>38.881434918668745</c:v>
                </c:pt>
                <c:pt idx="1368">
                  <c:v>38.848593565573154</c:v>
                </c:pt>
                <c:pt idx="1369">
                  <c:v>38.815752989752141</c:v>
                </c:pt>
                <c:pt idx="1370">
                  <c:v>38.782913197078187</c:v>
                </c:pt>
                <c:pt idx="1371">
                  <c:v>38.750074193468372</c:v>
                </c:pt>
                <c:pt idx="1372">
                  <c:v>38.717235984883679</c:v>
                </c:pt>
                <c:pt idx="1373">
                  <c:v>38.684398577329816</c:v>
                </c:pt>
                <c:pt idx="1374">
                  <c:v>38.651561976857515</c:v>
                </c:pt>
                <c:pt idx="1375">
                  <c:v>38.618726189562786</c:v>
                </c:pt>
                <c:pt idx="1376">
                  <c:v>38.585891221587787</c:v>
                </c:pt>
                <c:pt idx="1377">
                  <c:v>38.553057079119689</c:v>
                </c:pt>
                <c:pt idx="1378">
                  <c:v>38.520223768393052</c:v>
                </c:pt>
                <c:pt idx="1379">
                  <c:v>38.48739129568861</c:v>
                </c:pt>
                <c:pt idx="1380">
                  <c:v>38.454559667333939</c:v>
                </c:pt>
                <c:pt idx="1381">
                  <c:v>38.421728889704468</c:v>
                </c:pt>
                <c:pt idx="1382">
                  <c:v>38.388898969223092</c:v>
                </c:pt>
                <c:pt idx="1383">
                  <c:v>38.356069912360688</c:v>
                </c:pt>
                <c:pt idx="1384">
                  <c:v>38.323241725636748</c:v>
                </c:pt>
                <c:pt idx="1385">
                  <c:v>38.290414415619409</c:v>
                </c:pt>
                <c:pt idx="1386">
                  <c:v>38.257587988926076</c:v>
                </c:pt>
                <c:pt idx="1387">
                  <c:v>38.224762452223501</c:v>
                </c:pt>
                <c:pt idx="1388">
                  <c:v>38.19193781222851</c:v>
                </c:pt>
                <c:pt idx="1389">
                  <c:v>38.159114075707969</c:v>
                </c:pt>
                <c:pt idx="1390">
                  <c:v>38.12629124947938</c:v>
                </c:pt>
                <c:pt idx="1391">
                  <c:v>38.093469340411247</c:v>
                </c:pt>
                <c:pt idx="1392">
                  <c:v>38.06064835542341</c:v>
                </c:pt>
                <c:pt idx="1393">
                  <c:v>38.027828301487546</c:v>
                </c:pt>
                <c:pt idx="1394">
                  <c:v>37.995009185627275</c:v>
                </c:pt>
                <c:pt idx="1395">
                  <c:v>37.96219101491878</c:v>
                </c:pt>
                <c:pt idx="1396">
                  <c:v>37.929373796490978</c:v>
                </c:pt>
                <c:pt idx="1397">
                  <c:v>37.896557537526114</c:v>
                </c:pt>
                <c:pt idx="1398">
                  <c:v>37.863742245260362</c:v>
                </c:pt>
                <c:pt idx="1399">
                  <c:v>37.83092792698347</c:v>
                </c:pt>
                <c:pt idx="1400">
                  <c:v>37.798114590039802</c:v>
                </c:pt>
                <c:pt idx="1401">
                  <c:v>37.765302241828685</c:v>
                </c:pt>
                <c:pt idx="1402">
                  <c:v>37.732490889804573</c:v>
                </c:pt>
                <c:pt idx="1403">
                  <c:v>37.699680541477477</c:v>
                </c:pt>
                <c:pt idx="1404">
                  <c:v>37.666871204413596</c:v>
                </c:pt>
                <c:pt idx="1405">
                  <c:v>37.634062886235434</c:v>
                </c:pt>
                <c:pt idx="1406">
                  <c:v>37.60125559462238</c:v>
                </c:pt>
                <c:pt idx="1407">
                  <c:v>37.568449337311343</c:v>
                </c:pt>
                <c:pt idx="1408">
                  <c:v>37.535644122096606</c:v>
                </c:pt>
                <c:pt idx="1409">
                  <c:v>37.502839956830776</c:v>
                </c:pt>
                <c:pt idx="1410">
                  <c:v>37.470036849424815</c:v>
                </c:pt>
                <c:pt idx="1411">
                  <c:v>37.437234807848874</c:v>
                </c:pt>
                <c:pt idx="1412">
                  <c:v>37.40443384013237</c:v>
                </c:pt>
                <c:pt idx="1413">
                  <c:v>37.371633954364533</c:v>
                </c:pt>
                <c:pt idx="1414">
                  <c:v>37.338835158694884</c:v>
                </c:pt>
                <c:pt idx="1415">
                  <c:v>37.306037461333673</c:v>
                </c:pt>
                <c:pt idx="1416">
                  <c:v>37.273240870552485</c:v>
                </c:pt>
                <c:pt idx="1417">
                  <c:v>37.240445394684031</c:v>
                </c:pt>
                <c:pt idx="1418">
                  <c:v>37.207651042123445</c:v>
                </c:pt>
                <c:pt idx="1419">
                  <c:v>37.174857821328253</c:v>
                </c:pt>
                <c:pt idx="1420">
                  <c:v>37.142065740818865</c:v>
                </c:pt>
                <c:pt idx="1421">
                  <c:v>37.109274809179233</c:v>
                </c:pt>
                <c:pt idx="1422">
                  <c:v>37.076485035057118</c:v>
                </c:pt>
                <c:pt idx="1423">
                  <c:v>37.043696427164306</c:v>
                </c:pt>
                <c:pt idx="1424">
                  <c:v>37.010908994277997</c:v>
                </c:pt>
                <c:pt idx="1425">
                  <c:v>36.978122745239943</c:v>
                </c:pt>
                <c:pt idx="1426">
                  <c:v>36.94533768895829</c:v>
                </c:pt>
                <c:pt idx="1427">
                  <c:v>36.912553834407007</c:v>
                </c:pt>
                <c:pt idx="1428">
                  <c:v>36.879771190626812</c:v>
                </c:pt>
                <c:pt idx="1429">
                  <c:v>36.846989766725606</c:v>
                </c:pt>
                <c:pt idx="1430">
                  <c:v>36.814209571879097</c:v>
                </c:pt>
                <c:pt idx="1431">
                  <c:v>36.781430615330862</c:v>
                </c:pt>
                <c:pt idx="1432">
                  <c:v>36.748652906393474</c:v>
                </c:pt>
                <c:pt idx="1433">
                  <c:v>36.715876454448363</c:v>
                </c:pt>
                <c:pt idx="1434">
                  <c:v>36.683101268946686</c:v>
                </c:pt>
                <c:pt idx="1435">
                  <c:v>36.650327359409857</c:v>
                </c:pt>
                <c:pt idx="1436">
                  <c:v>36.617554735429707</c:v>
                </c:pt>
                <c:pt idx="1437">
                  <c:v>36.584783406669573</c:v>
                </c:pt>
                <c:pt idx="1438">
                  <c:v>36.552013382864111</c:v>
                </c:pt>
                <c:pt idx="1439">
                  <c:v>36.519244673820324</c:v>
                </c:pt>
                <c:pt idx="1440">
                  <c:v>36.486477289417948</c:v>
                </c:pt>
                <c:pt idx="1441">
                  <c:v>36.453711239610016</c:v>
                </c:pt>
                <c:pt idx="1442">
                  <c:v>36.420946534423223</c:v>
                </c:pt>
                <c:pt idx="1443">
                  <c:v>36.388183183958468</c:v>
                </c:pt>
                <c:pt idx="1444">
                  <c:v>36.355421198391717</c:v>
                </c:pt>
                <c:pt idx="1445">
                  <c:v>36.322660587974106</c:v>
                </c:pt>
                <c:pt idx="1446">
                  <c:v>36.289901363032889</c:v>
                </c:pt>
                <c:pt idx="1447">
                  <c:v>36.257143533971437</c:v>
                </c:pt>
                <c:pt idx="1448">
                  <c:v>36.224387111270524</c:v>
                </c:pt>
                <c:pt idx="1449">
                  <c:v>36.191632105488232</c:v>
                </c:pt>
                <c:pt idx="1450">
                  <c:v>36.158878527260796</c:v>
                </c:pt>
                <c:pt idx="1451">
                  <c:v>36.126126387303131</c:v>
                </c:pt>
                <c:pt idx="1452">
                  <c:v>36.093375696409581</c:v>
                </c:pt>
                <c:pt idx="1453">
                  <c:v>36.060626465453964</c:v>
                </c:pt>
                <c:pt idx="1454">
                  <c:v>36.027878705390762</c:v>
                </c:pt>
                <c:pt idx="1455">
                  <c:v>35.995132427255193</c:v>
                </c:pt>
                <c:pt idx="1456">
                  <c:v>35.962387642164153</c:v>
                </c:pt>
                <c:pt idx="1457">
                  <c:v>35.92964436131669</c:v>
                </c:pt>
                <c:pt idx="1458">
                  <c:v>35.896902595994462</c:v>
                </c:pt>
                <c:pt idx="1459">
                  <c:v>35.864162357562464</c:v>
                </c:pt>
                <c:pt idx="1460">
                  <c:v>35.831423657469578</c:v>
                </c:pt>
                <c:pt idx="1461">
                  <c:v>35.798686507249052</c:v>
                </c:pt>
                <c:pt idx="1462">
                  <c:v>35.765950918519572</c:v>
                </c:pt>
                <c:pt idx="1463">
                  <c:v>35.733216902985156</c:v>
                </c:pt>
                <c:pt idx="1464">
                  <c:v>35.700484472436258</c:v>
                </c:pt>
                <c:pt idx="1465">
                  <c:v>35.667753638750405</c:v>
                </c:pt>
                <c:pt idx="1466">
                  <c:v>35.635024413892417</c:v>
                </c:pt>
                <c:pt idx="1467">
                  <c:v>35.602296809915487</c:v>
                </c:pt>
                <c:pt idx="1468">
                  <c:v>35.569570838961525</c:v>
                </c:pt>
                <c:pt idx="1469">
                  <c:v>35.536846513261985</c:v>
                </c:pt>
                <c:pt idx="1470">
                  <c:v>35.504123845138089</c:v>
                </c:pt>
                <c:pt idx="1471">
                  <c:v>35.471402847001961</c:v>
                </c:pt>
                <c:pt idx="1472">
                  <c:v>35.438683531357292</c:v>
                </c:pt>
                <c:pt idx="1473">
                  <c:v>35.40596591079931</c:v>
                </c:pt>
                <c:pt idx="1474">
                  <c:v>35.373249998016149</c:v>
                </c:pt>
                <c:pt idx="1475">
                  <c:v>35.340535805789337</c:v>
                </c:pt>
                <c:pt idx="1476">
                  <c:v>35.307823346994091</c:v>
                </c:pt>
                <c:pt idx="1477">
                  <c:v>35.275112634600447</c:v>
                </c:pt>
                <c:pt idx="1478">
                  <c:v>35.242403681673856</c:v>
                </c:pt>
                <c:pt idx="1479">
                  <c:v>35.209696501375475</c:v>
                </c:pt>
                <c:pt idx="1480">
                  <c:v>35.176991106963172</c:v>
                </c:pt>
                <c:pt idx="1481">
                  <c:v>35.144287511792236</c:v>
                </c:pt>
                <c:pt idx="1482">
                  <c:v>35.111585729316097</c:v>
                </c:pt>
                <c:pt idx="1483">
                  <c:v>35.078885773086462</c:v>
                </c:pt>
                <c:pt idx="1484">
                  <c:v>35.046187656754974</c:v>
                </c:pt>
                <c:pt idx="1485">
                  <c:v>35.01349139407305</c:v>
                </c:pt>
                <c:pt idx="1486">
                  <c:v>34.980796998893013</c:v>
                </c:pt>
                <c:pt idx="1487">
                  <c:v>34.948104485168571</c:v>
                </c:pt>
                <c:pt idx="1488">
                  <c:v>34.915413866955973</c:v>
                </c:pt>
                <c:pt idx="1489">
                  <c:v>34.882725158414225</c:v>
                </c:pt>
                <c:pt idx="1490">
                  <c:v>34.850038373805909</c:v>
                </c:pt>
                <c:pt idx="1491">
                  <c:v>34.817353527498163</c:v>
                </c:pt>
                <c:pt idx="1492">
                  <c:v>34.784670633963344</c:v>
                </c:pt>
                <c:pt idx="1493">
                  <c:v>34.751989707779373</c:v>
                </c:pt>
                <c:pt idx="1494">
                  <c:v>34.719310763631235</c:v>
                </c:pt>
                <c:pt idx="1495">
                  <c:v>34.686633816310788</c:v>
                </c:pt>
                <c:pt idx="1496">
                  <c:v>34.653958880718172</c:v>
                </c:pt>
                <c:pt idx="1497">
                  <c:v>34.621285971862761</c:v>
                </c:pt>
                <c:pt idx="1498">
                  <c:v>34.588615104862974</c:v>
                </c:pt>
                <c:pt idx="1499">
                  <c:v>34.555946294947937</c:v>
                </c:pt>
                <c:pt idx="1500">
                  <c:v>34.523279557457869</c:v>
                </c:pt>
                <c:pt idx="1501">
                  <c:v>34.490614907845114</c:v>
                </c:pt>
                <c:pt idx="1502">
                  <c:v>34.457952361674337</c:v>
                </c:pt>
                <c:pt idx="1503">
                  <c:v>34.425291934624056</c:v>
                </c:pt>
                <c:pt idx="1504">
                  <c:v>34.392633642486871</c:v>
                </c:pt>
                <c:pt idx="1505">
                  <c:v>34.359977501170633</c:v>
                </c:pt>
                <c:pt idx="1506">
                  <c:v>34.327323526698855</c:v>
                </c:pt>
                <c:pt idx="1507">
                  <c:v>34.294671735212098</c:v>
                </c:pt>
                <c:pt idx="1508">
                  <c:v>34.262022142967822</c:v>
                </c:pt>
                <c:pt idx="1509">
                  <c:v>34.229374766342517</c:v>
                </c:pt>
                <c:pt idx="1510">
                  <c:v>34.19672962183126</c:v>
                </c:pt>
                <c:pt idx="1511">
                  <c:v>34.16408672604922</c:v>
                </c:pt>
                <c:pt idx="1512">
                  <c:v>34.131446095732379</c:v>
                </c:pt>
                <c:pt idx="1513">
                  <c:v>34.098807747738633</c:v>
                </c:pt>
                <c:pt idx="1514">
                  <c:v>34.066171699047601</c:v>
                </c:pt>
                <c:pt idx="1515">
                  <c:v>34.033537966762914</c:v>
                </c:pt>
                <c:pt idx="1516">
                  <c:v>34.000906568112022</c:v>
                </c:pt>
                <c:pt idx="1517">
                  <c:v>33.968277520447351</c:v>
                </c:pt>
                <c:pt idx="1518">
                  <c:v>33.935650841247373</c:v>
                </c:pt>
                <c:pt idx="1519">
                  <c:v>33.903026548116998</c:v>
                </c:pt>
                <c:pt idx="1520">
                  <c:v>33.870404658789177</c:v>
                </c:pt>
                <c:pt idx="1521">
                  <c:v>33.837785191124844</c:v>
                </c:pt>
                <c:pt idx="1522">
                  <c:v>33.805168163114658</c:v>
                </c:pt>
                <c:pt idx="1523">
                  <c:v>33.772553592879213</c:v>
                </c:pt>
                <c:pt idx="1524">
                  <c:v>33.739941498670461</c:v>
                </c:pt>
                <c:pt idx="1525">
                  <c:v>33.707331898872283</c:v>
                </c:pt>
                <c:pt idx="1526">
                  <c:v>33.674724812001536</c:v>
                </c:pt>
                <c:pt idx="1527">
                  <c:v>33.642120256709013</c:v>
                </c:pt>
                <c:pt idx="1528">
                  <c:v>33.609518251779804</c:v>
                </c:pt>
                <c:pt idx="1529">
                  <c:v>33.576918816135283</c:v>
                </c:pt>
                <c:pt idx="1530">
                  <c:v>33.544321968832868</c:v>
                </c:pt>
                <c:pt idx="1531">
                  <c:v>33.511727729068056</c:v>
                </c:pt>
                <c:pt idx="1532">
                  <c:v>33.479136116174132</c:v>
                </c:pt>
                <c:pt idx="1533">
                  <c:v>33.446547149624351</c:v>
                </c:pt>
                <c:pt idx="1534">
                  <c:v>33.413960849031952</c:v>
                </c:pt>
                <c:pt idx="1535">
                  <c:v>33.38137723415165</c:v>
                </c:pt>
                <c:pt idx="1536">
                  <c:v>33.348796324880247</c:v>
                </c:pt>
                <c:pt idx="1537">
                  <c:v>33.316218141257913</c:v>
                </c:pt>
                <c:pt idx="1538">
                  <c:v>33.283642703468786</c:v>
                </c:pt>
                <c:pt idx="1539">
                  <c:v>33.25107003184236</c:v>
                </c:pt>
                <c:pt idx="1540">
                  <c:v>33.218500146854282</c:v>
                </c:pt>
                <c:pt idx="1541">
                  <c:v>33.185933069126946</c:v>
                </c:pt>
                <c:pt idx="1542">
                  <c:v>33.153368819431066</c:v>
                </c:pt>
                <c:pt idx="1543">
                  <c:v>33.120807418686702</c:v>
                </c:pt>
                <c:pt idx="1544">
                  <c:v>33.088248887963672</c:v>
                </c:pt>
                <c:pt idx="1545">
                  <c:v>33.055693248482818</c:v>
                </c:pt>
                <c:pt idx="1546">
                  <c:v>33.023140521617336</c:v>
                </c:pt>
                <c:pt idx="1547">
                  <c:v>32.990590728893523</c:v>
                </c:pt>
                <c:pt idx="1548">
                  <c:v>32.958043891991743</c:v>
                </c:pt>
                <c:pt idx="1549">
                  <c:v>32.925500032747578</c:v>
                </c:pt>
                <c:pt idx="1550">
                  <c:v>32.89295917315264</c:v>
                </c:pt>
                <c:pt idx="1551">
                  <c:v>32.860421335356271</c:v>
                </c:pt>
                <c:pt idx="1552">
                  <c:v>32.827886541665457</c:v>
                </c:pt>
                <c:pt idx="1553">
                  <c:v>32.79535481454721</c:v>
                </c:pt>
                <c:pt idx="1554">
                  <c:v>32.76282617662843</c:v>
                </c:pt>
                <c:pt idx="1555">
                  <c:v>32.7303006506977</c:v>
                </c:pt>
                <c:pt idx="1556">
                  <c:v>32.697778259706382</c:v>
                </c:pt>
                <c:pt idx="1557">
                  <c:v>32.665259026768901</c:v>
                </c:pt>
                <c:pt idx="1558">
                  <c:v>32.632742975164916</c:v>
                </c:pt>
                <c:pt idx="1559">
                  <c:v>32.600230128339518</c:v>
                </c:pt>
                <c:pt idx="1560">
                  <c:v>32.567720509904781</c:v>
                </c:pt>
                <c:pt idx="1561">
                  <c:v>32.535214143640971</c:v>
                </c:pt>
                <c:pt idx="1562">
                  <c:v>32.502711053497201</c:v>
                </c:pt>
                <c:pt idx="1563">
                  <c:v>32.470211263592859</c:v>
                </c:pt>
                <c:pt idx="1564">
                  <c:v>32.437714798218607</c:v>
                </c:pt>
                <c:pt idx="1565">
                  <c:v>32.40522168183746</c:v>
                </c:pt>
                <c:pt idx="1566">
                  <c:v>32.372731939086322</c:v>
                </c:pt>
                <c:pt idx="1567">
                  <c:v>32.340245594776263</c:v>
                </c:pt>
                <c:pt idx="1568">
                  <c:v>32.307762673894757</c:v>
                </c:pt>
                <c:pt idx="1569">
                  <c:v>32.275283201605887</c:v>
                </c:pt>
                <c:pt idx="1570">
                  <c:v>32.242807203251864</c:v>
                </c:pt>
                <c:pt idx="1571">
                  <c:v>32.210334704354608</c:v>
                </c:pt>
                <c:pt idx="1572">
                  <c:v>32.177865730615856</c:v>
                </c:pt>
                <c:pt idx="1573">
                  <c:v>32.14540030791953</c:v>
                </c:pt>
                <c:pt idx="1574">
                  <c:v>32.112938462331996</c:v>
                </c:pt>
                <c:pt idx="1575">
                  <c:v>32.080480220103659</c:v>
                </c:pt>
                <c:pt idx="1576">
                  <c:v>32.048025607670489</c:v>
                </c:pt>
                <c:pt idx="1577">
                  <c:v>32.015574651654191</c:v>
                </c:pt>
                <c:pt idx="1578">
                  <c:v>31.983127378864463</c:v>
                </c:pt>
                <c:pt idx="1579">
                  <c:v>31.950683816299652</c:v>
                </c:pt>
                <c:pt idx="1580">
                  <c:v>31.918243991147971</c:v>
                </c:pt>
                <c:pt idx="1581">
                  <c:v>31.885807930789021</c:v>
                </c:pt>
                <c:pt idx="1582">
                  <c:v>31.853375662794718</c:v>
                </c:pt>
                <c:pt idx="1583">
                  <c:v>31.820947214930623</c:v>
                </c:pt>
                <c:pt idx="1584">
                  <c:v>31.788522615157326</c:v>
                </c:pt>
                <c:pt idx="1585">
                  <c:v>31.7561018916313</c:v>
                </c:pt>
                <c:pt idx="1586">
                  <c:v>31.723685072706527</c:v>
                </c:pt>
                <c:pt idx="1587">
                  <c:v>31.691272186935745</c:v>
                </c:pt>
                <c:pt idx="1588">
                  <c:v>31.658863263071247</c:v>
                </c:pt>
                <c:pt idx="1589">
                  <c:v>31.626458330066804</c:v>
                </c:pt>
                <c:pt idx="1590">
                  <c:v>31.594057417078364</c:v>
                </c:pt>
                <c:pt idx="1591">
                  <c:v>31.561660553465764</c:v>
                </c:pt>
                <c:pt idx="1592">
                  <c:v>31.529267768793666</c:v>
                </c:pt>
                <c:pt idx="1593">
                  <c:v>31.496879092833293</c:v>
                </c:pt>
                <c:pt idx="1594">
                  <c:v>31.464494555563146</c:v>
                </c:pt>
                <c:pt idx="1595">
                  <c:v>31.432114187170527</c:v>
                </c:pt>
                <c:pt idx="1596">
                  <c:v>31.399738018053153</c:v>
                </c:pt>
                <c:pt idx="1597">
                  <c:v>31.367366078820062</c:v>
                </c:pt>
                <c:pt idx="1598">
                  <c:v>31.334998400293411</c:v>
                </c:pt>
                <c:pt idx="1599">
                  <c:v>31.302635013508961</c:v>
                </c:pt>
                <c:pt idx="1600">
                  <c:v>31.270275949718393</c:v>
                </c:pt>
                <c:pt idx="1601">
                  <c:v>31.237921240389976</c:v>
                </c:pt>
                <c:pt idx="1602">
                  <c:v>31.205570917210025</c:v>
                </c:pt>
                <c:pt idx="1603">
                  <c:v>31.173225012084679</c:v>
                </c:pt>
                <c:pt idx="1604">
                  <c:v>31.140883557140619</c:v>
                </c:pt>
                <c:pt idx="1605">
                  <c:v>31.108546584726714</c:v>
                </c:pt>
                <c:pt idx="1606">
                  <c:v>31.076214127415724</c:v>
                </c:pt>
                <c:pt idx="1607">
                  <c:v>31.043886218004815</c:v>
                </c:pt>
                <c:pt idx="1608">
                  <c:v>31.011562889518039</c:v>
                </c:pt>
                <c:pt idx="1609">
                  <c:v>30.97924417520673</c:v>
                </c:pt>
                <c:pt idx="1610">
                  <c:v>30.946930108551456</c:v>
                </c:pt>
                <c:pt idx="1611">
                  <c:v>30.914620723263173</c:v>
                </c:pt>
                <c:pt idx="1612">
                  <c:v>30.882316053284935</c:v>
                </c:pt>
                <c:pt idx="1613">
                  <c:v>30.850016132792977</c:v>
                </c:pt>
                <c:pt idx="1614">
                  <c:v>30.817720996198112</c:v>
                </c:pt>
                <c:pt idx="1615">
                  <c:v>30.785430678147037</c:v>
                </c:pt>
                <c:pt idx="1616">
                  <c:v>30.753145213524682</c:v>
                </c:pt>
                <c:pt idx="1617">
                  <c:v>30.720864637454419</c:v>
                </c:pt>
                <c:pt idx="1618">
                  <c:v>30.688588985299837</c:v>
                </c:pt>
                <c:pt idx="1619">
                  <c:v>30.656318292667109</c:v>
                </c:pt>
                <c:pt idx="1620">
                  <c:v>30.624052595404777</c:v>
                </c:pt>
                <c:pt idx="1621">
                  <c:v>30.591791929606767</c:v>
                </c:pt>
                <c:pt idx="1622">
                  <c:v>30.55953633161274</c:v>
                </c:pt>
                <c:pt idx="1623">
                  <c:v>30.527285838010357</c:v>
                </c:pt>
                <c:pt idx="1624">
                  <c:v>30.495040485636167</c:v>
                </c:pt>
                <c:pt idx="1625">
                  <c:v>30.462800311577311</c:v>
                </c:pt>
                <c:pt idx="1626">
                  <c:v>30.430565353172952</c:v>
                </c:pt>
                <c:pt idx="1627">
                  <c:v>30.398335648015966</c:v>
                </c:pt>
                <c:pt idx="1628">
                  <c:v>30.366111233953838</c:v>
                </c:pt>
                <c:pt idx="1629">
                  <c:v>30.333892149091163</c:v>
                </c:pt>
                <c:pt idx="1630">
                  <c:v>30.301678431789906</c:v>
                </c:pt>
                <c:pt idx="1631">
                  <c:v>30.269470120671983</c:v>
                </c:pt>
                <c:pt idx="1632">
                  <c:v>30.237267254620072</c:v>
                </c:pt>
                <c:pt idx="1633">
                  <c:v>30.205069872779383</c:v>
                </c:pt>
                <c:pt idx="1634">
                  <c:v>30.172878014559316</c:v>
                </c:pt>
                <c:pt idx="1635">
                  <c:v>30.140691719634614</c:v>
                </c:pt>
                <c:pt idx="1636">
                  <c:v>30.10851102794749</c:v>
                </c:pt>
                <c:pt idx="1637">
                  <c:v>30.076335979708123</c:v>
                </c:pt>
                <c:pt idx="1638">
                  <c:v>30.044166615397366</c:v>
                </c:pt>
                <c:pt idx="1639">
                  <c:v>30.012002975767537</c:v>
                </c:pt>
                <c:pt idx="1640">
                  <c:v>29.979845101844372</c:v>
                </c:pt>
                <c:pt idx="1641">
                  <c:v>29.947693034928051</c:v>
                </c:pt>
                <c:pt idx="1642">
                  <c:v>29.915546816595338</c:v>
                </c:pt>
                <c:pt idx="1643">
                  <c:v>29.883406488700878</c:v>
                </c:pt>
                <c:pt idx="1644">
                  <c:v>29.851272093378483</c:v>
                </c:pt>
                <c:pt idx="1645">
                  <c:v>29.819143673043442</c:v>
                </c:pt>
                <c:pt idx="1646">
                  <c:v>29.787021270393183</c:v>
                </c:pt>
                <c:pt idx="1647">
                  <c:v>29.754904928409417</c:v>
                </c:pt>
                <c:pt idx="1648">
                  <c:v>29.722794690359745</c:v>
                </c:pt>
                <c:pt idx="1649">
                  <c:v>29.690690599799009</c:v>
                </c:pt>
                <c:pt idx="1650">
                  <c:v>29.658592700570914</c:v>
                </c:pt>
                <c:pt idx="1651">
                  <c:v>29.626501036809543</c:v>
                </c:pt>
                <c:pt idx="1652">
                  <c:v>29.594415652941084</c:v>
                </c:pt>
                <c:pt idx="1653">
                  <c:v>29.562336593685757</c:v>
                </c:pt>
                <c:pt idx="1654">
                  <c:v>29.530263904058405</c:v>
                </c:pt>
                <c:pt idx="1655">
                  <c:v>29.498197629371528</c:v>
                </c:pt>
                <c:pt idx="1656">
                  <c:v>29.466137815235559</c:v>
                </c:pt>
                <c:pt idx="1657">
                  <c:v>29.434084507560904</c:v>
                </c:pt>
                <c:pt idx="1658">
                  <c:v>29.402037752560382</c:v>
                </c:pt>
                <c:pt idx="1659">
                  <c:v>29.369997596749563</c:v>
                </c:pt>
                <c:pt idx="1660">
                  <c:v>29.337964086949</c:v>
                </c:pt>
                <c:pt idx="1661">
                  <c:v>29.305937270286051</c:v>
                </c:pt>
                <c:pt idx="1662">
                  <c:v>29.273917194196059</c:v>
                </c:pt>
                <c:pt idx="1663">
                  <c:v>29.241903906424405</c:v>
                </c:pt>
                <c:pt idx="1664">
                  <c:v>29.209897455027615</c:v>
                </c:pt>
                <c:pt idx="1665">
                  <c:v>29.177897888375711</c:v>
                </c:pt>
                <c:pt idx="1666">
                  <c:v>29.145905255153053</c:v>
                </c:pt>
                <c:pt idx="1667">
                  <c:v>29.113919604360543</c:v>
                </c:pt>
                <c:pt idx="1668">
                  <c:v>29.081940985316962</c:v>
                </c:pt>
                <c:pt idx="1669">
                  <c:v>29.049969447660928</c:v>
                </c:pt>
                <c:pt idx="1670">
                  <c:v>29.018005041352346</c:v>
                </c:pt>
                <c:pt idx="1671">
                  <c:v>28.986047816673821</c:v>
                </c:pt>
                <c:pt idx="1672">
                  <c:v>28.95409782423258</c:v>
                </c:pt>
                <c:pt idx="1673">
                  <c:v>28.922155114962301</c:v>
                </c:pt>
                <c:pt idx="1674">
                  <c:v>28.890219740124476</c:v>
                </c:pt>
                <c:pt idx="1675">
                  <c:v>28.858291751309942</c:v>
                </c:pt>
                <c:pt idx="1676">
                  <c:v>28.826371200440704</c:v>
                </c:pt>
                <c:pt idx="1677">
                  <c:v>28.794458139771876</c:v>
                </c:pt>
                <c:pt idx="1678">
                  <c:v>28.762552621892969</c:v>
                </c:pt>
                <c:pt idx="1679">
                  <c:v>28.730654699729566</c:v>
                </c:pt>
                <c:pt idx="1680">
                  <c:v>28.698764426545051</c:v>
                </c:pt>
                <c:pt idx="1681">
                  <c:v>28.666881855942322</c:v>
                </c:pt>
                <c:pt idx="1682">
                  <c:v>28.635007041865386</c:v>
                </c:pt>
                <c:pt idx="1683">
                  <c:v>28.603140038601076</c:v>
                </c:pt>
                <c:pt idx="1684">
                  <c:v>28.571280900780668</c:v>
                </c:pt>
                <c:pt idx="1685">
                  <c:v>28.539429683381286</c:v>
                </c:pt>
                <c:pt idx="1686">
                  <c:v>28.507586441728261</c:v>
                </c:pt>
                <c:pt idx="1687">
                  <c:v>28.475751231495963</c:v>
                </c:pt>
                <c:pt idx="1688">
                  <c:v>28.443924108709776</c:v>
                </c:pt>
                <c:pt idx="1689">
                  <c:v>28.41210512974822</c:v>
                </c:pt>
                <c:pt idx="1690">
                  <c:v>28.380294351344006</c:v>
                </c:pt>
                <c:pt idx="1691">
                  <c:v>28.34849183058563</c:v>
                </c:pt>
                <c:pt idx="1692">
                  <c:v>28.316697624919588</c:v>
                </c:pt>
                <c:pt idx="1693">
                  <c:v>28.284911792151604</c:v>
                </c:pt>
                <c:pt idx="1694">
                  <c:v>28.25313439044826</c:v>
                </c:pt>
                <c:pt idx="1695">
                  <c:v>28.221365478339074</c:v>
                </c:pt>
                <c:pt idx="1696">
                  <c:v>28.1896051147177</c:v>
                </c:pt>
                <c:pt idx="1697">
                  <c:v>28.1578533588436</c:v>
                </c:pt>
                <c:pt idx="1698">
                  <c:v>28.126110270343872</c:v>
                </c:pt>
                <c:pt idx="1699">
                  <c:v>28.094375909214904</c:v>
                </c:pt>
                <c:pt idx="1700">
                  <c:v>28.062650335824024</c:v>
                </c:pt>
                <c:pt idx="1701">
                  <c:v>28.030933610910651</c:v>
                </c:pt>
                <c:pt idx="1702">
                  <c:v>27.999225795588842</c:v>
                </c:pt>
                <c:pt idx="1703">
                  <c:v>27.967526951347956</c:v>
                </c:pt>
                <c:pt idx="1704">
                  <c:v>27.935837140054932</c:v>
                </c:pt>
                <c:pt idx="1705">
                  <c:v>27.904156423955619</c:v>
                </c:pt>
                <c:pt idx="1706">
                  <c:v>27.872484865676572</c:v>
                </c:pt>
                <c:pt idx="1707">
                  <c:v>27.840822528226489</c:v>
                </c:pt>
                <c:pt idx="1708">
                  <c:v>27.809169474997827</c:v>
                </c:pt>
                <c:pt idx="1709">
                  <c:v>27.777525769768609</c:v>
                </c:pt>
                <c:pt idx="1710">
                  <c:v>27.74589147670369</c:v>
                </c:pt>
                <c:pt idx="1711">
                  <c:v>27.714266660356813</c:v>
                </c:pt>
                <c:pt idx="1712">
                  <c:v>27.682651385671562</c:v>
                </c:pt>
                <c:pt idx="1713">
                  <c:v>27.65104571798377</c:v>
                </c:pt>
                <c:pt idx="1714">
                  <c:v>27.619449723022321</c:v>
                </c:pt>
                <c:pt idx="1715">
                  <c:v>27.587863466910928</c:v>
                </c:pt>
                <c:pt idx="1716">
                  <c:v>27.556287016170259</c:v>
                </c:pt>
                <c:pt idx="1717">
                  <c:v>27.524720437718571</c:v>
                </c:pt>
                <c:pt idx="1718">
                  <c:v>27.49316379887415</c:v>
                </c:pt>
                <c:pt idx="1719">
                  <c:v>27.461617167355929</c:v>
                </c:pt>
                <c:pt idx="1720">
                  <c:v>27.430080611285991</c:v>
                </c:pt>
                <c:pt idx="1721">
                  <c:v>27.398554199190563</c:v>
                </c:pt>
                <c:pt idx="1722">
                  <c:v>27.36703800000139</c:v>
                </c:pt>
                <c:pt idx="1723">
                  <c:v>27.335532083057679</c:v>
                </c:pt>
                <c:pt idx="1724">
                  <c:v>27.30403651810726</c:v>
                </c:pt>
                <c:pt idx="1725">
                  <c:v>27.272551375308506</c:v>
                </c:pt>
                <c:pt idx="1726">
                  <c:v>27.241076725231149</c:v>
                </c:pt>
                <c:pt idx="1727">
                  <c:v>27.209612638858456</c:v>
                </c:pt>
                <c:pt idx="1728">
                  <c:v>27.1781591875882</c:v>
                </c:pt>
                <c:pt idx="1729">
                  <c:v>27.146716443234467</c:v>
                </c:pt>
                <c:pt idx="1730">
                  <c:v>27.115284478028681</c:v>
                </c:pt>
                <c:pt idx="1731">
                  <c:v>27.08386336462166</c:v>
                </c:pt>
                <c:pt idx="1732">
                  <c:v>27.05245317608432</c:v>
                </c:pt>
                <c:pt idx="1733">
                  <c:v>27.021053985909845</c:v>
                </c:pt>
                <c:pt idx="1734">
                  <c:v>26.989665868014487</c:v>
                </c:pt>
                <c:pt idx="1735">
                  <c:v>26.958288896739067</c:v>
                </c:pt>
                <c:pt idx="1736">
                  <c:v>26.926923146850655</c:v>
                </c:pt>
                <c:pt idx="1737">
                  <c:v>26.895568693543787</c:v>
                </c:pt>
                <c:pt idx="1738">
                  <c:v>26.864225612441544</c:v>
                </c:pt>
                <c:pt idx="1739">
                  <c:v>26.832893979597451</c:v>
                </c:pt>
                <c:pt idx="1740">
                  <c:v>26.801573871496259</c:v>
                </c:pt>
                <c:pt idx="1741">
                  <c:v>26.770265365055597</c:v>
                </c:pt>
                <c:pt idx="1742">
                  <c:v>26.738968537627095</c:v>
                </c:pt>
                <c:pt idx="1743">
                  <c:v>26.707683466997803</c:v>
                </c:pt>
                <c:pt idx="1744">
                  <c:v>26.6764102313915</c:v>
                </c:pt>
                <c:pt idx="1745">
                  <c:v>26.645148909469466</c:v>
                </c:pt>
                <c:pt idx="1746">
                  <c:v>26.613899580332607</c:v>
                </c:pt>
                <c:pt idx="1747">
                  <c:v>26.582662323521973</c:v>
                </c:pt>
                <c:pt idx="1748">
                  <c:v>26.551437219019995</c:v>
                </c:pt>
                <c:pt idx="1749">
                  <c:v>26.520224347252288</c:v>
                </c:pt>
                <c:pt idx="1750">
                  <c:v>26.489023789087916</c:v>
                </c:pt>
                <c:pt idx="1751">
                  <c:v>26.457835625841554</c:v>
                </c:pt>
                <c:pt idx="1752">
                  <c:v>26.426659939273542</c:v>
                </c:pt>
                <c:pt idx="1753">
                  <c:v>26.395496811591968</c:v>
                </c:pt>
                <c:pt idx="1754">
                  <c:v>26.364346325453209</c:v>
                </c:pt>
                <c:pt idx="1755">
                  <c:v>26.333208563963275</c:v>
                </c:pt>
                <c:pt idx="1756">
                  <c:v>26.302083610678537</c:v>
                </c:pt>
                <c:pt idx="1757">
                  <c:v>26.270971549607456</c:v>
                </c:pt>
                <c:pt idx="1758">
                  <c:v>26.23987246521073</c:v>
                </c:pt>
                <c:pt idx="1759">
                  <c:v>26.208786442402925</c:v>
                </c:pt>
                <c:pt idx="1760">
                  <c:v>26.177713566553159</c:v>
                </c:pt>
                <c:pt idx="1761">
                  <c:v>26.146653923486202</c:v>
                </c:pt>
                <c:pt idx="1762">
                  <c:v>26.115607599483415</c:v>
                </c:pt>
                <c:pt idx="1763">
                  <c:v>26.084574681283733</c:v>
                </c:pt>
                <c:pt idx="1764">
                  <c:v>26.053555256084003</c:v>
                </c:pt>
                <c:pt idx="1765">
                  <c:v>26.022549411540822</c:v>
                </c:pt>
                <c:pt idx="1766">
                  <c:v>25.991557235770383</c:v>
                </c:pt>
                <c:pt idx="1767">
                  <c:v>25.960578817350211</c:v>
                </c:pt>
                <c:pt idx="1768">
                  <c:v>25.929614245319158</c:v>
                </c:pt>
                <c:pt idx="1769">
                  <c:v>25.898663609178584</c:v>
                </c:pt>
                <c:pt idx="1770">
                  <c:v>25.867726998893215</c:v>
                </c:pt>
                <c:pt idx="1771">
                  <c:v>25.836804504891408</c:v>
                </c:pt>
                <c:pt idx="1772">
                  <c:v>25.805896218066479</c:v>
                </c:pt>
                <c:pt idx="1773">
                  <c:v>25.775002229776682</c:v>
                </c:pt>
                <c:pt idx="1774">
                  <c:v>25.744122631846249</c:v>
                </c:pt>
                <c:pt idx="1775">
                  <c:v>25.71325751656595</c:v>
                </c:pt>
                <c:pt idx="1776">
                  <c:v>25.682406976693702</c:v>
                </c:pt>
                <c:pt idx="1777">
                  <c:v>25.651571105454881</c:v>
                </c:pt>
                <c:pt idx="1778">
                  <c:v>25.620749996543168</c:v>
                </c:pt>
                <c:pt idx="1779">
                  <c:v>25.589943744120639</c:v>
                </c:pt>
                <c:pt idx="1780">
                  <c:v>25.55915244281891</c:v>
                </c:pt>
                <c:pt idx="1781">
                  <c:v>25.528376187738594</c:v>
                </c:pt>
                <c:pt idx="1782">
                  <c:v>25.497615074450543</c:v>
                </c:pt>
                <c:pt idx="1783">
                  <c:v>25.466869198995695</c:v>
                </c:pt>
                <c:pt idx="1784">
                  <c:v>25.436138657885763</c:v>
                </c:pt>
                <c:pt idx="1785">
                  <c:v>25.405423548103162</c:v>
                </c:pt>
                <c:pt idx="1786">
                  <c:v>25.374723967101701</c:v>
                </c:pt>
                <c:pt idx="1787">
                  <c:v>25.344040012806296</c:v>
                </c:pt>
                <c:pt idx="1788">
                  <c:v>25.313371783613455</c:v>
                </c:pt>
                <c:pt idx="1789">
                  <c:v>25.282719378391661</c:v>
                </c:pt>
                <c:pt idx="1790">
                  <c:v>25.252082896481056</c:v>
                </c:pt>
                <c:pt idx="1791">
                  <c:v>25.221462437693543</c:v>
                </c:pt>
                <c:pt idx="1792">
                  <c:v>25.19085810231357</c:v>
                </c:pt>
                <c:pt idx="1793">
                  <c:v>25.160269991096772</c:v>
                </c:pt>
                <c:pt idx="1794">
                  <c:v>25.129698205271097</c:v>
                </c:pt>
                <c:pt idx="1795">
                  <c:v>25.099142846536559</c:v>
                </c:pt>
                <c:pt idx="1796">
                  <c:v>25.06860401706447</c:v>
                </c:pt>
                <c:pt idx="1797">
                  <c:v>25.038081819498107</c:v>
                </c:pt>
                <c:pt idx="1798">
                  <c:v>25.007576356952022</c:v>
                </c:pt>
                <c:pt idx="1799">
                  <c:v>24.977087733011789</c:v>
                </c:pt>
                <c:pt idx="1800">
                  <c:v>24.946616051734036</c:v>
                </c:pt>
                <c:pt idx="1801">
                  <c:v>24.91616141764591</c:v>
                </c:pt>
                <c:pt idx="1802">
                  <c:v>24.885723935744643</c:v>
                </c:pt>
                <c:pt idx="1803">
                  <c:v>24.855303711497548</c:v>
                </c:pt>
                <c:pt idx="1804">
                  <c:v>24.824900850840734</c:v>
                </c:pt>
                <c:pt idx="1805">
                  <c:v>24.794515460179735</c:v>
                </c:pt>
                <c:pt idx="1806">
                  <c:v>24.764147646387848</c:v>
                </c:pt>
                <c:pt idx="1807">
                  <c:v>24.733797516806465</c:v>
                </c:pt>
                <c:pt idx="1808">
                  <c:v>24.703465179243761</c:v>
                </c:pt>
                <c:pt idx="1809">
                  <c:v>24.673150741974293</c:v>
                </c:pt>
                <c:pt idx="1810">
                  <c:v>24.642854313738553</c:v>
                </c:pt>
                <c:pt idx="1811">
                  <c:v>24.612576003741331</c:v>
                </c:pt>
                <c:pt idx="1812">
                  <c:v>24.582315921651738</c:v>
                </c:pt>
                <c:pt idx="1813">
                  <c:v>24.552074177601924</c:v>
                </c:pt>
                <c:pt idx="1814">
                  <c:v>24.521850882186357</c:v>
                </c:pt>
                <c:pt idx="1815">
                  <c:v>24.491646146460351</c:v>
                </c:pt>
                <c:pt idx="1816">
                  <c:v>24.461460081939641</c:v>
                </c:pt>
                <c:pt idx="1817">
                  <c:v>24.431292800598889</c:v>
                </c:pt>
                <c:pt idx="1818">
                  <c:v>24.401144414870647</c:v>
                </c:pt>
                <c:pt idx="1819">
                  <c:v>24.371015037643939</c:v>
                </c:pt>
                <c:pt idx="1820">
                  <c:v>24.34090478226366</c:v>
                </c:pt>
                <c:pt idx="1821">
                  <c:v>24.310813762528362</c:v>
                </c:pt>
                <c:pt idx="1822">
                  <c:v>24.280742092689756</c:v>
                </c:pt>
                <c:pt idx="1823">
                  <c:v>24.250689887450299</c:v>
                </c:pt>
                <c:pt idx="1824">
                  <c:v>24.220657261962643</c:v>
                </c:pt>
                <c:pt idx="1825">
                  <c:v>24.190644331827652</c:v>
                </c:pt>
                <c:pt idx="1826">
                  <c:v>24.160651213092624</c:v>
                </c:pt>
                <c:pt idx="1827">
                  <c:v>24.130678022250116</c:v>
                </c:pt>
                <c:pt idx="1828">
                  <c:v>24.100724876235695</c:v>
                </c:pt>
                <c:pt idx="1829">
                  <c:v>24.070791892426726</c:v>
                </c:pt>
                <c:pt idx="1830">
                  <c:v>24.0408791886396</c:v>
                </c:pt>
                <c:pt idx="1831">
                  <c:v>24.010986883128989</c:v>
                </c:pt>
                <c:pt idx="1832">
                  <c:v>23.981115094584847</c:v>
                </c:pt>
                <c:pt idx="1833">
                  <c:v>23.951263942131227</c:v>
                </c:pt>
                <c:pt idx="1834">
                  <c:v>23.921433545323112</c:v>
                </c:pt>
                <c:pt idx="1835">
                  <c:v>23.891624024145472</c:v>
                </c:pt>
                <c:pt idx="1836">
                  <c:v>23.861835499010255</c:v>
                </c:pt>
                <c:pt idx="1837">
                  <c:v>23.832068090754191</c:v>
                </c:pt>
                <c:pt idx="1838">
                  <c:v>23.802321920636082</c:v>
                </c:pt>
                <c:pt idx="1839">
                  <c:v>23.772597110335507</c:v>
                </c:pt>
                <c:pt idx="1840">
                  <c:v>23.742893781949075</c:v>
                </c:pt>
                <c:pt idx="1841">
                  <c:v>23.713212057988187</c:v>
                </c:pt>
                <c:pt idx="1842">
                  <c:v>23.683552061376879</c:v>
                </c:pt>
                <c:pt idx="1843">
                  <c:v>23.653913915448538</c:v>
                </c:pt>
                <c:pt idx="1844">
                  <c:v>23.624297743943259</c:v>
                </c:pt>
                <c:pt idx="1845">
                  <c:v>23.594703671005096</c:v>
                </c:pt>
                <c:pt idx="1846">
                  <c:v>23.565131821178991</c:v>
                </c:pt>
                <c:pt idx="1847">
                  <c:v>23.535582319407588</c:v>
                </c:pt>
                <c:pt idx="1848">
                  <c:v>23.506055291028716</c:v>
                </c:pt>
                <c:pt idx="1849">
                  <c:v>23.476550861771607</c:v>
                </c:pt>
                <c:pt idx="1850">
                  <c:v>23.447069157753941</c:v>
                </c:pt>
                <c:pt idx="1851">
                  <c:v>23.417610305478554</c:v>
                </c:pt>
                <c:pt idx="1852">
                  <c:v>23.388174431829739</c:v>
                </c:pt>
                <c:pt idx="1853">
                  <c:v>23.358761664070297</c:v>
                </c:pt>
                <c:pt idx="1854">
                  <c:v>23.329372129837598</c:v>
                </c:pt>
                <c:pt idx="1855">
                  <c:v>23.300005957139682</c:v>
                </c:pt>
                <c:pt idx="1856">
                  <c:v>23.270663274352348</c:v>
                </c:pt>
                <c:pt idx="1857">
                  <c:v>23.241344210214653</c:v>
                </c:pt>
                <c:pt idx="1858">
                  <c:v>23.212048893825141</c:v>
                </c:pt>
                <c:pt idx="1859">
                  <c:v>23.182777454638476</c:v>
                </c:pt>
                <c:pt idx="1860">
                  <c:v>23.153530022460554</c:v>
                </c:pt>
                <c:pt idx="1861">
                  <c:v>23.124306727444591</c:v>
                </c:pt>
                <c:pt idx="1862">
                  <c:v>23.095107700087599</c:v>
                </c:pt>
                <c:pt idx="1863">
                  <c:v>23.065933071225054</c:v>
                </c:pt>
                <c:pt idx="1864">
                  <c:v>23.036782972027584</c:v>
                </c:pt>
                <c:pt idx="1865">
                  <c:v>23.007657533995236</c:v>
                </c:pt>
                <c:pt idx="1866">
                  <c:v>22.978556888954312</c:v>
                </c:pt>
                <c:pt idx="1867">
                  <c:v>22.949481169051644</c:v>
                </c:pt>
                <c:pt idx="1868">
                  <c:v>22.920430506750201</c:v>
                </c:pt>
                <c:pt idx="1869">
                  <c:v>22.891405034824587</c:v>
                </c:pt>
                <c:pt idx="1870">
                  <c:v>22.862404886355709</c:v>
                </c:pt>
                <c:pt idx="1871">
                  <c:v>22.833430194726052</c:v>
                </c:pt>
                <c:pt idx="1872">
                  <c:v>22.804481093614232</c:v>
                </c:pt>
                <c:pt idx="1873">
                  <c:v>22.775557716990402</c:v>
                </c:pt>
                <c:pt idx="1874">
                  <c:v>22.746660199110458</c:v>
                </c:pt>
                <c:pt idx="1875">
                  <c:v>22.717788674510636</c:v>
                </c:pt>
                <c:pt idx="1876">
                  <c:v>22.68894327800281</c:v>
                </c:pt>
                <c:pt idx="1877">
                  <c:v>22.660124144667762</c:v>
                </c:pt>
                <c:pt idx="1878">
                  <c:v>22.631331409850812</c:v>
                </c:pt>
                <c:pt idx="1879">
                  <c:v>22.602565209154886</c:v>
                </c:pt>
                <c:pt idx="1880">
                  <c:v>22.57382567843559</c:v>
                </c:pt>
                <c:pt idx="1881">
                  <c:v>22.545112953794828</c:v>
                </c:pt>
                <c:pt idx="1882">
                  <c:v>22.516427171574701</c:v>
                </c:pt>
                <c:pt idx="1883">
                  <c:v>22.48776846835198</c:v>
                </c:pt>
                <c:pt idx="1884">
                  <c:v>22.459136980930971</c:v>
                </c:pt>
                <c:pt idx="1885">
                  <c:v>22.430532846338128</c:v>
                </c:pt>
                <c:pt idx="1886">
                  <c:v>22.401956201814976</c:v>
                </c:pt>
                <c:pt idx="1887">
                  <c:v>22.373407184811782</c:v>
                </c:pt>
                <c:pt idx="1888">
                  <c:v>22.344885932981033</c:v>
                </c:pt>
                <c:pt idx="1889">
                  <c:v>22.316392584170693</c:v>
                </c:pt>
                <c:pt idx="1890">
                  <c:v>22.287927276417562</c:v>
                </c:pt>
                <c:pt idx="1891">
                  <c:v>22.259490147939765</c:v>
                </c:pt>
                <c:pt idx="1892">
                  <c:v>22.231081337130579</c:v>
                </c:pt>
                <c:pt idx="1893">
                  <c:v>22.202700982550532</c:v>
                </c:pt>
                <c:pt idx="1894">
                  <c:v>22.17434922292075</c:v>
                </c:pt>
                <c:pt idx="1895">
                  <c:v>22.146026197115503</c:v>
                </c:pt>
                <c:pt idx="1896">
                  <c:v>22.117732044154451</c:v>
                </c:pt>
                <c:pt idx="1897">
                  <c:v>22.089466903195735</c:v>
                </c:pt>
                <c:pt idx="1898">
                  <c:v>22.061230913527574</c:v>
                </c:pt>
                <c:pt idx="1899">
                  <c:v>22.033024214561458</c:v>
                </c:pt>
                <c:pt idx="1900">
                  <c:v>22.004846945823509</c:v>
                </c:pt>
                <c:pt idx="1901">
                  <c:v>21.976699246947007</c:v>
                </c:pt>
                <c:pt idx="1902">
                  <c:v>21.948581257664202</c:v>
                </c:pt>
                <c:pt idx="1903">
                  <c:v>21.920493117798216</c:v>
                </c:pt>
                <c:pt idx="1904">
                  <c:v>21.892434967254651</c:v>
                </c:pt>
                <c:pt idx="1905">
                  <c:v>21.86440694601346</c:v>
                </c:pt>
                <c:pt idx="1906">
                  <c:v>21.836409194120336</c:v>
                </c:pt>
                <c:pt idx="1907">
                  <c:v>21.808441851678246</c:v>
                </c:pt>
                <c:pt idx="1908">
                  <c:v>21.780505058838813</c:v>
                </c:pt>
                <c:pt idx="1909">
                  <c:v>21.752598955793324</c:v>
                </c:pt>
                <c:pt idx="1910">
                  <c:v>21.724723682764076</c:v>
                </c:pt>
                <c:pt idx="1911">
                  <c:v>21.696879379995192</c:v>
                </c:pt>
                <c:pt idx="1912">
                  <c:v>21.669066187743692</c:v>
                </c:pt>
                <c:pt idx="1913">
                  <c:v>21.641284246270551</c:v>
                </c:pt>
                <c:pt idx="1914">
                  <c:v>21.613533695830597</c:v>
                </c:pt>
                <c:pt idx="1915">
                  <c:v>21.585814676664064</c:v>
                </c:pt>
                <c:pt idx="1916">
                  <c:v>21.558127328986423</c:v>
                </c:pt>
                <c:pt idx="1917">
                  <c:v>21.530471792978947</c:v>
                </c:pt>
                <c:pt idx="1918">
                  <c:v>21.502848208779216</c:v>
                </c:pt>
                <c:pt idx="1919">
                  <c:v>21.47525671647109</c:v>
                </c:pt>
                <c:pt idx="1920">
                  <c:v>21.447697456074529</c:v>
                </c:pt>
                <c:pt idx="1921">
                  <c:v>21.42017056753614</c:v>
                </c:pt>
                <c:pt idx="1922">
                  <c:v>21.392676190718735</c:v>
                </c:pt>
                <c:pt idx="1923">
                  <c:v>21.365214465390594</c:v>
                </c:pt>
                <c:pt idx="1924">
                  <c:v>21.337785531216205</c:v>
                </c:pt>
                <c:pt idx="1925">
                  <c:v>21.310389527744846</c:v>
                </c:pt>
                <c:pt idx="1926">
                  <c:v>21.283026594400475</c:v>
                </c:pt>
                <c:pt idx="1927">
                  <c:v>21.255696870470793</c:v>
                </c:pt>
                <c:pt idx="1928">
                  <c:v>21.228400495096949</c:v>
                </c:pt>
                <c:pt idx="1929">
                  <c:v>21.201137607262041</c:v>
                </c:pt>
                <c:pt idx="1930">
                  <c:v>21.173908345780696</c:v>
                </c:pt>
                <c:pt idx="1931">
                  <c:v>21.146712849287677</c:v>
                </c:pt>
                <c:pt idx="1932">
                  <c:v>21.119551256226934</c:v>
                </c:pt>
                <c:pt idx="1933">
                  <c:v>21.092423704839792</c:v>
                </c:pt>
                <c:pt idx="1934">
                  <c:v>21.065330333154368</c:v>
                </c:pt>
                <c:pt idx="1935">
                  <c:v>21.038271278973234</c:v>
                </c:pt>
                <c:pt idx="1936">
                  <c:v>21.011246679862737</c:v>
                </c:pt>
                <c:pt idx="1937">
                  <c:v>20.984256673140514</c:v>
                </c:pt>
                <c:pt idx="1938">
                  <c:v>20.957301395864071</c:v>
                </c:pt>
                <c:pt idx="1939">
                  <c:v>20.930380984818807</c:v>
                </c:pt>
                <c:pt idx="1940">
                  <c:v>20.903495576506099</c:v>
                </c:pt>
                <c:pt idx="1941">
                  <c:v>20.876645307131415</c:v>
                </c:pt>
                <c:pt idx="1942">
                  <c:v>20.849830312591358</c:v>
                </c:pt>
                <c:pt idx="1943">
                  <c:v>20.823050728462537</c:v>
                </c:pt>
                <c:pt idx="1944">
                  <c:v>20.796306689988242</c:v>
                </c:pt>
                <c:pt idx="1945">
                  <c:v>20.769598332066288</c:v>
                </c:pt>
                <c:pt idx="1946">
                  <c:v>20.74292578923659</c:v>
                </c:pt>
                <c:pt idx="1947">
                  <c:v>20.716289195668423</c:v>
                </c:pt>
                <c:pt idx="1948">
                  <c:v>20.689688685147509</c:v>
                </c:pt>
                <c:pt idx="1949">
                  <c:v>20.663124391063423</c:v>
                </c:pt>
                <c:pt idx="1950">
                  <c:v>20.636596446396403</c:v>
                </c:pt>
                <c:pt idx="1951">
                  <c:v>20.610104983704471</c:v>
                </c:pt>
                <c:pt idx="1952">
                  <c:v>20.583650135110453</c:v>
                </c:pt>
                <c:pt idx="1953">
                  <c:v>20.557232032288454</c:v>
                </c:pt>
                <c:pt idx="1954">
                  <c:v>20.530850806450907</c:v>
                </c:pt>
                <c:pt idx="1955">
                  <c:v>20.504506588334593</c:v>
                </c:pt>
                <c:pt idx="1956">
                  <c:v>20.47819950818813</c:v>
                </c:pt>
                <c:pt idx="1957">
                  <c:v>20.451929695757556</c:v>
                </c:pt>
                <c:pt idx="1958">
                  <c:v>20.42569728027301</c:v>
                </c:pt>
                <c:pt idx="1959">
                  <c:v>20.399502390435163</c:v>
                </c:pt>
                <c:pt idx="1960">
                  <c:v>20.373345154401203</c:v>
                </c:pt>
                <c:pt idx="1961">
                  <c:v>20.34722569977108</c:v>
                </c:pt>
                <c:pt idx="1962">
                  <c:v>20.321144153573549</c:v>
                </c:pt>
                <c:pt idx="1963">
                  <c:v>20.295100642251928</c:v>
                </c:pt>
                <c:pt idx="1964">
                  <c:v>20.269095291650373</c:v>
                </c:pt>
                <c:pt idx="1965">
                  <c:v>20.243128226999119</c:v>
                </c:pt>
                <c:pt idx="1966">
                  <c:v>20.217199572900981</c:v>
                </c:pt>
                <c:pt idx="1967">
                  <c:v>20.191309453316375</c:v>
                </c:pt>
                <c:pt idx="1968">
                  <c:v>20.165457991549268</c:v>
                </c:pt>
                <c:pt idx="1969">
                  <c:v>20.139645310232392</c:v>
                </c:pt>
                <c:pt idx="1970">
                  <c:v>20.11387153131297</c:v>
                </c:pt>
                <c:pt idx="1971">
                  <c:v>20.088136776038084</c:v>
                </c:pt>
                <c:pt idx="1972">
                  <c:v>20.062441164940104</c:v>
                </c:pt>
                <c:pt idx="1973">
                  <c:v>20.036784817821459</c:v>
                </c:pt>
                <c:pt idx="1974">
                  <c:v>20.011167853740545</c:v>
                </c:pt>
                <c:pt idx="1975">
                  <c:v>19.985590390996144</c:v>
                </c:pt>
                <c:pt idx="1976">
                  <c:v>19.960052547113147</c:v>
                </c:pt>
                <c:pt idx="1977">
                  <c:v>19.934554438827</c:v>
                </c:pt>
                <c:pt idx="1978">
                  <c:v>19.909096182069451</c:v>
                </c:pt>
                <c:pt idx="1979">
                  <c:v>19.883677891952566</c:v>
                </c:pt>
                <c:pt idx="1980">
                  <c:v>19.85829968275419</c:v>
                </c:pt>
                <c:pt idx="1981">
                  <c:v>19.83296166790246</c:v>
                </c:pt>
                <c:pt idx="1982">
                  <c:v>19.807663959961065</c:v>
                </c:pt>
                <c:pt idx="1983">
                  <c:v>19.782406670613188</c:v>
                </c:pt>
                <c:pt idx="1984">
                  <c:v>19.757189910646883</c:v>
                </c:pt>
                <c:pt idx="1985">
                  <c:v>19.732013789939376</c:v>
                </c:pt>
                <c:pt idx="1986">
                  <c:v>19.706878417441636</c:v>
                </c:pt>
                <c:pt idx="1987">
                  <c:v>19.681783901163136</c:v>
                </c:pt>
                <c:pt idx="1988">
                  <c:v>19.656730348156174</c:v>
                </c:pt>
                <c:pt idx="1989">
                  <c:v>19.631717864500636</c:v>
                </c:pt>
                <c:pt idx="1990">
                  <c:v>19.60674655528814</c:v>
                </c:pt>
                <c:pt idx="1991">
                  <c:v>19.581816524606438</c:v>
                </c:pt>
                <c:pt idx="1992">
                  <c:v>19.556927875524021</c:v>
                </c:pt>
                <c:pt idx="1993">
                  <c:v>19.532080710074801</c:v>
                </c:pt>
                <c:pt idx="1994">
                  <c:v>19.507275129241638</c:v>
                </c:pt>
                <c:pt idx="1995">
                  <c:v>19.48251123294142</c:v>
                </c:pt>
                <c:pt idx="1996">
                  <c:v>19.457789120008592</c:v>
                </c:pt>
                <c:pt idx="1997">
                  <c:v>19.433108888180705</c:v>
                </c:pt>
                <c:pt idx="1998">
                  <c:v>19.408470634081301</c:v>
                </c:pt>
                <c:pt idx="1999">
                  <c:v>19.383874453205099</c:v>
                </c:pt>
                <c:pt idx="2000">
                  <c:v>19.359320439901687</c:v>
                </c:pt>
                <c:pt idx="2001">
                  <c:v>19.334808687360209</c:v>
                </c:pt>
                <c:pt idx="2002">
                  <c:v>19.310339287593315</c:v>
                </c:pt>
                <c:pt idx="2003">
                  <c:v>19.28591233142177</c:v>
                </c:pt>
                <c:pt idx="2004">
                  <c:v>19.261527908458181</c:v>
                </c:pt>
                <c:pt idx="2005">
                  <c:v>19.237186107091535</c:v>
                </c:pt>
                <c:pt idx="2006">
                  <c:v>19.212887014471548</c:v>
                </c:pt>
                <c:pt idx="2007">
                  <c:v>19.188630716492405</c:v>
                </c:pt>
                <c:pt idx="2008">
                  <c:v>19.164417297778002</c:v>
                </c:pt>
                <c:pt idx="2009">
                  <c:v>19.140246841665164</c:v>
                </c:pt>
                <c:pt idx="2010">
                  <c:v>19.116119430188384</c:v>
                </c:pt>
                <c:pt idx="2011">
                  <c:v>19.092035144064472</c:v>
                </c:pt>
                <c:pt idx="2012">
                  <c:v>19.067994062676132</c:v>
                </c:pt>
                <c:pt idx="2013">
                  <c:v>19.043996264057167</c:v>
                </c:pt>
                <c:pt idx="2014">
                  <c:v>19.020041824876156</c:v>
                </c:pt>
                <c:pt idx="2015">
                  <c:v>18.996130820421136</c:v>
                </c:pt>
                <c:pt idx="2016">
                  <c:v>18.972263324584141</c:v>
                </c:pt>
                <c:pt idx="2017">
                  <c:v>18.948439409845463</c:v>
                </c:pt>
                <c:pt idx="2018">
                  <c:v>18.924659147258332</c:v>
                </c:pt>
                <c:pt idx="2019">
                  <c:v>18.900922606433472</c:v>
                </c:pt>
                <c:pt idx="2020">
                  <c:v>18.877229855523495</c:v>
                </c:pt>
                <c:pt idx="2021">
                  <c:v>18.853580961207644</c:v>
                </c:pt>
                <c:pt idx="2022">
                  <c:v>18.829975988676484</c:v>
                </c:pt>
                <c:pt idx="2023">
                  <c:v>18.806415001616632</c:v>
                </c:pt>
                <c:pt idx="2024">
                  <c:v>18.782898062195862</c:v>
                </c:pt>
                <c:pt idx="2025">
                  <c:v>18.759425231046958</c:v>
                </c:pt>
                <c:pt idx="2026">
                  <c:v>18.735996567253931</c:v>
                </c:pt>
                <c:pt idx="2027">
                  <c:v>18.712612128336016</c:v>
                </c:pt>
                <c:pt idx="2028">
                  <c:v>18.689271970232937</c:v>
                </c:pt>
                <c:pt idx="2029">
                  <c:v>18.665976147290294</c:v>
                </c:pt>
                <c:pt idx="2030">
                  <c:v>18.64272471224433</c:v>
                </c:pt>
                <c:pt idx="2031">
                  <c:v>18.619517716207451</c:v>
                </c:pt>
                <c:pt idx="2032">
                  <c:v>18.596355208653264</c:v>
                </c:pt>
                <c:pt idx="2033">
                  <c:v>18.573237237402385</c:v>
                </c:pt>
                <c:pt idx="2034">
                  <c:v>18.550163848607355</c:v>
                </c:pt>
                <c:pt idx="2035">
                  <c:v>18.527135086738873</c:v>
                </c:pt>
                <c:pt idx="2036">
                  <c:v>18.504150994570715</c:v>
                </c:pt>
                <c:pt idx="2037">
                  <c:v>18.481211613165922</c:v>
                </c:pt>
                <c:pt idx="2038">
                  <c:v>18.458316981862609</c:v>
                </c:pt>
                <c:pt idx="2039">
                  <c:v>18.435467138259789</c:v>
                </c:pt>
                <c:pt idx="2040">
                  <c:v>18.41266211820329</c:v>
                </c:pt>
                <c:pt idx="2041">
                  <c:v>18.389901955772189</c:v>
                </c:pt>
                <c:pt idx="2042">
                  <c:v>18.367186683264752</c:v>
                </c:pt>
                <c:pt idx="2043">
                  <c:v>18.344516331184938</c:v>
                </c:pt>
                <c:pt idx="2044">
                  <c:v>18.321890928228662</c:v>
                </c:pt>
                <c:pt idx="2045">
                  <c:v>18.299310501270728</c:v>
                </c:pt>
                <c:pt idx="2046">
                  <c:v>18.276775075351178</c:v>
                </c:pt>
                <c:pt idx="2047">
                  <c:v>18.254284673661932</c:v>
                </c:pt>
                <c:pt idx="2048">
                  <c:v>18.231839317534483</c:v>
                </c:pt>
                <c:pt idx="2049">
                  <c:v>18.209439026426001</c:v>
                </c:pt>
                <c:pt idx="2050">
                  <c:v>18.187083817907215</c:v>
                </c:pt>
                <c:pt idx="2051">
                  <c:v>18.164773707649225</c:v>
                </c:pt>
                <c:pt idx="2052">
                  <c:v>18.142508709411324</c:v>
                </c:pt>
                <c:pt idx="2053">
                  <c:v>18.120288835028443</c:v>
                </c:pt>
                <c:pt idx="2054">
                  <c:v>18.098114094398689</c:v>
                </c:pt>
                <c:pt idx="2055">
                  <c:v>18.075984495471506</c:v>
                </c:pt>
                <c:pt idx="2056">
                  <c:v>18.053900044235668</c:v>
                </c:pt>
                <c:pt idx="2057">
                  <c:v>18.031860744706979</c:v>
                </c:pt>
                <c:pt idx="2058">
                  <c:v>18.009866598917302</c:v>
                </c:pt>
                <c:pt idx="2059">
                  <c:v>17.987917606902254</c:v>
                </c:pt>
                <c:pt idx="2060">
                  <c:v>17.966013766690484</c:v>
                </c:pt>
                <c:pt idx="2061">
                  <c:v>17.944155074292002</c:v>
                </c:pt>
                <c:pt idx="2062">
                  <c:v>17.922341523687507</c:v>
                </c:pt>
                <c:pt idx="2063">
                  <c:v>17.900573106816964</c:v>
                </c:pt>
                <c:pt idx="2064">
                  <c:v>17.878849813569392</c:v>
                </c:pt>
                <c:pt idx="2065">
                  <c:v>17.857171631772029</c:v>
                </c:pt>
                <c:pt idx="2066">
                  <c:v>17.835538547180015</c:v>
                </c:pt>
                <c:pt idx="2067">
                  <c:v>17.813950543466117</c:v>
                </c:pt>
                <c:pt idx="2068">
                  <c:v>17.792407602210819</c:v>
                </c:pt>
                <c:pt idx="2069">
                  <c:v>17.770909702892553</c:v>
                </c:pt>
                <c:pt idx="2070">
                  <c:v>17.749456822877399</c:v>
                </c:pt>
                <c:pt idx="2071">
                  <c:v>17.728048937410591</c:v>
                </c:pt>
                <c:pt idx="2072">
                  <c:v>17.706686019606352</c:v>
                </c:pt>
                <c:pt idx="2073">
                  <c:v>17.685368040439528</c:v>
                </c:pt>
                <c:pt idx="2074">
                  <c:v>17.664094968735743</c:v>
                </c:pt>
                <c:pt idx="2075">
                  <c:v>17.642866771163913</c:v>
                </c:pt>
                <c:pt idx="2076">
                  <c:v>17.621683412226346</c:v>
                </c:pt>
                <c:pt idx="2077">
                  <c:v>17.600544854251623</c:v>
                </c:pt>
                <c:pt idx="2078">
                  <c:v>17.579451057385867</c:v>
                </c:pt>
                <c:pt idx="2079">
                  <c:v>17.558401979584676</c:v>
                </c:pt>
                <c:pt idx="2080">
                  <c:v>17.537397576606054</c:v>
                </c:pt>
                <c:pt idx="2081">
                  <c:v>17.516437802002308</c:v>
                </c:pt>
                <c:pt idx="2082">
                  <c:v>17.495522607113092</c:v>
                </c:pt>
                <c:pt idx="2083">
                  <c:v>17.474651941058269</c:v>
                </c:pt>
                <c:pt idx="2084">
                  <c:v>17.453825750730804</c:v>
                </c:pt>
                <c:pt idx="2085">
                  <c:v>17.4330439807907</c:v>
                </c:pt>
                <c:pt idx="2086">
                  <c:v>17.412306573657943</c:v>
                </c:pt>
                <c:pt idx="2087">
                  <c:v>17.391613469506719</c:v>
                </c:pt>
                <c:pt idx="2088">
                  <c:v>17.370964606259367</c:v>
                </c:pt>
                <c:pt idx="2089">
                  <c:v>17.350359919580399</c:v>
                </c:pt>
                <c:pt idx="2090">
                  <c:v>17.329799342871375</c:v>
                </c:pt>
                <c:pt idx="2091">
                  <c:v>17.309282807265284</c:v>
                </c:pt>
                <c:pt idx="2092">
                  <c:v>17.288810241621505</c:v>
                </c:pt>
                <c:pt idx="2093">
                  <c:v>17.268381572521399</c:v>
                </c:pt>
                <c:pt idx="2094">
                  <c:v>17.247996724263132</c:v>
                </c:pt>
                <c:pt idx="2095">
                  <c:v>17.227655618857497</c:v>
                </c:pt>
                <c:pt idx="2096">
                  <c:v>17.207358176024275</c:v>
                </c:pt>
                <c:pt idx="2097">
                  <c:v>17.187104313187518</c:v>
                </c:pt>
                <c:pt idx="2098">
                  <c:v>17.166893945472779</c:v>
                </c:pt>
                <c:pt idx="2099">
                  <c:v>17.146726985703225</c:v>
                </c:pt>
                <c:pt idx="2100">
                  <c:v>17.126603344396251</c:v>
                </c:pt>
                <c:pt idx="2101">
                  <c:v>17.106522929761322</c:v>
                </c:pt>
                <c:pt idx="2102">
                  <c:v>17.086485647696659</c:v>
                </c:pt>
                <c:pt idx="2103">
                  <c:v>17.066491401787214</c:v>
                </c:pt>
                <c:pt idx="2104">
                  <c:v>17.046540093302294</c:v>
                </c:pt>
                <c:pt idx="2105">
                  <c:v>17.026631621193797</c:v>
                </c:pt>
                <c:pt idx="2106">
                  <c:v>17.006765882094562</c:v>
                </c:pt>
                <c:pt idx="2107">
                  <c:v>16.986942770316812</c:v>
                </c:pt>
                <c:pt idx="2108">
                  <c:v>16.967162177851101</c:v>
                </c:pt>
                <c:pt idx="2109">
                  <c:v>16.947423994365582</c:v>
                </c:pt>
                <c:pt idx="2110">
                  <c:v>16.927728107205212</c:v>
                </c:pt>
                <c:pt idx="2111">
                  <c:v>16.90807440139125</c:v>
                </c:pt>
                <c:pt idx="2112">
                  <c:v>16.888462759621479</c:v>
                </c:pt>
                <c:pt idx="2113">
                  <c:v>16.868893062270132</c:v>
                </c:pt>
                <c:pt idx="2114">
                  <c:v>16.849365187388234</c:v>
                </c:pt>
                <c:pt idx="2115">
                  <c:v>16.82987901070458</c:v>
                </c:pt>
                <c:pt idx="2116">
                  <c:v>16.810434405626182</c:v>
                </c:pt>
                <c:pt idx="2117">
                  <c:v>16.791031243240194</c:v>
                </c:pt>
                <c:pt idx="2118">
                  <c:v>16.771669392314394</c:v>
                </c:pt>
                <c:pt idx="2119">
                  <c:v>16.752348719299683</c:v>
                </c:pt>
                <c:pt idx="2120">
                  <c:v>16.733069088331945</c:v>
                </c:pt>
                <c:pt idx="2121">
                  <c:v>16.713830361233832</c:v>
                </c:pt>
                <c:pt idx="2122">
                  <c:v>16.694632397517942</c:v>
                </c:pt>
                <c:pt idx="2123">
                  <c:v>16.675475054389054</c:v>
                </c:pt>
                <c:pt idx="2124">
                  <c:v>16.656358186747401</c:v>
                </c:pt>
                <c:pt idx="2125">
                  <c:v>16.637281647192246</c:v>
                </c:pt>
                <c:pt idx="2126">
                  <c:v>16.618245286024841</c:v>
                </c:pt>
                <c:pt idx="2127">
                  <c:v>16.59924895125279</c:v>
                </c:pt>
                <c:pt idx="2128">
                  <c:v>16.58029248859404</c:v>
                </c:pt>
                <c:pt idx="2129">
                  <c:v>16.561375741481029</c:v>
                </c:pt>
                <c:pt idx="2130">
                  <c:v>16.542498551065844</c:v>
                </c:pt>
                <c:pt idx="2131">
                  <c:v>16.523660756224533</c:v>
                </c:pt>
                <c:pt idx="2132">
                  <c:v>16.504862193562783</c:v>
                </c:pt>
                <c:pt idx="2133">
                  <c:v>16.486102697420989</c:v>
                </c:pt>
                <c:pt idx="2134">
                  <c:v>16.467382099880279</c:v>
                </c:pt>
                <c:pt idx="2135">
                  <c:v>16.448700230768551</c:v>
                </c:pt>
                <c:pt idx="2136">
                  <c:v>16.43005691766594</c:v>
                </c:pt>
                <c:pt idx="2137">
                  <c:v>16.411451985912745</c:v>
                </c:pt>
                <c:pt idx="2138">
                  <c:v>16.392885258614776</c:v>
                </c:pt>
                <c:pt idx="2139">
                  <c:v>16.374356556651474</c:v>
                </c:pt>
                <c:pt idx="2140">
                  <c:v>16.355865698682383</c:v>
                </c:pt>
                <c:pt idx="2141">
                  <c:v>16.337412501155718</c:v>
                </c:pt>
                <c:pt idx="2142">
                  <c:v>16.318996778315068</c:v>
                </c:pt>
                <c:pt idx="2143">
                  <c:v>16.300618342208406</c:v>
                </c:pt>
                <c:pt idx="2144">
                  <c:v>16.282277002695974</c:v>
                </c:pt>
                <c:pt idx="2145">
                  <c:v>16.263972567459305</c:v>
                </c:pt>
                <c:pt idx="2146">
                  <c:v>16.245704842009768</c:v>
                </c:pt>
                <c:pt idx="2147">
                  <c:v>16.22747362969762</c:v>
                </c:pt>
                <c:pt idx="2148">
                  <c:v>16.209278731722129</c:v>
                </c:pt>
                <c:pt idx="2149">
                  <c:v>16.1911199471404</c:v>
                </c:pt>
                <c:pt idx="2150">
                  <c:v>16.172997072877937</c:v>
                </c:pt>
                <c:pt idx="2151">
                  <c:v>16.154909903738531</c:v>
                </c:pt>
                <c:pt idx="2152">
                  <c:v>16.136858232414639</c:v>
                </c:pt>
                <c:pt idx="2153">
                  <c:v>16.118841849498523</c:v>
                </c:pt>
                <c:pt idx="2154">
                  <c:v>16.100860543492782</c:v>
                </c:pt>
                <c:pt idx="2155">
                  <c:v>16.082914100821519</c:v>
                </c:pt>
                <c:pt idx="2156">
                  <c:v>16.065002305842548</c:v>
                </c:pt>
                <c:pt idx="2157">
                  <c:v>16.047124940858019</c:v>
                </c:pt>
                <c:pt idx="2158">
                  <c:v>16.029281786127246</c:v>
                </c:pt>
                <c:pt idx="2159">
                  <c:v>16.011472619878752</c:v>
                </c:pt>
                <c:pt idx="2160">
                  <c:v>15.993697218322191</c:v>
                </c:pt>
                <c:pt idx="2161">
                  <c:v>15.975955355662055</c:v>
                </c:pt>
                <c:pt idx="2162">
                  <c:v>15.958246804109654</c:v>
                </c:pt>
                <c:pt idx="2163">
                  <c:v>15.940571333897029</c:v>
                </c:pt>
                <c:pt idx="2164">
                  <c:v>15.92292871328995</c:v>
                </c:pt>
                <c:pt idx="2165">
                  <c:v>15.905318708601968</c:v>
                </c:pt>
                <c:pt idx="2166">
                  <c:v>15.887741084207958</c:v>
                </c:pt>
                <c:pt idx="2167">
                  <c:v>15.870195602558642</c:v>
                </c:pt>
                <c:pt idx="2168">
                  <c:v>15.852682024194944</c:v>
                </c:pt>
                <c:pt idx="2169">
                  <c:v>15.835200107762152</c:v>
                </c:pt>
                <c:pt idx="2170">
                  <c:v>15.817749610025668</c:v>
                </c:pt>
                <c:pt idx="2171">
                  <c:v>15.80033028588532</c:v>
                </c:pt>
                <c:pt idx="2172">
                  <c:v>15.782941888390983</c:v>
                </c:pt>
                <c:pt idx="2173">
                  <c:v>15.765584168758341</c:v>
                </c:pt>
                <c:pt idx="2174">
                  <c:v>15.748256876384554</c:v>
                </c:pt>
                <c:pt idx="2175">
                  <c:v>15.730959758863833</c:v>
                </c:pt>
                <c:pt idx="2176">
                  <c:v>15.713692562004686</c:v>
                </c:pt>
                <c:pt idx="2177">
                  <c:v>15.69645502984509</c:v>
                </c:pt>
                <c:pt idx="2178">
                  <c:v>15.6792469046704</c:v>
                </c:pt>
                <c:pt idx="2179">
                  <c:v>15.662067927029366</c:v>
                </c:pt>
                <c:pt idx="2180">
                  <c:v>15.644917835751698</c:v>
                </c:pt>
                <c:pt idx="2181">
                  <c:v>15.627796367965274</c:v>
                </c:pt>
                <c:pt idx="2182">
                  <c:v>15.61070325911372</c:v>
                </c:pt>
                <c:pt idx="2183">
                  <c:v>15.593638242974057</c:v>
                </c:pt>
                <c:pt idx="2184">
                  <c:v>15.57660105167486</c:v>
                </c:pt>
                <c:pt idx="2185">
                  <c:v>15.559591415714014</c:v>
                </c:pt>
                <c:pt idx="2186">
                  <c:v>15.54260906397757</c:v>
                </c:pt>
                <c:pt idx="2187">
                  <c:v>15.525653723757987</c:v>
                </c:pt>
                <c:pt idx="2188">
                  <c:v>15.508725120773194</c:v>
                </c:pt>
                <c:pt idx="2189">
                  <c:v>15.491822979185123</c:v>
                </c:pt>
                <c:pt idx="2190">
                  <c:v>15.474947021619334</c:v>
                </c:pt>
                <c:pt idx="2191">
                  <c:v>15.458096969183966</c:v>
                </c:pt>
                <c:pt idx="2192">
                  <c:v>15.441272541489607</c:v>
                </c:pt>
                <c:pt idx="2193">
                  <c:v>15.424473456668766</c:v>
                </c:pt>
                <c:pt idx="2194">
                  <c:v>15.407699431396246</c:v>
                </c:pt>
                <c:pt idx="2195">
                  <c:v>15.390950180908563</c:v>
                </c:pt>
                <c:pt idx="2196">
                  <c:v>15.374225419024546</c:v>
                </c:pt>
                <c:pt idx="2197">
                  <c:v>15.357524858166141</c:v>
                </c:pt>
                <c:pt idx="2198">
                  <c:v>15.340848209378628</c:v>
                </c:pt>
                <c:pt idx="2199">
                  <c:v>15.324195182351634</c:v>
                </c:pt>
                <c:pt idx="2200">
                  <c:v>15.307565485439884</c:v>
                </c:pt>
                <c:pt idx="2201">
                  <c:v>15.290958825684712</c:v>
                </c:pt>
                <c:pt idx="2202">
                  <c:v>15.274374908835238</c:v>
                </c:pt>
                <c:pt idx="2203">
                  <c:v>15.257813439369624</c:v>
                </c:pt>
                <c:pt idx="2204">
                  <c:v>15.24127412051727</c:v>
                </c:pt>
                <c:pt idx="2205">
                  <c:v>15.224756654279938</c:v>
                </c:pt>
                <c:pt idx="2206">
                  <c:v>15.208260741454492</c:v>
                </c:pt>
                <c:pt idx="2207">
                  <c:v>15.191786081654506</c:v>
                </c:pt>
                <c:pt idx="2208">
                  <c:v>15.175332373332431</c:v>
                </c:pt>
                <c:pt idx="2209">
                  <c:v>15.158899313802703</c:v>
                </c:pt>
                <c:pt idx="2210">
                  <c:v>15.142486599263542</c:v>
                </c:pt>
                <c:pt idx="2211">
                  <c:v>15.126093924820335</c:v>
                </c:pt>
                <c:pt idx="2212">
                  <c:v>15.109720984508172</c:v>
                </c:pt>
                <c:pt idx="2213">
                  <c:v>15.093367471314728</c:v>
                </c:pt>
                <c:pt idx="2214">
                  <c:v>15.077033077203906</c:v>
                </c:pt>
                <c:pt idx="2215">
                  <c:v>15.060717493138682</c:v>
                </c:pt>
                <c:pt idx="2216">
                  <c:v>15.044420409104566</c:v>
                </c:pt>
                <c:pt idx="2217">
                  <c:v>15.028141514133493</c:v>
                </c:pt>
                <c:pt idx="2218">
                  <c:v>15.011880496327185</c:v>
                </c:pt>
                <c:pt idx="2219">
                  <c:v>14.995637042881027</c:v>
                </c:pt>
                <c:pt idx="2220">
                  <c:v>14.97941084010807</c:v>
                </c:pt>
                <c:pt idx="2221">
                  <c:v>14.963201573462989</c:v>
                </c:pt>
                <c:pt idx="2222">
                  <c:v>14.947008927566394</c:v>
                </c:pt>
                <c:pt idx="2223">
                  <c:v>14.930832586229004</c:v>
                </c:pt>
                <c:pt idx="2224">
                  <c:v>14.914672232476081</c:v>
                </c:pt>
                <c:pt idx="2225">
                  <c:v>14.898527548571911</c:v>
                </c:pt>
                <c:pt idx="2226">
                  <c:v>14.882398216044257</c:v>
                </c:pt>
                <c:pt idx="2227">
                  <c:v>14.866283915709598</c:v>
                </c:pt>
                <c:pt idx="2228">
                  <c:v>14.850184327697473</c:v>
                </c:pt>
                <c:pt idx="2229">
                  <c:v>14.834099131475424</c:v>
                </c:pt>
                <c:pt idx="2230">
                  <c:v>14.818028005874254</c:v>
                </c:pt>
                <c:pt idx="2231">
                  <c:v>14.801970629113146</c:v>
                </c:pt>
                <c:pt idx="2232">
                  <c:v>14.785926678824417</c:v>
                </c:pt>
                <c:pt idx="2233">
                  <c:v>14.769895832079458</c:v>
                </c:pt>
                <c:pt idx="2234">
                  <c:v>14.753877765413748</c:v>
                </c:pt>
                <c:pt idx="2235">
                  <c:v>14.737872154852123</c:v>
                </c:pt>
                <c:pt idx="2236">
                  <c:v>14.721878675934956</c:v>
                </c:pt>
                <c:pt idx="2237">
                  <c:v>14.705897003743033</c:v>
                </c:pt>
                <c:pt idx="2238">
                  <c:v>14.689926812923904</c:v>
                </c:pt>
                <c:pt idx="2239">
                  <c:v>14.673967777717321</c:v>
                </c:pt>
                <c:pt idx="2240">
                  <c:v>14.658019571981104</c:v>
                </c:pt>
                <c:pt idx="2241">
                  <c:v>14.642081869216632</c:v>
                </c:pt>
                <c:pt idx="2242">
                  <c:v>14.626154342596267</c:v>
                </c:pt>
                <c:pt idx="2243">
                  <c:v>14.610236664987484</c:v>
                </c:pt>
                <c:pt idx="2244">
                  <c:v>14.594328508980377</c:v>
                </c:pt>
                <c:pt idx="2245">
                  <c:v>14.578429546913146</c:v>
                </c:pt>
                <c:pt idx="2246">
                  <c:v>14.562539450898297</c:v>
                </c:pt>
                <c:pt idx="2247">
                  <c:v>14.546657892849684</c:v>
                </c:pt>
                <c:pt idx="2248">
                  <c:v>14.530784544507494</c:v>
                </c:pt>
                <c:pt idx="2249">
                  <c:v>14.514919077466002</c:v>
                </c:pt>
                <c:pt idx="2250">
                  <c:v>14.499061163198594</c:v>
                </c:pt>
                <c:pt idx="2251">
                  <c:v>14.483210473085606</c:v>
                </c:pt>
                <c:pt idx="2252">
                  <c:v>14.467366678439653</c:v>
                </c:pt>
                <c:pt idx="2253">
                  <c:v>14.451529450532949</c:v>
                </c:pt>
                <c:pt idx="2254">
                  <c:v>14.43569846062319</c:v>
                </c:pt>
                <c:pt idx="2255">
                  <c:v>14.419873379980546</c:v>
                </c:pt>
                <c:pt idx="2256">
                  <c:v>14.404053879914368</c:v>
                </c:pt>
                <c:pt idx="2257">
                  <c:v>14.388239631799379</c:v>
                </c:pt>
                <c:pt idx="2258">
                  <c:v>14.372430307102706</c:v>
                </c:pt>
                <c:pt idx="2259">
                  <c:v>14.3566255774103</c:v>
                </c:pt>
                <c:pt idx="2260">
                  <c:v>14.340825114453835</c:v>
                </c:pt>
                <c:pt idx="2261">
                  <c:v>14.325028590137276</c:v>
                </c:pt>
                <c:pt idx="2262">
                  <c:v>14.309235676563546</c:v>
                </c:pt>
                <c:pt idx="2263">
                  <c:v>14.293446046061371</c:v>
                </c:pt>
                <c:pt idx="2264">
                  <c:v>14.277659371212202</c:v>
                </c:pt>
                <c:pt idx="2265">
                  <c:v>14.261875324876005</c:v>
                </c:pt>
                <c:pt idx="2266">
                  <c:v>14.246093580219487</c:v>
                </c:pt>
                <c:pt idx="2267">
                  <c:v>14.23031381074159</c:v>
                </c:pt>
                <c:pt idx="2268">
                  <c:v>14.214535690300567</c:v>
                </c:pt>
                <c:pt idx="2269">
                  <c:v>14.198758893140999</c:v>
                </c:pt>
                <c:pt idx="2270">
                  <c:v>14.182983093919983</c:v>
                </c:pt>
                <c:pt idx="2271">
                  <c:v>14.167207967734461</c:v>
                </c:pt>
                <c:pt idx="2272">
                  <c:v>14.151433190147076</c:v>
                </c:pt>
                <c:pt idx="2273">
                  <c:v>14.135658437213587</c:v>
                </c:pt>
                <c:pt idx="2274">
                  <c:v>14.119883385509171</c:v>
                </c:pt>
                <c:pt idx="2275">
                  <c:v>14.104107712154805</c:v>
                </c:pt>
                <c:pt idx="2276">
                  <c:v>14.08833109484439</c:v>
                </c:pt>
                <c:pt idx="2277">
                  <c:v>14.072553211870733</c:v>
                </c:pt>
                <c:pt idx="2278">
                  <c:v>14.056773742152517</c:v>
                </c:pt>
                <c:pt idx="2279">
                  <c:v>14.040992365260315</c:v>
                </c:pt>
                <c:pt idx="2280">
                  <c:v>14.025208761443706</c:v>
                </c:pt>
                <c:pt idx="2281">
                  <c:v>14.009422611656973</c:v>
                </c:pt>
                <c:pt idx="2282">
                  <c:v>13.993633597585911</c:v>
                </c:pt>
                <c:pt idx="2283">
                  <c:v>13.977841401673878</c:v>
                </c:pt>
                <c:pt idx="2284">
                  <c:v>13.962045707148308</c:v>
                </c:pt>
                <c:pt idx="2285">
                  <c:v>13.946246198046786</c:v>
                </c:pt>
                <c:pt idx="2286">
                  <c:v>13.930442559243211</c:v>
                </c:pt>
                <c:pt idx="2287">
                  <c:v>13.914634476473896</c:v>
                </c:pt>
                <c:pt idx="2288">
                  <c:v>13.898821636363445</c:v>
                </c:pt>
                <c:pt idx="2289">
                  <c:v>13.883003726451438</c:v>
                </c:pt>
                <c:pt idx="2290">
                  <c:v>13.867180435217115</c:v>
                </c:pt>
                <c:pt idx="2291">
                  <c:v>13.851351452106684</c:v>
                </c:pt>
                <c:pt idx="2292">
                  <c:v>13.835516467557582</c:v>
                </c:pt>
                <c:pt idx="2293">
                  <c:v>13.81967517302574</c:v>
                </c:pt>
                <c:pt idx="2294">
                  <c:v>13.80382726100982</c:v>
                </c:pt>
                <c:pt idx="2295">
                  <c:v>13.787972425077669</c:v>
                </c:pt>
                <c:pt idx="2296">
                  <c:v>13.772110359891357</c:v>
                </c:pt>
                <c:pt idx="2297">
                  <c:v>13.756240761232839</c:v>
                </c:pt>
                <c:pt idx="2298">
                  <c:v>13.740363326029033</c:v>
                </c:pt>
                <c:pt idx="2299">
                  <c:v>13.72447775237713</c:v>
                </c:pt>
                <c:pt idx="2300">
                  <c:v>13.708583739569686</c:v>
                </c:pt>
                <c:pt idx="2301">
                  <c:v>13.692680988119649</c:v>
                </c:pt>
                <c:pt idx="2302">
                  <c:v>13.676769199785452</c:v>
                </c:pt>
                <c:pt idx="2303">
                  <c:v>13.660848077595434</c:v>
                </c:pt>
                <c:pt idx="2304">
                  <c:v>13.644917325873145</c:v>
                </c:pt>
                <c:pt idx="2305">
                  <c:v>13.628976650261542</c:v>
                </c:pt>
                <c:pt idx="2306">
                  <c:v>13.613025757747511</c:v>
                </c:pt>
                <c:pt idx="2307">
                  <c:v>13.59706435668638</c:v>
                </c:pt>
                <c:pt idx="2308">
                  <c:v>13.581092156826397</c:v>
                </c:pt>
                <c:pt idx="2309">
                  <c:v>13.565108869332603</c:v>
                </c:pt>
                <c:pt idx="2310">
                  <c:v>13.549114206810975</c:v>
                </c:pt>
                <c:pt idx="2311">
                  <c:v>13.533107883332532</c:v>
                </c:pt>
                <c:pt idx="2312">
                  <c:v>13.517089614456882</c:v>
                </c:pt>
                <c:pt idx="2313">
                  <c:v>13.501059117256286</c:v>
                </c:pt>
                <c:pt idx="2314">
                  <c:v>13.485016110338698</c:v>
                </c:pt>
                <c:pt idx="2315">
                  <c:v>13.468960313871694</c:v>
                </c:pt>
                <c:pt idx="2316">
                  <c:v>13.452891449605557</c:v>
                </c:pt>
                <c:pt idx="2317">
                  <c:v>13.436809240896466</c:v>
                </c:pt>
                <c:pt idx="2318">
                  <c:v>13.420713412729333</c:v>
                </c:pt>
                <c:pt idx="2319">
                  <c:v>13.404603691741103</c:v>
                </c:pt>
                <c:pt idx="2320">
                  <c:v>13.388479806243181</c:v>
                </c:pt>
                <c:pt idx="2321">
                  <c:v>13.372341486243933</c:v>
                </c:pt>
                <c:pt idx="2322">
                  <c:v>13.35618846347176</c:v>
                </c:pt>
                <c:pt idx="2323">
                  <c:v>13.340020471396484</c:v>
                </c:pt>
                <c:pt idx="2324">
                  <c:v>13.323837245252077</c:v>
                </c:pt>
                <c:pt idx="2325">
                  <c:v>13.307638522058799</c:v>
                </c:pt>
                <c:pt idx="2326">
                  <c:v>13.291424040644312</c:v>
                </c:pt>
                <c:pt idx="2327">
                  <c:v>13.275193541666102</c:v>
                </c:pt>
                <c:pt idx="2328">
                  <c:v>13.258946767632732</c:v>
                </c:pt>
                <c:pt idx="2329">
                  <c:v>13.242683462924937</c:v>
                </c:pt>
                <c:pt idx="2330">
                  <c:v>13.226403373817053</c:v>
                </c:pt>
                <c:pt idx="2331">
                  <c:v>13.210106248497871</c:v>
                </c:pt>
                <c:pt idx="2332">
                  <c:v>13.193791837092093</c:v>
                </c:pt>
                <c:pt idx="2333">
                  <c:v>13.17745989167976</c:v>
                </c:pt>
                <c:pt idx="2334">
                  <c:v>13.161110166317814</c:v>
                </c:pt>
                <c:pt idx="2335">
                  <c:v>13.144742417060014</c:v>
                </c:pt>
                <c:pt idx="2336">
                  <c:v>13.128356401977118</c:v>
                </c:pt>
                <c:pt idx="2337">
                  <c:v>13.111951881176648</c:v>
                </c:pt>
                <c:pt idx="2338">
                  <c:v>13.095528616822726</c:v>
                </c:pt>
                <c:pt idx="2339">
                  <c:v>13.07908637315604</c:v>
                </c:pt>
                <c:pt idx="2340">
                  <c:v>13.062624916512471</c:v>
                </c:pt>
                <c:pt idx="2341">
                  <c:v>13.046144015342936</c:v>
                </c:pt>
                <c:pt idx="2342">
                  <c:v>13.029643440231968</c:v>
                </c:pt>
                <c:pt idx="2343">
                  <c:v>13.013122963916693</c:v>
                </c:pt>
                <c:pt idx="2344">
                  <c:v>12.996582361305638</c:v>
                </c:pt>
                <c:pt idx="2345">
                  <c:v>12.980021409496494</c:v>
                </c:pt>
                <c:pt idx="2346">
                  <c:v>12.963439887794898</c:v>
                </c:pt>
                <c:pt idx="2347">
                  <c:v>12.946837577732202</c:v>
                </c:pt>
                <c:pt idx="2348">
                  <c:v>12.930214263083357</c:v>
                </c:pt>
                <c:pt idx="2349">
                  <c:v>12.913569729884134</c:v>
                </c:pt>
                <c:pt idx="2350">
                  <c:v>12.896903766448965</c:v>
                </c:pt>
                <c:pt idx="2351">
                  <c:v>12.880216163387965</c:v>
                </c:pt>
                <c:pt idx="2352">
                  <c:v>12.863506713623575</c:v>
                </c:pt>
                <c:pt idx="2353">
                  <c:v>12.846775212407591</c:v>
                </c:pt>
                <c:pt idx="2354">
                  <c:v>12.83002145733728</c:v>
                </c:pt>
                <c:pt idx="2355">
                  <c:v>12.813245248372587</c:v>
                </c:pt>
                <c:pt idx="2356">
                  <c:v>12.796446387850827</c:v>
                </c:pt>
                <c:pt idx="2357">
                  <c:v>12.77962468050363</c:v>
                </c:pt>
                <c:pt idx="2358">
                  <c:v>12.762779933472286</c:v>
                </c:pt>
                <c:pt idx="2359">
                  <c:v>12.745911956322635</c:v>
                </c:pt>
                <c:pt idx="2360">
                  <c:v>12.729020561060945</c:v>
                </c:pt>
                <c:pt idx="2361">
                  <c:v>12.712105562148228</c:v>
                </c:pt>
                <c:pt idx="2362">
                  <c:v>12.695166776515379</c:v>
                </c:pt>
                <c:pt idx="2363">
                  <c:v>12.6782040235775</c:v>
                </c:pt>
                <c:pt idx="2364">
                  <c:v>12.661217125247843</c:v>
                </c:pt>
                <c:pt idx="2365">
                  <c:v>12.644205905952413</c:v>
                </c:pt>
                <c:pt idx="2366">
                  <c:v>12.627170192643076</c:v>
                </c:pt>
                <c:pt idx="2367">
                  <c:v>12.610109814811459</c:v>
                </c:pt>
                <c:pt idx="2368">
                  <c:v>12.593024604502247</c:v>
                </c:pt>
                <c:pt idx="2369">
                  <c:v>12.575914396325846</c:v>
                </c:pt>
                <c:pt idx="2370">
                  <c:v>12.558779027471695</c:v>
                </c:pt>
                <c:pt idx="2371">
                  <c:v>12.541618337720507</c:v>
                </c:pt>
                <c:pt idx="2372">
                  <c:v>12.524432169456471</c:v>
                </c:pt>
                <c:pt idx="2373">
                  <c:v>12.507220367679663</c:v>
                </c:pt>
                <c:pt idx="2374">
                  <c:v>12.489982780017453</c:v>
                </c:pt>
                <c:pt idx="2375">
                  <c:v>12.472719256736479</c:v>
                </c:pt>
                <c:pt idx="2376">
                  <c:v>12.455429650753569</c:v>
                </c:pt>
                <c:pt idx="2377">
                  <c:v>12.438113817647036</c:v>
                </c:pt>
                <c:pt idx="2378">
                  <c:v>12.420771615667432</c:v>
                </c:pt>
                <c:pt idx="2379">
                  <c:v>12.403402905748315</c:v>
                </c:pt>
                <c:pt idx="2380">
                  <c:v>12.386007551515949</c:v>
                </c:pt>
                <c:pt idx="2381">
                  <c:v>12.368585419300027</c:v>
                </c:pt>
                <c:pt idx="2382">
                  <c:v>12.351136378142986</c:v>
                </c:pt>
                <c:pt idx="2383">
                  <c:v>12.333660299810074</c:v>
                </c:pt>
                <c:pt idx="2384">
                  <c:v>12.316157058797801</c:v>
                </c:pt>
                <c:pt idx="2385">
                  <c:v>12.29862653234397</c:v>
                </c:pt>
                <c:pt idx="2386">
                  <c:v>12.281068600435692</c:v>
                </c:pt>
                <c:pt idx="2387">
                  <c:v>12.263483145818046</c:v>
                </c:pt>
                <c:pt idx="2388">
                  <c:v>12.245870054002591</c:v>
                </c:pt>
                <c:pt idx="2389">
                  <c:v>12.228229213275021</c:v>
                </c:pt>
                <c:pt idx="2390">
                  <c:v>12.210560514703257</c:v>
                </c:pt>
                <c:pt idx="2391">
                  <c:v>12.192863852144381</c:v>
                </c:pt>
                <c:pt idx="2392">
                  <c:v>12.175139122252578</c:v>
                </c:pt>
                <c:pt idx="2393">
                  <c:v>12.157386224485387</c:v>
                </c:pt>
                <c:pt idx="2394">
                  <c:v>12.139605061110728</c:v>
                </c:pt>
                <c:pt idx="2395">
                  <c:v>12.121795537213204</c:v>
                </c:pt>
                <c:pt idx="2396">
                  <c:v>12.103957560700456</c:v>
                </c:pt>
                <c:pt idx="2397">
                  <c:v>12.086091042308835</c:v>
                </c:pt>
                <c:pt idx="2398">
                  <c:v>12.068195895609088</c:v>
                </c:pt>
                <c:pt idx="2399">
                  <c:v>12.050272037011736</c:v>
                </c:pt>
                <c:pt idx="2400">
                  <c:v>12.032319385772428</c:v>
                </c:pt>
                <c:pt idx="2401">
                  <c:v>12.014337863996111</c:v>
                </c:pt>
                <c:pt idx="2402">
                  <c:v>11.99632739664273</c:v>
                </c:pt>
                <c:pt idx="2403">
                  <c:v>11.978287911530234</c:v>
                </c:pt>
                <c:pt idx="2404">
                  <c:v>11.96021933933962</c:v>
                </c:pt>
                <c:pt idx="2405">
                  <c:v>11.942121613618294</c:v>
                </c:pt>
                <c:pt idx="2406">
                  <c:v>11.923994670783928</c:v>
                </c:pt>
                <c:pt idx="2407">
                  <c:v>11.905838450127</c:v>
                </c:pt>
                <c:pt idx="2408">
                  <c:v>11.887652893814897</c:v>
                </c:pt>
                <c:pt idx="2409">
                  <c:v>11.869437946893679</c:v>
                </c:pt>
                <c:pt idx="2410">
                  <c:v>11.851193557291083</c:v>
                </c:pt>
                <c:pt idx="2411">
                  <c:v>11.832919675818772</c:v>
                </c:pt>
                <c:pt idx="2412">
                  <c:v>11.814616256173959</c:v>
                </c:pt>
                <c:pt idx="2413">
                  <c:v>11.796283254941578</c:v>
                </c:pt>
                <c:pt idx="2414">
                  <c:v>11.777920631595194</c:v>
                </c:pt>
                <c:pt idx="2415">
                  <c:v>11.759528348498701</c:v>
                </c:pt>
                <c:pt idx="2416">
                  <c:v>11.741106370907071</c:v>
                </c:pt>
                <c:pt idx="2417">
                  <c:v>11.722654666966783</c:v>
                </c:pt>
                <c:pt idx="2418">
                  <c:v>11.704173207716819</c:v>
                </c:pt>
                <c:pt idx="2419">
                  <c:v>11.685661967088258</c:v>
                </c:pt>
                <c:pt idx="2420">
                  <c:v>11.667120921904356</c:v>
                </c:pt>
                <c:pt idx="2421">
                  <c:v>11.648550051880651</c:v>
                </c:pt>
                <c:pt idx="2422">
                  <c:v>11.629949339623595</c:v>
                </c:pt>
                <c:pt idx="2423">
                  <c:v>11.611318770630366</c:v>
                </c:pt>
                <c:pt idx="2424">
                  <c:v>11.592658333287428</c:v>
                </c:pt>
                <c:pt idx="2425">
                  <c:v>11.573968018869415</c:v>
                </c:pt>
                <c:pt idx="2426">
                  <c:v>11.555247821537185</c:v>
                </c:pt>
                <c:pt idx="2427">
                  <c:v>11.536497738336626</c:v>
                </c:pt>
                <c:pt idx="2428">
                  <c:v>11.517717769195762</c:v>
                </c:pt>
                <c:pt idx="2429">
                  <c:v>11.498907916923034</c:v>
                </c:pt>
                <c:pt idx="2430">
                  <c:v>11.480068187204562</c:v>
                </c:pt>
                <c:pt idx="2431">
                  <c:v>11.46119858860121</c:v>
                </c:pt>
                <c:pt idx="2432">
                  <c:v>11.442299132545655</c:v>
                </c:pt>
                <c:pt idx="2433">
                  <c:v>11.423369833339157</c:v>
                </c:pt>
                <c:pt idx="2434">
                  <c:v>11.404410708147804</c:v>
                </c:pt>
                <c:pt idx="2435">
                  <c:v>11.385421776998946</c:v>
                </c:pt>
                <c:pt idx="2436">
                  <c:v>11.366403062777179</c:v>
                </c:pt>
                <c:pt idx="2437">
                  <c:v>11.347354591220075</c:v>
                </c:pt>
                <c:pt idx="2438">
                  <c:v>11.328276390913476</c:v>
                </c:pt>
                <c:pt idx="2439">
                  <c:v>11.309168493287295</c:v>
                </c:pt>
                <c:pt idx="2440">
                  <c:v>11.290030932610236</c:v>
                </c:pt>
                <c:pt idx="2441">
                  <c:v>11.270863745984446</c:v>
                </c:pt>
                <c:pt idx="2442">
                  <c:v>11.251666973340885</c:v>
                </c:pt>
                <c:pt idx="2443">
                  <c:v>11.232440657432788</c:v>
                </c:pt>
                <c:pt idx="2444">
                  <c:v>11.213184843830444</c:v>
                </c:pt>
                <c:pt idx="2445">
                  <c:v>11.193899580915204</c:v>
                </c:pt>
                <c:pt idx="2446">
                  <c:v>11.174584919872647</c:v>
                </c:pt>
                <c:pt idx="2447">
                  <c:v>11.155240914686635</c:v>
                </c:pt>
                <c:pt idx="2448">
                  <c:v>11.135867622132341</c:v>
                </c:pt>
                <c:pt idx="2449">
                  <c:v>11.116465101769515</c:v>
                </c:pt>
                <c:pt idx="2450">
                  <c:v>11.097033415935202</c:v>
                </c:pt>
                <c:pt idx="2451">
                  <c:v>11.077572629736402</c:v>
                </c:pt>
                <c:pt idx="2452">
                  <c:v>11.058082811042688</c:v>
                </c:pt>
                <c:pt idx="2453">
                  <c:v>11.038564030478184</c:v>
                </c:pt>
                <c:pt idx="2454">
                  <c:v>11.019016361414078</c:v>
                </c:pt>
                <c:pt idx="2455">
                  <c:v>10.99943987995996</c:v>
                </c:pt>
                <c:pt idx="2456">
                  <c:v>10.979834664955641</c:v>
                </c:pt>
                <c:pt idx="2457">
                  <c:v>10.960200797962807</c:v>
                </c:pt>
                <c:pt idx="2458">
                  <c:v>10.940538363255799</c:v>
                </c:pt>
                <c:pt idx="2459">
                  <c:v>10.920847447813431</c:v>
                </c:pt>
                <c:pt idx="2460">
                  <c:v>10.901128141308991</c:v>
                </c:pt>
                <c:pt idx="2461">
                  <c:v>10.881380536101489</c:v>
                </c:pt>
                <c:pt idx="2462">
                  <c:v>10.861604727225821</c:v>
                </c:pt>
                <c:pt idx="2463">
                  <c:v>10.841800812383298</c:v>
                </c:pt>
                <c:pt idx="2464">
                  <c:v>10.821968891932066</c:v>
                </c:pt>
                <c:pt idx="2465">
                  <c:v>10.802109068875803</c:v>
                </c:pt>
                <c:pt idx="2466">
                  <c:v>10.782221448855211</c:v>
                </c:pt>
                <c:pt idx="2467">
                  <c:v>10.762306140136245</c:v>
                </c:pt>
                <c:pt idx="2468">
                  <c:v>10.742363253600004</c:v>
                </c:pt>
                <c:pt idx="2469">
                  <c:v>10.722392902732093</c:v>
                </c:pt>
                <c:pt idx="2470">
                  <c:v>10.702395203611452</c:v>
                </c:pt>
                <c:pt idx="2471">
                  <c:v>10.682370274899318</c:v>
                </c:pt>
                <c:pt idx="2472">
                  <c:v>10.66231823782813</c:v>
                </c:pt>
                <c:pt idx="2473">
                  <c:v>10.642239216189726</c:v>
                </c:pt>
                <c:pt idx="2474">
                  <c:v>10.622133336324175</c:v>
                </c:pt>
                <c:pt idx="2475">
                  <c:v>10.602000727107432</c:v>
                </c:pt>
                <c:pt idx="2476">
                  <c:v>10.581841519940102</c:v>
                </c:pt>
                <c:pt idx="2477">
                  <c:v>10.561655848735176</c:v>
                </c:pt>
                <c:pt idx="2478">
                  <c:v>10.541443849905146</c:v>
                </c:pt>
                <c:pt idx="2479">
                  <c:v>10.521205662350662</c:v>
                </c:pt>
                <c:pt idx="2480">
                  <c:v>10.500941427447305</c:v>
                </c:pt>
                <c:pt idx="2481">
                  <c:v>10.480651289033132</c:v>
                </c:pt>
                <c:pt idx="2482">
                  <c:v>10.46033539339588</c:v>
                </c:pt>
                <c:pt idx="2483">
                  <c:v>10.439993889259934</c:v>
                </c:pt>
                <c:pt idx="2484">
                  <c:v>10.419626927773397</c:v>
                </c:pt>
                <c:pt idx="2485">
                  <c:v>10.39923466249463</c:v>
                </c:pt>
                <c:pt idx="2486">
                  <c:v>10.378817249378884</c:v>
                </c:pt>
                <c:pt idx="2487">
                  <c:v>10.358374846765217</c:v>
                </c:pt>
                <c:pt idx="2488">
                  <c:v>10.337907615362214</c:v>
                </c:pt>
                <c:pt idx="2489">
                  <c:v>10.317415718234809</c:v>
                </c:pt>
                <c:pt idx="2490">
                  <c:v>10.29689932078983</c:v>
                </c:pt>
                <c:pt idx="2491">
                  <c:v>10.276358590762653</c:v>
                </c:pt>
                <c:pt idx="2492">
                  <c:v>10.255793698202638</c:v>
                </c:pt>
                <c:pt idx="2493">
                  <c:v>10.235204815458481</c:v>
                </c:pt>
                <c:pt idx="2494">
                  <c:v>10.214592117165015</c:v>
                </c:pt>
                <c:pt idx="2495">
                  <c:v>10.193955780227355</c:v>
                </c:pt>
                <c:pt idx="2496">
                  <c:v>10.173295983807403</c:v>
                </c:pt>
                <c:pt idx="2497">
                  <c:v>10.152612909308314</c:v>
                </c:pt>
                <c:pt idx="2498">
                  <c:v>10.131906740360259</c:v>
                </c:pt>
                <c:pt idx="2499">
                  <c:v>10.111177662804993</c:v>
                </c:pt>
                <c:pt idx="2500">
                  <c:v>10.09042586468119</c:v>
                </c:pt>
                <c:pt idx="2501">
                  <c:v>10.069651536209268</c:v>
                </c:pt>
                <c:pt idx="2502">
                  <c:v>10.048854869775647</c:v>
                </c:pt>
                <c:pt idx="2503">
                  <c:v>10.028036059918307</c:v>
                </c:pt>
                <c:pt idx="2504">
                  <c:v>10.007195303310255</c:v>
                </c:pt>
                <c:pt idx="2505">
                  <c:v>9.9863327987450354</c:v>
                </c:pt>
                <c:pt idx="2506">
                  <c:v>9.9654487471200817</c:v>
                </c:pt>
                <c:pt idx="2507">
                  <c:v>9.9445433514218351</c:v>
                </c:pt>
                <c:pt idx="2508">
                  <c:v>9.9236168167092575</c:v>
                </c:pt>
                <c:pt idx="2509">
                  <c:v>9.9026693500985949</c:v>
                </c:pt>
                <c:pt idx="2510">
                  <c:v>9.8817011607466139</c:v>
                </c:pt>
                <c:pt idx="2511">
                  <c:v>9.8607124598350655</c:v>
                </c:pt>
                <c:pt idx="2512">
                  <c:v>9.8397034605544658</c:v>
                </c:pt>
                <c:pt idx="2513">
                  <c:v>9.8186743780873407</c:v>
                </c:pt>
                <c:pt idx="2514">
                  <c:v>9.7976254295927099</c:v>
                </c:pt>
                <c:pt idx="2515">
                  <c:v>9.7765568341887068</c:v>
                </c:pt>
                <c:pt idx="2516">
                  <c:v>9.7554688129370284</c:v>
                </c:pt>
                <c:pt idx="2517">
                  <c:v>9.734361588825573</c:v>
                </c:pt>
                <c:pt idx="2518">
                  <c:v>9.7132353867525847</c:v>
                </c:pt>
                <c:pt idx="2519">
                  <c:v>9.6920904335090299</c:v>
                </c:pt>
                <c:pt idx="2520">
                  <c:v>9.6709269577623456</c:v>
                </c:pt>
                <c:pt idx="2521">
                  <c:v>9.6497451900397895</c:v>
                </c:pt>
                <c:pt idx="2522">
                  <c:v>9.6285453627108613</c:v>
                </c:pt>
                <c:pt idx="2523">
                  <c:v>9.6073277099710435</c:v>
                </c:pt>
                <c:pt idx="2524">
                  <c:v>9.586092467824054</c:v>
                </c:pt>
                <c:pt idx="2525">
                  <c:v>9.5648398740651057</c:v>
                </c:pt>
                <c:pt idx="2526">
                  <c:v>9.5435701682635852</c:v>
                </c:pt>
                <c:pt idx="2527">
                  <c:v>9.5222835917458841</c:v>
                </c:pt>
                <c:pt idx="2528">
                  <c:v>9.5009803875780801</c:v>
                </c:pt>
                <c:pt idx="2529">
                  <c:v>9.4796608005484622</c:v>
                </c:pt>
                <c:pt idx="2530">
                  <c:v>9.4583250771501408</c:v>
                </c:pt>
                <c:pt idx="2531">
                  <c:v>9.4369734655636286</c:v>
                </c:pt>
                <c:pt idx="2532">
                  <c:v>9.4156062156389915</c:v>
                </c:pt>
                <c:pt idx="2533">
                  <c:v>9.3942235788788189</c:v>
                </c:pt>
                <c:pt idx="2534">
                  <c:v>9.3728258084199485</c:v>
                </c:pt>
                <c:pt idx="2535">
                  <c:v>9.3514131590160705</c:v>
                </c:pt>
                <c:pt idx="2536">
                  <c:v>9.3299858870200545</c:v>
                </c:pt>
                <c:pt idx="2537">
                  <c:v>9.3085442503658005</c:v>
                </c:pt>
                <c:pt idx="2538">
                  <c:v>9.2870885085506369</c:v>
                </c:pt>
                <c:pt idx="2539">
                  <c:v>9.2656189226171861</c:v>
                </c:pt>
                <c:pt idx="2540">
                  <c:v>9.2441357551356553</c:v>
                </c:pt>
                <c:pt idx="2541">
                  <c:v>9.2226392701856756</c:v>
                </c:pt>
                <c:pt idx="2542">
                  <c:v>9.201129733338071</c:v>
                </c:pt>
                <c:pt idx="2543">
                  <c:v>9.1796074116371695</c:v>
                </c:pt>
                <c:pt idx="2544">
                  <c:v>9.1580725735819666</c:v>
                </c:pt>
                <c:pt idx="2545">
                  <c:v>9.1365254891085961</c:v>
                </c:pt>
                <c:pt idx="2546">
                  <c:v>9.114966429571755</c:v>
                </c:pt>
                <c:pt idx="2547">
                  <c:v>9.0933956677263623</c:v>
                </c:pt>
                <c:pt idx="2548">
                  <c:v>9.0718134777092594</c:v>
                </c:pt>
                <c:pt idx="2549">
                  <c:v>9.0502201350209415</c:v>
                </c:pt>
                <c:pt idx="2550">
                  <c:v>9.028615916506963</c:v>
                </c:pt>
                <c:pt idx="2551">
                  <c:v>9.0070011003391581</c:v>
                </c:pt>
                <c:pt idx="2552">
                  <c:v>8.9853759659981876</c:v>
                </c:pt>
                <c:pt idx="2553">
                  <c:v>8.9637407942533969</c:v>
                </c:pt>
                <c:pt idx="2554">
                  <c:v>8.942095867145655</c:v>
                </c:pt>
                <c:pt idx="2555">
                  <c:v>8.9204414679676542</c:v>
                </c:pt>
                <c:pt idx="2556">
                  <c:v>8.8987778812457812</c:v>
                </c:pt>
                <c:pt idx="2557">
                  <c:v>8.8771053927212904</c:v>
                </c:pt>
                <c:pt idx="2558">
                  <c:v>8.8554242893313528</c:v>
                </c:pt>
                <c:pt idx="2559">
                  <c:v>8.8337348591900842</c:v>
                </c:pt>
                <c:pt idx="2560">
                  <c:v>8.812037391570346</c:v>
                </c:pt>
                <c:pt idx="2561">
                  <c:v>8.7903321768839309</c:v>
                </c:pt>
                <c:pt idx="2562">
                  <c:v>8.7686195066629491</c:v>
                </c:pt>
                <c:pt idx="2563">
                  <c:v>8.7468996735412681</c:v>
                </c:pt>
                <c:pt idx="2564">
                  <c:v>8.7251729712350095</c:v>
                </c:pt>
                <c:pt idx="2565">
                  <c:v>8.7034396945231371</c:v>
                </c:pt>
                <c:pt idx="2566">
                  <c:v>8.6817001392290631</c:v>
                </c:pt>
                <c:pt idx="2567">
                  <c:v>8.6599546022007843</c:v>
                </c:pt>
                <c:pt idx="2568">
                  <c:v>8.6382033812922483</c:v>
                </c:pt>
                <c:pt idx="2569">
                  <c:v>8.6164467753433112</c:v>
                </c:pt>
                <c:pt idx="2570">
                  <c:v>8.5946850841614868</c:v>
                </c:pt>
                <c:pt idx="2571">
                  <c:v>8.5729186085011406</c:v>
                </c:pt>
                <c:pt idx="2572">
                  <c:v>8.5511476500456496</c:v>
                </c:pt>
                <c:pt idx="2573">
                  <c:v>8.5293725113864642</c:v>
                </c:pt>
                <c:pt idx="2574">
                  <c:v>8.5075934960046133</c:v>
                </c:pt>
                <c:pt idx="2575">
                  <c:v>8.4858109082507163</c:v>
                </c:pt>
                <c:pt idx="2576">
                  <c:v>8.4640250533252175</c:v>
                </c:pt>
                <c:pt idx="2577">
                  <c:v>8.4422362372590296</c:v>
                </c:pt>
                <c:pt idx="2578">
                  <c:v>8.4204447668937163</c:v>
                </c:pt>
                <c:pt idx="2579">
                  <c:v>8.3986509498616932</c:v>
                </c:pt>
                <c:pt idx="2580">
                  <c:v>8.3768550945660234</c:v>
                </c:pt>
                <c:pt idx="2581">
                  <c:v>8.3550575101611173</c:v>
                </c:pt>
                <c:pt idx="2582">
                  <c:v>8.3332585065326068</c:v>
                </c:pt>
                <c:pt idx="2583">
                  <c:v>8.3114583942770022</c:v>
                </c:pt>
                <c:pt idx="2584">
                  <c:v>8.2896574846819924</c:v>
                </c:pt>
                <c:pt idx="2585">
                  <c:v>8.2678560897061395</c:v>
                </c:pt>
                <c:pt idx="2586">
                  <c:v>8.2460545219588273</c:v>
                </c:pt>
                <c:pt idx="2587">
                  <c:v>8.224253094680023</c:v>
                </c:pt>
                <c:pt idx="2588">
                  <c:v>8.2024521217197606</c:v>
                </c:pt>
                <c:pt idx="2589">
                  <c:v>8.18065191751767</c:v>
                </c:pt>
                <c:pt idx="2590">
                  <c:v>8.1588527970832221</c:v>
                </c:pt>
                <c:pt idx="2591">
                  <c:v>8.1370550759746418</c:v>
                </c:pt>
                <c:pt idx="2592">
                  <c:v>8.1152590702779364</c:v>
                </c:pt>
                <c:pt idx="2593">
                  <c:v>8.0934650965875239</c:v>
                </c:pt>
                <c:pt idx="2594">
                  <c:v>8.0716734719843544</c:v>
                </c:pt>
                <c:pt idx="2595">
                  <c:v>8.0498845140154156</c:v>
                </c:pt>
                <c:pt idx="2596">
                  <c:v>8.028098540673172</c:v>
                </c:pt>
                <c:pt idx="2597">
                  <c:v>8.0063158703746282</c:v>
                </c:pt>
                <c:pt idx="2598">
                  <c:v>7.9845368219396482</c:v>
                </c:pt>
                <c:pt idx="2599">
                  <c:v>7.9627617145707497</c:v>
                </c:pt>
                <c:pt idx="2600">
                  <c:v>7.940990867831327</c:v>
                </c:pt>
                <c:pt idx="2601">
                  <c:v>7.9192246016246015</c:v>
                </c:pt>
                <c:pt idx="2602">
                  <c:v>7.8974632361723653</c:v>
                </c:pt>
                <c:pt idx="2603">
                  <c:v>7.8757070919932657</c:v>
                </c:pt>
                <c:pt idx="2604">
                  <c:v>7.8539564898818117</c:v>
                </c:pt>
                <c:pt idx="2605">
                  <c:v>7.8322117508860378</c:v>
                </c:pt>
                <c:pt idx="2606">
                  <c:v>7.8104731962866234</c:v>
                </c:pt>
                <c:pt idx="2607">
                  <c:v>7.7887411475745862</c:v>
                </c:pt>
                <c:pt idx="2608">
                  <c:v>7.767015926429246</c:v>
                </c:pt>
                <c:pt idx="2609">
                  <c:v>7.7452978546967799</c:v>
                </c:pt>
                <c:pt idx="2610">
                  <c:v>7.7235872543680451</c:v>
                </c:pt>
                <c:pt idx="2611">
                  <c:v>7.7018844475559689</c:v>
                </c:pt>
                <c:pt idx="2612">
                  <c:v>7.6801897564736441</c:v>
                </c:pt>
                <c:pt idx="2613">
                  <c:v>7.6585035034118221</c:v>
                </c:pt>
                <c:pt idx="2614">
                  <c:v>7.6368260107167254</c:v>
                </c:pt>
                <c:pt idx="2615">
                  <c:v>7.6151576007666968</c:v>
                </c:pt>
                <c:pt idx="2616">
                  <c:v>7.5934985959503614</c:v>
                </c:pt>
                <c:pt idx="2617">
                  <c:v>7.5718493186434364</c:v>
                </c:pt>
                <c:pt idx="2618">
                  <c:v>7.550210091185523</c:v>
                </c:pt>
                <c:pt idx="2619">
                  <c:v>7.5285812358573327</c:v>
                </c:pt>
                <c:pt idx="2620">
                  <c:v>7.5069630748576319</c:v>
                </c:pt>
                <c:pt idx="2621">
                  <c:v>7.4853559302797343</c:v>
                </c:pt>
                <c:pt idx="2622">
                  <c:v>7.4637601240880445</c:v>
                </c:pt>
                <c:pt idx="2623">
                  <c:v>7.4421759780947649</c:v>
                </c:pt>
                <c:pt idx="2624">
                  <c:v>7.420603813935819</c:v>
                </c:pt>
                <c:pt idx="2625">
                  <c:v>7.3990439530472898</c:v>
                </c:pt>
                <c:pt idx="2626">
                  <c:v>7.3774967166417058</c:v>
                </c:pt>
                <c:pt idx="2627">
                  <c:v>7.35596242568338</c:v>
                </c:pt>
                <c:pt idx="2628">
                  <c:v>7.3344414008647618</c:v>
                </c:pt>
                <c:pt idx="2629">
                  <c:v>7.3129339625816279</c:v>
                </c:pt>
                <c:pt idx="2630">
                  <c:v>7.2914404309088257</c:v>
                </c:pt>
                <c:pt idx="2631">
                  <c:v>7.2699611255755459</c:v>
                </c:pt>
                <c:pt idx="2632">
                  <c:v>7.2484963659405057</c:v>
                </c:pt>
                <c:pt idx="2633">
                  <c:v>7.2270464709669326</c:v>
                </c:pt>
                <c:pt idx="2634">
                  <c:v>7.2056117591978879</c:v>
                </c:pt>
                <c:pt idx="2635">
                  <c:v>7.1841925487301541</c:v>
                </c:pt>
                <c:pt idx="2636">
                  <c:v>7.1627891571894828</c:v>
                </c:pt>
                <c:pt idx="2637">
                  <c:v>7.1414019017048442</c:v>
                </c:pt>
                <c:pt idx="2638">
                  <c:v>7.1200310988826576</c:v>
                </c:pt>
                <c:pt idx="2639">
                  <c:v>7.098677064780742</c:v>
                </c:pt>
                <c:pt idx="2640">
                  <c:v>7.0773401148823378</c:v>
                </c:pt>
                <c:pt idx="2641">
                  <c:v>7.056020564069696</c:v>
                </c:pt>
                <c:pt idx="2642">
                  <c:v>7.0347187265980189</c:v>
                </c:pt>
                <c:pt idx="2643">
                  <c:v>7.0134349160682561</c:v>
                </c:pt>
                <c:pt idx="2644">
                  <c:v>6.992169445400763</c:v>
                </c:pt>
                <c:pt idx="2645">
                  <c:v>6.9709226268079627</c:v>
                </c:pt>
                <c:pt idx="2646">
                  <c:v>6.9496947717675441</c:v>
                </c:pt>
                <c:pt idx="2647">
                  <c:v>6.9284861909946649</c:v>
                </c:pt>
                <c:pt idx="2648">
                  <c:v>6.9072971944146477</c:v>
                </c:pt>
                <c:pt idx="2649">
                  <c:v>6.8861280911351743</c:v>
                </c:pt>
                <c:pt idx="2650">
                  <c:v>6.8649791894181096</c:v>
                </c:pt>
                <c:pt idx="2651">
                  <c:v>6.8438507966518101</c:v>
                </c:pt>
                <c:pt idx="2652">
                  <c:v>6.8227432193220086</c:v>
                </c:pt>
                <c:pt idx="2653">
                  <c:v>6.8016567629839582</c:v>
                </c:pt>
                <c:pt idx="2654">
                  <c:v>6.780591732233356</c:v>
                </c:pt>
                <c:pt idx="2655">
                  <c:v>6.7595484306768157</c:v>
                </c:pt>
                <c:pt idx="2656">
                  <c:v>6.7385271609037947</c:v>
                </c:pt>
                <c:pt idx="2657">
                  <c:v>6.7175282244556511</c:v>
                </c:pt>
                <c:pt idx="2658">
                  <c:v>6.6965519217973348</c:v>
                </c:pt>
                <c:pt idx="2659">
                  <c:v>6.6755985522866439</c:v>
                </c:pt>
                <c:pt idx="2660">
                  <c:v>6.6546684141442656</c:v>
                </c:pt>
                <c:pt idx="2661">
                  <c:v>6.6337618044233722</c:v>
                </c:pt>
                <c:pt idx="2662">
                  <c:v>6.612879018979303</c:v>
                </c:pt>
                <c:pt idx="2663">
                  <c:v>6.5920203524382517</c:v>
                </c:pt>
                <c:pt idx="2664">
                  <c:v>6.5711860981662706</c:v>
                </c:pt>
                <c:pt idx="2665">
                  <c:v>6.5503765482382548</c:v>
                </c:pt>
                <c:pt idx="2666">
                  <c:v>6.5295919934057398</c:v>
                </c:pt>
                <c:pt idx="2667">
                  <c:v>6.5088327230656482</c:v>
                </c:pt>
                <c:pt idx="2668">
                  <c:v>6.4880990252277648</c:v>
                </c:pt>
                <c:pt idx="2669">
                  <c:v>6.4673911864824216</c:v>
                </c:pt>
                <c:pt idx="2670">
                  <c:v>6.4467094919677868</c:v>
                </c:pt>
                <c:pt idx="2671">
                  <c:v>6.4260542253374151</c:v>
                </c:pt>
                <c:pt idx="2672">
                  <c:v>6.4054256687262709</c:v>
                </c:pt>
                <c:pt idx="2673">
                  <c:v>6.3848241027177242</c:v>
                </c:pt>
                <c:pt idx="2674">
                  <c:v>6.3642498063099229</c:v>
                </c:pt>
                <c:pt idx="2675">
                  <c:v>6.3437030568812149</c:v>
                </c:pt>
                <c:pt idx="2676">
                  <c:v>6.3231841301565872</c:v>
                </c:pt>
                <c:pt idx="2677">
                  <c:v>6.3026933001722405</c:v>
                </c:pt>
                <c:pt idx="2678">
                  <c:v>6.2822308392412127</c:v>
                </c:pt>
                <c:pt idx="2679">
                  <c:v>6.2617970179181048</c:v>
                </c:pt>
                <c:pt idx="2680">
                  <c:v>6.241392104963416</c:v>
                </c:pt>
                <c:pt idx="2681">
                  <c:v>6.221016367307727</c:v>
                </c:pt>
                <c:pt idx="2682">
                  <c:v>6.2006700700155459</c:v>
                </c:pt>
                <c:pt idx="2683">
                  <c:v>6.180353476249322</c:v>
                </c:pt>
                <c:pt idx="2684">
                  <c:v>6.1600668472319855</c:v>
                </c:pt>
                <c:pt idx="2685">
                  <c:v>6.139810442210333</c:v>
                </c:pt>
                <c:pt idx="2686">
                  <c:v>6.1195845184175646</c:v>
                </c:pt>
                <c:pt idx="2687">
                  <c:v>6.0993893310353888</c:v>
                </c:pt>
                <c:pt idx="2688">
                  <c:v>6.0792251331560596</c:v>
                </c:pt>
                <c:pt idx="2689">
                  <c:v>6.0590921757441061</c:v>
                </c:pt>
                <c:pt idx="2690">
                  <c:v>6.0389907075973861</c:v>
                </c:pt>
                <c:pt idx="2691">
                  <c:v>6.0189209753079718</c:v>
                </c:pt>
                <c:pt idx="2692">
                  <c:v>5.9988832232230669</c:v>
                </c:pt>
                <c:pt idx="2693">
                  <c:v>5.9788776934047956</c:v>
                </c:pt>
                <c:pt idx="2694">
                  <c:v>5.9589046255901534</c:v>
                </c:pt>
                <c:pt idx="2695">
                  <c:v>5.9389642571509969</c:v>
                </c:pt>
                <c:pt idx="2696">
                  <c:v>5.9190568230525207</c:v>
                </c:pt>
                <c:pt idx="2697">
                  <c:v>5.899182555812283</c:v>
                </c:pt>
                <c:pt idx="2698">
                  <c:v>5.8793416854585887</c:v>
                </c:pt>
                <c:pt idx="2699">
                  <c:v>5.8595344394887388</c:v>
                </c:pt>
                <c:pt idx="2700">
                  <c:v>5.8397610428263214</c:v>
                </c:pt>
                <c:pt idx="2701">
                  <c:v>5.8200217177785172</c:v>
                </c:pt>
                <c:pt idx="2702">
                  <c:v>5.8003166839932119</c:v>
                </c:pt>
                <c:pt idx="2703">
                  <c:v>5.7806461584152755</c:v>
                </c:pt>
                <c:pt idx="2704">
                  <c:v>5.7610103552426351</c:v>
                </c:pt>
                <c:pt idx="2705">
                  <c:v>5.741409485882123</c:v>
                </c:pt>
                <c:pt idx="2706">
                  <c:v>5.721843758904428</c:v>
                </c:pt>
                <c:pt idx="2707">
                  <c:v>5.7023133799992731</c:v>
                </c:pt>
                <c:pt idx="2708">
                  <c:v>5.6828185519298273</c:v>
                </c:pt>
                <c:pt idx="2709">
                  <c:v>5.6633594744863522</c:v>
                </c:pt>
                <c:pt idx="2710">
                  <c:v>5.6439363444403394</c:v>
                </c:pt>
                <c:pt idx="2711">
                  <c:v>5.6245493554974901</c:v>
                </c:pt>
                <c:pt idx="2712">
                  <c:v>5.6051986982502653</c:v>
                </c:pt>
                <c:pt idx="2713">
                  <c:v>5.5858845601303342</c:v>
                </c:pt>
                <c:pt idx="2714">
                  <c:v>5.5666071253608518</c:v>
                </c:pt>
                <c:pt idx="2715">
                  <c:v>5.54736657490702</c:v>
                </c:pt>
                <c:pt idx="2716">
                  <c:v>5.5281630864279139</c:v>
                </c:pt>
                <c:pt idx="2717">
                  <c:v>5.5089968342264033</c:v>
                </c:pt>
                <c:pt idx="2718">
                  <c:v>5.4898679891999045</c:v>
                </c:pt>
                <c:pt idx="2719">
                  <c:v>5.4707767187889944</c:v>
                </c:pt>
                <c:pt idx="2720">
                  <c:v>5.4517231869277341</c:v>
                </c:pt>
                <c:pt idx="2721">
                  <c:v>5.4327075539913929</c:v>
                </c:pt>
                <c:pt idx="2722">
                  <c:v>5.413729976745155</c:v>
                </c:pt>
                <c:pt idx="2723">
                  <c:v>5.3947906082915402</c:v>
                </c:pt>
                <c:pt idx="2724">
                  <c:v>5.37588959801821</c:v>
                </c:pt>
                <c:pt idx="2725">
                  <c:v>5.3570270915438396</c:v>
                </c:pt>
                <c:pt idx="2726">
                  <c:v>5.3382032306653651</c:v>
                </c:pt>
                <c:pt idx="2727">
                  <c:v>5.3194181533027969</c:v>
                </c:pt>
                <c:pt idx="2728">
                  <c:v>5.300671993445242</c:v>
                </c:pt>
                <c:pt idx="2729">
                  <c:v>5.281964881095317</c:v>
                </c:pt>
                <c:pt idx="2730">
                  <c:v>5.2632969422135636</c:v>
                </c:pt>
                <c:pt idx="2731">
                  <c:v>5.2446682986619759</c:v>
                </c:pt>
                <c:pt idx="2732">
                  <c:v>5.2260790681473104</c:v>
                </c:pt>
                <c:pt idx="2733">
                  <c:v>5.2075293641640785</c:v>
                </c:pt>
                <c:pt idx="2734">
                  <c:v>5.1890192959362134</c:v>
                </c:pt>
                <c:pt idx="2735">
                  <c:v>5.1705489683593306</c:v>
                </c:pt>
                <c:pt idx="2736">
                  <c:v>5.1521184819411037</c:v>
                </c:pt>
                <c:pt idx="2737">
                  <c:v>5.1337279327426089</c:v>
                </c:pt>
                <c:pt idx="2738">
                  <c:v>5.1153774123179385</c:v>
                </c:pt>
                <c:pt idx="2739">
                  <c:v>5.0970670076536608</c:v>
                </c:pt>
                <c:pt idx="2740">
                  <c:v>5.0787968011078757</c:v>
                </c:pt>
                <c:pt idx="2741">
                  <c:v>5.0605668703487545</c:v>
                </c:pt>
                <c:pt idx="2742">
                  <c:v>5.0423772882922488</c:v>
                </c:pt>
                <c:pt idx="2743">
                  <c:v>5.0242281230390597</c:v>
                </c:pt>
                <c:pt idx="2744">
                  <c:v>5.0061194378120426</c:v>
                </c:pt>
                <c:pt idx="2745">
                  <c:v>4.9880512908916437</c:v>
                </c:pt>
                <c:pt idx="2746">
                  <c:v>4.970023735551953</c:v>
                </c:pt>
                <c:pt idx="2747">
                  <c:v>4.9520368199954152</c:v>
                </c:pt>
                <c:pt idx="2748">
                  <c:v>4.9340905872872556</c:v>
                </c:pt>
                <c:pt idx="2749">
                  <c:v>4.916185075289742</c:v>
                </c:pt>
                <c:pt idx="2750">
                  <c:v>4.8983203165947566</c:v>
                </c:pt>
                <c:pt idx="2751">
                  <c:v>4.8804963384570614</c:v>
                </c:pt>
                <c:pt idx="2752">
                  <c:v>4.8627131627259041</c:v>
                </c:pt>
                <c:pt idx="2753">
                  <c:v>4.8449708057767733</c:v>
                </c:pt>
                <c:pt idx="2754">
                  <c:v>4.8272692784422624</c:v>
                </c:pt>
                <c:pt idx="2755">
                  <c:v>4.8096085859422653</c:v>
                </c:pt>
                <c:pt idx="2756">
                  <c:v>4.7919887278137123</c:v>
                </c:pt>
                <c:pt idx="2757">
                  <c:v>4.7744096978394843</c:v>
                </c:pt>
                <c:pt idx="2758">
                  <c:v>4.7568714839773065</c:v>
                </c:pt>
                <c:pt idx="2759">
                  <c:v>4.7393740682868355</c:v>
                </c:pt>
                <c:pt idx="2760">
                  <c:v>4.7219174268578366</c:v>
                </c:pt>
                <c:pt idx="2761">
                  <c:v>4.7045015297362323</c:v>
                </c:pt>
                <c:pt idx="2762">
                  <c:v>4.6871263408500887</c:v>
                </c:pt>
                <c:pt idx="2763">
                  <c:v>4.6697918179354723</c:v>
                </c:pt>
                <c:pt idx="2764">
                  <c:v>4.6524979124606682</c:v>
                </c:pt>
                <c:pt idx="2765">
                  <c:v>4.6352445695509576</c:v>
                </c:pt>
                <c:pt idx="2766">
                  <c:v>4.6180317279115357</c:v>
                </c:pt>
                <c:pt idx="2767">
                  <c:v>4.6008593197510521</c:v>
                </c:pt>
                <c:pt idx="2768">
                  <c:v>4.583727270703541</c:v>
                </c:pt>
                <c:pt idx="2769">
                  <c:v>4.566635499750161</c:v>
                </c:pt>
                <c:pt idx="2770">
                  <c:v>4.5495839191404173</c:v>
                </c:pt>
                <c:pt idx="2771">
                  <c:v>4.5325724343126392</c:v>
                </c:pt>
                <c:pt idx="2772">
                  <c:v>4.5156009438136593</c:v>
                </c:pt>
                <c:pt idx="2773">
                  <c:v>4.4986693392179431</c:v>
                </c:pt>
                <c:pt idx="2774">
                  <c:v>4.4817775050467148</c:v>
                </c:pt>
                <c:pt idx="2775">
                  <c:v>4.4649253186853759</c:v>
                </c:pt>
                <c:pt idx="2776">
                  <c:v>4.4481126503013089</c:v>
                </c:pt>
                <c:pt idx="2777">
                  <c:v>4.4313393627602649</c:v>
                </c:pt>
                <c:pt idx="2778">
                  <c:v>4.4146053115430295</c:v>
                </c:pt>
                <c:pt idx="2779">
                  <c:v>4.3979103446607395</c:v>
                </c:pt>
                <c:pt idx="2780">
                  <c:v>4.3812543025696362</c:v>
                </c:pt>
                <c:pt idx="2781">
                  <c:v>4.3646370180855607</c:v>
                </c:pt>
                <c:pt idx="2782">
                  <c:v>4.3480583162983706</c:v>
                </c:pt>
                <c:pt idx="2783">
                  <c:v>4.3315180144841312</c:v>
                </c:pt>
                <c:pt idx="2784">
                  <c:v>4.3150159220184623</c:v>
                </c:pt>
                <c:pt idx="2785">
                  <c:v>4.2985518402881704</c:v>
                </c:pt>
                <c:pt idx="2786">
                  <c:v>4.282125562603138</c:v>
                </c:pt>
                <c:pt idx="2787">
                  <c:v>4.2657368741066888</c:v>
                </c:pt>
                <c:pt idx="2788">
                  <c:v>4.24938555168647</c:v>
                </c:pt>
                <c:pt idx="2789">
                  <c:v>4.233071363884207</c:v>
                </c:pt>
                <c:pt idx="2790">
                  <c:v>4.2167940708043758</c:v>
                </c:pt>
                <c:pt idx="2791">
                  <c:v>4.2005534240237221</c:v>
                </c:pt>
                <c:pt idx="2792">
                  <c:v>4.1843491664993495</c:v>
                </c:pt>
                <c:pt idx="2793">
                  <c:v>4.1681810324758342</c:v>
                </c:pt>
                <c:pt idx="2794">
                  <c:v>4.1520487473930725</c:v>
                </c:pt>
                <c:pt idx="2795">
                  <c:v>4.1359520277928778</c:v>
                </c:pt>
                <c:pt idx="2796">
                  <c:v>4.1198905812251336</c:v>
                </c:pt>
                <c:pt idx="2797">
                  <c:v>4.103864106153515</c:v>
                </c:pt>
                <c:pt idx="2798">
                  <c:v>4.0878722918609158</c:v>
                </c:pt>
                <c:pt idx="2799">
                  <c:v>4.0719148183546476</c:v>
                </c:pt>
                <c:pt idx="2800">
                  <c:v>4.0559913562704004</c:v>
                </c:pt>
                <c:pt idx="2801">
                  <c:v>4.0401015667767224</c:v>
                </c:pt>
                <c:pt idx="2802">
                  <c:v>4.0242451014786287</c:v>
                </c:pt>
                <c:pt idx="2803">
                  <c:v>4.0084216023208725</c:v>
                </c:pt>
                <c:pt idx="2804">
                  <c:v>3.9926307014908828</c:v>
                </c:pt>
                <c:pt idx="2805">
                  <c:v>3.9768720213216406</c:v>
                </c:pt>
                <c:pt idx="2806">
                  <c:v>3.9611451741938386</c:v>
                </c:pt>
                <c:pt idx="2807">
                  <c:v>3.9454497624381495</c:v>
                </c:pt>
                <c:pt idx="2808">
                  <c:v>3.9297853782363656</c:v>
                </c:pt>
                <c:pt idx="2809">
                  <c:v>3.9141516035241182</c:v>
                </c:pt>
                <c:pt idx="2810">
                  <c:v>3.898548009891063</c:v>
                </c:pt>
                <c:pt idx="2811">
                  <c:v>3.8829741584826567</c:v>
                </c:pt>
                <c:pt idx="2812">
                  <c:v>3.8674295999009334</c:v>
                </c:pt>
                <c:pt idx="2813">
                  <c:v>3.8519138741053434</c:v>
                </c:pt>
                <c:pt idx="2814">
                  <c:v>3.8364265103135753</c:v>
                </c:pt>
                <c:pt idx="2815">
                  <c:v>3.820967026902109</c:v>
                </c:pt>
                <c:pt idx="2816">
                  <c:v>3.8055349313067515</c:v>
                </c:pt>
                <c:pt idx="2817">
                  <c:v>3.7901297199232777</c:v>
                </c:pt>
                <c:pt idx="2818">
                  <c:v>3.7747508780082062</c:v>
                </c:pt>
                <c:pt idx="2819">
                  <c:v>3.7593978795791401</c:v>
                </c:pt>
                <c:pt idx="2820">
                  <c:v>3.7440701873157161</c:v>
                </c:pt>
                <c:pt idx="2821">
                  <c:v>3.7287672524606212</c:v>
                </c:pt>
                <c:pt idx="2822">
                  <c:v>3.7134885147199759</c:v>
                </c:pt>
                <c:pt idx="2823">
                  <c:v>3.698233402165394</c:v>
                </c:pt>
                <c:pt idx="2824">
                  <c:v>3.6830013311350003</c:v>
                </c:pt>
                <c:pt idx="2825">
                  <c:v>3.6677917061353806</c:v>
                </c:pt>
                <c:pt idx="2826">
                  <c:v>3.6526039197436155</c:v>
                </c:pt>
                <c:pt idx="2827">
                  <c:v>3.6374373525098589</c:v>
                </c:pt>
                <c:pt idx="2828">
                  <c:v>3.6222913728602397</c:v>
                </c:pt>
                <c:pt idx="2829">
                  <c:v>3.6071653370002412</c:v>
                </c:pt>
                <c:pt idx="2830">
                  <c:v>3.5920585888187668</c:v>
                </c:pt>
                <c:pt idx="2831">
                  <c:v>3.5769704597926917</c:v>
                </c:pt>
                <c:pt idx="2832">
                  <c:v>3.5619002688920922</c:v>
                </c:pt>
                <c:pt idx="2833">
                  <c:v>3.5468473224858075</c:v>
                </c:pt>
                <c:pt idx="2834">
                  <c:v>3.5318109142485241</c:v>
                </c:pt>
                <c:pt idx="2835">
                  <c:v>3.5167903250679586</c:v>
                </c:pt>
                <c:pt idx="2836">
                  <c:v>3.5017848229533568</c:v>
                </c:pt>
                <c:pt idx="2837">
                  <c:v>3.486793662944685</c:v>
                </c:pt>
                <c:pt idx="2838">
                  <c:v>3.4718160870229604</c:v>
                </c:pt>
                <c:pt idx="2839">
                  <c:v>3.456851324021577</c:v>
                </c:pt>
                <c:pt idx="2840">
                  <c:v>3.4418985895389627</c:v>
                </c:pt>
                <c:pt idx="2841">
                  <c:v>3.4269570858519494</c:v>
                </c:pt>
                <c:pt idx="2842">
                  <c:v>3.412026001831526</c:v>
                </c:pt>
                <c:pt idx="2843">
                  <c:v>3.3971045128584421</c:v>
                </c:pt>
                <c:pt idx="2844">
                  <c:v>3.3821917807413344</c:v>
                </c:pt>
                <c:pt idx="2845">
                  <c:v>3.3672869536362859</c:v>
                </c:pt>
                <c:pt idx="2846">
                  <c:v>3.3523891659676748</c:v>
                </c:pt>
                <c:pt idx="2847">
                  <c:v>3.3374975383505285</c:v>
                </c:pt>
                <c:pt idx="2848">
                  <c:v>3.3226111775152085</c:v>
                </c:pt>
                <c:pt idx="2849">
                  <c:v>3.3077291762338739</c:v>
                </c:pt>
                <c:pt idx="2850">
                  <c:v>3.2928506132481994</c:v>
                </c:pt>
                <c:pt idx="2851">
                  <c:v>3.2779745532002353</c:v>
                </c:pt>
                <c:pt idx="2852">
                  <c:v>3.2631000465641558</c:v>
                </c:pt>
                <c:pt idx="2853">
                  <c:v>3.2482261295816883</c:v>
                </c:pt>
                <c:pt idx="2854">
                  <c:v>3.2333518241979959</c:v>
                </c:pt>
                <c:pt idx="2855">
                  <c:v>3.2184761380022522</c:v>
                </c:pt>
                <c:pt idx="2856">
                  <c:v>3.2035980641688062</c:v>
                </c:pt>
                <c:pt idx="2857">
                  <c:v>3.1887165814017444</c:v>
                </c:pt>
                <c:pt idx="2858">
                  <c:v>3.1738306538827281</c:v>
                </c:pt>
                <c:pt idx="2859">
                  <c:v>3.1589392312204279</c:v>
                </c:pt>
                <c:pt idx="2860">
                  <c:v>3.1440412484040916</c:v>
                </c:pt>
                <c:pt idx="2861">
                  <c:v>3.1291356257597007</c:v>
                </c:pt>
                <c:pt idx="2862">
                  <c:v>3.1142212689088944</c:v>
                </c:pt>
                <c:pt idx="2863">
                  <c:v>3.0992970687322954</c:v>
                </c:pt>
                <c:pt idx="2864">
                  <c:v>3.0843619013350598</c:v>
                </c:pt>
                <c:pt idx="2865">
                  <c:v>3.0694146280166872</c:v>
                </c:pt>
                <c:pt idx="2866">
                  <c:v>3.054454095244179</c:v>
                </c:pt>
                <c:pt idx="2867">
                  <c:v>3.0394791346295182</c:v>
                </c:pt>
                <c:pt idx="2868">
                  <c:v>3.0244885629097924</c:v>
                </c:pt>
                <c:pt idx="2869">
                  <c:v>3.0094811819334217</c:v>
                </c:pt>
                <c:pt idx="2870">
                  <c:v>2.9944557786481338</c:v>
                </c:pt>
                <c:pt idx="2871">
                  <c:v>2.979411125095182</c:v>
                </c:pt>
                <c:pt idx="2872">
                  <c:v>2.9643459784072093</c:v>
                </c:pt>
                <c:pt idx="2873">
                  <c:v>2.9492590808103696</c:v>
                </c:pt>
                <c:pt idx="2874">
                  <c:v>2.9341491596318114</c:v>
                </c:pt>
                <c:pt idx="2875">
                  <c:v>2.9190149273114683</c:v>
                </c:pt>
                <c:pt idx="2876">
                  <c:v>2.9038550814194073</c:v>
                </c:pt>
                <c:pt idx="2877">
                  <c:v>2.8886683046773944</c:v>
                </c:pt>
                <c:pt idx="2878">
                  <c:v>2.8734532649868418</c:v>
                </c:pt>
                <c:pt idx="2879">
                  <c:v>2.8582086154610113</c:v>
                </c:pt>
                <c:pt idx="2880">
                  <c:v>2.8429329944637765</c:v>
                </c:pt>
                <c:pt idx="2881">
                  <c:v>2.8276250256531492</c:v>
                </c:pt>
                <c:pt idx="2882">
                  <c:v>2.8122833180312168</c:v>
                </c:pt>
                <c:pt idx="2883">
                  <c:v>2.7969064660000509</c:v>
                </c:pt>
                <c:pt idx="2884">
                  <c:v>2.7814930494234078</c:v>
                </c:pt>
                <c:pt idx="2885">
                  <c:v>2.766041633694611</c:v>
                </c:pt>
                <c:pt idx="2886">
                  <c:v>2.7505507698115372</c:v>
                </c:pt>
                <c:pt idx="2887">
                  <c:v>2.7350189944572674</c:v>
                </c:pt>
                <c:pt idx="2888">
                  <c:v>2.7194448300877321</c:v>
                </c:pt>
                <c:pt idx="2889">
                  <c:v>2.7038267850266844</c:v>
                </c:pt>
                <c:pt idx="2890">
                  <c:v>2.688163353566738</c:v>
                </c:pt>
                <c:pt idx="2891">
                  <c:v>2.6724530160781685</c:v>
                </c:pt>
                <c:pt idx="2892">
                  <c:v>2.6566942391251946</c:v>
                </c:pt>
                <c:pt idx="2893">
                  <c:v>2.640885475588318</c:v>
                </c:pt>
                <c:pt idx="2894">
                  <c:v>2.6250251647959706</c:v>
                </c:pt>
                <c:pt idx="2895">
                  <c:v>2.6091117326624245</c:v>
                </c:pt>
                <c:pt idx="2896">
                  <c:v>2.5931435918345001</c:v>
                </c:pt>
                <c:pt idx="2897">
                  <c:v>2.577119141845162</c:v>
                </c:pt>
                <c:pt idx="2898">
                  <c:v>2.5610367692765967</c:v>
                </c:pt>
                <c:pt idx="2899">
                  <c:v>2.5448948479299336</c:v>
                </c:pt>
                <c:pt idx="2900">
                  <c:v>2.5286917390041488</c:v>
                </c:pt>
                <c:pt idx="2901">
                  <c:v>2.5124257912835031</c:v>
                </c:pt>
                <c:pt idx="2902">
                  <c:v>2.4960953413331426</c:v>
                </c:pt>
                <c:pt idx="2903">
                  <c:v>2.4796987137038409</c:v>
                </c:pt>
                <c:pt idx="2904">
                  <c:v>2.463234221144639</c:v>
                </c:pt>
                <c:pt idx="2905">
                  <c:v>2.4467001648255966</c:v>
                </c:pt>
                <c:pt idx="2906">
                  <c:v>2.430094834568358</c:v>
                </c:pt>
                <c:pt idx="2907">
                  <c:v>2.4134165090870638</c:v>
                </c:pt>
                <c:pt idx="2908">
                  <c:v>2.3966634562367295</c:v>
                </c:pt>
                <c:pt idx="2909">
                  <c:v>2.3798339332734666</c:v>
                </c:pt>
                <c:pt idx="2910">
                  <c:v>2.3629261871209661</c:v>
                </c:pt>
                <c:pt idx="2911">
                  <c:v>2.3459384546490329</c:v>
                </c:pt>
                <c:pt idx="2912">
                  <c:v>2.3288689629603541</c:v>
                </c:pt>
                <c:pt idx="2913">
                  <c:v>2.3117159296869625</c:v>
                </c:pt>
                <c:pt idx="2914">
                  <c:v>2.2944775632969376</c:v>
                </c:pt>
                <c:pt idx="2915">
                  <c:v>2.2771520634095657</c:v>
                </c:pt>
                <c:pt idx="2916">
                  <c:v>2.2597376211222739</c:v>
                </c:pt>
                <c:pt idx="2917">
                  <c:v>2.2422324193446643</c:v>
                </c:pt>
                <c:pt idx="2918">
                  <c:v>2.2246346331450746</c:v>
                </c:pt>
                <c:pt idx="2919">
                  <c:v>2.2069424301047875</c:v>
                </c:pt>
                <c:pt idx="2920">
                  <c:v>2.189153970683654</c:v>
                </c:pt>
                <c:pt idx="2921">
                  <c:v>2.1712674085944528</c:v>
                </c:pt>
                <c:pt idx="2922">
                  <c:v>2.1532808911876531</c:v>
                </c:pt>
                <c:pt idx="2923">
                  <c:v>2.1351925598462822</c:v>
                </c:pt>
                <c:pt idx="2924">
                  <c:v>2.1170005503894647</c:v>
                </c:pt>
                <c:pt idx="2925">
                  <c:v>2.0987029934870867</c:v>
                </c:pt>
                <c:pt idx="2926">
                  <c:v>2.0802980150834669</c:v>
                </c:pt>
                <c:pt idx="2927">
                  <c:v>2.0617837368306757</c:v>
                </c:pt>
                <c:pt idx="2928">
                  <c:v>2.0431582765316993</c:v>
                </c:pt>
                <c:pt idx="2929">
                  <c:v>2.0244197485930981</c:v>
                </c:pt>
                <c:pt idx="2930">
                  <c:v>2.0055662644866294</c:v>
                </c:pt>
                <c:pt idx="2931">
                  <c:v>1.986595933221498</c:v>
                </c:pt>
                <c:pt idx="2932">
                  <c:v>1.9675068618241964</c:v>
                </c:pt>
                <c:pt idx="2933">
                  <c:v>1.9482971558285693</c:v>
                </c:pt>
                <c:pt idx="2934">
                  <c:v>1.9289649197743906</c:v>
                </c:pt>
                <c:pt idx="2935">
                  <c:v>1.9095082577153315</c:v>
                </c:pt>
                <c:pt idx="2936">
                  <c:v>1.8899252737343921</c:v>
                </c:pt>
                <c:pt idx="2937">
                  <c:v>1.8702140724695453</c:v>
                </c:pt>
                <c:pt idx="2938">
                  <c:v>1.8503727596461859</c:v>
                </c:pt>
                <c:pt idx="2939">
                  <c:v>1.8303994426182335</c:v>
                </c:pt>
                <c:pt idx="2940">
                  <c:v>1.8102922309178047</c:v>
                </c:pt>
                <c:pt idx="2941">
                  <c:v>1.7900492368112326</c:v>
                </c:pt>
                <c:pt idx="2942">
                  <c:v>1.7696685758634698</c:v>
                </c:pt>
                <c:pt idx="2943">
                  <c:v>1.7491483675101032</c:v>
                </c:pt>
                <c:pt idx="2944">
                  <c:v>1.7284867356344331</c:v>
                </c:pt>
                <c:pt idx="2945">
                  <c:v>1.7076818091535202</c:v>
                </c:pt>
                <c:pt idx="2946">
                  <c:v>1.6867317226090224</c:v>
                </c:pt>
                <c:pt idx="2947">
                  <c:v>1.6656346167644949</c:v>
                </c:pt>
                <c:pt idx="2948">
                  <c:v>1.6443886392090399</c:v>
                </c:pt>
                <c:pt idx="2949">
                  <c:v>1.6229919449650385</c:v>
                </c:pt>
                <c:pt idx="2950">
                  <c:v>1.60144269710194</c:v>
                </c:pt>
                <c:pt idx="2951">
                  <c:v>1.5797390673555436</c:v>
                </c:pt>
                <c:pt idx="2952">
                  <c:v>1.5578792367489549</c:v>
                </c:pt>
                <c:pt idx="2953">
                  <c:v>1.5358613962207319</c:v>
                </c:pt>
                <c:pt idx="2954">
                  <c:v>1.5136837472536908</c:v>
                </c:pt>
                <c:pt idx="2955">
                  <c:v>1.4913445025095768</c:v>
                </c:pt>
                <c:pt idx="2956">
                  <c:v>1.468841886463645</c:v>
                </c:pt>
                <c:pt idx="2957">
                  <c:v>1.4461741360445983</c:v>
                </c:pt>
                <c:pt idx="2958">
                  <c:v>1.4233395012733214</c:v>
                </c:pt>
                <c:pt idx="2959">
                  <c:v>1.4003362459056545</c:v>
                </c:pt>
                <c:pt idx="2960">
                  <c:v>1.3771626480743662</c:v>
                </c:pt>
                <c:pt idx="2961">
                  <c:v>1.3538170009325821</c:v>
                </c:pt>
                <c:pt idx="2962">
                  <c:v>1.3302976132965201</c:v>
                </c:pt>
                <c:pt idx="2963">
                  <c:v>1.3066028102885976</c:v>
                </c:pt>
                <c:pt idx="2964">
                  <c:v>1.2827309339787039</c:v>
                </c:pt>
                <c:pt idx="2965">
                  <c:v>1.2586803440244902</c:v>
                </c:pt>
                <c:pt idx="2966">
                  <c:v>1.2344494183094594</c:v>
                </c:pt>
                <c:pt idx="2967">
                  <c:v>1.2100365535789122</c:v>
                </c:pt>
                <c:pt idx="2968">
                  <c:v>1.1854401660719198</c:v>
                </c:pt>
                <c:pt idx="2969">
                  <c:v>1.1606586921505919</c:v>
                </c:pt>
                <c:pt idx="2970">
                  <c:v>1.1356905889252638</c:v>
                </c:pt>
                <c:pt idx="2971">
                  <c:v>1.1105343348747585</c:v>
                </c:pt>
                <c:pt idx="2972">
                  <c:v>1.0851884304605706</c:v>
                </c:pt>
                <c:pt idx="2973">
                  <c:v>1.0596513987371639</c:v>
                </c:pt>
                <c:pt idx="2974">
                  <c:v>1.0339217859541647</c:v>
                </c:pt>
                <c:pt idx="2975">
                  <c:v>1.0079981621535266</c:v>
                </c:pt>
                <c:pt idx="2976">
                  <c:v>0.98187912175680792</c:v>
                </c:pt>
                <c:pt idx="2977">
                  <c:v>0.95556328414703129</c:v>
                </c:pt>
                <c:pt idx="2978">
                  <c:v>0.92904929424102045</c:v>
                </c:pt>
                <c:pt idx="2979">
                  <c:v>0.90233582305187188</c:v>
                </c:pt>
                <c:pt idx="2980">
                  <c:v>0.87542156824303896</c:v>
                </c:pt>
                <c:pt idx="2981">
                  <c:v>0.84830525467257112</c:v>
                </c:pt>
                <c:pt idx="2982">
                  <c:v>0.8209856349240886</c:v>
                </c:pt>
                <c:pt idx="2983">
                  <c:v>0.79346148983062859</c:v>
                </c:pt>
                <c:pt idx="2984">
                  <c:v>0.76573162898291136</c:v>
                </c:pt>
                <c:pt idx="2985">
                  <c:v>0.73779489122814057</c:v>
                </c:pt>
                <c:pt idx="2986">
                  <c:v>0.70965014515413982</c:v>
                </c:pt>
                <c:pt idx="2987">
                  <c:v>0.681296289561517</c:v>
                </c:pt>
                <c:pt idx="2988">
                  <c:v>0.65273225392165468</c:v>
                </c:pt>
                <c:pt idx="2989">
                  <c:v>0.6239569988200675</c:v>
                </c:pt>
                <c:pt idx="2990">
                  <c:v>0.59496951638590878</c:v>
                </c:pt>
                <c:pt idx="2991">
                  <c:v>0.56576883070559136</c:v>
                </c:pt>
                <c:pt idx="2992">
                  <c:v>0.53635399822111951</c:v>
                </c:pt>
                <c:pt idx="2993">
                  <c:v>0.50672410811251911</c:v>
                </c:pt>
                <c:pt idx="2994">
                  <c:v>0.47687828266345289</c:v>
                </c:pt>
                <c:pt idx="2995">
                  <c:v>0.44681567761071839</c:v>
                </c:pt>
                <c:pt idx="2996">
                  <c:v>0.41653548247559508</c:v>
                </c:pt>
                <c:pt idx="2997">
                  <c:v>0.38603692087845476</c:v>
                </c:pt>
                <c:pt idx="2998">
                  <c:v>0.35531925083458993</c:v>
                </c:pt>
                <c:pt idx="2999">
                  <c:v>0.32438176503262423</c:v>
                </c:pt>
                <c:pt idx="3000">
                  <c:v>0.29322379109419633</c:v>
                </c:pt>
                <c:pt idx="3001">
                  <c:v>0.261844691813645</c:v>
                </c:pt>
                <c:pt idx="3002">
                  <c:v>0.23024386538041353</c:v>
                </c:pt>
                <c:pt idx="3003">
                  <c:v>0.19842074558083661</c:v>
                </c:pt>
                <c:pt idx="3004">
                  <c:v>0.16637480198008897</c:v>
                </c:pt>
                <c:pt idx="3005">
                  <c:v>0.13410554008522035</c:v>
                </c:pt>
                <c:pt idx="3006">
                  <c:v>0.10161250148775464</c:v>
                </c:pt>
                <c:pt idx="3007">
                  <c:v>6.8895263985591329E-2</c:v>
                </c:pt>
                <c:pt idx="3008">
                  <c:v>3.5953441685625087E-2</c:v>
                </c:pt>
                <c:pt idx="3009">
                  <c:v>2.7866850845375043E-3</c:v>
                </c:pt>
                <c:pt idx="3010">
                  <c:v>-3.0605318869388335E-2</c:v>
                </c:pt>
                <c:pt idx="3011">
                  <c:v>-6.4222846736723016E-2</c:v>
                </c:pt>
                <c:pt idx="3012">
                  <c:v>-9.806613856669541E-2</c:v>
                </c:pt>
                <c:pt idx="3013">
                  <c:v>-0.13213539789831083</c:v>
                </c:pt>
                <c:pt idx="3014">
                  <c:v>-0.16643079178236175</c:v>
                </c:pt>
                <c:pt idx="3015">
                  <c:v>-0.20095245082392538</c:v>
                </c:pt>
                <c:pt idx="3016">
                  <c:v>-0.23570046924534457</c:v>
                </c:pt>
                <c:pt idx="3017">
                  <c:v>-0.27067490496999097</c:v>
                </c:pt>
                <c:pt idx="3018">
                  <c:v>-0.30587577972691776</c:v>
                </c:pt>
                <c:pt idx="3019">
                  <c:v>-0.3413030791749056</c:v>
                </c:pt>
                <c:pt idx="3020">
                  <c:v>-0.37695675304804133</c:v>
                </c:pt>
                <c:pt idx="3021">
                  <c:v>-0.41283671532040001</c:v>
                </c:pt>
                <c:pt idx="3022">
                  <c:v>-0.44894284439126486</c:v>
                </c:pt>
                <c:pt idx="3023">
                  <c:v>-0.48527498328950824</c:v>
                </c:pt>
                <c:pt idx="3024">
                  <c:v>-0.52183293989831669</c:v>
                </c:pt>
                <c:pt idx="3025">
                  <c:v>-0.5586164871982473</c:v>
                </c:pt>
                <c:pt idx="3026">
                  <c:v>-0.59562536353002227</c:v>
                </c:pt>
                <c:pt idx="3027">
                  <c:v>-0.63285927287565436</c:v>
                </c:pt>
                <c:pt idx="3028">
                  <c:v>-0.67031788515798452</c:v>
                </c:pt>
                <c:pt idx="3029">
                  <c:v>-0.70800083655846058</c:v>
                </c:pt>
                <c:pt idx="3030">
                  <c:v>-0.74590772985282716</c:v>
                </c:pt>
                <c:pt idx="3031">
                  <c:v>-0.78403813476339856</c:v>
                </c:pt>
                <c:pt idx="3032">
                  <c:v>-0.82239158832951231</c:v>
                </c:pt>
                <c:pt idx="3033">
                  <c:v>-0.86096759529382838</c:v>
                </c:pt>
                <c:pt idx="3034">
                  <c:v>-0.89976562850462605</c:v>
                </c:pt>
                <c:pt idx="3035">
                  <c:v>-0.93878512933488467</c:v>
                </c:pt>
                <c:pt idx="3036">
                  <c:v>-0.97802550811566547</c:v>
                </c:pt>
                <c:pt idx="3037">
                  <c:v>-1.0174861445847476</c:v>
                </c:pt>
                <c:pt idx="3038">
                  <c:v>-1.0571663883500289</c:v>
                </c:pt>
                <c:pt idx="3039">
                  <c:v>-1.0970655593662071</c:v>
                </c:pt>
                <c:pt idx="3040">
                  <c:v>-1.1371829484257363</c:v>
                </c:pt>
                <c:pt idx="3041">
                  <c:v>-1.1775178176619585</c:v>
                </c:pt>
                <c:pt idx="3042">
                  <c:v>-1.2180694010649602</c:v>
                </c:pt>
                <c:pt idx="3043">
                  <c:v>-1.2588369050098134</c:v>
                </c:pt>
                <c:pt idx="3044">
                  <c:v>-1.2998195087952769</c:v>
                </c:pt>
                <c:pt idx="3045">
                  <c:v>-1.3410163651945477</c:v>
                </c:pt>
                <c:pt idx="3046">
                  <c:v>-1.382426601015071</c:v>
                </c:pt>
                <c:pt idx="3047">
                  <c:v>-1.4240493176692406</c:v>
                </c:pt>
                <c:pt idx="3048">
                  <c:v>-1.4658835917539448</c:v>
                </c:pt>
                <c:pt idx="3049">
                  <c:v>-1.5079284756385081</c:v>
                </c:pt>
                <c:pt idx="3050">
                  <c:v>-1.5501829980612136</c:v>
                </c:pt>
                <c:pt idx="3051">
                  <c:v>-1.5926461647331691</c:v>
                </c:pt>
                <c:pt idx="3052">
                  <c:v>-1.6353169589493777</c:v>
                </c:pt>
                <c:pt idx="3053">
                  <c:v>-1.678194342206093</c:v>
                </c:pt>
                <c:pt idx="3054">
                  <c:v>-1.7212772548245119</c:v>
                </c:pt>
                <c:pt idx="3055">
                  <c:v>-1.7645646165790894</c:v>
                </c:pt>
                <c:pt idx="3056">
                  <c:v>-1.8080553273315183</c:v>
                </c:pt>
                <c:pt idx="3057">
                  <c:v>-1.851748267668214</c:v>
                </c:pt>
                <c:pt idx="3058">
                  <c:v>-1.8956422995423945</c:v>
                </c:pt>
                <c:pt idx="3059">
                  <c:v>-1.9397362669183413</c:v>
                </c:pt>
                <c:pt idx="3060">
                  <c:v>-1.9840289964192235</c:v>
                </c:pt>
                <c:pt idx="3061">
                  <c:v>-2.0285192979763691</c:v>
                </c:pt>
                <c:pt idx="3062">
                  <c:v>-2.0732059654806805</c:v>
                </c:pt>
                <c:pt idx="3063">
                  <c:v>-2.1180877774346119</c:v>
                </c:pt>
                <c:pt idx="3064">
                  <c:v>-2.1631634976052028</c:v>
                </c:pt>
                <c:pt idx="3065">
                  <c:v>-2.2084318756769985</c:v>
                </c:pt>
                <c:pt idx="3066">
                  <c:v>-2.2538916479040396</c:v>
                </c:pt>
                <c:pt idx="3067">
                  <c:v>-2.2995415377623312</c:v>
                </c:pt>
                <c:pt idx="3068">
                  <c:v>-2.3453802565992636</c:v>
                </c:pt>
                <c:pt idx="3069">
                  <c:v>-2.3914065042822505</c:v>
                </c:pt>
                <c:pt idx="3070">
                  <c:v>-2.437618969844987</c:v>
                </c:pt>
                <c:pt idx="3071">
                  <c:v>-2.4840163321307398</c:v>
                </c:pt>
                <c:pt idx="3072">
                  <c:v>-2.5305972604325762</c:v>
                </c:pt>
                <c:pt idx="3073">
                  <c:v>-2.5773604151297591</c:v>
                </c:pt>
                <c:pt idx="3074">
                  <c:v>-2.6243044483208893</c:v>
                </c:pt>
                <c:pt idx="3075">
                  <c:v>-2.6714280044520629</c:v>
                </c:pt>
                <c:pt idx="3076">
                  <c:v>-2.7187297209398182</c:v>
                </c:pt>
                <c:pt idx="3077">
                  <c:v>-2.7662082287905116</c:v>
                </c:pt>
                <c:pt idx="3078">
                  <c:v>-2.813862153212825</c:v>
                </c:pt>
                <c:pt idx="3079">
                  <c:v>-2.8616901142247038</c:v>
                </c:pt>
                <c:pt idx="3080">
                  <c:v>-2.9096907272544286</c:v>
                </c:pt>
                <c:pt idx="3081">
                  <c:v>-2.9578626037354718</c:v>
                </c:pt>
                <c:pt idx="3082">
                  <c:v>-3.0062043516937069</c:v>
                </c:pt>
                <c:pt idx="3083">
                  <c:v>-3.0547145763286032</c:v>
                </c:pt>
                <c:pt idx="3084">
                  <c:v>-3.1033918805859182</c:v>
                </c:pt>
                <c:pt idx="3085">
                  <c:v>-3.1522348657240409</c:v>
                </c:pt>
                <c:pt idx="3086">
                  <c:v>-3.2012421318715663</c:v>
                </c:pt>
                <c:pt idx="3087">
                  <c:v>-3.2504122785771732</c:v>
                </c:pt>
                <c:pt idx="3088">
                  <c:v>-3.2997439053506668</c:v>
                </c:pt>
                <c:pt idx="3089">
                  <c:v>-3.3492356121969316</c:v>
                </c:pt>
                <c:pt idx="3090">
                  <c:v>-3.3988860001390986</c:v>
                </c:pt>
                <c:pt idx="3091">
                  <c:v>-3.4486936717343681</c:v>
                </c:pt>
                <c:pt idx="3092">
                  <c:v>-3.4986572315804265</c:v>
                </c:pt>
                <c:pt idx="3093">
                  <c:v>-3.5487752868120044</c:v>
                </c:pt>
                <c:pt idx="3094">
                  <c:v>-3.59904644758883</c:v>
                </c:pt>
                <c:pt idx="3095">
                  <c:v>-3.6494693275738541</c:v>
                </c:pt>
                <c:pt idx="3096">
                  <c:v>-3.7000425444014704</c:v>
                </c:pt>
                <c:pt idx="3097">
                  <c:v>-3.7507647201365883</c:v>
                </c:pt>
                <c:pt idx="3098">
                  <c:v>-3.8016344817230783</c:v>
                </c:pt>
                <c:pt idx="3099">
                  <c:v>-3.8526504614232744</c:v>
                </c:pt>
                <c:pt idx="3100">
                  <c:v>-3.9038112972468668</c:v>
                </c:pt>
                <c:pt idx="3101">
                  <c:v>-3.9551156333694895</c:v>
                </c:pt>
                <c:pt idx="3102">
                  <c:v>-4.0065621205420499</c:v>
                </c:pt>
                <c:pt idx="3103">
                  <c:v>-4.0581494164889085</c:v>
                </c:pt>
                <c:pt idx="3104">
                  <c:v>-4.1098761862968294</c:v>
                </c:pt>
                <c:pt idx="3105">
                  <c:v>-4.161741102792778</c:v>
                </c:pt>
                <c:pt idx="3106">
                  <c:v>-4.2137428469124165</c:v>
                </c:pt>
                <c:pt idx="3107">
                  <c:v>-4.2658801080573747</c:v>
                </c:pt>
                <c:pt idx="3108">
                  <c:v>-4.3181515844435649</c:v>
                </c:pt>
                <c:pt idx="3109">
                  <c:v>-4.3705559834377405</c:v>
                </c:pt>
                <c:pt idx="3110">
                  <c:v>-4.4230920218854379</c:v>
                </c:pt>
                <c:pt idx="3111">
                  <c:v>-4.4757584264276957</c:v>
                </c:pt>
                <c:pt idx="3112">
                  <c:v>-4.5285539338074985</c:v>
                </c:pt>
                <c:pt idx="3113">
                  <c:v>-4.5814772911678405</c:v>
                </c:pt>
                <c:pt idx="3114">
                  <c:v>-4.63452725633742</c:v>
                </c:pt>
                <c:pt idx="3115">
                  <c:v>-4.6877025981082792</c:v>
                </c:pt>
                <c:pt idx="3116">
                  <c:v>-4.74100209650239</c:v>
                </c:pt>
                <c:pt idx="3117">
                  <c:v>-4.7944245430291463</c:v>
                </c:pt>
                <c:pt idx="3118">
                  <c:v>-4.8479687409326324</c:v>
                </c:pt>
                <c:pt idx="3119">
                  <c:v>-4.9016335054297215</c:v>
                </c:pt>
                <c:pt idx="3120">
                  <c:v>-4.9554176639382455</c:v>
                </c:pt>
                <c:pt idx="3121">
                  <c:v>-5.0093200562953841</c:v>
                </c:pt>
                <c:pt idx="3122">
                  <c:v>-5.0633395349681374</c:v>
                </c:pt>
                <c:pt idx="3123">
                  <c:v>-5.1174749652524891</c:v>
                </c:pt>
                <c:pt idx="3124">
                  <c:v>-5.1717252254650861</c:v>
                </c:pt>
                <c:pt idx="3125">
                  <c:v>-5.226089207125205</c:v>
                </c:pt>
                <c:pt idx="3126">
                  <c:v>-5.2805658151276411</c:v>
                </c:pt>
                <c:pt idx="3127">
                  <c:v>-5.3351539679073188</c:v>
                </c:pt>
                <c:pt idx="3128">
                  <c:v>-5.3898525975948139</c:v>
                </c:pt>
                <c:pt idx="3129">
                  <c:v>-5.444660650163895</c:v>
                </c:pt>
                <c:pt idx="3130">
                  <c:v>-5.4995770855693218</c:v>
                </c:pt>
                <c:pt idx="3131">
                  <c:v>-5.5546008778784914</c:v>
                </c:pt>
                <c:pt idx="3132">
                  <c:v>-5.609731015392736</c:v>
                </c:pt>
                <c:pt idx="3133">
                  <c:v>-5.6649665007622971</c:v>
                </c:pt>
                <c:pt idx="3134">
                  <c:v>-5.7203063510924954</c:v>
                </c:pt>
                <c:pt idx="3135">
                  <c:v>-5.7757495980422977</c:v>
                </c:pt>
                <c:pt idx="3136">
                  <c:v>-5.8312952879160127</c:v>
                </c:pt>
                <c:pt idx="3137">
                  <c:v>-5.8869424817461731</c:v>
                </c:pt>
                <c:pt idx="3138">
                  <c:v>-5.9426902553704943</c:v>
                </c:pt>
                <c:pt idx="3139">
                  <c:v>-5.9985376995011226</c:v>
                </c:pt>
                <c:pt idx="3140">
                  <c:v>-6.0544839197862839</c:v>
                </c:pt>
                <c:pt idx="3141">
                  <c:v>-6.1105280368665325</c:v>
                </c:pt>
                <c:pt idx="3142">
                  <c:v>-6.1666691864224186</c:v>
                </c:pt>
                <c:pt idx="3143">
                  <c:v>-6.2229065192173216</c:v>
                </c:pt>
                <c:pt idx="3144">
                  <c:v>-6.2792392011326905</c:v>
                </c:pt>
                <c:pt idx="3145">
                  <c:v>-6.3356664131975569</c:v>
                </c:pt>
                <c:pt idx="3146">
                  <c:v>-6.3921873516114038</c:v>
                </c:pt>
                <c:pt idx="3147">
                  <c:v>-6.4488012277618925</c:v>
                </c:pt>
                <c:pt idx="3148">
                  <c:v>-6.5055072682359727</c:v>
                </c:pt>
                <c:pt idx="3149">
                  <c:v>-6.5623047148256033</c:v>
                </c:pt>
                <c:pt idx="3150">
                  <c:v>-6.6191928245277527</c:v>
                </c:pt>
                <c:pt idx="3151">
                  <c:v>-6.6761708695390789</c:v>
                </c:pt>
                <c:pt idx="3152">
                  <c:v>-6.7332381372456762</c:v>
                </c:pt>
                <c:pt idx="3153">
                  <c:v>-6.7903939302066894</c:v>
                </c:pt>
                <c:pt idx="3154">
                  <c:v>-6.8476375661343631</c:v>
                </c:pt>
                <c:pt idx="3155">
                  <c:v>-6.904968377867795</c:v>
                </c:pt>
                <c:pt idx="3156">
                  <c:v>-6.9623857133429423</c:v>
                </c:pt>
                <c:pt idx="3157">
                  <c:v>-7.0198889355574874</c:v>
                </c:pt>
                <c:pt idx="3158">
                  <c:v>-7.0774774225318273</c:v>
                </c:pt>
                <c:pt idx="3159">
                  <c:v>-7.135150567264855</c:v>
                </c:pt>
                <c:pt idx="3160">
                  <c:v>-7.1929077776863926</c:v>
                </c:pt>
                <c:pt idx="3161">
                  <c:v>-7.2507484766051409</c:v>
                </c:pt>
                <c:pt idx="3162">
                  <c:v>-7.3086721016524212</c:v>
                </c:pt>
                <c:pt idx="3163">
                  <c:v>-7.3666781052232313</c:v>
                </c:pt>
                <c:pt idx="3164">
                  <c:v>-7.4247659544118516</c:v>
                </c:pt>
                <c:pt idx="3165">
                  <c:v>-7.4829351309450542</c:v>
                </c:pt>
                <c:pt idx="3166">
                  <c:v>-7.5411851311120568</c:v>
                </c:pt>
                <c:pt idx="3167">
                  <c:v>-7.5995154656905672</c:v>
                </c:pt>
                <c:pt idx="3168">
                  <c:v>-7.6579256598691492</c:v>
                </c:pt>
                <c:pt idx="3169">
                  <c:v>-7.71641525316734</c:v>
                </c:pt>
                <c:pt idx="3170">
                  <c:v>-7.7749837993526558</c:v>
                </c:pt>
                <c:pt idx="3171">
                  <c:v>-7.8336308663547749</c:v>
                </c:pt>
                <c:pt idx="3172">
                  <c:v>-7.8923560361755873</c:v>
                </c:pt>
                <c:pt idx="3173">
                  <c:v>-7.9511589047984739</c:v>
                </c:pt>
                <c:pt idx="3174">
                  <c:v>-8.0100390820943588</c:v>
                </c:pt>
                <c:pt idx="3175">
                  <c:v>-8.068996191724132</c:v>
                </c:pt>
                <c:pt idx="3176">
                  <c:v>-8.1280298710406402</c:v>
                </c:pt>
                <c:pt idx="3177">
                  <c:v>-8.1871397709866489</c:v>
                </c:pt>
                <c:pt idx="3178">
                  <c:v>-8.2463255559918434</c:v>
                </c:pt>
                <c:pt idx="3179">
                  <c:v>-8.3055869038667911</c:v>
                </c:pt>
                <c:pt idx="3180">
                  <c:v>-8.3649235056958346</c:v>
                </c:pt>
                <c:pt idx="3181">
                  <c:v>-8.4243350657269076</c:v>
                </c:pt>
                <c:pt idx="3182">
                  <c:v>-8.4838213012614858</c:v>
                </c:pt>
                <c:pt idx="3183">
                  <c:v>-8.5433819425391988</c:v>
                </c:pt>
                <c:pt idx="3184">
                  <c:v>-8.6030167326256866</c:v>
                </c:pt>
                <c:pt idx="3185">
                  <c:v>-8.6627254272943901</c:v>
                </c:pt>
                <c:pt idx="3186">
                  <c:v>-8.7225077949089211</c:v>
                </c:pt>
                <c:pt idx="3187">
                  <c:v>-8.7823636163047407</c:v>
                </c:pt>
                <c:pt idx="3188">
                  <c:v>-8.8422926846675978</c:v>
                </c:pt>
                <c:pt idx="3189">
                  <c:v>-8.9022948054115396</c:v>
                </c:pt>
                <c:pt idx="3190">
                  <c:v>-8.9623697960561941</c:v>
                </c:pt>
                <c:pt idx="3191">
                  <c:v>-9.0225174861025081</c:v>
                </c:pt>
                <c:pt idx="3192">
                  <c:v>-9.0827377169064363</c:v>
                </c:pt>
                <c:pt idx="3193">
                  <c:v>-9.1430303415539811</c:v>
                </c:pt>
                <c:pt idx="3194">
                  <c:v>-9.2033952247324269</c:v>
                </c:pt>
                <c:pt idx="3195">
                  <c:v>-9.2638322426030122</c:v>
                </c:pt>
                <c:pt idx="3196">
                  <c:v>-9.3243412826715044</c:v>
                </c:pt>
                <c:pt idx="3197">
                  <c:v>-9.384922243657936</c:v>
                </c:pt>
                <c:pt idx="3198">
                  <c:v>-9.4455750353674155</c:v>
                </c:pt>
                <c:pt idx="3199">
                  <c:v>-9.5062995785568294</c:v>
                </c:pt>
                <c:pt idx="3200">
                  <c:v>-9.5670958048049535</c:v>
                </c:pt>
                <c:pt idx="3201">
                  <c:v>-9.6279636563790678</c:v>
                </c:pt>
                <c:pt idx="3202">
                  <c:v>-9.688903086101682</c:v>
                </c:pt>
                <c:pt idx="3203">
                  <c:v>-9.7499140572185876</c:v>
                </c:pt>
                <c:pt idx="3204">
                  <c:v>-9.8109965432635935</c:v>
                </c:pt>
                <c:pt idx="3205">
                  <c:v>-9.8721505279255357</c:v>
                </c:pt>
                <c:pt idx="3206">
                  <c:v>-9.9333760049129811</c:v>
                </c:pt>
                <c:pt idx="3207">
                  <c:v>-9.9946729778200485</c:v>
                </c:pt>
                <c:pt idx="3208">
                  <c:v>-10.056041459991263</c:v>
                </c:pt>
                <c:pt idx="3209">
                  <c:v>-10.117481474386667</c:v>
                </c:pt>
                <c:pt idx="3210">
                  <c:v>-10.178993053445955</c:v>
                </c:pt>
                <c:pt idx="3211">
                  <c:v>-10.240576238953786</c:v>
                </c:pt>
                <c:pt idx="3212">
                  <c:v>-10.302231081903578</c:v>
                </c:pt>
                <c:pt idx="3213">
                  <c:v>-10.363957642362555</c:v>
                </c:pt>
                <c:pt idx="3214">
                  <c:v>-10.425755989335704</c:v>
                </c:pt>
                <c:pt idx="3215">
                  <c:v>-10.487626200630963</c:v>
                </c:pt>
                <c:pt idx="3216">
                  <c:v>-10.549568362722489</c:v>
                </c:pt>
                <c:pt idx="3217">
                  <c:v>-10.61158257061664</c:v>
                </c:pt>
                <c:pt idx="3218">
                  <c:v>-10.673668927715976</c:v>
                </c:pt>
                <c:pt idx="3219">
                  <c:v>-10.735827545683922</c:v>
                </c:pt>
                <c:pt idx="3220">
                  <c:v>-10.798058544310491</c:v>
                </c:pt>
                <c:pt idx="3221">
                  <c:v>-10.860362051376704</c:v>
                </c:pt>
                <c:pt idx="3222">
                  <c:v>-10.922738202520648</c:v>
                </c:pt>
                <c:pt idx="3223">
                  <c:v>-10.985187141102733</c:v>
                </c:pt>
                <c:pt idx="3224">
                  <c:v>-11.047709018071906</c:v>
                </c:pt>
                <c:pt idx="3225">
                  <c:v>-11.110303991832065</c:v>
                </c:pt>
                <c:pt idx="3226">
                  <c:v>-11.172972228107819</c:v>
                </c:pt>
                <c:pt idx="3227">
                  <c:v>-11.235713899812318</c:v>
                </c:pt>
                <c:pt idx="3228">
                  <c:v>-11.298529186913942</c:v>
                </c:pt>
                <c:pt idx="3229">
                  <c:v>-11.361418276303963</c:v>
                </c:pt>
                <c:pt idx="3230">
                  <c:v>-11.424381361664606</c:v>
                </c:pt>
                <c:pt idx="3231">
                  <c:v>-11.487418643337717</c:v>
                </c:pt>
                <c:pt idx="3232">
                  <c:v>-11.550530328193016</c:v>
                </c:pt>
                <c:pt idx="3233">
                  <c:v>-11.613716629497873</c:v>
                </c:pt>
                <c:pt idx="3234">
                  <c:v>-11.676977766786681</c:v>
                </c:pt>
                <c:pt idx="3235">
                  <c:v>-11.740313965731735</c:v>
                </c:pt>
                <c:pt idx="3236">
                  <c:v>-11.803725458012767</c:v>
                </c:pt>
                <c:pt idx="3237">
                  <c:v>-11.867212481189458</c:v>
                </c:pt>
                <c:pt idx="3238">
                  <c:v>-11.930775278571984</c:v>
                </c:pt>
                <c:pt idx="3239">
                  <c:v>-11.99441409909398</c:v>
                </c:pt>
                <c:pt idx="3240">
                  <c:v>-12.058129197185316</c:v>
                </c:pt>
                <c:pt idx="3241">
                  <c:v>-12.121920832644978</c:v>
                </c:pt>
                <c:pt idx="3242">
                  <c:v>-12.185789270515041</c:v>
                </c:pt>
                <c:pt idx="3243">
                  <c:v>-12.249734780955839</c:v>
                </c:pt>
                <c:pt idx="3244">
                  <c:v>-12.313757639119951</c:v>
                </c:pt>
                <c:pt idx="3245">
                  <c:v>-12.377858125028734</c:v>
                </c:pt>
                <c:pt idx="3246">
                  <c:v>-12.442036523447875</c:v>
                </c:pt>
                <c:pt idx="3247">
                  <c:v>-12.506293123764845</c:v>
                </c:pt>
                <c:pt idx="3248">
                  <c:v>-12.570628219865752</c:v>
                </c:pt>
                <c:pt idx="3249">
                  <c:v>-12.635042110014123</c:v>
                </c:pt>
                <c:pt idx="3250">
                  <c:v>-12.699535096729148</c:v>
                </c:pt>
                <c:pt idx="3251">
                  <c:v>-12.764107486665138</c:v>
                </c:pt>
                <c:pt idx="3252">
                  <c:v>-12.828759590491742</c:v>
                </c:pt>
                <c:pt idx="3253">
                  <c:v>-12.893491722774492</c:v>
                </c:pt>
                <c:pt idx="3254">
                  <c:v>-12.958304201856087</c:v>
                </c:pt>
                <c:pt idx="3255">
                  <c:v>-13.023197349738588</c:v>
                </c:pt>
                <c:pt idx="3256">
                  <c:v>-13.088171491965927</c:v>
                </c:pt>
                <c:pt idx="3257">
                  <c:v>-13.153226957507204</c:v>
                </c:pt>
                <c:pt idx="3258">
                  <c:v>-13.218364078641283</c:v>
                </c:pt>
                <c:pt idx="3259">
                  <c:v>-13.283583190840588</c:v>
                </c:pt>
                <c:pt idx="3260">
                  <c:v>-13.348884632657661</c:v>
                </c:pt>
                <c:pt idx="3261">
                  <c:v>-13.414268745610379</c:v>
                </c:pt>
                <c:pt idx="3262">
                  <c:v>-13.47973587406916</c:v>
                </c:pt>
                <c:pt idx="3263">
                  <c:v>-13.545286365144555</c:v>
                </c:pt>
                <c:pt idx="3264">
                  <c:v>-13.610920568575281</c:v>
                </c:pt>
                <c:pt idx="3265">
                  <c:v>-13.67663883661767</c:v>
                </c:pt>
                <c:pt idx="3266">
                  <c:v>-13.74244152393465</c:v>
                </c:pt>
                <c:pt idx="3267">
                  <c:v>-13.8083289874867</c:v>
                </c:pt>
                <c:pt idx="3268">
                  <c:v>-13.874301586422657</c:v>
                </c:pt>
                <c:pt idx="3269">
                  <c:v>-13.940359681972092</c:v>
                </c:pt>
                <c:pt idx="3270">
                  <c:v>-14.00650363733725</c:v>
                </c:pt>
                <c:pt idx="3271">
                  <c:v>-14.072733817586622</c:v>
                </c:pt>
                <c:pt idx="3272">
                  <c:v>-14.139050589548985</c:v>
                </c:pt>
                <c:pt idx="3273">
                  <c:v>-14.205454321708601</c:v>
                </c:pt>
                <c:pt idx="3274">
                  <c:v>-14.271945384099931</c:v>
                </c:pt>
                <c:pt idx="3275">
                  <c:v>-14.338524148204703</c:v>
                </c:pt>
                <c:pt idx="3276">
                  <c:v>-14.405190986848419</c:v>
                </c:pt>
                <c:pt idx="3277">
                  <c:v>-14.471946274098466</c:v>
                </c:pt>
                <c:pt idx="3278">
                  <c:v>-14.538790385162397</c:v>
                </c:pt>
                <c:pt idx="3279">
                  <c:v>-14.605723696286843</c:v>
                </c:pt>
                <c:pt idx="3280">
                  <c:v>-14.672746584658828</c:v>
                </c:pt>
                <c:pt idx="3281">
                  <c:v>-14.739859428304909</c:v>
                </c:pt>
                <c:pt idx="3282">
                  <c:v>-14.807062605993478</c:v>
                </c:pt>
                <c:pt idx="3283">
                  <c:v>-14.874356497137416</c:v>
                </c:pt>
                <c:pt idx="3284">
                  <c:v>-14.941741481696404</c:v>
                </c:pt>
                <c:pt idx="3285">
                  <c:v>-15.009217940081065</c:v>
                </c:pt>
                <c:pt idx="3286">
                  <c:v>-15.076786253057382</c:v>
                </c:pt>
                <c:pt idx="3287">
                  <c:v>-15.144446801652304</c:v>
                </c:pt>
                <c:pt idx="3288">
                  <c:v>-15.212199967059522</c:v>
                </c:pt>
                <c:pt idx="3289">
                  <c:v>-15.280046130546292</c:v>
                </c:pt>
                <c:pt idx="3290">
                  <c:v>-15.347985673361329</c:v>
                </c:pt>
                <c:pt idx="3291">
                  <c:v>-15.416018976642965</c:v>
                </c:pt>
                <c:pt idx="3292">
                  <c:v>-15.484146421328013</c:v>
                </c:pt>
                <c:pt idx="3293">
                  <c:v>-15.552368388062671</c:v>
                </c:pt>
                <c:pt idx="3294">
                  <c:v>-15.620685257111759</c:v>
                </c:pt>
                <c:pt idx="3295">
                  <c:v>-15.689097408271396</c:v>
                </c:pt>
                <c:pt idx="3296">
                  <c:v>-15.757605220780484</c:v>
                </c:pt>
                <c:pt idx="3297">
                  <c:v>-15.826209073234153</c:v>
                </c:pt>
                <c:pt idx="3298">
                  <c:v>-15.894909343497241</c:v>
                </c:pt>
                <c:pt idx="3299">
                  <c:v>-15.96370640861895</c:v>
                </c:pt>
                <c:pt idx="3300">
                  <c:v>-16.032600644747905</c:v>
                </c:pt>
                <c:pt idx="3301">
                  <c:v>-16.101592427048729</c:v>
                </c:pt>
                <c:pt idx="3302">
                  <c:v>-16.170682129618704</c:v>
                </c:pt>
                <c:pt idx="3303">
                  <c:v>-16.239870125404988</c:v>
                </c:pt>
                <c:pt idx="3304">
                  <c:v>-16.309156786123527</c:v>
                </c:pt>
                <c:pt idx="3305">
                  <c:v>-16.378542482178457</c:v>
                </c:pt>
                <c:pt idx="3306">
                  <c:v>-16.448027582581378</c:v>
                </c:pt>
                <c:pt idx="3307">
                  <c:v>-16.51761245487268</c:v>
                </c:pt>
                <c:pt idx="3308">
                  <c:v>-16.587297465042738</c:v>
                </c:pt>
                <c:pt idx="3309">
                  <c:v>-16.657082977454557</c:v>
                </c:pt>
                <c:pt idx="3310">
                  <c:v>-16.726969354766844</c:v>
                </c:pt>
                <c:pt idx="3311">
                  <c:v>-16.796956957857539</c:v>
                </c:pt>
                <c:pt idx="3312">
                  <c:v>-16.867046145748908</c:v>
                </c:pt>
                <c:pt idx="3313">
                  <c:v>-16.937237275532937</c:v>
                </c:pt>
                <c:pt idx="3314">
                  <c:v>-17.007530702297224</c:v>
                </c:pt>
                <c:pt idx="3315">
                  <c:v>-17.077926779052767</c:v>
                </c:pt>
                <c:pt idx="3316">
                  <c:v>-17.148425856660868</c:v>
                </c:pt>
                <c:pt idx="3317">
                  <c:v>-17.219028283762604</c:v>
                </c:pt>
                <c:pt idx="3318">
                  <c:v>-17.289734406707922</c:v>
                </c:pt>
                <c:pt idx="3319">
                  <c:v>-17.360544569485413</c:v>
                </c:pt>
                <c:pt idx="3320">
                  <c:v>-17.431459113653982</c:v>
                </c:pt>
                <c:pt idx="3321">
                  <c:v>-17.50247837827462</c:v>
                </c:pt>
                <c:pt idx="3322">
                  <c:v>-17.573602699842304</c:v>
                </c:pt>
                <c:pt idx="3323">
                  <c:v>-17.644832412219841</c:v>
                </c:pt>
                <c:pt idx="3324">
                  <c:v>-17.71616784657262</c:v>
                </c:pt>
                <c:pt idx="3325">
                  <c:v>-17.787609331302228</c:v>
                </c:pt>
                <c:pt idx="3326">
                  <c:v>-17.859157191983549</c:v>
                </c:pt>
                <c:pt idx="3327">
                  <c:v>-17.930811751300649</c:v>
                </c:pt>
                <c:pt idx="3328">
                  <c:v>-18.002573328984163</c:v>
                </c:pt>
                <c:pt idx="3329">
                  <c:v>-18.074442241749885</c:v>
                </c:pt>
                <c:pt idx="3330">
                  <c:v>-18.146418803237193</c:v>
                </c:pt>
                <c:pt idx="3331">
                  <c:v>-18.218503323949108</c:v>
                </c:pt>
                <c:pt idx="3332">
                  <c:v>-18.290696111193252</c:v>
                </c:pt>
                <c:pt idx="3333">
                  <c:v>-18.362997469022435</c:v>
                </c:pt>
                <c:pt idx="3334">
                  <c:v>-18.435407698177563</c:v>
                </c:pt>
                <c:pt idx="3335">
                  <c:v>-18.50792709602991</c:v>
                </c:pt>
                <c:pt idx="3336">
                  <c:v>-18.580555956526101</c:v>
                </c:pt>
                <c:pt idx="3337">
                  <c:v>-18.653294570131003</c:v>
                </c:pt>
                <c:pt idx="3338">
                  <c:v>-18.726143223775054</c:v>
                </c:pt>
                <c:pt idx="3339">
                  <c:v>-18.799102200798817</c:v>
                </c:pt>
                <c:pt idx="3340">
                  <c:v>-18.872171780901049</c:v>
                </c:pt>
                <c:pt idx="3341">
                  <c:v>-18.945352240086429</c:v>
                </c:pt>
                <c:pt idx="3342">
                  <c:v>-19.018643850613685</c:v>
                </c:pt>
                <c:pt idx="3343">
                  <c:v>-19.092046880945396</c:v>
                </c:pt>
                <c:pt idx="3344">
                  <c:v>-19.165561595698343</c:v>
                </c:pt>
                <c:pt idx="3345">
                  <c:v>-19.239188255594687</c:v>
                </c:pt>
                <c:pt idx="3346">
                  <c:v>-19.312927117413651</c:v>
                </c:pt>
                <c:pt idx="3347">
                  <c:v>-19.386778433944176</c:v>
                </c:pt>
                <c:pt idx="3348">
                  <c:v>-19.460742453938376</c:v>
                </c:pt>
                <c:pt idx="3349">
                  <c:v>-19.53481942206659</c:v>
                </c:pt>
                <c:pt idx="3350">
                  <c:v>-19.609009578871579</c:v>
                </c:pt>
                <c:pt idx="3351">
                  <c:v>-19.683313160724868</c:v>
                </c:pt>
                <c:pt idx="3352">
                  <c:v>-19.757730399784304</c:v>
                </c:pt>
                <c:pt idx="3353">
                  <c:v>-19.832261523950091</c:v>
                </c:pt>
                <c:pt idx="3354">
                  <c:v>-19.906906756824526</c:v>
                </c:pt>
                <c:pt idx="3355">
                  <c:v>-19.981666317670911</c:v>
                </c:pt>
                <c:pt idx="3356">
                  <c:v>-20.056540421373331</c:v>
                </c:pt>
                <c:pt idx="3357">
                  <c:v>-20.131529278397352</c:v>
                </c:pt>
                <c:pt idx="3358">
                  <c:v>-20.206633094752661</c:v>
                </c:pt>
                <c:pt idx="3359">
                  <c:v>-20.281852071954638</c:v>
                </c:pt>
                <c:pt idx="3360">
                  <c:v>-20.35718640698796</c:v>
                </c:pt>
                <c:pt idx="3361">
                  <c:v>-20.432636292271017</c:v>
                </c:pt>
                <c:pt idx="3362">
                  <c:v>-20.508201915620219</c:v>
                </c:pt>
                <c:pt idx="3363">
                  <c:v>-20.583883460216697</c:v>
                </c:pt>
                <c:pt idx="3364">
                  <c:v>-20.659681104572179</c:v>
                </c:pt>
                <c:pt idx="3365">
                  <c:v>-20.735595022496454</c:v>
                </c:pt>
                <c:pt idx="3366">
                  <c:v>-20.811625383065962</c:v>
                </c:pt>
                <c:pt idx="3367">
                  <c:v>-20.887772350592563</c:v>
                </c:pt>
                <c:pt idx="3368">
                  <c:v>-20.964036084593616</c:v>
                </c:pt>
                <c:pt idx="3369">
                  <c:v>-21.040416739762136</c:v>
                </c:pt>
                <c:pt idx="3370">
                  <c:v>-21.116914465939288</c:v>
                </c:pt>
                <c:pt idx="3371">
                  <c:v>-21.193529408085428</c:v>
                </c:pt>
                <c:pt idx="3372">
                  <c:v>-21.270261706254367</c:v>
                </c:pt>
                <c:pt idx="3373">
                  <c:v>-21.347111495566597</c:v>
                </c:pt>
                <c:pt idx="3374">
                  <c:v>-21.424078906184327</c:v>
                </c:pt>
                <c:pt idx="3375">
                  <c:v>-21.501164063286961</c:v>
                </c:pt>
                <c:pt idx="3376">
                  <c:v>-21.578367087047411</c:v>
                </c:pt>
                <c:pt idx="3377">
                  <c:v>-21.655688092609672</c:v>
                </c:pt>
                <c:pt idx="3378">
                  <c:v>-21.733127190066298</c:v>
                </c:pt>
                <c:pt idx="3379">
                  <c:v>-21.810684484437488</c:v>
                </c:pt>
                <c:pt idx="3380">
                  <c:v>-21.88836007565056</c:v>
                </c:pt>
                <c:pt idx="3381">
                  <c:v>-21.966154058520804</c:v>
                </c:pt>
                <c:pt idx="3382">
                  <c:v>-22.044066522731821</c:v>
                </c:pt>
                <c:pt idx="3383">
                  <c:v>-22.122097552818726</c:v>
                </c:pt>
                <c:pt idx="3384">
                  <c:v>-22.200247228149884</c:v>
                </c:pt>
                <c:pt idx="3385">
                  <c:v>-22.278515622911602</c:v>
                </c:pt>
                <c:pt idx="3386">
                  <c:v>-22.35690280609138</c:v>
                </c:pt>
                <c:pt idx="3387">
                  <c:v>-22.435408841464159</c:v>
                </c:pt>
                <c:pt idx="3388">
                  <c:v>-22.514033787578125</c:v>
                </c:pt>
                <c:pt idx="3389">
                  <c:v>-22.592777697740839</c:v>
                </c:pt>
                <c:pt idx="3390">
                  <c:v>-22.671640620008297</c:v>
                </c:pt>
                <c:pt idx="3391">
                  <c:v>-22.750622597171706</c:v>
                </c:pt>
                <c:pt idx="3392">
                  <c:v>-22.829723666748023</c:v>
                </c:pt>
                <c:pt idx="3393">
                  <c:v>-22.908943860969213</c:v>
                </c:pt>
                <c:pt idx="3394">
                  <c:v>-22.988283206773211</c:v>
                </c:pt>
                <c:pt idx="3395">
                  <c:v>-23.067741725795592</c:v>
                </c:pt>
                <c:pt idx="3396">
                  <c:v>-23.14731943436216</c:v>
                </c:pt>
                <c:pt idx="3397">
                  <c:v>-23.227016343481381</c:v>
                </c:pt>
                <c:pt idx="3398">
                  <c:v>-23.306832458838915</c:v>
                </c:pt>
                <c:pt idx="3399">
                  <c:v>-23.386767780792447</c:v>
                </c:pt>
                <c:pt idx="3400">
                  <c:v>-23.466822304366119</c:v>
                </c:pt>
                <c:pt idx="3401">
                  <c:v>-23.546996019248173</c:v>
                </c:pt>
                <c:pt idx="3402">
                  <c:v>-23.627288909786941</c:v>
                </c:pt>
                <c:pt idx="3403">
                  <c:v>-23.70770095498882</c:v>
                </c:pt>
                <c:pt idx="3404">
                  <c:v>-23.788232128517393</c:v>
                </c:pt>
                <c:pt idx="3405">
                  <c:v>-23.868882398691746</c:v>
                </c:pt>
                <c:pt idx="3406">
                  <c:v>-23.9496517284873</c:v>
                </c:pt>
                <c:pt idx="3407">
                  <c:v>-24.030540075536297</c:v>
                </c:pt>
                <c:pt idx="3408">
                  <c:v>-24.111547392129644</c:v>
                </c:pt>
                <c:pt idx="3409">
                  <c:v>-24.192673625218227</c:v>
                </c:pt>
                <c:pt idx="3410">
                  <c:v>-24.273918716417544</c:v>
                </c:pt>
                <c:pt idx="3411">
                  <c:v>-24.355282602010242</c:v>
                </c:pt>
                <c:pt idx="3412">
                  <c:v>-24.436765212951155</c:v>
                </c:pt>
                <c:pt idx="3413">
                  <c:v>-24.518366474872501</c:v>
                </c:pt>
                <c:pt idx="3414">
                  <c:v>-24.600086308089555</c:v>
                </c:pt>
                <c:pt idx="3415">
                  <c:v>-24.681924627608034</c:v>
                </c:pt>
                <c:pt idx="3416">
                  <c:v>-24.763881343130816</c:v>
                </c:pt>
                <c:pt idx="3417">
                  <c:v>-24.845956359066527</c:v>
                </c:pt>
                <c:pt idx="3418">
                  <c:v>-24.928149574538413</c:v>
                </c:pt>
                <c:pt idx="3419">
                  <c:v>-25.010460883393726</c:v>
                </c:pt>
                <c:pt idx="3420">
                  <c:v>-25.092890174214109</c:v>
                </c:pt>
                <c:pt idx="3421">
                  <c:v>-25.175437330326393</c:v>
                </c:pt>
                <c:pt idx="3422">
                  <c:v>-25.258102229814877</c:v>
                </c:pt>
                <c:pt idx="3423">
                  <c:v>-25.340884745533046</c:v>
                </c:pt>
                <c:pt idx="3424">
                  <c:v>-25.423784745116787</c:v>
                </c:pt>
                <c:pt idx="3425">
                  <c:v>-25.506802090998654</c:v>
                </c:pt>
                <c:pt idx="3426">
                  <c:v>-25.589936640421563</c:v>
                </c:pt>
                <c:pt idx="3427">
                  <c:v>-25.673188245454487</c:v>
                </c:pt>
                <c:pt idx="3428">
                  <c:v>-25.75655675300797</c:v>
                </c:pt>
                <c:pt idx="3429">
                  <c:v>-25.840042004850652</c:v>
                </c:pt>
                <c:pt idx="3430">
                  <c:v>-25.923643837626237</c:v>
                </c:pt>
                <c:pt idx="3431">
                  <c:v>-26.007362082871705</c:v>
                </c:pt>
                <c:pt idx="3432">
                  <c:v>-26.091196567035013</c:v>
                </c:pt>
                <c:pt idx="3433">
                  <c:v>-26.175147111495232</c:v>
                </c:pt>
                <c:pt idx="3434">
                  <c:v>-26.259213532580603</c:v>
                </c:pt>
                <c:pt idx="3435">
                  <c:v>-26.343395641590888</c:v>
                </c:pt>
                <c:pt idx="3436">
                  <c:v>-26.427693244816925</c:v>
                </c:pt>
                <c:pt idx="3437">
                  <c:v>-26.512106143562594</c:v>
                </c:pt>
                <c:pt idx="3438">
                  <c:v>-26.596634134167296</c:v>
                </c:pt>
                <c:pt idx="3439">
                  <c:v>-26.681277008028204</c:v>
                </c:pt>
                <c:pt idx="3440">
                  <c:v>-26.766034551624607</c:v>
                </c:pt>
                <c:pt idx="3441">
                  <c:v>-26.850906546541296</c:v>
                </c:pt>
                <c:pt idx="3442">
                  <c:v>-26.935892769493087</c:v>
                </c:pt>
                <c:pt idx="3443">
                  <c:v>-27.020992992350855</c:v>
                </c:pt>
                <c:pt idx="3444">
                  <c:v>-27.106206982166224</c:v>
                </c:pt>
                <c:pt idx="3445">
                  <c:v>-27.191534501199001</c:v>
                </c:pt>
                <c:pt idx="3446">
                  <c:v>-27.276975306943626</c:v>
                </c:pt>
                <c:pt idx="3447">
                  <c:v>-27.362529152156739</c:v>
                </c:pt>
                <c:pt idx="3448">
                  <c:v>-27.448195784885542</c:v>
                </c:pt>
                <c:pt idx="3449">
                  <c:v>-27.533974948496109</c:v>
                </c:pt>
                <c:pt idx="3450">
                  <c:v>-27.619866381702703</c:v>
                </c:pt>
                <c:pt idx="3451">
                  <c:v>-27.705869818597748</c:v>
                </c:pt>
                <c:pt idx="3452">
                  <c:v>-27.791984988681531</c:v>
                </c:pt>
                <c:pt idx="3453">
                  <c:v>-27.87821161689422</c:v>
                </c:pt>
                <c:pt idx="3454">
                  <c:v>-27.964549423645543</c:v>
                </c:pt>
                <c:pt idx="3455">
                  <c:v>-28.050998124847794</c:v>
                </c:pt>
                <c:pt idx="3456">
                  <c:v>-28.137557431948149</c:v>
                </c:pt>
                <c:pt idx="3457">
                  <c:v>-28.224227051960828</c:v>
                </c:pt>
                <c:pt idx="3458">
                  <c:v>-28.311006687501269</c:v>
                </c:pt>
                <c:pt idx="3459">
                  <c:v>-28.397896036819162</c:v>
                </c:pt>
                <c:pt idx="3460">
                  <c:v>-28.484894793833419</c:v>
                </c:pt>
                <c:pt idx="3461">
                  <c:v>-28.572002648166741</c:v>
                </c:pt>
                <c:pt idx="3462">
                  <c:v>-28.659219285180889</c:v>
                </c:pt>
                <c:pt idx="3463">
                  <c:v>-28.7465443860123</c:v>
                </c:pt>
                <c:pt idx="3464">
                  <c:v>-28.833977627608576</c:v>
                </c:pt>
                <c:pt idx="3465">
                  <c:v>-28.921518682764553</c:v>
                </c:pt>
                <c:pt idx="3466">
                  <c:v>-29.00916722016019</c:v>
                </c:pt>
                <c:pt idx="3467">
                  <c:v>-29.09692290439726</c:v>
                </c:pt>
                <c:pt idx="3468">
                  <c:v>-29.1847853960377</c:v>
                </c:pt>
                <c:pt idx="3469">
                  <c:v>-29.272754351641737</c:v>
                </c:pt>
                <c:pt idx="3470">
                  <c:v>-29.360829423806948</c:v>
                </c:pt>
                <c:pt idx="3471">
                  <c:v>-29.449010261207111</c:v>
                </c:pt>
                <c:pt idx="3472">
                  <c:v>-29.537296508631812</c:v>
                </c:pt>
                <c:pt idx="3473">
                  <c:v>-29.625687807026637</c:v>
                </c:pt>
                <c:pt idx="3474">
                  <c:v>-29.714183793532811</c:v>
                </c:pt>
                <c:pt idx="3475">
                  <c:v>-29.802784101528736</c:v>
                </c:pt>
                <c:pt idx="3476">
                  <c:v>-29.891488360670486</c:v>
                </c:pt>
                <c:pt idx="3477">
                  <c:v>-29.980296196933264</c:v>
                </c:pt>
                <c:pt idx="3478">
                  <c:v>-30.069207232653344</c:v>
                </c:pt>
                <c:pt idx="3479">
                  <c:v>-30.158221086570009</c:v>
                </c:pt>
                <c:pt idx="3480">
                  <c:v>-30.247337373867829</c:v>
                </c:pt>
                <c:pt idx="3481">
                  <c:v>-30.336555706219961</c:v>
                </c:pt>
                <c:pt idx="3482">
                  <c:v>-30.425875691830512</c:v>
                </c:pt>
                <c:pt idx="3483">
                  <c:v>-30.51529693547846</c:v>
                </c:pt>
                <c:pt idx="3484">
                  <c:v>-30.604819038560898</c:v>
                </c:pt>
                <c:pt idx="3485">
                  <c:v>-30.694441599137505</c:v>
                </c:pt>
                <c:pt idx="3486">
                  <c:v>-30.784164211974367</c:v>
                </c:pt>
                <c:pt idx="3487">
                  <c:v>-30.873986468588562</c:v>
                </c:pt>
                <c:pt idx="3488">
                  <c:v>-30.963907957293188</c:v>
                </c:pt>
                <c:pt idx="3489">
                  <c:v>-31.053928263242231</c:v>
                </c:pt>
                <c:pt idx="3490">
                  <c:v>-31.144046968475951</c:v>
                </c:pt>
                <c:pt idx="3491">
                  <c:v>-31.234263651966788</c:v>
                </c:pt>
                <c:pt idx="3492">
                  <c:v>-31.324577889663971</c:v>
                </c:pt>
                <c:pt idx="3493">
                  <c:v>-31.414989254541283</c:v>
                </c:pt>
                <c:pt idx="3494">
                  <c:v>-31.505497316641939</c:v>
                </c:pt>
                <c:pt idx="3495">
                  <c:v>-31.596101643125429</c:v>
                </c:pt>
                <c:pt idx="3496">
                  <c:v>-31.686801798314754</c:v>
                </c:pt>
                <c:pt idx="3497">
                  <c:v>-31.777597343742549</c:v>
                </c:pt>
                <c:pt idx="3498">
                  <c:v>-31.868487838198163</c:v>
                </c:pt>
                <c:pt idx="3499">
                  <c:v>-31.959472837775369</c:v>
                </c:pt>
                <c:pt idx="3500">
                  <c:v>-32.050551895919682</c:v>
                </c:pt>
                <c:pt idx="3501">
                  <c:v>-32.141724563475577</c:v>
                </c:pt>
                <c:pt idx="3502">
                  <c:v>-32.232990388734216</c:v>
                </c:pt>
                <c:pt idx="3503">
                  <c:v>-32.324348917482183</c:v>
                </c:pt>
                <c:pt idx="3504">
                  <c:v>-32.415799693047774</c:v>
                </c:pt>
                <c:pt idx="3505">
                  <c:v>-32.507342256351215</c:v>
                </c:pt>
                <c:pt idx="3506">
                  <c:v>-32.598976145951447</c:v>
                </c:pt>
                <c:pt idx="3507">
                  <c:v>-32.690700898094882</c:v>
                </c:pt>
                <c:pt idx="3508">
                  <c:v>-32.782516046764201</c:v>
                </c:pt>
                <c:pt idx="3509">
                  <c:v>-32.87442112372679</c:v>
                </c:pt>
                <c:pt idx="3510">
                  <c:v>-32.966415658582619</c:v>
                </c:pt>
                <c:pt idx="3511">
                  <c:v>-33.058499178814735</c:v>
                </c:pt>
                <c:pt idx="3512">
                  <c:v>-33.150671209836517</c:v>
                </c:pt>
                <c:pt idx="3513">
                  <c:v>-33.242931275041272</c:v>
                </c:pt>
                <c:pt idx="3514">
                  <c:v>-33.335278895850934</c:v>
                </c:pt>
                <c:pt idx="3515">
                  <c:v>-33.427713591765411</c:v>
                </c:pt>
                <c:pt idx="3516">
                  <c:v>-33.520234880411323</c:v>
                </c:pt>
                <c:pt idx="3517">
                  <c:v>-33.612842277591184</c:v>
                </c:pt>
                <c:pt idx="3518">
                  <c:v>-33.705535297332631</c:v>
                </c:pt>
                <c:pt idx="3519">
                  <c:v>-33.798313451937474</c:v>
                </c:pt>
                <c:pt idx="3520">
                  <c:v>-33.891176252030569</c:v>
                </c:pt>
                <c:pt idx="3521">
                  <c:v>-33.984123206609425</c:v>
                </c:pt>
                <c:pt idx="3522">
                  <c:v>-34.077153823093312</c:v>
                </c:pt>
                <c:pt idx="3523">
                  <c:v>-34.17026760737172</c:v>
                </c:pt>
                <c:pt idx="3524">
                  <c:v>-34.263464063854066</c:v>
                </c:pt>
                <c:pt idx="3525">
                  <c:v>-34.356742695519131</c:v>
                </c:pt>
                <c:pt idx="3526">
                  <c:v>-34.450103003963278</c:v>
                </c:pt>
                <c:pt idx="3527">
                  <c:v>-34.543544489449602</c:v>
                </c:pt>
                <c:pt idx="3528">
                  <c:v>-34.637066650957344</c:v>
                </c:pt>
                <c:pt idx="3529">
                  <c:v>-34.730668986230235</c:v>
                </c:pt>
                <c:pt idx="3530">
                  <c:v>-34.824350991826037</c:v>
                </c:pt>
                <c:pt idx="3531">
                  <c:v>-34.91811216316443</c:v>
                </c:pt>
                <c:pt idx="3532">
                  <c:v>-35.011951994575924</c:v>
                </c:pt>
                <c:pt idx="3533">
                  <c:v>-35.105869979351148</c:v>
                </c:pt>
                <c:pt idx="3534">
                  <c:v>-35.199865609788205</c:v>
                </c:pt>
                <c:pt idx="3535">
                  <c:v>-35.29393837724178</c:v>
                </c:pt>
                <c:pt idx="3536">
                  <c:v>-35.38808777217114</c:v>
                </c:pt>
                <c:pt idx="3537">
                  <c:v>-35.482313284188521</c:v>
                </c:pt>
                <c:pt idx="3538">
                  <c:v>-35.57661440210677</c:v>
                </c:pt>
                <c:pt idx="3539">
                  <c:v>-35.670990613987385</c:v>
                </c:pt>
                <c:pt idx="3540">
                  <c:v>-35.76544140718844</c:v>
                </c:pt>
                <c:pt idx="3541">
                  <c:v>-35.859966268411981</c:v>
                </c:pt>
                <c:pt idx="3542">
                  <c:v>-35.954564683751279</c:v>
                </c:pt>
                <c:pt idx="3543">
                  <c:v>-36.049236138738614</c:v>
                </c:pt>
                <c:pt idx="3544">
                  <c:v>-36.143980118391816</c:v>
                </c:pt>
                <c:pt idx="3545">
                  <c:v>-36.238796107261969</c:v>
                </c:pt>
                <c:pt idx="3546">
                  <c:v>-36.333683589479094</c:v>
                </c:pt>
                <c:pt idx="3547">
                  <c:v>-36.428642048799688</c:v>
                </c:pt>
                <c:pt idx="3548">
                  <c:v>-36.523670968652418</c:v>
                </c:pt>
                <c:pt idx="3549">
                  <c:v>-36.618769832184967</c:v>
                </c:pt>
                <c:pt idx="3550">
                  <c:v>-36.71393812230906</c:v>
                </c:pt>
                <c:pt idx="3551">
                  <c:v>-36.809175321747318</c:v>
                </c:pt>
                <c:pt idx="3552">
                  <c:v>-36.904480913077833</c:v>
                </c:pt>
                <c:pt idx="3553">
                  <c:v>-36.999854378779823</c:v>
                </c:pt>
                <c:pt idx="3554">
                  <c:v>-37.095295201279043</c:v>
                </c:pt>
                <c:pt idx="3555">
                  <c:v>-37.190802862992001</c:v>
                </c:pt>
                <c:pt idx="3556">
                  <c:v>-37.286376846371041</c:v>
                </c:pt>
                <c:pt idx="3557">
                  <c:v>-37.382016633948197</c:v>
                </c:pt>
                <c:pt idx="3558">
                  <c:v>-37.47772170837974</c:v>
                </c:pt>
                <c:pt idx="3559">
                  <c:v>-37.573491552489713</c:v>
                </c:pt>
                <c:pt idx="3560">
                  <c:v>-37.669325649313564</c:v>
                </c:pt>
                <c:pt idx="3561">
                  <c:v>-37.765223482141103</c:v>
                </c:pt>
                <c:pt idx="3562">
                  <c:v>-37.861184534560209</c:v>
                </c:pt>
                <c:pt idx="3563">
                  <c:v>-37.957208290498833</c:v>
                </c:pt>
                <c:pt idx="3564">
                  <c:v>-38.053294234267703</c:v>
                </c:pt>
                <c:pt idx="3565">
                  <c:v>-38.149441850602429</c:v>
                </c:pt>
                <c:pt idx="3566">
                  <c:v>-38.245650624705291</c:v>
                </c:pt>
                <c:pt idx="3567">
                  <c:v>-38.341920042286539</c:v>
                </c:pt>
                <c:pt idx="3568">
                  <c:v>-38.438249589606038</c:v>
                </c:pt>
                <c:pt idx="3569">
                  <c:v>-38.534638753513761</c:v>
                </c:pt>
                <c:pt idx="3570">
                  <c:v>-38.631087021490799</c:v>
                </c:pt>
                <c:pt idx="3571">
                  <c:v>-38.727593881688605</c:v>
                </c:pt>
                <c:pt idx="3572">
                  <c:v>-38.82415882297019</c:v>
                </c:pt>
                <c:pt idx="3573">
                  <c:v>-38.920781334948693</c:v>
                </c:pt>
                <c:pt idx="3574">
                  <c:v>-39.01746090802726</c:v>
                </c:pt>
                <c:pt idx="3575">
                  <c:v>-39.114197033437307</c:v>
                </c:pt>
                <c:pt idx="3576">
                  <c:v>-39.210989203277606</c:v>
                </c:pt>
                <c:pt idx="3577">
                  <c:v>-39.307836910552297</c:v>
                </c:pt>
                <c:pt idx="3578">
                  <c:v>-39.404739649208402</c:v>
                </c:pt>
                <c:pt idx="3579">
                  <c:v>-39.501696914173564</c:v>
                </c:pt>
                <c:pt idx="3580">
                  <c:v>-39.598708201393592</c:v>
                </c:pt>
                <c:pt idx="3581">
                  <c:v>-39.695773007867686</c:v>
                </c:pt>
                <c:pt idx="3582">
                  <c:v>-39.792890831686847</c:v>
                </c:pt>
                <c:pt idx="3583">
                  <c:v>-39.890061172068499</c:v>
                </c:pt>
                <c:pt idx="3584">
                  <c:v>-39.987283529392066</c:v>
                </c:pt>
                <c:pt idx="3585">
                  <c:v>-40.084557405234527</c:v>
                </c:pt>
                <c:pt idx="3586">
                  <c:v>-40.181882302405882</c:v>
                </c:pt>
                <c:pt idx="3587">
                  <c:v>-40.279257724982131</c:v>
                </c:pt>
                <c:pt idx="3588">
                  <c:v>-40.376683178340649</c:v>
                </c:pt>
                <c:pt idx="3589">
                  <c:v>-40.47415816919316</c:v>
                </c:pt>
                <c:pt idx="3590">
                  <c:v>-40.571682205619041</c:v>
                </c:pt>
                <c:pt idx="3591">
                  <c:v>-40.669254797098148</c:v>
                </c:pt>
                <c:pt idx="3592">
                  <c:v>-40.766875454543637</c:v>
                </c:pt>
                <c:pt idx="3593">
                  <c:v>-40.864543690333541</c:v>
                </c:pt>
                <c:pt idx="3594">
                  <c:v>-40.962259018342692</c:v>
                </c:pt>
                <c:pt idx="3595">
                  <c:v>-41.060020953973506</c:v>
                </c:pt>
                <c:pt idx="3596">
                  <c:v>-41.157829014187385</c:v>
                </c:pt>
                <c:pt idx="3597">
                  <c:v>-41.255682717534697</c:v>
                </c:pt>
                <c:pt idx="3598">
                  <c:v>-41.35358158418461</c:v>
                </c:pt>
                <c:pt idx="3599">
                  <c:v>-41.451525135955166</c:v>
                </c:pt>
                <c:pt idx="3600">
                  <c:v>-41.549512896341618</c:v>
                </c:pt>
                <c:pt idx="3601">
                  <c:v>-41.64754439054601</c:v>
                </c:pt>
                <c:pt idx="3602">
                  <c:v>-41.745619145504442</c:v>
                </c:pt>
                <c:pt idx="3603">
                  <c:v>-41.843736689916192</c:v>
                </c:pt>
                <c:pt idx="3604">
                  <c:v>-41.941896554269377</c:v>
                </c:pt>
                <c:pt idx="3605">
                  <c:v>-42.040098270869692</c:v>
                </c:pt>
                <c:pt idx="3606">
                  <c:v>-42.138341373865622</c:v>
                </c:pt>
                <c:pt idx="3607">
                  <c:v>-42.236625399275376</c:v>
                </c:pt>
                <c:pt idx="3608">
                  <c:v>-42.334949885012222</c:v>
                </c:pt>
                <c:pt idx="3609">
                  <c:v>-42.433314370909379</c:v>
                </c:pt>
                <c:pt idx="3610">
                  <c:v>-42.531718398745511</c:v>
                </c:pt>
                <c:pt idx="3611">
                  <c:v>-42.630161512268231</c:v>
                </c:pt>
                <c:pt idx="3612">
                  <c:v>-42.728643257219268</c:v>
                </c:pt>
                <c:pt idx="3613">
                  <c:v>-42.827163181356404</c:v>
                </c:pt>
                <c:pt idx="3614">
                  <c:v>-42.925720834477481</c:v>
                </c:pt>
                <c:pt idx="3615">
                  <c:v>-43.024315768442996</c:v>
                </c:pt>
                <c:pt idx="3616">
                  <c:v>-43.122947537197625</c:v>
                </c:pt>
                <c:pt idx="3617">
                  <c:v>-43.221615696792497</c:v>
                </c:pt>
                <c:pt idx="3618">
                  <c:v>-43.320319805406498</c:v>
                </c:pt>
                <c:pt idx="3619">
                  <c:v>-43.419059423366079</c:v>
                </c:pt>
                <c:pt idx="3620">
                  <c:v>-43.517834113167254</c:v>
                </c:pt>
                <c:pt idx="3621">
                  <c:v>-43.616643439494361</c:v>
                </c:pt>
                <c:pt idx="3622">
                  <c:v>-43.715486969239556</c:v>
                </c:pt>
                <c:pt idx="3623">
                  <c:v>-43.814364271522599</c:v>
                </c:pt>
                <c:pt idx="3624">
                  <c:v>-43.913274917709174</c:v>
                </c:pt>
                <c:pt idx="3625">
                  <c:v>-44.012218481428398</c:v>
                </c:pt>
                <c:pt idx="3626">
                  <c:v>-44.11119453859132</c:v>
                </c:pt>
                <c:pt idx="3627">
                  <c:v>-44.210202667407934</c:v>
                </c:pt>
                <c:pt idx="3628">
                  <c:v>-44.309242448404483</c:v>
                </c:pt>
                <c:pt idx="3629">
                  <c:v>-44.408313464438763</c:v>
                </c:pt>
                <c:pt idx="3630">
                  <c:v>-44.507415300717412</c:v>
                </c:pt>
                <c:pt idx="3631">
                  <c:v>-44.606547544809956</c:v>
                </c:pt>
                <c:pt idx="3632">
                  <c:v>-44.705709786666006</c:v>
                </c:pt>
                <c:pt idx="3633">
                  <c:v>-44.804901618627547</c:v>
                </c:pt>
                <c:pt idx="3634">
                  <c:v>-44.90412263544507</c:v>
                </c:pt>
                <c:pt idx="3635">
                  <c:v>-45.003372434290078</c:v>
                </c:pt>
                <c:pt idx="3636">
                  <c:v>-45.102650614769431</c:v>
                </c:pt>
                <c:pt idx="3637">
                  <c:v>-45.201956778937678</c:v>
                </c:pt>
                <c:pt idx="3638">
                  <c:v>-45.301290531309945</c:v>
                </c:pt>
                <c:pt idx="3639">
                  <c:v>-45.400651478873542</c:v>
                </c:pt>
                <c:pt idx="3640">
                  <c:v>-45.500039231100125</c:v>
                </c:pt>
                <c:pt idx="3641">
                  <c:v>-45.599453399956872</c:v>
                </c:pt>
                <c:pt idx="3642">
                  <c:v>-45.698893599917049</c:v>
                </c:pt>
                <c:pt idx="3643">
                  <c:v>-45.798359447970498</c:v>
                </c:pt>
                <c:pt idx="3644">
                  <c:v>-45.89785056363408</c:v>
                </c:pt>
                <c:pt idx="3645">
                  <c:v>-45.997366568960217</c:v>
                </c:pt>
                <c:pt idx="3646">
                  <c:v>-46.096907088547674</c:v>
                </c:pt>
                <c:pt idx="3647">
                  <c:v>-46.196471749548394</c:v>
                </c:pt>
                <c:pt idx="3648">
                  <c:v>-46.296060181677475</c:v>
                </c:pt>
                <c:pt idx="3649">
                  <c:v>-46.395672017220321</c:v>
                </c:pt>
                <c:pt idx="3650">
                  <c:v>-46.495306891040315</c:v>
                </c:pt>
                <c:pt idx="3651">
                  <c:v>-46.594964440585841</c:v>
                </c:pt>
                <c:pt idx="3652">
                  <c:v>-46.694644305897427</c:v>
                </c:pt>
                <c:pt idx="3653">
                  <c:v>-46.794346129613899</c:v>
                </c:pt>
                <c:pt idx="3654">
                  <c:v>-46.894069556977982</c:v>
                </c:pt>
                <c:pt idx="3655">
                  <c:v>-46.993814235842493</c:v>
                </c:pt>
                <c:pt idx="3656">
                  <c:v>-47.09357981667516</c:v>
                </c:pt>
                <c:pt idx="3657">
                  <c:v>-47.193365952563447</c:v>
                </c:pt>
                <c:pt idx="3658">
                  <c:v>-47.293172299219215</c:v>
                </c:pt>
                <c:pt idx="3659">
                  <c:v>-47.392998514982175</c:v>
                </c:pt>
                <c:pt idx="3660">
                  <c:v>-47.49284426082437</c:v>
                </c:pt>
                <c:pt idx="3661">
                  <c:v>-47.59270920035312</c:v>
                </c:pt>
                <c:pt idx="3662">
                  <c:v>-47.692592999813513</c:v>
                </c:pt>
                <c:pt idx="3663">
                  <c:v>-47.79249532809159</c:v>
                </c:pt>
                <c:pt idx="3664">
                  <c:v>-47.892415856716468</c:v>
                </c:pt>
                <c:pt idx="3665">
                  <c:v>-47.992354259862012</c:v>
                </c:pt>
                <c:pt idx="3666">
                  <c:v>-48.092310214348181</c:v>
                </c:pt>
                <c:pt idx="3667">
                  <c:v>-48.192283399642399</c:v>
                </c:pt>
                <c:pt idx="3668">
                  <c:v>-48.29227349786072</c:v>
                </c:pt>
                <c:pt idx="3669">
                  <c:v>-48.392280193767263</c:v>
                </c:pt>
                <c:pt idx="3670">
                  <c:v>-48.49230317477533</c:v>
                </c:pt>
                <c:pt idx="3671">
                  <c:v>-48.592342130946363</c:v>
                </c:pt>
                <c:pt idx="3672">
                  <c:v>-48.692396754990519</c:v>
                </c:pt>
                <c:pt idx="3673">
                  <c:v>-48.792466742263947</c:v>
                </c:pt>
                <c:pt idx="3674">
                  <c:v>-48.892551790769687</c:v>
                </c:pt>
                <c:pt idx="3675">
                  <c:v>-48.992651601154591</c:v>
                </c:pt>
                <c:pt idx="3676">
                  <c:v>-49.092765876708299</c:v>
                </c:pt>
                <c:pt idx="3677">
                  <c:v>-49.192894323359965</c:v>
                </c:pt>
                <c:pt idx="3678">
                  <c:v>-49.29303664967734</c:v>
                </c:pt>
                <c:pt idx="3679">
                  <c:v>-49.393192566862638</c:v>
                </c:pt>
                <c:pt idx="3680">
                  <c:v>-49.493361788750008</c:v>
                </c:pt>
                <c:pt idx="3681">
                  <c:v>-49.593544031802338</c:v>
                </c:pt>
                <c:pt idx="3682">
                  <c:v>-49.693739015107155</c:v>
                </c:pt>
                <c:pt idx="3683">
                  <c:v>-49.793946460372432</c:v>
                </c:pt>
                <c:pt idx="3684">
                  <c:v>-49.894166091922813</c:v>
                </c:pt>
                <c:pt idx="3685">
                  <c:v>-49.994397636694941</c:v>
                </c:pt>
                <c:pt idx="3686">
                  <c:v>-50.094640824232457</c:v>
                </c:pt>
                <c:pt idx="3687">
                  <c:v>-50.194895386680692</c:v>
                </c:pt>
                <c:pt idx="3688">
                  <c:v>-50.295161058781943</c:v>
                </c:pt>
                <c:pt idx="3689">
                  <c:v>-50.395437577868805</c:v>
                </c:pt>
                <c:pt idx="3690">
                  <c:v>-50.495724683859152</c:v>
                </c:pt>
                <c:pt idx="3691">
                  <c:v>-50.596022119249554</c:v>
                </c:pt>
                <c:pt idx="3692">
                  <c:v>-50.696329629108561</c:v>
                </c:pt>
                <c:pt idx="3693">
                  <c:v>-50.796646961070692</c:v>
                </c:pt>
                <c:pt idx="3694">
                  <c:v>-50.896973865328611</c:v>
                </c:pt>
                <c:pt idx="3695">
                  <c:v>-50.997310094626755</c:v>
                </c:pt>
                <c:pt idx="3696">
                  <c:v>-51.097655404253274</c:v>
                </c:pt>
                <c:pt idx="3697">
                  <c:v>-51.198009552032808</c:v>
                </c:pt>
                <c:pt idx="3698">
                  <c:v>-51.298372298317958</c:v>
                </c:pt>
                <c:pt idx="3699">
                  <c:v>-51.398743405982103</c:v>
                </c:pt>
                <c:pt idx="3700">
                  <c:v>-51.499122640409965</c:v>
                </c:pt>
                <c:pt idx="3701">
                  <c:v>-51.59950976949024</c:v>
                </c:pt>
                <c:pt idx="3702">
                  <c:v>-51.699904563605166</c:v>
                </c:pt>
                <c:pt idx="3703">
                  <c:v>-51.800306795623428</c:v>
                </c:pt>
                <c:pt idx="3704">
                  <c:v>-51.900716240889047</c:v>
                </c:pt>
                <c:pt idx="3705">
                  <c:v>-52.00113267721364</c:v>
                </c:pt>
                <c:pt idx="3706">
                  <c:v>-52.101555884865604</c:v>
                </c:pt>
                <c:pt idx="3707">
                  <c:v>-52.201985646560942</c:v>
                </c:pt>
                <c:pt idx="3708">
                  <c:v>-52.302421747452996</c:v>
                </c:pt>
                <c:pt idx="3709">
                  <c:v>-52.402863975122067</c:v>
                </c:pt>
                <c:pt idx="3710">
                  <c:v>-52.503312119565699</c:v>
                </c:pt>
                <c:pt idx="3711">
                  <c:v>-52.603765973187095</c:v>
                </c:pt>
                <c:pt idx="3712">
                  <c:v>-52.704225330785661</c:v>
                </c:pt>
                <c:pt idx="3713">
                  <c:v>-52.804689989544883</c:v>
                </c:pt>
                <c:pt idx="3714">
                  <c:v>-52.905159749022019</c:v>
                </c:pt>
                <c:pt idx="3715">
                  <c:v>-53.005634411136533</c:v>
                </c:pt>
                <c:pt idx="3716">
                  <c:v>-53.10611378015868</c:v>
                </c:pt>
                <c:pt idx="3717">
                  <c:v>-53.206597662698172</c:v>
                </c:pt>
                <c:pt idx="3718">
                  <c:v>-53.307085867692592</c:v>
                </c:pt>
                <c:pt idx="3719">
                  <c:v>-53.407578206394888</c:v>
                </c:pt>
                <c:pt idx="3720">
                  <c:v>-53.508074492361857</c:v>
                </c:pt>
                <c:pt idx="3721">
                  <c:v>-53.608574541442209</c:v>
                </c:pt>
                <c:pt idx="3722">
                  <c:v>-53.709078171763863</c:v>
                </c:pt>
                <c:pt idx="3723">
                  <c:v>-53.809585203721674</c:v>
                </c:pt>
                <c:pt idx="3724">
                  <c:v>-53.910095459965021</c:v>
                </c:pt>
                <c:pt idx="3725">
                  <c:v>-54.01060876538503</c:v>
                </c:pt>
                <c:pt idx="3726">
                  <c:v>-54.111124947101601</c:v>
                </c:pt>
                <c:pt idx="3727">
                  <c:v>-54.211643834451067</c:v>
                </c:pt>
                <c:pt idx="3728">
                  <c:v>-54.312165258972989</c:v>
                </c:pt>
                <c:pt idx="3729">
                  <c:v>-54.412689054396239</c:v>
                </c:pt>
                <c:pt idx="3730">
                  <c:v>-54.513215056627004</c:v>
                </c:pt>
                <c:pt idx="3731">
                  <c:v>-54.613743103734713</c:v>
                </c:pt>
                <c:pt idx="3732">
                  <c:v>-54.714273035938831</c:v>
                </c:pt>
                <c:pt idx="3733">
                  <c:v>-54.814804695595292</c:v>
                </c:pt>
                <c:pt idx="3734">
                  <c:v>-54.915337927182719</c:v>
                </c:pt>
                <c:pt idx="3735">
                  <c:v>-55.015872577289187</c:v>
                </c:pt>
                <c:pt idx="3736">
                  <c:v>-55.116408494597877</c:v>
                </c:pt>
                <c:pt idx="3737">
                  <c:v>-55.216945529873442</c:v>
                </c:pt>
                <c:pt idx="3738">
                  <c:v>-55.317483535948526</c:v>
                </c:pt>
                <c:pt idx="3739">
                  <c:v>-55.41802236770873</c:v>
                </c:pt>
                <c:pt idx="3740">
                  <c:v>-55.51856188207956</c:v>
                </c:pt>
                <c:pt idx="3741">
                  <c:v>-55.619101938011362</c:v>
                </c:pt>
                <c:pt idx="3742">
                  <c:v>-55.719642396466035</c:v>
                </c:pt>
                <c:pt idx="3743">
                  <c:v>-55.820183120401758</c:v>
                </c:pt>
                <c:pt idx="3744">
                  <c:v>-55.920723974759653</c:v>
                </c:pt>
                <c:pt idx="3745">
                  <c:v>-56.021264826448487</c:v>
                </c:pt>
                <c:pt idx="3746">
                  <c:v>-56.121805544330734</c:v>
                </c:pt>
                <c:pt idx="3747">
                  <c:v>-56.22234599920813</c:v>
                </c:pt>
                <c:pt idx="3748">
                  <c:v>-56.322886063806507</c:v>
                </c:pt>
                <c:pt idx="3749">
                  <c:v>-56.423425612762273</c:v>
                </c:pt>
                <c:pt idx="3750">
                  <c:v>-56.523964522606825</c:v>
                </c:pt>
                <c:pt idx="3751">
                  <c:v>-56.624502671752225</c:v>
                </c:pt>
                <c:pt idx="3752">
                  <c:v>-56.725039940476677</c:v>
                </c:pt>
                <c:pt idx="3753">
                  <c:v>-56.825576210909631</c:v>
                </c:pt>
                <c:pt idx="3754">
                  <c:v>-56.926111367016915</c:v>
                </c:pt>
                <c:pt idx="3755">
                  <c:v>-57.026645294586373</c:v>
                </c:pt>
                <c:pt idx="3756">
                  <c:v>-57.127177881212447</c:v>
                </c:pt>
                <c:pt idx="3757">
                  <c:v>-57.227709016282127</c:v>
                </c:pt>
                <c:pt idx="3758">
                  <c:v>-57.328238590959295</c:v>
                </c:pt>
                <c:pt idx="3759">
                  <c:v>-57.428766498170702</c:v>
                </c:pt>
                <c:pt idx="3760">
                  <c:v>-57.529292632590483</c:v>
                </c:pt>
                <c:pt idx="3761">
                  <c:v>-57.62981689062542</c:v>
                </c:pt>
                <c:pt idx="3762">
                  <c:v>-57.730339170400384</c:v>
                </c:pt>
                <c:pt idx="3763">
                  <c:v>-57.83085937174328</c:v>
                </c:pt>
                <c:pt idx="3764">
                  <c:v>-57.931377396169744</c:v>
                </c:pt>
                <c:pt idx="3765">
                  <c:v>-58.031893146869251</c:v>
                </c:pt>
                <c:pt idx="3766">
                  <c:v>-58.132406528689316</c:v>
                </c:pt>
                <c:pt idx="3767">
                  <c:v>-58.232917448121142</c:v>
                </c:pt>
                <c:pt idx="3768">
                  <c:v>-58.3334258132843</c:v>
                </c:pt>
                <c:pt idx="3769">
                  <c:v>-58.433931533912649</c:v>
                </c:pt>
                <c:pt idx="3770">
                  <c:v>-58.534434521338774</c:v>
                </c:pt>
                <c:pt idx="3771">
                  <c:v>-58.634934688479504</c:v>
                </c:pt>
                <c:pt idx="3772">
                  <c:v>-58.735431949821482</c:v>
                </c:pt>
                <c:pt idx="3773">
                  <c:v>-58.835926221405387</c:v>
                </c:pt>
                <c:pt idx="3774">
                  <c:v>-58.936417420812077</c:v>
                </c:pt>
                <c:pt idx="3775">
                  <c:v>-59.036905467147619</c:v>
                </c:pt>
                <c:pt idx="3776">
                  <c:v>-59.137390281028637</c:v>
                </c:pt>
                <c:pt idx="3777">
                  <c:v>-59.237871784567503</c:v>
                </c:pt>
                <c:pt idx="3778">
                  <c:v>-59.338349901357567</c:v>
                </c:pt>
                <c:pt idx="3779">
                  <c:v>-59.438824556458904</c:v>
                </c:pt>
                <c:pt idx="3780">
                  <c:v>-59.539295676383752</c:v>
                </c:pt>
                <c:pt idx="3781">
                  <c:v>-59.639763189081506</c:v>
                </c:pt>
                <c:pt idx="3782">
                  <c:v>-59.740227023924668</c:v>
                </c:pt>
                <c:pt idx="3783">
                  <c:v>-59.840687111694294</c:v>
                </c:pt>
                <c:pt idx="3784">
                  <c:v>-59.941143384565535</c:v>
                </c:pt>
                <c:pt idx="3785">
                  <c:v>-60.041595776093068</c:v>
                </c:pt>
                <c:pt idx="3786">
                  <c:v>-60.142044221197139</c:v>
                </c:pt>
                <c:pt idx="3787">
                  <c:v>-60.242488656149106</c:v>
                </c:pt>
                <c:pt idx="3788">
                  <c:v>-60.342929018557072</c:v>
                </c:pt>
                <c:pt idx="3789">
                  <c:v>-60.44336524735192</c:v>
                </c:pt>
                <c:pt idx="3790">
                  <c:v>-60.543797282773127</c:v>
                </c:pt>
                <c:pt idx="3791">
                  <c:v>-60.64422506635465</c:v>
                </c:pt>
                <c:pt idx="3792">
                  <c:v>-60.744648540910617</c:v>
                </c:pt>
                <c:pt idx="3793">
                  <c:v>-60.845067650522218</c:v>
                </c:pt>
                <c:pt idx="3794">
                  <c:v>-60.945482340522624</c:v>
                </c:pt>
                <c:pt idx="3795">
                  <c:v>-61.045892557484123</c:v>
                </c:pt>
                <c:pt idx="3796">
                  <c:v>-61.146298249203696</c:v>
                </c:pt>
                <c:pt idx="3797">
                  <c:v>-61.246699364689633</c:v>
                </c:pt>
                <c:pt idx="3798">
                  <c:v>-61.347095854147767</c:v>
                </c:pt>
                <c:pt idx="3799">
                  <c:v>-61.447487668967739</c:v>
                </c:pt>
                <c:pt idx="3800">
                  <c:v>-61.547874761709515</c:v>
                </c:pt>
                <c:pt idx="3801">
                  <c:v>-61.648257086090339</c:v>
                </c:pt>
              </c:numCache>
            </c:numRef>
          </c:yVal>
          <c:smooth val="0"/>
          <c:extLst>
            <c:ext xmlns:c16="http://schemas.microsoft.com/office/drawing/2014/chart" uri="{C3380CC4-5D6E-409C-BE32-E72D297353CC}">
              <c16:uniqueId val="{00000000-B2BE-4928-B0A7-1198FF25ACA4}"/>
            </c:ext>
          </c:extLst>
        </c:ser>
        <c:dLbls>
          <c:showLegendKey val="0"/>
          <c:showVal val="0"/>
          <c:showCatName val="0"/>
          <c:showSerName val="0"/>
          <c:showPercent val="0"/>
          <c:showBubbleSize val="0"/>
        </c:dLbls>
        <c:axId val="345893888"/>
        <c:axId val="364328448"/>
      </c:scatterChart>
      <c:scatterChart>
        <c:scatterStyle val="lineMarker"/>
        <c:varyColors val="0"/>
        <c:ser>
          <c:idx val="1"/>
          <c:order val="1"/>
          <c:tx>
            <c:v>Total Phase</c:v>
          </c:tx>
          <c:marker>
            <c:symbol val="none"/>
          </c:marker>
          <c:xVal>
            <c:numRef>
              <c:f>'BODE PLOT'!$B$44:$B$3845</c:f>
              <c:numCache>
                <c:formatCode>General</c:formatCode>
                <c:ptCount val="3802"/>
                <c:pt idx="0">
                  <c:v>1</c:v>
                </c:pt>
                <c:pt idx="1">
                  <c:v>1.0038</c:v>
                </c:pt>
                <c:pt idx="2">
                  <c:v>1.00761444</c:v>
                </c:pt>
                <c:pt idx="3">
                  <c:v>1.011443374872</c:v>
                </c:pt>
                <c:pt idx="4">
                  <c:v>1.0152868596965137</c:v>
                </c:pt>
                <c:pt idx="5">
                  <c:v>1.0191449497633605</c:v>
                </c:pt>
                <c:pt idx="6">
                  <c:v>1.0230177005724612</c:v>
                </c:pt>
                <c:pt idx="7">
                  <c:v>1.0269051678346366</c:v>
                </c:pt>
                <c:pt idx="8">
                  <c:v>1.0308074074724083</c:v>
                </c:pt>
                <c:pt idx="9">
                  <c:v>1.0347244756208034</c:v>
                </c:pt>
                <c:pt idx="10">
                  <c:v>1.0386564286281625</c:v>
                </c:pt>
                <c:pt idx="11">
                  <c:v>1.0426033230569496</c:v>
                </c:pt>
                <c:pt idx="12">
                  <c:v>1.046565215684566</c:v>
                </c:pt>
                <c:pt idx="13">
                  <c:v>1.0505421635041674</c:v>
                </c:pt>
                <c:pt idx="14">
                  <c:v>1.0545342237254833</c:v>
                </c:pt>
                <c:pt idx="15">
                  <c:v>1.0585414537756401</c:v>
                </c:pt>
                <c:pt idx="16">
                  <c:v>1.0625639112999876</c:v>
                </c:pt>
                <c:pt idx="17">
                  <c:v>1.0666016541629275</c:v>
                </c:pt>
                <c:pt idx="18">
                  <c:v>1.0706547404487468</c:v>
                </c:pt>
                <c:pt idx="19">
                  <c:v>1.0747232284624519</c:v>
                </c:pt>
                <c:pt idx="20">
                  <c:v>1.0788071767306093</c:v>
                </c:pt>
                <c:pt idx="21">
                  <c:v>1.0829066440021857</c:v>
                </c:pt>
                <c:pt idx="22">
                  <c:v>1.087021689249394</c:v>
                </c:pt>
                <c:pt idx="23">
                  <c:v>1.0911523716685418</c:v>
                </c:pt>
                <c:pt idx="24">
                  <c:v>1.0952987506808822</c:v>
                </c:pt>
                <c:pt idx="25">
                  <c:v>1.0994608859334696</c:v>
                </c:pt>
                <c:pt idx="26">
                  <c:v>1.1036388373000168</c:v>
                </c:pt>
                <c:pt idx="27">
                  <c:v>1.1078326648817569</c:v>
                </c:pt>
                <c:pt idx="28">
                  <c:v>1.1120424290083075</c:v>
                </c:pt>
                <c:pt idx="29">
                  <c:v>1.1162681902385392</c:v>
                </c:pt>
                <c:pt idx="30">
                  <c:v>1.1205100093614457</c:v>
                </c:pt>
                <c:pt idx="31">
                  <c:v>1.1247679473970194</c:v>
                </c:pt>
                <c:pt idx="32">
                  <c:v>1.1290420655971281</c:v>
                </c:pt>
                <c:pt idx="33">
                  <c:v>1.1333324254463972</c:v>
                </c:pt>
                <c:pt idx="34">
                  <c:v>1.1376390886630936</c:v>
                </c:pt>
                <c:pt idx="35">
                  <c:v>1.1419621172000134</c:v>
                </c:pt>
                <c:pt idx="36">
                  <c:v>1.1463015732453734</c:v>
                </c:pt>
                <c:pt idx="37">
                  <c:v>1.1506575192237058</c:v>
                </c:pt>
                <c:pt idx="38">
                  <c:v>1.1550300177967561</c:v>
                </c:pt>
                <c:pt idx="39">
                  <c:v>1.1594191318643838</c:v>
                </c:pt>
                <c:pt idx="40">
                  <c:v>1.1638249245654686</c:v>
                </c:pt>
                <c:pt idx="41">
                  <c:v>1.1682474592788175</c:v>
                </c:pt>
                <c:pt idx="42">
                  <c:v>1.1726867996240771</c:v>
                </c:pt>
                <c:pt idx="43">
                  <c:v>1.1771430094626485</c:v>
                </c:pt>
                <c:pt idx="44">
                  <c:v>1.1816161528986067</c:v>
                </c:pt>
                <c:pt idx="45">
                  <c:v>1.1861062942796214</c:v>
                </c:pt>
                <c:pt idx="46">
                  <c:v>1.190613498197884</c:v>
                </c:pt>
                <c:pt idx="47">
                  <c:v>1.195137829491036</c:v>
                </c:pt>
                <c:pt idx="48">
                  <c:v>1.199679353243102</c:v>
                </c:pt>
                <c:pt idx="49">
                  <c:v>1.2042381347854259</c:v>
                </c:pt>
                <c:pt idx="50">
                  <c:v>1.2088142396976105</c:v>
                </c:pt>
                <c:pt idx="51">
                  <c:v>1.2134077338084615</c:v>
                </c:pt>
                <c:pt idx="52">
                  <c:v>1.2180186831969337</c:v>
                </c:pt>
                <c:pt idx="53">
                  <c:v>1.2226471541930821</c:v>
                </c:pt>
                <c:pt idx="54">
                  <c:v>1.2272932133790158</c:v>
                </c:pt>
                <c:pt idx="55">
                  <c:v>1.2319569275898561</c:v>
                </c:pt>
                <c:pt idx="56">
                  <c:v>1.2366383639146976</c:v>
                </c:pt>
                <c:pt idx="57">
                  <c:v>1.2413375896975736</c:v>
                </c:pt>
                <c:pt idx="58">
                  <c:v>1.2460546725384243</c:v>
                </c:pt>
                <c:pt idx="59">
                  <c:v>1.2507896802940703</c:v>
                </c:pt>
                <c:pt idx="60">
                  <c:v>1.2555426810791879</c:v>
                </c:pt>
                <c:pt idx="61">
                  <c:v>1.2603137432672888</c:v>
                </c:pt>
                <c:pt idx="62">
                  <c:v>1.2651029354917045</c:v>
                </c:pt>
                <c:pt idx="63">
                  <c:v>1.269910326646573</c:v>
                </c:pt>
                <c:pt idx="64">
                  <c:v>1.27473598588783</c:v>
                </c:pt>
                <c:pt idx="65">
                  <c:v>1.2795799826342038</c:v>
                </c:pt>
                <c:pt idx="66">
                  <c:v>1.2844423865682137</c:v>
                </c:pt>
                <c:pt idx="67">
                  <c:v>1.2893232676371731</c:v>
                </c:pt>
                <c:pt idx="68">
                  <c:v>1.2942226960541945</c:v>
                </c:pt>
                <c:pt idx="69">
                  <c:v>1.2991407422992005</c:v>
                </c:pt>
                <c:pt idx="70">
                  <c:v>1.3040774771199375</c:v>
                </c:pt>
                <c:pt idx="71">
                  <c:v>1.3090329715329934</c:v>
                </c:pt>
                <c:pt idx="72">
                  <c:v>1.3140072968248189</c:v>
                </c:pt>
                <c:pt idx="73">
                  <c:v>1.3190005245527532</c:v>
                </c:pt>
                <c:pt idx="74">
                  <c:v>1.3240127265460537</c:v>
                </c:pt>
                <c:pt idx="75">
                  <c:v>1.3290439749069287</c:v>
                </c:pt>
                <c:pt idx="76">
                  <c:v>1.3340943420115752</c:v>
                </c:pt>
                <c:pt idx="77">
                  <c:v>1.3391639005112193</c:v>
                </c:pt>
                <c:pt idx="78">
                  <c:v>1.3442527233331618</c:v>
                </c:pt>
                <c:pt idx="79">
                  <c:v>1.3493608836818278</c:v>
                </c:pt>
                <c:pt idx="80">
                  <c:v>1.3544884550398189</c:v>
                </c:pt>
                <c:pt idx="81">
                  <c:v>1.3596355111689702</c:v>
                </c:pt>
                <c:pt idx="82">
                  <c:v>1.3648021261114123</c:v>
                </c:pt>
                <c:pt idx="83">
                  <c:v>1.3699883741906356</c:v>
                </c:pt>
                <c:pt idx="84">
                  <c:v>1.37519433001256</c:v>
                </c:pt>
                <c:pt idx="85">
                  <c:v>1.3804200684666077</c:v>
                </c:pt>
                <c:pt idx="86">
                  <c:v>1.3856656647267809</c:v>
                </c:pt>
                <c:pt idx="87">
                  <c:v>1.3909311942527427</c:v>
                </c:pt>
                <c:pt idx="88">
                  <c:v>1.3962167327909032</c:v>
                </c:pt>
                <c:pt idx="89">
                  <c:v>1.4015223563755086</c:v>
                </c:pt>
                <c:pt idx="90">
                  <c:v>1.4068481413297356</c:v>
                </c:pt>
                <c:pt idx="91">
                  <c:v>1.4121941642667886</c:v>
                </c:pt>
                <c:pt idx="92">
                  <c:v>1.4175605020910025</c:v>
                </c:pt>
                <c:pt idx="93">
                  <c:v>1.4229472319989482</c:v>
                </c:pt>
                <c:pt idx="94">
                  <c:v>1.4283544314805443</c:v>
                </c:pt>
                <c:pt idx="95">
                  <c:v>1.4337821783201705</c:v>
                </c:pt>
                <c:pt idx="96">
                  <c:v>1.4392305505977872</c:v>
                </c:pt>
                <c:pt idx="97">
                  <c:v>1.4446996266900587</c:v>
                </c:pt>
                <c:pt idx="98">
                  <c:v>1.4501894852714809</c:v>
                </c:pt>
                <c:pt idx="99">
                  <c:v>1.4557002053155126</c:v>
                </c:pt>
                <c:pt idx="100">
                  <c:v>1.4612318660957115</c:v>
                </c:pt>
                <c:pt idx="101">
                  <c:v>1.4667845471868752</c:v>
                </c:pt>
                <c:pt idx="102">
                  <c:v>1.4723583284661854</c:v>
                </c:pt>
                <c:pt idx="103">
                  <c:v>1.4779532901143571</c:v>
                </c:pt>
                <c:pt idx="104">
                  <c:v>1.4835695126167916</c:v>
                </c:pt>
                <c:pt idx="105">
                  <c:v>1.4892070767647354</c:v>
                </c:pt>
                <c:pt idx="106">
                  <c:v>1.4948660636564415</c:v>
                </c:pt>
                <c:pt idx="107">
                  <c:v>1.5005465546983361</c:v>
                </c:pt>
                <c:pt idx="108">
                  <c:v>1.5062486316061898</c:v>
                </c:pt>
                <c:pt idx="109">
                  <c:v>1.5119723764062933</c:v>
                </c:pt>
                <c:pt idx="110">
                  <c:v>1.5177178714366373</c:v>
                </c:pt>
                <c:pt idx="111">
                  <c:v>1.5234851993480965</c:v>
                </c:pt>
                <c:pt idx="112">
                  <c:v>1.5292744431056193</c:v>
                </c:pt>
                <c:pt idx="113">
                  <c:v>1.5350856859894206</c:v>
                </c:pt>
                <c:pt idx="114">
                  <c:v>1.5409190115961804</c:v>
                </c:pt>
                <c:pt idx="115">
                  <c:v>1.5467745038402458</c:v>
                </c:pt>
                <c:pt idx="116">
                  <c:v>1.5526522469548387</c:v>
                </c:pt>
                <c:pt idx="117">
                  <c:v>1.5585523254932672</c:v>
                </c:pt>
                <c:pt idx="118">
                  <c:v>1.5644748243301416</c:v>
                </c:pt>
                <c:pt idx="119">
                  <c:v>1.5704198286625961</c:v>
                </c:pt>
                <c:pt idx="120">
                  <c:v>1.5763874240115141</c:v>
                </c:pt>
                <c:pt idx="121">
                  <c:v>1.5823776962227578</c:v>
                </c:pt>
                <c:pt idx="122">
                  <c:v>1.5883907314684043</c:v>
                </c:pt>
                <c:pt idx="123">
                  <c:v>1.5944266162479843</c:v>
                </c:pt>
                <c:pt idx="124">
                  <c:v>1.6004854373897266</c:v>
                </c:pt>
                <c:pt idx="125">
                  <c:v>1.6065672820518075</c:v>
                </c:pt>
                <c:pt idx="126">
                  <c:v>1.6126722377236045</c:v>
                </c:pt>
                <c:pt idx="127">
                  <c:v>1.6188003922269543</c:v>
                </c:pt>
                <c:pt idx="128">
                  <c:v>1.6249518337174167</c:v>
                </c:pt>
                <c:pt idx="129">
                  <c:v>1.6311266506855429</c:v>
                </c:pt>
                <c:pt idx="130">
                  <c:v>1.637324931958148</c:v>
                </c:pt>
                <c:pt idx="131">
                  <c:v>1.6435467666995891</c:v>
                </c:pt>
                <c:pt idx="132">
                  <c:v>1.6497922444130475</c:v>
                </c:pt>
                <c:pt idx="133">
                  <c:v>1.6560614549418171</c:v>
                </c:pt>
                <c:pt idx="134">
                  <c:v>1.6623544884705961</c:v>
                </c:pt>
                <c:pt idx="135">
                  <c:v>1.6686714355267844</c:v>
                </c:pt>
                <c:pt idx="136">
                  <c:v>1.6750123869817863</c:v>
                </c:pt>
                <c:pt idx="137">
                  <c:v>1.6813774340523171</c:v>
                </c:pt>
                <c:pt idx="138">
                  <c:v>1.6877666683017158</c:v>
                </c:pt>
                <c:pt idx="139">
                  <c:v>1.6941801816412625</c:v>
                </c:pt>
                <c:pt idx="140">
                  <c:v>1.7006180663314994</c:v>
                </c:pt>
                <c:pt idx="141">
                  <c:v>1.707080414983559</c:v>
                </c:pt>
                <c:pt idx="142">
                  <c:v>1.7135673205604967</c:v>
                </c:pt>
                <c:pt idx="143">
                  <c:v>1.7200788763786266</c:v>
                </c:pt>
                <c:pt idx="144">
                  <c:v>1.7266151761088653</c:v>
                </c:pt>
                <c:pt idx="145">
                  <c:v>1.7331763137780789</c:v>
                </c:pt>
                <c:pt idx="146">
                  <c:v>1.7397623837704357</c:v>
                </c:pt>
                <c:pt idx="147">
                  <c:v>1.7463734808287634</c:v>
                </c:pt>
                <c:pt idx="148">
                  <c:v>1.7530097000559128</c:v>
                </c:pt>
                <c:pt idx="149">
                  <c:v>1.7596711369161253</c:v>
                </c:pt>
                <c:pt idx="150">
                  <c:v>1.7663578872364067</c:v>
                </c:pt>
                <c:pt idx="151">
                  <c:v>1.7730700472079051</c:v>
                </c:pt>
                <c:pt idx="152">
                  <c:v>1.7798077133872952</c:v>
                </c:pt>
                <c:pt idx="153">
                  <c:v>1.7865709826981668</c:v>
                </c:pt>
                <c:pt idx="154">
                  <c:v>1.79335995243242</c:v>
                </c:pt>
                <c:pt idx="155">
                  <c:v>1.8001747202516631</c:v>
                </c:pt>
                <c:pt idx="156">
                  <c:v>1.8070153841886194</c:v>
                </c:pt>
                <c:pt idx="157">
                  <c:v>1.8138820426485363</c:v>
                </c:pt>
                <c:pt idx="158">
                  <c:v>1.8207747944106007</c:v>
                </c:pt>
                <c:pt idx="159">
                  <c:v>1.827693738629361</c:v>
                </c:pt>
                <c:pt idx="160">
                  <c:v>1.8346389748361527</c:v>
                </c:pt>
                <c:pt idx="161">
                  <c:v>1.8416106029405301</c:v>
                </c:pt>
                <c:pt idx="162">
                  <c:v>1.8486087232317041</c:v>
                </c:pt>
                <c:pt idx="163">
                  <c:v>1.8556334363799847</c:v>
                </c:pt>
                <c:pt idx="164">
                  <c:v>1.8626848434382286</c:v>
                </c:pt>
                <c:pt idx="165">
                  <c:v>1.8697630458432939</c:v>
                </c:pt>
                <c:pt idx="166">
                  <c:v>1.8768681454174985</c:v>
                </c:pt>
                <c:pt idx="167">
                  <c:v>1.884000244370085</c:v>
                </c:pt>
                <c:pt idx="168">
                  <c:v>1.8911594452986913</c:v>
                </c:pt>
                <c:pt idx="169">
                  <c:v>1.8983458511908264</c:v>
                </c:pt>
                <c:pt idx="170">
                  <c:v>1.9055595654253517</c:v>
                </c:pt>
                <c:pt idx="171">
                  <c:v>1.9128006917739679</c:v>
                </c:pt>
                <c:pt idx="172">
                  <c:v>1.9200693344027091</c:v>
                </c:pt>
                <c:pt idx="173">
                  <c:v>1.9273655978734394</c:v>
                </c:pt>
                <c:pt idx="174">
                  <c:v>1.9346895871453584</c:v>
                </c:pt>
                <c:pt idx="175">
                  <c:v>1.9420414075765109</c:v>
                </c:pt>
                <c:pt idx="176">
                  <c:v>1.9494211649253017</c:v>
                </c:pt>
                <c:pt idx="177">
                  <c:v>1.9568289653520179</c:v>
                </c:pt>
                <c:pt idx="178">
                  <c:v>1.9642649154203555</c:v>
                </c:pt>
                <c:pt idx="179">
                  <c:v>1.971729122098953</c:v>
                </c:pt>
                <c:pt idx="180">
                  <c:v>1.9792216927629291</c:v>
                </c:pt>
                <c:pt idx="181">
                  <c:v>1.9867427351954283</c:v>
                </c:pt>
                <c:pt idx="182">
                  <c:v>1.9942923575891709</c:v>
                </c:pt>
                <c:pt idx="183">
                  <c:v>2.0018706685480097</c:v>
                </c:pt>
                <c:pt idx="184">
                  <c:v>2.0094777770884922</c:v>
                </c:pt>
                <c:pt idx="185">
                  <c:v>2.0171137926414286</c:v>
                </c:pt>
                <c:pt idx="186">
                  <c:v>2.024778825053466</c:v>
                </c:pt>
                <c:pt idx="187">
                  <c:v>2.0324729845886691</c:v>
                </c:pt>
                <c:pt idx="188">
                  <c:v>2.0401963819301061</c:v>
                </c:pt>
                <c:pt idx="189">
                  <c:v>2.0479491281814406</c:v>
                </c:pt>
                <c:pt idx="190">
                  <c:v>2.05573133486853</c:v>
                </c:pt>
                <c:pt idx="191">
                  <c:v>2.0635431139410305</c:v>
                </c:pt>
                <c:pt idx="192">
                  <c:v>2.0713845777740065</c:v>
                </c:pt>
                <c:pt idx="193">
                  <c:v>2.0792558391695479</c:v>
                </c:pt>
                <c:pt idx="194">
                  <c:v>2.0871570113583924</c:v>
                </c:pt>
                <c:pt idx="195">
                  <c:v>2.0950882080015543</c:v>
                </c:pt>
                <c:pt idx="196">
                  <c:v>2.1030495431919602</c:v>
                </c:pt>
                <c:pt idx="197">
                  <c:v>2.1110411314560897</c:v>
                </c:pt>
                <c:pt idx="198">
                  <c:v>2.1190630877556229</c:v>
                </c:pt>
                <c:pt idx="199">
                  <c:v>2.1271155274890945</c:v>
                </c:pt>
                <c:pt idx="200">
                  <c:v>2.1351985664935529</c:v>
                </c:pt>
                <c:pt idx="201">
                  <c:v>2.1433123210462286</c:v>
                </c:pt>
                <c:pt idx="202">
                  <c:v>2.1514569078662045</c:v>
                </c:pt>
                <c:pt idx="203">
                  <c:v>2.1596324441160961</c:v>
                </c:pt>
                <c:pt idx="204">
                  <c:v>2.1678390474037372</c:v>
                </c:pt>
                <c:pt idx="205">
                  <c:v>2.1760768357838716</c:v>
                </c:pt>
                <c:pt idx="206">
                  <c:v>2.1843459277598503</c:v>
                </c:pt>
                <c:pt idx="207">
                  <c:v>2.1926464422853376</c:v>
                </c:pt>
                <c:pt idx="208">
                  <c:v>2.2009784987660219</c:v>
                </c:pt>
                <c:pt idx="209">
                  <c:v>2.2093422170613328</c:v>
                </c:pt>
                <c:pt idx="210">
                  <c:v>2.2177377174861661</c:v>
                </c:pt>
                <c:pt idx="211">
                  <c:v>2.2261651208126136</c:v>
                </c:pt>
                <c:pt idx="212">
                  <c:v>2.2346245482717015</c:v>
                </c:pt>
                <c:pt idx="213">
                  <c:v>2.2431161215551341</c:v>
                </c:pt>
                <c:pt idx="214">
                  <c:v>2.2516399628170438</c:v>
                </c:pt>
                <c:pt idx="215">
                  <c:v>2.2601961946757485</c:v>
                </c:pt>
                <c:pt idx="216">
                  <c:v>2.2687849402155162</c:v>
                </c:pt>
                <c:pt idx="217">
                  <c:v>2.2774063229883352</c:v>
                </c:pt>
                <c:pt idx="218">
                  <c:v>2.286060467015691</c:v>
                </c:pt>
                <c:pt idx="219">
                  <c:v>2.2947474967903507</c:v>
                </c:pt>
                <c:pt idx="220">
                  <c:v>2.3034675372781539</c:v>
                </c:pt>
                <c:pt idx="221">
                  <c:v>2.3122207139198108</c:v>
                </c:pt>
                <c:pt idx="222">
                  <c:v>2.3210071526327063</c:v>
                </c:pt>
                <c:pt idx="223">
                  <c:v>2.3298269798127107</c:v>
                </c:pt>
                <c:pt idx="224">
                  <c:v>2.3386803223359989</c:v>
                </c:pt>
                <c:pt idx="225">
                  <c:v>2.3475673075608756</c:v>
                </c:pt>
                <c:pt idx="226">
                  <c:v>2.356488063329607</c:v>
                </c:pt>
                <c:pt idx="227">
                  <c:v>2.3654427179702595</c:v>
                </c:pt>
                <c:pt idx="228">
                  <c:v>2.3744314002985467</c:v>
                </c:pt>
                <c:pt idx="229">
                  <c:v>2.3834542396196814</c:v>
                </c:pt>
                <c:pt idx="230">
                  <c:v>2.3925113657302362</c:v>
                </c:pt>
                <c:pt idx="231">
                  <c:v>2.4016029089200113</c:v>
                </c:pt>
                <c:pt idx="232">
                  <c:v>2.4107289999739074</c:v>
                </c:pt>
                <c:pt idx="233">
                  <c:v>2.4198897701738082</c:v>
                </c:pt>
                <c:pt idx="234">
                  <c:v>2.4290853513004689</c:v>
                </c:pt>
                <c:pt idx="235">
                  <c:v>2.4383158756354106</c:v>
                </c:pt>
                <c:pt idx="236">
                  <c:v>2.4475814759628252</c:v>
                </c:pt>
                <c:pt idx="237">
                  <c:v>2.456882285571484</c:v>
                </c:pt>
                <c:pt idx="238">
                  <c:v>2.4662184382566559</c:v>
                </c:pt>
                <c:pt idx="239">
                  <c:v>2.4755900683220311</c:v>
                </c:pt>
                <c:pt idx="240">
                  <c:v>2.484997310581655</c:v>
                </c:pt>
                <c:pt idx="241">
                  <c:v>2.4944403003618651</c:v>
                </c:pt>
                <c:pt idx="242">
                  <c:v>2.5039191735032404</c:v>
                </c:pt>
                <c:pt idx="243">
                  <c:v>2.513434066362553</c:v>
                </c:pt>
                <c:pt idx="244">
                  <c:v>2.5229851158147305</c:v>
                </c:pt>
                <c:pt idx="245">
                  <c:v>2.5325724592548267</c:v>
                </c:pt>
                <c:pt idx="246">
                  <c:v>2.5421962345999951</c:v>
                </c:pt>
                <c:pt idx="247">
                  <c:v>2.5518565802914752</c:v>
                </c:pt>
                <c:pt idx="248">
                  <c:v>2.5615536352965829</c:v>
                </c:pt>
                <c:pt idx="249">
                  <c:v>2.5712875391107097</c:v>
                </c:pt>
                <c:pt idx="250">
                  <c:v>2.5810584317593306</c:v>
                </c:pt>
                <c:pt idx="251">
                  <c:v>2.5908664538000159</c:v>
                </c:pt>
                <c:pt idx="252">
                  <c:v>2.600711746324456</c:v>
                </c:pt>
                <c:pt idx="253">
                  <c:v>2.6105944509604888</c:v>
                </c:pt>
                <c:pt idx="254">
                  <c:v>2.6205147098741386</c:v>
                </c:pt>
                <c:pt idx="255">
                  <c:v>2.6304726657716602</c:v>
                </c:pt>
                <c:pt idx="256">
                  <c:v>2.6404684619015923</c:v>
                </c:pt>
                <c:pt idx="257">
                  <c:v>2.6505022420568185</c:v>
                </c:pt>
                <c:pt idx="258">
                  <c:v>2.6605741505766343</c:v>
                </c:pt>
                <c:pt idx="259">
                  <c:v>2.6706843323488254</c:v>
                </c:pt>
                <c:pt idx="260">
                  <c:v>2.6808329328117511</c:v>
                </c:pt>
                <c:pt idx="261">
                  <c:v>2.6910200979564358</c:v>
                </c:pt>
                <c:pt idx="262">
                  <c:v>2.7012459743286703</c:v>
                </c:pt>
                <c:pt idx="263">
                  <c:v>2.7115107090311192</c:v>
                </c:pt>
                <c:pt idx="264">
                  <c:v>2.7218144497254375</c:v>
                </c:pt>
                <c:pt idx="265">
                  <c:v>2.7321573446343943</c:v>
                </c:pt>
                <c:pt idx="266">
                  <c:v>2.7425395425440051</c:v>
                </c:pt>
                <c:pt idx="267">
                  <c:v>2.7529611928056723</c:v>
                </c:pt>
                <c:pt idx="268">
                  <c:v>2.763422445338334</c:v>
                </c:pt>
                <c:pt idx="269">
                  <c:v>2.7739234506306198</c:v>
                </c:pt>
                <c:pt idx="270">
                  <c:v>2.7844643597430161</c:v>
                </c:pt>
                <c:pt idx="271">
                  <c:v>2.7950453243100397</c:v>
                </c:pt>
                <c:pt idx="272">
                  <c:v>2.8056664965424178</c:v>
                </c:pt>
                <c:pt idx="273">
                  <c:v>2.8163280292292789</c:v>
                </c:pt>
                <c:pt idx="274">
                  <c:v>2.8270300757403501</c:v>
                </c:pt>
                <c:pt idx="275">
                  <c:v>2.8377727900281635</c:v>
                </c:pt>
                <c:pt idx="276">
                  <c:v>2.8485563266302707</c:v>
                </c:pt>
                <c:pt idx="277">
                  <c:v>2.8593808406714656</c:v>
                </c:pt>
                <c:pt idx="278">
                  <c:v>2.8702464878660172</c:v>
                </c:pt>
                <c:pt idx="279">
                  <c:v>2.881153424519908</c:v>
                </c:pt>
                <c:pt idx="280">
                  <c:v>2.8921018075330838</c:v>
                </c:pt>
                <c:pt idx="281">
                  <c:v>2.9030917944017096</c:v>
                </c:pt>
                <c:pt idx="282">
                  <c:v>2.9141235432204362</c:v>
                </c:pt>
                <c:pt idx="283">
                  <c:v>2.9251972126846741</c:v>
                </c:pt>
                <c:pt idx="284">
                  <c:v>2.9363129620928761</c:v>
                </c:pt>
                <c:pt idx="285">
                  <c:v>2.9474709513488291</c:v>
                </c:pt>
                <c:pt idx="286">
                  <c:v>2.9586713409639547</c:v>
                </c:pt>
                <c:pt idx="287">
                  <c:v>2.969914292059618</c:v>
                </c:pt>
                <c:pt idx="288">
                  <c:v>2.9811999663694446</c:v>
                </c:pt>
                <c:pt idx="289">
                  <c:v>2.9925285262416486</c:v>
                </c:pt>
                <c:pt idx="290">
                  <c:v>3.0039001346413667</c:v>
                </c:pt>
                <c:pt idx="291">
                  <c:v>3.0153149551530039</c:v>
                </c:pt>
                <c:pt idx="292">
                  <c:v>3.0267731519825856</c:v>
                </c:pt>
                <c:pt idx="293">
                  <c:v>3.0382748899601193</c:v>
                </c:pt>
                <c:pt idx="294">
                  <c:v>3.0498203345419679</c:v>
                </c:pt>
                <c:pt idx="295">
                  <c:v>3.0614096518132272</c:v>
                </c:pt>
                <c:pt idx="296">
                  <c:v>3.0730430084901177</c:v>
                </c:pt>
                <c:pt idx="297">
                  <c:v>3.08472057192238</c:v>
                </c:pt>
                <c:pt idx="298">
                  <c:v>3.0964425100956849</c:v>
                </c:pt>
                <c:pt idx="299">
                  <c:v>3.1082089916340485</c:v>
                </c:pt>
                <c:pt idx="300">
                  <c:v>3.1200201858022578</c:v>
                </c:pt>
                <c:pt idx="301">
                  <c:v>3.1318762625083063</c:v>
                </c:pt>
                <c:pt idx="302">
                  <c:v>3.1437773923058381</c:v>
                </c:pt>
                <c:pt idx="303">
                  <c:v>3.1557237463966001</c:v>
                </c:pt>
                <c:pt idx="304">
                  <c:v>3.1677154966329071</c:v>
                </c:pt>
                <c:pt idx="305">
                  <c:v>3.179752815520112</c:v>
                </c:pt>
                <c:pt idx="306">
                  <c:v>3.1918358762190886</c:v>
                </c:pt>
                <c:pt idx="307">
                  <c:v>3.2039648525487214</c:v>
                </c:pt>
                <c:pt idx="308">
                  <c:v>3.2161399189884068</c:v>
                </c:pt>
                <c:pt idx="309">
                  <c:v>3.228361250680563</c:v>
                </c:pt>
                <c:pt idx="310">
                  <c:v>3.2406290234331494</c:v>
                </c:pt>
                <c:pt idx="311">
                  <c:v>3.2529434137221953</c:v>
                </c:pt>
                <c:pt idx="312">
                  <c:v>3.2653045986943399</c:v>
                </c:pt>
                <c:pt idx="313">
                  <c:v>3.2777127561693784</c:v>
                </c:pt>
                <c:pt idx="314">
                  <c:v>3.2901680646428222</c:v>
                </c:pt>
                <c:pt idx="315">
                  <c:v>3.3026707032884648</c:v>
                </c:pt>
                <c:pt idx="316">
                  <c:v>3.3152208519609609</c:v>
                </c:pt>
                <c:pt idx="317">
                  <c:v>3.3278186911984129</c:v>
                </c:pt>
                <c:pt idx="318">
                  <c:v>3.340464402224967</c:v>
                </c:pt>
                <c:pt idx="319">
                  <c:v>3.3531581669534218</c:v>
                </c:pt>
                <c:pt idx="320">
                  <c:v>3.3659001679878449</c:v>
                </c:pt>
                <c:pt idx="321">
                  <c:v>3.3786905886261986</c:v>
                </c:pt>
                <c:pt idx="322">
                  <c:v>3.3915296128629784</c:v>
                </c:pt>
                <c:pt idx="323">
                  <c:v>3.4044174253918578</c:v>
                </c:pt>
                <c:pt idx="324">
                  <c:v>3.4173542116083468</c:v>
                </c:pt>
                <c:pt idx="325">
                  <c:v>3.4303401576124588</c:v>
                </c:pt>
                <c:pt idx="326">
                  <c:v>3.443375450211386</c:v>
                </c:pt>
                <c:pt idx="327">
                  <c:v>3.4564602769221895</c:v>
                </c:pt>
                <c:pt idx="328">
                  <c:v>3.469594825974494</c:v>
                </c:pt>
                <c:pt idx="329">
                  <c:v>3.482779286313197</c:v>
                </c:pt>
                <c:pt idx="330">
                  <c:v>3.4960138476011871</c:v>
                </c:pt>
                <c:pt idx="331">
                  <c:v>3.5092987002220717</c:v>
                </c:pt>
                <c:pt idx="332">
                  <c:v>3.5226340352829157</c:v>
                </c:pt>
                <c:pt idx="333">
                  <c:v>3.5360200446169907</c:v>
                </c:pt>
                <c:pt idx="334">
                  <c:v>3.5494569207865352</c:v>
                </c:pt>
                <c:pt idx="335">
                  <c:v>3.5629448570855242</c:v>
                </c:pt>
                <c:pt idx="336">
                  <c:v>3.5764840475424493</c:v>
                </c:pt>
                <c:pt idx="337">
                  <c:v>3.5900746869231108</c:v>
                </c:pt>
                <c:pt idx="338">
                  <c:v>3.6037169707334189</c:v>
                </c:pt>
                <c:pt idx="339">
                  <c:v>3.6174110952222058</c:v>
                </c:pt>
                <c:pt idx="340">
                  <c:v>3.6311572573840505</c:v>
                </c:pt>
                <c:pt idx="341">
                  <c:v>3.6449556549621098</c:v>
                </c:pt>
                <c:pt idx="342">
                  <c:v>3.658806486450966</c:v>
                </c:pt>
                <c:pt idx="343">
                  <c:v>3.6727099510994798</c:v>
                </c:pt>
                <c:pt idx="344">
                  <c:v>3.6866662489136579</c:v>
                </c:pt>
                <c:pt idx="345">
                  <c:v>3.7006755806595297</c:v>
                </c:pt>
                <c:pt idx="346">
                  <c:v>3.714738147866036</c:v>
                </c:pt>
                <c:pt idx="347">
                  <c:v>3.7288541528279269</c:v>
                </c:pt>
                <c:pt idx="348">
                  <c:v>3.743023798608673</c:v>
                </c:pt>
                <c:pt idx="349">
                  <c:v>3.7572472890433861</c:v>
                </c:pt>
                <c:pt idx="350">
                  <c:v>3.7715248287417511</c:v>
                </c:pt>
                <c:pt idx="351">
                  <c:v>3.7858566230909698</c:v>
                </c:pt>
                <c:pt idx="352">
                  <c:v>3.8002428782587154</c:v>
                </c:pt>
                <c:pt idx="353">
                  <c:v>3.8146838011960988</c:v>
                </c:pt>
                <c:pt idx="354">
                  <c:v>3.8291795996406441</c:v>
                </c:pt>
                <c:pt idx="355">
                  <c:v>3.8437304821192786</c:v>
                </c:pt>
                <c:pt idx="356">
                  <c:v>3.8583366579513321</c:v>
                </c:pt>
                <c:pt idx="357">
                  <c:v>3.8729983372515471</c:v>
                </c:pt>
                <c:pt idx="358">
                  <c:v>3.887715730933103</c:v>
                </c:pt>
                <c:pt idx="359">
                  <c:v>3.9024890507106487</c:v>
                </c:pt>
                <c:pt idx="360">
                  <c:v>3.9173185091033491</c:v>
                </c:pt>
                <c:pt idx="361">
                  <c:v>3.9322043194379419</c:v>
                </c:pt>
                <c:pt idx="362">
                  <c:v>3.947146695851806</c:v>
                </c:pt>
                <c:pt idx="363">
                  <c:v>3.9621458532960427</c:v>
                </c:pt>
                <c:pt idx="364">
                  <c:v>3.9772020075385677</c:v>
                </c:pt>
                <c:pt idx="365">
                  <c:v>3.9923153751672142</c:v>
                </c:pt>
                <c:pt idx="366">
                  <c:v>4.0074861735928495</c:v>
                </c:pt>
                <c:pt idx="367">
                  <c:v>4.0227146210525024</c:v>
                </c:pt>
                <c:pt idx="368">
                  <c:v>4.0380009366125025</c:v>
                </c:pt>
                <c:pt idx="369">
                  <c:v>4.0533453401716297</c:v>
                </c:pt>
                <c:pt idx="370">
                  <c:v>4.0687480524642821</c:v>
                </c:pt>
                <c:pt idx="371">
                  <c:v>4.0842092950636468</c:v>
                </c:pt>
                <c:pt idx="372">
                  <c:v>4.0997292903848885</c:v>
                </c:pt>
                <c:pt idx="373">
                  <c:v>4.1153082616883516</c:v>
                </c:pt>
                <c:pt idx="374">
                  <c:v>4.1309464330827677</c:v>
                </c:pt>
                <c:pt idx="375">
                  <c:v>4.1466440295284821</c:v>
                </c:pt>
                <c:pt idx="376">
                  <c:v>4.1624012768406908</c:v>
                </c:pt>
                <c:pt idx="377">
                  <c:v>4.1782184016926855</c:v>
                </c:pt>
                <c:pt idx="378">
                  <c:v>4.1940956316191178</c:v>
                </c:pt>
                <c:pt idx="379">
                  <c:v>4.2100331950192702</c:v>
                </c:pt>
                <c:pt idx="380">
                  <c:v>4.2260313211603435</c:v>
                </c:pt>
                <c:pt idx="381">
                  <c:v>4.2420902401807528</c:v>
                </c:pt>
                <c:pt idx="382">
                  <c:v>4.25821018309344</c:v>
                </c:pt>
                <c:pt idx="383">
                  <c:v>4.2743913817891954</c:v>
                </c:pt>
                <c:pt idx="384">
                  <c:v>4.2906340690399949</c:v>
                </c:pt>
                <c:pt idx="385">
                  <c:v>4.3069384785023468</c:v>
                </c:pt>
                <c:pt idx="386">
                  <c:v>4.3233048447206555</c:v>
                </c:pt>
                <c:pt idx="387">
                  <c:v>4.3397334031305936</c:v>
                </c:pt>
                <c:pt idx="388">
                  <c:v>4.35622439006249</c:v>
                </c:pt>
                <c:pt idx="389">
                  <c:v>4.3727780427447271</c:v>
                </c:pt>
                <c:pt idx="390">
                  <c:v>4.389394599307157</c:v>
                </c:pt>
                <c:pt idx="391">
                  <c:v>4.4060742987845245</c:v>
                </c:pt>
                <c:pt idx="392">
                  <c:v>4.4228173811199056</c:v>
                </c:pt>
                <c:pt idx="393">
                  <c:v>4.4396240871681618</c:v>
                </c:pt>
                <c:pt idx="394">
                  <c:v>4.456494658699401</c:v>
                </c:pt>
                <c:pt idx="395">
                  <c:v>4.4734293384024584</c:v>
                </c:pt>
                <c:pt idx="396">
                  <c:v>4.490428369888388</c:v>
                </c:pt>
                <c:pt idx="397">
                  <c:v>4.5074919976939638</c:v>
                </c:pt>
                <c:pt idx="398">
                  <c:v>4.5246204672852013</c:v>
                </c:pt>
                <c:pt idx="399">
                  <c:v>4.5418140250608854</c:v>
                </c:pt>
                <c:pt idx="400">
                  <c:v>4.5590729183561169</c:v>
                </c:pt>
                <c:pt idx="401">
                  <c:v>4.5763973954458699</c:v>
                </c:pt>
                <c:pt idx="402">
                  <c:v>4.5937877055485643</c:v>
                </c:pt>
                <c:pt idx="403">
                  <c:v>4.6112440988296486</c:v>
                </c:pt>
                <c:pt idx="404">
                  <c:v>4.6287668264052018</c:v>
                </c:pt>
                <c:pt idx="405">
                  <c:v>4.6463561403455413</c:v>
                </c:pt>
                <c:pt idx="406">
                  <c:v>4.6640122936788542</c:v>
                </c:pt>
                <c:pt idx="407">
                  <c:v>4.6817355403948335</c:v>
                </c:pt>
                <c:pt idx="408">
                  <c:v>4.699526135448334</c:v>
                </c:pt>
                <c:pt idx="409">
                  <c:v>4.7173843347630378</c:v>
                </c:pt>
                <c:pt idx="410">
                  <c:v>4.7353103952351372</c:v>
                </c:pt>
                <c:pt idx="411">
                  <c:v>4.7533045747370313</c:v>
                </c:pt>
                <c:pt idx="412">
                  <c:v>4.771367132121032</c:v>
                </c:pt>
                <c:pt idx="413">
                  <c:v>4.7894983272230922</c:v>
                </c:pt>
                <c:pt idx="414">
                  <c:v>4.8076984208665401</c:v>
                </c:pt>
                <c:pt idx="415">
                  <c:v>4.8259676748658329</c:v>
                </c:pt>
                <c:pt idx="416">
                  <c:v>4.8443063520303236</c:v>
                </c:pt>
                <c:pt idx="417">
                  <c:v>4.8627147161680391</c:v>
                </c:pt>
                <c:pt idx="418">
                  <c:v>4.8811930320894774</c:v>
                </c:pt>
                <c:pt idx="419">
                  <c:v>4.8997415656114178</c:v>
                </c:pt>
                <c:pt idx="420">
                  <c:v>4.9183605835607409</c:v>
                </c:pt>
                <c:pt idx="421">
                  <c:v>4.9370503537782717</c:v>
                </c:pt>
                <c:pt idx="422">
                  <c:v>4.9558111451226292</c:v>
                </c:pt>
                <c:pt idx="423">
                  <c:v>4.974643227474095</c:v>
                </c:pt>
                <c:pt idx="424">
                  <c:v>4.9935468717384968</c:v>
                </c:pt>
                <c:pt idx="425">
                  <c:v>5.0125223498511033</c:v>
                </c:pt>
                <c:pt idx="426">
                  <c:v>5.0315699347805376</c:v>
                </c:pt>
                <c:pt idx="427">
                  <c:v>5.0506899005327037</c:v>
                </c:pt>
                <c:pt idx="428">
                  <c:v>5.0698825221547281</c:v>
                </c:pt>
                <c:pt idx="429">
                  <c:v>5.0891480757389163</c:v>
                </c:pt>
                <c:pt idx="430">
                  <c:v>5.1084868384267246</c:v>
                </c:pt>
                <c:pt idx="431">
                  <c:v>5.1278990884127467</c:v>
                </c:pt>
                <c:pt idx="432">
                  <c:v>5.1473851049487154</c:v>
                </c:pt>
                <c:pt idx="433">
                  <c:v>5.1669451683475209</c:v>
                </c:pt>
                <c:pt idx="434">
                  <c:v>5.1865795599872415</c:v>
                </c:pt>
                <c:pt idx="435">
                  <c:v>5.2062885623151933</c:v>
                </c:pt>
                <c:pt idx="436">
                  <c:v>5.2260724588519913</c:v>
                </c:pt>
                <c:pt idx="437">
                  <c:v>5.2459315341956287</c:v>
                </c:pt>
                <c:pt idx="438">
                  <c:v>5.2658660740255723</c:v>
                </c:pt>
                <c:pt idx="439">
                  <c:v>5.2858763651068692</c:v>
                </c:pt>
                <c:pt idx="440">
                  <c:v>5.3059626952942756</c:v>
                </c:pt>
                <c:pt idx="441">
                  <c:v>5.3261253535363942</c:v>
                </c:pt>
                <c:pt idx="442">
                  <c:v>5.3463646298798322</c:v>
                </c:pt>
                <c:pt idx="443">
                  <c:v>5.3666808154733756</c:v>
                </c:pt>
                <c:pt idx="444">
                  <c:v>5.3870742025721743</c:v>
                </c:pt>
                <c:pt idx="445">
                  <c:v>5.4075450845419484</c:v>
                </c:pt>
                <c:pt idx="446">
                  <c:v>5.4280937558632081</c:v>
                </c:pt>
                <c:pt idx="447">
                  <c:v>5.4487205121354885</c:v>
                </c:pt>
                <c:pt idx="448">
                  <c:v>5.4694256500816039</c:v>
                </c:pt>
                <c:pt idx="449">
                  <c:v>5.4902094675519137</c:v>
                </c:pt>
                <c:pt idx="450">
                  <c:v>5.5110722635286109</c:v>
                </c:pt>
                <c:pt idx="451">
                  <c:v>5.5320143381300202</c:v>
                </c:pt>
                <c:pt idx="452">
                  <c:v>5.5530359926149142</c:v>
                </c:pt>
                <c:pt idx="453">
                  <c:v>5.5741375293868511</c:v>
                </c:pt>
                <c:pt idx="454">
                  <c:v>5.5953192519985215</c:v>
                </c:pt>
                <c:pt idx="455">
                  <c:v>5.6165814651561163</c:v>
                </c:pt>
                <c:pt idx="456">
                  <c:v>5.6379244747237101</c:v>
                </c:pt>
                <c:pt idx="457">
                  <c:v>5.6593485877276599</c:v>
                </c:pt>
                <c:pt idx="458">
                  <c:v>5.6808541123610254</c:v>
                </c:pt>
                <c:pt idx="459">
                  <c:v>5.7024413579879978</c:v>
                </c:pt>
                <c:pt idx="460">
                  <c:v>5.7241106351483522</c:v>
                </c:pt>
                <c:pt idx="461">
                  <c:v>5.7458622555619163</c:v>
                </c:pt>
                <c:pt idx="462">
                  <c:v>5.7676965321330513</c:v>
                </c:pt>
                <c:pt idx="463">
                  <c:v>5.7896137789551574</c:v>
                </c:pt>
                <c:pt idx="464">
                  <c:v>5.8116143113151875</c:v>
                </c:pt>
                <c:pt idx="465">
                  <c:v>5.8336984456981851</c:v>
                </c:pt>
                <c:pt idx="466">
                  <c:v>5.8558664997918379</c:v>
                </c:pt>
                <c:pt idx="467">
                  <c:v>5.8781187924910467</c:v>
                </c:pt>
                <c:pt idx="468">
                  <c:v>5.9004556439025126</c:v>
                </c:pt>
                <c:pt idx="469">
                  <c:v>5.9228773753493424</c:v>
                </c:pt>
                <c:pt idx="470">
                  <c:v>5.9453843093756698</c:v>
                </c:pt>
                <c:pt idx="471">
                  <c:v>5.9679767697512975</c:v>
                </c:pt>
                <c:pt idx="472">
                  <c:v>5.9906550814763531</c:v>
                </c:pt>
                <c:pt idx="473">
                  <c:v>6.0134195707859632</c:v>
                </c:pt>
                <c:pt idx="474">
                  <c:v>6.0362705651549504</c:v>
                </c:pt>
                <c:pt idx="475">
                  <c:v>6.0592083933025398</c:v>
                </c:pt>
                <c:pt idx="476">
                  <c:v>6.0822333851970898</c:v>
                </c:pt>
                <c:pt idx="477">
                  <c:v>6.1053458720608385</c:v>
                </c:pt>
                <c:pt idx="478">
                  <c:v>6.1285461863746695</c:v>
                </c:pt>
                <c:pt idx="479">
                  <c:v>6.1518346618828934</c:v>
                </c:pt>
                <c:pt idx="480">
                  <c:v>6.1752116335980487</c:v>
                </c:pt>
                <c:pt idx="481">
                  <c:v>6.1986774378057214</c:v>
                </c:pt>
                <c:pt idx="482">
                  <c:v>6.222232412069383</c:v>
                </c:pt>
                <c:pt idx="483">
                  <c:v>6.2458768952352468</c:v>
                </c:pt>
                <c:pt idx="484">
                  <c:v>6.2696112274371405</c:v>
                </c:pt>
                <c:pt idx="485">
                  <c:v>6.293435750101402</c:v>
                </c:pt>
                <c:pt idx="486">
                  <c:v>6.3173508059517873</c:v>
                </c:pt>
                <c:pt idx="487">
                  <c:v>6.3413567390144046</c:v>
                </c:pt>
                <c:pt idx="488">
                  <c:v>6.3654538946226591</c:v>
                </c:pt>
                <c:pt idx="489">
                  <c:v>6.3896426194222258</c:v>
                </c:pt>
                <c:pt idx="490">
                  <c:v>6.4139232613760306</c:v>
                </c:pt>
                <c:pt idx="491">
                  <c:v>6.4382961697692593</c:v>
                </c:pt>
                <c:pt idx="492">
                  <c:v>6.4627616952143825</c:v>
                </c:pt>
                <c:pt idx="493">
                  <c:v>6.4873201896561969</c:v>
                </c:pt>
                <c:pt idx="494">
                  <c:v>6.5119720063768902</c:v>
                </c:pt>
                <c:pt idx="495">
                  <c:v>6.5367175000011226</c:v>
                </c:pt>
                <c:pt idx="496">
                  <c:v>6.5615570265011272</c:v>
                </c:pt>
                <c:pt idx="497">
                  <c:v>6.5864909432018317</c:v>
                </c:pt>
                <c:pt idx="498">
                  <c:v>6.6115196087859989</c:v>
                </c:pt>
                <c:pt idx="499">
                  <c:v>6.6366433832993854</c:v>
                </c:pt>
                <c:pt idx="500">
                  <c:v>6.661862628155923</c:v>
                </c:pt>
                <c:pt idx="501">
                  <c:v>6.6871777061429158</c:v>
                </c:pt>
                <c:pt idx="502">
                  <c:v>6.7125889814262587</c:v>
                </c:pt>
                <c:pt idx="503">
                  <c:v>6.738096819555679</c:v>
                </c:pt>
                <c:pt idx="504">
                  <c:v>6.7637015874699911</c:v>
                </c:pt>
                <c:pt idx="505">
                  <c:v>6.7894036535023776</c:v>
                </c:pt>
                <c:pt idx="506">
                  <c:v>6.8152033873856865</c:v>
                </c:pt>
                <c:pt idx="507">
                  <c:v>6.8411011602577521</c:v>
                </c:pt>
                <c:pt idx="508">
                  <c:v>6.8670973446667318</c:v>
                </c:pt>
                <c:pt idx="509">
                  <c:v>6.8931923145764653</c:v>
                </c:pt>
                <c:pt idx="510">
                  <c:v>6.9193864453718561</c:v>
                </c:pt>
                <c:pt idx="511">
                  <c:v>6.9456801138642694</c:v>
                </c:pt>
                <c:pt idx="512">
                  <c:v>6.9720736982969536</c:v>
                </c:pt>
                <c:pt idx="513">
                  <c:v>6.9985675783504826</c:v>
                </c:pt>
                <c:pt idx="514">
                  <c:v>7.0251621351482143</c:v>
                </c:pt>
                <c:pt idx="515">
                  <c:v>7.0518577512617773</c:v>
                </c:pt>
                <c:pt idx="516">
                  <c:v>7.0786548107165723</c:v>
                </c:pt>
                <c:pt idx="517">
                  <c:v>7.1055536989972952</c:v>
                </c:pt>
                <c:pt idx="518">
                  <c:v>7.1325548030534849</c:v>
                </c:pt>
                <c:pt idx="519">
                  <c:v>7.1596585113050883</c:v>
                </c:pt>
                <c:pt idx="520">
                  <c:v>7.1868652136480478</c:v>
                </c:pt>
                <c:pt idx="521">
                  <c:v>7.2141753014599104</c:v>
                </c:pt>
                <c:pt idx="522">
                  <c:v>7.2415891676054578</c:v>
                </c:pt>
                <c:pt idx="523">
                  <c:v>7.2691072064423583</c:v>
                </c:pt>
                <c:pt idx="524">
                  <c:v>7.2967298138268397</c:v>
                </c:pt>
                <c:pt idx="525">
                  <c:v>7.3244573871193817</c:v>
                </c:pt>
                <c:pt idx="526">
                  <c:v>7.3522903251904355</c:v>
                </c:pt>
                <c:pt idx="527">
                  <c:v>7.3802290284261591</c:v>
                </c:pt>
                <c:pt idx="528">
                  <c:v>7.408273898734179</c:v>
                </c:pt>
                <c:pt idx="529">
                  <c:v>7.4364253395493689</c:v>
                </c:pt>
                <c:pt idx="530">
                  <c:v>7.4646837558396566</c:v>
                </c:pt>
                <c:pt idx="531">
                  <c:v>7.4930495541118471</c:v>
                </c:pt>
                <c:pt idx="532">
                  <c:v>7.5215231424174727</c:v>
                </c:pt>
                <c:pt idx="533">
                  <c:v>7.5501049303586596</c:v>
                </c:pt>
                <c:pt idx="534">
                  <c:v>7.5787953290940226</c:v>
                </c:pt>
                <c:pt idx="535">
                  <c:v>7.6075947513445801</c:v>
                </c:pt>
                <c:pt idx="536">
                  <c:v>7.6365036113996894</c:v>
                </c:pt>
                <c:pt idx="537">
                  <c:v>7.6655223251230087</c:v>
                </c:pt>
                <c:pt idx="538">
                  <c:v>7.6946513099584761</c:v>
                </c:pt>
                <c:pt idx="539">
                  <c:v>7.7238909849363182</c:v>
                </c:pt>
                <c:pt idx="540">
                  <c:v>7.7532417706790762</c:v>
                </c:pt>
                <c:pt idx="541">
                  <c:v>7.7827040894076571</c:v>
                </c:pt>
                <c:pt idx="542">
                  <c:v>7.8122783649474066</c:v>
                </c:pt>
                <c:pt idx="543">
                  <c:v>7.8419650227342066</c:v>
                </c:pt>
                <c:pt idx="544">
                  <c:v>7.8717644898205972</c:v>
                </c:pt>
                <c:pt idx="545">
                  <c:v>7.9016771948819153</c:v>
                </c:pt>
                <c:pt idx="546">
                  <c:v>7.931703568222467</c:v>
                </c:pt>
                <c:pt idx="547">
                  <c:v>7.9618440417817125</c:v>
                </c:pt>
                <c:pt idx="548">
                  <c:v>7.9920990491404833</c:v>
                </c:pt>
                <c:pt idx="549">
                  <c:v>8.0224690255272169</c:v>
                </c:pt>
                <c:pt idx="550">
                  <c:v>8.0529544078242203</c:v>
                </c:pt>
                <c:pt idx="551">
                  <c:v>8.083555634573953</c:v>
                </c:pt>
                <c:pt idx="552">
                  <c:v>8.1142731459853348</c:v>
                </c:pt>
                <c:pt idx="553">
                  <c:v>8.1451073839400792</c:v>
                </c:pt>
                <c:pt idx="554">
                  <c:v>8.1760587919990524</c:v>
                </c:pt>
                <c:pt idx="555">
                  <c:v>8.2071278154086489</c:v>
                </c:pt>
                <c:pt idx="556">
                  <c:v>8.2383149011072021</c:v>
                </c:pt>
                <c:pt idx="557">
                  <c:v>8.2696204977314096</c:v>
                </c:pt>
                <c:pt idx="558">
                  <c:v>8.3010450556227884</c:v>
                </c:pt>
                <c:pt idx="559">
                  <c:v>8.3325890268341549</c:v>
                </c:pt>
                <c:pt idx="560">
                  <c:v>8.364252865136125</c:v>
                </c:pt>
                <c:pt idx="561">
                  <c:v>8.3960370260236417</c:v>
                </c:pt>
                <c:pt idx="562">
                  <c:v>8.4279419667225319</c:v>
                </c:pt>
                <c:pt idx="563">
                  <c:v>8.4599681461960774</c:v>
                </c:pt>
                <c:pt idx="564">
                  <c:v>8.4921160251516223</c:v>
                </c:pt>
                <c:pt idx="565">
                  <c:v>8.5243860660471995</c:v>
                </c:pt>
                <c:pt idx="566">
                  <c:v>8.556778733098179</c:v>
                </c:pt>
                <c:pt idx="567">
                  <c:v>8.5892944922839529</c:v>
                </c:pt>
                <c:pt idx="568">
                  <c:v>8.6219338113546318</c:v>
                </c:pt>
                <c:pt idx="569">
                  <c:v>8.6546971598377791</c:v>
                </c:pt>
                <c:pt idx="570">
                  <c:v>8.6875850090451632</c:v>
                </c:pt>
                <c:pt idx="571">
                  <c:v>8.7205978320795356</c:v>
                </c:pt>
                <c:pt idx="572">
                  <c:v>8.7537361038414385</c:v>
                </c:pt>
                <c:pt idx="573">
                  <c:v>8.787000301036036</c:v>
                </c:pt>
                <c:pt idx="574">
                  <c:v>8.8203909021799731</c:v>
                </c:pt>
                <c:pt idx="575">
                  <c:v>8.8539083876082572</c:v>
                </c:pt>
                <c:pt idx="576">
                  <c:v>8.8875532394811696</c:v>
                </c:pt>
                <c:pt idx="577">
                  <c:v>8.9213259417911974</c:v>
                </c:pt>
                <c:pt idx="578">
                  <c:v>8.9552269803700035</c:v>
                </c:pt>
                <c:pt idx="579">
                  <c:v>8.9892568428954096</c:v>
                </c:pt>
                <c:pt idx="580">
                  <c:v>9.0234160188984127</c:v>
                </c:pt>
                <c:pt idx="581">
                  <c:v>9.0577049997702268</c:v>
                </c:pt>
                <c:pt idx="582">
                  <c:v>9.0921242787693544</c:v>
                </c:pt>
                <c:pt idx="583">
                  <c:v>9.1266743510286776</c:v>
                </c:pt>
                <c:pt idx="584">
                  <c:v>9.1613557135625872</c:v>
                </c:pt>
                <c:pt idx="585">
                  <c:v>9.1961688652741245</c:v>
                </c:pt>
                <c:pt idx="586">
                  <c:v>9.2311143069621657</c:v>
                </c:pt>
                <c:pt idx="587">
                  <c:v>9.266192541328623</c:v>
                </c:pt>
                <c:pt idx="588">
                  <c:v>9.3014040729856724</c:v>
                </c:pt>
                <c:pt idx="589">
                  <c:v>9.3367494084630174</c:v>
                </c:pt>
                <c:pt idx="590">
                  <c:v>9.3722290562151773</c:v>
                </c:pt>
                <c:pt idx="591">
                  <c:v>9.4078435266287954</c:v>
                </c:pt>
                <c:pt idx="592">
                  <c:v>9.4435933320299856</c:v>
                </c:pt>
                <c:pt idx="593">
                  <c:v>9.4794789866916993</c:v>
                </c:pt>
                <c:pt idx="594">
                  <c:v>9.5155010068411272</c:v>
                </c:pt>
                <c:pt idx="595">
                  <c:v>9.5516599106671229</c:v>
                </c:pt>
                <c:pt idx="596">
                  <c:v>9.5879562183276583</c:v>
                </c:pt>
                <c:pt idx="597">
                  <c:v>9.6243904519573036</c:v>
                </c:pt>
                <c:pt idx="598">
                  <c:v>9.6609631356747414</c:v>
                </c:pt>
                <c:pt idx="599">
                  <c:v>9.6976747955903058</c:v>
                </c:pt>
                <c:pt idx="600">
                  <c:v>9.7345259598135492</c:v>
                </c:pt>
                <c:pt idx="601">
                  <c:v>9.7715171584608402</c:v>
                </c:pt>
                <c:pt idx="602">
                  <c:v>9.8086489236629912</c:v>
                </c:pt>
                <c:pt idx="603">
                  <c:v>9.8459217895729108</c:v>
                </c:pt>
                <c:pt idx="604">
                  <c:v>9.8833362923732881</c:v>
                </c:pt>
                <c:pt idx="605">
                  <c:v>9.9208929702843065</c:v>
                </c:pt>
                <c:pt idx="606">
                  <c:v>9.9585923635713876</c:v>
                </c:pt>
                <c:pt idx="607">
                  <c:v>9.9964350145529597</c:v>
                </c:pt>
                <c:pt idx="608">
                  <c:v>10.034421467608261</c:v>
                </c:pt>
                <c:pt idx="609">
                  <c:v>10.072552269185174</c:v>
                </c:pt>
                <c:pt idx="610">
                  <c:v>10.110827967808078</c:v>
                </c:pt>
                <c:pt idx="611">
                  <c:v>10.149249114085748</c:v>
                </c:pt>
                <c:pt idx="612">
                  <c:v>10.187816260719273</c:v>
                </c:pt>
                <c:pt idx="613">
                  <c:v>10.226529962510007</c:v>
                </c:pt>
                <c:pt idx="614">
                  <c:v>10.265390776367544</c:v>
                </c:pt>
                <c:pt idx="615">
                  <c:v>10.304399261317741</c:v>
                </c:pt>
                <c:pt idx="616">
                  <c:v>10.343555978510748</c:v>
                </c:pt>
                <c:pt idx="617">
                  <c:v>10.38286149122909</c:v>
                </c:pt>
                <c:pt idx="618">
                  <c:v>10.42231636489576</c:v>
                </c:pt>
                <c:pt idx="619">
                  <c:v>10.461921167082364</c:v>
                </c:pt>
                <c:pt idx="620">
                  <c:v>10.501676467517278</c:v>
                </c:pt>
                <c:pt idx="621">
                  <c:v>10.541582838093843</c:v>
                </c:pt>
                <c:pt idx="622">
                  <c:v>10.5816408528786</c:v>
                </c:pt>
                <c:pt idx="623">
                  <c:v>10.62185108811954</c:v>
                </c:pt>
                <c:pt idx="624">
                  <c:v>10.662214122254394</c:v>
                </c:pt>
                <c:pt idx="625">
                  <c:v>10.702730535918962</c:v>
                </c:pt>
                <c:pt idx="626">
                  <c:v>10.743400911955455</c:v>
                </c:pt>
                <c:pt idx="627">
                  <c:v>10.784225835420886</c:v>
                </c:pt>
                <c:pt idx="628">
                  <c:v>10.825205893595486</c:v>
                </c:pt>
                <c:pt idx="629">
                  <c:v>10.86634167599115</c:v>
                </c:pt>
                <c:pt idx="630">
                  <c:v>10.907633774359915</c:v>
                </c:pt>
                <c:pt idx="631">
                  <c:v>10.949082782702483</c:v>
                </c:pt>
                <c:pt idx="632">
                  <c:v>10.990689297276752</c:v>
                </c:pt>
                <c:pt idx="633">
                  <c:v>11.032453916606404</c:v>
                </c:pt>
                <c:pt idx="634">
                  <c:v>11.074377241489508</c:v>
                </c:pt>
                <c:pt idx="635">
                  <c:v>11.116459875007168</c:v>
                </c:pt>
                <c:pt idx="636">
                  <c:v>11.158702422532196</c:v>
                </c:pt>
                <c:pt idx="637">
                  <c:v>11.201105491737819</c:v>
                </c:pt>
                <c:pt idx="638">
                  <c:v>11.243669692606423</c:v>
                </c:pt>
                <c:pt idx="639">
                  <c:v>11.286395637438327</c:v>
                </c:pt>
                <c:pt idx="640">
                  <c:v>11.329283940860593</c:v>
                </c:pt>
                <c:pt idx="641">
                  <c:v>11.372335219835863</c:v>
                </c:pt>
                <c:pt idx="642">
                  <c:v>11.415550093671239</c:v>
                </c:pt>
                <c:pt idx="643">
                  <c:v>11.458929184027191</c:v>
                </c:pt>
                <c:pt idx="644">
                  <c:v>11.502473114926495</c:v>
                </c:pt>
                <c:pt idx="645">
                  <c:v>11.546182512763217</c:v>
                </c:pt>
                <c:pt idx="646">
                  <c:v>11.590058006311716</c:v>
                </c:pt>
                <c:pt idx="647">
                  <c:v>11.634100226735701</c:v>
                </c:pt>
                <c:pt idx="648">
                  <c:v>11.678309807597296</c:v>
                </c:pt>
                <c:pt idx="649">
                  <c:v>11.722687384866166</c:v>
                </c:pt>
                <c:pt idx="650">
                  <c:v>11.767233596928659</c:v>
                </c:pt>
                <c:pt idx="651">
                  <c:v>11.811949084596987</c:v>
                </c:pt>
                <c:pt idx="652">
                  <c:v>11.856834491118457</c:v>
                </c:pt>
                <c:pt idx="653">
                  <c:v>11.901890462184708</c:v>
                </c:pt>
                <c:pt idx="654">
                  <c:v>11.94711764594101</c:v>
                </c:pt>
                <c:pt idx="655">
                  <c:v>11.992516692995586</c:v>
                </c:pt>
                <c:pt idx="656">
                  <c:v>12.038088256428971</c:v>
                </c:pt>
                <c:pt idx="657">
                  <c:v>12.083832991803401</c:v>
                </c:pt>
                <c:pt idx="658">
                  <c:v>12.129751557172254</c:v>
                </c:pt>
                <c:pt idx="659">
                  <c:v>12.175844613089509</c:v>
                </c:pt>
                <c:pt idx="660">
                  <c:v>12.22211282261925</c:v>
                </c:pt>
                <c:pt idx="661">
                  <c:v>12.268556851345204</c:v>
                </c:pt>
                <c:pt idx="662">
                  <c:v>12.315177367380317</c:v>
                </c:pt>
                <c:pt idx="663">
                  <c:v>12.361975041376363</c:v>
                </c:pt>
                <c:pt idx="664">
                  <c:v>12.408950546533594</c:v>
                </c:pt>
                <c:pt idx="665">
                  <c:v>12.456104558610422</c:v>
                </c:pt>
                <c:pt idx="666">
                  <c:v>12.503437755933142</c:v>
                </c:pt>
                <c:pt idx="667">
                  <c:v>12.550950819405688</c:v>
                </c:pt>
                <c:pt idx="668">
                  <c:v>12.59864443251943</c:v>
                </c:pt>
                <c:pt idx="669">
                  <c:v>12.646519281363004</c:v>
                </c:pt>
                <c:pt idx="670">
                  <c:v>12.694576054632183</c:v>
                </c:pt>
                <c:pt idx="671">
                  <c:v>12.742815443639785</c:v>
                </c:pt>
                <c:pt idx="672">
                  <c:v>12.791238142325616</c:v>
                </c:pt>
                <c:pt idx="673">
                  <c:v>12.839844847266454</c:v>
                </c:pt>
                <c:pt idx="674">
                  <c:v>12.888636257686066</c:v>
                </c:pt>
                <c:pt idx="675">
                  <c:v>12.937613075465274</c:v>
                </c:pt>
                <c:pt idx="676">
                  <c:v>12.986776005152041</c:v>
                </c:pt>
                <c:pt idx="677">
                  <c:v>13.03612575397162</c:v>
                </c:pt>
                <c:pt idx="678">
                  <c:v>13.085663031836711</c:v>
                </c:pt>
                <c:pt idx="679">
                  <c:v>13.135388551357691</c:v>
                </c:pt>
                <c:pt idx="680">
                  <c:v>13.18530302785285</c:v>
                </c:pt>
                <c:pt idx="681">
                  <c:v>13.235407179358692</c:v>
                </c:pt>
                <c:pt idx="682">
                  <c:v>13.285701726640255</c:v>
                </c:pt>
                <c:pt idx="683">
                  <c:v>13.336187393201488</c:v>
                </c:pt>
                <c:pt idx="684">
                  <c:v>13.386864905295655</c:v>
                </c:pt>
                <c:pt idx="685">
                  <c:v>13.437734991935779</c:v>
                </c:pt>
                <c:pt idx="686">
                  <c:v>13.488798384905134</c:v>
                </c:pt>
                <c:pt idx="687">
                  <c:v>13.540055818767774</c:v>
                </c:pt>
                <c:pt idx="688">
                  <c:v>13.591508030879092</c:v>
                </c:pt>
                <c:pt idx="689">
                  <c:v>13.643155761396434</c:v>
                </c:pt>
                <c:pt idx="690">
                  <c:v>13.694999753289741</c:v>
                </c:pt>
                <c:pt idx="691">
                  <c:v>13.747040752352243</c:v>
                </c:pt>
                <c:pt idx="692">
                  <c:v>13.799279507211182</c:v>
                </c:pt>
                <c:pt idx="693">
                  <c:v>13.851716769338585</c:v>
                </c:pt>
                <c:pt idx="694">
                  <c:v>13.904353293062073</c:v>
                </c:pt>
                <c:pt idx="695">
                  <c:v>13.95718983557571</c:v>
                </c:pt>
                <c:pt idx="696">
                  <c:v>14.010227156950897</c:v>
                </c:pt>
                <c:pt idx="697">
                  <c:v>14.063466020147311</c:v>
                </c:pt>
                <c:pt idx="698">
                  <c:v>14.116907191023872</c:v>
                </c:pt>
                <c:pt idx="699">
                  <c:v>14.170551438349763</c:v>
                </c:pt>
                <c:pt idx="700">
                  <c:v>14.224399533815493</c:v>
                </c:pt>
                <c:pt idx="701">
                  <c:v>14.278452252043992</c:v>
                </c:pt>
                <c:pt idx="702">
                  <c:v>14.33271037060176</c:v>
                </c:pt>
                <c:pt idx="703">
                  <c:v>14.387174670010047</c:v>
                </c:pt>
                <c:pt idx="704">
                  <c:v>14.441845933756086</c:v>
                </c:pt>
                <c:pt idx="705">
                  <c:v>14.49672494830436</c:v>
                </c:pt>
                <c:pt idx="706">
                  <c:v>14.551812503107916</c:v>
                </c:pt>
                <c:pt idx="707">
                  <c:v>14.607109390619726</c:v>
                </c:pt>
                <c:pt idx="708">
                  <c:v>14.662616406304082</c:v>
                </c:pt>
                <c:pt idx="709">
                  <c:v>14.718334348648037</c:v>
                </c:pt>
                <c:pt idx="710">
                  <c:v>14.7742640191729</c:v>
                </c:pt>
                <c:pt idx="711">
                  <c:v>14.830406222445758</c:v>
                </c:pt>
                <c:pt idx="712">
                  <c:v>14.886761766091052</c:v>
                </c:pt>
                <c:pt idx="713">
                  <c:v>14.943331460802199</c:v>
                </c:pt>
                <c:pt idx="714">
                  <c:v>15.000116120353248</c:v>
                </c:pt>
                <c:pt idx="715">
                  <c:v>15.05711656161059</c:v>
                </c:pt>
                <c:pt idx="716">
                  <c:v>15.11433360454471</c:v>
                </c:pt>
                <c:pt idx="717">
                  <c:v>15.17176807224198</c:v>
                </c:pt>
                <c:pt idx="718">
                  <c:v>15.2294207909165</c:v>
                </c:pt>
                <c:pt idx="719">
                  <c:v>15.287292589921982</c:v>
                </c:pt>
                <c:pt idx="720">
                  <c:v>15.345384301763687</c:v>
                </c:pt>
                <c:pt idx="721">
                  <c:v>15.403696762110389</c:v>
                </c:pt>
                <c:pt idx="722">
                  <c:v>15.462230809806409</c:v>
                </c:pt>
                <c:pt idx="723">
                  <c:v>15.520987286883674</c:v>
                </c:pt>
                <c:pt idx="724">
                  <c:v>15.579967038573832</c:v>
                </c:pt>
                <c:pt idx="725">
                  <c:v>15.639170913320413</c:v>
                </c:pt>
                <c:pt idx="726">
                  <c:v>15.698599762791032</c:v>
                </c:pt>
                <c:pt idx="727">
                  <c:v>15.758254441889639</c:v>
                </c:pt>
                <c:pt idx="728">
                  <c:v>15.818135808768819</c:v>
                </c:pt>
                <c:pt idx="729">
                  <c:v>15.878244724842141</c:v>
                </c:pt>
                <c:pt idx="730">
                  <c:v>15.938582054796541</c:v>
                </c:pt>
                <c:pt idx="731">
                  <c:v>15.999148666604768</c:v>
                </c:pt>
                <c:pt idx="732">
                  <c:v>16.059945431537866</c:v>
                </c:pt>
                <c:pt idx="733">
                  <c:v>16.12097322417771</c:v>
                </c:pt>
                <c:pt idx="734">
                  <c:v>16.182232922429588</c:v>
                </c:pt>
                <c:pt idx="735">
                  <c:v>16.243725407534821</c:v>
                </c:pt>
                <c:pt idx="736">
                  <c:v>16.305451564083455</c:v>
                </c:pt>
                <c:pt idx="737">
                  <c:v>16.367412280026972</c:v>
                </c:pt>
                <c:pt idx="738">
                  <c:v>16.429608446691073</c:v>
                </c:pt>
                <c:pt idx="739">
                  <c:v>16.4920409587885</c:v>
                </c:pt>
                <c:pt idx="740">
                  <c:v>16.554710714431899</c:v>
                </c:pt>
                <c:pt idx="741">
                  <c:v>16.617618615146739</c:v>
                </c:pt>
                <c:pt idx="742">
                  <c:v>16.680765565884297</c:v>
                </c:pt>
                <c:pt idx="743">
                  <c:v>16.744152475034657</c:v>
                </c:pt>
                <c:pt idx="744">
                  <c:v>16.807780254439788</c:v>
                </c:pt>
                <c:pt idx="745">
                  <c:v>16.87164981940666</c:v>
                </c:pt>
                <c:pt idx="746">
                  <c:v>16.935762088720406</c:v>
                </c:pt>
                <c:pt idx="747">
                  <c:v>17.000117984657543</c:v>
                </c:pt>
                <c:pt idx="748">
                  <c:v>17.064718432999243</c:v>
                </c:pt>
                <c:pt idx="749">
                  <c:v>17.12956436304464</c:v>
                </c:pt>
                <c:pt idx="750">
                  <c:v>17.194656707624208</c:v>
                </c:pt>
                <c:pt idx="751">
                  <c:v>17.259996403113181</c:v>
                </c:pt>
                <c:pt idx="752">
                  <c:v>17.325584389445012</c:v>
                </c:pt>
                <c:pt idx="753">
                  <c:v>17.391421610124905</c:v>
                </c:pt>
                <c:pt idx="754">
                  <c:v>17.457509012243381</c:v>
                </c:pt>
                <c:pt idx="755">
                  <c:v>17.523847546489908</c:v>
                </c:pt>
                <c:pt idx="756">
                  <c:v>17.590438167166571</c:v>
                </c:pt>
                <c:pt idx="757">
                  <c:v>17.657281832201804</c:v>
                </c:pt>
                <c:pt idx="758">
                  <c:v>17.724379503164172</c:v>
                </c:pt>
                <c:pt idx="759">
                  <c:v>17.791732145276196</c:v>
                </c:pt>
                <c:pt idx="760">
                  <c:v>17.859340727428247</c:v>
                </c:pt>
                <c:pt idx="761">
                  <c:v>17.927206222192474</c:v>
                </c:pt>
                <c:pt idx="762">
                  <c:v>17.995329605836805</c:v>
                </c:pt>
                <c:pt idx="763">
                  <c:v>18.063711858338984</c:v>
                </c:pt>
                <c:pt idx="764">
                  <c:v>18.132353963400671</c:v>
                </c:pt>
                <c:pt idx="765">
                  <c:v>18.201256908461595</c:v>
                </c:pt>
                <c:pt idx="766">
                  <c:v>18.270421684713749</c:v>
                </c:pt>
                <c:pt idx="767">
                  <c:v>18.339849287115662</c:v>
                </c:pt>
                <c:pt idx="768">
                  <c:v>18.409540714406702</c:v>
                </c:pt>
                <c:pt idx="769">
                  <c:v>18.479496969121449</c:v>
                </c:pt>
                <c:pt idx="770">
                  <c:v>18.549719057604111</c:v>
                </c:pt>
                <c:pt idx="771">
                  <c:v>18.620207990023008</c:v>
                </c:pt>
                <c:pt idx="772">
                  <c:v>18.690964780385094</c:v>
                </c:pt>
                <c:pt idx="773">
                  <c:v>18.761990446550559</c:v>
                </c:pt>
                <c:pt idx="774">
                  <c:v>18.833286010247452</c:v>
                </c:pt>
                <c:pt idx="775">
                  <c:v>18.904852497086392</c:v>
                </c:pt>
                <c:pt idx="776">
                  <c:v>18.97669093657532</c:v>
                </c:pt>
                <c:pt idx="777">
                  <c:v>19.048802362134307</c:v>
                </c:pt>
                <c:pt idx="778">
                  <c:v>19.121187811110417</c:v>
                </c:pt>
                <c:pt idx="779">
                  <c:v>19.193848324792636</c:v>
                </c:pt>
                <c:pt idx="780">
                  <c:v>19.266784948426849</c:v>
                </c:pt>
                <c:pt idx="781">
                  <c:v>19.339998731230871</c:v>
                </c:pt>
                <c:pt idx="782">
                  <c:v>19.413490726409549</c:v>
                </c:pt>
                <c:pt idx="783">
                  <c:v>19.487261991169905</c:v>
                </c:pt>
                <c:pt idx="784">
                  <c:v>19.56131358673635</c:v>
                </c:pt>
                <c:pt idx="785">
                  <c:v>19.63564657836595</c:v>
                </c:pt>
                <c:pt idx="786">
                  <c:v>19.710262035363741</c:v>
                </c:pt>
                <c:pt idx="787">
                  <c:v>19.785161031098124</c:v>
                </c:pt>
                <c:pt idx="788">
                  <c:v>19.860344643016298</c:v>
                </c:pt>
                <c:pt idx="789">
                  <c:v>19.93581395265976</c:v>
                </c:pt>
                <c:pt idx="790">
                  <c:v>20.011570045679868</c:v>
                </c:pt>
                <c:pt idx="791">
                  <c:v>20.08761401185345</c:v>
                </c:pt>
                <c:pt idx="792">
                  <c:v>20.163946945098495</c:v>
                </c:pt>
                <c:pt idx="793">
                  <c:v>20.24056994348987</c:v>
                </c:pt>
                <c:pt idx="794">
                  <c:v>20.317484109275131</c:v>
                </c:pt>
                <c:pt idx="795">
                  <c:v>20.394690548890377</c:v>
                </c:pt>
                <c:pt idx="796">
                  <c:v>20.472190372976161</c:v>
                </c:pt>
                <c:pt idx="797">
                  <c:v>20.549984696393473</c:v>
                </c:pt>
                <c:pt idx="798">
                  <c:v>20.62807463823977</c:v>
                </c:pt>
                <c:pt idx="799">
                  <c:v>20.706461321865081</c:v>
                </c:pt>
                <c:pt idx="800">
                  <c:v>20.785145874888169</c:v>
                </c:pt>
                <c:pt idx="801">
                  <c:v>20.864129429212745</c:v>
                </c:pt>
                <c:pt idx="802">
                  <c:v>20.943413121043754</c:v>
                </c:pt>
                <c:pt idx="803">
                  <c:v>21.02299809090372</c:v>
                </c:pt>
                <c:pt idx="804">
                  <c:v>21.102885483649153</c:v>
                </c:pt>
                <c:pt idx="805">
                  <c:v>21.183076448487022</c:v>
                </c:pt>
                <c:pt idx="806">
                  <c:v>21.263572138991272</c:v>
                </c:pt>
                <c:pt idx="807">
                  <c:v>21.344373713119438</c:v>
                </c:pt>
                <c:pt idx="808">
                  <c:v>21.425482333229294</c:v>
                </c:pt>
                <c:pt idx="809">
                  <c:v>21.506899166095565</c:v>
                </c:pt>
                <c:pt idx="810">
                  <c:v>21.588625382926729</c:v>
                </c:pt>
                <c:pt idx="811">
                  <c:v>21.670662159381852</c:v>
                </c:pt>
                <c:pt idx="812">
                  <c:v>21.753010675587504</c:v>
                </c:pt>
                <c:pt idx="813">
                  <c:v>21.835672116154736</c:v>
                </c:pt>
                <c:pt idx="814">
                  <c:v>21.918647670196126</c:v>
                </c:pt>
                <c:pt idx="815">
                  <c:v>22.001938531342873</c:v>
                </c:pt>
                <c:pt idx="816">
                  <c:v>22.085545897761975</c:v>
                </c:pt>
                <c:pt idx="817">
                  <c:v>22.169470972173471</c:v>
                </c:pt>
                <c:pt idx="818">
                  <c:v>22.253714961867733</c:v>
                </c:pt>
                <c:pt idx="819">
                  <c:v>22.338279078722831</c:v>
                </c:pt>
                <c:pt idx="820">
                  <c:v>22.423164539221979</c:v>
                </c:pt>
                <c:pt idx="821">
                  <c:v>22.508372564471024</c:v>
                </c:pt>
                <c:pt idx="822">
                  <c:v>22.593904380216014</c:v>
                </c:pt>
                <c:pt idx="823">
                  <c:v>22.679761216860836</c:v>
                </c:pt>
                <c:pt idx="824">
                  <c:v>22.765944309484908</c:v>
                </c:pt>
                <c:pt idx="825">
                  <c:v>22.852454897860952</c:v>
                </c:pt>
                <c:pt idx="826">
                  <c:v>22.939294226472825</c:v>
                </c:pt>
                <c:pt idx="827">
                  <c:v>23.026463544533421</c:v>
                </c:pt>
                <c:pt idx="828">
                  <c:v>23.113964106002648</c:v>
                </c:pt>
                <c:pt idx="829">
                  <c:v>23.201797169605459</c:v>
                </c:pt>
                <c:pt idx="830">
                  <c:v>23.289963998849959</c:v>
                </c:pt>
                <c:pt idx="831">
                  <c:v>23.378465862045591</c:v>
                </c:pt>
                <c:pt idx="832">
                  <c:v>23.467304032321366</c:v>
                </c:pt>
                <c:pt idx="833">
                  <c:v>23.556479787644186</c:v>
                </c:pt>
                <c:pt idx="834">
                  <c:v>23.645994410837233</c:v>
                </c:pt>
                <c:pt idx="835">
                  <c:v>23.735849189598415</c:v>
                </c:pt>
                <c:pt idx="836">
                  <c:v>23.826045416518891</c:v>
                </c:pt>
                <c:pt idx="837">
                  <c:v>23.916584389101665</c:v>
                </c:pt>
                <c:pt idx="838">
                  <c:v>24.007467409780251</c:v>
                </c:pt>
                <c:pt idx="839">
                  <c:v>24.098695785937416</c:v>
                </c:pt>
                <c:pt idx="840">
                  <c:v>24.190270829923978</c:v>
                </c:pt>
                <c:pt idx="841">
                  <c:v>24.28219385907769</c:v>
                </c:pt>
                <c:pt idx="842">
                  <c:v>24.374466195742187</c:v>
                </c:pt>
                <c:pt idx="843">
                  <c:v>24.467089167286009</c:v>
                </c:pt>
                <c:pt idx="844">
                  <c:v>24.560064106121697</c:v>
                </c:pt>
                <c:pt idx="845">
                  <c:v>24.65339234972496</c:v>
                </c:pt>
                <c:pt idx="846">
                  <c:v>24.747075240653917</c:v>
                </c:pt>
                <c:pt idx="847">
                  <c:v>24.841114126568403</c:v>
                </c:pt>
                <c:pt idx="848">
                  <c:v>24.935510360249364</c:v>
                </c:pt>
                <c:pt idx="849">
                  <c:v>25.030265299618311</c:v>
                </c:pt>
                <c:pt idx="850">
                  <c:v>25.12538030775686</c:v>
                </c:pt>
                <c:pt idx="851">
                  <c:v>25.220856752926338</c:v>
                </c:pt>
                <c:pt idx="852">
                  <c:v>25.31669600858746</c:v>
                </c:pt>
                <c:pt idx="853">
                  <c:v>25.412899453420092</c:v>
                </c:pt>
                <c:pt idx="854">
                  <c:v>25.509468471343091</c:v>
                </c:pt>
                <c:pt idx="855">
                  <c:v>25.606404451534196</c:v>
                </c:pt>
                <c:pt idx="856">
                  <c:v>25.703708788450026</c:v>
                </c:pt>
                <c:pt idx="857">
                  <c:v>25.801382881846138</c:v>
                </c:pt>
                <c:pt idx="858">
                  <c:v>25.899428136797155</c:v>
                </c:pt>
                <c:pt idx="859">
                  <c:v>25.997845963716983</c:v>
                </c:pt>
                <c:pt idx="860">
                  <c:v>26.096637778379108</c:v>
                </c:pt>
                <c:pt idx="861">
                  <c:v>26.19580500193695</c:v>
                </c:pt>
                <c:pt idx="862">
                  <c:v>26.295349060944311</c:v>
                </c:pt>
                <c:pt idx="863">
                  <c:v>26.3952713873759</c:v>
                </c:pt>
                <c:pt idx="864">
                  <c:v>26.495573418647929</c:v>
                </c:pt>
                <c:pt idx="865">
                  <c:v>26.596256597638792</c:v>
                </c:pt>
                <c:pt idx="866">
                  <c:v>26.69732237270982</c:v>
                </c:pt>
                <c:pt idx="867">
                  <c:v>26.79877219772612</c:v>
                </c:pt>
                <c:pt idx="868">
                  <c:v>26.90060753207748</c:v>
                </c:pt>
                <c:pt idx="869">
                  <c:v>27.002829840699373</c:v>
                </c:pt>
                <c:pt idx="870">
                  <c:v>27.105440594094031</c:v>
                </c:pt>
                <c:pt idx="871">
                  <c:v>27.208441268351589</c:v>
                </c:pt>
                <c:pt idx="872">
                  <c:v>27.311833345171326</c:v>
                </c:pt>
                <c:pt idx="873">
                  <c:v>27.415618311882977</c:v>
                </c:pt>
                <c:pt idx="874">
                  <c:v>27.519797661468132</c:v>
                </c:pt>
                <c:pt idx="875">
                  <c:v>27.624372892581711</c:v>
                </c:pt>
                <c:pt idx="876">
                  <c:v>27.729345509573523</c:v>
                </c:pt>
                <c:pt idx="877">
                  <c:v>27.834717022509903</c:v>
                </c:pt>
                <c:pt idx="878">
                  <c:v>27.940488947195441</c:v>
                </c:pt>
                <c:pt idx="879">
                  <c:v>28.046662805194785</c:v>
                </c:pt>
                <c:pt idx="880">
                  <c:v>28.153240123854527</c:v>
                </c:pt>
                <c:pt idx="881">
                  <c:v>28.260222436325176</c:v>
                </c:pt>
                <c:pt idx="882">
                  <c:v>28.367611281583212</c:v>
                </c:pt>
                <c:pt idx="883">
                  <c:v>28.475408204453228</c:v>
                </c:pt>
                <c:pt idx="884">
                  <c:v>28.583614755630151</c:v>
                </c:pt>
                <c:pt idx="885">
                  <c:v>28.692232491701546</c:v>
                </c:pt>
                <c:pt idx="886">
                  <c:v>28.801262975170012</c:v>
                </c:pt>
                <c:pt idx="887">
                  <c:v>28.910707774475657</c:v>
                </c:pt>
                <c:pt idx="888">
                  <c:v>29.020568464018666</c:v>
                </c:pt>
                <c:pt idx="889">
                  <c:v>29.130846624181938</c:v>
                </c:pt>
                <c:pt idx="890">
                  <c:v>29.241543841353831</c:v>
                </c:pt>
                <c:pt idx="891">
                  <c:v>29.352661707950976</c:v>
                </c:pt>
                <c:pt idx="892">
                  <c:v>29.46420182244119</c:v>
                </c:pt>
                <c:pt idx="893">
                  <c:v>29.576165789366467</c:v>
                </c:pt>
                <c:pt idx="894">
                  <c:v>29.688555219366059</c:v>
                </c:pt>
                <c:pt idx="895">
                  <c:v>29.801371729199651</c:v>
                </c:pt>
                <c:pt idx="896">
                  <c:v>29.91461694177061</c:v>
                </c:pt>
                <c:pt idx="897">
                  <c:v>30.02829248614934</c:v>
                </c:pt>
                <c:pt idx="898">
                  <c:v>30.142399997596709</c:v>
                </c:pt>
                <c:pt idx="899">
                  <c:v>30.256941117587576</c:v>
                </c:pt>
                <c:pt idx="900">
                  <c:v>30.37191749383441</c:v>
                </c:pt>
                <c:pt idx="901">
                  <c:v>30.48733078031098</c:v>
                </c:pt>
                <c:pt idx="902">
                  <c:v>30.603182637276163</c:v>
                </c:pt>
                <c:pt idx="903">
                  <c:v>30.719474731297812</c:v>
                </c:pt>
                <c:pt idx="904">
                  <c:v>30.836208735276745</c:v>
                </c:pt>
                <c:pt idx="905">
                  <c:v>30.953386328470799</c:v>
                </c:pt>
                <c:pt idx="906">
                  <c:v>31.07100919651899</c:v>
                </c:pt>
                <c:pt idx="907">
                  <c:v>31.189079031465763</c:v>
                </c:pt>
                <c:pt idx="908">
                  <c:v>31.307597531785333</c:v>
                </c:pt>
                <c:pt idx="909">
                  <c:v>31.42656640240612</c:v>
                </c:pt>
                <c:pt idx="910">
                  <c:v>31.545987354735264</c:v>
                </c:pt>
                <c:pt idx="911">
                  <c:v>31.66586210668326</c:v>
                </c:pt>
                <c:pt idx="912">
                  <c:v>31.786192382688657</c:v>
                </c:pt>
                <c:pt idx="913">
                  <c:v>31.906979913742877</c:v>
                </c:pt>
                <c:pt idx="914">
                  <c:v>32.0282264374151</c:v>
                </c:pt>
                <c:pt idx="915">
                  <c:v>32.14993369787728</c:v>
                </c:pt>
                <c:pt idx="916">
                  <c:v>32.272103445929211</c:v>
                </c:pt>
                <c:pt idx="917">
                  <c:v>32.394737439023743</c:v>
                </c:pt>
                <c:pt idx="918">
                  <c:v>32.517837441292031</c:v>
                </c:pt>
                <c:pt idx="919">
                  <c:v>32.641405223568938</c:v>
                </c:pt>
                <c:pt idx="920">
                  <c:v>32.765442563418503</c:v>
                </c:pt>
                <c:pt idx="921">
                  <c:v>32.889951245159494</c:v>
                </c:pt>
                <c:pt idx="922">
                  <c:v>33.014933059891099</c:v>
                </c:pt>
                <c:pt idx="923">
                  <c:v>33.140389805518687</c:v>
                </c:pt>
                <c:pt idx="924">
                  <c:v>33.266323286779659</c:v>
                </c:pt>
                <c:pt idx="925">
                  <c:v>33.39273531526942</c:v>
                </c:pt>
                <c:pt idx="926">
                  <c:v>33.519627709467443</c:v>
                </c:pt>
                <c:pt idx="927">
                  <c:v>33.647002294763418</c:v>
                </c:pt>
                <c:pt idx="928">
                  <c:v>33.774860903483521</c:v>
                </c:pt>
                <c:pt idx="929">
                  <c:v>33.903205374916759</c:v>
                </c:pt>
                <c:pt idx="930">
                  <c:v>34.032037555341446</c:v>
                </c:pt>
                <c:pt idx="931">
                  <c:v>34.161359298051742</c:v>
                </c:pt>
                <c:pt idx="932">
                  <c:v>34.291172463384342</c:v>
                </c:pt>
                <c:pt idx="933">
                  <c:v>34.421478918745201</c:v>
                </c:pt>
                <c:pt idx="934">
                  <c:v>34.552280538636431</c:v>
                </c:pt>
                <c:pt idx="935">
                  <c:v>34.683579204683248</c:v>
                </c:pt>
                <c:pt idx="936">
                  <c:v>34.815376805661046</c:v>
                </c:pt>
                <c:pt idx="937">
                  <c:v>34.94767523752256</c:v>
                </c:pt>
                <c:pt idx="938">
                  <c:v>35.080476403425145</c:v>
                </c:pt>
                <c:pt idx="939">
                  <c:v>35.213782213758158</c:v>
                </c:pt>
                <c:pt idx="940">
                  <c:v>35.347594586170437</c:v>
                </c:pt>
                <c:pt idx="941">
                  <c:v>35.481915445597885</c:v>
                </c:pt>
                <c:pt idx="942">
                  <c:v>35.616746724291154</c:v>
                </c:pt>
                <c:pt idx="943">
                  <c:v>35.752090361843464</c:v>
                </c:pt>
                <c:pt idx="944">
                  <c:v>35.887948305218472</c:v>
                </c:pt>
                <c:pt idx="945">
                  <c:v>36.024322508778305</c:v>
                </c:pt>
                <c:pt idx="946">
                  <c:v>36.161214934311666</c:v>
                </c:pt>
                <c:pt idx="947">
                  <c:v>36.298627551062047</c:v>
                </c:pt>
                <c:pt idx="948">
                  <c:v>36.436562335756086</c:v>
                </c:pt>
                <c:pt idx="949">
                  <c:v>36.575021272631957</c:v>
                </c:pt>
                <c:pt idx="950">
                  <c:v>36.714006353467958</c:v>
                </c:pt>
                <c:pt idx="951">
                  <c:v>36.853519577611138</c:v>
                </c:pt>
                <c:pt idx="952">
                  <c:v>36.993562952006059</c:v>
                </c:pt>
                <c:pt idx="953">
                  <c:v>37.13413849122368</c:v>
                </c:pt>
                <c:pt idx="954">
                  <c:v>37.275248217490329</c:v>
                </c:pt>
                <c:pt idx="955">
                  <c:v>37.416894160716794</c:v>
                </c:pt>
                <c:pt idx="956">
                  <c:v>37.559078358527522</c:v>
                </c:pt>
                <c:pt idx="957">
                  <c:v>37.70180285628993</c:v>
                </c:pt>
                <c:pt idx="958">
                  <c:v>37.845069707143836</c:v>
                </c:pt>
                <c:pt idx="959">
                  <c:v>37.988880972030984</c:v>
                </c:pt>
                <c:pt idx="960">
                  <c:v>38.133238719724702</c:v>
                </c:pt>
                <c:pt idx="961">
                  <c:v>38.278145026859654</c:v>
                </c:pt>
                <c:pt idx="962">
                  <c:v>38.423601977961724</c:v>
                </c:pt>
                <c:pt idx="963">
                  <c:v>38.569611665477979</c:v>
                </c:pt>
                <c:pt idx="964">
                  <c:v>38.716176189806795</c:v>
                </c:pt>
                <c:pt idx="965">
                  <c:v>38.863297659328062</c:v>
                </c:pt>
                <c:pt idx="966">
                  <c:v>39.010978190433512</c:v>
                </c:pt>
                <c:pt idx="967">
                  <c:v>39.159219907557159</c:v>
                </c:pt>
                <c:pt idx="968">
                  <c:v>39.308024943205879</c:v>
                </c:pt>
                <c:pt idx="969">
                  <c:v>39.457395437990066</c:v>
                </c:pt>
                <c:pt idx="970">
                  <c:v>39.60733354065443</c:v>
                </c:pt>
                <c:pt idx="971">
                  <c:v>39.757841408108916</c:v>
                </c:pt>
                <c:pt idx="972">
                  <c:v>39.908921205459734</c:v>
                </c:pt>
                <c:pt idx="973">
                  <c:v>40.060575106040481</c:v>
                </c:pt>
                <c:pt idx="974">
                  <c:v>40.212805291443438</c:v>
                </c:pt>
                <c:pt idx="975">
                  <c:v>40.365613951550927</c:v>
                </c:pt>
                <c:pt idx="976">
                  <c:v>40.519003284566821</c:v>
                </c:pt>
                <c:pt idx="977">
                  <c:v>40.672975497048178</c:v>
                </c:pt>
                <c:pt idx="978">
                  <c:v>40.827532803936961</c:v>
                </c:pt>
                <c:pt idx="979">
                  <c:v>40.98267742859192</c:v>
                </c:pt>
                <c:pt idx="980">
                  <c:v>41.138411602820568</c:v>
                </c:pt>
                <c:pt idx="981">
                  <c:v>41.294737566911287</c:v>
                </c:pt>
                <c:pt idx="982">
                  <c:v>41.451657569665549</c:v>
                </c:pt>
                <c:pt idx="983">
                  <c:v>41.609173868430283</c:v>
                </c:pt>
                <c:pt idx="984">
                  <c:v>41.767288729130321</c:v>
                </c:pt>
                <c:pt idx="985">
                  <c:v>41.92600442630102</c:v>
                </c:pt>
                <c:pt idx="986">
                  <c:v>42.085323243120968</c:v>
                </c:pt>
                <c:pt idx="987">
                  <c:v>42.245247471444827</c:v>
                </c:pt>
                <c:pt idx="988">
                  <c:v>42.40577941183632</c:v>
                </c:pt>
                <c:pt idx="989">
                  <c:v>42.566921373601296</c:v>
                </c:pt>
                <c:pt idx="990">
                  <c:v>42.728675674820984</c:v>
                </c:pt>
                <c:pt idx="991">
                  <c:v>42.891044642385303</c:v>
                </c:pt>
                <c:pt idx="992">
                  <c:v>43.054030612026366</c:v>
                </c:pt>
                <c:pt idx="993">
                  <c:v>43.217635928352067</c:v>
                </c:pt>
                <c:pt idx="994">
                  <c:v>43.381862944879806</c:v>
                </c:pt>
                <c:pt idx="995">
                  <c:v>43.546714024070347</c:v>
                </c:pt>
                <c:pt idx="996">
                  <c:v>43.712191537361818</c:v>
                </c:pt>
                <c:pt idx="997">
                  <c:v>43.878297865203791</c:v>
                </c:pt>
                <c:pt idx="998">
                  <c:v>44.045035397091567</c:v>
                </c:pt>
                <c:pt idx="999">
                  <c:v>44.212406531600514</c:v>
                </c:pt>
                <c:pt idx="1000">
                  <c:v>44.380413676420595</c:v>
                </c:pt>
                <c:pt idx="1001">
                  <c:v>44.549059248390996</c:v>
                </c:pt>
                <c:pt idx="1002">
                  <c:v>44.718345673534884</c:v>
                </c:pt>
                <c:pt idx="1003">
                  <c:v>44.888275387094318</c:v>
                </c:pt>
                <c:pt idx="1004">
                  <c:v>45.05885083356528</c:v>
                </c:pt>
                <c:pt idx="1005">
                  <c:v>45.23007446673283</c:v>
                </c:pt>
                <c:pt idx="1006">
                  <c:v>45.401948749706413</c:v>
                </c:pt>
                <c:pt idx="1007">
                  <c:v>45.574476154955299</c:v>
                </c:pt>
                <c:pt idx="1008">
                  <c:v>45.747659164344128</c:v>
                </c:pt>
                <c:pt idx="1009">
                  <c:v>45.921500269168639</c:v>
                </c:pt>
                <c:pt idx="1010">
                  <c:v>46.09600197019148</c:v>
                </c:pt>
                <c:pt idx="1011">
                  <c:v>46.271166777678211</c:v>
                </c:pt>
                <c:pt idx="1012">
                  <c:v>46.446997211433391</c:v>
                </c:pt>
                <c:pt idx="1013">
                  <c:v>46.623495800836842</c:v>
                </c:pt>
                <c:pt idx="1014">
                  <c:v>46.800665084880023</c:v>
                </c:pt>
                <c:pt idx="1015">
                  <c:v>46.97850761220257</c:v>
                </c:pt>
                <c:pt idx="1016">
                  <c:v>47.157025941128943</c:v>
                </c:pt>
                <c:pt idx="1017">
                  <c:v>47.336222639705234</c:v>
                </c:pt>
                <c:pt idx="1018">
                  <c:v>47.516100285736115</c:v>
                </c:pt>
                <c:pt idx="1019">
                  <c:v>47.696661466821915</c:v>
                </c:pt>
                <c:pt idx="1020">
                  <c:v>47.877908780395842</c:v>
                </c:pt>
                <c:pt idx="1021">
                  <c:v>48.059844833761346</c:v>
                </c:pt>
                <c:pt idx="1022">
                  <c:v>48.242472244129644</c:v>
                </c:pt>
                <c:pt idx="1023">
                  <c:v>48.425793638657339</c:v>
                </c:pt>
                <c:pt idx="1024">
                  <c:v>48.60981165448424</c:v>
                </c:pt>
                <c:pt idx="1025">
                  <c:v>48.794528938771279</c:v>
                </c:pt>
                <c:pt idx="1026">
                  <c:v>48.979948148738615</c:v>
                </c:pt>
                <c:pt idx="1027">
                  <c:v>49.16607195170382</c:v>
                </c:pt>
                <c:pt idx="1028">
                  <c:v>49.352903025120298</c:v>
                </c:pt>
                <c:pt idx="1029">
                  <c:v>49.540444056615755</c:v>
                </c:pt>
                <c:pt idx="1030">
                  <c:v>49.728697744030896</c:v>
                </c:pt>
                <c:pt idx="1031">
                  <c:v>49.917666795458217</c:v>
                </c:pt>
                <c:pt idx="1032">
                  <c:v>50.107353929280961</c:v>
                </c:pt>
                <c:pt idx="1033">
                  <c:v>50.297761874212227</c:v>
                </c:pt>
                <c:pt idx="1034">
                  <c:v>50.488893369334235</c:v>
                </c:pt>
                <c:pt idx="1035">
                  <c:v>50.680751164137703</c:v>
                </c:pt>
                <c:pt idx="1036">
                  <c:v>50.873338018561427</c:v>
                </c:pt>
                <c:pt idx="1037">
                  <c:v>51.06665670303196</c:v>
                </c:pt>
                <c:pt idx="1038">
                  <c:v>51.260709998503479</c:v>
                </c:pt>
                <c:pt idx="1039">
                  <c:v>51.455500696497793</c:v>
                </c:pt>
                <c:pt idx="1040">
                  <c:v>51.651031599144488</c:v>
                </c:pt>
                <c:pt idx="1041">
                  <c:v>51.847305519221237</c:v>
                </c:pt>
                <c:pt idx="1042">
                  <c:v>52.044325280194279</c:v>
                </c:pt>
                <c:pt idx="1043">
                  <c:v>52.242093716259021</c:v>
                </c:pt>
                <c:pt idx="1044">
                  <c:v>52.440613672380806</c:v>
                </c:pt>
                <c:pt idx="1045">
                  <c:v>52.639888004335852</c:v>
                </c:pt>
                <c:pt idx="1046">
                  <c:v>52.83991957875233</c:v>
                </c:pt>
                <c:pt idx="1047">
                  <c:v>53.040711273151587</c:v>
                </c:pt>
                <c:pt idx="1048">
                  <c:v>53.242265975989561</c:v>
                </c:pt>
                <c:pt idx="1049">
                  <c:v>53.444586586698321</c:v>
                </c:pt>
                <c:pt idx="1050">
                  <c:v>53.647676015727775</c:v>
                </c:pt>
                <c:pt idx="1051">
                  <c:v>53.851537184587542</c:v>
                </c:pt>
                <c:pt idx="1052">
                  <c:v>54.056173025888974</c:v>
                </c:pt>
                <c:pt idx="1053">
                  <c:v>54.261586483387354</c:v>
                </c:pt>
                <c:pt idx="1054">
                  <c:v>54.467780512024227</c:v>
                </c:pt>
                <c:pt idx="1055">
                  <c:v>54.674758077969919</c:v>
                </c:pt>
                <c:pt idx="1056">
                  <c:v>54.882522158666205</c:v>
                </c:pt>
                <c:pt idx="1057">
                  <c:v>55.091075742869137</c:v>
                </c:pt>
                <c:pt idx="1058">
                  <c:v>55.300421830692038</c:v>
                </c:pt>
                <c:pt idx="1059">
                  <c:v>55.51056343364867</c:v>
                </c:pt>
                <c:pt idx="1060">
                  <c:v>55.721503574696534</c:v>
                </c:pt>
                <c:pt idx="1061">
                  <c:v>55.933245288280382</c:v>
                </c:pt>
                <c:pt idx="1062">
                  <c:v>56.145791620375846</c:v>
                </c:pt>
                <c:pt idx="1063">
                  <c:v>56.359145628533277</c:v>
                </c:pt>
                <c:pt idx="1064">
                  <c:v>56.573310381921708</c:v>
                </c:pt>
                <c:pt idx="1065">
                  <c:v>56.788288961373013</c:v>
                </c:pt>
                <c:pt idx="1066">
                  <c:v>57.004084459426231</c:v>
                </c:pt>
                <c:pt idx="1067">
                  <c:v>57.220699980372054</c:v>
                </c:pt>
                <c:pt idx="1068">
                  <c:v>57.438138640297467</c:v>
                </c:pt>
                <c:pt idx="1069">
                  <c:v>57.656403567130596</c:v>
                </c:pt>
                <c:pt idx="1070">
                  <c:v>57.875497900685694</c:v>
                </c:pt>
                <c:pt idx="1071">
                  <c:v>58.0954247927083</c:v>
                </c:pt>
                <c:pt idx="1072">
                  <c:v>58.316187406920591</c:v>
                </c:pt>
                <c:pt idx="1073">
                  <c:v>58.537788919066891</c:v>
                </c:pt>
                <c:pt idx="1074">
                  <c:v>58.760232516959348</c:v>
                </c:pt>
                <c:pt idx="1075">
                  <c:v>58.983521400523799</c:v>
                </c:pt>
                <c:pt idx="1076">
                  <c:v>59.207658781845794</c:v>
                </c:pt>
                <c:pt idx="1077">
                  <c:v>59.432647885216809</c:v>
                </c:pt>
                <c:pt idx="1078">
                  <c:v>59.658491947180636</c:v>
                </c:pt>
                <c:pt idx="1079">
                  <c:v>59.885194216579926</c:v>
                </c:pt>
                <c:pt idx="1080">
                  <c:v>60.112757954602934</c:v>
                </c:pt>
                <c:pt idx="1081">
                  <c:v>60.341186434830426</c:v>
                </c:pt>
                <c:pt idx="1082">
                  <c:v>60.570482943282784</c:v>
                </c:pt>
                <c:pt idx="1083">
                  <c:v>60.800650778467258</c:v>
                </c:pt>
                <c:pt idx="1084">
                  <c:v>61.031693251425438</c:v>
                </c:pt>
                <c:pt idx="1085">
                  <c:v>61.263613685780854</c:v>
                </c:pt>
                <c:pt idx="1086">
                  <c:v>61.496415417786821</c:v>
                </c:pt>
                <c:pt idx="1087">
                  <c:v>61.730101796374413</c:v>
                </c:pt>
                <c:pt idx="1088">
                  <c:v>61.964676183200638</c:v>
                </c:pt>
                <c:pt idx="1089">
                  <c:v>62.200141952696804</c:v>
                </c:pt>
                <c:pt idx="1090">
                  <c:v>62.43650249211705</c:v>
                </c:pt>
                <c:pt idx="1091">
                  <c:v>62.673761201587098</c:v>
                </c:pt>
                <c:pt idx="1092">
                  <c:v>62.911921494153134</c:v>
                </c:pt>
                <c:pt idx="1093">
                  <c:v>63.150986795830917</c:v>
                </c:pt>
                <c:pt idx="1094">
                  <c:v>63.390960545655076</c:v>
                </c:pt>
                <c:pt idx="1095">
                  <c:v>63.631846195728571</c:v>
                </c:pt>
                <c:pt idx="1096">
                  <c:v>63.873647211272342</c:v>
                </c:pt>
                <c:pt idx="1097">
                  <c:v>64.116367070675182</c:v>
                </c:pt>
                <c:pt idx="1098">
                  <c:v>64.360009265543752</c:v>
                </c:pt>
                <c:pt idx="1099">
                  <c:v>64.604577300752823</c:v>
                </c:pt>
                <c:pt idx="1100">
                  <c:v>64.850074694495689</c:v>
                </c:pt>
                <c:pt idx="1101">
                  <c:v>65.096504978334778</c:v>
                </c:pt>
                <c:pt idx="1102">
                  <c:v>65.343871697252453</c:v>
                </c:pt>
                <c:pt idx="1103">
                  <c:v>65.592178409702015</c:v>
                </c:pt>
                <c:pt idx="1104">
                  <c:v>65.84142868765889</c:v>
                </c:pt>
                <c:pt idx="1105">
                  <c:v>66.091626116671989</c:v>
                </c:pt>
                <c:pt idx="1106">
                  <c:v>66.342774295915348</c:v>
                </c:pt>
                <c:pt idx="1107">
                  <c:v>66.594876838239827</c:v>
                </c:pt>
                <c:pt idx="1108">
                  <c:v>66.847937370225139</c:v>
                </c:pt>
                <c:pt idx="1109">
                  <c:v>67.101959532232001</c:v>
                </c:pt>
                <c:pt idx="1110">
                  <c:v>67.356946978454488</c:v>
                </c:pt>
                <c:pt idx="1111">
                  <c:v>67.612903376972611</c:v>
                </c:pt>
                <c:pt idx="1112">
                  <c:v>67.869832409805113</c:v>
                </c:pt>
                <c:pt idx="1113">
                  <c:v>68.127737772962377</c:v>
                </c:pt>
                <c:pt idx="1114">
                  <c:v>68.38662317649964</c:v>
                </c:pt>
                <c:pt idx="1115">
                  <c:v>68.646492344570333</c:v>
                </c:pt>
                <c:pt idx="1116">
                  <c:v>68.907349015479696</c:v>
                </c:pt>
                <c:pt idx="1117">
                  <c:v>69.16919694173852</c:v>
                </c:pt>
                <c:pt idx="1118">
                  <c:v>69.432039890117125</c:v>
                </c:pt>
                <c:pt idx="1119">
                  <c:v>69.695881641699572</c:v>
                </c:pt>
                <c:pt idx="1120">
                  <c:v>69.960725991938034</c:v>
                </c:pt>
                <c:pt idx="1121">
                  <c:v>70.226576750707395</c:v>
                </c:pt>
                <c:pt idx="1122">
                  <c:v>70.493437742360086</c:v>
                </c:pt>
                <c:pt idx="1123">
                  <c:v>70.76131280578106</c:v>
                </c:pt>
                <c:pt idx="1124">
                  <c:v>71.030205794443035</c:v>
                </c:pt>
                <c:pt idx="1125">
                  <c:v>71.300120576461921</c:v>
                </c:pt>
                <c:pt idx="1126">
                  <c:v>71.571061034652473</c:v>
                </c:pt>
                <c:pt idx="1127">
                  <c:v>71.84303106658416</c:v>
                </c:pt>
                <c:pt idx="1128">
                  <c:v>72.116034584637177</c:v>
                </c:pt>
                <c:pt idx="1129">
                  <c:v>72.390075516058801</c:v>
                </c:pt>
                <c:pt idx="1130">
                  <c:v>72.665157803019824</c:v>
                </c:pt>
                <c:pt idx="1131">
                  <c:v>72.941285402671298</c:v>
                </c:pt>
                <c:pt idx="1132">
                  <c:v>73.218462287201447</c:v>
                </c:pt>
                <c:pt idx="1133">
                  <c:v>73.496692443892812</c:v>
                </c:pt>
                <c:pt idx="1134">
                  <c:v>73.775979875179601</c:v>
                </c:pt>
                <c:pt idx="1135">
                  <c:v>74.056328598705292</c:v>
                </c:pt>
                <c:pt idx="1136">
                  <c:v>74.337742647380381</c:v>
                </c:pt>
                <c:pt idx="1137">
                  <c:v>74.620226069440434</c:v>
                </c:pt>
                <c:pt idx="1138">
                  <c:v>74.903782928504313</c:v>
                </c:pt>
                <c:pt idx="1139">
                  <c:v>75.188417303632633</c:v>
                </c:pt>
                <c:pt idx="1140">
                  <c:v>75.474133289386444</c:v>
                </c:pt>
                <c:pt idx="1141">
                  <c:v>75.760934995886117</c:v>
                </c:pt>
                <c:pt idx="1142">
                  <c:v>76.04882654887048</c:v>
                </c:pt>
                <c:pt idx="1143">
                  <c:v>76.337812089756184</c:v>
                </c:pt>
                <c:pt idx="1144">
                  <c:v>76.627895775697255</c:v>
                </c:pt>
                <c:pt idx="1145">
                  <c:v>76.919081779644912</c:v>
                </c:pt>
                <c:pt idx="1146">
                  <c:v>77.211374290407562</c:v>
                </c:pt>
                <c:pt idx="1147">
                  <c:v>77.504777512711115</c:v>
                </c:pt>
                <c:pt idx="1148">
                  <c:v>77.799295667259415</c:v>
                </c:pt>
                <c:pt idx="1149">
                  <c:v>78.094932990795002</c:v>
                </c:pt>
                <c:pt idx="1150">
                  <c:v>78.391693736160022</c:v>
                </c:pt>
                <c:pt idx="1151">
                  <c:v>78.689582172357433</c:v>
                </c:pt>
                <c:pt idx="1152">
                  <c:v>78.988602584612394</c:v>
                </c:pt>
                <c:pt idx="1153">
                  <c:v>79.288759274433929</c:v>
                </c:pt>
                <c:pt idx="1154">
                  <c:v>79.590056559676782</c:v>
                </c:pt>
                <c:pt idx="1155">
                  <c:v>79.892498774603553</c:v>
                </c:pt>
                <c:pt idx="1156">
                  <c:v>80.196090269947049</c:v>
                </c:pt>
                <c:pt idx="1157">
                  <c:v>80.500835412972847</c:v>
                </c:pt>
                <c:pt idx="1158">
                  <c:v>80.806738587542142</c:v>
                </c:pt>
                <c:pt idx="1159">
                  <c:v>81.113804194174804</c:v>
                </c:pt>
                <c:pt idx="1160">
                  <c:v>81.422036650112673</c:v>
                </c:pt>
                <c:pt idx="1161">
                  <c:v>81.73144038938311</c:v>
                </c:pt>
                <c:pt idx="1162">
                  <c:v>82.042019862862773</c:v>
                </c:pt>
                <c:pt idx="1163">
                  <c:v>82.353779538341655</c:v>
                </c:pt>
                <c:pt idx="1164">
                  <c:v>82.666723900587357</c:v>
                </c:pt>
                <c:pt idx="1165">
                  <c:v>82.980857451409591</c:v>
                </c:pt>
                <c:pt idx="1166">
                  <c:v>83.296184709724955</c:v>
                </c:pt>
                <c:pt idx="1167">
                  <c:v>83.612710211621916</c:v>
                </c:pt>
                <c:pt idx="1168">
                  <c:v>83.930438510426086</c:v>
                </c:pt>
                <c:pt idx="1169">
                  <c:v>84.249374176765713</c:v>
                </c:pt>
                <c:pt idx="1170">
                  <c:v>84.569521798637425</c:v>
                </c:pt>
                <c:pt idx="1171">
                  <c:v>84.890885981472252</c:v>
                </c:pt>
                <c:pt idx="1172">
                  <c:v>85.21347134820185</c:v>
                </c:pt>
                <c:pt idx="1173">
                  <c:v>85.53728253932502</c:v>
                </c:pt>
                <c:pt idx="1174">
                  <c:v>85.862324212974457</c:v>
                </c:pt>
                <c:pt idx="1175">
                  <c:v>86.188601044983756</c:v>
                </c:pt>
                <c:pt idx="1176">
                  <c:v>86.516117728954697</c:v>
                </c:pt>
                <c:pt idx="1177">
                  <c:v>86.844878976324722</c:v>
                </c:pt>
                <c:pt idx="1178">
                  <c:v>87.17488951643476</c:v>
                </c:pt>
                <c:pt idx="1179">
                  <c:v>87.506154096597214</c:v>
                </c:pt>
                <c:pt idx="1180">
                  <c:v>87.838677482164286</c:v>
                </c:pt>
                <c:pt idx="1181">
                  <c:v>88.172464456596515</c:v>
                </c:pt>
                <c:pt idx="1182">
                  <c:v>88.507519821531588</c:v>
                </c:pt>
                <c:pt idx="1183">
                  <c:v>88.843848396853417</c:v>
                </c:pt>
                <c:pt idx="1184">
                  <c:v>89.181455020761462</c:v>
                </c:pt>
                <c:pt idx="1185">
                  <c:v>89.52034454984036</c:v>
                </c:pt>
                <c:pt idx="1186">
                  <c:v>89.860521859129761</c:v>
                </c:pt>
                <c:pt idx="1187">
                  <c:v>90.20199184219446</c:v>
                </c:pt>
                <c:pt idx="1188">
                  <c:v>90.544759411194804</c:v>
                </c:pt>
                <c:pt idx="1189">
                  <c:v>90.888829496957342</c:v>
                </c:pt>
                <c:pt idx="1190">
                  <c:v>91.234207049045779</c:v>
                </c:pt>
                <c:pt idx="1191">
                  <c:v>91.580897035832152</c:v>
                </c:pt>
                <c:pt idx="1192">
                  <c:v>91.928904444568317</c:v>
                </c:pt>
                <c:pt idx="1193">
                  <c:v>92.278234281457685</c:v>
                </c:pt>
                <c:pt idx="1194">
                  <c:v>92.628891571727223</c:v>
                </c:pt>
                <c:pt idx="1195">
                  <c:v>92.980881359699794</c:v>
                </c:pt>
                <c:pt idx="1196">
                  <c:v>93.334208708866655</c:v>
                </c:pt>
                <c:pt idx="1197">
                  <c:v>93.688878701960348</c:v>
                </c:pt>
                <c:pt idx="1198">
                  <c:v>94.044896441027802</c:v>
                </c:pt>
                <c:pt idx="1199">
                  <c:v>94.402267047503713</c:v>
                </c:pt>
                <c:pt idx="1200">
                  <c:v>94.76099566228423</c:v>
                </c:pt>
                <c:pt idx="1201">
                  <c:v>95.12108744580091</c:v>
                </c:pt>
                <c:pt idx="1202">
                  <c:v>95.482547578094952</c:v>
                </c:pt>
                <c:pt idx="1203">
                  <c:v>95.84538125889172</c:v>
                </c:pt>
                <c:pt idx="1204">
                  <c:v>96.209593707675509</c:v>
                </c:pt>
                <c:pt idx="1205">
                  <c:v>96.575190163764674</c:v>
                </c:pt>
                <c:pt idx="1206">
                  <c:v>96.942175886386977</c:v>
                </c:pt>
                <c:pt idx="1207">
                  <c:v>97.310556154755247</c:v>
                </c:pt>
                <c:pt idx="1208">
                  <c:v>97.680336268143321</c:v>
                </c:pt>
                <c:pt idx="1209">
                  <c:v>98.051521545962274</c:v>
                </c:pt>
                <c:pt idx="1210">
                  <c:v>98.424117327836939</c:v>
                </c:pt>
                <c:pt idx="1211">
                  <c:v>98.798128973682722</c:v>
                </c:pt>
                <c:pt idx="1212">
                  <c:v>99.173561863782723</c:v>
                </c:pt>
                <c:pt idx="1213">
                  <c:v>99.550421398865097</c:v>
                </c:pt>
                <c:pt idx="1214">
                  <c:v>99.928713000180792</c:v>
                </c:pt>
                <c:pt idx="1215">
                  <c:v>100.30844210958148</c:v>
                </c:pt>
                <c:pt idx="1216">
                  <c:v>100.68961418959789</c:v>
                </c:pt>
                <c:pt idx="1217">
                  <c:v>101.07223472351836</c:v>
                </c:pt>
                <c:pt idx="1218">
                  <c:v>101.45630921546774</c:v>
                </c:pt>
                <c:pt idx="1219">
                  <c:v>101.84184319048651</c:v>
                </c:pt>
                <c:pt idx="1220">
                  <c:v>102.22884219461037</c:v>
                </c:pt>
                <c:pt idx="1221">
                  <c:v>102.61731179494988</c:v>
                </c:pt>
                <c:pt idx="1222">
                  <c:v>103.00725757977069</c:v>
                </c:pt>
                <c:pt idx="1223">
                  <c:v>103.39868515857383</c:v>
                </c:pt>
                <c:pt idx="1224">
                  <c:v>103.79160016217641</c:v>
                </c:pt>
                <c:pt idx="1225">
                  <c:v>104.18600824279268</c:v>
                </c:pt>
                <c:pt idx="1226">
                  <c:v>104.5819150741153</c:v>
                </c:pt>
                <c:pt idx="1227">
                  <c:v>104.97932635139694</c:v>
                </c:pt>
                <c:pt idx="1228">
                  <c:v>105.37824779153225</c:v>
                </c:pt>
                <c:pt idx="1229">
                  <c:v>105.77868513314007</c:v>
                </c:pt>
                <c:pt idx="1230">
                  <c:v>106.18064413664601</c:v>
                </c:pt>
                <c:pt idx="1231">
                  <c:v>106.58413058436527</c:v>
                </c:pt>
                <c:pt idx="1232">
                  <c:v>106.98915028058586</c:v>
                </c:pt>
                <c:pt idx="1233">
                  <c:v>107.39570905165209</c:v>
                </c:pt>
                <c:pt idx="1234">
                  <c:v>107.80381274604837</c:v>
                </c:pt>
                <c:pt idx="1235">
                  <c:v>108.21346723448335</c:v>
                </c:pt>
                <c:pt idx="1236">
                  <c:v>108.62467840997438</c:v>
                </c:pt>
                <c:pt idx="1237">
                  <c:v>109.03745218793229</c:v>
                </c:pt>
                <c:pt idx="1238">
                  <c:v>109.45179450624643</c:v>
                </c:pt>
                <c:pt idx="1239">
                  <c:v>109.86771132537017</c:v>
                </c:pt>
                <c:pt idx="1240">
                  <c:v>110.28520862840658</c:v>
                </c:pt>
                <c:pt idx="1241">
                  <c:v>110.70429242119452</c:v>
                </c:pt>
                <c:pt idx="1242">
                  <c:v>111.12496873239506</c:v>
                </c:pt>
                <c:pt idx="1243">
                  <c:v>111.54724361357816</c:v>
                </c:pt>
                <c:pt idx="1244">
                  <c:v>111.97112313930975</c:v>
                </c:pt>
                <c:pt idx="1245">
                  <c:v>112.39661340723913</c:v>
                </c:pt>
                <c:pt idx="1246">
                  <c:v>112.82372053818663</c:v>
                </c:pt>
                <c:pt idx="1247">
                  <c:v>113.25245067623175</c:v>
                </c:pt>
                <c:pt idx="1248">
                  <c:v>113.68280998880142</c:v>
                </c:pt>
                <c:pt idx="1249">
                  <c:v>114.11480466675887</c:v>
                </c:pt>
                <c:pt idx="1250">
                  <c:v>114.54844092449255</c:v>
                </c:pt>
                <c:pt idx="1251">
                  <c:v>114.98372500000563</c:v>
                </c:pt>
                <c:pt idx="1252">
                  <c:v>115.42066315500566</c:v>
                </c:pt>
                <c:pt idx="1253">
                  <c:v>115.85926167499468</c:v>
                </c:pt>
                <c:pt idx="1254">
                  <c:v>116.29952686935967</c:v>
                </c:pt>
                <c:pt idx="1255">
                  <c:v>116.74146507146324</c:v>
                </c:pt>
                <c:pt idx="1256">
                  <c:v>117.1850826387348</c:v>
                </c:pt>
                <c:pt idx="1257">
                  <c:v>117.630385952762</c:v>
                </c:pt>
                <c:pt idx="1258">
                  <c:v>118.07738141938249</c:v>
                </c:pt>
                <c:pt idx="1259">
                  <c:v>118.52607546877614</c:v>
                </c:pt>
                <c:pt idx="1260">
                  <c:v>118.97647455555749</c:v>
                </c:pt>
                <c:pt idx="1261">
                  <c:v>119.42858515886861</c:v>
                </c:pt>
                <c:pt idx="1262">
                  <c:v>119.88241378247231</c:v>
                </c:pt>
                <c:pt idx="1263">
                  <c:v>120.33796695484571</c:v>
                </c:pt>
                <c:pt idx="1264">
                  <c:v>120.79525122927413</c:v>
                </c:pt>
                <c:pt idx="1265">
                  <c:v>121.25427318394537</c:v>
                </c:pt>
                <c:pt idx="1266">
                  <c:v>121.71503942204437</c:v>
                </c:pt>
                <c:pt idx="1267">
                  <c:v>122.17755657184814</c:v>
                </c:pt>
                <c:pt idx="1268">
                  <c:v>122.64183128682117</c:v>
                </c:pt>
                <c:pt idx="1269">
                  <c:v>123.1078702457111</c:v>
                </c:pt>
                <c:pt idx="1270">
                  <c:v>123.57568015264481</c:v>
                </c:pt>
                <c:pt idx="1271">
                  <c:v>124.04526773722486</c:v>
                </c:pt>
                <c:pt idx="1272">
                  <c:v>124.51663975462633</c:v>
                </c:pt>
                <c:pt idx="1273">
                  <c:v>124.98980298569391</c:v>
                </c:pt>
                <c:pt idx="1274">
                  <c:v>125.46476423703956</c:v>
                </c:pt>
                <c:pt idx="1275">
                  <c:v>125.94153034114031</c:v>
                </c:pt>
                <c:pt idx="1276">
                  <c:v>126.42010815643664</c:v>
                </c:pt>
                <c:pt idx="1277">
                  <c:v>126.9005045674311</c:v>
                </c:pt>
                <c:pt idx="1278">
                  <c:v>127.38272648478734</c:v>
                </c:pt>
                <c:pt idx="1279">
                  <c:v>127.86678084542953</c:v>
                </c:pt>
                <c:pt idx="1280">
                  <c:v>128.35267461264218</c:v>
                </c:pt>
                <c:pt idx="1281">
                  <c:v>128.84041477617021</c:v>
                </c:pt>
                <c:pt idx="1282">
                  <c:v>129.33000835231965</c:v>
                </c:pt>
                <c:pt idx="1283">
                  <c:v>129.82146238405846</c:v>
                </c:pt>
                <c:pt idx="1284">
                  <c:v>130.31478394111789</c:v>
                </c:pt>
                <c:pt idx="1285">
                  <c:v>130.80998012009414</c:v>
                </c:pt>
                <c:pt idx="1286">
                  <c:v>131.3070580445505</c:v>
                </c:pt>
                <c:pt idx="1287">
                  <c:v>131.80602486511981</c:v>
                </c:pt>
                <c:pt idx="1288">
                  <c:v>132.30688775960726</c:v>
                </c:pt>
                <c:pt idx="1289">
                  <c:v>132.80965393309378</c:v>
                </c:pt>
                <c:pt idx="1290">
                  <c:v>133.31433061803955</c:v>
                </c:pt>
                <c:pt idx="1291">
                  <c:v>133.8209250743881</c:v>
                </c:pt>
                <c:pt idx="1292">
                  <c:v>134.32944458967077</c:v>
                </c:pt>
                <c:pt idx="1293">
                  <c:v>134.83989647911153</c:v>
                </c:pt>
                <c:pt idx="1294">
                  <c:v>135.35228808573217</c:v>
                </c:pt>
                <c:pt idx="1295">
                  <c:v>135.86662678045795</c:v>
                </c:pt>
                <c:pt idx="1296">
                  <c:v>136.3829199622237</c:v>
                </c:pt>
                <c:pt idx="1297">
                  <c:v>136.90117505808016</c:v>
                </c:pt>
                <c:pt idx="1298">
                  <c:v>137.42139952330086</c:v>
                </c:pt>
                <c:pt idx="1299">
                  <c:v>137.9436008414894</c:v>
                </c:pt>
                <c:pt idx="1300">
                  <c:v>138.46778652468706</c:v>
                </c:pt>
                <c:pt idx="1301">
                  <c:v>138.99396411348087</c:v>
                </c:pt>
                <c:pt idx="1302">
                  <c:v>139.5221411771121</c:v>
                </c:pt>
                <c:pt idx="1303">
                  <c:v>140.05232531358513</c:v>
                </c:pt>
                <c:pt idx="1304">
                  <c:v>140.58452414977677</c:v>
                </c:pt>
                <c:pt idx="1305">
                  <c:v>141.11874534154592</c:v>
                </c:pt>
                <c:pt idx="1306">
                  <c:v>141.65499657384379</c:v>
                </c:pt>
                <c:pt idx="1307">
                  <c:v>142.19328556082439</c:v>
                </c:pt>
                <c:pt idx="1308">
                  <c:v>142.73362004595552</c:v>
                </c:pt>
                <c:pt idx="1309">
                  <c:v>143.27600780213015</c:v>
                </c:pt>
                <c:pt idx="1310">
                  <c:v>143.82045663177826</c:v>
                </c:pt>
                <c:pt idx="1311">
                  <c:v>144.36697436697901</c:v>
                </c:pt>
                <c:pt idx="1312">
                  <c:v>144.91556886957352</c:v>
                </c:pt>
                <c:pt idx="1313">
                  <c:v>145.4662480312779</c:v>
                </c:pt>
                <c:pt idx="1314">
                  <c:v>146.01901977379677</c:v>
                </c:pt>
                <c:pt idx="1315">
                  <c:v>146.57389204893721</c:v>
                </c:pt>
                <c:pt idx="1316">
                  <c:v>147.13087283872318</c:v>
                </c:pt>
                <c:pt idx="1317">
                  <c:v>147.68997015551034</c:v>
                </c:pt>
                <c:pt idx="1318">
                  <c:v>148.25119204210128</c:v>
                </c:pt>
                <c:pt idx="1319">
                  <c:v>148.81454657186126</c:v>
                </c:pt>
                <c:pt idx="1320">
                  <c:v>149.38004184883434</c:v>
                </c:pt>
                <c:pt idx="1321">
                  <c:v>149.94768600785991</c:v>
                </c:pt>
                <c:pt idx="1322">
                  <c:v>150.51748721468979</c:v>
                </c:pt>
                <c:pt idx="1323">
                  <c:v>151.08945366610561</c:v>
                </c:pt>
                <c:pt idx="1324">
                  <c:v>151.66359359003681</c:v>
                </c:pt>
                <c:pt idx="1325">
                  <c:v>152.23991524567896</c:v>
                </c:pt>
                <c:pt idx="1326">
                  <c:v>152.81842692361255</c:v>
                </c:pt>
                <c:pt idx="1327">
                  <c:v>153.39913694592229</c:v>
                </c:pt>
                <c:pt idx="1328">
                  <c:v>153.9820536663168</c:v>
                </c:pt>
                <c:pt idx="1329">
                  <c:v>154.5671854702488</c:v>
                </c:pt>
                <c:pt idx="1330">
                  <c:v>155.15454077503574</c:v>
                </c:pt>
                <c:pt idx="1331">
                  <c:v>155.74412802998089</c:v>
                </c:pt>
                <c:pt idx="1332">
                  <c:v>156.33595571649482</c:v>
                </c:pt>
                <c:pt idx="1333">
                  <c:v>156.93003234821751</c:v>
                </c:pt>
                <c:pt idx="1334">
                  <c:v>157.52636647114073</c:v>
                </c:pt>
                <c:pt idx="1335">
                  <c:v>158.12496666373107</c:v>
                </c:pt>
                <c:pt idx="1336">
                  <c:v>158.72584153705324</c:v>
                </c:pt>
                <c:pt idx="1337">
                  <c:v>159.32899973489404</c:v>
                </c:pt>
                <c:pt idx="1338">
                  <c:v>159.93444993388664</c:v>
                </c:pt>
                <c:pt idx="1339">
                  <c:v>160.54220084363541</c:v>
                </c:pt>
                <c:pt idx="1340">
                  <c:v>161.15226120684125</c:v>
                </c:pt>
                <c:pt idx="1341">
                  <c:v>161.76463979942724</c:v>
                </c:pt>
                <c:pt idx="1342">
                  <c:v>162.37934543066507</c:v>
                </c:pt>
                <c:pt idx="1343">
                  <c:v>162.99638694330159</c:v>
                </c:pt>
                <c:pt idx="1344">
                  <c:v>163.61577321368614</c:v>
                </c:pt>
                <c:pt idx="1345">
                  <c:v>164.23751315189816</c:v>
                </c:pt>
                <c:pt idx="1346">
                  <c:v>164.86161570187537</c:v>
                </c:pt>
                <c:pt idx="1347">
                  <c:v>165.48808984154249</c:v>
                </c:pt>
                <c:pt idx="1348">
                  <c:v>166.11694458294036</c:v>
                </c:pt>
                <c:pt idx="1349">
                  <c:v>166.74818897235554</c:v>
                </c:pt>
                <c:pt idx="1350">
                  <c:v>167.3818320904505</c:v>
                </c:pt>
                <c:pt idx="1351">
                  <c:v>168.01788305239421</c:v>
                </c:pt>
                <c:pt idx="1352">
                  <c:v>168.65635100799332</c:v>
                </c:pt>
                <c:pt idx="1353">
                  <c:v>169.29724514182371</c:v>
                </c:pt>
                <c:pt idx="1354">
                  <c:v>169.94057467336265</c:v>
                </c:pt>
                <c:pt idx="1355">
                  <c:v>170.58634885712144</c:v>
                </c:pt>
                <c:pt idx="1356">
                  <c:v>171.23457698277849</c:v>
                </c:pt>
                <c:pt idx="1357">
                  <c:v>171.88526837531305</c:v>
                </c:pt>
                <c:pt idx="1358">
                  <c:v>172.53843239513924</c:v>
                </c:pt>
                <c:pt idx="1359">
                  <c:v>173.19407843824078</c:v>
                </c:pt>
                <c:pt idx="1360">
                  <c:v>173.8522159363061</c:v>
                </c:pt>
                <c:pt idx="1361">
                  <c:v>174.51285435686407</c:v>
                </c:pt>
                <c:pt idx="1362">
                  <c:v>175.17600320342015</c:v>
                </c:pt>
                <c:pt idx="1363">
                  <c:v>175.84167201559316</c:v>
                </c:pt>
                <c:pt idx="1364">
                  <c:v>176.50987036925241</c:v>
                </c:pt>
                <c:pt idx="1365">
                  <c:v>177.18060787665559</c:v>
                </c:pt>
                <c:pt idx="1366">
                  <c:v>177.85389418658687</c:v>
                </c:pt>
                <c:pt idx="1367">
                  <c:v>178.52973898449591</c:v>
                </c:pt>
                <c:pt idx="1368">
                  <c:v>179.208151992637</c:v>
                </c:pt>
                <c:pt idx="1369">
                  <c:v>179.88914297020904</c:v>
                </c:pt>
                <c:pt idx="1370">
                  <c:v>180.57272171349584</c:v>
                </c:pt>
                <c:pt idx="1371">
                  <c:v>181.25889805600713</c:v>
                </c:pt>
                <c:pt idx="1372">
                  <c:v>181.94768186861995</c:v>
                </c:pt>
                <c:pt idx="1373">
                  <c:v>182.63908305972072</c:v>
                </c:pt>
                <c:pt idx="1374">
                  <c:v>183.33311157534766</c:v>
                </c:pt>
                <c:pt idx="1375">
                  <c:v>184.02977739933399</c:v>
                </c:pt>
                <c:pt idx="1376">
                  <c:v>184.72909055345147</c:v>
                </c:pt>
                <c:pt idx="1377">
                  <c:v>185.43106109755459</c:v>
                </c:pt>
                <c:pt idx="1378">
                  <c:v>186.13569912972531</c:v>
                </c:pt>
                <c:pt idx="1379">
                  <c:v>186.84301478641828</c:v>
                </c:pt>
                <c:pt idx="1380">
                  <c:v>187.55301824260667</c:v>
                </c:pt>
                <c:pt idx="1381">
                  <c:v>188.26571971192857</c:v>
                </c:pt>
                <c:pt idx="1382">
                  <c:v>188.9811294468339</c:v>
                </c:pt>
                <c:pt idx="1383">
                  <c:v>189.69925773873189</c:v>
                </c:pt>
                <c:pt idx="1384">
                  <c:v>190.42011491813906</c:v>
                </c:pt>
                <c:pt idx="1385">
                  <c:v>191.14371135482799</c:v>
                </c:pt>
                <c:pt idx="1386">
                  <c:v>191.87005745797634</c:v>
                </c:pt>
                <c:pt idx="1387">
                  <c:v>192.59916367631666</c:v>
                </c:pt>
                <c:pt idx="1388">
                  <c:v>193.33104049828668</c:v>
                </c:pt>
                <c:pt idx="1389">
                  <c:v>194.06569845218019</c:v>
                </c:pt>
                <c:pt idx="1390">
                  <c:v>194.80314810629847</c:v>
                </c:pt>
                <c:pt idx="1391">
                  <c:v>195.5434000691024</c:v>
                </c:pt>
                <c:pt idx="1392">
                  <c:v>196.28646498936499</c:v>
                </c:pt>
                <c:pt idx="1393">
                  <c:v>197.03235355632458</c:v>
                </c:pt>
                <c:pt idx="1394">
                  <c:v>197.7810764998386</c:v>
                </c:pt>
                <c:pt idx="1395">
                  <c:v>198.53264459053798</c:v>
                </c:pt>
                <c:pt idx="1396">
                  <c:v>199.28706863998204</c:v>
                </c:pt>
                <c:pt idx="1397">
                  <c:v>200.04435950081398</c:v>
                </c:pt>
                <c:pt idx="1398">
                  <c:v>200.80452806691707</c:v>
                </c:pt>
                <c:pt idx="1399">
                  <c:v>201.56758527357135</c:v>
                </c:pt>
                <c:pt idx="1400">
                  <c:v>202.33354209761092</c:v>
                </c:pt>
                <c:pt idx="1401">
                  <c:v>203.10240955758184</c:v>
                </c:pt>
                <c:pt idx="1402">
                  <c:v>203.87419871390065</c:v>
                </c:pt>
                <c:pt idx="1403">
                  <c:v>204.64892066901348</c:v>
                </c:pt>
                <c:pt idx="1404">
                  <c:v>205.42658656755574</c:v>
                </c:pt>
                <c:pt idx="1405">
                  <c:v>206.20720759651246</c:v>
                </c:pt>
                <c:pt idx="1406">
                  <c:v>206.99079498537921</c:v>
                </c:pt>
                <c:pt idx="1407">
                  <c:v>207.77736000632365</c:v>
                </c:pt>
                <c:pt idx="1408">
                  <c:v>208.56691397434767</c:v>
                </c:pt>
                <c:pt idx="1409">
                  <c:v>209.3594682474502</c:v>
                </c:pt>
                <c:pt idx="1410">
                  <c:v>210.15503422679052</c:v>
                </c:pt>
                <c:pt idx="1411">
                  <c:v>210.95362335685232</c:v>
                </c:pt>
                <c:pt idx="1412">
                  <c:v>211.75524712560835</c:v>
                </c:pt>
                <c:pt idx="1413">
                  <c:v>212.55991706468566</c:v>
                </c:pt>
                <c:pt idx="1414">
                  <c:v>213.36764474953148</c:v>
                </c:pt>
                <c:pt idx="1415">
                  <c:v>214.1784417995797</c:v>
                </c:pt>
                <c:pt idx="1416">
                  <c:v>214.9923198784181</c:v>
                </c:pt>
                <c:pt idx="1417">
                  <c:v>215.80929069395609</c:v>
                </c:pt>
                <c:pt idx="1418">
                  <c:v>216.62936599859313</c:v>
                </c:pt>
                <c:pt idx="1419">
                  <c:v>217.45255758938779</c:v>
                </c:pt>
                <c:pt idx="1420">
                  <c:v>218.27887730822746</c:v>
                </c:pt>
                <c:pt idx="1421">
                  <c:v>219.10833704199874</c:v>
                </c:pt>
                <c:pt idx="1422">
                  <c:v>219.94094872275835</c:v>
                </c:pt>
                <c:pt idx="1423">
                  <c:v>220.77672432790484</c:v>
                </c:pt>
                <c:pt idx="1424">
                  <c:v>221.61567588035089</c:v>
                </c:pt>
                <c:pt idx="1425">
                  <c:v>222.45781544869624</c:v>
                </c:pt>
                <c:pt idx="1426">
                  <c:v>223.3031551474013</c:v>
                </c:pt>
                <c:pt idx="1427">
                  <c:v>224.15170713696142</c:v>
                </c:pt>
                <c:pt idx="1428">
                  <c:v>225.00348362408187</c:v>
                </c:pt>
                <c:pt idx="1429">
                  <c:v>225.85849686185338</c:v>
                </c:pt>
                <c:pt idx="1430">
                  <c:v>226.71675914992844</c:v>
                </c:pt>
                <c:pt idx="1431">
                  <c:v>227.57828283469817</c:v>
                </c:pt>
                <c:pt idx="1432">
                  <c:v>228.44308030947002</c:v>
                </c:pt>
                <c:pt idx="1433">
                  <c:v>229.31116401464601</c:v>
                </c:pt>
                <c:pt idx="1434">
                  <c:v>230.18254643790166</c:v>
                </c:pt>
                <c:pt idx="1435">
                  <c:v>231.0572401143657</c:v>
                </c:pt>
                <c:pt idx="1436">
                  <c:v>231.93525762680028</c:v>
                </c:pt>
                <c:pt idx="1437">
                  <c:v>232.81661160578213</c:v>
                </c:pt>
                <c:pt idx="1438">
                  <c:v>233.7013147298841</c:v>
                </c:pt>
                <c:pt idx="1439">
                  <c:v>234.58937972585767</c:v>
                </c:pt>
                <c:pt idx="1440">
                  <c:v>235.48081936881593</c:v>
                </c:pt>
                <c:pt idx="1441">
                  <c:v>236.37564648241744</c:v>
                </c:pt>
                <c:pt idx="1442">
                  <c:v>237.27387393905062</c:v>
                </c:pt>
                <c:pt idx="1443">
                  <c:v>238.17551466001902</c:v>
                </c:pt>
                <c:pt idx="1444">
                  <c:v>239.08058161572708</c:v>
                </c:pt>
                <c:pt idx="1445">
                  <c:v>239.98908782586685</c:v>
                </c:pt>
                <c:pt idx="1446">
                  <c:v>240.90104635960515</c:v>
                </c:pt>
                <c:pt idx="1447">
                  <c:v>241.81647033577164</c:v>
                </c:pt>
                <c:pt idx="1448">
                  <c:v>242.73537292304758</c:v>
                </c:pt>
                <c:pt idx="1449">
                  <c:v>243.65776734015517</c:v>
                </c:pt>
                <c:pt idx="1450">
                  <c:v>244.58366685604778</c:v>
                </c:pt>
                <c:pt idx="1451">
                  <c:v>245.51308479010078</c:v>
                </c:pt>
                <c:pt idx="1452">
                  <c:v>246.44603451230316</c:v>
                </c:pt>
                <c:pt idx="1453">
                  <c:v>247.38252944344993</c:v>
                </c:pt>
                <c:pt idx="1454">
                  <c:v>248.32258305533503</c:v>
                </c:pt>
                <c:pt idx="1455">
                  <c:v>249.26620887094532</c:v>
                </c:pt>
                <c:pt idx="1456">
                  <c:v>250.21342046465492</c:v>
                </c:pt>
                <c:pt idx="1457">
                  <c:v>251.16423146242062</c:v>
                </c:pt>
                <c:pt idx="1458">
                  <c:v>252.11865554197783</c:v>
                </c:pt>
                <c:pt idx="1459">
                  <c:v>253.07670643303734</c:v>
                </c:pt>
                <c:pt idx="1460">
                  <c:v>254.03839791748288</c:v>
                </c:pt>
                <c:pt idx="1461">
                  <c:v>255.00374382956932</c:v>
                </c:pt>
                <c:pt idx="1462">
                  <c:v>255.97275805612168</c:v>
                </c:pt>
                <c:pt idx="1463">
                  <c:v>256.94545453673493</c:v>
                </c:pt>
                <c:pt idx="1464">
                  <c:v>257.92184726397454</c:v>
                </c:pt>
                <c:pt idx="1465">
                  <c:v>258.90195028357766</c:v>
                </c:pt>
                <c:pt idx="1466">
                  <c:v>259.88577769465525</c:v>
                </c:pt>
                <c:pt idx="1467">
                  <c:v>260.87334364989493</c:v>
                </c:pt>
                <c:pt idx="1468">
                  <c:v>261.86466235576455</c:v>
                </c:pt>
                <c:pt idx="1469">
                  <c:v>262.85974807271646</c:v>
                </c:pt>
                <c:pt idx="1470">
                  <c:v>263.85861511539281</c:v>
                </c:pt>
                <c:pt idx="1471">
                  <c:v>264.86127785283134</c:v>
                </c:pt>
                <c:pt idx="1472">
                  <c:v>265.86775070867208</c:v>
                </c:pt>
                <c:pt idx="1473">
                  <c:v>266.87804816136503</c:v>
                </c:pt>
                <c:pt idx="1474">
                  <c:v>267.8921847443782</c:v>
                </c:pt>
                <c:pt idx="1475">
                  <c:v>268.91017504640683</c:v>
                </c:pt>
                <c:pt idx="1476">
                  <c:v>269.93203371158319</c:v>
                </c:pt>
                <c:pt idx="1477">
                  <c:v>270.95777543968723</c:v>
                </c:pt>
                <c:pt idx="1478">
                  <c:v>271.98741498635803</c:v>
                </c:pt>
                <c:pt idx="1479">
                  <c:v>273.02096716330618</c:v>
                </c:pt>
                <c:pt idx="1480">
                  <c:v>274.05844683852678</c:v>
                </c:pt>
                <c:pt idx="1481">
                  <c:v>275.09986893651319</c:v>
                </c:pt>
                <c:pt idx="1482">
                  <c:v>276.14524843847192</c:v>
                </c:pt>
                <c:pt idx="1483">
                  <c:v>277.19460038253811</c:v>
                </c:pt>
                <c:pt idx="1484">
                  <c:v>278.24793986399175</c:v>
                </c:pt>
                <c:pt idx="1485">
                  <c:v>279.30528203547493</c:v>
                </c:pt>
                <c:pt idx="1486">
                  <c:v>280.36664210720977</c:v>
                </c:pt>
                <c:pt idx="1487">
                  <c:v>281.43203534721715</c:v>
                </c:pt>
                <c:pt idx="1488">
                  <c:v>282.50147708153656</c:v>
                </c:pt>
                <c:pt idx="1489">
                  <c:v>283.57498269444642</c:v>
                </c:pt>
                <c:pt idx="1490">
                  <c:v>284.65256762868535</c:v>
                </c:pt>
                <c:pt idx="1491">
                  <c:v>285.73424738567434</c:v>
                </c:pt>
                <c:pt idx="1492">
                  <c:v>286.82003752573991</c:v>
                </c:pt>
                <c:pt idx="1493">
                  <c:v>287.90995366833772</c:v>
                </c:pt>
                <c:pt idx="1494">
                  <c:v>289.00401149227741</c:v>
                </c:pt>
                <c:pt idx="1495">
                  <c:v>290.10222673594808</c:v>
                </c:pt>
                <c:pt idx="1496">
                  <c:v>291.20461519754468</c:v>
                </c:pt>
                <c:pt idx="1497">
                  <c:v>292.31119273529538</c:v>
                </c:pt>
                <c:pt idx="1498">
                  <c:v>293.4219752676895</c:v>
                </c:pt>
                <c:pt idx="1499">
                  <c:v>294.53697877370672</c:v>
                </c:pt>
                <c:pt idx="1500">
                  <c:v>295.65621929304683</c:v>
                </c:pt>
                <c:pt idx="1501">
                  <c:v>296.77971292636039</c:v>
                </c:pt>
                <c:pt idx="1502">
                  <c:v>297.90747583548057</c:v>
                </c:pt>
                <c:pt idx="1503">
                  <c:v>299.03952424365542</c:v>
                </c:pt>
                <c:pt idx="1504">
                  <c:v>300.17587443578134</c:v>
                </c:pt>
                <c:pt idx="1505">
                  <c:v>301.3165427586373</c:v>
                </c:pt>
                <c:pt idx="1506">
                  <c:v>302.46154562112014</c:v>
                </c:pt>
                <c:pt idx="1507">
                  <c:v>303.61089949448041</c:v>
                </c:pt>
                <c:pt idx="1508">
                  <c:v>304.76462091255945</c:v>
                </c:pt>
                <c:pt idx="1509">
                  <c:v>305.92272647202719</c:v>
                </c:pt>
                <c:pt idx="1510">
                  <c:v>307.08523283262093</c:v>
                </c:pt>
                <c:pt idx="1511">
                  <c:v>308.25215671738488</c:v>
                </c:pt>
                <c:pt idx="1512">
                  <c:v>309.42351491291095</c:v>
                </c:pt>
                <c:pt idx="1513">
                  <c:v>310.59932426957999</c:v>
                </c:pt>
                <c:pt idx="1514">
                  <c:v>311.77960170180438</c:v>
                </c:pt>
                <c:pt idx="1515">
                  <c:v>312.96436418827125</c:v>
                </c:pt>
                <c:pt idx="1516">
                  <c:v>314.15362877218666</c:v>
                </c:pt>
                <c:pt idx="1517">
                  <c:v>315.34741256152097</c:v>
                </c:pt>
                <c:pt idx="1518">
                  <c:v>316.54573272925478</c:v>
                </c:pt>
                <c:pt idx="1519">
                  <c:v>317.74860651362593</c:v>
                </c:pt>
                <c:pt idx="1520">
                  <c:v>318.9560512183777</c:v>
                </c:pt>
                <c:pt idx="1521">
                  <c:v>320.16808421300755</c:v>
                </c:pt>
                <c:pt idx="1522">
                  <c:v>321.38472293301697</c:v>
                </c:pt>
                <c:pt idx="1523">
                  <c:v>322.60598488016245</c:v>
                </c:pt>
                <c:pt idx="1524">
                  <c:v>323.83188762270709</c:v>
                </c:pt>
                <c:pt idx="1525">
                  <c:v>325.06244879567339</c:v>
                </c:pt>
                <c:pt idx="1526">
                  <c:v>326.29768610109699</c:v>
                </c:pt>
                <c:pt idx="1527">
                  <c:v>327.53761730828114</c:v>
                </c:pt>
                <c:pt idx="1528">
                  <c:v>328.78226025405263</c:v>
                </c:pt>
                <c:pt idx="1529">
                  <c:v>330.03163284301803</c:v>
                </c:pt>
                <c:pt idx="1530">
                  <c:v>331.28575304782152</c:v>
                </c:pt>
                <c:pt idx="1531">
                  <c:v>332.54463890940326</c:v>
                </c:pt>
                <c:pt idx="1532">
                  <c:v>333.80830853725899</c:v>
                </c:pt>
                <c:pt idx="1533">
                  <c:v>335.07678010970056</c:v>
                </c:pt>
                <c:pt idx="1534">
                  <c:v>336.35007187411742</c:v>
                </c:pt>
                <c:pt idx="1535">
                  <c:v>337.62820214723905</c:v>
                </c:pt>
                <c:pt idx="1536">
                  <c:v>338.91118931539859</c:v>
                </c:pt>
                <c:pt idx="1537">
                  <c:v>340.1990518347971</c:v>
                </c:pt>
                <c:pt idx="1538">
                  <c:v>341.49180823176937</c:v>
                </c:pt>
                <c:pt idx="1539">
                  <c:v>342.7894771030501</c:v>
                </c:pt>
                <c:pt idx="1540">
                  <c:v>344.09207711604171</c:v>
                </c:pt>
                <c:pt idx="1541">
                  <c:v>345.39962700908268</c:v>
                </c:pt>
                <c:pt idx="1542">
                  <c:v>346.71214559171722</c:v>
                </c:pt>
                <c:pt idx="1543">
                  <c:v>348.02965174496575</c:v>
                </c:pt>
                <c:pt idx="1544">
                  <c:v>349.35216442159663</c:v>
                </c:pt>
                <c:pt idx="1545">
                  <c:v>350.67970264639871</c:v>
                </c:pt>
                <c:pt idx="1546">
                  <c:v>352.01228551645505</c:v>
                </c:pt>
                <c:pt idx="1547">
                  <c:v>353.34993220141757</c:v>
                </c:pt>
                <c:pt idx="1548">
                  <c:v>354.69266194378298</c:v>
                </c:pt>
                <c:pt idx="1549">
                  <c:v>356.04049405916936</c:v>
                </c:pt>
                <c:pt idx="1550">
                  <c:v>357.39344793659421</c:v>
                </c:pt>
                <c:pt idx="1551">
                  <c:v>358.75154303875325</c:v>
                </c:pt>
                <c:pt idx="1552">
                  <c:v>360.11479890230055</c:v>
                </c:pt>
                <c:pt idx="1553">
                  <c:v>361.48323513812932</c:v>
                </c:pt>
                <c:pt idx="1554">
                  <c:v>362.85687143165421</c:v>
                </c:pt>
                <c:pt idx="1555">
                  <c:v>364.23572754309453</c:v>
                </c:pt>
                <c:pt idx="1556">
                  <c:v>365.61982330775828</c:v>
                </c:pt>
                <c:pt idx="1557">
                  <c:v>367.00917863632776</c:v>
                </c:pt>
                <c:pt idx="1558">
                  <c:v>368.40381351514583</c:v>
                </c:pt>
                <c:pt idx="1559">
                  <c:v>369.80374800650338</c:v>
                </c:pt>
                <c:pt idx="1560">
                  <c:v>371.20900224892813</c:v>
                </c:pt>
                <c:pt idx="1561">
                  <c:v>372.61959645747407</c:v>
                </c:pt>
                <c:pt idx="1562">
                  <c:v>374.03555092401251</c:v>
                </c:pt>
                <c:pt idx="1563">
                  <c:v>375.45688601752374</c:v>
                </c:pt>
                <c:pt idx="1564">
                  <c:v>376.88362218439033</c:v>
                </c:pt>
                <c:pt idx="1565">
                  <c:v>378.31577994869104</c:v>
                </c:pt>
                <c:pt idx="1566">
                  <c:v>379.75337991249609</c:v>
                </c:pt>
                <c:pt idx="1567">
                  <c:v>381.19644275616361</c:v>
                </c:pt>
                <c:pt idx="1568">
                  <c:v>382.64498923863704</c:v>
                </c:pt>
                <c:pt idx="1569">
                  <c:v>384.09904019774388</c:v>
                </c:pt>
                <c:pt idx="1570">
                  <c:v>385.55861655049529</c:v>
                </c:pt>
                <c:pt idx="1571">
                  <c:v>387.02373929338717</c:v>
                </c:pt>
                <c:pt idx="1572">
                  <c:v>388.49442950270202</c:v>
                </c:pt>
                <c:pt idx="1573">
                  <c:v>389.97070833481229</c:v>
                </c:pt>
                <c:pt idx="1574">
                  <c:v>391.45259702648457</c:v>
                </c:pt>
                <c:pt idx="1575">
                  <c:v>392.94011689518521</c:v>
                </c:pt>
                <c:pt idx="1576">
                  <c:v>394.43328933938693</c:v>
                </c:pt>
                <c:pt idx="1577">
                  <c:v>395.9321358388766</c:v>
                </c:pt>
                <c:pt idx="1578">
                  <c:v>397.43667795506434</c:v>
                </c:pt>
                <c:pt idx="1579">
                  <c:v>398.94693733129361</c:v>
                </c:pt>
                <c:pt idx="1580">
                  <c:v>400.46293569315253</c:v>
                </c:pt>
                <c:pt idx="1581">
                  <c:v>401.98469484878655</c:v>
                </c:pt>
                <c:pt idx="1582">
                  <c:v>403.51223668921193</c:v>
                </c:pt>
                <c:pt idx="1583">
                  <c:v>405.04558318863093</c:v>
                </c:pt>
                <c:pt idx="1584">
                  <c:v>406.58475640474774</c:v>
                </c:pt>
                <c:pt idx="1585">
                  <c:v>408.12977847908581</c:v>
                </c:pt>
                <c:pt idx="1586">
                  <c:v>409.68067163730638</c:v>
                </c:pt>
                <c:pt idx="1587">
                  <c:v>411.23745818952813</c:v>
                </c:pt>
                <c:pt idx="1588">
                  <c:v>412.80016053064833</c:v>
                </c:pt>
                <c:pt idx="1589">
                  <c:v>414.3688011406648</c:v>
                </c:pt>
                <c:pt idx="1590">
                  <c:v>415.94340258499932</c:v>
                </c:pt>
                <c:pt idx="1591">
                  <c:v>417.52398751482235</c:v>
                </c:pt>
                <c:pt idx="1592">
                  <c:v>419.11057866737866</c:v>
                </c:pt>
                <c:pt idx="1593">
                  <c:v>420.70319886631472</c:v>
                </c:pt>
                <c:pt idx="1594">
                  <c:v>422.30187102200671</c:v>
                </c:pt>
                <c:pt idx="1595">
                  <c:v>423.90661813189035</c:v>
                </c:pt>
                <c:pt idx="1596">
                  <c:v>425.51746328079156</c:v>
                </c:pt>
                <c:pt idx="1597">
                  <c:v>427.13442964125858</c:v>
                </c:pt>
                <c:pt idx="1598">
                  <c:v>428.75754047389535</c:v>
                </c:pt>
                <c:pt idx="1599">
                  <c:v>430.38681912769619</c:v>
                </c:pt>
                <c:pt idx="1600">
                  <c:v>432.02228904038145</c:v>
                </c:pt>
                <c:pt idx="1601">
                  <c:v>433.66397373873491</c:v>
                </c:pt>
                <c:pt idx="1602">
                  <c:v>435.31189683894212</c:v>
                </c:pt>
                <c:pt idx="1603">
                  <c:v>436.96608204693013</c:v>
                </c:pt>
                <c:pt idx="1604">
                  <c:v>438.62655315870848</c:v>
                </c:pt>
                <c:pt idx="1605">
                  <c:v>440.29333406071157</c:v>
                </c:pt>
                <c:pt idx="1606">
                  <c:v>441.9664487301423</c:v>
                </c:pt>
                <c:pt idx="1607">
                  <c:v>443.64592123531685</c:v>
                </c:pt>
                <c:pt idx="1608">
                  <c:v>445.33177573601108</c:v>
                </c:pt>
                <c:pt idx="1609">
                  <c:v>447.02403648380795</c:v>
                </c:pt>
                <c:pt idx="1610">
                  <c:v>448.72272782244642</c:v>
                </c:pt>
                <c:pt idx="1611">
                  <c:v>450.4278741881717</c:v>
                </c:pt>
                <c:pt idx="1612">
                  <c:v>452.13950011008677</c:v>
                </c:pt>
                <c:pt idx="1613">
                  <c:v>453.85763021050514</c:v>
                </c:pt>
                <c:pt idx="1614">
                  <c:v>455.58228920530507</c:v>
                </c:pt>
                <c:pt idx="1615">
                  <c:v>457.31350190428526</c:v>
                </c:pt>
                <c:pt idx="1616">
                  <c:v>459.05129321152157</c:v>
                </c:pt>
                <c:pt idx="1617">
                  <c:v>460.79568812572535</c:v>
                </c:pt>
                <c:pt idx="1618">
                  <c:v>462.54671174060314</c:v>
                </c:pt>
                <c:pt idx="1619">
                  <c:v>464.30438924521746</c:v>
                </c:pt>
                <c:pt idx="1620">
                  <c:v>466.06874592434929</c:v>
                </c:pt>
                <c:pt idx="1621">
                  <c:v>467.83980715886184</c:v>
                </c:pt>
                <c:pt idx="1622">
                  <c:v>469.61759842606551</c:v>
                </c:pt>
                <c:pt idx="1623">
                  <c:v>471.40214530008456</c:v>
                </c:pt>
                <c:pt idx="1624">
                  <c:v>473.19347345222491</c:v>
                </c:pt>
                <c:pt idx="1625">
                  <c:v>474.99160865134337</c:v>
                </c:pt>
                <c:pt idx="1626">
                  <c:v>476.79657676421851</c:v>
                </c:pt>
                <c:pt idx="1627">
                  <c:v>478.60840375592255</c:v>
                </c:pt>
                <c:pt idx="1628">
                  <c:v>480.42711569019508</c:v>
                </c:pt>
                <c:pt idx="1629">
                  <c:v>482.25273872981785</c:v>
                </c:pt>
                <c:pt idx="1630">
                  <c:v>484.08529913699118</c:v>
                </c:pt>
                <c:pt idx="1631">
                  <c:v>485.92482327371175</c:v>
                </c:pt>
                <c:pt idx="1632">
                  <c:v>487.77133760215185</c:v>
                </c:pt>
                <c:pt idx="1633">
                  <c:v>489.62486868504004</c:v>
                </c:pt>
                <c:pt idx="1634">
                  <c:v>491.4854431860432</c:v>
                </c:pt>
                <c:pt idx="1635">
                  <c:v>493.35308787015015</c:v>
                </c:pt>
                <c:pt idx="1636">
                  <c:v>495.22782960405675</c:v>
                </c:pt>
                <c:pt idx="1637">
                  <c:v>497.10969535655215</c:v>
                </c:pt>
                <c:pt idx="1638">
                  <c:v>498.99871219890707</c:v>
                </c:pt>
                <c:pt idx="1639">
                  <c:v>500.8949073052629</c:v>
                </c:pt>
                <c:pt idx="1640">
                  <c:v>502.79830795302291</c:v>
                </c:pt>
                <c:pt idx="1641">
                  <c:v>504.70894152324439</c:v>
                </c:pt>
                <c:pt idx="1642">
                  <c:v>506.62683550103276</c:v>
                </c:pt>
                <c:pt idx="1643">
                  <c:v>508.55201747593668</c:v>
                </c:pt>
                <c:pt idx="1644">
                  <c:v>510.48451514234523</c:v>
                </c:pt>
                <c:pt idx="1645">
                  <c:v>512.4243562998862</c:v>
                </c:pt>
                <c:pt idx="1646">
                  <c:v>514.37156885382581</c:v>
                </c:pt>
                <c:pt idx="1647">
                  <c:v>516.32618081547037</c:v>
                </c:pt>
                <c:pt idx="1648">
                  <c:v>518.28822030256913</c:v>
                </c:pt>
                <c:pt idx="1649">
                  <c:v>520.2577155397189</c:v>
                </c:pt>
                <c:pt idx="1650">
                  <c:v>522.2346948587699</c:v>
                </c:pt>
                <c:pt idx="1651">
                  <c:v>524.21918669923321</c:v>
                </c:pt>
                <c:pt idx="1652">
                  <c:v>526.21121960869027</c:v>
                </c:pt>
                <c:pt idx="1653">
                  <c:v>528.21082224320332</c:v>
                </c:pt>
                <c:pt idx="1654">
                  <c:v>530.21802336772748</c:v>
                </c:pt>
                <c:pt idx="1655">
                  <c:v>532.23285185652492</c:v>
                </c:pt>
                <c:pt idx="1656">
                  <c:v>534.25533669357969</c:v>
                </c:pt>
                <c:pt idx="1657">
                  <c:v>536.28550697301534</c:v>
                </c:pt>
                <c:pt idx="1658">
                  <c:v>538.32339189951279</c:v>
                </c:pt>
                <c:pt idx="1659">
                  <c:v>540.36902078873095</c:v>
                </c:pt>
                <c:pt idx="1660">
                  <c:v>542.42242306772812</c:v>
                </c:pt>
                <c:pt idx="1661">
                  <c:v>544.48362827538551</c:v>
                </c:pt>
                <c:pt idx="1662">
                  <c:v>546.55266606283203</c:v>
                </c:pt>
                <c:pt idx="1663">
                  <c:v>548.6295661938708</c:v>
                </c:pt>
                <c:pt idx="1664">
                  <c:v>550.71435854540755</c:v>
                </c:pt>
                <c:pt idx="1665">
                  <c:v>552.80707310788011</c:v>
                </c:pt>
                <c:pt idx="1666">
                  <c:v>554.90773998569011</c:v>
                </c:pt>
                <c:pt idx="1667">
                  <c:v>557.01638939763575</c:v>
                </c:pt>
                <c:pt idx="1668">
                  <c:v>559.13305167734677</c:v>
                </c:pt>
                <c:pt idx="1669">
                  <c:v>561.2577572737207</c:v>
                </c:pt>
                <c:pt idx="1670">
                  <c:v>563.39053675136086</c:v>
                </c:pt>
                <c:pt idx="1671">
                  <c:v>565.53142079101599</c:v>
                </c:pt>
                <c:pt idx="1672">
                  <c:v>567.68044019002184</c:v>
                </c:pt>
                <c:pt idx="1673">
                  <c:v>569.83762586274395</c:v>
                </c:pt>
                <c:pt idx="1674">
                  <c:v>572.00300884102239</c:v>
                </c:pt>
                <c:pt idx="1675">
                  <c:v>574.17662027461824</c:v>
                </c:pt>
                <c:pt idx="1676">
                  <c:v>576.35849143166183</c:v>
                </c:pt>
                <c:pt idx="1677">
                  <c:v>578.54865369910215</c:v>
                </c:pt>
                <c:pt idx="1678">
                  <c:v>580.74713858315874</c:v>
                </c:pt>
                <c:pt idx="1679">
                  <c:v>582.95397770977479</c:v>
                </c:pt>
                <c:pt idx="1680">
                  <c:v>585.16920282507192</c:v>
                </c:pt>
                <c:pt idx="1681">
                  <c:v>587.39284579580726</c:v>
                </c:pt>
                <c:pt idx="1682">
                  <c:v>589.62493860983136</c:v>
                </c:pt>
                <c:pt idx="1683">
                  <c:v>591.86551337654873</c:v>
                </c:pt>
                <c:pt idx="1684">
                  <c:v>594.11460232737966</c:v>
                </c:pt>
                <c:pt idx="1685">
                  <c:v>596.37223781622367</c:v>
                </c:pt>
                <c:pt idx="1686">
                  <c:v>598.63845231992536</c:v>
                </c:pt>
                <c:pt idx="1687">
                  <c:v>600.91327843874114</c:v>
                </c:pt>
                <c:pt idx="1688">
                  <c:v>603.19674889680834</c:v>
                </c:pt>
                <c:pt idx="1689">
                  <c:v>605.4888965426162</c:v>
                </c:pt>
                <c:pt idx="1690">
                  <c:v>607.78975434947813</c:v>
                </c:pt>
                <c:pt idx="1691">
                  <c:v>610.09935541600612</c:v>
                </c:pt>
                <c:pt idx="1692">
                  <c:v>612.41773296658698</c:v>
                </c:pt>
                <c:pt idx="1693">
                  <c:v>614.74492035186006</c:v>
                </c:pt>
                <c:pt idx="1694">
                  <c:v>617.0809510491971</c:v>
                </c:pt>
                <c:pt idx="1695">
                  <c:v>619.42585866318404</c:v>
                </c:pt>
                <c:pt idx="1696">
                  <c:v>621.77967692610412</c:v>
                </c:pt>
                <c:pt idx="1697">
                  <c:v>624.14243969842335</c:v>
                </c:pt>
                <c:pt idx="1698">
                  <c:v>626.51418096927739</c:v>
                </c:pt>
                <c:pt idx="1699">
                  <c:v>628.89493485696062</c:v>
                </c:pt>
                <c:pt idx="1700">
                  <c:v>631.28473560941711</c:v>
                </c:pt>
                <c:pt idx="1701">
                  <c:v>633.68361760473294</c:v>
                </c:pt>
                <c:pt idx="1702">
                  <c:v>636.09161535163094</c:v>
                </c:pt>
                <c:pt idx="1703">
                  <c:v>638.50876348996712</c:v>
                </c:pt>
                <c:pt idx="1704">
                  <c:v>640.93509679122906</c:v>
                </c:pt>
                <c:pt idx="1705">
                  <c:v>643.37065015903579</c:v>
                </c:pt>
                <c:pt idx="1706">
                  <c:v>645.81545862964015</c:v>
                </c:pt>
                <c:pt idx="1707">
                  <c:v>648.26955737243281</c:v>
                </c:pt>
                <c:pt idx="1708">
                  <c:v>650.73298169044813</c:v>
                </c:pt>
                <c:pt idx="1709">
                  <c:v>653.2057670208718</c:v>
                </c:pt>
                <c:pt idx="1710">
                  <c:v>655.68794893555116</c:v>
                </c:pt>
                <c:pt idx="1711">
                  <c:v>658.17956314150626</c:v>
                </c:pt>
                <c:pt idx="1712">
                  <c:v>660.680645481444</c:v>
                </c:pt>
                <c:pt idx="1713">
                  <c:v>663.19123193427356</c:v>
                </c:pt>
                <c:pt idx="1714">
                  <c:v>665.71135861562379</c:v>
                </c:pt>
                <c:pt idx="1715">
                  <c:v>668.24106177836313</c:v>
                </c:pt>
                <c:pt idx="1716">
                  <c:v>670.78037781312094</c:v>
                </c:pt>
                <c:pt idx="1717">
                  <c:v>673.3293432488108</c:v>
                </c:pt>
                <c:pt idx="1718">
                  <c:v>675.88799475315625</c:v>
                </c:pt>
                <c:pt idx="1719">
                  <c:v>678.45636913321823</c:v>
                </c:pt>
                <c:pt idx="1720">
                  <c:v>681.03450333592446</c:v>
                </c:pt>
                <c:pt idx="1721">
                  <c:v>683.62243444860098</c:v>
                </c:pt>
                <c:pt idx="1722">
                  <c:v>686.22019969950566</c:v>
                </c:pt>
                <c:pt idx="1723">
                  <c:v>688.82783645836378</c:v>
                </c:pt>
                <c:pt idx="1724">
                  <c:v>691.44538223690563</c:v>
                </c:pt>
                <c:pt idx="1725">
                  <c:v>694.07287468940592</c:v>
                </c:pt>
                <c:pt idx="1726">
                  <c:v>696.71035161322573</c:v>
                </c:pt>
                <c:pt idx="1727">
                  <c:v>699.35785094935602</c:v>
                </c:pt>
                <c:pt idx="1728">
                  <c:v>702.01541078296361</c:v>
                </c:pt>
                <c:pt idx="1729">
                  <c:v>704.68306934393888</c:v>
                </c:pt>
                <c:pt idx="1730">
                  <c:v>707.36086500744591</c:v>
                </c:pt>
                <c:pt idx="1731">
                  <c:v>710.0488362944742</c:v>
                </c:pt>
                <c:pt idx="1732">
                  <c:v>712.74702187239325</c:v>
                </c:pt>
                <c:pt idx="1733">
                  <c:v>715.45546055550835</c:v>
                </c:pt>
                <c:pt idx="1734">
                  <c:v>718.17419130561927</c:v>
                </c:pt>
                <c:pt idx="1735">
                  <c:v>720.9032532325806</c:v>
                </c:pt>
                <c:pt idx="1736">
                  <c:v>723.64268559486447</c:v>
                </c:pt>
                <c:pt idx="1737">
                  <c:v>726.39252780012498</c:v>
                </c:pt>
                <c:pt idx="1738">
                  <c:v>729.15281940576551</c:v>
                </c:pt>
                <c:pt idx="1739">
                  <c:v>731.92360011950746</c:v>
                </c:pt>
                <c:pt idx="1740">
                  <c:v>734.70490979996157</c:v>
                </c:pt>
                <c:pt idx="1741">
                  <c:v>737.49678845720143</c:v>
                </c:pt>
                <c:pt idx="1742">
                  <c:v>740.2992762533388</c:v>
                </c:pt>
                <c:pt idx="1743">
                  <c:v>743.11241350310149</c:v>
                </c:pt>
                <c:pt idx="1744">
                  <c:v>745.93624067441328</c:v>
                </c:pt>
                <c:pt idx="1745">
                  <c:v>748.77079838897612</c:v>
                </c:pt>
                <c:pt idx="1746">
                  <c:v>751.61612742285422</c:v>
                </c:pt>
                <c:pt idx="1747">
                  <c:v>754.47226870706106</c:v>
                </c:pt>
                <c:pt idx="1748">
                  <c:v>757.33926332814792</c:v>
                </c:pt>
                <c:pt idx="1749">
                  <c:v>760.21715252879494</c:v>
                </c:pt>
                <c:pt idx="1750">
                  <c:v>763.10597770840434</c:v>
                </c:pt>
                <c:pt idx="1751">
                  <c:v>766.00578042369625</c:v>
                </c:pt>
                <c:pt idx="1752">
                  <c:v>768.91660238930626</c:v>
                </c:pt>
                <c:pt idx="1753">
                  <c:v>771.83848547838568</c:v>
                </c:pt>
                <c:pt idx="1754">
                  <c:v>774.7714717232036</c:v>
                </c:pt>
                <c:pt idx="1755">
                  <c:v>777.71560331575176</c:v>
                </c:pt>
                <c:pt idx="1756">
                  <c:v>780.67092260835159</c:v>
                </c:pt>
                <c:pt idx="1757">
                  <c:v>783.63747211426335</c:v>
                </c:pt>
                <c:pt idx="1758">
                  <c:v>786.61529450829755</c:v>
                </c:pt>
                <c:pt idx="1759">
                  <c:v>789.60443262742911</c:v>
                </c:pt>
                <c:pt idx="1760">
                  <c:v>792.60492947141336</c:v>
                </c:pt>
                <c:pt idx="1761">
                  <c:v>795.61682820340479</c:v>
                </c:pt>
                <c:pt idx="1762">
                  <c:v>798.64017215057777</c:v>
                </c:pt>
                <c:pt idx="1763">
                  <c:v>801.67500480474996</c:v>
                </c:pt>
                <c:pt idx="1764">
                  <c:v>804.72136982300799</c:v>
                </c:pt>
                <c:pt idx="1765">
                  <c:v>807.77931102833543</c:v>
                </c:pt>
                <c:pt idx="1766">
                  <c:v>810.84887241024308</c:v>
                </c:pt>
                <c:pt idx="1767">
                  <c:v>813.93009812540197</c:v>
                </c:pt>
                <c:pt idx="1768">
                  <c:v>817.02303249827855</c:v>
                </c:pt>
                <c:pt idx="1769">
                  <c:v>820.12772002177201</c:v>
                </c:pt>
                <c:pt idx="1770">
                  <c:v>823.24420535785475</c:v>
                </c:pt>
                <c:pt idx="1771">
                  <c:v>826.37253333821457</c:v>
                </c:pt>
                <c:pt idx="1772">
                  <c:v>829.51274896489986</c:v>
                </c:pt>
                <c:pt idx="1773">
                  <c:v>832.66489741096655</c:v>
                </c:pt>
                <c:pt idx="1774">
                  <c:v>835.82902402112825</c:v>
                </c:pt>
                <c:pt idx="1775">
                  <c:v>839.0051743124086</c:v>
                </c:pt>
                <c:pt idx="1776">
                  <c:v>842.19339397479575</c:v>
                </c:pt>
                <c:pt idx="1777">
                  <c:v>845.39372887189995</c:v>
                </c:pt>
                <c:pt idx="1778">
                  <c:v>848.60622504161324</c:v>
                </c:pt>
                <c:pt idx="1779">
                  <c:v>851.83092869677137</c:v>
                </c:pt>
                <c:pt idx="1780">
                  <c:v>855.06788622581917</c:v>
                </c:pt>
                <c:pt idx="1781">
                  <c:v>858.31714419347725</c:v>
                </c:pt>
                <c:pt idx="1782">
                  <c:v>861.5787493414125</c:v>
                </c:pt>
                <c:pt idx="1783">
                  <c:v>864.85274858890989</c:v>
                </c:pt>
                <c:pt idx="1784">
                  <c:v>868.13918903354772</c:v>
                </c:pt>
                <c:pt idx="1785">
                  <c:v>871.43811795187526</c:v>
                </c:pt>
                <c:pt idx="1786">
                  <c:v>874.74958280009241</c:v>
                </c:pt>
                <c:pt idx="1787">
                  <c:v>878.07363121473281</c:v>
                </c:pt>
                <c:pt idx="1788">
                  <c:v>881.41031101334886</c:v>
                </c:pt>
                <c:pt idx="1789">
                  <c:v>884.75967019519965</c:v>
                </c:pt>
                <c:pt idx="1790">
                  <c:v>888.12175694194138</c:v>
                </c:pt>
                <c:pt idx="1791">
                  <c:v>891.49661961832078</c:v>
                </c:pt>
                <c:pt idx="1792">
                  <c:v>894.88430677287045</c:v>
                </c:pt>
                <c:pt idx="1793">
                  <c:v>898.28486713860741</c:v>
                </c:pt>
                <c:pt idx="1794">
                  <c:v>901.6983496337341</c:v>
                </c:pt>
                <c:pt idx="1795">
                  <c:v>905.12480336234228</c:v>
                </c:pt>
                <c:pt idx="1796">
                  <c:v>908.56427761511918</c:v>
                </c:pt>
                <c:pt idx="1797">
                  <c:v>912.01682187005667</c:v>
                </c:pt>
                <c:pt idx="1798">
                  <c:v>915.48248579316294</c:v>
                </c:pt>
                <c:pt idx="1799">
                  <c:v>918.96131923917699</c:v>
                </c:pt>
                <c:pt idx="1800">
                  <c:v>922.45337225228593</c:v>
                </c:pt>
                <c:pt idx="1801">
                  <c:v>925.9586950668446</c:v>
                </c:pt>
                <c:pt idx="1802">
                  <c:v>929.47733810809859</c:v>
                </c:pt>
                <c:pt idx="1803">
                  <c:v>933.00935199290939</c:v>
                </c:pt>
                <c:pt idx="1804">
                  <c:v>936.55478753048249</c:v>
                </c:pt>
                <c:pt idx="1805">
                  <c:v>940.11369572309832</c:v>
                </c:pt>
                <c:pt idx="1806">
                  <c:v>943.68612776684608</c:v>
                </c:pt>
                <c:pt idx="1807">
                  <c:v>947.27213505236011</c:v>
                </c:pt>
                <c:pt idx="1808">
                  <c:v>950.87176916555916</c:v>
                </c:pt>
                <c:pt idx="1809">
                  <c:v>954.48508188838832</c:v>
                </c:pt>
                <c:pt idx="1810">
                  <c:v>958.11212519956428</c:v>
                </c:pt>
                <c:pt idx="1811">
                  <c:v>961.75295127532263</c:v>
                </c:pt>
                <c:pt idx="1812">
                  <c:v>965.40761249016884</c:v>
                </c:pt>
                <c:pt idx="1813">
                  <c:v>969.07616141763151</c:v>
                </c:pt>
                <c:pt idx="1814">
                  <c:v>972.75865083101849</c:v>
                </c:pt>
                <c:pt idx="1815">
                  <c:v>976.45513370417643</c:v>
                </c:pt>
                <c:pt idx="1816">
                  <c:v>980.1656632122523</c:v>
                </c:pt>
                <c:pt idx="1817">
                  <c:v>983.89029273245887</c:v>
                </c:pt>
                <c:pt idx="1818">
                  <c:v>987.62907584484219</c:v>
                </c:pt>
                <c:pt idx="1819">
                  <c:v>991.38206633305265</c:v>
                </c:pt>
                <c:pt idx="1820">
                  <c:v>995.14931818511832</c:v>
                </c:pt>
                <c:pt idx="1821">
                  <c:v>998.93088559422176</c:v>
                </c:pt>
                <c:pt idx="1822">
                  <c:v>1002.7268229594798</c:v>
                </c:pt>
                <c:pt idx="1823">
                  <c:v>1006.5371848867259</c:v>
                </c:pt>
                <c:pt idx="1824">
                  <c:v>1010.3620261892954</c:v>
                </c:pt>
                <c:pt idx="1825">
                  <c:v>1014.2014018888148</c:v>
                </c:pt>
                <c:pt idx="1826">
                  <c:v>1018.0553672159923</c:v>
                </c:pt>
                <c:pt idx="1827">
                  <c:v>1021.9239776114131</c:v>
                </c:pt>
                <c:pt idx="1828">
                  <c:v>1025.8072887263365</c:v>
                </c:pt>
                <c:pt idx="1829">
                  <c:v>1029.7053564234966</c:v>
                </c:pt>
                <c:pt idx="1830">
                  <c:v>1033.6182367779058</c:v>
                </c:pt>
                <c:pt idx="1831">
                  <c:v>1037.5459860776618</c:v>
                </c:pt>
                <c:pt idx="1832">
                  <c:v>1041.4886608247571</c:v>
                </c:pt>
                <c:pt idx="1833">
                  <c:v>1045.4463177358912</c:v>
                </c:pt>
                <c:pt idx="1834">
                  <c:v>1049.4190137432877</c:v>
                </c:pt>
                <c:pt idx="1835">
                  <c:v>1053.4068059955123</c:v>
                </c:pt>
                <c:pt idx="1836">
                  <c:v>1057.4097518582953</c:v>
                </c:pt>
                <c:pt idx="1837">
                  <c:v>1061.4279089153567</c:v>
                </c:pt>
                <c:pt idx="1838">
                  <c:v>1065.4613349692352</c:v>
                </c:pt>
                <c:pt idx="1839">
                  <c:v>1069.5100880421182</c:v>
                </c:pt>
                <c:pt idx="1840">
                  <c:v>1073.5742263766783</c:v>
                </c:pt>
                <c:pt idx="1841">
                  <c:v>1077.6538084369097</c:v>
                </c:pt>
                <c:pt idx="1842">
                  <c:v>1081.74889290897</c:v>
                </c:pt>
                <c:pt idx="1843">
                  <c:v>1085.8595387020241</c:v>
                </c:pt>
                <c:pt idx="1844">
                  <c:v>1089.9858049490917</c:v>
                </c:pt>
                <c:pt idx="1845">
                  <c:v>1094.1277510078983</c:v>
                </c:pt>
                <c:pt idx="1846">
                  <c:v>1098.2854364617283</c:v>
                </c:pt>
                <c:pt idx="1847">
                  <c:v>1102.4589211202829</c:v>
                </c:pt>
                <c:pt idx="1848">
                  <c:v>1106.6482650205401</c:v>
                </c:pt>
                <c:pt idx="1849">
                  <c:v>1110.8535284276181</c:v>
                </c:pt>
                <c:pt idx="1850">
                  <c:v>1115.0747718356431</c:v>
                </c:pt>
                <c:pt idx="1851">
                  <c:v>1119.3120559686186</c:v>
                </c:pt>
                <c:pt idx="1852">
                  <c:v>1123.5654417812993</c:v>
                </c:pt>
                <c:pt idx="1853">
                  <c:v>1127.8349904600684</c:v>
                </c:pt>
                <c:pt idx="1854">
                  <c:v>1132.1207634238167</c:v>
                </c:pt>
                <c:pt idx="1855">
                  <c:v>1136.4228223248272</c:v>
                </c:pt>
                <c:pt idx="1856">
                  <c:v>1140.7412290496616</c:v>
                </c:pt>
                <c:pt idx="1857">
                  <c:v>1145.0760457200504</c:v>
                </c:pt>
                <c:pt idx="1858">
                  <c:v>1149.4273346937866</c:v>
                </c:pt>
                <c:pt idx="1859">
                  <c:v>1153.7951585656231</c:v>
                </c:pt>
                <c:pt idx="1860">
                  <c:v>1158.1795801681724</c:v>
                </c:pt>
                <c:pt idx="1861">
                  <c:v>1162.5806625728114</c:v>
                </c:pt>
                <c:pt idx="1862">
                  <c:v>1166.9984690905881</c:v>
                </c:pt>
                <c:pt idx="1863">
                  <c:v>1171.4330632731323</c:v>
                </c:pt>
                <c:pt idx="1864">
                  <c:v>1175.8845089135702</c:v>
                </c:pt>
                <c:pt idx="1865">
                  <c:v>1180.3528700474419</c:v>
                </c:pt>
                <c:pt idx="1866">
                  <c:v>1184.8382109536221</c:v>
                </c:pt>
                <c:pt idx="1867">
                  <c:v>1189.340596155246</c:v>
                </c:pt>
                <c:pt idx="1868">
                  <c:v>1193.860090420636</c:v>
                </c:pt>
                <c:pt idx="1869">
                  <c:v>1198.3967587642344</c:v>
                </c:pt>
                <c:pt idx="1870">
                  <c:v>1202.9506664475384</c:v>
                </c:pt>
                <c:pt idx="1871">
                  <c:v>1207.521878980039</c:v>
                </c:pt>
                <c:pt idx="1872">
                  <c:v>1212.1104621201632</c:v>
                </c:pt>
                <c:pt idx="1873">
                  <c:v>1216.7164818762199</c:v>
                </c:pt>
                <c:pt idx="1874">
                  <c:v>1221.3400045073495</c:v>
                </c:pt>
                <c:pt idx="1875">
                  <c:v>1225.9810965244774</c:v>
                </c:pt>
                <c:pt idx="1876">
                  <c:v>1230.6398246912704</c:v>
                </c:pt>
                <c:pt idx="1877">
                  <c:v>1235.3162560250973</c:v>
                </c:pt>
                <c:pt idx="1878">
                  <c:v>1240.0104577979928</c:v>
                </c:pt>
                <c:pt idx="1879">
                  <c:v>1244.7224975376253</c:v>
                </c:pt>
                <c:pt idx="1880">
                  <c:v>1249.4524430282684</c:v>
                </c:pt>
                <c:pt idx="1881">
                  <c:v>1254.2003623117757</c:v>
                </c:pt>
                <c:pt idx="1882">
                  <c:v>1258.9663236885606</c:v>
                </c:pt>
                <c:pt idx="1883">
                  <c:v>1263.7503957185772</c:v>
                </c:pt>
                <c:pt idx="1884">
                  <c:v>1268.5526472223078</c:v>
                </c:pt>
                <c:pt idx="1885">
                  <c:v>1273.3731472817526</c:v>
                </c:pt>
                <c:pt idx="1886">
                  <c:v>1278.2119652414233</c:v>
                </c:pt>
                <c:pt idx="1887">
                  <c:v>1283.0691707093408</c:v>
                </c:pt>
                <c:pt idx="1888">
                  <c:v>1287.9448335580364</c:v>
                </c:pt>
                <c:pt idx="1889">
                  <c:v>1292.8390239255571</c:v>
                </c:pt>
                <c:pt idx="1890">
                  <c:v>1297.7518122164743</c:v>
                </c:pt>
                <c:pt idx="1891">
                  <c:v>1302.6832691028969</c:v>
                </c:pt>
                <c:pt idx="1892">
                  <c:v>1307.633465525488</c:v>
                </c:pt>
                <c:pt idx="1893">
                  <c:v>1312.602472694485</c:v>
                </c:pt>
                <c:pt idx="1894">
                  <c:v>1317.5903620907241</c:v>
                </c:pt>
                <c:pt idx="1895">
                  <c:v>1322.5972054666688</c:v>
                </c:pt>
                <c:pt idx="1896">
                  <c:v>1327.6230748474422</c:v>
                </c:pt>
                <c:pt idx="1897">
                  <c:v>1332.6680425318625</c:v>
                </c:pt>
                <c:pt idx="1898">
                  <c:v>1337.7321810934836</c:v>
                </c:pt>
                <c:pt idx="1899">
                  <c:v>1342.8155633816389</c:v>
                </c:pt>
                <c:pt idx="1900">
                  <c:v>1347.9182625224892</c:v>
                </c:pt>
                <c:pt idx="1901">
                  <c:v>1353.0403519200747</c:v>
                </c:pt>
                <c:pt idx="1902">
                  <c:v>1358.181905257371</c:v>
                </c:pt>
                <c:pt idx="1903">
                  <c:v>1363.3429964973491</c:v>
                </c:pt>
                <c:pt idx="1904">
                  <c:v>1368.5236998840389</c:v>
                </c:pt>
                <c:pt idx="1905">
                  <c:v>1373.7240899435983</c:v>
                </c:pt>
                <c:pt idx="1906">
                  <c:v>1378.9442414853841</c:v>
                </c:pt>
                <c:pt idx="1907">
                  <c:v>1384.1842296030286</c:v>
                </c:pt>
                <c:pt idx="1908">
                  <c:v>1389.4441296755201</c:v>
                </c:pt>
                <c:pt idx="1909">
                  <c:v>1394.7240173682872</c:v>
                </c:pt>
                <c:pt idx="1910">
                  <c:v>1400.0239686342866</c:v>
                </c:pt>
                <c:pt idx="1911">
                  <c:v>1405.3440597150968</c:v>
                </c:pt>
                <c:pt idx="1912">
                  <c:v>1410.6843671420143</c:v>
                </c:pt>
                <c:pt idx="1913">
                  <c:v>1416.0449677371539</c:v>
                </c:pt>
                <c:pt idx="1914">
                  <c:v>1421.4259386145552</c:v>
                </c:pt>
                <c:pt idx="1915">
                  <c:v>1426.8273571812906</c:v>
                </c:pt>
                <c:pt idx="1916">
                  <c:v>1432.2493011385795</c:v>
                </c:pt>
                <c:pt idx="1917">
                  <c:v>1437.6918484829062</c:v>
                </c:pt>
                <c:pt idx="1918">
                  <c:v>1443.1550775071412</c:v>
                </c:pt>
                <c:pt idx="1919">
                  <c:v>1448.6390668016684</c:v>
                </c:pt>
                <c:pt idx="1920">
                  <c:v>1454.1438952555147</c:v>
                </c:pt>
                <c:pt idx="1921">
                  <c:v>1459.6696420574858</c:v>
                </c:pt>
                <c:pt idx="1922">
                  <c:v>1465.2163866973042</c:v>
                </c:pt>
                <c:pt idx="1923">
                  <c:v>1470.784208966754</c:v>
                </c:pt>
                <c:pt idx="1924">
                  <c:v>1476.3731889608277</c:v>
                </c:pt>
                <c:pt idx="1925">
                  <c:v>1481.9834070788788</c:v>
                </c:pt>
                <c:pt idx="1926">
                  <c:v>1487.6149440257786</c:v>
                </c:pt>
                <c:pt idx="1927">
                  <c:v>1493.2678808130765</c:v>
                </c:pt>
                <c:pt idx="1928">
                  <c:v>1498.9422987601663</c:v>
                </c:pt>
                <c:pt idx="1929">
                  <c:v>1504.638279495455</c:v>
                </c:pt>
                <c:pt idx="1930">
                  <c:v>1510.3559049575379</c:v>
                </c:pt>
                <c:pt idx="1931">
                  <c:v>1516.0952573963766</c:v>
                </c:pt>
                <c:pt idx="1932">
                  <c:v>1521.8564193744828</c:v>
                </c:pt>
                <c:pt idx="1933">
                  <c:v>1527.639473768106</c:v>
                </c:pt>
                <c:pt idx="1934">
                  <c:v>1533.4445037684247</c:v>
                </c:pt>
                <c:pt idx="1935">
                  <c:v>1539.2715928827447</c:v>
                </c:pt>
                <c:pt idx="1936">
                  <c:v>1545.1208249356991</c:v>
                </c:pt>
                <c:pt idx="1937">
                  <c:v>1550.9922840704548</c:v>
                </c:pt>
                <c:pt idx="1938">
                  <c:v>1556.8860547499226</c:v>
                </c:pt>
                <c:pt idx="1939">
                  <c:v>1562.8022217579723</c:v>
                </c:pt>
                <c:pt idx="1940">
                  <c:v>1568.7408702006526</c:v>
                </c:pt>
                <c:pt idx="1941">
                  <c:v>1574.7020855074152</c:v>
                </c:pt>
                <c:pt idx="1942">
                  <c:v>1580.6859534323435</c:v>
                </c:pt>
                <c:pt idx="1943">
                  <c:v>1586.6925600553864</c:v>
                </c:pt>
                <c:pt idx="1944">
                  <c:v>1592.7219917835969</c:v>
                </c:pt>
                <c:pt idx="1945">
                  <c:v>1598.7743353523747</c:v>
                </c:pt>
                <c:pt idx="1946">
                  <c:v>1604.8496778267138</c:v>
                </c:pt>
                <c:pt idx="1947">
                  <c:v>1610.9481066024553</c:v>
                </c:pt>
                <c:pt idx="1948">
                  <c:v>1617.0697094075447</c:v>
                </c:pt>
                <c:pt idx="1949">
                  <c:v>1623.2145743032934</c:v>
                </c:pt>
                <c:pt idx="1950">
                  <c:v>1629.382789685646</c:v>
                </c:pt>
                <c:pt idx="1951">
                  <c:v>1635.5744442864516</c:v>
                </c:pt>
                <c:pt idx="1952">
                  <c:v>1641.7896271747402</c:v>
                </c:pt>
                <c:pt idx="1953">
                  <c:v>1648.0284277580042</c:v>
                </c:pt>
                <c:pt idx="1954">
                  <c:v>1654.2909357834847</c:v>
                </c:pt>
                <c:pt idx="1955">
                  <c:v>1660.577241339462</c:v>
                </c:pt>
                <c:pt idx="1956">
                  <c:v>1666.8874348565521</c:v>
                </c:pt>
                <c:pt idx="1957">
                  <c:v>1673.221607109007</c:v>
                </c:pt>
                <c:pt idx="1958">
                  <c:v>1679.5798492160213</c:v>
                </c:pt>
                <c:pt idx="1959">
                  <c:v>1685.9622526430423</c:v>
                </c:pt>
                <c:pt idx="1960">
                  <c:v>1692.3689092030859</c:v>
                </c:pt>
                <c:pt idx="1961">
                  <c:v>1698.7999110580577</c:v>
                </c:pt>
                <c:pt idx="1962">
                  <c:v>1705.2553507200782</c:v>
                </c:pt>
                <c:pt idx="1963">
                  <c:v>1711.7353210528145</c:v>
                </c:pt>
                <c:pt idx="1964">
                  <c:v>1718.2399152728151</c:v>
                </c:pt>
                <c:pt idx="1965">
                  <c:v>1724.7692269508518</c:v>
                </c:pt>
                <c:pt idx="1966">
                  <c:v>1731.3233500132651</c:v>
                </c:pt>
                <c:pt idx="1967">
                  <c:v>1737.9023787433155</c:v>
                </c:pt>
                <c:pt idx="1968">
                  <c:v>1744.50640778254</c:v>
                </c:pt>
                <c:pt idx="1969">
                  <c:v>1751.1355321321137</c:v>
                </c:pt>
                <c:pt idx="1970">
                  <c:v>1757.7898471542157</c:v>
                </c:pt>
                <c:pt idx="1971">
                  <c:v>1764.4694485734019</c:v>
                </c:pt>
                <c:pt idx="1972">
                  <c:v>1771.1744324779809</c:v>
                </c:pt>
                <c:pt idx="1973">
                  <c:v>1777.9048953213971</c:v>
                </c:pt>
                <c:pt idx="1974">
                  <c:v>1784.6609339236186</c:v>
                </c:pt>
                <c:pt idx="1975">
                  <c:v>1791.4426454725283</c:v>
                </c:pt>
                <c:pt idx="1976">
                  <c:v>1798.2501275253239</c:v>
                </c:pt>
                <c:pt idx="1977">
                  <c:v>1805.0834780099201</c:v>
                </c:pt>
                <c:pt idx="1978">
                  <c:v>1811.9427952263579</c:v>
                </c:pt>
                <c:pt idx="1979">
                  <c:v>1818.828177848218</c:v>
                </c:pt>
                <c:pt idx="1980">
                  <c:v>1825.7397249240414</c:v>
                </c:pt>
                <c:pt idx="1981">
                  <c:v>1832.6775358787529</c:v>
                </c:pt>
                <c:pt idx="1982">
                  <c:v>1839.6417105150922</c:v>
                </c:pt>
                <c:pt idx="1983">
                  <c:v>1846.6323490150496</c:v>
                </c:pt>
                <c:pt idx="1984">
                  <c:v>1853.6495519413068</c:v>
                </c:pt>
                <c:pt idx="1985">
                  <c:v>1860.6934202386838</c:v>
                </c:pt>
                <c:pt idx="1986">
                  <c:v>1867.7640552355908</c:v>
                </c:pt>
                <c:pt idx="1987">
                  <c:v>1874.8615586454862</c:v>
                </c:pt>
                <c:pt idx="1988">
                  <c:v>1881.9860325683392</c:v>
                </c:pt>
                <c:pt idx="1989">
                  <c:v>1889.1375794920989</c:v>
                </c:pt>
                <c:pt idx="1990">
                  <c:v>1896.316302294169</c:v>
                </c:pt>
                <c:pt idx="1991">
                  <c:v>1903.5223042428868</c:v>
                </c:pt>
                <c:pt idx="1992">
                  <c:v>1910.7556889990099</c:v>
                </c:pt>
                <c:pt idx="1993">
                  <c:v>1918.0165606172061</c:v>
                </c:pt>
                <c:pt idx="1994">
                  <c:v>1925.3050235475516</c:v>
                </c:pt>
                <c:pt idx="1995">
                  <c:v>1932.6211826370325</c:v>
                </c:pt>
                <c:pt idx="1996">
                  <c:v>1939.9651431310533</c:v>
                </c:pt>
                <c:pt idx="1997">
                  <c:v>1947.3370106749514</c:v>
                </c:pt>
                <c:pt idx="1998">
                  <c:v>1954.7368913155162</c:v>
                </c:pt>
                <c:pt idx="1999">
                  <c:v>1962.1648915025153</c:v>
                </c:pt>
                <c:pt idx="2000">
                  <c:v>1969.6211180902249</c:v>
                </c:pt>
                <c:pt idx="2001">
                  <c:v>1977.1056783389677</c:v>
                </c:pt>
                <c:pt idx="2002">
                  <c:v>1984.6186799166558</c:v>
                </c:pt>
                <c:pt idx="2003">
                  <c:v>1992.160230900339</c:v>
                </c:pt>
                <c:pt idx="2004">
                  <c:v>1999.7304397777602</c:v>
                </c:pt>
                <c:pt idx="2005">
                  <c:v>2007.3294154489158</c:v>
                </c:pt>
                <c:pt idx="2006">
                  <c:v>2014.9572672276217</c:v>
                </c:pt>
                <c:pt idx="2007">
                  <c:v>2022.6141048430868</c:v>
                </c:pt>
                <c:pt idx="2008">
                  <c:v>2030.3000384414906</c:v>
                </c:pt>
                <c:pt idx="2009">
                  <c:v>2038.0151785875685</c:v>
                </c:pt>
                <c:pt idx="2010">
                  <c:v>2045.7596362662014</c:v>
                </c:pt>
                <c:pt idx="2011">
                  <c:v>2053.5335228840131</c:v>
                </c:pt>
                <c:pt idx="2012">
                  <c:v>2061.3369502709725</c:v>
                </c:pt>
                <c:pt idx="2013">
                  <c:v>2069.1700306820021</c:v>
                </c:pt>
                <c:pt idx="2014">
                  <c:v>2077.0328767985939</c:v>
                </c:pt>
                <c:pt idx="2015">
                  <c:v>2084.9256017304288</c:v>
                </c:pt>
                <c:pt idx="2016">
                  <c:v>2092.8483190170045</c:v>
                </c:pt>
                <c:pt idx="2017">
                  <c:v>2100.8011426292692</c:v>
                </c:pt>
                <c:pt idx="2018">
                  <c:v>2108.7841869712606</c:v>
                </c:pt>
                <c:pt idx="2019">
                  <c:v>2116.7975668817517</c:v>
                </c:pt>
                <c:pt idx="2020">
                  <c:v>2124.8413976359025</c:v>
                </c:pt>
                <c:pt idx="2021">
                  <c:v>2132.915794946919</c:v>
                </c:pt>
                <c:pt idx="2022">
                  <c:v>2141.0208749677172</c:v>
                </c:pt>
                <c:pt idx="2023">
                  <c:v>2149.1567542925945</c:v>
                </c:pt>
                <c:pt idx="2024">
                  <c:v>2157.3235499589064</c:v>
                </c:pt>
                <c:pt idx="2025">
                  <c:v>2165.5213794487504</c:v>
                </c:pt>
                <c:pt idx="2026">
                  <c:v>2173.7503606906557</c:v>
                </c:pt>
                <c:pt idx="2027">
                  <c:v>2182.0106120612804</c:v>
                </c:pt>
                <c:pt idx="2028">
                  <c:v>2190.3022523871132</c:v>
                </c:pt>
                <c:pt idx="2029">
                  <c:v>2198.6254009461841</c:v>
                </c:pt>
                <c:pt idx="2030">
                  <c:v>2206.9801774697798</c:v>
                </c:pt>
                <c:pt idx="2031">
                  <c:v>2215.3667021441652</c:v>
                </c:pt>
                <c:pt idx="2032">
                  <c:v>2223.7850956123129</c:v>
                </c:pt>
                <c:pt idx="2033">
                  <c:v>2232.2354789756396</c:v>
                </c:pt>
                <c:pt idx="2034">
                  <c:v>2240.7179737957472</c:v>
                </c:pt>
                <c:pt idx="2035">
                  <c:v>2249.2327020961711</c:v>
                </c:pt>
                <c:pt idx="2036">
                  <c:v>2257.7797863641367</c:v>
                </c:pt>
                <c:pt idx="2037">
                  <c:v>2266.3593495523205</c:v>
                </c:pt>
                <c:pt idx="2038">
                  <c:v>2274.9715150806196</c:v>
                </c:pt>
                <c:pt idx="2039">
                  <c:v>2283.6164068379262</c:v>
                </c:pt>
                <c:pt idx="2040">
                  <c:v>2292.2941491839106</c:v>
                </c:pt>
                <c:pt idx="2041">
                  <c:v>2301.0048669508096</c:v>
                </c:pt>
                <c:pt idx="2042">
                  <c:v>2309.7486854452227</c:v>
                </c:pt>
                <c:pt idx="2043">
                  <c:v>2318.5257304499146</c:v>
                </c:pt>
                <c:pt idx="2044">
                  <c:v>2327.3361282256242</c:v>
                </c:pt>
                <c:pt idx="2045">
                  <c:v>2336.1800055128815</c:v>
                </c:pt>
                <c:pt idx="2046">
                  <c:v>2345.0574895338304</c:v>
                </c:pt>
                <c:pt idx="2047">
                  <c:v>2353.9687079940591</c:v>
                </c:pt>
                <c:pt idx="2048">
                  <c:v>2362.9137890844368</c:v>
                </c:pt>
                <c:pt idx="2049">
                  <c:v>2371.8928614829579</c:v>
                </c:pt>
                <c:pt idx="2050">
                  <c:v>2380.9060543565934</c:v>
                </c:pt>
                <c:pt idx="2051">
                  <c:v>2389.9534973631485</c:v>
                </c:pt>
                <c:pt idx="2052">
                  <c:v>2399.0353206531286</c:v>
                </c:pt>
                <c:pt idx="2053">
                  <c:v>2408.1516548716104</c:v>
                </c:pt>
                <c:pt idx="2054">
                  <c:v>2417.3026311601225</c:v>
                </c:pt>
                <c:pt idx="2055">
                  <c:v>2426.488381158531</c:v>
                </c:pt>
                <c:pt idx="2056">
                  <c:v>2435.7090370069336</c:v>
                </c:pt>
                <c:pt idx="2057">
                  <c:v>2444.9647313475602</c:v>
                </c:pt>
                <c:pt idx="2058">
                  <c:v>2454.2555973266813</c:v>
                </c:pt>
                <c:pt idx="2059">
                  <c:v>2463.5817685965226</c:v>
                </c:pt>
                <c:pt idx="2060">
                  <c:v>2472.9433793171893</c:v>
                </c:pt>
                <c:pt idx="2061">
                  <c:v>2482.3405641585946</c:v>
                </c:pt>
                <c:pt idx="2062">
                  <c:v>2491.7734583023971</c:v>
                </c:pt>
                <c:pt idx="2063">
                  <c:v>2501.2421974439462</c:v>
                </c:pt>
                <c:pt idx="2064">
                  <c:v>2510.7469177942335</c:v>
                </c:pt>
                <c:pt idx="2065">
                  <c:v>2520.2877560818515</c:v>
                </c:pt>
                <c:pt idx="2066">
                  <c:v>2529.8648495549628</c:v>
                </c:pt>
                <c:pt idx="2067">
                  <c:v>2539.4783359832718</c:v>
                </c:pt>
                <c:pt idx="2068">
                  <c:v>2549.1283536600081</c:v>
                </c:pt>
                <c:pt idx="2069">
                  <c:v>2558.815041403916</c:v>
                </c:pt>
                <c:pt idx="2070">
                  <c:v>2568.5385385612508</c:v>
                </c:pt>
                <c:pt idx="2071">
                  <c:v>2578.2989850077838</c:v>
                </c:pt>
                <c:pt idx="2072">
                  <c:v>2588.0965211508133</c:v>
                </c:pt>
                <c:pt idx="2073">
                  <c:v>2597.9312879311865</c:v>
                </c:pt>
                <c:pt idx="2074">
                  <c:v>2607.803426825325</c:v>
                </c:pt>
                <c:pt idx="2075">
                  <c:v>2617.7130798472613</c:v>
                </c:pt>
                <c:pt idx="2076">
                  <c:v>2627.660389550681</c:v>
                </c:pt>
                <c:pt idx="2077">
                  <c:v>2637.6454990309735</c:v>
                </c:pt>
                <c:pt idx="2078">
                  <c:v>2647.6685519272914</c:v>
                </c:pt>
                <c:pt idx="2079">
                  <c:v>2657.7296924246152</c:v>
                </c:pt>
                <c:pt idx="2080">
                  <c:v>2667.8290652558289</c:v>
                </c:pt>
                <c:pt idx="2081">
                  <c:v>2677.9668157038013</c:v>
                </c:pt>
                <c:pt idx="2082">
                  <c:v>2688.1430896034758</c:v>
                </c:pt>
                <c:pt idx="2083">
                  <c:v>2698.3580333439691</c:v>
                </c:pt>
                <c:pt idx="2084">
                  <c:v>2708.6117938706761</c:v>
                </c:pt>
                <c:pt idx="2085">
                  <c:v>2718.9045186873846</c:v>
                </c:pt>
                <c:pt idx="2086">
                  <c:v>2729.2363558583966</c:v>
                </c:pt>
                <c:pt idx="2087">
                  <c:v>2739.6074540106583</c:v>
                </c:pt>
                <c:pt idx="2088">
                  <c:v>2750.017962335899</c:v>
                </c:pt>
                <c:pt idx="2089">
                  <c:v>2760.4680305927754</c:v>
                </c:pt>
                <c:pt idx="2090">
                  <c:v>2770.9578091090279</c:v>
                </c:pt>
                <c:pt idx="2091">
                  <c:v>2781.4874487836423</c:v>
                </c:pt>
                <c:pt idx="2092">
                  <c:v>2792.0571010890203</c:v>
                </c:pt>
                <c:pt idx="2093">
                  <c:v>2802.6669180731587</c:v>
                </c:pt>
                <c:pt idx="2094">
                  <c:v>2813.3170523618369</c:v>
                </c:pt>
                <c:pt idx="2095">
                  <c:v>2824.007657160812</c:v>
                </c:pt>
                <c:pt idx="2096">
                  <c:v>2834.7388862580233</c:v>
                </c:pt>
                <c:pt idx="2097">
                  <c:v>2845.5108940258037</c:v>
                </c:pt>
                <c:pt idx="2098">
                  <c:v>2856.3238354231021</c:v>
                </c:pt>
                <c:pt idx="2099">
                  <c:v>2867.1778659977099</c:v>
                </c:pt>
                <c:pt idx="2100">
                  <c:v>2878.0731418885011</c:v>
                </c:pt>
                <c:pt idx="2101">
                  <c:v>2889.0098198276773</c:v>
                </c:pt>
                <c:pt idx="2102">
                  <c:v>2899.9880571430226</c:v>
                </c:pt>
                <c:pt idx="2103">
                  <c:v>2911.008011760166</c:v>
                </c:pt>
                <c:pt idx="2104">
                  <c:v>2922.0698422048549</c:v>
                </c:pt>
                <c:pt idx="2105">
                  <c:v>2933.1737076052336</c:v>
                </c:pt>
                <c:pt idx="2106">
                  <c:v>2944.3197676941336</c:v>
                </c:pt>
                <c:pt idx="2107">
                  <c:v>2955.5081828113712</c:v>
                </c:pt>
                <c:pt idx="2108">
                  <c:v>2966.7391139060546</c:v>
                </c:pt>
                <c:pt idx="2109">
                  <c:v>2978.0127225388978</c:v>
                </c:pt>
                <c:pt idx="2110">
                  <c:v>2989.3291708845459</c:v>
                </c:pt>
                <c:pt idx="2111">
                  <c:v>3000.6886217339074</c:v>
                </c:pt>
                <c:pt idx="2112">
                  <c:v>3012.0912384964963</c:v>
                </c:pt>
                <c:pt idx="2113">
                  <c:v>3023.5371852027829</c:v>
                </c:pt>
                <c:pt idx="2114">
                  <c:v>3035.0266265065534</c:v>
                </c:pt>
                <c:pt idx="2115">
                  <c:v>3046.5597276872782</c:v>
                </c:pt>
                <c:pt idx="2116">
                  <c:v>3058.1366546524901</c:v>
                </c:pt>
                <c:pt idx="2117">
                  <c:v>3069.7575739401696</c:v>
                </c:pt>
                <c:pt idx="2118">
                  <c:v>3081.4226527211422</c:v>
                </c:pt>
                <c:pt idx="2119">
                  <c:v>3093.1320588014828</c:v>
                </c:pt>
                <c:pt idx="2120">
                  <c:v>3104.8859606249284</c:v>
                </c:pt>
                <c:pt idx="2121">
                  <c:v>3116.684527275303</c:v>
                </c:pt>
                <c:pt idx="2122">
                  <c:v>3128.5279284789494</c:v>
                </c:pt>
                <c:pt idx="2123">
                  <c:v>3140.4163346071696</c:v>
                </c:pt>
                <c:pt idx="2124">
                  <c:v>3152.3499166786769</c:v>
                </c:pt>
                <c:pt idx="2125">
                  <c:v>3164.3288463620561</c:v>
                </c:pt>
                <c:pt idx="2126">
                  <c:v>3176.3532959782319</c:v>
                </c:pt>
                <c:pt idx="2127">
                  <c:v>3188.4234385029495</c:v>
                </c:pt>
                <c:pt idx="2128">
                  <c:v>3200.5394475692606</c:v>
                </c:pt>
                <c:pt idx="2129">
                  <c:v>3212.7014974700237</c:v>
                </c:pt>
                <c:pt idx="2130">
                  <c:v>3224.90976316041</c:v>
                </c:pt>
                <c:pt idx="2131">
                  <c:v>3237.1644202604198</c:v>
                </c:pt>
                <c:pt idx="2132">
                  <c:v>3249.4656450574093</c:v>
                </c:pt>
                <c:pt idx="2133">
                  <c:v>3261.8136145086278</c:v>
                </c:pt>
                <c:pt idx="2134">
                  <c:v>3274.2085062437604</c:v>
                </c:pt>
                <c:pt idx="2135">
                  <c:v>3286.6504985674869</c:v>
                </c:pt>
                <c:pt idx="2136">
                  <c:v>3299.1397704620435</c:v>
                </c:pt>
                <c:pt idx="2137">
                  <c:v>3311.6765015897995</c:v>
                </c:pt>
                <c:pt idx="2138">
                  <c:v>3324.2608722958407</c:v>
                </c:pt>
                <c:pt idx="2139">
                  <c:v>3336.8930636105652</c:v>
                </c:pt>
                <c:pt idx="2140">
                  <c:v>3349.5732572522852</c:v>
                </c:pt>
                <c:pt idx="2141">
                  <c:v>3362.301635629844</c:v>
                </c:pt>
                <c:pt idx="2142">
                  <c:v>3375.0783818452373</c:v>
                </c:pt>
                <c:pt idx="2143">
                  <c:v>3387.9036796962491</c:v>
                </c:pt>
                <c:pt idx="2144">
                  <c:v>3400.7777136790951</c:v>
                </c:pt>
                <c:pt idx="2145">
                  <c:v>3413.7006689910759</c:v>
                </c:pt>
                <c:pt idx="2146">
                  <c:v>3426.6727315332419</c:v>
                </c:pt>
                <c:pt idx="2147">
                  <c:v>3439.6940879130684</c:v>
                </c:pt>
                <c:pt idx="2148">
                  <c:v>3452.764925447138</c:v>
                </c:pt>
                <c:pt idx="2149">
                  <c:v>3465.8854321638373</c:v>
                </c:pt>
                <c:pt idx="2150">
                  <c:v>3479.0557968060598</c:v>
                </c:pt>
                <c:pt idx="2151">
                  <c:v>3492.2762088339227</c:v>
                </c:pt>
                <c:pt idx="2152">
                  <c:v>3505.5468584274918</c:v>
                </c:pt>
                <c:pt idx="2153">
                  <c:v>3518.8679364895165</c:v>
                </c:pt>
                <c:pt idx="2154">
                  <c:v>3532.2396346481769</c:v>
                </c:pt>
                <c:pt idx="2155">
                  <c:v>3545.6621452598401</c:v>
                </c:pt>
                <c:pt idx="2156">
                  <c:v>3559.1356614118276</c:v>
                </c:pt>
                <c:pt idx="2157">
                  <c:v>3572.6603769251928</c:v>
                </c:pt>
                <c:pt idx="2158">
                  <c:v>3586.2364863575085</c:v>
                </c:pt>
                <c:pt idx="2159">
                  <c:v>3599.864185005667</c:v>
                </c:pt>
                <c:pt idx="2160">
                  <c:v>3613.5436689086887</c:v>
                </c:pt>
                <c:pt idx="2161">
                  <c:v>3627.2751348505417</c:v>
                </c:pt>
                <c:pt idx="2162">
                  <c:v>3641.0587803629737</c:v>
                </c:pt>
                <c:pt idx="2163">
                  <c:v>3654.8948037283531</c:v>
                </c:pt>
                <c:pt idx="2164">
                  <c:v>3668.7834039825207</c:v>
                </c:pt>
                <c:pt idx="2165">
                  <c:v>3682.7247809176542</c:v>
                </c:pt>
                <c:pt idx="2166">
                  <c:v>3696.7191350851413</c:v>
                </c:pt>
                <c:pt idx="2167">
                  <c:v>3710.7666677984648</c:v>
                </c:pt>
                <c:pt idx="2168">
                  <c:v>3724.867581136099</c:v>
                </c:pt>
                <c:pt idx="2169">
                  <c:v>3739.0220779444162</c:v>
                </c:pt>
                <c:pt idx="2170">
                  <c:v>3753.2303618406049</c:v>
                </c:pt>
                <c:pt idx="2171">
                  <c:v>3767.4926372155992</c:v>
                </c:pt>
                <c:pt idx="2172">
                  <c:v>3781.8091092370187</c:v>
                </c:pt>
                <c:pt idx="2173">
                  <c:v>3796.1799838521192</c:v>
                </c:pt>
                <c:pt idx="2174">
                  <c:v>3810.6054677907573</c:v>
                </c:pt>
                <c:pt idx="2175">
                  <c:v>3825.0857685683623</c:v>
                </c:pt>
                <c:pt idx="2176">
                  <c:v>3839.6210944889222</c:v>
                </c:pt>
                <c:pt idx="2177">
                  <c:v>3854.2116546479801</c:v>
                </c:pt>
                <c:pt idx="2178">
                  <c:v>3868.8576589356426</c:v>
                </c:pt>
                <c:pt idx="2179">
                  <c:v>3883.5593180395981</c:v>
                </c:pt>
                <c:pt idx="2180">
                  <c:v>3898.3168434481486</c:v>
                </c:pt>
                <c:pt idx="2181">
                  <c:v>3913.1304474532517</c:v>
                </c:pt>
                <c:pt idx="2182">
                  <c:v>3928.0003431535742</c:v>
                </c:pt>
                <c:pt idx="2183">
                  <c:v>3942.926744457558</c:v>
                </c:pt>
                <c:pt idx="2184">
                  <c:v>3957.909866086497</c:v>
                </c:pt>
                <c:pt idx="2185">
                  <c:v>3972.9499235776257</c:v>
                </c:pt>
                <c:pt idx="2186">
                  <c:v>3988.0471332872207</c:v>
                </c:pt>
                <c:pt idx="2187">
                  <c:v>4003.2017123937121</c:v>
                </c:pt>
                <c:pt idx="2188">
                  <c:v>4018.4138789008084</c:v>
                </c:pt>
                <c:pt idx="2189">
                  <c:v>4033.6838516406315</c:v>
                </c:pt>
                <c:pt idx="2190">
                  <c:v>4049.011850276866</c:v>
                </c:pt>
                <c:pt idx="2191">
                  <c:v>4064.3980953079181</c:v>
                </c:pt>
                <c:pt idx="2192">
                  <c:v>4079.8428080700883</c:v>
                </c:pt>
                <c:pt idx="2193">
                  <c:v>4095.3462107407545</c:v>
                </c:pt>
                <c:pt idx="2194">
                  <c:v>4110.9085263415691</c:v>
                </c:pt>
                <c:pt idx="2195">
                  <c:v>4126.529978741667</c:v>
                </c:pt>
                <c:pt idx="2196">
                  <c:v>4142.2107926608851</c:v>
                </c:pt>
                <c:pt idx="2197">
                  <c:v>4157.9511936729969</c:v>
                </c:pt>
                <c:pt idx="2198">
                  <c:v>4173.7514082089547</c:v>
                </c:pt>
                <c:pt idx="2199">
                  <c:v>4189.6116635601484</c:v>
                </c:pt>
                <c:pt idx="2200">
                  <c:v>4205.5321878816767</c:v>
                </c:pt>
                <c:pt idx="2201">
                  <c:v>4221.5132101956269</c:v>
                </c:pt>
                <c:pt idx="2202">
                  <c:v>4237.55496039437</c:v>
                </c:pt>
                <c:pt idx="2203">
                  <c:v>4253.6576692438684</c:v>
                </c:pt>
                <c:pt idx="2204">
                  <c:v>4269.8215683869948</c:v>
                </c:pt>
                <c:pt idx="2205">
                  <c:v>4286.0468903468654</c:v>
                </c:pt>
                <c:pt idx="2206">
                  <c:v>4302.3338685301833</c:v>
                </c:pt>
                <c:pt idx="2207">
                  <c:v>4318.6827372305979</c:v>
                </c:pt>
                <c:pt idx="2208">
                  <c:v>4335.0937316320742</c:v>
                </c:pt>
                <c:pt idx="2209">
                  <c:v>4351.5670878122764</c:v>
                </c:pt>
                <c:pt idx="2210">
                  <c:v>4368.1030427459636</c:v>
                </c:pt>
                <c:pt idx="2211">
                  <c:v>4384.7018343083982</c:v>
                </c:pt>
                <c:pt idx="2212">
                  <c:v>4401.3637012787703</c:v>
                </c:pt>
                <c:pt idx="2213">
                  <c:v>4418.0888833436302</c:v>
                </c:pt>
                <c:pt idx="2214">
                  <c:v>4434.877621100336</c:v>
                </c:pt>
                <c:pt idx="2215">
                  <c:v>4451.7301560605174</c:v>
                </c:pt>
                <c:pt idx="2216">
                  <c:v>4468.6467306535478</c:v>
                </c:pt>
                <c:pt idx="2217">
                  <c:v>4485.6275882300315</c:v>
                </c:pt>
                <c:pt idx="2218">
                  <c:v>4502.672973065306</c:v>
                </c:pt>
                <c:pt idx="2219">
                  <c:v>4519.7831303629546</c:v>
                </c:pt>
                <c:pt idx="2220">
                  <c:v>4536.9583062583342</c:v>
                </c:pt>
                <c:pt idx="2221">
                  <c:v>4554.1987478221163</c:v>
                </c:pt>
                <c:pt idx="2222">
                  <c:v>4571.5047030638407</c:v>
                </c:pt>
                <c:pt idx="2223">
                  <c:v>4588.8764209354831</c:v>
                </c:pt>
                <c:pt idx="2224">
                  <c:v>4606.3141513350383</c:v>
                </c:pt>
                <c:pt idx="2225">
                  <c:v>4623.8181451101118</c:v>
                </c:pt>
                <c:pt idx="2226">
                  <c:v>4641.3886540615304</c:v>
                </c:pt>
                <c:pt idx="2227">
                  <c:v>4659.0259309469639</c:v>
                </c:pt>
                <c:pt idx="2228">
                  <c:v>4676.7302294845622</c:v>
                </c:pt>
                <c:pt idx="2229">
                  <c:v>4694.5018043566033</c:v>
                </c:pt>
                <c:pt idx="2230">
                  <c:v>4712.3409112131585</c:v>
                </c:pt>
                <c:pt idx="2231">
                  <c:v>4730.2478066757685</c:v>
                </c:pt>
                <c:pt idx="2232">
                  <c:v>4748.2227483411361</c:v>
                </c:pt>
                <c:pt idx="2233">
                  <c:v>4766.2659947848324</c:v>
                </c:pt>
                <c:pt idx="2234">
                  <c:v>4784.3778055650146</c:v>
                </c:pt>
                <c:pt idx="2235">
                  <c:v>4802.5584412261614</c:v>
                </c:pt>
                <c:pt idx="2236">
                  <c:v>4820.8081633028214</c:v>
                </c:pt>
                <c:pt idx="2237">
                  <c:v>4839.1272343233722</c:v>
                </c:pt>
                <c:pt idx="2238">
                  <c:v>4857.515917813801</c:v>
                </c:pt>
                <c:pt idx="2239">
                  <c:v>4875.9744783014939</c:v>
                </c:pt>
                <c:pt idx="2240">
                  <c:v>4894.5031813190399</c:v>
                </c:pt>
                <c:pt idx="2241">
                  <c:v>4913.102293408052</c:v>
                </c:pt>
                <c:pt idx="2242">
                  <c:v>4931.7720821230023</c:v>
                </c:pt>
                <c:pt idx="2243">
                  <c:v>4950.5128160350696</c:v>
                </c:pt>
                <c:pt idx="2244">
                  <c:v>4969.3247647360031</c:v>
                </c:pt>
                <c:pt idx="2245">
                  <c:v>4988.2081988420005</c:v>
                </c:pt>
                <c:pt idx="2246">
                  <c:v>5007.1633899976005</c:v>
                </c:pt>
                <c:pt idx="2247">
                  <c:v>5026.1906108795911</c:v>
                </c:pt>
                <c:pt idx="2248">
                  <c:v>5045.2901352009339</c:v>
                </c:pt>
                <c:pt idx="2249">
                  <c:v>5064.4622377146979</c:v>
                </c:pt>
                <c:pt idx="2250">
                  <c:v>5083.7071942180137</c:v>
                </c:pt>
                <c:pt idx="2251">
                  <c:v>5103.0252815560425</c:v>
                </c:pt>
                <c:pt idx="2252">
                  <c:v>5122.4167776259555</c:v>
                </c:pt>
                <c:pt idx="2253">
                  <c:v>5141.8819613809346</c:v>
                </c:pt>
                <c:pt idx="2254">
                  <c:v>5161.4211128341822</c:v>
                </c:pt>
                <c:pt idx="2255">
                  <c:v>5181.0345130629521</c:v>
                </c:pt>
                <c:pt idx="2256">
                  <c:v>5200.7224442125917</c:v>
                </c:pt>
                <c:pt idx="2257">
                  <c:v>5220.4851895005995</c:v>
                </c:pt>
                <c:pt idx="2258">
                  <c:v>5240.3230332207022</c:v>
                </c:pt>
                <c:pt idx="2259">
                  <c:v>5260.2362607469413</c:v>
                </c:pt>
                <c:pt idx="2260">
                  <c:v>5280.2251585377799</c:v>
                </c:pt>
                <c:pt idx="2261">
                  <c:v>5300.2900141402233</c:v>
                </c:pt>
                <c:pt idx="2262">
                  <c:v>5320.4311161939559</c:v>
                </c:pt>
                <c:pt idx="2263">
                  <c:v>5340.6487544354932</c:v>
                </c:pt>
                <c:pt idx="2264">
                  <c:v>5360.943219702348</c:v>
                </c:pt>
                <c:pt idx="2265">
                  <c:v>5381.3148039372172</c:v>
                </c:pt>
                <c:pt idx="2266">
                  <c:v>5401.7638001921787</c:v>
                </c:pt>
                <c:pt idx="2267">
                  <c:v>5422.290502632909</c:v>
                </c:pt>
                <c:pt idx="2268">
                  <c:v>5442.8952065429139</c:v>
                </c:pt>
                <c:pt idx="2269">
                  <c:v>5463.5782083277772</c:v>
                </c:pt>
                <c:pt idx="2270">
                  <c:v>5484.339805519423</c:v>
                </c:pt>
                <c:pt idx="2271">
                  <c:v>5505.1802967803969</c:v>
                </c:pt>
                <c:pt idx="2272">
                  <c:v>5526.0999819081626</c:v>
                </c:pt>
                <c:pt idx="2273">
                  <c:v>5547.0991618394137</c:v>
                </c:pt>
                <c:pt idx="2274">
                  <c:v>5568.1781386544035</c:v>
                </c:pt>
                <c:pt idx="2275">
                  <c:v>5589.3372155812904</c:v>
                </c:pt>
                <c:pt idx="2276">
                  <c:v>5610.5766970004997</c:v>
                </c:pt>
                <c:pt idx="2277">
                  <c:v>5631.8968884491014</c:v>
                </c:pt>
                <c:pt idx="2278">
                  <c:v>5653.298096625208</c:v>
                </c:pt>
                <c:pt idx="2279">
                  <c:v>5674.7806293923841</c:v>
                </c:pt>
                <c:pt idx="2280">
                  <c:v>5696.3447957840754</c:v>
                </c:pt>
                <c:pt idx="2281">
                  <c:v>5717.9909060080554</c:v>
                </c:pt>
                <c:pt idx="2282">
                  <c:v>5739.7192714508865</c:v>
                </c:pt>
                <c:pt idx="2283">
                  <c:v>5761.5302046823999</c:v>
                </c:pt>
                <c:pt idx="2284">
                  <c:v>5783.4240194601934</c:v>
                </c:pt>
                <c:pt idx="2285">
                  <c:v>5805.4010307341423</c:v>
                </c:pt>
                <c:pt idx="2286">
                  <c:v>5827.4615546509322</c:v>
                </c:pt>
                <c:pt idx="2287">
                  <c:v>5849.6059085586057</c:v>
                </c:pt>
                <c:pt idx="2288">
                  <c:v>5871.8344110111284</c:v>
                </c:pt>
                <c:pt idx="2289">
                  <c:v>5894.1473817729711</c:v>
                </c:pt>
                <c:pt idx="2290">
                  <c:v>5916.5451418237089</c:v>
                </c:pt>
                <c:pt idx="2291">
                  <c:v>5939.0280133626393</c:v>
                </c:pt>
                <c:pt idx="2292">
                  <c:v>5961.5963198134177</c:v>
                </c:pt>
                <c:pt idx="2293">
                  <c:v>5984.2503858287091</c:v>
                </c:pt>
                <c:pt idx="2294">
                  <c:v>6006.9905372948588</c:v>
                </c:pt>
                <c:pt idx="2295">
                  <c:v>6029.8171013365791</c:v>
                </c:pt>
                <c:pt idx="2296">
                  <c:v>6052.7304063216579</c:v>
                </c:pt>
                <c:pt idx="2297">
                  <c:v>6075.73078186568</c:v>
                </c:pt>
                <c:pt idx="2298">
                  <c:v>6098.8185588367696</c:v>
                </c:pt>
                <c:pt idx="2299">
                  <c:v>6121.9940693603494</c:v>
                </c:pt>
                <c:pt idx="2300">
                  <c:v>6145.2576468239185</c:v>
                </c:pt>
                <c:pt idx="2301">
                  <c:v>6168.6096258818498</c:v>
                </c:pt>
                <c:pt idx="2302">
                  <c:v>6192.0503424602011</c:v>
                </c:pt>
                <c:pt idx="2303">
                  <c:v>6215.5801337615503</c:v>
                </c:pt>
                <c:pt idx="2304">
                  <c:v>6239.1993382698447</c:v>
                </c:pt>
                <c:pt idx="2305">
                  <c:v>6262.90829575527</c:v>
                </c:pt>
                <c:pt idx="2306">
                  <c:v>6286.7073472791399</c:v>
                </c:pt>
                <c:pt idx="2307">
                  <c:v>6310.5968351988004</c:v>
                </c:pt>
                <c:pt idx="2308">
                  <c:v>6334.5771031725562</c:v>
                </c:pt>
                <c:pt idx="2309">
                  <c:v>6358.648496164612</c:v>
                </c:pt>
                <c:pt idx="2310">
                  <c:v>6382.8113604500377</c:v>
                </c:pt>
                <c:pt idx="2311">
                  <c:v>6407.0660436197477</c:v>
                </c:pt>
                <c:pt idx="2312">
                  <c:v>6431.4128945855027</c:v>
                </c:pt>
                <c:pt idx="2313">
                  <c:v>6455.8522635849276</c:v>
                </c:pt>
                <c:pt idx="2314">
                  <c:v>6480.3845021865509</c:v>
                </c:pt>
                <c:pt idx="2315">
                  <c:v>6505.0099632948595</c:v>
                </c:pt>
                <c:pt idx="2316">
                  <c:v>6529.7290011553805</c:v>
                </c:pt>
                <c:pt idx="2317">
                  <c:v>6554.5419713597712</c:v>
                </c:pt>
                <c:pt idx="2318">
                  <c:v>6579.4492308509389</c:v>
                </c:pt>
                <c:pt idx="2319">
                  <c:v>6604.451137928173</c:v>
                </c:pt>
                <c:pt idx="2320">
                  <c:v>6629.5480522523003</c:v>
                </c:pt>
                <c:pt idx="2321">
                  <c:v>6654.7403348508597</c:v>
                </c:pt>
                <c:pt idx="2322">
                  <c:v>6680.0283481232927</c:v>
                </c:pt>
                <c:pt idx="2323">
                  <c:v>6705.4124558461617</c:v>
                </c:pt>
                <c:pt idx="2324">
                  <c:v>6730.893023178377</c:v>
                </c:pt>
                <c:pt idx="2325">
                  <c:v>6756.4704166664551</c:v>
                </c:pt>
                <c:pt idx="2326">
                  <c:v>6782.1450042497881</c:v>
                </c:pt>
                <c:pt idx="2327">
                  <c:v>6807.9171552659373</c:v>
                </c:pt>
                <c:pt idx="2328">
                  <c:v>6833.7872404559475</c:v>
                </c:pt>
                <c:pt idx="2329">
                  <c:v>6859.7556319696805</c:v>
                </c:pt>
                <c:pt idx="2330">
                  <c:v>6885.8227033711655</c:v>
                </c:pt>
                <c:pt idx="2331">
                  <c:v>6911.9888296439758</c:v>
                </c:pt>
                <c:pt idx="2332">
                  <c:v>6938.2543871966227</c:v>
                </c:pt>
                <c:pt idx="2333">
                  <c:v>6964.6197538679698</c:v>
                </c:pt>
                <c:pt idx="2334">
                  <c:v>6991.0853089326683</c:v>
                </c:pt>
                <c:pt idx="2335">
                  <c:v>7017.6514331066128</c:v>
                </c:pt>
                <c:pt idx="2336">
                  <c:v>7044.3185085524183</c:v>
                </c:pt>
                <c:pt idx="2337">
                  <c:v>7071.0869188849174</c:v>
                </c:pt>
                <c:pt idx="2338">
                  <c:v>7097.9570491766799</c:v>
                </c:pt>
                <c:pt idx="2339">
                  <c:v>7124.9292859635516</c:v>
                </c:pt>
                <c:pt idx="2340">
                  <c:v>7152.0040172502131</c:v>
                </c:pt>
                <c:pt idx="2341">
                  <c:v>7179.1816325157642</c:v>
                </c:pt>
                <c:pt idx="2342">
                  <c:v>7206.4625227193246</c:v>
                </c:pt>
                <c:pt idx="2343">
                  <c:v>7233.847080305658</c:v>
                </c:pt>
                <c:pt idx="2344">
                  <c:v>7261.3356992108193</c:v>
                </c:pt>
                <c:pt idx="2345">
                  <c:v>7288.9287748678207</c:v>
                </c:pt>
                <c:pt idx="2346">
                  <c:v>7316.6267042123191</c:v>
                </c:pt>
                <c:pt idx="2347">
                  <c:v>7344.4298856883261</c:v>
                </c:pt>
                <c:pt idx="2348">
                  <c:v>7372.3387192539421</c:v>
                </c:pt>
                <c:pt idx="2349">
                  <c:v>7400.353606387107</c:v>
                </c:pt>
                <c:pt idx="2350">
                  <c:v>7428.4749500913786</c:v>
                </c:pt>
                <c:pt idx="2351">
                  <c:v>7456.7031549017256</c:v>
                </c:pt>
                <c:pt idx="2352">
                  <c:v>7485.0386268903521</c:v>
                </c:pt>
                <c:pt idx="2353">
                  <c:v>7513.4817736725354</c:v>
                </c:pt>
                <c:pt idx="2354">
                  <c:v>7542.0330044124912</c:v>
                </c:pt>
                <c:pt idx="2355">
                  <c:v>7570.6927298292585</c:v>
                </c:pt>
                <c:pt idx="2356">
                  <c:v>7599.46136220261</c:v>
                </c:pt>
                <c:pt idx="2357">
                  <c:v>7628.3393153789802</c:v>
                </c:pt>
                <c:pt idx="2358">
                  <c:v>7657.3270047774204</c:v>
                </c:pt>
                <c:pt idx="2359">
                  <c:v>7686.4248473955749</c:v>
                </c:pt>
                <c:pt idx="2360">
                  <c:v>7715.6332618156785</c:v>
                </c:pt>
                <c:pt idx="2361">
                  <c:v>7744.9526682105779</c:v>
                </c:pt>
                <c:pt idx="2362">
                  <c:v>7774.3834883497784</c:v>
                </c:pt>
                <c:pt idx="2363">
                  <c:v>7803.9261456055074</c:v>
                </c:pt>
                <c:pt idx="2364">
                  <c:v>7833.5810649588084</c:v>
                </c:pt>
                <c:pt idx="2365">
                  <c:v>7863.348673005652</c:v>
                </c:pt>
                <c:pt idx="2366">
                  <c:v>7893.229397963074</c:v>
                </c:pt>
                <c:pt idx="2367">
                  <c:v>7923.2236696753334</c:v>
                </c:pt>
                <c:pt idx="2368">
                  <c:v>7953.3319196201001</c:v>
                </c:pt>
                <c:pt idx="2369">
                  <c:v>7983.554580914657</c:v>
                </c:pt>
                <c:pt idx="2370">
                  <c:v>8013.8920883221326</c:v>
                </c:pt>
                <c:pt idx="2371">
                  <c:v>8044.344878257757</c:v>
                </c:pt>
                <c:pt idx="2372">
                  <c:v>8074.9133887951366</c:v>
                </c:pt>
                <c:pt idx="2373">
                  <c:v>8105.5980596725585</c:v>
                </c:pt>
                <c:pt idx="2374">
                  <c:v>8136.3993322993147</c:v>
                </c:pt>
                <c:pt idx="2375">
                  <c:v>8167.3176497620525</c:v>
                </c:pt>
                <c:pt idx="2376">
                  <c:v>8198.3534568311479</c:v>
                </c:pt>
                <c:pt idx="2377">
                  <c:v>8229.5071999671072</c:v>
                </c:pt>
                <c:pt idx="2378">
                  <c:v>8260.7793273269817</c:v>
                </c:pt>
                <c:pt idx="2379">
                  <c:v>8292.1702887708252</c:v>
                </c:pt>
                <c:pt idx="2380">
                  <c:v>8323.680535868154</c:v>
                </c:pt>
                <c:pt idx="2381">
                  <c:v>8355.3105219044537</c:v>
                </c:pt>
                <c:pt idx="2382">
                  <c:v>8387.0607018876908</c:v>
                </c:pt>
                <c:pt idx="2383">
                  <c:v>8418.931532554865</c:v>
                </c:pt>
                <c:pt idx="2384">
                  <c:v>8450.9234723785739</c:v>
                </c:pt>
                <c:pt idx="2385">
                  <c:v>8483.0369815736121</c:v>
                </c:pt>
                <c:pt idx="2386">
                  <c:v>8515.2725221035926</c:v>
                </c:pt>
                <c:pt idx="2387">
                  <c:v>8547.6305576875857</c:v>
                </c:pt>
                <c:pt idx="2388">
                  <c:v>8580.1115538067988</c:v>
                </c:pt>
                <c:pt idx="2389">
                  <c:v>8612.7159777112647</c:v>
                </c:pt>
                <c:pt idx="2390">
                  <c:v>8645.4442984265679</c:v>
                </c:pt>
                <c:pt idx="2391">
                  <c:v>8678.2969867605898</c:v>
                </c:pt>
                <c:pt idx="2392">
                  <c:v>8711.2745153102805</c:v>
                </c:pt>
                <c:pt idx="2393">
                  <c:v>8744.3773584684604</c:v>
                </c:pt>
                <c:pt idx="2394">
                  <c:v>8777.605992430641</c:v>
                </c:pt>
                <c:pt idx="2395">
                  <c:v>8810.9608952018771</c:v>
                </c:pt>
                <c:pt idx="2396">
                  <c:v>8844.4425466036446</c:v>
                </c:pt>
                <c:pt idx="2397">
                  <c:v>8878.051428280738</c:v>
                </c:pt>
                <c:pt idx="2398">
                  <c:v>8911.7880237082045</c:v>
                </c:pt>
                <c:pt idx="2399">
                  <c:v>8945.6528181982958</c:v>
                </c:pt>
                <c:pt idx="2400">
                  <c:v>8979.6462989074498</c:v>
                </c:pt>
                <c:pt idx="2401">
                  <c:v>9013.7689548432991</c:v>
                </c:pt>
                <c:pt idx="2402">
                  <c:v>9048.0212768717047</c:v>
                </c:pt>
                <c:pt idx="2403">
                  <c:v>9082.4037577238178</c:v>
                </c:pt>
                <c:pt idx="2404">
                  <c:v>9116.916892003168</c:v>
                </c:pt>
                <c:pt idx="2405">
                  <c:v>9151.5611761927794</c:v>
                </c:pt>
                <c:pt idx="2406">
                  <c:v>9186.3371086623119</c:v>
                </c:pt>
                <c:pt idx="2407">
                  <c:v>9221.2451896752282</c:v>
                </c:pt>
                <c:pt idx="2408">
                  <c:v>9256.2859213959946</c:v>
                </c:pt>
                <c:pt idx="2409">
                  <c:v>9291.4598078972995</c:v>
                </c:pt>
                <c:pt idx="2410">
                  <c:v>9326.7673551673088</c:v>
                </c:pt>
                <c:pt idx="2411">
                  <c:v>9362.209071116944</c:v>
                </c:pt>
                <c:pt idx="2412">
                  <c:v>9397.7854655871888</c:v>
                </c:pt>
                <c:pt idx="2413">
                  <c:v>9433.49705035642</c:v>
                </c:pt>
                <c:pt idx="2414">
                  <c:v>9469.344339147774</c:v>
                </c:pt>
                <c:pt idx="2415">
                  <c:v>9505.3278476365358</c:v>
                </c:pt>
                <c:pt idx="2416">
                  <c:v>9541.4480934575549</c:v>
                </c:pt>
                <c:pt idx="2417">
                  <c:v>9577.7055962126942</c:v>
                </c:pt>
                <c:pt idx="2418">
                  <c:v>9614.1008774783022</c:v>
                </c:pt>
                <c:pt idx="2419">
                  <c:v>9650.6344608127201</c:v>
                </c:pt>
                <c:pt idx="2420">
                  <c:v>9687.3068717638089</c:v>
                </c:pt>
                <c:pt idx="2421">
                  <c:v>9724.1186378765124</c:v>
                </c:pt>
                <c:pt idx="2422">
                  <c:v>9761.0702887004427</c:v>
                </c:pt>
                <c:pt idx="2423">
                  <c:v>9798.1623557975054</c:v>
                </c:pt>
                <c:pt idx="2424">
                  <c:v>9835.3953727495355</c:v>
                </c:pt>
                <c:pt idx="2425">
                  <c:v>9872.7698751659846</c:v>
                </c:pt>
                <c:pt idx="2426">
                  <c:v>9910.2864006916152</c:v>
                </c:pt>
                <c:pt idx="2427">
                  <c:v>9947.9454890142442</c:v>
                </c:pt>
                <c:pt idx="2428">
                  <c:v>9985.747681872499</c:v>
                </c:pt>
                <c:pt idx="2429">
                  <c:v>10023.693523063615</c:v>
                </c:pt>
                <c:pt idx="2430">
                  <c:v>10061.783558451258</c:v>
                </c:pt>
                <c:pt idx="2431">
                  <c:v>10100.018335973373</c:v>
                </c:pt>
                <c:pt idx="2432">
                  <c:v>10138.398405650072</c:v>
                </c:pt>
                <c:pt idx="2433">
                  <c:v>10176.924319591542</c:v>
                </c:pt>
                <c:pt idx="2434">
                  <c:v>10215.596632005991</c:v>
                </c:pt>
                <c:pt idx="2435">
                  <c:v>10254.415899207614</c:v>
                </c:pt>
                <c:pt idx="2436">
                  <c:v>10293.382679624603</c:v>
                </c:pt>
                <c:pt idx="2437">
                  <c:v>10332.497533807176</c:v>
                </c:pt>
                <c:pt idx="2438">
                  <c:v>10371.761024435644</c:v>
                </c:pt>
                <c:pt idx="2439">
                  <c:v>10411.1737163285</c:v>
                </c:pt>
                <c:pt idx="2440">
                  <c:v>10450.736176450548</c:v>
                </c:pt>
                <c:pt idx="2441">
                  <c:v>10490.44897392106</c:v>
                </c:pt>
                <c:pt idx="2442">
                  <c:v>10530.31268002196</c:v>
                </c:pt>
                <c:pt idx="2443">
                  <c:v>10570.327868206043</c:v>
                </c:pt>
                <c:pt idx="2444">
                  <c:v>10610.495114105226</c:v>
                </c:pt>
                <c:pt idx="2445">
                  <c:v>10650.814995538825</c:v>
                </c:pt>
                <c:pt idx="2446">
                  <c:v>10691.288092521872</c:v>
                </c:pt>
                <c:pt idx="2447">
                  <c:v>10731.914987273456</c:v>
                </c:pt>
                <c:pt idx="2448">
                  <c:v>10772.696264225095</c:v>
                </c:pt>
                <c:pt idx="2449">
                  <c:v>10813.632510029151</c:v>
                </c:pt>
                <c:pt idx="2450">
                  <c:v>10854.724313567262</c:v>
                </c:pt>
                <c:pt idx="2451">
                  <c:v>10895.972265958817</c:v>
                </c:pt>
                <c:pt idx="2452">
                  <c:v>10937.376960569462</c:v>
                </c:pt>
                <c:pt idx="2453">
                  <c:v>10978.938993019627</c:v>
                </c:pt>
                <c:pt idx="2454">
                  <c:v>11020.658961193101</c:v>
                </c:pt>
                <c:pt idx="2455">
                  <c:v>11062.537465245636</c:v>
                </c:pt>
                <c:pt idx="2456">
                  <c:v>11104.575107613569</c:v>
                </c:pt>
                <c:pt idx="2457">
                  <c:v>11146.772493022501</c:v>
                </c:pt>
                <c:pt idx="2458">
                  <c:v>11189.130228495987</c:v>
                </c:pt>
                <c:pt idx="2459">
                  <c:v>11231.648923364273</c:v>
                </c:pt>
                <c:pt idx="2460">
                  <c:v>11274.329189273058</c:v>
                </c:pt>
                <c:pt idx="2461">
                  <c:v>11317.171640192295</c:v>
                </c:pt>
                <c:pt idx="2462">
                  <c:v>11360.176892425026</c:v>
                </c:pt>
                <c:pt idx="2463">
                  <c:v>11403.345564616242</c:v>
                </c:pt>
                <c:pt idx="2464">
                  <c:v>11446.678277761785</c:v>
                </c:pt>
                <c:pt idx="2465">
                  <c:v>11490.175655217279</c:v>
                </c:pt>
                <c:pt idx="2466">
                  <c:v>11533.838322707104</c:v>
                </c:pt>
                <c:pt idx="2467">
                  <c:v>11577.666908333391</c:v>
                </c:pt>
                <c:pt idx="2468">
                  <c:v>11621.662042585058</c:v>
                </c:pt>
                <c:pt idx="2469">
                  <c:v>11665.824358346881</c:v>
                </c:pt>
                <c:pt idx="2470">
                  <c:v>11710.154490908599</c:v>
                </c:pt>
                <c:pt idx="2471">
                  <c:v>11754.653077974051</c:v>
                </c:pt>
                <c:pt idx="2472">
                  <c:v>11799.320759670352</c:v>
                </c:pt>
                <c:pt idx="2473">
                  <c:v>11844.1581785571</c:v>
                </c:pt>
                <c:pt idx="2474">
                  <c:v>11889.165979635616</c:v>
                </c:pt>
                <c:pt idx="2475">
                  <c:v>11934.344810358232</c:v>
                </c:pt>
                <c:pt idx="2476">
                  <c:v>11979.695320637595</c:v>
                </c:pt>
                <c:pt idx="2477">
                  <c:v>12025.218162856017</c:v>
                </c:pt>
                <c:pt idx="2478">
                  <c:v>12070.913991874871</c:v>
                </c:pt>
                <c:pt idx="2479">
                  <c:v>12116.783465043996</c:v>
                </c:pt>
                <c:pt idx="2480">
                  <c:v>12162.827242211164</c:v>
                </c:pt>
                <c:pt idx="2481">
                  <c:v>12209.045985731567</c:v>
                </c:pt>
                <c:pt idx="2482">
                  <c:v>12255.440360477347</c:v>
                </c:pt>
                <c:pt idx="2483">
                  <c:v>12302.01103384716</c:v>
                </c:pt>
                <c:pt idx="2484">
                  <c:v>12348.75867577578</c:v>
                </c:pt>
                <c:pt idx="2485">
                  <c:v>12395.683958743728</c:v>
                </c:pt>
                <c:pt idx="2486">
                  <c:v>12442.787557786954</c:v>
                </c:pt>
                <c:pt idx="2487">
                  <c:v>12490.070150506544</c:v>
                </c:pt>
                <c:pt idx="2488">
                  <c:v>12537.53241707847</c:v>
                </c:pt>
                <c:pt idx="2489">
                  <c:v>12585.175040263368</c:v>
                </c:pt>
                <c:pt idx="2490">
                  <c:v>12632.998705416368</c:v>
                </c:pt>
                <c:pt idx="2491">
                  <c:v>12681.004100496952</c:v>
                </c:pt>
                <c:pt idx="2492">
                  <c:v>12729.19191607884</c:v>
                </c:pt>
                <c:pt idx="2493">
                  <c:v>12777.56284535994</c:v>
                </c:pt>
                <c:pt idx="2494">
                  <c:v>12826.117584172309</c:v>
                </c:pt>
                <c:pt idx="2495">
                  <c:v>12874.856830992165</c:v>
                </c:pt>
                <c:pt idx="2496">
                  <c:v>12923.781286949936</c:v>
                </c:pt>
                <c:pt idx="2497">
                  <c:v>12972.891655840345</c:v>
                </c:pt>
                <c:pt idx="2498">
                  <c:v>13022.188644132539</c:v>
                </c:pt>
                <c:pt idx="2499">
                  <c:v>13071.672960980242</c:v>
                </c:pt>
                <c:pt idx="2500">
                  <c:v>13121.345318231968</c:v>
                </c:pt>
                <c:pt idx="2501">
                  <c:v>13171.206430441251</c:v>
                </c:pt>
                <c:pt idx="2502">
                  <c:v>13221.257014876928</c:v>
                </c:pt>
                <c:pt idx="2503">
                  <c:v>13271.49779153346</c:v>
                </c:pt>
                <c:pt idx="2504">
                  <c:v>13321.929483141288</c:v>
                </c:pt>
                <c:pt idx="2505">
                  <c:v>13372.552815177225</c:v>
                </c:pt>
                <c:pt idx="2506">
                  <c:v>13423.368515874899</c:v>
                </c:pt>
                <c:pt idx="2507">
                  <c:v>13474.377316235224</c:v>
                </c:pt>
                <c:pt idx="2508">
                  <c:v>13525.579950036919</c:v>
                </c:pt>
                <c:pt idx="2509">
                  <c:v>13576.97715384706</c:v>
                </c:pt>
                <c:pt idx="2510">
                  <c:v>13628.569667031679</c:v>
                </c:pt>
                <c:pt idx="2511">
                  <c:v>13680.3582317664</c:v>
                </c:pt>
                <c:pt idx="2512">
                  <c:v>13732.343593047113</c:v>
                </c:pt>
                <c:pt idx="2513">
                  <c:v>13784.526498700692</c:v>
                </c:pt>
                <c:pt idx="2514">
                  <c:v>13836.907699395755</c:v>
                </c:pt>
                <c:pt idx="2515">
                  <c:v>13889.487948653459</c:v>
                </c:pt>
                <c:pt idx="2516">
                  <c:v>13942.268002858342</c:v>
                </c:pt>
                <c:pt idx="2517">
                  <c:v>13995.248621269204</c:v>
                </c:pt>
                <c:pt idx="2518">
                  <c:v>14048.430566030027</c:v>
                </c:pt>
                <c:pt idx="2519">
                  <c:v>14101.814602180941</c:v>
                </c:pt>
                <c:pt idx="2520">
                  <c:v>14155.401497669229</c:v>
                </c:pt>
                <c:pt idx="2521">
                  <c:v>14209.192023360372</c:v>
                </c:pt>
                <c:pt idx="2522">
                  <c:v>14263.186953049142</c:v>
                </c:pt>
                <c:pt idx="2523">
                  <c:v>14317.387063470729</c:v>
                </c:pt>
                <c:pt idx="2524">
                  <c:v>14371.793134311918</c:v>
                </c:pt>
                <c:pt idx="2525">
                  <c:v>14426.405948222304</c:v>
                </c:pt>
                <c:pt idx="2526">
                  <c:v>14481.226290825549</c:v>
                </c:pt>
                <c:pt idx="2527">
                  <c:v>14536.254950730687</c:v>
                </c:pt>
                <c:pt idx="2528">
                  <c:v>14591.492719543463</c:v>
                </c:pt>
                <c:pt idx="2529">
                  <c:v>14646.940391877728</c:v>
                </c:pt>
                <c:pt idx="2530">
                  <c:v>14702.598765366864</c:v>
                </c:pt>
                <c:pt idx="2531">
                  <c:v>14758.468640675257</c:v>
                </c:pt>
                <c:pt idx="2532">
                  <c:v>14814.550821509823</c:v>
                </c:pt>
                <c:pt idx="2533">
                  <c:v>14870.84611463156</c:v>
                </c:pt>
                <c:pt idx="2534">
                  <c:v>14927.355329867161</c:v>
                </c:pt>
                <c:pt idx="2535">
                  <c:v>14984.079280120657</c:v>
                </c:pt>
                <c:pt idx="2536">
                  <c:v>15041.018781385115</c:v>
                </c:pt>
                <c:pt idx="2537">
                  <c:v>15098.174652754378</c:v>
                </c:pt>
                <c:pt idx="2538">
                  <c:v>15155.547716434845</c:v>
                </c:pt>
                <c:pt idx="2539">
                  <c:v>15213.138797757298</c:v>
                </c:pt>
                <c:pt idx="2540">
                  <c:v>15270.948725188775</c:v>
                </c:pt>
                <c:pt idx="2541">
                  <c:v>15328.978330344493</c:v>
                </c:pt>
                <c:pt idx="2542">
                  <c:v>15387.228447999802</c:v>
                </c:pt>
                <c:pt idx="2543">
                  <c:v>15445.699916102201</c:v>
                </c:pt>
                <c:pt idx="2544">
                  <c:v>15504.39357578339</c:v>
                </c:pt>
                <c:pt idx="2545">
                  <c:v>15563.310271371367</c:v>
                </c:pt>
                <c:pt idx="2546">
                  <c:v>15622.450850402578</c:v>
                </c:pt>
                <c:pt idx="2547">
                  <c:v>15681.816163634108</c:v>
                </c:pt>
                <c:pt idx="2548">
                  <c:v>15741.407065055919</c:v>
                </c:pt>
                <c:pt idx="2549">
                  <c:v>15801.224411903131</c:v>
                </c:pt>
                <c:pt idx="2550">
                  <c:v>15861.269064668364</c:v>
                </c:pt>
                <c:pt idx="2551">
                  <c:v>15921.541887114105</c:v>
                </c:pt>
                <c:pt idx="2552">
                  <c:v>15982.043746285139</c:v>
                </c:pt>
                <c:pt idx="2553">
                  <c:v>16042.775512521022</c:v>
                </c:pt>
                <c:pt idx="2554">
                  <c:v>16103.738059468602</c:v>
                </c:pt>
                <c:pt idx="2555">
                  <c:v>16164.932264094583</c:v>
                </c:pt>
                <c:pt idx="2556">
                  <c:v>16226.359006698143</c:v>
                </c:pt>
                <c:pt idx="2557">
                  <c:v>16288.019170923597</c:v>
                </c:pt>
                <c:pt idx="2558">
                  <c:v>16349.913643773107</c:v>
                </c:pt>
                <c:pt idx="2559">
                  <c:v>16412.043315619445</c:v>
                </c:pt>
                <c:pt idx="2560">
                  <c:v>16474.4090802188</c:v>
                </c:pt>
                <c:pt idx="2561">
                  <c:v>16537.011834723631</c:v>
                </c:pt>
                <c:pt idx="2562">
                  <c:v>16599.852479695583</c:v>
                </c:pt>
                <c:pt idx="2563">
                  <c:v>16662.931919118426</c:v>
                </c:pt>
                <c:pt idx="2564">
                  <c:v>16726.251060411076</c:v>
                </c:pt>
                <c:pt idx="2565">
                  <c:v>16789.81081444064</c:v>
                </c:pt>
                <c:pt idx="2566">
                  <c:v>16853.612095535515</c:v>
                </c:pt>
                <c:pt idx="2567">
                  <c:v>16917.655821498549</c:v>
                </c:pt>
                <c:pt idx="2568">
                  <c:v>16981.942913620245</c:v>
                </c:pt>
                <c:pt idx="2569">
                  <c:v>17046.474296692002</c:v>
                </c:pt>
                <c:pt idx="2570">
                  <c:v>17111.250899019433</c:v>
                </c:pt>
                <c:pt idx="2571">
                  <c:v>17176.273652435706</c:v>
                </c:pt>
                <c:pt idx="2572">
                  <c:v>17241.543492314962</c:v>
                </c:pt>
                <c:pt idx="2573">
                  <c:v>17307.061357585761</c:v>
                </c:pt>
                <c:pt idx="2574">
                  <c:v>17372.828190744585</c:v>
                </c:pt>
                <c:pt idx="2575">
                  <c:v>17438.844937869417</c:v>
                </c:pt>
                <c:pt idx="2576">
                  <c:v>17505.112548633322</c:v>
                </c:pt>
                <c:pt idx="2577">
                  <c:v>17571.631976318131</c:v>
                </c:pt>
                <c:pt idx="2578">
                  <c:v>17638.404177828139</c:v>
                </c:pt>
                <c:pt idx="2579">
                  <c:v>17705.430113703886</c:v>
                </c:pt>
                <c:pt idx="2580">
                  <c:v>17772.71074813596</c:v>
                </c:pt>
                <c:pt idx="2581">
                  <c:v>17840.247048978876</c:v>
                </c:pt>
                <c:pt idx="2582">
                  <c:v>17908.039987764994</c:v>
                </c:pt>
                <c:pt idx="2583">
                  <c:v>17976.090539718502</c:v>
                </c:pt>
                <c:pt idx="2584">
                  <c:v>18044.399683769432</c:v>
                </c:pt>
                <c:pt idx="2585">
                  <c:v>18112.968402567756</c:v>
                </c:pt>
                <c:pt idx="2586">
                  <c:v>18181.797682497516</c:v>
                </c:pt>
                <c:pt idx="2587">
                  <c:v>18250.888513691007</c:v>
                </c:pt>
                <c:pt idx="2588">
                  <c:v>18320.241890043031</c:v>
                </c:pt>
                <c:pt idx="2589">
                  <c:v>18389.858809225196</c:v>
                </c:pt>
                <c:pt idx="2590">
                  <c:v>18459.740272700252</c:v>
                </c:pt>
                <c:pt idx="2591">
                  <c:v>18529.887285736513</c:v>
                </c:pt>
                <c:pt idx="2592">
                  <c:v>18600.300857422313</c:v>
                </c:pt>
                <c:pt idx="2593">
                  <c:v>18670.982000680517</c:v>
                </c:pt>
                <c:pt idx="2594">
                  <c:v>18741.931732283105</c:v>
                </c:pt>
                <c:pt idx="2595">
                  <c:v>18813.151072865781</c:v>
                </c:pt>
                <c:pt idx="2596">
                  <c:v>18884.64104694267</c:v>
                </c:pt>
                <c:pt idx="2597">
                  <c:v>18956.402682921052</c:v>
                </c:pt>
                <c:pt idx="2598">
                  <c:v>19028.437013116152</c:v>
                </c:pt>
                <c:pt idx="2599">
                  <c:v>19100.745073765993</c:v>
                </c:pt>
                <c:pt idx="2600">
                  <c:v>19173.327905046302</c:v>
                </c:pt>
                <c:pt idx="2601">
                  <c:v>19246.18655108548</c:v>
                </c:pt>
                <c:pt idx="2602">
                  <c:v>19319.322059979604</c:v>
                </c:pt>
                <c:pt idx="2603">
                  <c:v>19392.735483807526</c:v>
                </c:pt>
                <c:pt idx="2604">
                  <c:v>19466.427878645994</c:v>
                </c:pt>
                <c:pt idx="2605">
                  <c:v>19540.400304584851</c:v>
                </c:pt>
                <c:pt idx="2606">
                  <c:v>19614.653825742273</c:v>
                </c:pt>
                <c:pt idx="2607">
                  <c:v>19689.189510280095</c:v>
                </c:pt>
                <c:pt idx="2608">
                  <c:v>19764.008430419159</c:v>
                </c:pt>
                <c:pt idx="2609">
                  <c:v>19839.11166245475</c:v>
                </c:pt>
                <c:pt idx="2610">
                  <c:v>19914.50028677208</c:v>
                </c:pt>
                <c:pt idx="2611">
                  <c:v>19990.175387861815</c:v>
                </c:pt>
                <c:pt idx="2612">
                  <c:v>20066.13805433569</c:v>
                </c:pt>
                <c:pt idx="2613">
                  <c:v>20142.389378942167</c:v>
                </c:pt>
                <c:pt idx="2614">
                  <c:v>20218.930458582148</c:v>
                </c:pt>
                <c:pt idx="2615">
                  <c:v>20295.76239432476</c:v>
                </c:pt>
                <c:pt idx="2616">
                  <c:v>20372.886291423194</c:v>
                </c:pt>
                <c:pt idx="2617">
                  <c:v>20450.303259330602</c:v>
                </c:pt>
                <c:pt idx="2618">
                  <c:v>20528.01441171606</c:v>
                </c:pt>
                <c:pt idx="2619">
                  <c:v>20606.020866480583</c:v>
                </c:pt>
                <c:pt idx="2620">
                  <c:v>20684.32374577321</c:v>
                </c:pt>
                <c:pt idx="2621">
                  <c:v>20762.924176007149</c:v>
                </c:pt>
                <c:pt idx="2622">
                  <c:v>20841.823287875977</c:v>
                </c:pt>
                <c:pt idx="2623">
                  <c:v>20921.022216369907</c:v>
                </c:pt>
                <c:pt idx="2624">
                  <c:v>21000.522100792114</c:v>
                </c:pt>
                <c:pt idx="2625">
                  <c:v>21080.324084775126</c:v>
                </c:pt>
                <c:pt idx="2626">
                  <c:v>21160.429316297272</c:v>
                </c:pt>
                <c:pt idx="2627">
                  <c:v>21240.838947699202</c:v>
                </c:pt>
                <c:pt idx="2628">
                  <c:v>21321.554135700459</c:v>
                </c:pt>
                <c:pt idx="2629">
                  <c:v>21402.57604141612</c:v>
                </c:pt>
                <c:pt idx="2630">
                  <c:v>21483.9058303735</c:v>
                </c:pt>
                <c:pt idx="2631">
                  <c:v>21565.544672528918</c:v>
                </c:pt>
                <c:pt idx="2632">
                  <c:v>21647.493742284529</c:v>
                </c:pt>
                <c:pt idx="2633">
                  <c:v>21729.754218505212</c:v>
                </c:pt>
                <c:pt idx="2634">
                  <c:v>21812.327284535531</c:v>
                </c:pt>
                <c:pt idx="2635">
                  <c:v>21895.214128216769</c:v>
                </c:pt>
                <c:pt idx="2636">
                  <c:v>21978.415941903993</c:v>
                </c:pt>
                <c:pt idx="2637">
                  <c:v>22061.933922483229</c:v>
                </c:pt>
                <c:pt idx="2638">
                  <c:v>22145.769271388664</c:v>
                </c:pt>
                <c:pt idx="2639">
                  <c:v>22229.923194619943</c:v>
                </c:pt>
                <c:pt idx="2640">
                  <c:v>22314.396902759501</c:v>
                </c:pt>
                <c:pt idx="2641">
                  <c:v>22399.191610989987</c:v>
                </c:pt>
                <c:pt idx="2642">
                  <c:v>22484.308539111749</c:v>
                </c:pt>
                <c:pt idx="2643">
                  <c:v>22569.748911560375</c:v>
                </c:pt>
                <c:pt idx="2644">
                  <c:v>22655.513957424304</c:v>
                </c:pt>
                <c:pt idx="2645">
                  <c:v>22741.604910462516</c:v>
                </c:pt>
                <c:pt idx="2646">
                  <c:v>22828.023009122273</c:v>
                </c:pt>
                <c:pt idx="2647">
                  <c:v>22914.769496556939</c:v>
                </c:pt>
                <c:pt idx="2648">
                  <c:v>23001.845620643857</c:v>
                </c:pt>
                <c:pt idx="2649">
                  <c:v>23089.252634002303</c:v>
                </c:pt>
                <c:pt idx="2650">
                  <c:v>23176.991794011512</c:v>
                </c:pt>
                <c:pt idx="2651">
                  <c:v>23265.064362828758</c:v>
                </c:pt>
                <c:pt idx="2652">
                  <c:v>23353.471607407508</c:v>
                </c:pt>
                <c:pt idx="2653">
                  <c:v>23442.214799515656</c:v>
                </c:pt>
                <c:pt idx="2654">
                  <c:v>23531.295215753817</c:v>
                </c:pt>
                <c:pt idx="2655">
                  <c:v>23620.714137573683</c:v>
                </c:pt>
                <c:pt idx="2656">
                  <c:v>23710.472851296465</c:v>
                </c:pt>
                <c:pt idx="2657">
                  <c:v>23800.57264813139</c:v>
                </c:pt>
                <c:pt idx="2658">
                  <c:v>23891.014824194292</c:v>
                </c:pt>
                <c:pt idx="2659">
                  <c:v>23981.80068052623</c:v>
                </c:pt>
                <c:pt idx="2660">
                  <c:v>24072.931523112231</c:v>
                </c:pt>
                <c:pt idx="2661">
                  <c:v>24164.408662900059</c:v>
                </c:pt>
                <c:pt idx="2662">
                  <c:v>24256.233415819079</c:v>
                </c:pt>
                <c:pt idx="2663">
                  <c:v>24348.407102799192</c:v>
                </c:pt>
                <c:pt idx="2664">
                  <c:v>24440.93104978983</c:v>
                </c:pt>
                <c:pt idx="2665">
                  <c:v>24533.806587779032</c:v>
                </c:pt>
                <c:pt idx="2666">
                  <c:v>24627.035052812593</c:v>
                </c:pt>
                <c:pt idx="2667">
                  <c:v>24720.617786013281</c:v>
                </c:pt>
                <c:pt idx="2668">
                  <c:v>24814.556133600134</c:v>
                </c:pt>
                <c:pt idx="2669">
                  <c:v>24908.851446907815</c:v>
                </c:pt>
                <c:pt idx="2670">
                  <c:v>25003.505082406064</c:v>
                </c:pt>
                <c:pt idx="2671">
                  <c:v>25098.518401719208</c:v>
                </c:pt>
                <c:pt idx="2672">
                  <c:v>25193.89277164574</c:v>
                </c:pt>
                <c:pt idx="2673">
                  <c:v>25289.629564177994</c:v>
                </c:pt>
                <c:pt idx="2674">
                  <c:v>25385.730156521873</c:v>
                </c:pt>
                <c:pt idx="2675">
                  <c:v>25482.195931116657</c:v>
                </c:pt>
                <c:pt idx="2676">
                  <c:v>25579.028275654902</c:v>
                </c:pt>
                <c:pt idx="2677">
                  <c:v>25676.228583102391</c:v>
                </c:pt>
                <c:pt idx="2678">
                  <c:v>25773.798251718181</c:v>
                </c:pt>
                <c:pt idx="2679">
                  <c:v>25871.73868507471</c:v>
                </c:pt>
                <c:pt idx="2680">
                  <c:v>25970.051292077995</c:v>
                </c:pt>
                <c:pt idx="2681">
                  <c:v>26068.737486987891</c:v>
                </c:pt>
                <c:pt idx="2682">
                  <c:v>26167.798689438445</c:v>
                </c:pt>
                <c:pt idx="2683">
                  <c:v>26267.23632445831</c:v>
                </c:pt>
                <c:pt idx="2684">
                  <c:v>26367.051822491252</c:v>
                </c:pt>
                <c:pt idx="2685">
                  <c:v>26467.246619416721</c:v>
                </c:pt>
                <c:pt idx="2686">
                  <c:v>26567.822156570506</c:v>
                </c:pt>
                <c:pt idx="2687">
                  <c:v>26668.779880765476</c:v>
                </c:pt>
                <c:pt idx="2688">
                  <c:v>26770.121244312384</c:v>
                </c:pt>
                <c:pt idx="2689">
                  <c:v>26871.847705040771</c:v>
                </c:pt>
                <c:pt idx="2690">
                  <c:v>26973.960726319925</c:v>
                </c:pt>
                <c:pt idx="2691">
                  <c:v>27076.461777079941</c:v>
                </c:pt>
                <c:pt idx="2692">
                  <c:v>27179.352331832844</c:v>
                </c:pt>
                <c:pt idx="2693">
                  <c:v>27282.633870693811</c:v>
                </c:pt>
                <c:pt idx="2694">
                  <c:v>27386.307879402448</c:v>
                </c:pt>
                <c:pt idx="2695">
                  <c:v>27490.375849344178</c:v>
                </c:pt>
                <c:pt idx="2696">
                  <c:v>27594.839277571686</c:v>
                </c:pt>
                <c:pt idx="2697">
                  <c:v>27699.699666826458</c:v>
                </c:pt>
                <c:pt idx="2698">
                  <c:v>27804.9585255604</c:v>
                </c:pt>
                <c:pt idx="2699">
                  <c:v>27910.617367957529</c:v>
                </c:pt>
                <c:pt idx="2700">
                  <c:v>28016.677713955767</c:v>
                </c:pt>
                <c:pt idx="2701">
                  <c:v>28123.1410892688</c:v>
                </c:pt>
                <c:pt idx="2702">
                  <c:v>28230.009025408021</c:v>
                </c:pt>
                <c:pt idx="2703">
                  <c:v>28337.283059704572</c:v>
                </c:pt>
                <c:pt idx="2704">
                  <c:v>28444.96473533145</c:v>
                </c:pt>
                <c:pt idx="2705">
                  <c:v>28553.055601325712</c:v>
                </c:pt>
                <c:pt idx="2706">
                  <c:v>28661.557212610751</c:v>
                </c:pt>
                <c:pt idx="2707">
                  <c:v>28770.471130018672</c:v>
                </c:pt>
                <c:pt idx="2708">
                  <c:v>28879.798920312744</c:v>
                </c:pt>
                <c:pt idx="2709">
                  <c:v>28989.542156209933</c:v>
                </c:pt>
                <c:pt idx="2710">
                  <c:v>29099.702416403532</c:v>
                </c:pt>
                <c:pt idx="2711">
                  <c:v>29210.281285585865</c:v>
                </c:pt>
                <c:pt idx="2712">
                  <c:v>29321.280354471091</c:v>
                </c:pt>
                <c:pt idx="2713">
                  <c:v>29432.701219818082</c:v>
                </c:pt>
                <c:pt idx="2714">
                  <c:v>29544.545484453392</c:v>
                </c:pt>
                <c:pt idx="2715">
                  <c:v>29656.814757294316</c:v>
                </c:pt>
                <c:pt idx="2716">
                  <c:v>29769.510653372035</c:v>
                </c:pt>
                <c:pt idx="2717">
                  <c:v>29882.63479385485</c:v>
                </c:pt>
                <c:pt idx="2718">
                  <c:v>29996.188806071499</c:v>
                </c:pt>
                <c:pt idx="2719">
                  <c:v>30110.174323534571</c:v>
                </c:pt>
                <c:pt idx="2720">
                  <c:v>30224.592985964002</c:v>
                </c:pt>
                <c:pt idx="2721">
                  <c:v>30339.446439310665</c:v>
                </c:pt>
                <c:pt idx="2722">
                  <c:v>30454.736335780046</c:v>
                </c:pt>
                <c:pt idx="2723">
                  <c:v>30570.464333856013</c:v>
                </c:pt>
                <c:pt idx="2724">
                  <c:v>30686.632098324666</c:v>
                </c:pt>
                <c:pt idx="2725">
                  <c:v>30803.241300298301</c:v>
                </c:pt>
                <c:pt idx="2726">
                  <c:v>30920.293617239437</c:v>
                </c:pt>
                <c:pt idx="2727">
                  <c:v>31037.790732984948</c:v>
                </c:pt>
                <c:pt idx="2728">
                  <c:v>31155.734337770293</c:v>
                </c:pt>
                <c:pt idx="2729">
                  <c:v>31274.126128253822</c:v>
                </c:pt>
                <c:pt idx="2730">
                  <c:v>31392.967807541187</c:v>
                </c:pt>
                <c:pt idx="2731">
                  <c:v>31512.261085209844</c:v>
                </c:pt>
                <c:pt idx="2732">
                  <c:v>31632.007677333644</c:v>
                </c:pt>
                <c:pt idx="2733">
                  <c:v>31752.209306507513</c:v>
                </c:pt>
                <c:pt idx="2734">
                  <c:v>31872.867701872241</c:v>
                </c:pt>
                <c:pt idx="2735">
                  <c:v>31993.984599139356</c:v>
                </c:pt>
                <c:pt idx="2736">
                  <c:v>32115.561740616085</c:v>
                </c:pt>
                <c:pt idx="2737">
                  <c:v>32237.600875230426</c:v>
                </c:pt>
                <c:pt idx="2738">
                  <c:v>32360.103758556303</c:v>
                </c:pt>
                <c:pt idx="2739">
                  <c:v>32483.072152838817</c:v>
                </c:pt>
                <c:pt idx="2740">
                  <c:v>32606.507827019606</c:v>
                </c:pt>
                <c:pt idx="2741">
                  <c:v>32730.412556762283</c:v>
                </c:pt>
                <c:pt idx="2742">
                  <c:v>32854.788124477978</c:v>
                </c:pt>
                <c:pt idx="2743">
                  <c:v>32979.636319350997</c:v>
                </c:pt>
                <c:pt idx="2744">
                  <c:v>33104.958937364529</c:v>
                </c:pt>
                <c:pt idx="2745">
                  <c:v>33230.757781326516</c:v>
                </c:pt>
                <c:pt idx="2746">
                  <c:v>33357.034660895559</c:v>
                </c:pt>
                <c:pt idx="2747">
                  <c:v>33483.79139260696</c:v>
                </c:pt>
                <c:pt idx="2748">
                  <c:v>33611.029799898868</c:v>
                </c:pt>
                <c:pt idx="2749">
                  <c:v>33738.751713138481</c:v>
                </c:pt>
                <c:pt idx="2750">
                  <c:v>33866.958969648411</c:v>
                </c:pt>
                <c:pt idx="2751">
                  <c:v>33995.653413733075</c:v>
                </c:pt>
                <c:pt idx="2752">
                  <c:v>34124.836896705259</c:v>
                </c:pt>
                <c:pt idx="2753">
                  <c:v>34254.511276912737</c:v>
                </c:pt>
                <c:pt idx="2754">
                  <c:v>34384.678419765005</c:v>
                </c:pt>
                <c:pt idx="2755">
                  <c:v>34515.34019776011</c:v>
                </c:pt>
                <c:pt idx="2756">
                  <c:v>34646.4984905116</c:v>
                </c:pt>
                <c:pt idx="2757">
                  <c:v>34778.155184775547</c:v>
                </c:pt>
                <c:pt idx="2758">
                  <c:v>34910.312174477694</c:v>
                </c:pt>
                <c:pt idx="2759">
                  <c:v>35042.97136074071</c:v>
                </c:pt>
                <c:pt idx="2760">
                  <c:v>35176.134651911525</c:v>
                </c:pt>
                <c:pt idx="2761">
                  <c:v>35309.803963588791</c:v>
                </c:pt>
                <c:pt idx="2762">
                  <c:v>35443.981218650428</c:v>
                </c:pt>
                <c:pt idx="2763">
                  <c:v>35578.668347281302</c:v>
                </c:pt>
                <c:pt idx="2764">
                  <c:v>35713.867287000969</c:v>
                </c:pt>
                <c:pt idx="2765">
                  <c:v>35849.579982691575</c:v>
                </c:pt>
                <c:pt idx="2766">
                  <c:v>35985.808386625802</c:v>
                </c:pt>
                <c:pt idx="2767">
                  <c:v>36122.554458494982</c:v>
                </c:pt>
                <c:pt idx="2768">
                  <c:v>36259.820165437261</c:v>
                </c:pt>
                <c:pt idx="2769">
                  <c:v>36397.60748206592</c:v>
                </c:pt>
                <c:pt idx="2770">
                  <c:v>36535.918390497769</c:v>
                </c:pt>
                <c:pt idx="2771">
                  <c:v>36674.754880381661</c:v>
                </c:pt>
                <c:pt idx="2772">
                  <c:v>36814.118948927113</c:v>
                </c:pt>
                <c:pt idx="2773">
                  <c:v>36954.012600933034</c:v>
                </c:pt>
                <c:pt idx="2774">
                  <c:v>37094.437848816582</c:v>
                </c:pt>
                <c:pt idx="2775">
                  <c:v>37235.396712642083</c:v>
                </c:pt>
                <c:pt idx="2776">
                  <c:v>37376.891220150123</c:v>
                </c:pt>
                <c:pt idx="2777">
                  <c:v>37518.923406786693</c:v>
                </c:pt>
                <c:pt idx="2778">
                  <c:v>37661.495315732485</c:v>
                </c:pt>
                <c:pt idx="2779">
                  <c:v>37804.608997932271</c:v>
                </c:pt>
                <c:pt idx="2780">
                  <c:v>37948.266512124414</c:v>
                </c:pt>
                <c:pt idx="2781">
                  <c:v>38092.469924870486</c:v>
                </c:pt>
                <c:pt idx="2782">
                  <c:v>38237.221310584995</c:v>
                </c:pt>
                <c:pt idx="2783">
                  <c:v>38382.522751565222</c:v>
                </c:pt>
                <c:pt idx="2784">
                  <c:v>38528.376338021168</c:v>
                </c:pt>
                <c:pt idx="2785">
                  <c:v>38674.784168105652</c:v>
                </c:pt>
                <c:pt idx="2786">
                  <c:v>38821.748347944456</c:v>
                </c:pt>
                <c:pt idx="2787">
                  <c:v>38969.270991666643</c:v>
                </c:pt>
                <c:pt idx="2788">
                  <c:v>39117.35422143498</c:v>
                </c:pt>
                <c:pt idx="2789">
                  <c:v>39266.000167476435</c:v>
                </c:pt>
                <c:pt idx="2790">
                  <c:v>39415.21096811285</c:v>
                </c:pt>
                <c:pt idx="2791">
                  <c:v>39564.988769791678</c:v>
                </c:pt>
                <c:pt idx="2792">
                  <c:v>39715.335727116886</c:v>
                </c:pt>
                <c:pt idx="2793">
                  <c:v>39866.254002879934</c:v>
                </c:pt>
                <c:pt idx="2794">
                  <c:v>40017.745768090877</c:v>
                </c:pt>
                <c:pt idx="2795">
                  <c:v>40169.813202009624</c:v>
                </c:pt>
                <c:pt idx="2796">
                  <c:v>40322.458492177262</c:v>
                </c:pt>
                <c:pt idx="2797">
                  <c:v>40475.68383444754</c:v>
                </c:pt>
                <c:pt idx="2798">
                  <c:v>40629.49143301844</c:v>
                </c:pt>
                <c:pt idx="2799">
                  <c:v>40783.883500463911</c:v>
                </c:pt>
                <c:pt idx="2800">
                  <c:v>40938.862257765679</c:v>
                </c:pt>
                <c:pt idx="2801">
                  <c:v>41094.429934345193</c:v>
                </c:pt>
                <c:pt idx="2802">
                  <c:v>41250.588768095709</c:v>
                </c:pt>
                <c:pt idx="2803">
                  <c:v>41407.341005414477</c:v>
                </c:pt>
                <c:pt idx="2804">
                  <c:v>41564.688901235051</c:v>
                </c:pt>
                <c:pt idx="2805">
                  <c:v>41722.634719059744</c:v>
                </c:pt>
                <c:pt idx="2806">
                  <c:v>41881.180730992171</c:v>
                </c:pt>
                <c:pt idx="2807">
                  <c:v>42040.32921776994</c:v>
                </c:pt>
                <c:pt idx="2808">
                  <c:v>42200.082468797467</c:v>
                </c:pt>
                <c:pt idx="2809">
                  <c:v>42360.4427821789</c:v>
                </c:pt>
                <c:pt idx="2810">
                  <c:v>42521.412464751178</c:v>
                </c:pt>
                <c:pt idx="2811">
                  <c:v>42682.99383211723</c:v>
                </c:pt>
                <c:pt idx="2812">
                  <c:v>42845.18920867928</c:v>
                </c:pt>
                <c:pt idx="2813">
                  <c:v>43008.000927672263</c:v>
                </c:pt>
                <c:pt idx="2814">
                  <c:v>43171.431331197418</c:v>
                </c:pt>
                <c:pt idx="2815">
                  <c:v>43335.482770255971</c:v>
                </c:pt>
                <c:pt idx="2816">
                  <c:v>43500.157604782944</c:v>
                </c:pt>
                <c:pt idx="2817">
                  <c:v>43665.458203681119</c:v>
                </c:pt>
                <c:pt idx="2818">
                  <c:v>43831.386944855105</c:v>
                </c:pt>
                <c:pt idx="2819">
                  <c:v>43997.946215245553</c:v>
                </c:pt>
                <c:pt idx="2820">
                  <c:v>44165.138410863488</c:v>
                </c:pt>
                <c:pt idx="2821">
                  <c:v>44332.965936824774</c:v>
                </c:pt>
                <c:pt idx="2822">
                  <c:v>44501.43120738471</c:v>
                </c:pt>
                <c:pt idx="2823">
                  <c:v>44670.536645972774</c:v>
                </c:pt>
                <c:pt idx="2824">
                  <c:v>44840.284685227474</c:v>
                </c:pt>
                <c:pt idx="2825">
                  <c:v>45010.677767031339</c:v>
                </c:pt>
                <c:pt idx="2826">
                  <c:v>45181.718342546061</c:v>
                </c:pt>
                <c:pt idx="2827">
                  <c:v>45353.408872247739</c:v>
                </c:pt>
                <c:pt idx="2828">
                  <c:v>45525.751825962281</c:v>
                </c:pt>
                <c:pt idx="2829">
                  <c:v>45698.74968290094</c:v>
                </c:pt>
                <c:pt idx="2830">
                  <c:v>45872.404931695964</c:v>
                </c:pt>
                <c:pt idx="2831">
                  <c:v>46046.720070436408</c:v>
                </c:pt>
                <c:pt idx="2832">
                  <c:v>46221.697606704067</c:v>
                </c:pt>
                <c:pt idx="2833">
                  <c:v>46397.340057609545</c:v>
                </c:pt>
                <c:pt idx="2834">
                  <c:v>46573.649949828461</c:v>
                </c:pt>
                <c:pt idx="2835">
                  <c:v>46750.629819637812</c:v>
                </c:pt>
                <c:pt idx="2836">
                  <c:v>46928.282212952436</c:v>
                </c:pt>
                <c:pt idx="2837">
                  <c:v>47106.609685361655</c:v>
                </c:pt>
                <c:pt idx="2838">
                  <c:v>47285.614802166026</c:v>
                </c:pt>
                <c:pt idx="2839">
                  <c:v>47465.300138414255</c:v>
                </c:pt>
                <c:pt idx="2840">
                  <c:v>47645.668278940233</c:v>
                </c:pt>
                <c:pt idx="2841">
                  <c:v>47826.721818400205</c:v>
                </c:pt>
                <c:pt idx="2842">
                  <c:v>48008.463361310125</c:v>
                </c:pt>
                <c:pt idx="2843">
                  <c:v>48190.895522083105</c:v>
                </c:pt>
                <c:pt idx="2844">
                  <c:v>48374.020925067023</c:v>
                </c:pt>
                <c:pt idx="2845">
                  <c:v>48557.842204582281</c:v>
                </c:pt>
                <c:pt idx="2846">
                  <c:v>48742.362004959694</c:v>
                </c:pt>
                <c:pt idx="2847">
                  <c:v>48927.58298057854</c:v>
                </c:pt>
                <c:pt idx="2848">
                  <c:v>49113.507795904741</c:v>
                </c:pt>
                <c:pt idx="2849">
                  <c:v>49300.139125529182</c:v>
                </c:pt>
                <c:pt idx="2850">
                  <c:v>49487.479654206196</c:v>
                </c:pt>
                <c:pt idx="2851">
                  <c:v>49675.532076892181</c:v>
                </c:pt>
                <c:pt idx="2852">
                  <c:v>49864.299098784373</c:v>
                </c:pt>
                <c:pt idx="2853">
                  <c:v>50053.783435359757</c:v>
                </c:pt>
                <c:pt idx="2854">
                  <c:v>50243.987812414125</c:v>
                </c:pt>
                <c:pt idx="2855">
                  <c:v>50434.9149661013</c:v>
                </c:pt>
                <c:pt idx="2856">
                  <c:v>50626.567642972484</c:v>
                </c:pt>
                <c:pt idx="2857">
                  <c:v>50818.948600015778</c:v>
                </c:pt>
                <c:pt idx="2858">
                  <c:v>51012.060604695842</c:v>
                </c:pt>
                <c:pt idx="2859">
                  <c:v>51205.906434993689</c:v>
                </c:pt>
                <c:pt idx="2860">
                  <c:v>51400.488879446668</c:v>
                </c:pt>
                <c:pt idx="2861">
                  <c:v>51595.810737188564</c:v>
                </c:pt>
                <c:pt idx="2862">
                  <c:v>51791.874817989883</c:v>
                </c:pt>
                <c:pt idx="2863">
                  <c:v>51988.683942298245</c:v>
                </c:pt>
                <c:pt idx="2864">
                  <c:v>52186.240941278978</c:v>
                </c:pt>
                <c:pt idx="2865">
                  <c:v>52384.548656855841</c:v>
                </c:pt>
                <c:pt idx="2866">
                  <c:v>52583.609941751893</c:v>
                </c:pt>
                <c:pt idx="2867">
                  <c:v>52783.427659530549</c:v>
                </c:pt>
                <c:pt idx="2868">
                  <c:v>52984.00468463677</c:v>
                </c:pt>
                <c:pt idx="2869">
                  <c:v>53185.343902438392</c:v>
                </c:pt>
                <c:pt idx="2870">
                  <c:v>53387.448209267655</c:v>
                </c:pt>
                <c:pt idx="2871">
                  <c:v>53590.320512462873</c:v>
                </c:pt>
                <c:pt idx="2872">
                  <c:v>53793.963730410236</c:v>
                </c:pt>
                <c:pt idx="2873">
                  <c:v>53998.380792585798</c:v>
                </c:pt>
                <c:pt idx="2874">
                  <c:v>54203.574639597624</c:v>
                </c:pt>
                <c:pt idx="2875">
                  <c:v>54409.548223228099</c:v>
                </c:pt>
                <c:pt idx="2876">
                  <c:v>54616.304506476365</c:v>
                </c:pt>
                <c:pt idx="2877">
                  <c:v>54823.846463600974</c:v>
                </c:pt>
                <c:pt idx="2878">
                  <c:v>55032.177080162663</c:v>
                </c:pt>
                <c:pt idx="2879">
                  <c:v>55241.299353067283</c:v>
                </c:pt>
                <c:pt idx="2880">
                  <c:v>55451.216290608943</c:v>
                </c:pt>
                <c:pt idx="2881">
                  <c:v>55661.930912513257</c:v>
                </c:pt>
                <c:pt idx="2882">
                  <c:v>55873.446249980807</c:v>
                </c:pt>
                <c:pt idx="2883">
                  <c:v>56085.765345730739</c:v>
                </c:pt>
                <c:pt idx="2884">
                  <c:v>56298.891254044516</c:v>
                </c:pt>
                <c:pt idx="2885">
                  <c:v>56512.827040809883</c:v>
                </c:pt>
                <c:pt idx="2886">
                  <c:v>56727.575783564964</c:v>
                </c:pt>
                <c:pt idx="2887">
                  <c:v>56943.140571542513</c:v>
                </c:pt>
                <c:pt idx="2888">
                  <c:v>57159.524505714377</c:v>
                </c:pt>
                <c:pt idx="2889">
                  <c:v>57376.730698836094</c:v>
                </c:pt>
                <c:pt idx="2890">
                  <c:v>57594.762275491674</c:v>
                </c:pt>
                <c:pt idx="2891">
                  <c:v>57813.622372138547</c:v>
                </c:pt>
                <c:pt idx="2892">
                  <c:v>58033.314137152673</c:v>
                </c:pt>
                <c:pt idx="2893">
                  <c:v>58253.840730873853</c:v>
                </c:pt>
                <c:pt idx="2894">
                  <c:v>58475.205325651179</c:v>
                </c:pt>
                <c:pt idx="2895">
                  <c:v>58697.411105888656</c:v>
                </c:pt>
                <c:pt idx="2896">
                  <c:v>58920.461268091036</c:v>
                </c:pt>
                <c:pt idx="2897">
                  <c:v>59144.359020909782</c:v>
                </c:pt>
                <c:pt idx="2898">
                  <c:v>59369.107585189238</c:v>
                </c:pt>
                <c:pt idx="2899">
                  <c:v>59594.710194012958</c:v>
                </c:pt>
                <c:pt idx="2900">
                  <c:v>59821.17009275021</c:v>
                </c:pt>
                <c:pt idx="2901">
                  <c:v>60048.490539102662</c:v>
                </c:pt>
                <c:pt idx="2902">
                  <c:v>60276.674803151254</c:v>
                </c:pt>
                <c:pt idx="2903">
                  <c:v>60505.726167403227</c:v>
                </c:pt>
                <c:pt idx="2904">
                  <c:v>60735.64792683936</c:v>
                </c:pt>
                <c:pt idx="2905">
                  <c:v>60966.44338896135</c:v>
                </c:pt>
                <c:pt idx="2906">
                  <c:v>61198.115873839408</c:v>
                </c:pt>
                <c:pt idx="2907">
                  <c:v>61430.668714159998</c:v>
                </c:pt>
                <c:pt idx="2908">
                  <c:v>61664.105255273804</c:v>
                </c:pt>
                <c:pt idx="2909">
                  <c:v>61898.428855243845</c:v>
                </c:pt>
                <c:pt idx="2910">
                  <c:v>62133.642884893772</c:v>
                </c:pt>
                <c:pt idx="2911">
                  <c:v>62369.750727856372</c:v>
                </c:pt>
                <c:pt idx="2912">
                  <c:v>62606.755780622225</c:v>
                </c:pt>
                <c:pt idx="2913">
                  <c:v>62844.661452588589</c:v>
                </c:pt>
                <c:pt idx="2914">
                  <c:v>63083.471166108429</c:v>
                </c:pt>
                <c:pt idx="2915">
                  <c:v>63323.188356539642</c:v>
                </c:pt>
                <c:pt idx="2916">
                  <c:v>63563.816472294493</c:v>
                </c:pt>
                <c:pt idx="2917">
                  <c:v>63805.358974889212</c:v>
                </c:pt>
                <c:pt idx="2918">
                  <c:v>64047.819338993795</c:v>
                </c:pt>
                <c:pt idx="2919">
                  <c:v>64291.201052481971</c:v>
                </c:pt>
                <c:pt idx="2920">
                  <c:v>64535.507616481402</c:v>
                </c:pt>
                <c:pt idx="2921">
                  <c:v>64780.742545424029</c:v>
                </c:pt>
                <c:pt idx="2922">
                  <c:v>65026.909367096639</c:v>
                </c:pt>
                <c:pt idx="2923">
                  <c:v>65274.011622691607</c:v>
                </c:pt>
                <c:pt idx="2924">
                  <c:v>65522.052866857834</c:v>
                </c:pt>
                <c:pt idx="2925">
                  <c:v>65771.03666775189</c:v>
                </c:pt>
                <c:pt idx="2926">
                  <c:v>66020.966607089344</c:v>
                </c:pt>
                <c:pt idx="2927">
                  <c:v>66271.846280196289</c:v>
                </c:pt>
                <c:pt idx="2928">
                  <c:v>66523.679296061033</c:v>
                </c:pt>
                <c:pt idx="2929">
                  <c:v>66776.469277386073</c:v>
                </c:pt>
                <c:pt idx="2930">
                  <c:v>67030.219860640136</c:v>
                </c:pt>
                <c:pt idx="2931">
                  <c:v>67284.934696110577</c:v>
                </c:pt>
                <c:pt idx="2932">
                  <c:v>67540.617447955796</c:v>
                </c:pt>
                <c:pt idx="2933">
                  <c:v>67797.271794258035</c:v>
                </c:pt>
                <c:pt idx="2934">
                  <c:v>68054.901427076213</c:v>
                </c:pt>
                <c:pt idx="2935">
                  <c:v>68313.510052499099</c:v>
                </c:pt>
                <c:pt idx="2936">
                  <c:v>68573.101390698605</c:v>
                </c:pt>
                <c:pt idx="2937">
                  <c:v>68833.679175983256</c:v>
                </c:pt>
                <c:pt idx="2938">
                  <c:v>69095.247156851998</c:v>
                </c:pt>
                <c:pt idx="2939">
                  <c:v>69357.809096048033</c:v>
                </c:pt>
                <c:pt idx="2940">
                  <c:v>69621.368770613015</c:v>
                </c:pt>
                <c:pt idx="2941">
                  <c:v>69885.929971941339</c:v>
                </c:pt>
                <c:pt idx="2942">
                  <c:v>70151.496505834715</c:v>
                </c:pt>
                <c:pt idx="2943">
                  <c:v>70418.072192556894</c:v>
                </c:pt>
                <c:pt idx="2944">
                  <c:v>70685.660866888618</c:v>
                </c:pt>
                <c:pt idx="2945">
                  <c:v>70954.266378182801</c:v>
                </c:pt>
                <c:pt idx="2946">
                  <c:v>71223.892590419899</c:v>
                </c:pt>
                <c:pt idx="2947">
                  <c:v>71494.543382263495</c:v>
                </c:pt>
                <c:pt idx="2948">
                  <c:v>71766.222647116098</c:v>
                </c:pt>
                <c:pt idx="2949">
                  <c:v>72038.934293175145</c:v>
                </c:pt>
                <c:pt idx="2950">
                  <c:v>72312.682243489209</c:v>
                </c:pt>
                <c:pt idx="2951">
                  <c:v>72587.470436014468</c:v>
                </c:pt>
                <c:pt idx="2952">
                  <c:v>72863.302823671329</c:v>
                </c:pt>
                <c:pt idx="2953">
                  <c:v>73140.183374401284</c:v>
                </c:pt>
                <c:pt idx="2954">
                  <c:v>73418.116071224009</c:v>
                </c:pt>
                <c:pt idx="2955">
                  <c:v>73697.104912294657</c:v>
                </c:pt>
                <c:pt idx="2956">
                  <c:v>73977.15391096138</c:v>
                </c:pt>
                <c:pt idx="2957">
                  <c:v>74258.26709582303</c:v>
                </c:pt>
                <c:pt idx="2958">
                  <c:v>74540.448510787159</c:v>
                </c:pt>
                <c:pt idx="2959">
                  <c:v>74823.702215128156</c:v>
                </c:pt>
                <c:pt idx="2960">
                  <c:v>75108.032283545646</c:v>
                </c:pt>
                <c:pt idx="2961">
                  <c:v>75393.442806223116</c:v>
                </c:pt>
                <c:pt idx="2962">
                  <c:v>75679.937888886765</c:v>
                </c:pt>
                <c:pt idx="2963">
                  <c:v>75967.52165286454</c:v>
                </c:pt>
                <c:pt idx="2964">
                  <c:v>76256.198235145421</c:v>
                </c:pt>
                <c:pt idx="2965">
                  <c:v>76545.971788438968</c:v>
                </c:pt>
                <c:pt idx="2966">
                  <c:v>76836.846481235043</c:v>
                </c:pt>
                <c:pt idx="2967">
                  <c:v>77128.826497863745</c:v>
                </c:pt>
                <c:pt idx="2968">
                  <c:v>77421.916038555632</c:v>
                </c:pt>
                <c:pt idx="2969">
                  <c:v>77716.119319502148</c:v>
                </c:pt>
                <c:pt idx="2970">
                  <c:v>78011.440572916254</c:v>
                </c:pt>
                <c:pt idx="2971">
                  <c:v>78307.884047093336</c:v>
                </c:pt>
                <c:pt idx="2972">
                  <c:v>78605.454006472297</c:v>
                </c:pt>
                <c:pt idx="2973">
                  <c:v>78904.154731696894</c:v>
                </c:pt>
                <c:pt idx="2974">
                  <c:v>79203.990519677347</c:v>
                </c:pt>
                <c:pt idx="2975">
                  <c:v>79504.965683652117</c:v>
                </c:pt>
                <c:pt idx="2976">
                  <c:v>79807.084553249995</c:v>
                </c:pt>
                <c:pt idx="2977">
                  <c:v>80110.351474552343</c:v>
                </c:pt>
                <c:pt idx="2978">
                  <c:v>80414.770810155649</c:v>
                </c:pt>
                <c:pt idx="2979">
                  <c:v>80720.346939234238</c:v>
                </c:pt>
                <c:pt idx="2980">
                  <c:v>81027.084257603332</c:v>
                </c:pt>
                <c:pt idx="2981">
                  <c:v>81334.987177782226</c:v>
                </c:pt>
                <c:pt idx="2982">
                  <c:v>81644.060129057805</c:v>
                </c:pt>
                <c:pt idx="2983">
                  <c:v>81954.307557548222</c:v>
                </c:pt>
                <c:pt idx="2984">
                  <c:v>82265.733926266912</c:v>
                </c:pt>
                <c:pt idx="2985">
                  <c:v>82578.343715186726</c:v>
                </c:pt>
                <c:pt idx="2986">
                  <c:v>82892.141421304434</c:v>
                </c:pt>
                <c:pt idx="2987">
                  <c:v>83207.131558705398</c:v>
                </c:pt>
                <c:pt idx="2988">
                  <c:v>83523.318658628486</c:v>
                </c:pt>
                <c:pt idx="2989">
                  <c:v>83840.707269531282</c:v>
                </c:pt>
                <c:pt idx="2990">
                  <c:v>84159.301957155505</c:v>
                </c:pt>
                <c:pt idx="2991">
                  <c:v>84479.107304592704</c:v>
                </c:pt>
                <c:pt idx="2992">
                  <c:v>84800.127912350159</c:v>
                </c:pt>
                <c:pt idx="2993">
                  <c:v>85122.368398417093</c:v>
                </c:pt>
                <c:pt idx="2994">
                  <c:v>85445.833398331073</c:v>
                </c:pt>
                <c:pt idx="2995">
                  <c:v>85770.527565244731</c:v>
                </c:pt>
                <c:pt idx="2996">
                  <c:v>86096.455569992657</c:v>
                </c:pt>
                <c:pt idx="2997">
                  <c:v>86423.622101158631</c:v>
                </c:pt>
                <c:pt idx="2998">
                  <c:v>86752.031865143043</c:v>
                </c:pt>
                <c:pt idx="2999">
                  <c:v>87081.689586230583</c:v>
                </c:pt>
                <c:pt idx="3000">
                  <c:v>87412.600006658264</c:v>
                </c:pt>
                <c:pt idx="3001">
                  <c:v>87744.767886683563</c:v>
                </c:pt>
                <c:pt idx="3002">
                  <c:v>88078.198004652964</c:v>
                </c:pt>
                <c:pt idx="3003">
                  <c:v>88412.895157070641</c:v>
                </c:pt>
                <c:pt idx="3004">
                  <c:v>88748.864158667508</c:v>
                </c:pt>
                <c:pt idx="3005">
                  <c:v>89086.10984247044</c:v>
                </c:pt>
                <c:pt idx="3006">
                  <c:v>89424.637059871835</c:v>
                </c:pt>
                <c:pt idx="3007">
                  <c:v>89764.450680699345</c:v>
                </c:pt>
                <c:pt idx="3008">
                  <c:v>90105.555593286001</c:v>
                </c:pt>
                <c:pt idx="3009">
                  <c:v>90447.956704540484</c:v>
                </c:pt>
                <c:pt idx="3010">
                  <c:v>90791.658940017733</c:v>
                </c:pt>
                <c:pt idx="3011">
                  <c:v>91136.667243989796</c:v>
                </c:pt>
                <c:pt idx="3012">
                  <c:v>91482.986579516961</c:v>
                </c:pt>
                <c:pt idx="3013">
                  <c:v>91830.621928519133</c:v>
                </c:pt>
                <c:pt idx="3014">
                  <c:v>92179.578291847502</c:v>
                </c:pt>
                <c:pt idx="3015">
                  <c:v>92529.86068935653</c:v>
                </c:pt>
                <c:pt idx="3016">
                  <c:v>92881.474159976089</c:v>
                </c:pt>
                <c:pt idx="3017">
                  <c:v>93234.423761783997</c:v>
                </c:pt>
                <c:pt idx="3018">
                  <c:v>93588.714572078781</c:v>
                </c:pt>
                <c:pt idx="3019">
                  <c:v>93944.351687452683</c:v>
                </c:pt>
                <c:pt idx="3020">
                  <c:v>94301.340223865001</c:v>
                </c:pt>
                <c:pt idx="3021">
                  <c:v>94659.685316715695</c:v>
                </c:pt>
                <c:pt idx="3022">
                  <c:v>95019.392120919219</c:v>
                </c:pt>
                <c:pt idx="3023">
                  <c:v>95380.465810978712</c:v>
                </c:pt>
                <c:pt idx="3024">
                  <c:v>95742.911581060427</c:v>
                </c:pt>
                <c:pt idx="3025">
                  <c:v>96106.734645068456</c:v>
                </c:pt>
                <c:pt idx="3026">
                  <c:v>96471.940236719718</c:v>
                </c:pt>
                <c:pt idx="3027">
                  <c:v>96838.533609619262</c:v>
                </c:pt>
                <c:pt idx="3028">
                  <c:v>97206.520037335824</c:v>
                </c:pt>
                <c:pt idx="3029">
                  <c:v>97575.904813477697</c:v>
                </c:pt>
                <c:pt idx="3030">
                  <c:v>97946.693251768913</c:v>
                </c:pt>
                <c:pt idx="3031">
                  <c:v>98318.89068612564</c:v>
                </c:pt>
                <c:pt idx="3032">
                  <c:v>98692.502470732914</c:v>
                </c:pt>
                <c:pt idx="3033">
                  <c:v>99067.533980121705</c:v>
                </c:pt>
                <c:pt idx="3034">
                  <c:v>99443.990609246175</c:v>
                </c:pt>
                <c:pt idx="3035">
                  <c:v>99821.877773561311</c:v>
                </c:pt>
                <c:pt idx="3036">
                  <c:v>100201.20090910085</c:v>
                </c:pt>
                <c:pt idx="3037">
                  <c:v>100581.96547255544</c:v>
                </c:pt>
                <c:pt idx="3038">
                  <c:v>100964.17694135115</c:v>
                </c:pt>
                <c:pt idx="3039">
                  <c:v>101347.84081372828</c:v>
                </c:pt>
                <c:pt idx="3040">
                  <c:v>101732.96260882045</c:v>
                </c:pt>
                <c:pt idx="3041">
                  <c:v>102119.54786673398</c:v>
                </c:pt>
                <c:pt idx="3042">
                  <c:v>102507.60214862757</c:v>
                </c:pt>
                <c:pt idx="3043">
                  <c:v>102897.13103679236</c:v>
                </c:pt>
                <c:pt idx="3044">
                  <c:v>103288.14013473217</c:v>
                </c:pt>
                <c:pt idx="3045">
                  <c:v>103680.63506724415</c:v>
                </c:pt>
                <c:pt idx="3046">
                  <c:v>104074.62148049969</c:v>
                </c:pt>
                <c:pt idx="3047">
                  <c:v>104470.10504212559</c:v>
                </c:pt>
                <c:pt idx="3048">
                  <c:v>104867.09144128568</c:v>
                </c:pt>
                <c:pt idx="3049">
                  <c:v>105265.58638876257</c:v>
                </c:pt>
                <c:pt idx="3050">
                  <c:v>105665.59561703987</c:v>
                </c:pt>
                <c:pt idx="3051">
                  <c:v>106067.12488038462</c:v>
                </c:pt>
                <c:pt idx="3052">
                  <c:v>106470.17995493009</c:v>
                </c:pt>
                <c:pt idx="3053">
                  <c:v>106874.76663875883</c:v>
                </c:pt>
                <c:pt idx="3054">
                  <c:v>107280.89075198611</c:v>
                </c:pt>
                <c:pt idx="3055">
                  <c:v>107688.55813684365</c:v>
                </c:pt>
                <c:pt idx="3056">
                  <c:v>108097.77465776366</c:v>
                </c:pt>
                <c:pt idx="3057">
                  <c:v>108508.54620146316</c:v>
                </c:pt>
                <c:pt idx="3058">
                  <c:v>108920.87867702873</c:v>
                </c:pt>
                <c:pt idx="3059">
                  <c:v>109334.77801600144</c:v>
                </c:pt>
                <c:pt idx="3060">
                  <c:v>109750.25017246224</c:v>
                </c:pt>
                <c:pt idx="3061">
                  <c:v>110167.30112311761</c:v>
                </c:pt>
                <c:pt idx="3062">
                  <c:v>110585.93686738546</c:v>
                </c:pt>
                <c:pt idx="3063">
                  <c:v>111006.16342748153</c:v>
                </c:pt>
                <c:pt idx="3064">
                  <c:v>111427.98684850596</c:v>
                </c:pt>
                <c:pt idx="3065">
                  <c:v>111851.41319853028</c:v>
                </c:pt>
                <c:pt idx="3066">
                  <c:v>112276.4485686847</c:v>
                </c:pt>
                <c:pt idx="3067">
                  <c:v>112703.09907324571</c:v>
                </c:pt>
                <c:pt idx="3068">
                  <c:v>113131.37084972404</c:v>
                </c:pt>
                <c:pt idx="3069">
                  <c:v>113561.270058953</c:v>
                </c:pt>
                <c:pt idx="3070">
                  <c:v>113992.80288517702</c:v>
                </c:pt>
                <c:pt idx="3071">
                  <c:v>114425.9755361407</c:v>
                </c:pt>
                <c:pt idx="3072">
                  <c:v>114860.79424317804</c:v>
                </c:pt>
                <c:pt idx="3073">
                  <c:v>115297.26526130212</c:v>
                </c:pt>
                <c:pt idx="3074">
                  <c:v>115735.39486929507</c:v>
                </c:pt>
                <c:pt idx="3075">
                  <c:v>116175.18936979839</c:v>
                </c:pt>
                <c:pt idx="3076">
                  <c:v>116616.65508940363</c:v>
                </c:pt>
                <c:pt idx="3077">
                  <c:v>117059.79837874338</c:v>
                </c:pt>
                <c:pt idx="3078">
                  <c:v>117504.6256125826</c:v>
                </c:pt>
                <c:pt idx="3079">
                  <c:v>117951.14318991042</c:v>
                </c:pt>
                <c:pt idx="3080">
                  <c:v>118399.35753403208</c:v>
                </c:pt>
                <c:pt idx="3081">
                  <c:v>118849.27509266141</c:v>
                </c:pt>
                <c:pt idx="3082">
                  <c:v>119300.90233801353</c:v>
                </c:pt>
                <c:pt idx="3083">
                  <c:v>119754.24576689799</c:v>
                </c:pt>
                <c:pt idx="3084">
                  <c:v>120209.3119008122</c:v>
                </c:pt>
                <c:pt idx="3085">
                  <c:v>120666.10728603529</c:v>
                </c:pt>
                <c:pt idx="3086">
                  <c:v>121124.63849372222</c:v>
                </c:pt>
                <c:pt idx="3087">
                  <c:v>121584.91211999836</c:v>
                </c:pt>
                <c:pt idx="3088">
                  <c:v>122046.93478605436</c:v>
                </c:pt>
                <c:pt idx="3089">
                  <c:v>122510.71313824138</c:v>
                </c:pt>
                <c:pt idx="3090">
                  <c:v>122976.2538481667</c:v>
                </c:pt>
                <c:pt idx="3091">
                  <c:v>123443.56361278973</c:v>
                </c:pt>
                <c:pt idx="3092">
                  <c:v>123912.64915451834</c:v>
                </c:pt>
                <c:pt idx="3093">
                  <c:v>124383.5172213055</c:v>
                </c:pt>
                <c:pt idx="3094">
                  <c:v>124856.17458674646</c:v>
                </c:pt>
                <c:pt idx="3095">
                  <c:v>125330.62805017611</c:v>
                </c:pt>
                <c:pt idx="3096">
                  <c:v>125806.88443676678</c:v>
                </c:pt>
                <c:pt idx="3097">
                  <c:v>126284.95059762649</c:v>
                </c:pt>
                <c:pt idx="3098">
                  <c:v>126764.83340989747</c:v>
                </c:pt>
                <c:pt idx="3099">
                  <c:v>127246.53977685509</c:v>
                </c:pt>
                <c:pt idx="3100">
                  <c:v>127730.07662800714</c:v>
                </c:pt>
                <c:pt idx="3101">
                  <c:v>128215.45091919356</c:v>
                </c:pt>
                <c:pt idx="3102">
                  <c:v>128702.66963268651</c:v>
                </c:pt>
                <c:pt idx="3103">
                  <c:v>129191.73977729071</c:v>
                </c:pt>
                <c:pt idx="3104">
                  <c:v>129682.66838844442</c:v>
                </c:pt>
                <c:pt idx="3105">
                  <c:v>130175.46252832051</c:v>
                </c:pt>
                <c:pt idx="3106">
                  <c:v>130670.12928592812</c:v>
                </c:pt>
                <c:pt idx="3107">
                  <c:v>131166.67577721467</c:v>
                </c:pt>
                <c:pt idx="3108">
                  <c:v>131665.1091451681</c:v>
                </c:pt>
                <c:pt idx="3109">
                  <c:v>132165.43655991973</c:v>
                </c:pt>
                <c:pt idx="3110">
                  <c:v>132667.66521884743</c:v>
                </c:pt>
                <c:pt idx="3111">
                  <c:v>133171.80234667906</c:v>
                </c:pt>
                <c:pt idx="3112">
                  <c:v>133677.85519559644</c:v>
                </c:pt>
                <c:pt idx="3113">
                  <c:v>134185.8310453397</c:v>
                </c:pt>
                <c:pt idx="3114">
                  <c:v>134695.73720331199</c:v>
                </c:pt>
                <c:pt idx="3115">
                  <c:v>135207.58100468459</c:v>
                </c:pt>
                <c:pt idx="3116">
                  <c:v>135721.36981250238</c:v>
                </c:pt>
                <c:pt idx="3117">
                  <c:v>136237.1110177899</c:v>
                </c:pt>
                <c:pt idx="3118">
                  <c:v>136754.8120396575</c:v>
                </c:pt>
                <c:pt idx="3119">
                  <c:v>137274.48032540819</c:v>
                </c:pt>
                <c:pt idx="3120">
                  <c:v>137796.12335064475</c:v>
                </c:pt>
                <c:pt idx="3121">
                  <c:v>138319.74861937721</c:v>
                </c:pt>
                <c:pt idx="3122">
                  <c:v>138845.36366413085</c:v>
                </c:pt>
                <c:pt idx="3123">
                  <c:v>139372.97604605457</c:v>
                </c:pt>
                <c:pt idx="3124">
                  <c:v>139902.59335502959</c:v>
                </c:pt>
                <c:pt idx="3125">
                  <c:v>140434.22320977869</c:v>
                </c:pt>
                <c:pt idx="3126">
                  <c:v>140967.87325797585</c:v>
                </c:pt>
                <c:pt idx="3127">
                  <c:v>141503.55117635615</c:v>
                </c:pt>
                <c:pt idx="3128">
                  <c:v>142041.26467082632</c:v>
                </c:pt>
                <c:pt idx="3129">
                  <c:v>142581.02147657546</c:v>
                </c:pt>
                <c:pt idx="3130">
                  <c:v>143122.82935818646</c:v>
                </c:pt>
                <c:pt idx="3131">
                  <c:v>143666.69610974757</c:v>
                </c:pt>
                <c:pt idx="3132">
                  <c:v>144212.62955496463</c:v>
                </c:pt>
                <c:pt idx="3133">
                  <c:v>144760.63754727351</c:v>
                </c:pt>
                <c:pt idx="3134">
                  <c:v>145310.72796995315</c:v>
                </c:pt>
                <c:pt idx="3135">
                  <c:v>145862.90873623898</c:v>
                </c:pt>
                <c:pt idx="3136">
                  <c:v>146417.18778943669</c:v>
                </c:pt>
                <c:pt idx="3137">
                  <c:v>146973.57310303656</c:v>
                </c:pt>
                <c:pt idx="3138">
                  <c:v>147532.0726808281</c:v>
                </c:pt>
                <c:pt idx="3139">
                  <c:v>148092.69455701526</c:v>
                </c:pt>
                <c:pt idx="3140">
                  <c:v>148655.44679633193</c:v>
                </c:pt>
                <c:pt idx="3141">
                  <c:v>149220.33749415801</c:v>
                </c:pt>
                <c:pt idx="3142">
                  <c:v>149787.37477663581</c:v>
                </c:pt>
                <c:pt idx="3143">
                  <c:v>150356.56680078703</c:v>
                </c:pt>
                <c:pt idx="3144">
                  <c:v>150927.92175463002</c:v>
                </c:pt>
                <c:pt idx="3145">
                  <c:v>151501.44785729761</c:v>
                </c:pt>
                <c:pt idx="3146">
                  <c:v>152077.15335915535</c:v>
                </c:pt>
                <c:pt idx="3147">
                  <c:v>152655.04654192014</c:v>
                </c:pt>
                <c:pt idx="3148">
                  <c:v>153235.13571877943</c:v>
                </c:pt>
                <c:pt idx="3149">
                  <c:v>153817.42923451081</c:v>
                </c:pt>
                <c:pt idx="3150">
                  <c:v>154401.93546560194</c:v>
                </c:pt>
                <c:pt idx="3151">
                  <c:v>154988.66282037125</c:v>
                </c:pt>
                <c:pt idx="3152">
                  <c:v>155577.61973908867</c:v>
                </c:pt>
                <c:pt idx="3153">
                  <c:v>156168.81469409721</c:v>
                </c:pt>
                <c:pt idx="3154">
                  <c:v>156762.25618993479</c:v>
                </c:pt>
                <c:pt idx="3155">
                  <c:v>157357.95276345656</c:v>
                </c:pt>
                <c:pt idx="3156">
                  <c:v>157955.91298395771</c:v>
                </c:pt>
                <c:pt idx="3157">
                  <c:v>158556.14545329675</c:v>
                </c:pt>
                <c:pt idx="3158">
                  <c:v>159158.65880601929</c:v>
                </c:pt>
                <c:pt idx="3159">
                  <c:v>159763.46170948216</c:v>
                </c:pt>
                <c:pt idx="3160">
                  <c:v>160370.56286397821</c:v>
                </c:pt>
                <c:pt idx="3161">
                  <c:v>160979.97100286133</c:v>
                </c:pt>
                <c:pt idx="3162">
                  <c:v>161591.69489267221</c:v>
                </c:pt>
                <c:pt idx="3163">
                  <c:v>162205.74333326437</c:v>
                </c:pt>
                <c:pt idx="3164">
                  <c:v>162822.12515793077</c:v>
                </c:pt>
                <c:pt idx="3165">
                  <c:v>163440.84923353093</c:v>
                </c:pt>
                <c:pt idx="3166">
                  <c:v>164061.92446061835</c:v>
                </c:pt>
                <c:pt idx="3167">
                  <c:v>164685.35977356869</c:v>
                </c:pt>
                <c:pt idx="3168">
                  <c:v>165311.16414070825</c:v>
                </c:pt>
                <c:pt idx="3169">
                  <c:v>165939.34656444294</c:v>
                </c:pt>
                <c:pt idx="3170">
                  <c:v>166569.91608138781</c:v>
                </c:pt>
                <c:pt idx="3171">
                  <c:v>167202.8817624971</c:v>
                </c:pt>
                <c:pt idx="3172">
                  <c:v>167838.25271319458</c:v>
                </c:pt>
                <c:pt idx="3173">
                  <c:v>168476.03807350472</c:v>
                </c:pt>
                <c:pt idx="3174">
                  <c:v>169116.24701818405</c:v>
                </c:pt>
                <c:pt idx="3175">
                  <c:v>169758.88875685315</c:v>
                </c:pt>
                <c:pt idx="3176">
                  <c:v>170403.97253412919</c:v>
                </c:pt>
                <c:pt idx="3177">
                  <c:v>171051.50762975888</c:v>
                </c:pt>
                <c:pt idx="3178">
                  <c:v>171701.50335875197</c:v>
                </c:pt>
                <c:pt idx="3179">
                  <c:v>172353.96907151522</c:v>
                </c:pt>
                <c:pt idx="3180">
                  <c:v>173008.91415398699</c:v>
                </c:pt>
                <c:pt idx="3181">
                  <c:v>173666.34802777215</c:v>
                </c:pt>
                <c:pt idx="3182">
                  <c:v>174326.28015027769</c:v>
                </c:pt>
                <c:pt idx="3183">
                  <c:v>174988.72001484875</c:v>
                </c:pt>
                <c:pt idx="3184">
                  <c:v>175653.67715090519</c:v>
                </c:pt>
                <c:pt idx="3185">
                  <c:v>176321.16112407864</c:v>
                </c:pt>
                <c:pt idx="3186">
                  <c:v>176991.18153635014</c:v>
                </c:pt>
                <c:pt idx="3187">
                  <c:v>177663.74802618826</c:v>
                </c:pt>
                <c:pt idx="3188">
                  <c:v>178338.87026868778</c:v>
                </c:pt>
                <c:pt idx="3189">
                  <c:v>179016.5579757088</c:v>
                </c:pt>
                <c:pt idx="3190">
                  <c:v>179696.82089601649</c:v>
                </c:pt>
                <c:pt idx="3191">
                  <c:v>180379.66881542135</c:v>
                </c:pt>
                <c:pt idx="3192">
                  <c:v>181065.11155691996</c:v>
                </c:pt>
                <c:pt idx="3193">
                  <c:v>181753.15898083625</c:v>
                </c:pt>
                <c:pt idx="3194">
                  <c:v>182443.82098496344</c:v>
                </c:pt>
                <c:pt idx="3195">
                  <c:v>183137.10750470631</c:v>
                </c:pt>
                <c:pt idx="3196">
                  <c:v>183833.02851322418</c:v>
                </c:pt>
                <c:pt idx="3197">
                  <c:v>184531.59402157445</c:v>
                </c:pt>
                <c:pt idx="3198">
                  <c:v>185232.81407885643</c:v>
                </c:pt>
                <c:pt idx="3199">
                  <c:v>185936.69877235609</c:v>
                </c:pt>
                <c:pt idx="3200">
                  <c:v>186643.25822769105</c:v>
                </c:pt>
                <c:pt idx="3201">
                  <c:v>187352.50260895627</c:v>
                </c:pt>
                <c:pt idx="3202">
                  <c:v>188064.44211887033</c:v>
                </c:pt>
                <c:pt idx="3203">
                  <c:v>188779.08699892205</c:v>
                </c:pt>
                <c:pt idx="3204">
                  <c:v>189496.44752951796</c:v>
                </c:pt>
                <c:pt idx="3205">
                  <c:v>190216.53403013013</c:v>
                </c:pt>
                <c:pt idx="3206">
                  <c:v>190939.35685944464</c:v>
                </c:pt>
                <c:pt idx="3207">
                  <c:v>191664.92641551053</c:v>
                </c:pt>
                <c:pt idx="3208">
                  <c:v>192393.25313588948</c:v>
                </c:pt>
                <c:pt idx="3209">
                  <c:v>193124.34749780587</c:v>
                </c:pt>
                <c:pt idx="3210">
                  <c:v>193858.22001829752</c:v>
                </c:pt>
                <c:pt idx="3211">
                  <c:v>194594.88125436706</c:v>
                </c:pt>
                <c:pt idx="3212">
                  <c:v>195334.34180313366</c:v>
                </c:pt>
                <c:pt idx="3213">
                  <c:v>196076.61230198559</c:v>
                </c:pt>
                <c:pt idx="3214">
                  <c:v>196821.70342873313</c:v>
                </c:pt>
                <c:pt idx="3215">
                  <c:v>197569.62590176234</c:v>
                </c:pt>
                <c:pt idx="3216">
                  <c:v>198320.39048018903</c:v>
                </c:pt>
                <c:pt idx="3217">
                  <c:v>199074.00796401376</c:v>
                </c:pt>
                <c:pt idx="3218">
                  <c:v>199830.489194277</c:v>
                </c:pt>
                <c:pt idx="3219">
                  <c:v>200589.84505321525</c:v>
                </c:pt>
                <c:pt idx="3220">
                  <c:v>201352.08646441746</c:v>
                </c:pt>
                <c:pt idx="3221">
                  <c:v>202117.22439298226</c:v>
                </c:pt>
                <c:pt idx="3222">
                  <c:v>202885.26984567559</c:v>
                </c:pt>
                <c:pt idx="3223">
                  <c:v>203656.23387108915</c:v>
                </c:pt>
                <c:pt idx="3224">
                  <c:v>204430.12755979929</c:v>
                </c:pt>
                <c:pt idx="3225">
                  <c:v>205206.96204452653</c:v>
                </c:pt>
                <c:pt idx="3226">
                  <c:v>205986.74850029574</c:v>
                </c:pt>
                <c:pt idx="3227">
                  <c:v>206769.49814459687</c:v>
                </c:pt>
                <c:pt idx="3228">
                  <c:v>207555.22223754635</c:v>
                </c:pt>
                <c:pt idx="3229">
                  <c:v>208343.93208204902</c:v>
                </c:pt>
                <c:pt idx="3230">
                  <c:v>209135.63902396083</c:v>
                </c:pt>
                <c:pt idx="3231">
                  <c:v>209930.35445225189</c:v>
                </c:pt>
                <c:pt idx="3232">
                  <c:v>210728.08979917047</c:v>
                </c:pt>
                <c:pt idx="3233">
                  <c:v>211528.85654040732</c:v>
                </c:pt>
                <c:pt idx="3234">
                  <c:v>212332.66619526086</c:v>
                </c:pt>
                <c:pt idx="3235">
                  <c:v>213139.53032680287</c:v>
                </c:pt>
                <c:pt idx="3236">
                  <c:v>213949.46054204472</c:v>
                </c:pt>
                <c:pt idx="3237">
                  <c:v>214762.4684921045</c:v>
                </c:pt>
                <c:pt idx="3238">
                  <c:v>215578.56587237449</c:v>
                </c:pt>
                <c:pt idx="3239">
                  <c:v>216397.76442268951</c:v>
                </c:pt>
                <c:pt idx="3240">
                  <c:v>217220.07592749572</c:v>
                </c:pt>
                <c:pt idx="3241">
                  <c:v>218045.5122160202</c:v>
                </c:pt>
                <c:pt idx="3242">
                  <c:v>218874.08516244107</c:v>
                </c:pt>
                <c:pt idx="3243">
                  <c:v>219705.80668605835</c:v>
                </c:pt>
                <c:pt idx="3244">
                  <c:v>220540.68875146538</c:v>
                </c:pt>
                <c:pt idx="3245">
                  <c:v>221378.74336872096</c:v>
                </c:pt>
                <c:pt idx="3246">
                  <c:v>222219.98259352209</c:v>
                </c:pt>
                <c:pt idx="3247">
                  <c:v>223064.41852737748</c:v>
                </c:pt>
                <c:pt idx="3248">
                  <c:v>223912.06331778152</c:v>
                </c:pt>
                <c:pt idx="3249">
                  <c:v>224762.9291583891</c:v>
                </c:pt>
                <c:pt idx="3250">
                  <c:v>225617.02828919099</c:v>
                </c:pt>
                <c:pt idx="3251">
                  <c:v>226474.37299668993</c:v>
                </c:pt>
                <c:pt idx="3252">
                  <c:v>227334.97561407735</c:v>
                </c:pt>
                <c:pt idx="3253">
                  <c:v>228198.84852141087</c:v>
                </c:pt>
                <c:pt idx="3254">
                  <c:v>229066.00414579222</c:v>
                </c:pt>
                <c:pt idx="3255">
                  <c:v>229936.45496154623</c:v>
                </c:pt>
                <c:pt idx="3256">
                  <c:v>230810.21349040011</c:v>
                </c:pt>
                <c:pt idx="3257">
                  <c:v>231687.29230166363</c:v>
                </c:pt>
                <c:pt idx="3258">
                  <c:v>232567.70401240996</c:v>
                </c:pt>
                <c:pt idx="3259">
                  <c:v>233451.46128765712</c:v>
                </c:pt>
                <c:pt idx="3260">
                  <c:v>234338.57684055023</c:v>
                </c:pt>
                <c:pt idx="3261">
                  <c:v>235229.06343254432</c:v>
                </c:pt>
                <c:pt idx="3262">
                  <c:v>236122.93387358799</c:v>
                </c:pt>
                <c:pt idx="3263">
                  <c:v>237020.20102230762</c:v>
                </c:pt>
                <c:pt idx="3264">
                  <c:v>237920.8777861924</c:v>
                </c:pt>
                <c:pt idx="3265">
                  <c:v>238824.97712177993</c:v>
                </c:pt>
                <c:pt idx="3266">
                  <c:v>239732.51203484269</c:v>
                </c:pt>
                <c:pt idx="3267">
                  <c:v>240643.49558057511</c:v>
                </c:pt>
                <c:pt idx="3268">
                  <c:v>241557.94086378129</c:v>
                </c:pt>
                <c:pt idx="3269">
                  <c:v>242475.86103906366</c:v>
                </c:pt>
                <c:pt idx="3270">
                  <c:v>243397.26931101212</c:v>
                </c:pt>
                <c:pt idx="3271">
                  <c:v>244322.17893439397</c:v>
                </c:pt>
                <c:pt idx="3272">
                  <c:v>245250.60321434468</c:v>
                </c:pt>
                <c:pt idx="3273">
                  <c:v>246182.55550655921</c:v>
                </c:pt>
                <c:pt idx="3274">
                  <c:v>247118.04921748413</c:v>
                </c:pt>
                <c:pt idx="3275">
                  <c:v>248057.09780451059</c:v>
                </c:pt>
                <c:pt idx="3276">
                  <c:v>248999.71477616773</c:v>
                </c:pt>
                <c:pt idx="3277">
                  <c:v>249945.91369231718</c:v>
                </c:pt>
                <c:pt idx="3278">
                  <c:v>250895.70816434798</c:v>
                </c:pt>
                <c:pt idx="3279">
                  <c:v>251849.1118553725</c:v>
                </c:pt>
                <c:pt idx="3280">
                  <c:v>252806.13848042293</c:v>
                </c:pt>
                <c:pt idx="3281">
                  <c:v>253766.80180664855</c:v>
                </c:pt>
                <c:pt idx="3282">
                  <c:v>254731.11565351381</c:v>
                </c:pt>
                <c:pt idx="3283">
                  <c:v>255699.09389299716</c:v>
                </c:pt>
                <c:pt idx="3284">
                  <c:v>256670.75044979056</c:v>
                </c:pt>
                <c:pt idx="3285">
                  <c:v>257646.09930149978</c:v>
                </c:pt>
                <c:pt idx="3286">
                  <c:v>258625.15447884548</c:v>
                </c:pt>
                <c:pt idx="3287">
                  <c:v>259607.9300658651</c:v>
                </c:pt>
                <c:pt idx="3288">
                  <c:v>260594.44020011541</c:v>
                </c:pt>
                <c:pt idx="3289">
                  <c:v>261584.69907287584</c:v>
                </c:pt>
                <c:pt idx="3290">
                  <c:v>262578.7209293528</c:v>
                </c:pt>
                <c:pt idx="3291">
                  <c:v>263576.52006888436</c:v>
                </c:pt>
                <c:pt idx="3292">
                  <c:v>264578.11084514612</c:v>
                </c:pt>
                <c:pt idx="3293">
                  <c:v>265583.50766635768</c:v>
                </c:pt>
                <c:pt idx="3294">
                  <c:v>266592.72499548981</c:v>
                </c:pt>
                <c:pt idx="3295">
                  <c:v>267605.77735047269</c:v>
                </c:pt>
                <c:pt idx="3296">
                  <c:v>268622.67930440448</c:v>
                </c:pt>
                <c:pt idx="3297">
                  <c:v>269643.44548576121</c:v>
                </c:pt>
                <c:pt idx="3298">
                  <c:v>270668.09057860711</c:v>
                </c:pt>
                <c:pt idx="3299">
                  <c:v>271696.62932280585</c:v>
                </c:pt>
                <c:pt idx="3300">
                  <c:v>272729.0765142325</c:v>
                </c:pt>
                <c:pt idx="3301">
                  <c:v>273765.44700498658</c:v>
                </c:pt>
                <c:pt idx="3302">
                  <c:v>274805.75570360554</c:v>
                </c:pt>
                <c:pt idx="3303">
                  <c:v>275850.01757527923</c:v>
                </c:pt>
                <c:pt idx="3304">
                  <c:v>276898.24764206528</c:v>
                </c:pt>
                <c:pt idx="3305">
                  <c:v>277950.46098310512</c:v>
                </c:pt>
                <c:pt idx="3306">
                  <c:v>279006.67273484095</c:v>
                </c:pt>
                <c:pt idx="3307">
                  <c:v>280066.89809123334</c:v>
                </c:pt>
                <c:pt idx="3308">
                  <c:v>281131.15230398002</c:v>
                </c:pt>
                <c:pt idx="3309">
                  <c:v>282199.45068273513</c:v>
                </c:pt>
                <c:pt idx="3310">
                  <c:v>283271.80859532952</c:v>
                </c:pt>
                <c:pt idx="3311">
                  <c:v>284348.24146799179</c:v>
                </c:pt>
                <c:pt idx="3312">
                  <c:v>285428.76478557015</c:v>
                </c:pt>
                <c:pt idx="3313">
                  <c:v>286513.39409175533</c:v>
                </c:pt>
                <c:pt idx="3314">
                  <c:v>287602.14498930401</c:v>
                </c:pt>
                <c:pt idx="3315">
                  <c:v>288695.03314026335</c:v>
                </c:pt>
                <c:pt idx="3316">
                  <c:v>289792.07426619634</c:v>
                </c:pt>
                <c:pt idx="3317">
                  <c:v>290893.28414840793</c:v>
                </c:pt>
                <c:pt idx="3318">
                  <c:v>291998.67862817191</c:v>
                </c:pt>
                <c:pt idx="3319">
                  <c:v>293108.27360695897</c:v>
                </c:pt>
                <c:pt idx="3320">
                  <c:v>294222.08504666545</c:v>
                </c:pt>
                <c:pt idx="3321">
                  <c:v>295340.1289698428</c:v>
                </c:pt>
                <c:pt idx="3322">
                  <c:v>296462.42145992821</c:v>
                </c:pt>
                <c:pt idx="3323">
                  <c:v>297588.97866147594</c:v>
                </c:pt>
                <c:pt idx="3324">
                  <c:v>298719.81678038958</c:v>
                </c:pt>
                <c:pt idx="3325">
                  <c:v>299854.95208415505</c:v>
                </c:pt>
                <c:pt idx="3326">
                  <c:v>300994.40090207488</c:v>
                </c:pt>
                <c:pt idx="3327">
                  <c:v>302138.17962550279</c:v>
                </c:pt>
                <c:pt idx="3328">
                  <c:v>303286.30470807973</c:v>
                </c:pt>
                <c:pt idx="3329">
                  <c:v>304438.79266597045</c:v>
                </c:pt>
                <c:pt idx="3330">
                  <c:v>305595.66007810115</c:v>
                </c:pt>
                <c:pt idx="3331">
                  <c:v>306756.92358639796</c:v>
                </c:pt>
                <c:pt idx="3332">
                  <c:v>307922.59989602625</c:v>
                </c:pt>
                <c:pt idx="3333">
                  <c:v>309092.70577563118</c:v>
                </c:pt>
                <c:pt idx="3334">
                  <c:v>310267.25805757858</c:v>
                </c:pt>
                <c:pt idx="3335">
                  <c:v>311446.2736381974</c:v>
                </c:pt>
                <c:pt idx="3336">
                  <c:v>312629.76947802253</c:v>
                </c:pt>
                <c:pt idx="3337">
                  <c:v>313817.76260203903</c:v>
                </c:pt>
                <c:pt idx="3338">
                  <c:v>315010.2700999268</c:v>
                </c:pt>
                <c:pt idx="3339">
                  <c:v>316207.3091263065</c:v>
                </c:pt>
                <c:pt idx="3340">
                  <c:v>317408.8969009865</c:v>
                </c:pt>
                <c:pt idx="3341">
                  <c:v>318615.05070921028</c:v>
                </c:pt>
                <c:pt idx="3342">
                  <c:v>319825.78790190531</c:v>
                </c:pt>
                <c:pt idx="3343">
                  <c:v>321041.12589593255</c:v>
                </c:pt>
                <c:pt idx="3344">
                  <c:v>322261.08217433712</c:v>
                </c:pt>
                <c:pt idx="3345">
                  <c:v>323485.67428659962</c:v>
                </c:pt>
                <c:pt idx="3346">
                  <c:v>324714.91984888871</c:v>
                </c:pt>
                <c:pt idx="3347">
                  <c:v>325948.83654431452</c:v>
                </c:pt>
                <c:pt idx="3348">
                  <c:v>327187.44212318293</c:v>
                </c:pt>
                <c:pt idx="3349">
                  <c:v>328430.75440325105</c:v>
                </c:pt>
                <c:pt idx="3350">
                  <c:v>329678.7912699834</c:v>
                </c:pt>
                <c:pt idx="3351">
                  <c:v>330931.57067680935</c:v>
                </c:pt>
                <c:pt idx="3352">
                  <c:v>332189.11064538121</c:v>
                </c:pt>
                <c:pt idx="3353">
                  <c:v>333451.42926583369</c:v>
                </c:pt>
                <c:pt idx="3354">
                  <c:v>334718.54469704389</c:v>
                </c:pt>
                <c:pt idx="3355">
                  <c:v>335990.47516689269</c:v>
                </c:pt>
                <c:pt idx="3356">
                  <c:v>337267.23897252692</c:v>
                </c:pt>
                <c:pt idx="3357">
                  <c:v>338548.85448062251</c:v>
                </c:pt>
                <c:pt idx="3358">
                  <c:v>339835.3401276489</c:v>
                </c:pt>
                <c:pt idx="3359">
                  <c:v>341126.71442013397</c:v>
                </c:pt>
                <c:pt idx="3360">
                  <c:v>342422.99593493051</c:v>
                </c:pt>
                <c:pt idx="3361">
                  <c:v>343724.20331948326</c:v>
                </c:pt>
                <c:pt idx="3362">
                  <c:v>345030.35529209732</c:v>
                </c:pt>
                <c:pt idx="3363">
                  <c:v>346341.47064220731</c:v>
                </c:pt>
                <c:pt idx="3364">
                  <c:v>347657.56823064771</c:v>
                </c:pt>
                <c:pt idx="3365">
                  <c:v>348978.66698992415</c:v>
                </c:pt>
                <c:pt idx="3366">
                  <c:v>350304.78592448588</c:v>
                </c:pt>
                <c:pt idx="3367">
                  <c:v>351635.94411099894</c:v>
                </c:pt>
                <c:pt idx="3368">
                  <c:v>352972.16069862072</c:v>
                </c:pt>
                <c:pt idx="3369">
                  <c:v>354313.45490927546</c:v>
                </c:pt>
                <c:pt idx="3370">
                  <c:v>355659.84603793069</c:v>
                </c:pt>
                <c:pt idx="3371">
                  <c:v>357011.35345287481</c:v>
                </c:pt>
                <c:pt idx="3372">
                  <c:v>358367.99659599573</c:v>
                </c:pt>
                <c:pt idx="3373">
                  <c:v>359729.79498306051</c:v>
                </c:pt>
                <c:pt idx="3374">
                  <c:v>361096.76820399612</c:v>
                </c:pt>
                <c:pt idx="3375">
                  <c:v>362468.93592317129</c:v>
                </c:pt>
                <c:pt idx="3376">
                  <c:v>363846.31787967932</c:v>
                </c:pt>
                <c:pt idx="3377">
                  <c:v>365228.93388762209</c:v>
                </c:pt>
                <c:pt idx="3378">
                  <c:v>366616.80383639503</c:v>
                </c:pt>
                <c:pt idx="3379">
                  <c:v>368009.94769097335</c:v>
                </c:pt>
                <c:pt idx="3380">
                  <c:v>369408.38549219904</c:v>
                </c:pt>
                <c:pt idx="3381">
                  <c:v>370812.13735706941</c:v>
                </c:pt>
                <c:pt idx="3382">
                  <c:v>372221.22347902629</c:v>
                </c:pt>
                <c:pt idx="3383">
                  <c:v>373635.6641282466</c:v>
                </c:pt>
                <c:pt idx="3384">
                  <c:v>375055.47965193394</c:v>
                </c:pt>
                <c:pt idx="3385">
                  <c:v>376480.6904746113</c:v>
                </c:pt>
                <c:pt idx="3386">
                  <c:v>377911.31709841482</c:v>
                </c:pt>
                <c:pt idx="3387">
                  <c:v>379347.3801033888</c:v>
                </c:pt>
                <c:pt idx="3388">
                  <c:v>380788.90014778171</c:v>
                </c:pt>
                <c:pt idx="3389">
                  <c:v>382235.89796834328</c:v>
                </c:pt>
                <c:pt idx="3390">
                  <c:v>383688.39438062301</c:v>
                </c:pt>
                <c:pt idx="3391">
                  <c:v>385146.41027926939</c:v>
                </c:pt>
                <c:pt idx="3392">
                  <c:v>386609.9666383306</c:v>
                </c:pt>
                <c:pt idx="3393">
                  <c:v>388079.08451155626</c:v>
                </c:pt>
                <c:pt idx="3394">
                  <c:v>389553.78503270017</c:v>
                </c:pt>
                <c:pt idx="3395">
                  <c:v>391034.08941582445</c:v>
                </c:pt>
                <c:pt idx="3396">
                  <c:v>392520.01895560458</c:v>
                </c:pt>
                <c:pt idx="3397">
                  <c:v>394011.59502763586</c:v>
                </c:pt>
                <c:pt idx="3398">
                  <c:v>395508.83908874088</c:v>
                </c:pt>
                <c:pt idx="3399">
                  <c:v>397011.77267727809</c:v>
                </c:pt>
                <c:pt idx="3400">
                  <c:v>398520.41741345177</c:v>
                </c:pt>
                <c:pt idx="3401">
                  <c:v>400034.79499962291</c:v>
                </c:pt>
                <c:pt idx="3402">
                  <c:v>401554.9272206215</c:v>
                </c:pt>
                <c:pt idx="3403">
                  <c:v>403080.83594405989</c:v>
                </c:pt>
                <c:pt idx="3404">
                  <c:v>404612.54312064731</c:v>
                </c:pt>
                <c:pt idx="3405">
                  <c:v>406150.07078450581</c:v>
                </c:pt>
                <c:pt idx="3406">
                  <c:v>407693.44105348695</c:v>
                </c:pt>
                <c:pt idx="3407">
                  <c:v>409242.6761294902</c:v>
                </c:pt>
                <c:pt idx="3408">
                  <c:v>410797.79829878226</c:v>
                </c:pt>
                <c:pt idx="3409">
                  <c:v>412358.82993231766</c:v>
                </c:pt>
                <c:pt idx="3410">
                  <c:v>413925.79348606046</c:v>
                </c:pt>
                <c:pt idx="3411">
                  <c:v>415498.71150130749</c:v>
                </c:pt>
                <c:pt idx="3412">
                  <c:v>417077.60660501249</c:v>
                </c:pt>
                <c:pt idx="3413">
                  <c:v>418662.50151011156</c:v>
                </c:pt>
                <c:pt idx="3414">
                  <c:v>420253.41901585</c:v>
                </c:pt>
                <c:pt idx="3415">
                  <c:v>421850.38200811023</c:v>
                </c:pt>
                <c:pt idx="3416">
                  <c:v>423453.41345974104</c:v>
                </c:pt>
                <c:pt idx="3417">
                  <c:v>425062.53643088805</c:v>
                </c:pt>
                <c:pt idx="3418">
                  <c:v>426677.77406932542</c:v>
                </c:pt>
                <c:pt idx="3419">
                  <c:v>428299.14961078885</c:v>
                </c:pt>
                <c:pt idx="3420">
                  <c:v>429926.68637930986</c:v>
                </c:pt>
                <c:pt idx="3421">
                  <c:v>431560.40778755123</c:v>
                </c:pt>
                <c:pt idx="3422">
                  <c:v>433200.33733714395</c:v>
                </c:pt>
                <c:pt idx="3423">
                  <c:v>434846.49861902511</c:v>
                </c:pt>
                <c:pt idx="3424">
                  <c:v>436498.9153137774</c:v>
                </c:pt>
                <c:pt idx="3425">
                  <c:v>438157.61119196977</c:v>
                </c:pt>
                <c:pt idx="3426">
                  <c:v>439822.61011449929</c:v>
                </c:pt>
                <c:pt idx="3427">
                  <c:v>441493.93603293441</c:v>
                </c:pt>
                <c:pt idx="3428">
                  <c:v>443171.61298985954</c:v>
                </c:pt>
                <c:pt idx="3429">
                  <c:v>444855.66511922103</c:v>
                </c:pt>
                <c:pt idx="3430">
                  <c:v>446546.11664667405</c:v>
                </c:pt>
                <c:pt idx="3431">
                  <c:v>448242.99188993144</c:v>
                </c:pt>
                <c:pt idx="3432">
                  <c:v>449946.31525911321</c:v>
                </c:pt>
                <c:pt idx="3433">
                  <c:v>451656.11125709786</c:v>
                </c:pt>
                <c:pt idx="3434">
                  <c:v>453372.40447987482</c:v>
                </c:pt>
                <c:pt idx="3435">
                  <c:v>455095.21961689834</c:v>
                </c:pt>
                <c:pt idx="3436">
                  <c:v>456824.58145144256</c:v>
                </c:pt>
                <c:pt idx="3437">
                  <c:v>458560.51486095804</c:v>
                </c:pt>
                <c:pt idx="3438">
                  <c:v>460303.04481742968</c:v>
                </c:pt>
                <c:pt idx="3439">
                  <c:v>462052.19638773589</c:v>
                </c:pt>
                <c:pt idx="3440">
                  <c:v>463807.99473400932</c:v>
                </c:pt>
                <c:pt idx="3441">
                  <c:v>465570.46511399857</c:v>
                </c:pt>
                <c:pt idx="3442">
                  <c:v>467339.63288143178</c:v>
                </c:pt>
                <c:pt idx="3443">
                  <c:v>469115.52348638122</c:v>
                </c:pt>
                <c:pt idx="3444">
                  <c:v>470898.16247562948</c:v>
                </c:pt>
                <c:pt idx="3445">
                  <c:v>472687.57549303689</c:v>
                </c:pt>
                <c:pt idx="3446">
                  <c:v>474483.78827991046</c:v>
                </c:pt>
                <c:pt idx="3447">
                  <c:v>476286.82667537412</c:v>
                </c:pt>
                <c:pt idx="3448">
                  <c:v>478096.71661674057</c:v>
                </c:pt>
                <c:pt idx="3449">
                  <c:v>479913.48413988418</c:v>
                </c:pt>
                <c:pt idx="3450">
                  <c:v>481737.15537961578</c:v>
                </c:pt>
                <c:pt idx="3451">
                  <c:v>483567.75657005835</c:v>
                </c:pt>
                <c:pt idx="3452">
                  <c:v>485405.31404502457</c:v>
                </c:pt>
                <c:pt idx="3453">
                  <c:v>487249.8542383957</c:v>
                </c:pt>
                <c:pt idx="3454">
                  <c:v>489101.40368450159</c:v>
                </c:pt>
                <c:pt idx="3455">
                  <c:v>490959.9890185027</c:v>
                </c:pt>
                <c:pt idx="3456">
                  <c:v>492825.63697677304</c:v>
                </c:pt>
                <c:pt idx="3457">
                  <c:v>494698.37439728476</c:v>
                </c:pt>
                <c:pt idx="3458">
                  <c:v>496578.22821999446</c:v>
                </c:pt>
                <c:pt idx="3459">
                  <c:v>498465.22548723046</c:v>
                </c:pt>
                <c:pt idx="3460">
                  <c:v>500359.39334408194</c:v>
                </c:pt>
                <c:pt idx="3461">
                  <c:v>502260.75903878949</c:v>
                </c:pt>
                <c:pt idx="3462">
                  <c:v>504169.34992313688</c:v>
                </c:pt>
                <c:pt idx="3463">
                  <c:v>506085.1934528448</c:v>
                </c:pt>
                <c:pt idx="3464">
                  <c:v>508008.31718796561</c:v>
                </c:pt>
                <c:pt idx="3465">
                  <c:v>509938.74879327987</c:v>
                </c:pt>
                <c:pt idx="3466">
                  <c:v>511876.51603869436</c:v>
                </c:pt>
                <c:pt idx="3467">
                  <c:v>513821.64679964143</c:v>
                </c:pt>
                <c:pt idx="3468">
                  <c:v>515774.16905748006</c:v>
                </c:pt>
                <c:pt idx="3469">
                  <c:v>517734.11089989851</c:v>
                </c:pt>
                <c:pt idx="3470">
                  <c:v>519701.50052131811</c:v>
                </c:pt>
                <c:pt idx="3471">
                  <c:v>521676.36622329912</c:v>
                </c:pt>
                <c:pt idx="3472">
                  <c:v>523658.73641494766</c:v>
                </c:pt>
                <c:pt idx="3473">
                  <c:v>525648.63961332443</c:v>
                </c:pt>
                <c:pt idx="3474">
                  <c:v>527646.10444385512</c:v>
                </c:pt>
                <c:pt idx="3475">
                  <c:v>529651.15964074177</c:v>
                </c:pt>
                <c:pt idx="3476">
                  <c:v>531663.83404737664</c:v>
                </c:pt>
                <c:pt idx="3477">
                  <c:v>533684.15661675669</c:v>
                </c:pt>
                <c:pt idx="3478">
                  <c:v>535712.15641190042</c:v>
                </c:pt>
                <c:pt idx="3479">
                  <c:v>537747.8626062657</c:v>
                </c:pt>
                <c:pt idx="3480">
                  <c:v>539791.30448416946</c:v>
                </c:pt>
                <c:pt idx="3481">
                  <c:v>541842.51144120935</c:v>
                </c:pt>
                <c:pt idx="3482">
                  <c:v>543901.51298468595</c:v>
                </c:pt>
                <c:pt idx="3483">
                  <c:v>545968.33873402781</c:v>
                </c:pt>
                <c:pt idx="3484">
                  <c:v>548043.0184212171</c:v>
                </c:pt>
                <c:pt idx="3485">
                  <c:v>550125.58189121773</c:v>
                </c:pt>
                <c:pt idx="3486">
                  <c:v>552216.0591024044</c:v>
                </c:pt>
                <c:pt idx="3487">
                  <c:v>554314.4801269935</c:v>
                </c:pt>
                <c:pt idx="3488">
                  <c:v>556420.87515147612</c:v>
                </c:pt>
                <c:pt idx="3489">
                  <c:v>558535.2744770518</c:v>
                </c:pt>
                <c:pt idx="3490">
                  <c:v>560657.7085200646</c:v>
                </c:pt>
                <c:pt idx="3491">
                  <c:v>562788.20781244081</c:v>
                </c:pt>
                <c:pt idx="3492">
                  <c:v>564926.80300212814</c:v>
                </c:pt>
                <c:pt idx="3493">
                  <c:v>567073.52485353628</c:v>
                </c:pt>
                <c:pt idx="3494">
                  <c:v>569228.40424797975</c:v>
                </c:pt>
                <c:pt idx="3495">
                  <c:v>571391.47218412207</c:v>
                </c:pt>
                <c:pt idx="3496">
                  <c:v>573562.75977842172</c:v>
                </c:pt>
                <c:pt idx="3497">
                  <c:v>575742.29826557974</c:v>
                </c:pt>
                <c:pt idx="3498">
                  <c:v>577930.118998989</c:v>
                </c:pt>
                <c:pt idx="3499">
                  <c:v>580126.25345118518</c:v>
                </c:pt>
                <c:pt idx="3500">
                  <c:v>582330.73321429966</c:v>
                </c:pt>
                <c:pt idx="3501">
                  <c:v>584543.59000051406</c:v>
                </c:pt>
                <c:pt idx="3502">
                  <c:v>586764.85564251605</c:v>
                </c:pt>
                <c:pt idx="3503">
                  <c:v>588994.56209395768</c:v>
                </c:pt>
                <c:pt idx="3504">
                  <c:v>591232.74142991472</c:v>
                </c:pt>
                <c:pt idx="3505">
                  <c:v>593479.42584734841</c:v>
                </c:pt>
                <c:pt idx="3506">
                  <c:v>595734.64766556839</c:v>
                </c:pt>
                <c:pt idx="3507">
                  <c:v>597998.43932669761</c:v>
                </c:pt>
                <c:pt idx="3508">
                  <c:v>600270.83339613909</c:v>
                </c:pt>
                <c:pt idx="3509">
                  <c:v>602551.86256304441</c:v>
                </c:pt>
                <c:pt idx="3510">
                  <c:v>604841.55964078405</c:v>
                </c:pt>
                <c:pt idx="3511">
                  <c:v>607139.95756741904</c:v>
                </c:pt>
                <c:pt idx="3512">
                  <c:v>609447.08940617531</c:v>
                </c:pt>
                <c:pt idx="3513">
                  <c:v>611762.98834591883</c:v>
                </c:pt>
                <c:pt idx="3514">
                  <c:v>614087.68770163332</c:v>
                </c:pt>
                <c:pt idx="3515">
                  <c:v>616421.22091489949</c:v>
                </c:pt>
                <c:pt idx="3516">
                  <c:v>618763.62155437609</c:v>
                </c:pt>
                <c:pt idx="3517">
                  <c:v>621114.92331628269</c:v>
                </c:pt>
                <c:pt idx="3518">
                  <c:v>623475.16002488462</c:v>
                </c:pt>
                <c:pt idx="3519">
                  <c:v>625844.3656329792</c:v>
                </c:pt>
                <c:pt idx="3520">
                  <c:v>628222.57422238449</c:v>
                </c:pt>
                <c:pt idx="3521">
                  <c:v>630609.82000442955</c:v>
                </c:pt>
                <c:pt idx="3522">
                  <c:v>633006.13732044643</c:v>
                </c:pt>
                <c:pt idx="3523">
                  <c:v>635411.5606422642</c:v>
                </c:pt>
                <c:pt idx="3524">
                  <c:v>637826.12457270478</c:v>
                </c:pt>
                <c:pt idx="3525">
                  <c:v>640249.86384608108</c:v>
                </c:pt>
                <c:pt idx="3526">
                  <c:v>642682.81332869618</c:v>
                </c:pt>
                <c:pt idx="3527">
                  <c:v>645125.00801934523</c:v>
                </c:pt>
                <c:pt idx="3528">
                  <c:v>647576.48304981878</c:v>
                </c:pt>
                <c:pt idx="3529">
                  <c:v>650037.27368540806</c:v>
                </c:pt>
                <c:pt idx="3530">
                  <c:v>652507.41532541264</c:v>
                </c:pt>
                <c:pt idx="3531">
                  <c:v>654986.94350364921</c:v>
                </c:pt>
                <c:pt idx="3532">
                  <c:v>657475.89388896304</c:v>
                </c:pt>
                <c:pt idx="3533">
                  <c:v>659974.30228574108</c:v>
                </c:pt>
                <c:pt idx="3534">
                  <c:v>662482.20463442686</c:v>
                </c:pt>
                <c:pt idx="3535">
                  <c:v>664999.63701203768</c:v>
                </c:pt>
                <c:pt idx="3536">
                  <c:v>667526.63563268341</c:v>
                </c:pt>
                <c:pt idx="3537">
                  <c:v>670063.23684808763</c:v>
                </c:pt>
                <c:pt idx="3538">
                  <c:v>672609.4771481104</c:v>
                </c:pt>
                <c:pt idx="3539">
                  <c:v>675165.39316127321</c:v>
                </c:pt>
                <c:pt idx="3540">
                  <c:v>677731.02165528608</c:v>
                </c:pt>
                <c:pt idx="3541">
                  <c:v>680306.39953757613</c:v>
                </c:pt>
                <c:pt idx="3542">
                  <c:v>682891.56385581894</c:v>
                </c:pt>
                <c:pt idx="3543">
                  <c:v>685486.55179847102</c:v>
                </c:pt>
                <c:pt idx="3544">
                  <c:v>688091.4006953052</c:v>
                </c:pt>
                <c:pt idx="3545">
                  <c:v>690706.14801794733</c:v>
                </c:pt>
                <c:pt idx="3546">
                  <c:v>693330.83138041559</c:v>
                </c:pt>
                <c:pt idx="3547">
                  <c:v>695965.48853966116</c:v>
                </c:pt>
                <c:pt idx="3548">
                  <c:v>698610.15739611187</c:v>
                </c:pt>
                <c:pt idx="3549">
                  <c:v>701264.87599421712</c:v>
                </c:pt>
                <c:pt idx="3550">
                  <c:v>703929.68252299516</c:v>
                </c:pt>
                <c:pt idx="3551">
                  <c:v>706604.61531658261</c:v>
                </c:pt>
                <c:pt idx="3552">
                  <c:v>709289.71285478561</c:v>
                </c:pt>
                <c:pt idx="3553">
                  <c:v>711985.01376363379</c:v>
                </c:pt>
                <c:pt idx="3554">
                  <c:v>714690.55681593565</c:v>
                </c:pt>
                <c:pt idx="3555">
                  <c:v>717406.3809318362</c:v>
                </c:pt>
                <c:pt idx="3556">
                  <c:v>720132.52517937717</c:v>
                </c:pt>
                <c:pt idx="3557">
                  <c:v>722869.0287750588</c:v>
                </c:pt>
                <c:pt idx="3558">
                  <c:v>725615.931084404</c:v>
                </c:pt>
                <c:pt idx="3559">
                  <c:v>728373.27162252471</c:v>
                </c:pt>
                <c:pt idx="3560">
                  <c:v>731141.09005469037</c:v>
                </c:pt>
                <c:pt idx="3561">
                  <c:v>733919.42619689822</c:v>
                </c:pt>
                <c:pt idx="3562">
                  <c:v>736708.32001644641</c:v>
                </c:pt>
                <c:pt idx="3563">
                  <c:v>739507.81163250888</c:v>
                </c:pt>
                <c:pt idx="3564">
                  <c:v>742317.94131671241</c:v>
                </c:pt>
                <c:pt idx="3565">
                  <c:v>745138.74949371594</c:v>
                </c:pt>
                <c:pt idx="3566">
                  <c:v>747970.2767417921</c:v>
                </c:pt>
                <c:pt idx="3567">
                  <c:v>750812.5637934109</c:v>
                </c:pt>
                <c:pt idx="3568">
                  <c:v>753665.65153582592</c:v>
                </c:pt>
                <c:pt idx="3569">
                  <c:v>756529.58101166203</c:v>
                </c:pt>
                <c:pt idx="3570">
                  <c:v>759404.39341950638</c:v>
                </c:pt>
                <c:pt idx="3571">
                  <c:v>762290.13011450053</c:v>
                </c:pt>
                <c:pt idx="3572">
                  <c:v>765186.83260893566</c:v>
                </c:pt>
                <c:pt idx="3573">
                  <c:v>768094.54257284966</c:v>
                </c:pt>
                <c:pt idx="3574">
                  <c:v>771013.30183462647</c:v>
                </c:pt>
                <c:pt idx="3575">
                  <c:v>773943.15238159802</c:v>
                </c:pt>
                <c:pt idx="3576">
                  <c:v>776884.13636064809</c:v>
                </c:pt>
                <c:pt idx="3577">
                  <c:v>779836.29607881862</c:v>
                </c:pt>
                <c:pt idx="3578">
                  <c:v>782799.67400391819</c:v>
                </c:pt>
                <c:pt idx="3579">
                  <c:v>785774.3127651331</c:v>
                </c:pt>
                <c:pt idx="3580">
                  <c:v>788760.25515364064</c:v>
                </c:pt>
                <c:pt idx="3581">
                  <c:v>791757.54412322445</c:v>
                </c:pt>
                <c:pt idx="3582">
                  <c:v>794766.2227908927</c:v>
                </c:pt>
                <c:pt idx="3583">
                  <c:v>797786.33443749812</c:v>
                </c:pt>
                <c:pt idx="3584">
                  <c:v>800817.92250836059</c:v>
                </c:pt>
                <c:pt idx="3585">
                  <c:v>803861.03061389236</c:v>
                </c:pt>
                <c:pt idx="3586">
                  <c:v>806915.70253022516</c:v>
                </c:pt>
                <c:pt idx="3587">
                  <c:v>809981.98219984001</c:v>
                </c:pt>
                <c:pt idx="3588">
                  <c:v>813059.91373219946</c:v>
                </c:pt>
                <c:pt idx="3589">
                  <c:v>816149.54140438186</c:v>
                </c:pt>
                <c:pt idx="3590">
                  <c:v>819250.90966171853</c:v>
                </c:pt>
                <c:pt idx="3591">
                  <c:v>822364.06311843311</c:v>
                </c:pt>
                <c:pt idx="3592">
                  <c:v>825489.04655828315</c:v>
                </c:pt>
                <c:pt idx="3593">
                  <c:v>828625.90493520466</c:v>
                </c:pt>
                <c:pt idx="3594">
                  <c:v>831774.68337395845</c:v>
                </c:pt>
                <c:pt idx="3595">
                  <c:v>834935.42717077956</c:v>
                </c:pt>
                <c:pt idx="3596">
                  <c:v>838108.1817940285</c:v>
                </c:pt>
                <c:pt idx="3597">
                  <c:v>841292.99288484582</c:v>
                </c:pt>
                <c:pt idx="3598">
                  <c:v>844489.90625780821</c:v>
                </c:pt>
                <c:pt idx="3599">
                  <c:v>847698.96790158795</c:v>
                </c:pt>
                <c:pt idx="3600">
                  <c:v>850920.22397961398</c:v>
                </c:pt>
                <c:pt idx="3601">
                  <c:v>854153.72083073657</c:v>
                </c:pt>
                <c:pt idx="3602">
                  <c:v>857399.50496989337</c:v>
                </c:pt>
                <c:pt idx="3603">
                  <c:v>860657.62308877904</c:v>
                </c:pt>
                <c:pt idx="3604">
                  <c:v>863928.12205651647</c:v>
                </c:pt>
                <c:pt idx="3605">
                  <c:v>867211.04892033129</c:v>
                </c:pt>
                <c:pt idx="3606">
                  <c:v>870506.45090622862</c:v>
                </c:pt>
                <c:pt idx="3607">
                  <c:v>873814.37541967235</c:v>
                </c:pt>
                <c:pt idx="3608">
                  <c:v>877134.87004626717</c:v>
                </c:pt>
                <c:pt idx="3609">
                  <c:v>880467.98255244305</c:v>
                </c:pt>
                <c:pt idx="3610">
                  <c:v>883813.76088614238</c:v>
                </c:pt>
                <c:pt idx="3611">
                  <c:v>887172.25317750976</c:v>
                </c:pt>
                <c:pt idx="3612">
                  <c:v>890543.50773958431</c:v>
                </c:pt>
                <c:pt idx="3613">
                  <c:v>893927.5730689948</c:v>
                </c:pt>
                <c:pt idx="3614">
                  <c:v>897324.49784665694</c:v>
                </c:pt>
                <c:pt idx="3615">
                  <c:v>900734.33093847428</c:v>
                </c:pt>
                <c:pt idx="3616">
                  <c:v>904157.12139604054</c:v>
                </c:pt>
                <c:pt idx="3617">
                  <c:v>907592.91845734557</c:v>
                </c:pt>
                <c:pt idx="3618">
                  <c:v>911041.77154748351</c:v>
                </c:pt>
                <c:pt idx="3619">
                  <c:v>914503.73027936392</c:v>
                </c:pt>
                <c:pt idx="3620">
                  <c:v>917978.8444544255</c:v>
                </c:pt>
                <c:pt idx="3621">
                  <c:v>921467.16406335239</c:v>
                </c:pt>
                <c:pt idx="3622">
                  <c:v>924968.73928679316</c:v>
                </c:pt>
                <c:pt idx="3623">
                  <c:v>928483.62049608305</c:v>
                </c:pt>
                <c:pt idx="3624">
                  <c:v>932011.85825396818</c:v>
                </c:pt>
                <c:pt idx="3625">
                  <c:v>935553.50331533328</c:v>
                </c:pt>
                <c:pt idx="3626">
                  <c:v>939108.60662793159</c:v>
                </c:pt>
                <c:pt idx="3627">
                  <c:v>942677.21933311771</c:v>
                </c:pt>
                <c:pt idx="3628">
                  <c:v>946259.39276658359</c:v>
                </c:pt>
                <c:pt idx="3629">
                  <c:v>949855.17845909658</c:v>
                </c:pt>
                <c:pt idx="3630">
                  <c:v>953464.62813724112</c:v>
                </c:pt>
                <c:pt idx="3631">
                  <c:v>957087.79372416262</c:v>
                </c:pt>
                <c:pt idx="3632">
                  <c:v>960724.72734031442</c:v>
                </c:pt>
                <c:pt idx="3633">
                  <c:v>964375.48130420758</c:v>
                </c:pt>
                <c:pt idx="3634">
                  <c:v>968040.10813316365</c:v>
                </c:pt>
                <c:pt idx="3635">
                  <c:v>971718.66054406972</c:v>
                </c:pt>
                <c:pt idx="3636">
                  <c:v>975411.19145413721</c:v>
                </c:pt>
                <c:pt idx="3637">
                  <c:v>979117.75398166291</c:v>
                </c:pt>
                <c:pt idx="3638">
                  <c:v>982838.40144679323</c:v>
                </c:pt>
                <c:pt idx="3639">
                  <c:v>986573.18737229111</c:v>
                </c:pt>
                <c:pt idx="3640">
                  <c:v>990322.16548430582</c:v>
                </c:pt>
                <c:pt idx="3641">
                  <c:v>994085.38971314626</c:v>
                </c:pt>
                <c:pt idx="3642">
                  <c:v>997862.91419405618</c:v>
                </c:pt>
                <c:pt idx="3643">
                  <c:v>1001654.7932679936</c:v>
                </c:pt>
                <c:pt idx="3644">
                  <c:v>1005461.0814824121</c:v>
                </c:pt>
                <c:pt idx="3645">
                  <c:v>1009281.8335920452</c:v>
                </c:pt>
                <c:pt idx="3646">
                  <c:v>1013117.104559695</c:v>
                </c:pt>
                <c:pt idx="3647">
                  <c:v>1016966.9495570218</c:v>
                </c:pt>
                <c:pt idx="3648">
                  <c:v>1020831.4239653385</c:v>
                </c:pt>
                <c:pt idx="3649">
                  <c:v>1024710.5833764068</c:v>
                </c:pt>
                <c:pt idx="3650">
                  <c:v>1028604.4835932372</c:v>
                </c:pt>
                <c:pt idx="3651">
                  <c:v>1032513.1806308916</c:v>
                </c:pt>
                <c:pt idx="3652">
                  <c:v>1036436.730717289</c:v>
                </c:pt>
                <c:pt idx="3653">
                  <c:v>1040375.1902940148</c:v>
                </c:pt>
                <c:pt idx="3654">
                  <c:v>1044328.6160171321</c:v>
                </c:pt>
                <c:pt idx="3655">
                  <c:v>1048297.0647579972</c:v>
                </c:pt>
                <c:pt idx="3656">
                  <c:v>1052280.5936040776</c:v>
                </c:pt>
                <c:pt idx="3657">
                  <c:v>1056279.2598597731</c:v>
                </c:pt>
                <c:pt idx="3658">
                  <c:v>1060293.1210472402</c:v>
                </c:pt>
                <c:pt idx="3659">
                  <c:v>1064322.2349072197</c:v>
                </c:pt>
                <c:pt idx="3660">
                  <c:v>1068366.6593998671</c:v>
                </c:pt>
                <c:pt idx="3661">
                  <c:v>1072426.4527055866</c:v>
                </c:pt>
                <c:pt idx="3662">
                  <c:v>1076501.6732258678</c:v>
                </c:pt>
                <c:pt idx="3663">
                  <c:v>1080592.3795841262</c:v>
                </c:pt>
                <c:pt idx="3664">
                  <c:v>1084698.630626546</c:v>
                </c:pt>
                <c:pt idx="3665">
                  <c:v>1088820.485422927</c:v>
                </c:pt>
                <c:pt idx="3666">
                  <c:v>1092958.0032675341</c:v>
                </c:pt>
                <c:pt idx="3667">
                  <c:v>1097111.2436799507</c:v>
                </c:pt>
                <c:pt idx="3668">
                  <c:v>1101280.2664059345</c:v>
                </c:pt>
                <c:pt idx="3669">
                  <c:v>1105465.131418277</c:v>
                </c:pt>
                <c:pt idx="3670">
                  <c:v>1109665.8989176666</c:v>
                </c:pt>
                <c:pt idx="3671">
                  <c:v>1113882.6293335538</c:v>
                </c:pt>
                <c:pt idx="3672">
                  <c:v>1118115.3833250215</c:v>
                </c:pt>
                <c:pt idx="3673">
                  <c:v>1122364.2217816566</c:v>
                </c:pt>
                <c:pt idx="3674">
                  <c:v>1126629.2058244268</c:v>
                </c:pt>
                <c:pt idx="3675">
                  <c:v>1130910.3968065598</c:v>
                </c:pt>
                <c:pt idx="3676">
                  <c:v>1135207.8563144247</c:v>
                </c:pt>
                <c:pt idx="3677">
                  <c:v>1139521.6461684194</c:v>
                </c:pt>
                <c:pt idx="3678">
                  <c:v>1143851.8284238593</c:v>
                </c:pt>
                <c:pt idx="3679">
                  <c:v>1148198.46537187</c:v>
                </c:pt>
                <c:pt idx="3680">
                  <c:v>1152561.619540283</c:v>
                </c:pt>
                <c:pt idx="3681">
                  <c:v>1156941.353694536</c:v>
                </c:pt>
                <c:pt idx="3682">
                  <c:v>1161337.7308385754</c:v>
                </c:pt>
                <c:pt idx="3683">
                  <c:v>1165750.8142157621</c:v>
                </c:pt>
                <c:pt idx="3684">
                  <c:v>1170180.667309782</c:v>
                </c:pt>
                <c:pt idx="3685">
                  <c:v>1174627.3538455593</c:v>
                </c:pt>
                <c:pt idx="3686">
                  <c:v>1179090.9377901724</c:v>
                </c:pt>
                <c:pt idx="3687">
                  <c:v>1183571.483353775</c:v>
                </c:pt>
                <c:pt idx="3688">
                  <c:v>1188069.0549905193</c:v>
                </c:pt>
                <c:pt idx="3689">
                  <c:v>1192583.7173994833</c:v>
                </c:pt>
                <c:pt idx="3690">
                  <c:v>1197115.5355256014</c:v>
                </c:pt>
                <c:pt idx="3691">
                  <c:v>1201664.5745605987</c:v>
                </c:pt>
                <c:pt idx="3692">
                  <c:v>1206230.8999439289</c:v>
                </c:pt>
                <c:pt idx="3693">
                  <c:v>1210814.577363716</c:v>
                </c:pt>
                <c:pt idx="3694">
                  <c:v>1215415.6727576982</c:v>
                </c:pt>
                <c:pt idx="3695">
                  <c:v>1220034.2523141776</c:v>
                </c:pt>
                <c:pt idx="3696">
                  <c:v>1224670.3824729715</c:v>
                </c:pt>
                <c:pt idx="3697">
                  <c:v>1229324.1299263688</c:v>
                </c:pt>
                <c:pt idx="3698">
                  <c:v>1233995.561620089</c:v>
                </c:pt>
                <c:pt idx="3699">
                  <c:v>1238684.7447542453</c:v>
                </c:pt>
                <c:pt idx="3700">
                  <c:v>1243391.7467843115</c:v>
                </c:pt>
                <c:pt idx="3701">
                  <c:v>1248116.6354220919</c:v>
                </c:pt>
                <c:pt idx="3702">
                  <c:v>1252859.478636696</c:v>
                </c:pt>
                <c:pt idx="3703">
                  <c:v>1257620.3446555154</c:v>
                </c:pt>
                <c:pt idx="3704">
                  <c:v>1262399.3019652064</c:v>
                </c:pt>
                <c:pt idx="3705">
                  <c:v>1267196.4193126743</c:v>
                </c:pt>
                <c:pt idx="3706">
                  <c:v>1272011.7657060625</c:v>
                </c:pt>
                <c:pt idx="3707">
                  <c:v>1276845.4104157456</c:v>
                </c:pt>
                <c:pt idx="3708">
                  <c:v>1281697.4229753255</c:v>
                </c:pt>
                <c:pt idx="3709">
                  <c:v>1286567.8731826318</c:v>
                </c:pt>
                <c:pt idx="3710">
                  <c:v>1291456.8311007258</c:v>
                </c:pt>
                <c:pt idx="3711">
                  <c:v>1296364.3670589086</c:v>
                </c:pt>
                <c:pt idx="3712">
                  <c:v>1301290.5516537325</c:v>
                </c:pt>
                <c:pt idx="3713">
                  <c:v>1306235.4557500167</c:v>
                </c:pt>
                <c:pt idx="3714">
                  <c:v>1311199.1504818669</c:v>
                </c:pt>
                <c:pt idx="3715">
                  <c:v>1316181.707253698</c:v>
                </c:pt>
                <c:pt idx="3716">
                  <c:v>1321183.1977412621</c:v>
                </c:pt>
                <c:pt idx="3717">
                  <c:v>1326203.6938926789</c:v>
                </c:pt>
                <c:pt idx="3718">
                  <c:v>1331243.2679294711</c:v>
                </c:pt>
                <c:pt idx="3719">
                  <c:v>1336301.9923476032</c:v>
                </c:pt>
                <c:pt idx="3720">
                  <c:v>1341379.9399185241</c:v>
                </c:pt>
                <c:pt idx="3721">
                  <c:v>1346477.1836902145</c:v>
                </c:pt>
                <c:pt idx="3722">
                  <c:v>1351593.7969882374</c:v>
                </c:pt>
                <c:pt idx="3723">
                  <c:v>1356729.8534167928</c:v>
                </c:pt>
                <c:pt idx="3724">
                  <c:v>1361885.4268597767</c:v>
                </c:pt>
                <c:pt idx="3725">
                  <c:v>1367060.591481844</c:v>
                </c:pt>
                <c:pt idx="3726">
                  <c:v>1372255.421729475</c:v>
                </c:pt>
                <c:pt idx="3727">
                  <c:v>1377469.9923320471</c:v>
                </c:pt>
                <c:pt idx="3728">
                  <c:v>1382704.378302909</c:v>
                </c:pt>
                <c:pt idx="3729">
                  <c:v>1387958.6549404601</c:v>
                </c:pt>
                <c:pt idx="3730">
                  <c:v>1393232.8978292339</c:v>
                </c:pt>
                <c:pt idx="3731">
                  <c:v>1398527.182840985</c:v>
                </c:pt>
                <c:pt idx="3732">
                  <c:v>1403841.5861357809</c:v>
                </c:pt>
                <c:pt idx="3733">
                  <c:v>1409176.1841630968</c:v>
                </c:pt>
                <c:pt idx="3734">
                  <c:v>1414531.0536629166</c:v>
                </c:pt>
                <c:pt idx="3735">
                  <c:v>1419906.2716668358</c:v>
                </c:pt>
                <c:pt idx="3736">
                  <c:v>1425301.9154991698</c:v>
                </c:pt>
                <c:pt idx="3737">
                  <c:v>1430718.0627780666</c:v>
                </c:pt>
                <c:pt idx="3738">
                  <c:v>1436154.7914166234</c:v>
                </c:pt>
                <c:pt idx="3739">
                  <c:v>1441612.1796240066</c:v>
                </c:pt>
                <c:pt idx="3740">
                  <c:v>1447090.305906578</c:v>
                </c:pt>
                <c:pt idx="3741">
                  <c:v>1452589.2490690229</c:v>
                </c:pt>
                <c:pt idx="3742">
                  <c:v>1458109.0882154852</c:v>
                </c:pt>
                <c:pt idx="3743">
                  <c:v>1463649.9027507042</c:v>
                </c:pt>
                <c:pt idx="3744">
                  <c:v>1469211.7723811569</c:v>
                </c:pt>
                <c:pt idx="3745">
                  <c:v>1474794.7771162053</c:v>
                </c:pt>
                <c:pt idx="3746">
                  <c:v>1480398.997269247</c:v>
                </c:pt>
                <c:pt idx="3747">
                  <c:v>1486024.5134588701</c:v>
                </c:pt>
                <c:pt idx="3748">
                  <c:v>1491671.4066100139</c:v>
                </c:pt>
                <c:pt idx="3749">
                  <c:v>1497339.7579551321</c:v>
                </c:pt>
                <c:pt idx="3750">
                  <c:v>1503029.6490353616</c:v>
                </c:pt>
                <c:pt idx="3751">
                  <c:v>1508741.161701696</c:v>
                </c:pt>
                <c:pt idx="3752">
                  <c:v>1514474.3781161625</c:v>
                </c:pt>
                <c:pt idx="3753">
                  <c:v>1520229.380753004</c:v>
                </c:pt>
                <c:pt idx="3754">
                  <c:v>1526006.2523998655</c:v>
                </c:pt>
                <c:pt idx="3755">
                  <c:v>1531805.076158985</c:v>
                </c:pt>
                <c:pt idx="3756">
                  <c:v>1537625.9354483893</c:v>
                </c:pt>
                <c:pt idx="3757">
                  <c:v>1543468.9140030933</c:v>
                </c:pt>
                <c:pt idx="3758">
                  <c:v>1549334.0958763051</c:v>
                </c:pt>
                <c:pt idx="3759">
                  <c:v>1555221.5654406352</c:v>
                </c:pt>
                <c:pt idx="3760">
                  <c:v>1561131.4073893097</c:v>
                </c:pt>
                <c:pt idx="3761">
                  <c:v>1567063.7067373891</c:v>
                </c:pt>
                <c:pt idx="3762">
                  <c:v>1573018.5488229913</c:v>
                </c:pt>
                <c:pt idx="3763">
                  <c:v>1578996.0193085186</c:v>
                </c:pt>
                <c:pt idx="3764">
                  <c:v>1584996.2041818909</c:v>
                </c:pt>
                <c:pt idx="3765">
                  <c:v>1591019.1897577823</c:v>
                </c:pt>
                <c:pt idx="3766">
                  <c:v>1597065.0626788619</c:v>
                </c:pt>
                <c:pt idx="3767">
                  <c:v>1603133.9099170417</c:v>
                </c:pt>
                <c:pt idx="3768">
                  <c:v>1609225.8187747265</c:v>
                </c:pt>
                <c:pt idx="3769">
                  <c:v>1615340.8768860705</c:v>
                </c:pt>
                <c:pt idx="3770">
                  <c:v>1621479.1722182375</c:v>
                </c:pt>
                <c:pt idx="3771">
                  <c:v>1627640.793072667</c:v>
                </c:pt>
                <c:pt idx="3772">
                  <c:v>1633825.8280863431</c:v>
                </c:pt>
                <c:pt idx="3773">
                  <c:v>1640034.3662330713</c:v>
                </c:pt>
                <c:pt idx="3774">
                  <c:v>1646266.496824757</c:v>
                </c:pt>
                <c:pt idx="3775">
                  <c:v>1652522.3095126911</c:v>
                </c:pt>
                <c:pt idx="3776">
                  <c:v>1658801.8942888393</c:v>
                </c:pt>
                <c:pt idx="3777">
                  <c:v>1665105.3414871369</c:v>
                </c:pt>
                <c:pt idx="3778">
                  <c:v>1671432.741784788</c:v>
                </c:pt>
                <c:pt idx="3779">
                  <c:v>1677784.1862035701</c:v>
                </c:pt>
                <c:pt idx="3780">
                  <c:v>1684159.7661111436</c:v>
                </c:pt>
                <c:pt idx="3781">
                  <c:v>1690559.5732223659</c:v>
                </c:pt>
                <c:pt idx="3782">
                  <c:v>1696983.6996006109</c:v>
                </c:pt>
                <c:pt idx="3783">
                  <c:v>1703432.2376590932</c:v>
                </c:pt>
                <c:pt idx="3784">
                  <c:v>1709905.2801621978</c:v>
                </c:pt>
                <c:pt idx="3785">
                  <c:v>1716402.9202268142</c:v>
                </c:pt>
                <c:pt idx="3786">
                  <c:v>1722925.2513236762</c:v>
                </c:pt>
                <c:pt idx="3787">
                  <c:v>1729472.3672787063</c:v>
                </c:pt>
                <c:pt idx="3788">
                  <c:v>1736044.3622743655</c:v>
                </c:pt>
                <c:pt idx="3789">
                  <c:v>1742641.3308510082</c:v>
                </c:pt>
                <c:pt idx="3790">
                  <c:v>1749263.3679082422</c:v>
                </c:pt>
                <c:pt idx="3791">
                  <c:v>1755910.5687062936</c:v>
                </c:pt>
                <c:pt idx="3792">
                  <c:v>1762583.0288673777</c:v>
                </c:pt>
                <c:pt idx="3793">
                  <c:v>1769280.8443770737</c:v>
                </c:pt>
                <c:pt idx="3794">
                  <c:v>1776004.1115857067</c:v>
                </c:pt>
                <c:pt idx="3795">
                  <c:v>1782752.9272097324</c:v>
                </c:pt>
                <c:pt idx="3796">
                  <c:v>1789527.3883331295</c:v>
                </c:pt>
                <c:pt idx="3797">
                  <c:v>1796327.5924087954</c:v>
                </c:pt>
                <c:pt idx="3798">
                  <c:v>1803153.6372599488</c:v>
                </c:pt>
                <c:pt idx="3799">
                  <c:v>1810005.6210815366</c:v>
                </c:pt>
                <c:pt idx="3800">
                  <c:v>1816883.6424416464</c:v>
                </c:pt>
                <c:pt idx="3801">
                  <c:v>1823787.8002829247</c:v>
                </c:pt>
              </c:numCache>
            </c:numRef>
          </c:xVal>
          <c:yVal>
            <c:numRef>
              <c:f>'BODE PLOT'!$R$44:$R$3845</c:f>
              <c:numCache>
                <c:formatCode>General</c:formatCode>
                <c:ptCount val="3802"/>
                <c:pt idx="0">
                  <c:v>90.013182475081763</c:v>
                </c:pt>
                <c:pt idx="1">
                  <c:v>90.013232568482024</c:v>
                </c:pt>
                <c:pt idx="2">
                  <c:v>90.01328285223714</c:v>
                </c:pt>
                <c:pt idx="3">
                  <c:v>90.01333332707047</c:v>
                </c:pt>
                <c:pt idx="4">
                  <c:v>90.013383993708118</c:v>
                </c:pt>
                <c:pt idx="5">
                  <c:v>90.013434852878916</c:v>
                </c:pt>
                <c:pt idx="6">
                  <c:v>90.013485905314496</c:v>
                </c:pt>
                <c:pt idx="7">
                  <c:v>90.013537151749276</c:v>
                </c:pt>
                <c:pt idx="8">
                  <c:v>90.013588592920456</c:v>
                </c:pt>
                <c:pt idx="9">
                  <c:v>90.013640229568011</c:v>
                </c:pt>
                <c:pt idx="10">
                  <c:v>90.013692062434771</c:v>
                </c:pt>
                <c:pt idx="11">
                  <c:v>90.013744092266364</c:v>
                </c:pt>
                <c:pt idx="12">
                  <c:v>90.013796319811235</c:v>
                </c:pt>
                <c:pt idx="13">
                  <c:v>90.013848745820738</c:v>
                </c:pt>
                <c:pt idx="14">
                  <c:v>90.013901371048988</c:v>
                </c:pt>
                <c:pt idx="15">
                  <c:v>90.013954196253053</c:v>
                </c:pt>
                <c:pt idx="16">
                  <c:v>90.014007222192816</c:v>
                </c:pt>
                <c:pt idx="17">
                  <c:v>90.014060449631074</c:v>
                </c:pt>
                <c:pt idx="18">
                  <c:v>90.01411387933355</c:v>
                </c:pt>
                <c:pt idx="19">
                  <c:v>90.014167512068809</c:v>
                </c:pt>
                <c:pt idx="20">
                  <c:v>90.014221348608388</c:v>
                </c:pt>
                <c:pt idx="21">
                  <c:v>90.014275389726748</c:v>
                </c:pt>
                <c:pt idx="22">
                  <c:v>90.01432963620131</c:v>
                </c:pt>
                <c:pt idx="23">
                  <c:v>90.014384088812378</c:v>
                </c:pt>
                <c:pt idx="24">
                  <c:v>90.014438748343295</c:v>
                </c:pt>
                <c:pt idx="25">
                  <c:v>90.014493615580363</c:v>
                </c:pt>
                <c:pt idx="26">
                  <c:v>90.014548691312839</c:v>
                </c:pt>
                <c:pt idx="27">
                  <c:v>90.014603976333035</c:v>
                </c:pt>
                <c:pt idx="28">
                  <c:v>90.014659471436232</c:v>
                </c:pt>
                <c:pt idx="29">
                  <c:v>90.014715177420726</c:v>
                </c:pt>
                <c:pt idx="30">
                  <c:v>90.014771095087909</c:v>
                </c:pt>
                <c:pt idx="31">
                  <c:v>90.014827225242115</c:v>
                </c:pt>
                <c:pt idx="32">
                  <c:v>90.014883568690863</c:v>
                </c:pt>
                <c:pt idx="33">
                  <c:v>90.014940126244596</c:v>
                </c:pt>
                <c:pt idx="34">
                  <c:v>90.014996898716973</c:v>
                </c:pt>
                <c:pt idx="35">
                  <c:v>90.015053886924662</c:v>
                </c:pt>
                <c:pt idx="36">
                  <c:v>90.015111091687444</c:v>
                </c:pt>
                <c:pt idx="37">
                  <c:v>90.015168513828243</c:v>
                </c:pt>
                <c:pt idx="38">
                  <c:v>90.015226154173078</c:v>
                </c:pt>
                <c:pt idx="39">
                  <c:v>90.015284013551167</c:v>
                </c:pt>
                <c:pt idx="40">
                  <c:v>90.015342092794768</c:v>
                </c:pt>
                <c:pt idx="41">
                  <c:v>90.015400392739423</c:v>
                </c:pt>
                <c:pt idx="42">
                  <c:v>90.015458914223771</c:v>
                </c:pt>
                <c:pt idx="43">
                  <c:v>90.015517658089678</c:v>
                </c:pt>
                <c:pt idx="44">
                  <c:v>90.015576625182177</c:v>
                </c:pt>
                <c:pt idx="45">
                  <c:v>90.01563581634953</c:v>
                </c:pt>
                <c:pt idx="46">
                  <c:v>90.015695232443221</c:v>
                </c:pt>
                <c:pt idx="47">
                  <c:v>90.015754874317963</c:v>
                </c:pt>
                <c:pt idx="48">
                  <c:v>90.015814742831751</c:v>
                </c:pt>
                <c:pt idx="49">
                  <c:v>90.015874838845775</c:v>
                </c:pt>
                <c:pt idx="50">
                  <c:v>90.015935163224569</c:v>
                </c:pt>
                <c:pt idx="51">
                  <c:v>90.015995716835889</c:v>
                </c:pt>
                <c:pt idx="52">
                  <c:v>90.016056500550846</c:v>
                </c:pt>
                <c:pt idx="53">
                  <c:v>90.016117515243792</c:v>
                </c:pt>
                <c:pt idx="54">
                  <c:v>90.016178761792503</c:v>
                </c:pt>
                <c:pt idx="55">
                  <c:v>90.016240241077952</c:v>
                </c:pt>
                <c:pt idx="56">
                  <c:v>90.016301953984595</c:v>
                </c:pt>
                <c:pt idx="57">
                  <c:v>90.016363901400183</c:v>
                </c:pt>
                <c:pt idx="58">
                  <c:v>90.016426084215823</c:v>
                </c:pt>
                <c:pt idx="59">
                  <c:v>90.016488503326073</c:v>
                </c:pt>
                <c:pt idx="60">
                  <c:v>90.016551159628818</c:v>
                </c:pt>
                <c:pt idx="61">
                  <c:v>90.01661405402541</c:v>
                </c:pt>
                <c:pt idx="62">
                  <c:v>90.016677187420569</c:v>
                </c:pt>
                <c:pt idx="63">
                  <c:v>90.016740560722539</c:v>
                </c:pt>
                <c:pt idx="64">
                  <c:v>90.016804174842932</c:v>
                </c:pt>
                <c:pt idx="65">
                  <c:v>90.01686803069687</c:v>
                </c:pt>
                <c:pt idx="66">
                  <c:v>90.016932129202928</c:v>
                </c:pt>
                <c:pt idx="67">
                  <c:v>90.016996471283193</c:v>
                </c:pt>
                <c:pt idx="68">
                  <c:v>90.017061057863231</c:v>
                </c:pt>
                <c:pt idx="69">
                  <c:v>90.017125889872133</c:v>
                </c:pt>
                <c:pt idx="70">
                  <c:v>90.017190968242573</c:v>
                </c:pt>
                <c:pt idx="71">
                  <c:v>90.017256293910705</c:v>
                </c:pt>
                <c:pt idx="72">
                  <c:v>90.017321867816207</c:v>
                </c:pt>
                <c:pt idx="73">
                  <c:v>90.017387690902453</c:v>
                </c:pt>
                <c:pt idx="74">
                  <c:v>90.017453764116269</c:v>
                </c:pt>
                <c:pt idx="75">
                  <c:v>90.01752008840819</c:v>
                </c:pt>
                <c:pt idx="76">
                  <c:v>90.017586664732264</c:v>
                </c:pt>
                <c:pt idx="77">
                  <c:v>90.017653494046257</c:v>
                </c:pt>
                <c:pt idx="78">
                  <c:v>90.017720577311493</c:v>
                </c:pt>
                <c:pt idx="79">
                  <c:v>90.017787915492974</c:v>
                </c:pt>
                <c:pt idx="80">
                  <c:v>90.017855509559439</c:v>
                </c:pt>
                <c:pt idx="81">
                  <c:v>90.017923360483209</c:v>
                </c:pt>
                <c:pt idx="82">
                  <c:v>90.017991469240357</c:v>
                </c:pt>
                <c:pt idx="83">
                  <c:v>90.018059836810593</c:v>
                </c:pt>
                <c:pt idx="84">
                  <c:v>90.018128464177479</c:v>
                </c:pt>
                <c:pt idx="85">
                  <c:v>90.018197352328215</c:v>
                </c:pt>
                <c:pt idx="86">
                  <c:v>90.018266502253766</c:v>
                </c:pt>
                <c:pt idx="87">
                  <c:v>90.018335914948878</c:v>
                </c:pt>
                <c:pt idx="88">
                  <c:v>90.018405591412076</c:v>
                </c:pt>
                <c:pt idx="89">
                  <c:v>90.018475532645681</c:v>
                </c:pt>
                <c:pt idx="90">
                  <c:v>90.018545739655821</c:v>
                </c:pt>
                <c:pt idx="91">
                  <c:v>90.018616213452447</c:v>
                </c:pt>
                <c:pt idx="92">
                  <c:v>90.018686955049318</c:v>
                </c:pt>
                <c:pt idx="93">
                  <c:v>90.018757965464104</c:v>
                </c:pt>
                <c:pt idx="94">
                  <c:v>90.018829245718322</c:v>
                </c:pt>
                <c:pt idx="95">
                  <c:v>90.018900796837315</c:v>
                </c:pt>
                <c:pt idx="96">
                  <c:v>90.018972619850388</c:v>
                </c:pt>
                <c:pt idx="97">
                  <c:v>90.019044715790756</c:v>
                </c:pt>
                <c:pt idx="98">
                  <c:v>90.019117085695527</c:v>
                </c:pt>
                <c:pt idx="99">
                  <c:v>90.019189730605746</c:v>
                </c:pt>
                <c:pt idx="100">
                  <c:v>90.01926265156645</c:v>
                </c:pt>
                <c:pt idx="101">
                  <c:v>90.019335849626643</c:v>
                </c:pt>
                <c:pt idx="102">
                  <c:v>90.019409325839277</c:v>
                </c:pt>
                <c:pt idx="103">
                  <c:v>90.019483081261328</c:v>
                </c:pt>
                <c:pt idx="104">
                  <c:v>90.019557116953791</c:v>
                </c:pt>
                <c:pt idx="105">
                  <c:v>90.019631433981715</c:v>
                </c:pt>
                <c:pt idx="106">
                  <c:v>90.019706033414153</c:v>
                </c:pt>
                <c:pt idx="107">
                  <c:v>90.019780916324237</c:v>
                </c:pt>
                <c:pt idx="108">
                  <c:v>90.019856083789193</c:v>
                </c:pt>
                <c:pt idx="109">
                  <c:v>90.019931536890326</c:v>
                </c:pt>
                <c:pt idx="110">
                  <c:v>90.020007276713031</c:v>
                </c:pt>
                <c:pt idx="111">
                  <c:v>90.020083304346869</c:v>
                </c:pt>
                <c:pt idx="112">
                  <c:v>90.020159620885508</c:v>
                </c:pt>
                <c:pt idx="113">
                  <c:v>90.020236227426807</c:v>
                </c:pt>
                <c:pt idx="114">
                  <c:v>90.020313125072732</c:v>
                </c:pt>
                <c:pt idx="115">
                  <c:v>90.0203903149295</c:v>
                </c:pt>
                <c:pt idx="116">
                  <c:v>90.020467798107532</c:v>
                </c:pt>
                <c:pt idx="117">
                  <c:v>90.020545575721428</c:v>
                </c:pt>
                <c:pt idx="118">
                  <c:v>90.020623648890037</c:v>
                </c:pt>
                <c:pt idx="119">
                  <c:v>90.020702018736458</c:v>
                </c:pt>
                <c:pt idx="120">
                  <c:v>90.020780686388079</c:v>
                </c:pt>
                <c:pt idx="121">
                  <c:v>90.020859652976554</c:v>
                </c:pt>
                <c:pt idx="122">
                  <c:v>90.020938919637828</c:v>
                </c:pt>
                <c:pt idx="123">
                  <c:v>90.021018487512194</c:v>
                </c:pt>
                <c:pt idx="124">
                  <c:v>90.021098357744251</c:v>
                </c:pt>
                <c:pt idx="125">
                  <c:v>90.021178531482974</c:v>
                </c:pt>
                <c:pt idx="126">
                  <c:v>90.021259009881618</c:v>
                </c:pt>
                <c:pt idx="127">
                  <c:v>90.021339794097983</c:v>
                </c:pt>
                <c:pt idx="128">
                  <c:v>90.02142088529412</c:v>
                </c:pt>
                <c:pt idx="129">
                  <c:v>90.02150228463654</c:v>
                </c:pt>
                <c:pt idx="130">
                  <c:v>90.021583993296218</c:v>
                </c:pt>
                <c:pt idx="131">
                  <c:v>90.021666012448549</c:v>
                </c:pt>
                <c:pt idx="132">
                  <c:v>90.02174834327343</c:v>
                </c:pt>
                <c:pt idx="133">
                  <c:v>90.021830986955166</c:v>
                </c:pt>
                <c:pt idx="134">
                  <c:v>90.021913944682638</c:v>
                </c:pt>
                <c:pt idx="135">
                  <c:v>90.021997217649201</c:v>
                </c:pt>
                <c:pt idx="136">
                  <c:v>90.022080807052788</c:v>
                </c:pt>
                <c:pt idx="137">
                  <c:v>90.022164714095837</c:v>
                </c:pt>
                <c:pt idx="138">
                  <c:v>90.022248939985374</c:v>
                </c:pt>
                <c:pt idx="139">
                  <c:v>90.022333485933018</c:v>
                </c:pt>
                <c:pt idx="140">
                  <c:v>90.02241835315499</c:v>
                </c:pt>
                <c:pt idx="141">
                  <c:v>90.022503542872116</c:v>
                </c:pt>
                <c:pt idx="142">
                  <c:v>90.022589056309883</c:v>
                </c:pt>
                <c:pt idx="143">
                  <c:v>90.022674894698412</c:v>
                </c:pt>
                <c:pt idx="144">
                  <c:v>90.022761059272554</c:v>
                </c:pt>
                <c:pt idx="145">
                  <c:v>90.022847551271752</c:v>
                </c:pt>
                <c:pt idx="146">
                  <c:v>90.022934371940281</c:v>
                </c:pt>
                <c:pt idx="147">
                  <c:v>90.023021522527017</c:v>
                </c:pt>
                <c:pt idx="148">
                  <c:v>90.023109004285715</c:v>
                </c:pt>
                <c:pt idx="149">
                  <c:v>90.023196818474773</c:v>
                </c:pt>
                <c:pt idx="150">
                  <c:v>90.023284966357423</c:v>
                </c:pt>
                <c:pt idx="151">
                  <c:v>90.023373449201713</c:v>
                </c:pt>
                <c:pt idx="152">
                  <c:v>90.023462268280497</c:v>
                </c:pt>
                <c:pt idx="153">
                  <c:v>90.023551424871485</c:v>
                </c:pt>
                <c:pt idx="154">
                  <c:v>90.023640920257179</c:v>
                </c:pt>
                <c:pt idx="155">
                  <c:v>90.023730755724998</c:v>
                </c:pt>
                <c:pt idx="156">
                  <c:v>90.023820932567247</c:v>
                </c:pt>
                <c:pt idx="157">
                  <c:v>90.02391145208118</c:v>
                </c:pt>
                <c:pt idx="158">
                  <c:v>90.024002315568936</c:v>
                </c:pt>
                <c:pt idx="159">
                  <c:v>90.024093524337573</c:v>
                </c:pt>
                <c:pt idx="160">
                  <c:v>90.024185079699208</c:v>
                </c:pt>
                <c:pt idx="161">
                  <c:v>90.024276982970846</c:v>
                </c:pt>
                <c:pt idx="162">
                  <c:v>90.024369235474552</c:v>
                </c:pt>
                <c:pt idx="163">
                  <c:v>90.024461838537434</c:v>
                </c:pt>
                <c:pt idx="164">
                  <c:v>90.024554793491561</c:v>
                </c:pt>
                <c:pt idx="165">
                  <c:v>90.024648101674174</c:v>
                </c:pt>
                <c:pt idx="166">
                  <c:v>90.024741764427489</c:v>
                </c:pt>
                <c:pt idx="167">
                  <c:v>90.024835783098894</c:v>
                </c:pt>
                <c:pt idx="168">
                  <c:v>90.024930159040863</c:v>
                </c:pt>
                <c:pt idx="169">
                  <c:v>90.025024893611018</c:v>
                </c:pt>
                <c:pt idx="170">
                  <c:v>90.025119988172165</c:v>
                </c:pt>
                <c:pt idx="171">
                  <c:v>90.025215444092254</c:v>
                </c:pt>
                <c:pt idx="172">
                  <c:v>90.025311262744424</c:v>
                </c:pt>
                <c:pt idx="173">
                  <c:v>90.025407445507057</c:v>
                </c:pt>
                <c:pt idx="174">
                  <c:v>90.025503993763806</c:v>
                </c:pt>
                <c:pt idx="175">
                  <c:v>90.025600908903499</c:v>
                </c:pt>
                <c:pt idx="176">
                  <c:v>90.025698192320306</c:v>
                </c:pt>
                <c:pt idx="177">
                  <c:v>90.025795845413683</c:v>
                </c:pt>
                <c:pt idx="178">
                  <c:v>90.025893869588373</c:v>
                </c:pt>
                <c:pt idx="179">
                  <c:v>90.025992266254491</c:v>
                </c:pt>
                <c:pt idx="180">
                  <c:v>90.026091036827523</c:v>
                </c:pt>
                <c:pt idx="181">
                  <c:v>90.026190182728286</c:v>
                </c:pt>
                <c:pt idx="182">
                  <c:v>90.026289705383007</c:v>
                </c:pt>
                <c:pt idx="183">
                  <c:v>90.026389606223361</c:v>
                </c:pt>
                <c:pt idx="184">
                  <c:v>90.026489886686448</c:v>
                </c:pt>
                <c:pt idx="185">
                  <c:v>90.026590548214841</c:v>
                </c:pt>
                <c:pt idx="186">
                  <c:v>90.026691592256569</c:v>
                </c:pt>
                <c:pt idx="187">
                  <c:v>90.026793020265202</c:v>
                </c:pt>
                <c:pt idx="188">
                  <c:v>90.026894833699757</c:v>
                </c:pt>
                <c:pt idx="189">
                  <c:v>90.026997034024902</c:v>
                </c:pt>
                <c:pt idx="190">
                  <c:v>90.027099622710764</c:v>
                </c:pt>
                <c:pt idx="191">
                  <c:v>90.027202601233157</c:v>
                </c:pt>
                <c:pt idx="192">
                  <c:v>90.027305971073417</c:v>
                </c:pt>
                <c:pt idx="193">
                  <c:v>90.027409733718571</c:v>
                </c:pt>
                <c:pt idx="194">
                  <c:v>90.027513890661268</c:v>
                </c:pt>
                <c:pt idx="195">
                  <c:v>90.027618443399817</c:v>
                </c:pt>
                <c:pt idx="196">
                  <c:v>90.027723393438251</c:v>
                </c:pt>
                <c:pt idx="197">
                  <c:v>90.027828742286317</c:v>
                </c:pt>
                <c:pt idx="198">
                  <c:v>90.027934491459433</c:v>
                </c:pt>
                <c:pt idx="199">
                  <c:v>90.028040642478885</c:v>
                </c:pt>
                <c:pt idx="200">
                  <c:v>90.028147196871643</c:v>
                </c:pt>
                <c:pt idx="201">
                  <c:v>90.028254156170561</c:v>
                </c:pt>
                <c:pt idx="202">
                  <c:v>90.028361521914235</c:v>
                </c:pt>
                <c:pt idx="203">
                  <c:v>90.028469295647156</c:v>
                </c:pt>
                <c:pt idx="204">
                  <c:v>90.028577478919715</c:v>
                </c:pt>
                <c:pt idx="205">
                  <c:v>90.028686073288114</c:v>
                </c:pt>
                <c:pt idx="206">
                  <c:v>90.028795080314524</c:v>
                </c:pt>
                <c:pt idx="207">
                  <c:v>90.028904501567027</c:v>
                </c:pt>
                <c:pt idx="208">
                  <c:v>90.029014338619689</c:v>
                </c:pt>
                <c:pt idx="209">
                  <c:v>90.029124593052558</c:v>
                </c:pt>
                <c:pt idx="210">
                  <c:v>90.029235266451636</c:v>
                </c:pt>
                <c:pt idx="211">
                  <c:v>90.029346360409008</c:v>
                </c:pt>
                <c:pt idx="212">
                  <c:v>90.029457876522812</c:v>
                </c:pt>
                <c:pt idx="213">
                  <c:v>90.029569816397199</c:v>
                </c:pt>
                <c:pt idx="214">
                  <c:v>90.029682181642443</c:v>
                </c:pt>
                <c:pt idx="215">
                  <c:v>90.029794973874985</c:v>
                </c:pt>
                <c:pt idx="216">
                  <c:v>90.029908194717351</c:v>
                </c:pt>
                <c:pt idx="217">
                  <c:v>90.030021845798231</c:v>
                </c:pt>
                <c:pt idx="218">
                  <c:v>90.030135928752571</c:v>
                </c:pt>
                <c:pt idx="219">
                  <c:v>90.030250445221441</c:v>
                </c:pt>
                <c:pt idx="220">
                  <c:v>90.03036539685219</c:v>
                </c:pt>
                <c:pt idx="221">
                  <c:v>90.030480785298451</c:v>
                </c:pt>
                <c:pt idx="222">
                  <c:v>90.030596612220094</c:v>
                </c:pt>
                <c:pt idx="223">
                  <c:v>90.030712879283328</c:v>
                </c:pt>
                <c:pt idx="224">
                  <c:v>90.030829588160671</c:v>
                </c:pt>
                <c:pt idx="225">
                  <c:v>90.030946740531022</c:v>
                </c:pt>
                <c:pt idx="226">
                  <c:v>90.031064338079659</c:v>
                </c:pt>
                <c:pt idx="227">
                  <c:v>90.031182382498201</c:v>
                </c:pt>
                <c:pt idx="228">
                  <c:v>90.031300875484789</c:v>
                </c:pt>
                <c:pt idx="229">
                  <c:v>90.031419818743956</c:v>
                </c:pt>
                <c:pt idx="230">
                  <c:v>90.031539213986747</c:v>
                </c:pt>
                <c:pt idx="231">
                  <c:v>90.031659062930657</c:v>
                </c:pt>
                <c:pt idx="232">
                  <c:v>90.031779367299791</c:v>
                </c:pt>
                <c:pt idx="233">
                  <c:v>90.031900128824716</c:v>
                </c:pt>
                <c:pt idx="234">
                  <c:v>90.032021349242612</c:v>
                </c:pt>
                <c:pt idx="235">
                  <c:v>90.032143030297277</c:v>
                </c:pt>
                <c:pt idx="236">
                  <c:v>90.032265173739134</c:v>
                </c:pt>
                <c:pt idx="237">
                  <c:v>90.032387781325227</c:v>
                </c:pt>
                <c:pt idx="238">
                  <c:v>90.032510854819279</c:v>
                </c:pt>
                <c:pt idx="239">
                  <c:v>90.032634395991778</c:v>
                </c:pt>
                <c:pt idx="240">
                  <c:v>90.032758406619863</c:v>
                </c:pt>
                <c:pt idx="241">
                  <c:v>90.03288288848745</c:v>
                </c:pt>
                <c:pt idx="242">
                  <c:v>90.033007843385235</c:v>
                </c:pt>
                <c:pt idx="243">
                  <c:v>90.033133273110749</c:v>
                </c:pt>
                <c:pt idx="244">
                  <c:v>90.033259179468317</c:v>
                </c:pt>
                <c:pt idx="245">
                  <c:v>90.033385564269096</c:v>
                </c:pt>
                <c:pt idx="246">
                  <c:v>90.033512429331211</c:v>
                </c:pt>
                <c:pt idx="247">
                  <c:v>90.033639776479632</c:v>
                </c:pt>
                <c:pt idx="248">
                  <c:v>90.033767607546238</c:v>
                </c:pt>
                <c:pt idx="249">
                  <c:v>90.033895924369958</c:v>
                </c:pt>
                <c:pt idx="250">
                  <c:v>90.034024728796624</c:v>
                </c:pt>
                <c:pt idx="251">
                  <c:v>90.034154022679132</c:v>
                </c:pt>
                <c:pt idx="252">
                  <c:v>90.034283807877401</c:v>
                </c:pt>
                <c:pt idx="253">
                  <c:v>90.034414086258423</c:v>
                </c:pt>
                <c:pt idx="254">
                  <c:v>90.034544859696268</c:v>
                </c:pt>
                <c:pt idx="255">
                  <c:v>90.034676130072157</c:v>
                </c:pt>
                <c:pt idx="256">
                  <c:v>90.034807899274441</c:v>
                </c:pt>
                <c:pt idx="257">
                  <c:v>90.034940169198606</c:v>
                </c:pt>
                <c:pt idx="258">
                  <c:v>90.035072941747444</c:v>
                </c:pt>
                <c:pt idx="259">
                  <c:v>90.035206218830879</c:v>
                </c:pt>
                <c:pt idx="260">
                  <c:v>90.035340002366141</c:v>
                </c:pt>
                <c:pt idx="261">
                  <c:v>90.035474294277748</c:v>
                </c:pt>
                <c:pt idx="262">
                  <c:v>90.03560909649751</c:v>
                </c:pt>
                <c:pt idx="263">
                  <c:v>90.035744410964568</c:v>
                </c:pt>
                <c:pt idx="264">
                  <c:v>90.035880239625456</c:v>
                </c:pt>
                <c:pt idx="265">
                  <c:v>90.036016584434094</c:v>
                </c:pt>
                <c:pt idx="266">
                  <c:v>90.03615344735185</c:v>
                </c:pt>
                <c:pt idx="267">
                  <c:v>90.036290830347525</c:v>
                </c:pt>
                <c:pt idx="268">
                  <c:v>90.036428735397351</c:v>
                </c:pt>
                <c:pt idx="269">
                  <c:v>90.03656716448522</c:v>
                </c:pt>
                <c:pt idx="270">
                  <c:v>90.036706119602357</c:v>
                </c:pt>
                <c:pt idx="271">
                  <c:v>90.036845602747718</c:v>
                </c:pt>
                <c:pt idx="272">
                  <c:v>90.036985615927776</c:v>
                </c:pt>
                <c:pt idx="273">
                  <c:v>90.037126161156664</c:v>
                </c:pt>
                <c:pt idx="274">
                  <c:v>90.03726724045616</c:v>
                </c:pt>
                <c:pt idx="275">
                  <c:v>90.037408855855659</c:v>
                </c:pt>
                <c:pt idx="276">
                  <c:v>90.037551009392388</c:v>
                </c:pt>
                <c:pt idx="277">
                  <c:v>90.037693703111259</c:v>
                </c:pt>
                <c:pt idx="278">
                  <c:v>90.037836939064903</c:v>
                </c:pt>
                <c:pt idx="279">
                  <c:v>90.037980719313822</c:v>
                </c:pt>
                <c:pt idx="280">
                  <c:v>90.038125045926307</c:v>
                </c:pt>
                <c:pt idx="281">
                  <c:v>90.038269920978564</c:v>
                </c:pt>
                <c:pt idx="282">
                  <c:v>90.038415346554615</c:v>
                </c:pt>
                <c:pt idx="283">
                  <c:v>90.038561324746411</c:v>
                </c:pt>
                <c:pt idx="284">
                  <c:v>90.038707857653918</c:v>
                </c:pt>
                <c:pt idx="285">
                  <c:v>90.038854947385033</c:v>
                </c:pt>
                <c:pt idx="286">
                  <c:v>90.039002596055667</c:v>
                </c:pt>
                <c:pt idx="287">
                  <c:v>90.03915080578976</c:v>
                </c:pt>
                <c:pt idx="288">
                  <c:v>90.039299578719337</c:v>
                </c:pt>
                <c:pt idx="289">
                  <c:v>90.03944891698454</c:v>
                </c:pt>
                <c:pt idx="290">
                  <c:v>90.039598822733623</c:v>
                </c:pt>
                <c:pt idx="291">
                  <c:v>90.039749298122985</c:v>
                </c:pt>
                <c:pt idx="292">
                  <c:v>90.039900345317264</c:v>
                </c:pt>
                <c:pt idx="293">
                  <c:v>90.040051966489301</c:v>
                </c:pt>
                <c:pt idx="294">
                  <c:v>90.040204163820192</c:v>
                </c:pt>
                <c:pt idx="295">
                  <c:v>90.040356939499318</c:v>
                </c:pt>
                <c:pt idx="296">
                  <c:v>90.040510295724374</c:v>
                </c:pt>
                <c:pt idx="297">
                  <c:v>90.040664234701438</c:v>
                </c:pt>
                <c:pt idx="298">
                  <c:v>90.040818758644917</c:v>
                </c:pt>
                <c:pt idx="299">
                  <c:v>90.040973869777702</c:v>
                </c:pt>
                <c:pt idx="300">
                  <c:v>90.04112957033108</c:v>
                </c:pt>
                <c:pt idx="301">
                  <c:v>90.041285862544797</c:v>
                </c:pt>
                <c:pt idx="302">
                  <c:v>90.041442748667194</c:v>
                </c:pt>
                <c:pt idx="303">
                  <c:v>90.041600230955055</c:v>
                </c:pt>
                <c:pt idx="304">
                  <c:v>90.041758311673846</c:v>
                </c:pt>
                <c:pt idx="305">
                  <c:v>90.041916993097516</c:v>
                </c:pt>
                <c:pt idx="306">
                  <c:v>90.04207627750877</c:v>
                </c:pt>
                <c:pt idx="307">
                  <c:v>90.042236167198936</c:v>
                </c:pt>
                <c:pt idx="308">
                  <c:v>90.042396664468029</c:v>
                </c:pt>
                <c:pt idx="309">
                  <c:v>90.042557771624871</c:v>
                </c:pt>
                <c:pt idx="310">
                  <c:v>90.04271949098694</c:v>
                </c:pt>
                <c:pt idx="311">
                  <c:v>90.042881824880666</c:v>
                </c:pt>
                <c:pt idx="312">
                  <c:v>90.043044775641221</c:v>
                </c:pt>
                <c:pt idx="313">
                  <c:v>90.043208345612669</c:v>
                </c:pt>
                <c:pt idx="314">
                  <c:v>90.043372537148002</c:v>
                </c:pt>
                <c:pt idx="315">
                  <c:v>90.043537352609107</c:v>
                </c:pt>
                <c:pt idx="316">
                  <c:v>90.043702794366936</c:v>
                </c:pt>
                <c:pt idx="317">
                  <c:v>90.04386886480134</c:v>
                </c:pt>
                <c:pt idx="318">
                  <c:v>90.044035566301289</c:v>
                </c:pt>
                <c:pt idx="319">
                  <c:v>90.044202901264825</c:v>
                </c:pt>
                <c:pt idx="320">
                  <c:v>90.044370872099051</c:v>
                </c:pt>
                <c:pt idx="321">
                  <c:v>90.044539481220269</c:v>
                </c:pt>
                <c:pt idx="322">
                  <c:v>90.044708731053944</c:v>
                </c:pt>
                <c:pt idx="323">
                  <c:v>90.044878624034752</c:v>
                </c:pt>
                <c:pt idx="324">
                  <c:v>90.045049162606631</c:v>
                </c:pt>
                <c:pt idx="325">
                  <c:v>90.045220349222802</c:v>
                </c:pt>
                <c:pt idx="326">
                  <c:v>90.045392186345794</c:v>
                </c:pt>
                <c:pt idx="327">
                  <c:v>90.04556467644754</c:v>
                </c:pt>
                <c:pt idx="328">
                  <c:v>90.045737822009286</c:v>
                </c:pt>
                <c:pt idx="329">
                  <c:v>90.045911625521796</c:v>
                </c:pt>
                <c:pt idx="330">
                  <c:v>90.046086089485243</c:v>
                </c:pt>
                <c:pt idx="331">
                  <c:v>90.046261216409292</c:v>
                </c:pt>
                <c:pt idx="332">
                  <c:v>90.046437008813186</c:v>
                </c:pt>
                <c:pt idx="333">
                  <c:v>90.046613469225719</c:v>
                </c:pt>
                <c:pt idx="334">
                  <c:v>90.04679060018529</c:v>
                </c:pt>
                <c:pt idx="335">
                  <c:v>90.046968404239948</c:v>
                </c:pt>
                <c:pt idx="336">
                  <c:v>90.047146883947434</c:v>
                </c:pt>
                <c:pt idx="337">
                  <c:v>90.047326041875166</c:v>
                </c:pt>
                <c:pt idx="338">
                  <c:v>90.047505880600411</c:v>
                </c:pt>
                <c:pt idx="339">
                  <c:v>90.047686402710099</c:v>
                </c:pt>
                <c:pt idx="340">
                  <c:v>90.047867610801148</c:v>
                </c:pt>
                <c:pt idx="341">
                  <c:v>90.048049507480158</c:v>
                </c:pt>
                <c:pt idx="342">
                  <c:v>90.048232095363787</c:v>
                </c:pt>
                <c:pt idx="343">
                  <c:v>90.048415377078598</c:v>
                </c:pt>
                <c:pt idx="344">
                  <c:v>90.048599355261075</c:v>
                </c:pt>
                <c:pt idx="345">
                  <c:v>90.048784032557776</c:v>
                </c:pt>
                <c:pt idx="346">
                  <c:v>90.048969411625293</c:v>
                </c:pt>
                <c:pt idx="347">
                  <c:v>90.049155495130364</c:v>
                </c:pt>
                <c:pt idx="348">
                  <c:v>90.049342285749773</c:v>
                </c:pt>
                <c:pt idx="349">
                  <c:v>90.049529786170552</c:v>
                </c:pt>
                <c:pt idx="350">
                  <c:v>90.049717999089879</c:v>
                </c:pt>
                <c:pt idx="351">
                  <c:v>90.049906927215233</c:v>
                </c:pt>
                <c:pt idx="352">
                  <c:v>90.050096573264369</c:v>
                </c:pt>
                <c:pt idx="353">
                  <c:v>90.050286939965346</c:v>
                </c:pt>
                <c:pt idx="354">
                  <c:v>90.05047803005661</c:v>
                </c:pt>
                <c:pt idx="355">
                  <c:v>90.050669846287022</c:v>
                </c:pt>
                <c:pt idx="356">
                  <c:v>90.050862391415848</c:v>
                </c:pt>
                <c:pt idx="357">
                  <c:v>90.051055668212882</c:v>
                </c:pt>
                <c:pt idx="358">
                  <c:v>90.051249679458437</c:v>
                </c:pt>
                <c:pt idx="359">
                  <c:v>90.051444427943352</c:v>
                </c:pt>
                <c:pt idx="360">
                  <c:v>90.051639916469114</c:v>
                </c:pt>
                <c:pt idx="361">
                  <c:v>90.051836147847823</c:v>
                </c:pt>
                <c:pt idx="362">
                  <c:v>90.052033124902309</c:v>
                </c:pt>
                <c:pt idx="363">
                  <c:v>90.052230850466088</c:v>
                </c:pt>
                <c:pt idx="364">
                  <c:v>90.052429327383436</c:v>
                </c:pt>
                <c:pt idx="365">
                  <c:v>90.052628558509468</c:v>
                </c:pt>
                <c:pt idx="366">
                  <c:v>90.05282854671016</c:v>
                </c:pt>
                <c:pt idx="367">
                  <c:v>90.053029294862341</c:v>
                </c:pt>
                <c:pt idx="368">
                  <c:v>90.053230805853744</c:v>
                </c:pt>
                <c:pt idx="369">
                  <c:v>90.053433082583169</c:v>
                </c:pt>
                <c:pt idx="370">
                  <c:v>90.053636127960345</c:v>
                </c:pt>
                <c:pt idx="371">
                  <c:v>90.053839944906144</c:v>
                </c:pt>
                <c:pt idx="372">
                  <c:v>90.054044536352393</c:v>
                </c:pt>
                <c:pt idx="373">
                  <c:v>90.054249905242216</c:v>
                </c:pt>
                <c:pt idx="374">
                  <c:v>90.054456054529822</c:v>
                </c:pt>
                <c:pt idx="375">
                  <c:v>90.054662987180706</c:v>
                </c:pt>
                <c:pt idx="376">
                  <c:v>90.05487070617157</c:v>
                </c:pt>
                <c:pt idx="377">
                  <c:v>90.05507921449049</c:v>
                </c:pt>
                <c:pt idx="378">
                  <c:v>90.055288515136837</c:v>
                </c:pt>
                <c:pt idx="379">
                  <c:v>90.055498611121436</c:v>
                </c:pt>
                <c:pt idx="380">
                  <c:v>90.055709505466496</c:v>
                </c:pt>
                <c:pt idx="381">
                  <c:v>90.055921201205763</c:v>
                </c:pt>
                <c:pt idx="382">
                  <c:v>90.056133701384454</c:v>
                </c:pt>
                <c:pt idx="383">
                  <c:v>90.056347009059422</c:v>
                </c:pt>
                <c:pt idx="384">
                  <c:v>90.056561127299091</c:v>
                </c:pt>
                <c:pt idx="385">
                  <c:v>90.056776059183548</c:v>
                </c:pt>
                <c:pt idx="386">
                  <c:v>90.056991807804607</c:v>
                </c:pt>
                <c:pt idx="387">
                  <c:v>90.057208376265791</c:v>
                </c:pt>
                <c:pt idx="388">
                  <c:v>90.05742576768246</c:v>
                </c:pt>
                <c:pt idx="389">
                  <c:v>90.05764398518177</c:v>
                </c:pt>
                <c:pt idx="390">
                  <c:v>90.057863031902812</c:v>
                </c:pt>
                <c:pt idx="391">
                  <c:v>90.058082910996561</c:v>
                </c:pt>
                <c:pt idx="392">
                  <c:v>90.058303625625953</c:v>
                </c:pt>
                <c:pt idx="393">
                  <c:v>90.058525178966022</c:v>
                </c:pt>
                <c:pt idx="394">
                  <c:v>90.058747574203736</c:v>
                </c:pt>
                <c:pt idx="395">
                  <c:v>90.058970814538327</c:v>
                </c:pt>
                <c:pt idx="396">
                  <c:v>90.059194903181066</c:v>
                </c:pt>
                <c:pt idx="397">
                  <c:v>90.059419843355457</c:v>
                </c:pt>
                <c:pt idx="398">
                  <c:v>90.059645638297269</c:v>
                </c:pt>
                <c:pt idx="399">
                  <c:v>90.059872291254564</c:v>
                </c:pt>
                <c:pt idx="400">
                  <c:v>90.060099805487752</c:v>
                </c:pt>
                <c:pt idx="401">
                  <c:v>90.060328184269579</c:v>
                </c:pt>
                <c:pt idx="402">
                  <c:v>90.060557430885339</c:v>
                </c:pt>
                <c:pt idx="403">
                  <c:v>90.060787548632661</c:v>
                </c:pt>
                <c:pt idx="404">
                  <c:v>90.061018540821834</c:v>
                </c:pt>
                <c:pt idx="405">
                  <c:v>90.061250410775656</c:v>
                </c:pt>
                <c:pt idx="406">
                  <c:v>90.061483161829543</c:v>
                </c:pt>
                <c:pt idx="407">
                  <c:v>90.061716797331655</c:v>
                </c:pt>
                <c:pt idx="408">
                  <c:v>90.061951320642791</c:v>
                </c:pt>
                <c:pt idx="409">
                  <c:v>90.062186735136578</c:v>
                </c:pt>
                <c:pt idx="410">
                  <c:v>90.062423044199448</c:v>
                </c:pt>
                <c:pt idx="411">
                  <c:v>90.062660251230668</c:v>
                </c:pt>
                <c:pt idx="412">
                  <c:v>90.06289835964246</c:v>
                </c:pt>
                <c:pt idx="413">
                  <c:v>90.063137372860012</c:v>
                </c:pt>
                <c:pt idx="414">
                  <c:v>90.063377294321512</c:v>
                </c:pt>
                <c:pt idx="415">
                  <c:v>90.063618127478236</c:v>
                </c:pt>
                <c:pt idx="416">
                  <c:v>90.063859875794492</c:v>
                </c:pt>
                <c:pt idx="417">
                  <c:v>90.064102542747847</c:v>
                </c:pt>
                <c:pt idx="418">
                  <c:v>90.064346131829055</c:v>
                </c:pt>
                <c:pt idx="419">
                  <c:v>90.064590646542129</c:v>
                </c:pt>
                <c:pt idx="420">
                  <c:v>90.064836090404384</c:v>
                </c:pt>
                <c:pt idx="421">
                  <c:v>90.065082466946507</c:v>
                </c:pt>
                <c:pt idx="422">
                  <c:v>90.065329779712613</c:v>
                </c:pt>
                <c:pt idx="423">
                  <c:v>90.065578032260248</c:v>
                </c:pt>
                <c:pt idx="424">
                  <c:v>90.065827228160558</c:v>
                </c:pt>
                <c:pt idx="425">
                  <c:v>90.066077370998144</c:v>
                </c:pt>
                <c:pt idx="426">
                  <c:v>90.066328464371324</c:v>
                </c:pt>
                <c:pt idx="427">
                  <c:v>90.066580511892028</c:v>
                </c:pt>
                <c:pt idx="428">
                  <c:v>90.066833517185941</c:v>
                </c:pt>
                <c:pt idx="429">
                  <c:v>90.067087483892522</c:v>
                </c:pt>
                <c:pt idx="430">
                  <c:v>90.067342415665053</c:v>
                </c:pt>
                <c:pt idx="431">
                  <c:v>90.067598316170688</c:v>
                </c:pt>
                <c:pt idx="432">
                  <c:v>90.067855189090537</c:v>
                </c:pt>
                <c:pt idx="433">
                  <c:v>90.068113038119691</c:v>
                </c:pt>
                <c:pt idx="434">
                  <c:v>90.068371866967254</c:v>
                </c:pt>
                <c:pt idx="435">
                  <c:v>90.068631679356471</c:v>
                </c:pt>
                <c:pt idx="436">
                  <c:v>90.068892479024669</c:v>
                </c:pt>
                <c:pt idx="437">
                  <c:v>90.069154269723455</c:v>
                </c:pt>
                <c:pt idx="438">
                  <c:v>90.069417055218665</c:v>
                </c:pt>
                <c:pt idx="439">
                  <c:v>90.069680839290385</c:v>
                </c:pt>
                <c:pt idx="440">
                  <c:v>90.069945625733126</c:v>
                </c:pt>
                <c:pt idx="441">
                  <c:v>90.070211418355825</c:v>
                </c:pt>
                <c:pt idx="442">
                  <c:v>90.070478220981826</c:v>
                </c:pt>
                <c:pt idx="443">
                  <c:v>90.070746037449084</c:v>
                </c:pt>
                <c:pt idx="444">
                  <c:v>90.071014871610075</c:v>
                </c:pt>
                <c:pt idx="445">
                  <c:v>90.071284727331928</c:v>
                </c:pt>
                <c:pt idx="446">
                  <c:v>90.071555608496482</c:v>
                </c:pt>
                <c:pt idx="447">
                  <c:v>90.071827519000323</c:v>
                </c:pt>
                <c:pt idx="448">
                  <c:v>90.072100462754818</c:v>
                </c:pt>
                <c:pt idx="449">
                  <c:v>90.072374443686229</c:v>
                </c:pt>
                <c:pt idx="450">
                  <c:v>90.072649465735722</c:v>
                </c:pt>
                <c:pt idx="451">
                  <c:v>90.072925532859415</c:v>
                </c:pt>
                <c:pt idx="452">
                  <c:v>90.073202649028502</c:v>
                </c:pt>
                <c:pt idx="453">
                  <c:v>90.073480818229243</c:v>
                </c:pt>
                <c:pt idx="454">
                  <c:v>90.073760044463043</c:v>
                </c:pt>
                <c:pt idx="455">
                  <c:v>90.074040331746502</c:v>
                </c:pt>
                <c:pt idx="456">
                  <c:v>90.07432168411151</c:v>
                </c:pt>
                <c:pt idx="457">
                  <c:v>90.07460410560526</c:v>
                </c:pt>
                <c:pt idx="458">
                  <c:v>90.07488760029031</c:v>
                </c:pt>
                <c:pt idx="459">
                  <c:v>90.075172172244692</c:v>
                </c:pt>
                <c:pt idx="460">
                  <c:v>90.075457825561898</c:v>
                </c:pt>
                <c:pt idx="461">
                  <c:v>90.07574456435097</c:v>
                </c:pt>
                <c:pt idx="462">
                  <c:v>90.076032392736593</c:v>
                </c:pt>
                <c:pt idx="463">
                  <c:v>90.076321314859115</c:v>
                </c:pt>
                <c:pt idx="464">
                  <c:v>90.076611334874613</c:v>
                </c:pt>
                <c:pt idx="465">
                  <c:v>90.076902456954926</c:v>
                </c:pt>
                <c:pt idx="466">
                  <c:v>90.077194685287779</c:v>
                </c:pt>
                <c:pt idx="467">
                  <c:v>90.077488024076843</c:v>
                </c:pt>
                <c:pt idx="468">
                  <c:v>90.077782477541675</c:v>
                </c:pt>
                <c:pt idx="469">
                  <c:v>90.078078049917934</c:v>
                </c:pt>
                <c:pt idx="470">
                  <c:v>90.078374745457324</c:v>
                </c:pt>
                <c:pt idx="471">
                  <c:v>90.078672568427763</c:v>
                </c:pt>
                <c:pt idx="472">
                  <c:v>90.078971523113324</c:v>
                </c:pt>
                <c:pt idx="473">
                  <c:v>90.079271613814399</c:v>
                </c:pt>
                <c:pt idx="474">
                  <c:v>90.079572844847704</c:v>
                </c:pt>
                <c:pt idx="475">
                  <c:v>90.079875220546342</c:v>
                </c:pt>
                <c:pt idx="476">
                  <c:v>90.080178745259914</c:v>
                </c:pt>
                <c:pt idx="477">
                  <c:v>90.080483423354536</c:v>
                </c:pt>
                <c:pt idx="478">
                  <c:v>90.080789259212906</c:v>
                </c:pt>
                <c:pt idx="479">
                  <c:v>90.081096257234378</c:v>
                </c:pt>
                <c:pt idx="480">
                  <c:v>90.081404421835003</c:v>
                </c:pt>
                <c:pt idx="481">
                  <c:v>90.081713757447645</c:v>
                </c:pt>
                <c:pt idx="482">
                  <c:v>90.082024268522005</c:v>
                </c:pt>
                <c:pt idx="483">
                  <c:v>90.082335959524656</c:v>
                </c:pt>
                <c:pt idx="484">
                  <c:v>90.082648834939192</c:v>
                </c:pt>
                <c:pt idx="485">
                  <c:v>90.082962899266207</c:v>
                </c:pt>
                <c:pt idx="486">
                  <c:v>90.083278157023429</c:v>
                </c:pt>
                <c:pt idx="487">
                  <c:v>90.083594612745671</c:v>
                </c:pt>
                <c:pt idx="488">
                  <c:v>90.083912270985095</c:v>
                </c:pt>
                <c:pt idx="489">
                  <c:v>90.084231136311075</c:v>
                </c:pt>
                <c:pt idx="490">
                  <c:v>90.084551213310363</c:v>
                </c:pt>
                <c:pt idx="491">
                  <c:v>90.084872506587189</c:v>
                </c:pt>
                <c:pt idx="492">
                  <c:v>90.085195020763194</c:v>
                </c:pt>
                <c:pt idx="493">
                  <c:v>90.085518760477626</c:v>
                </c:pt>
                <c:pt idx="494">
                  <c:v>90.085843730387339</c:v>
                </c:pt>
                <c:pt idx="495">
                  <c:v>90.086169935166922</c:v>
                </c:pt>
                <c:pt idx="496">
                  <c:v>90.086497379508714</c:v>
                </c:pt>
                <c:pt idx="497">
                  <c:v>90.086826068122846</c:v>
                </c:pt>
                <c:pt idx="498">
                  <c:v>90.08715600573737</c:v>
                </c:pt>
                <c:pt idx="499">
                  <c:v>90.087487197098284</c:v>
                </c:pt>
                <c:pt idx="500">
                  <c:v>90.087819646969649</c:v>
                </c:pt>
                <c:pt idx="501">
                  <c:v>90.088153360133632</c:v>
                </c:pt>
                <c:pt idx="502">
                  <c:v>90.088488341390544</c:v>
                </c:pt>
                <c:pt idx="503">
                  <c:v>90.088824595558904</c:v>
                </c:pt>
                <c:pt idx="504">
                  <c:v>90.089162127475646</c:v>
                </c:pt>
                <c:pt idx="505">
                  <c:v>90.089500941995951</c:v>
                </c:pt>
                <c:pt idx="506">
                  <c:v>90.089841043993545</c:v>
                </c:pt>
                <c:pt idx="507">
                  <c:v>90.090182438360628</c:v>
                </c:pt>
                <c:pt idx="508">
                  <c:v>90.09052513000799</c:v>
                </c:pt>
                <c:pt idx="509">
                  <c:v>90.09086912386509</c:v>
                </c:pt>
                <c:pt idx="510">
                  <c:v>90.091214424880121</c:v>
                </c:pt>
                <c:pt idx="511">
                  <c:v>90.091561038020046</c:v>
                </c:pt>
                <c:pt idx="512">
                  <c:v>90.091908968270744</c:v>
                </c:pt>
                <c:pt idx="513">
                  <c:v>90.092258220637035</c:v>
                </c:pt>
                <c:pt idx="514">
                  <c:v>90.092608800142699</c:v>
                </c:pt>
                <c:pt idx="515">
                  <c:v>90.092960711830656</c:v>
                </c:pt>
                <c:pt idx="516">
                  <c:v>90.09331396076297</c:v>
                </c:pt>
                <c:pt idx="517">
                  <c:v>90.093668552020958</c:v>
                </c:pt>
                <c:pt idx="518">
                  <c:v>90.094024490705195</c:v>
                </c:pt>
                <c:pt idx="519">
                  <c:v>90.094381781935681</c:v>
                </c:pt>
                <c:pt idx="520">
                  <c:v>90.094740430851857</c:v>
                </c:pt>
                <c:pt idx="521">
                  <c:v>90.095100442612676</c:v>
                </c:pt>
                <c:pt idx="522">
                  <c:v>90.095461822396729</c:v>
                </c:pt>
                <c:pt idx="523">
                  <c:v>90.095824575402233</c:v>
                </c:pt>
                <c:pt idx="524">
                  <c:v>90.096188706847187</c:v>
                </c:pt>
                <c:pt idx="525">
                  <c:v>90.096554221969427</c:v>
                </c:pt>
                <c:pt idx="526">
                  <c:v>90.096921126026643</c:v>
                </c:pt>
                <c:pt idx="527">
                  <c:v>90.097289424296548</c:v>
                </c:pt>
                <c:pt idx="528">
                  <c:v>90.097659122076905</c:v>
                </c:pt>
                <c:pt idx="529">
                  <c:v>90.098030224685573</c:v>
                </c:pt>
                <c:pt idx="530">
                  <c:v>90.098402737460631</c:v>
                </c:pt>
                <c:pt idx="531">
                  <c:v>90.09877666576044</c:v>
                </c:pt>
                <c:pt idx="532">
                  <c:v>90.099152014963735</c:v>
                </c:pt>
                <c:pt idx="533">
                  <c:v>90.099528790469648</c:v>
                </c:pt>
                <c:pt idx="534">
                  <c:v>90.0999069976979</c:v>
                </c:pt>
                <c:pt idx="535">
                  <c:v>90.100286642088705</c:v>
                </c:pt>
                <c:pt idx="536">
                  <c:v>90.100667729103023</c:v>
                </c:pt>
                <c:pt idx="537">
                  <c:v>90.101050264222508</c:v>
                </c:pt>
                <c:pt idx="538">
                  <c:v>90.101434252949716</c:v>
                </c:pt>
                <c:pt idx="539">
                  <c:v>90.101819700808022</c:v>
                </c:pt>
                <c:pt idx="540">
                  <c:v>90.102206613341835</c:v>
                </c:pt>
                <c:pt idx="541">
                  <c:v>90.102594996116622</c:v>
                </c:pt>
                <c:pt idx="542">
                  <c:v>90.102984854718997</c:v>
                </c:pt>
                <c:pt idx="543">
                  <c:v>90.103376194756777</c:v>
                </c:pt>
                <c:pt idx="544">
                  <c:v>90.103769021859151</c:v>
                </c:pt>
                <c:pt idx="545">
                  <c:v>90.104163341676582</c:v>
                </c:pt>
                <c:pt idx="546">
                  <c:v>90.104559159881134</c:v>
                </c:pt>
                <c:pt idx="547">
                  <c:v>90.104956482166315</c:v>
                </c:pt>
                <c:pt idx="548">
                  <c:v>90.105355314247305</c:v>
                </c:pt>
                <c:pt idx="549">
                  <c:v>90.105755661861025</c:v>
                </c:pt>
                <c:pt idx="550">
                  <c:v>90.10615753076614</c:v>
                </c:pt>
                <c:pt idx="551">
                  <c:v>90.106560926743228</c:v>
                </c:pt>
                <c:pt idx="552">
                  <c:v>90.106965855594822</c:v>
                </c:pt>
                <c:pt idx="553">
                  <c:v>90.107372323145498</c:v>
                </c:pt>
                <c:pt idx="554">
                  <c:v>90.107780335241983</c:v>
                </c:pt>
                <c:pt idx="555">
                  <c:v>90.108189897753149</c:v>
                </c:pt>
                <c:pt idx="556">
                  <c:v>90.108601016570248</c:v>
                </c:pt>
                <c:pt idx="557">
                  <c:v>90.109013697606869</c:v>
                </c:pt>
                <c:pt idx="558">
                  <c:v>90.109427946799087</c:v>
                </c:pt>
                <c:pt idx="559">
                  <c:v>90.109843770105542</c:v>
                </c:pt>
                <c:pt idx="560">
                  <c:v>90.110261173507467</c:v>
                </c:pt>
                <c:pt idx="561">
                  <c:v>90.110680163008851</c:v>
                </c:pt>
                <c:pt idx="562">
                  <c:v>90.111100744636488</c:v>
                </c:pt>
                <c:pt idx="563">
                  <c:v>90.111522924440081</c:v>
                </c:pt>
                <c:pt idx="564">
                  <c:v>90.111946708492297</c:v>
                </c:pt>
                <c:pt idx="565">
                  <c:v>90.11237210288887</c:v>
                </c:pt>
                <c:pt idx="566">
                  <c:v>90.11279911374875</c:v>
                </c:pt>
                <c:pt idx="567">
                  <c:v>90.113227747214054</c:v>
                </c:pt>
                <c:pt idx="568">
                  <c:v>90.113658009450305</c:v>
                </c:pt>
                <c:pt idx="569">
                  <c:v>90.11408990664637</c:v>
                </c:pt>
                <c:pt idx="570">
                  <c:v>90.114523445014726</c:v>
                </c:pt>
                <c:pt idx="571">
                  <c:v>90.114958630791392</c:v>
                </c:pt>
                <c:pt idx="572">
                  <c:v>90.115395470236052</c:v>
                </c:pt>
                <c:pt idx="573">
                  <c:v>90.115833969632263</c:v>
                </c:pt>
                <c:pt idx="574">
                  <c:v>90.11627413528737</c:v>
                </c:pt>
                <c:pt idx="575">
                  <c:v>90.116715973532735</c:v>
                </c:pt>
                <c:pt idx="576">
                  <c:v>90.117159490723722</c:v>
                </c:pt>
                <c:pt idx="577">
                  <c:v>90.117604693239883</c:v>
                </c:pt>
                <c:pt idx="578">
                  <c:v>90.118051587485013</c:v>
                </c:pt>
                <c:pt idx="579">
                  <c:v>90.118500179887178</c:v>
                </c:pt>
                <c:pt idx="580">
                  <c:v>90.118950476898959</c:v>
                </c:pt>
                <c:pt idx="581">
                  <c:v>90.119402484997352</c:v>
                </c:pt>
                <c:pt idx="582">
                  <c:v>90.119856210684034</c:v>
                </c:pt>
                <c:pt idx="583">
                  <c:v>90.120311660485328</c:v>
                </c:pt>
                <c:pt idx="584">
                  <c:v>90.12076884095238</c:v>
                </c:pt>
                <c:pt idx="585">
                  <c:v>90.121227758661249</c:v>
                </c:pt>
                <c:pt idx="586">
                  <c:v>90.121688420212948</c:v>
                </c:pt>
                <c:pt idx="587">
                  <c:v>90.12215083223353</c:v>
                </c:pt>
                <c:pt idx="588">
                  <c:v>90.122615001374285</c:v>
                </c:pt>
                <c:pt idx="589">
                  <c:v>90.123080934311787</c:v>
                </c:pt>
                <c:pt idx="590">
                  <c:v>90.123548637747888</c:v>
                </c:pt>
                <c:pt idx="591">
                  <c:v>90.124018118409964</c:v>
                </c:pt>
                <c:pt idx="592">
                  <c:v>90.124489383050928</c:v>
                </c:pt>
                <c:pt idx="593">
                  <c:v>90.124962438449359</c:v>
                </c:pt>
                <c:pt idx="594">
                  <c:v>90.125437291409611</c:v>
                </c:pt>
                <c:pt idx="595">
                  <c:v>90.12591394876182</c:v>
                </c:pt>
                <c:pt idx="596">
                  <c:v>90.126392417362126</c:v>
                </c:pt>
                <c:pt idx="597">
                  <c:v>90.126872704092705</c:v>
                </c:pt>
                <c:pt idx="598">
                  <c:v>90.127354815861906</c:v>
                </c:pt>
                <c:pt idx="599">
                  <c:v>90.127838759604231</c:v>
                </c:pt>
                <c:pt idx="600">
                  <c:v>90.128324542280637</c:v>
                </c:pt>
                <c:pt idx="601">
                  <c:v>90.128812170878433</c:v>
                </c:pt>
                <c:pt idx="602">
                  <c:v>90.12930165241157</c:v>
                </c:pt>
                <c:pt idx="603">
                  <c:v>90.12979299392056</c:v>
                </c:pt>
                <c:pt idx="604">
                  <c:v>90.130286202472703</c:v>
                </c:pt>
                <c:pt idx="605">
                  <c:v>90.130781285162115</c:v>
                </c:pt>
                <c:pt idx="606">
                  <c:v>90.131278249109911</c:v>
                </c:pt>
                <c:pt idx="607">
                  <c:v>90.131777101464223</c:v>
                </c:pt>
                <c:pt idx="608">
                  <c:v>90.132277849400381</c:v>
                </c:pt>
                <c:pt idx="609">
                  <c:v>90.132780500120887</c:v>
                </c:pt>
                <c:pt idx="610">
                  <c:v>90.133285060855684</c:v>
                </c:pt>
                <c:pt idx="611">
                  <c:v>90.13379153886217</c:v>
                </c:pt>
                <c:pt idx="612">
                  <c:v>90.134299941425283</c:v>
                </c:pt>
                <c:pt idx="613">
                  <c:v>90.134810275857674</c:v>
                </c:pt>
                <c:pt idx="614">
                  <c:v>90.135322549499747</c:v>
                </c:pt>
                <c:pt idx="615">
                  <c:v>90.135836769719802</c:v>
                </c:pt>
                <c:pt idx="616">
                  <c:v>90.13635294391409</c:v>
                </c:pt>
                <c:pt idx="617">
                  <c:v>90.13687107950706</c:v>
                </c:pt>
                <c:pt idx="618">
                  <c:v>90.137391183951252</c:v>
                </c:pt>
                <c:pt idx="619">
                  <c:v>90.137913264727587</c:v>
                </c:pt>
                <c:pt idx="620">
                  <c:v>90.138437329345393</c:v>
                </c:pt>
                <c:pt idx="621">
                  <c:v>90.138963385342521</c:v>
                </c:pt>
                <c:pt idx="622">
                  <c:v>90.139491440285411</c:v>
                </c:pt>
                <c:pt idx="623">
                  <c:v>90.140021501769354</c:v>
                </c:pt>
                <c:pt idx="624">
                  <c:v>90.140553577418387</c:v>
                </c:pt>
                <c:pt idx="625">
                  <c:v>90.141087674885583</c:v>
                </c:pt>
                <c:pt idx="626">
                  <c:v>90.141623801853015</c:v>
                </c:pt>
                <c:pt idx="627">
                  <c:v>90.142161966032035</c:v>
                </c:pt>
                <c:pt idx="628">
                  <c:v>90.142702175163194</c:v>
                </c:pt>
                <c:pt idx="629">
                  <c:v>90.14324443701652</c:v>
                </c:pt>
                <c:pt idx="630">
                  <c:v>90.143788759391484</c:v>
                </c:pt>
                <c:pt idx="631">
                  <c:v>90.144335150117286</c:v>
                </c:pt>
                <c:pt idx="632">
                  <c:v>90.144883617052741</c:v>
                </c:pt>
                <c:pt idx="633">
                  <c:v>90.145434168086652</c:v>
                </c:pt>
                <c:pt idx="634">
                  <c:v>90.145986811137703</c:v>
                </c:pt>
                <c:pt idx="635">
                  <c:v>90.146541554154652</c:v>
                </c:pt>
                <c:pt idx="636">
                  <c:v>90.147098405116537</c:v>
                </c:pt>
                <c:pt idx="637">
                  <c:v>90.147657372032583</c:v>
                </c:pt>
                <c:pt idx="638">
                  <c:v>90.148218462942552</c:v>
                </c:pt>
                <c:pt idx="639">
                  <c:v>90.148781685916674</c:v>
                </c:pt>
                <c:pt idx="640">
                  <c:v>90.149347049055905</c:v>
                </c:pt>
                <c:pt idx="641">
                  <c:v>90.149914560491894</c:v>
                </c:pt>
                <c:pt idx="642">
                  <c:v>90.150484228387214</c:v>
                </c:pt>
                <c:pt idx="643">
                  <c:v>90.151056060935474</c:v>
                </c:pt>
                <c:pt idx="644">
                  <c:v>90.151630066361378</c:v>
                </c:pt>
                <c:pt idx="645">
                  <c:v>90.152206252920848</c:v>
                </c:pt>
                <c:pt idx="646">
                  <c:v>90.152784628901216</c:v>
                </c:pt>
                <c:pt idx="647">
                  <c:v>90.153365202621288</c:v>
                </c:pt>
                <c:pt idx="648">
                  <c:v>90.153947982431418</c:v>
                </c:pt>
                <c:pt idx="649">
                  <c:v>90.154532976713767</c:v>
                </c:pt>
                <c:pt idx="650">
                  <c:v>90.15512019388224</c:v>
                </c:pt>
                <c:pt idx="651">
                  <c:v>90.155709642382789</c:v>
                </c:pt>
                <c:pt idx="652">
                  <c:v>90.156301330693381</c:v>
                </c:pt>
                <c:pt idx="653">
                  <c:v>90.156895267324217</c:v>
                </c:pt>
                <c:pt idx="654">
                  <c:v>90.157491460817837</c:v>
                </c:pt>
                <c:pt idx="655">
                  <c:v>90.158089919749202</c:v>
                </c:pt>
                <c:pt idx="656">
                  <c:v>90.158690652725895</c:v>
                </c:pt>
                <c:pt idx="657">
                  <c:v>90.159293668388116</c:v>
                </c:pt>
                <c:pt idx="658">
                  <c:v>90.15989897540895</c:v>
                </c:pt>
                <c:pt idx="659">
                  <c:v>90.160506582494378</c:v>
                </c:pt>
                <c:pt idx="660">
                  <c:v>90.161116498383521</c:v>
                </c:pt>
                <c:pt idx="661">
                  <c:v>90.16172873184864</c:v>
                </c:pt>
                <c:pt idx="662">
                  <c:v>90.162343291695322</c:v>
                </c:pt>
                <c:pt idx="663">
                  <c:v>90.162960186762575</c:v>
                </c:pt>
                <c:pt idx="664">
                  <c:v>90.163579425923075</c:v>
                </c:pt>
                <c:pt idx="665">
                  <c:v>90.164201018083105</c:v>
                </c:pt>
                <c:pt idx="666">
                  <c:v>90.164824972182814</c:v>
                </c:pt>
                <c:pt idx="667">
                  <c:v>90.165451297196313</c:v>
                </c:pt>
                <c:pt idx="668">
                  <c:v>90.166080002131793</c:v>
                </c:pt>
                <c:pt idx="669">
                  <c:v>90.166711096031676</c:v>
                </c:pt>
                <c:pt idx="670">
                  <c:v>90.167344587972693</c:v>
                </c:pt>
                <c:pt idx="671">
                  <c:v>90.167980487066117</c:v>
                </c:pt>
                <c:pt idx="672">
                  <c:v>90.168618802457743</c:v>
                </c:pt>
                <c:pt idx="673">
                  <c:v>90.169259543328181</c:v>
                </c:pt>
                <c:pt idx="674">
                  <c:v>90.169902718892857</c:v>
                </c:pt>
                <c:pt idx="675">
                  <c:v>90.170548338402241</c:v>
                </c:pt>
                <c:pt idx="676">
                  <c:v>90.171196411141921</c:v>
                </c:pt>
                <c:pt idx="677">
                  <c:v>90.171846946432751</c:v>
                </c:pt>
                <c:pt idx="678">
                  <c:v>90.172499953630989</c:v>
                </c:pt>
                <c:pt idx="679">
                  <c:v>90.173155442128447</c:v>
                </c:pt>
                <c:pt idx="680">
                  <c:v>90.173813421352577</c:v>
                </c:pt>
                <c:pt idx="681">
                  <c:v>90.174473900766671</c:v>
                </c:pt>
                <c:pt idx="682">
                  <c:v>90.175136889869947</c:v>
                </c:pt>
                <c:pt idx="683">
                  <c:v>90.175802398197689</c:v>
                </c:pt>
                <c:pt idx="684">
                  <c:v>90.176470435321463</c:v>
                </c:pt>
                <c:pt idx="685">
                  <c:v>90.177141010849056</c:v>
                </c:pt>
                <c:pt idx="686">
                  <c:v>90.177814134424935</c:v>
                </c:pt>
                <c:pt idx="687">
                  <c:v>90.178489815730046</c:v>
                </c:pt>
                <c:pt idx="688">
                  <c:v>90.179168064482127</c:v>
                </c:pt>
                <c:pt idx="689">
                  <c:v>90.17984889043592</c:v>
                </c:pt>
                <c:pt idx="690">
                  <c:v>90.180532303383075</c:v>
                </c:pt>
                <c:pt idx="691">
                  <c:v>90.181218313152542</c:v>
                </c:pt>
                <c:pt idx="692">
                  <c:v>90.181906929610577</c:v>
                </c:pt>
                <c:pt idx="693">
                  <c:v>90.182598162660867</c:v>
                </c:pt>
                <c:pt idx="694">
                  <c:v>90.183292022244785</c:v>
                </c:pt>
                <c:pt idx="695">
                  <c:v>90.183988518341366</c:v>
                </c:pt>
                <c:pt idx="696">
                  <c:v>90.18468766096764</c:v>
                </c:pt>
                <c:pt idx="697">
                  <c:v>90.185389460178612</c:v>
                </c:pt>
                <c:pt idx="698">
                  <c:v>90.186093926067514</c:v>
                </c:pt>
                <c:pt idx="699">
                  <c:v>90.186801068765917</c:v>
                </c:pt>
                <c:pt idx="700">
                  <c:v>90.187510898443847</c:v>
                </c:pt>
                <c:pt idx="701">
                  <c:v>90.188223425309957</c:v>
                </c:pt>
                <c:pt idx="702">
                  <c:v>90.188938659611679</c:v>
                </c:pt>
                <c:pt idx="703">
                  <c:v>90.189656611635357</c:v>
                </c:pt>
                <c:pt idx="704">
                  <c:v>90.19037729170644</c:v>
                </c:pt>
                <c:pt idx="705">
                  <c:v>90.191100710189531</c:v>
                </c:pt>
                <c:pt idx="706">
                  <c:v>90.191826877488623</c:v>
                </c:pt>
                <c:pt idx="707">
                  <c:v>90.192555804047231</c:v>
                </c:pt>
                <c:pt idx="708">
                  <c:v>90.193287500348546</c:v>
                </c:pt>
                <c:pt idx="709">
                  <c:v>90.194021976915508</c:v>
                </c:pt>
                <c:pt idx="710">
                  <c:v>90.194759244311101</c:v>
                </c:pt>
                <c:pt idx="711">
                  <c:v>90.195499313138356</c:v>
                </c:pt>
                <c:pt idx="712">
                  <c:v>90.196242194040636</c:v>
                </c:pt>
                <c:pt idx="713">
                  <c:v>90.196987897701646</c:v>
                </c:pt>
                <c:pt idx="714">
                  <c:v>90.19773643484578</c:v>
                </c:pt>
                <c:pt idx="715">
                  <c:v>90.198487816238</c:v>
                </c:pt>
                <c:pt idx="716">
                  <c:v>90.199242052684326</c:v>
                </c:pt>
                <c:pt idx="717">
                  <c:v>90.199999155031691</c:v>
                </c:pt>
                <c:pt idx="718">
                  <c:v>90.200759134168251</c:v>
                </c:pt>
                <c:pt idx="719">
                  <c:v>90.20152200102352</c:v>
                </c:pt>
                <c:pt idx="720">
                  <c:v>90.202287766568546</c:v>
                </c:pt>
                <c:pt idx="721">
                  <c:v>90.20305644181596</c:v>
                </c:pt>
                <c:pt idx="722">
                  <c:v>90.203828037820344</c:v>
                </c:pt>
                <c:pt idx="723">
                  <c:v>90.204602565678087</c:v>
                </c:pt>
                <c:pt idx="724">
                  <c:v>90.205380036527885</c:v>
                </c:pt>
                <c:pt idx="725">
                  <c:v>90.206160461550667</c:v>
                </c:pt>
                <c:pt idx="726">
                  <c:v>90.206943851969754</c:v>
                </c:pt>
                <c:pt idx="727">
                  <c:v>90.207730219051214</c:v>
                </c:pt>
                <c:pt idx="728">
                  <c:v>90.208519574103775</c:v>
                </c:pt>
                <c:pt idx="729">
                  <c:v>90.209311928479195</c:v>
                </c:pt>
                <c:pt idx="730">
                  <c:v>90.210107293572321</c:v>
                </c:pt>
                <c:pt idx="731">
                  <c:v>90.210905680821242</c:v>
                </c:pt>
                <c:pt idx="732">
                  <c:v>90.211707101707503</c:v>
                </c:pt>
                <c:pt idx="733">
                  <c:v>90.212511567756266</c:v>
                </c:pt>
                <c:pt idx="734">
                  <c:v>90.213319090536416</c:v>
                </c:pt>
                <c:pt idx="735">
                  <c:v>90.214129681660779</c:v>
                </c:pt>
                <c:pt idx="736">
                  <c:v>90.214943352786321</c:v>
                </c:pt>
                <c:pt idx="737">
                  <c:v>90.215760115614216</c:v>
                </c:pt>
                <c:pt idx="738">
                  <c:v>90.216579981890135</c:v>
                </c:pt>
                <c:pt idx="739">
                  <c:v>90.217402963404268</c:v>
                </c:pt>
                <c:pt idx="740">
                  <c:v>90.218229071991615</c:v>
                </c:pt>
                <c:pt idx="741">
                  <c:v>90.219058319532166</c:v>
                </c:pt>
                <c:pt idx="742">
                  <c:v>90.219890717950932</c:v>
                </c:pt>
                <c:pt idx="743">
                  <c:v>90.220726279218283</c:v>
                </c:pt>
                <c:pt idx="744">
                  <c:v>90.221565015349967</c:v>
                </c:pt>
                <c:pt idx="745">
                  <c:v>90.222406938407403</c:v>
                </c:pt>
                <c:pt idx="746">
                  <c:v>90.223252060497828</c:v>
                </c:pt>
                <c:pt idx="747">
                  <c:v>90.224100393774393</c:v>
                </c:pt>
                <c:pt idx="748">
                  <c:v>90.224951950436463</c:v>
                </c:pt>
                <c:pt idx="749">
                  <c:v>90.225806742729674</c:v>
                </c:pt>
                <c:pt idx="750">
                  <c:v>90.226664782946159</c:v>
                </c:pt>
                <c:pt idx="751">
                  <c:v>90.227526083424749</c:v>
                </c:pt>
                <c:pt idx="752">
                  <c:v>90.228390656551099</c:v>
                </c:pt>
                <c:pt idx="753">
                  <c:v>90.22925851475793</c:v>
                </c:pt>
                <c:pt idx="754">
                  <c:v>90.230129670525102</c:v>
                </c:pt>
                <c:pt idx="755">
                  <c:v>90.231004136379966</c:v>
                </c:pt>
                <c:pt idx="756">
                  <c:v>90.231881924897323</c:v>
                </c:pt>
                <c:pt idx="757">
                  <c:v>90.232763048699766</c:v>
                </c:pt>
                <c:pt idx="758">
                  <c:v>90.233647520457879</c:v>
                </c:pt>
                <c:pt idx="759">
                  <c:v>90.234535352890219</c:v>
                </c:pt>
                <c:pt idx="760">
                  <c:v>90.235426558763734</c:v>
                </c:pt>
                <c:pt idx="761">
                  <c:v>90.236321150893815</c:v>
                </c:pt>
                <c:pt idx="762">
                  <c:v>90.237219142144497</c:v>
                </c:pt>
                <c:pt idx="763">
                  <c:v>90.2381205454287</c:v>
                </c:pt>
                <c:pt idx="764">
                  <c:v>90.239025373708301</c:v>
                </c:pt>
                <c:pt idx="765">
                  <c:v>90.239933639994462</c:v>
                </c:pt>
                <c:pt idx="766">
                  <c:v>90.240845357347681</c:v>
                </c:pt>
                <c:pt idx="767">
                  <c:v>90.241760538878054</c:v>
                </c:pt>
                <c:pt idx="768">
                  <c:v>90.242679197745517</c:v>
                </c:pt>
                <c:pt idx="769">
                  <c:v>90.243601347159839</c:v>
                </c:pt>
                <c:pt idx="770">
                  <c:v>90.244527000381069</c:v>
                </c:pt>
                <c:pt idx="771">
                  <c:v>90.24545617071955</c:v>
                </c:pt>
                <c:pt idx="772">
                  <c:v>90.246388871536126</c:v>
                </c:pt>
                <c:pt idx="773">
                  <c:v>90.247325116242394</c:v>
                </c:pt>
                <c:pt idx="774">
                  <c:v>90.248264918300848</c:v>
                </c:pt>
                <c:pt idx="775">
                  <c:v>90.249208291225116</c:v>
                </c:pt>
                <c:pt idx="776">
                  <c:v>90.250155248580143</c:v>
                </c:pt>
                <c:pt idx="777">
                  <c:v>90.251105803982298</c:v>
                </c:pt>
                <c:pt idx="778">
                  <c:v>90.252059971099726</c:v>
                </c:pt>
                <c:pt idx="779">
                  <c:v>90.253017763652409</c:v>
                </c:pt>
                <c:pt idx="780">
                  <c:v>90.253979195412427</c:v>
                </c:pt>
                <c:pt idx="781">
                  <c:v>90.254944280204114</c:v>
                </c:pt>
                <c:pt idx="782">
                  <c:v>90.25591303190437</c:v>
                </c:pt>
                <c:pt idx="783">
                  <c:v>90.256885464442661</c:v>
                </c:pt>
                <c:pt idx="784">
                  <c:v>90.257861591801401</c:v>
                </c:pt>
                <c:pt idx="785">
                  <c:v>90.258841428016083</c:v>
                </c:pt>
                <c:pt idx="786">
                  <c:v>90.259824987175421</c:v>
                </c:pt>
                <c:pt idx="787">
                  <c:v>90.2608122834217</c:v>
                </c:pt>
                <c:pt idx="788">
                  <c:v>90.261803330950812</c:v>
                </c:pt>
                <c:pt idx="789">
                  <c:v>90.262798144012535</c:v>
                </c:pt>
                <c:pt idx="790">
                  <c:v>90.263796736910834</c:v>
                </c:pt>
                <c:pt idx="791">
                  <c:v>90.264799124003844</c:v>
                </c:pt>
                <c:pt idx="792">
                  <c:v>90.265805319704313</c:v>
                </c:pt>
                <c:pt idx="793">
                  <c:v>90.266815338479589</c:v>
                </c:pt>
                <c:pt idx="794">
                  <c:v>90.267829194852027</c:v>
                </c:pt>
                <c:pt idx="795">
                  <c:v>90.26884690339908</c:v>
                </c:pt>
                <c:pt idx="796">
                  <c:v>90.26986847875348</c:v>
                </c:pt>
                <c:pt idx="797">
                  <c:v>90.270893935603596</c:v>
                </c:pt>
                <c:pt idx="798">
                  <c:v>90.271923288693444</c:v>
                </c:pt>
                <c:pt idx="799">
                  <c:v>90.272956552823118</c:v>
                </c:pt>
                <c:pt idx="800">
                  <c:v>90.273993742848759</c:v>
                </c:pt>
                <c:pt idx="801">
                  <c:v>90.275034873683012</c:v>
                </c:pt>
                <c:pt idx="802">
                  <c:v>90.276079960295064</c:v>
                </c:pt>
                <c:pt idx="803">
                  <c:v>90.277129017710905</c:v>
                </c:pt>
                <c:pt idx="804">
                  <c:v>90.278182061013609</c:v>
                </c:pt>
                <c:pt idx="805">
                  <c:v>90.279239105343436</c:v>
                </c:pt>
                <c:pt idx="806">
                  <c:v>90.280300165898154</c:v>
                </c:pt>
                <c:pt idx="807">
                  <c:v>90.281365257933217</c:v>
                </c:pt>
                <c:pt idx="808">
                  <c:v>90.282434396761928</c:v>
                </c:pt>
                <c:pt idx="809">
                  <c:v>90.283507597755758</c:v>
                </c:pt>
                <c:pt idx="810">
                  <c:v>90.284584876344496</c:v>
                </c:pt>
                <c:pt idx="811">
                  <c:v>90.285666248016497</c:v>
                </c:pt>
                <c:pt idx="812">
                  <c:v>90.286751728318862</c:v>
                </c:pt>
                <c:pt idx="813">
                  <c:v>90.287841332857781</c:v>
                </c:pt>
                <c:pt idx="814">
                  <c:v>90.288935077298575</c:v>
                </c:pt>
                <c:pt idx="815">
                  <c:v>90.290032977366081</c:v>
                </c:pt>
                <c:pt idx="816">
                  <c:v>90.291135048844779</c:v>
                </c:pt>
                <c:pt idx="817">
                  <c:v>90.292241307579047</c:v>
                </c:pt>
                <c:pt idx="818">
                  <c:v>90.29335176947346</c:v>
                </c:pt>
                <c:pt idx="819">
                  <c:v>90.294466450492848</c:v>
                </c:pt>
                <c:pt idx="820">
                  <c:v>90.295585366662692</c:v>
                </c:pt>
                <c:pt idx="821">
                  <c:v>90.296708534069253</c:v>
                </c:pt>
                <c:pt idx="822">
                  <c:v>90.297835968859872</c:v>
                </c:pt>
                <c:pt idx="823">
                  <c:v>90.298967687243163</c:v>
                </c:pt>
                <c:pt idx="824">
                  <c:v>90.300103705489207</c:v>
                </c:pt>
                <c:pt idx="825">
                  <c:v>90.301244039929841</c:v>
                </c:pt>
                <c:pt idx="826">
                  <c:v>90.302388706958894</c:v>
                </c:pt>
                <c:pt idx="827">
                  <c:v>90.303537723032406</c:v>
                </c:pt>
                <c:pt idx="828">
                  <c:v>90.304691104668819</c:v>
                </c:pt>
                <c:pt idx="829">
                  <c:v>90.305848868449317</c:v>
                </c:pt>
                <c:pt idx="830">
                  <c:v>90.307011031017936</c:v>
                </c:pt>
                <c:pt idx="831">
                  <c:v>90.308177609081952</c:v>
                </c:pt>
                <c:pt idx="832">
                  <c:v>90.309348619411907</c:v>
                </c:pt>
                <c:pt idx="833">
                  <c:v>90.310524078842107</c:v>
                </c:pt>
                <c:pt idx="834">
                  <c:v>90.311704004270652</c:v>
                </c:pt>
                <c:pt idx="835">
                  <c:v>90.312888412659774</c:v>
                </c:pt>
                <c:pt idx="836">
                  <c:v>90.314077321036109</c:v>
                </c:pt>
                <c:pt idx="837">
                  <c:v>90.315270746490796</c:v>
                </c:pt>
                <c:pt idx="838">
                  <c:v>90.316468706179961</c:v>
                </c:pt>
                <c:pt idx="839">
                  <c:v>90.317671217324701</c:v>
                </c:pt>
                <c:pt idx="840">
                  <c:v>90.318878297211498</c:v>
                </c:pt>
                <c:pt idx="841">
                  <c:v>90.320089963192402</c:v>
                </c:pt>
                <c:pt idx="842">
                  <c:v>90.32130623268533</c:v>
                </c:pt>
                <c:pt idx="843">
                  <c:v>90.322527123174254</c:v>
                </c:pt>
                <c:pt idx="844">
                  <c:v>90.32375265220945</c:v>
                </c:pt>
                <c:pt idx="845">
                  <c:v>90.324982837407873</c:v>
                </c:pt>
                <c:pt idx="846">
                  <c:v>90.326217696453213</c:v>
                </c:pt>
                <c:pt idx="847">
                  <c:v>90.327457247096262</c:v>
                </c:pt>
                <c:pt idx="848">
                  <c:v>90.32870150715523</c:v>
                </c:pt>
                <c:pt idx="849">
                  <c:v>90.329950494515842</c:v>
                </c:pt>
                <c:pt idx="850">
                  <c:v>90.331204227131664</c:v>
                </c:pt>
                <c:pt idx="851">
                  <c:v>90.332462723024463</c:v>
                </c:pt>
                <c:pt idx="852">
                  <c:v>90.333726000284301</c:v>
                </c:pt>
                <c:pt idx="853">
                  <c:v>90.334994077069851</c:v>
                </c:pt>
                <c:pt idx="854">
                  <c:v>90.33626697160868</c:v>
                </c:pt>
                <c:pt idx="855">
                  <c:v>90.337544702197576</c:v>
                </c:pt>
                <c:pt idx="856">
                  <c:v>90.338827287202619</c:v>
                </c:pt>
                <c:pt idx="857">
                  <c:v>90.340114745059623</c:v>
                </c:pt>
                <c:pt idx="858">
                  <c:v>90.341407094274288</c:v>
                </c:pt>
                <c:pt idx="859">
                  <c:v>90.342704353422576</c:v>
                </c:pt>
                <c:pt idx="860">
                  <c:v>90.344006541150833</c:v>
                </c:pt>
                <c:pt idx="861">
                  <c:v>90.345313676176175</c:v>
                </c:pt>
                <c:pt idx="862">
                  <c:v>90.346625777286718</c:v>
                </c:pt>
                <c:pt idx="863">
                  <c:v>90.347942863341828</c:v>
                </c:pt>
                <c:pt idx="864">
                  <c:v>90.349264953272339</c:v>
                </c:pt>
                <c:pt idx="865">
                  <c:v>90.35059206608102</c:v>
                </c:pt>
                <c:pt idx="866">
                  <c:v>90.351924220842619</c:v>
                </c:pt>
                <c:pt idx="867">
                  <c:v>90.353261436704216</c:v>
                </c:pt>
                <c:pt idx="868">
                  <c:v>90.354603732885565</c:v>
                </c:pt>
                <c:pt idx="869">
                  <c:v>90.355951128679308</c:v>
                </c:pt>
                <c:pt idx="870">
                  <c:v>90.357303643451189</c:v>
                </c:pt>
                <c:pt idx="871">
                  <c:v>90.358661296640477</c:v>
                </c:pt>
                <c:pt idx="872">
                  <c:v>90.360024107760097</c:v>
                </c:pt>
                <c:pt idx="873">
                  <c:v>90.361392096397054</c:v>
                </c:pt>
                <c:pt idx="874">
                  <c:v>90.362765282212536</c:v>
                </c:pt>
                <c:pt idx="875">
                  <c:v>90.364143684942405</c:v>
                </c:pt>
                <c:pt idx="876">
                  <c:v>90.36552732439722</c:v>
                </c:pt>
                <c:pt idx="877">
                  <c:v>90.36691622046277</c:v>
                </c:pt>
                <c:pt idx="878">
                  <c:v>90.368310393100259</c:v>
                </c:pt>
                <c:pt idx="879">
                  <c:v>90.369709862346525</c:v>
                </c:pt>
                <c:pt idx="880">
                  <c:v>90.371114648314403</c:v>
                </c:pt>
                <c:pt idx="881">
                  <c:v>90.372524771193028</c:v>
                </c:pt>
                <c:pt idx="882">
                  <c:v>90.37394025124803</c:v>
                </c:pt>
                <c:pt idx="883">
                  <c:v>90.375361108821934</c:v>
                </c:pt>
                <c:pt idx="884">
                  <c:v>90.376787364334362</c:v>
                </c:pt>
                <c:pt idx="885">
                  <c:v>90.378219038282381</c:v>
                </c:pt>
                <c:pt idx="886">
                  <c:v>90.379656151240781</c:v>
                </c:pt>
                <c:pt idx="887">
                  <c:v>90.381098723862323</c:v>
                </c:pt>
                <c:pt idx="888">
                  <c:v>90.382546776878101</c:v>
                </c:pt>
                <c:pt idx="889">
                  <c:v>90.384000331097809</c:v>
                </c:pt>
                <c:pt idx="890">
                  <c:v>90.385459407410053</c:v>
                </c:pt>
                <c:pt idx="891">
                  <c:v>90.38692402678258</c:v>
                </c:pt>
                <c:pt idx="892">
                  <c:v>90.388394210262661</c:v>
                </c:pt>
                <c:pt idx="893">
                  <c:v>90.389869978977387</c:v>
                </c:pt>
                <c:pt idx="894">
                  <c:v>90.391351354133874</c:v>
                </c:pt>
                <c:pt idx="895">
                  <c:v>90.392838357019741</c:v>
                </c:pt>
                <c:pt idx="896">
                  <c:v>90.394331009003167</c:v>
                </c:pt>
                <c:pt idx="897">
                  <c:v>90.39582933153342</c:v>
                </c:pt>
                <c:pt idx="898">
                  <c:v>90.39733334614111</c:v>
                </c:pt>
                <c:pt idx="899">
                  <c:v>90.398843074438375</c:v>
                </c:pt>
                <c:pt idx="900">
                  <c:v>90.400358538119349</c:v>
                </c:pt>
                <c:pt idx="901">
                  <c:v>90.40187975896032</c:v>
                </c:pt>
                <c:pt idx="902">
                  <c:v>90.403406758820196</c:v>
                </c:pt>
                <c:pt idx="903">
                  <c:v>90.404939559640724</c:v>
                </c:pt>
                <c:pt idx="904">
                  <c:v>90.406478183446808</c:v>
                </c:pt>
                <c:pt idx="905">
                  <c:v>90.408022652346787</c:v>
                </c:pt>
                <c:pt idx="906">
                  <c:v>90.409572988532858</c:v>
                </c:pt>
                <c:pt idx="907">
                  <c:v>90.411129214281331</c:v>
                </c:pt>
                <c:pt idx="908">
                  <c:v>90.412691351952873</c:v>
                </c:pt>
                <c:pt idx="909">
                  <c:v>90.414259423992945</c:v>
                </c:pt>
                <c:pt idx="910">
                  <c:v>90.415833452932105</c:v>
                </c:pt>
                <c:pt idx="911">
                  <c:v>90.417413461386261</c:v>
                </c:pt>
                <c:pt idx="912">
                  <c:v>90.41899947205701</c:v>
                </c:pt>
                <c:pt idx="913">
                  <c:v>90.420591507732027</c:v>
                </c:pt>
                <c:pt idx="914">
                  <c:v>90.422189591285289</c:v>
                </c:pt>
                <c:pt idx="915">
                  <c:v>90.423793745677514</c:v>
                </c:pt>
                <c:pt idx="916">
                  <c:v>90.42540399395638</c:v>
                </c:pt>
                <c:pt idx="917">
                  <c:v>90.4270203592569</c:v>
                </c:pt>
                <c:pt idx="918">
                  <c:v>90.428642864801802</c:v>
                </c:pt>
                <c:pt idx="919">
                  <c:v>90.430271533901774</c:v>
                </c:pt>
                <c:pt idx="920">
                  <c:v>90.431906389955799</c:v>
                </c:pt>
                <c:pt idx="921">
                  <c:v>90.433547456451564</c:v>
                </c:pt>
                <c:pt idx="922">
                  <c:v>90.435194756965728</c:v>
                </c:pt>
                <c:pt idx="923">
                  <c:v>90.436848315164312</c:v>
                </c:pt>
                <c:pt idx="924">
                  <c:v>90.438508154802946</c:v>
                </c:pt>
                <c:pt idx="925">
                  <c:v>90.440174299727332</c:v>
                </c:pt>
                <c:pt idx="926">
                  <c:v>90.441846773873422</c:v>
                </c:pt>
                <c:pt idx="927">
                  <c:v>90.443525601267936</c:v>
                </c:pt>
                <c:pt idx="928">
                  <c:v>90.44521080602857</c:v>
                </c:pt>
                <c:pt idx="929">
                  <c:v>90.446902412364395</c:v>
                </c:pt>
                <c:pt idx="930">
                  <c:v>90.448600444576186</c:v>
                </c:pt>
                <c:pt idx="931">
                  <c:v>90.450304927056791</c:v>
                </c:pt>
                <c:pt idx="932">
                  <c:v>90.452015884291441</c:v>
                </c:pt>
                <c:pt idx="933">
                  <c:v>90.453733340858136</c:v>
                </c:pt>
                <c:pt idx="934">
                  <c:v>90.455457321427929</c:v>
                </c:pt>
                <c:pt idx="935">
                  <c:v>90.457187850765365</c:v>
                </c:pt>
                <c:pt idx="936">
                  <c:v>90.458924953728797</c:v>
                </c:pt>
                <c:pt idx="937">
                  <c:v>90.460668655270695</c:v>
                </c:pt>
                <c:pt idx="938">
                  <c:v>90.462418980438059</c:v>
                </c:pt>
                <c:pt idx="939">
                  <c:v>90.464175954372735</c:v>
                </c:pt>
                <c:pt idx="940">
                  <c:v>90.465939602311792</c:v>
                </c:pt>
                <c:pt idx="941">
                  <c:v>90.467709949587899</c:v>
                </c:pt>
                <c:pt idx="942">
                  <c:v>90.469487021629632</c:v>
                </c:pt>
                <c:pt idx="943">
                  <c:v>90.471270843961889</c:v>
                </c:pt>
                <c:pt idx="944">
                  <c:v>90.473061442206216</c:v>
                </c:pt>
                <c:pt idx="945">
                  <c:v>90.47485884208119</c:v>
                </c:pt>
                <c:pt idx="946">
                  <c:v>90.476663069402761</c:v>
                </c:pt>
                <c:pt idx="947">
                  <c:v>90.478474150084651</c:v>
                </c:pt>
                <c:pt idx="948">
                  <c:v>90.48029211013872</c:v>
                </c:pt>
                <c:pt idx="949">
                  <c:v>90.482116975675268</c:v>
                </c:pt>
                <c:pt idx="950">
                  <c:v>90.483948772903474</c:v>
                </c:pt>
                <c:pt idx="951">
                  <c:v>90.485787528131809</c:v>
                </c:pt>
                <c:pt idx="952">
                  <c:v>90.487633267768246</c:v>
                </c:pt>
                <c:pt idx="953">
                  <c:v>90.489486018320846</c:v>
                </c:pt>
                <c:pt idx="954">
                  <c:v>90.491345806397959</c:v>
                </c:pt>
                <c:pt idx="955">
                  <c:v>90.493212658708657</c:v>
                </c:pt>
                <c:pt idx="956">
                  <c:v>90.495086602063168</c:v>
                </c:pt>
                <c:pt idx="957">
                  <c:v>90.496967663373226</c:v>
                </c:pt>
                <c:pt idx="958">
                  <c:v>90.498855869652346</c:v>
                </c:pt>
                <c:pt idx="959">
                  <c:v>90.5007512480164</c:v>
                </c:pt>
                <c:pt idx="960">
                  <c:v>90.502653825683822</c:v>
                </c:pt>
                <c:pt idx="961">
                  <c:v>90.504563629976147</c:v>
                </c:pt>
                <c:pt idx="962">
                  <c:v>90.506480688318248</c:v>
                </c:pt>
                <c:pt idx="963">
                  <c:v>90.508405028238826</c:v>
                </c:pt>
                <c:pt idx="964">
                  <c:v>90.510336677370773</c:v>
                </c:pt>
                <c:pt idx="965">
                  <c:v>90.512275663451604</c:v>
                </c:pt>
                <c:pt idx="966">
                  <c:v>90.514222014323735</c:v>
                </c:pt>
                <c:pt idx="967">
                  <c:v>90.516175757934946</c:v>
                </c:pt>
                <c:pt idx="968">
                  <c:v>90.518136922338883</c:v>
                </c:pt>
                <c:pt idx="969">
                  <c:v>90.520105535695237</c:v>
                </c:pt>
                <c:pt idx="970">
                  <c:v>90.522081626270335</c:v>
                </c:pt>
                <c:pt idx="971">
                  <c:v>90.524065222437358</c:v>
                </c:pt>
                <c:pt idx="972">
                  <c:v>90.526056352676989</c:v>
                </c:pt>
                <c:pt idx="973">
                  <c:v>90.528055045577588</c:v>
                </c:pt>
                <c:pt idx="974">
                  <c:v>90.530061329835661</c:v>
                </c:pt>
                <c:pt idx="975">
                  <c:v>90.53207523425634</c:v>
                </c:pt>
                <c:pt idx="976">
                  <c:v>90.534096787753683</c:v>
                </c:pt>
                <c:pt idx="977">
                  <c:v>90.536126019351215</c:v>
                </c:pt>
                <c:pt idx="978">
                  <c:v>90.538162958182156</c:v>
                </c:pt>
                <c:pt idx="979">
                  <c:v>90.540207633490013</c:v>
                </c:pt>
                <c:pt idx="980">
                  <c:v>90.542260074628885</c:v>
                </c:pt>
                <c:pt idx="981">
                  <c:v>90.544320311063899</c:v>
                </c:pt>
                <c:pt idx="982">
                  <c:v>90.546388372371652</c:v>
                </c:pt>
                <c:pt idx="983">
                  <c:v>90.548464288240609</c:v>
                </c:pt>
                <c:pt idx="984">
                  <c:v>90.550548088471515</c:v>
                </c:pt>
                <c:pt idx="985">
                  <c:v>90.552639802977822</c:v>
                </c:pt>
                <c:pt idx="986">
                  <c:v>90.554739461786141</c:v>
                </c:pt>
                <c:pt idx="987">
                  <c:v>90.556847095036602</c:v>
                </c:pt>
                <c:pt idx="988">
                  <c:v>90.558962732983318</c:v>
                </c:pt>
                <c:pt idx="989">
                  <c:v>90.561086405994885</c:v>
                </c:pt>
                <c:pt idx="990">
                  <c:v>90.563218144554625</c:v>
                </c:pt>
                <c:pt idx="991">
                  <c:v>90.565357979261208</c:v>
                </c:pt>
                <c:pt idx="992">
                  <c:v>90.567505940828951</c:v>
                </c:pt>
                <c:pt idx="993">
                  <c:v>90.569662060088319</c:v>
                </c:pt>
                <c:pt idx="994">
                  <c:v>90.571826367986361</c:v>
                </c:pt>
                <c:pt idx="995">
                  <c:v>90.57399889558711</c:v>
                </c:pt>
                <c:pt idx="996">
                  <c:v>90.576179674072051</c:v>
                </c:pt>
                <c:pt idx="997">
                  <c:v>90.578368734740536</c:v>
                </c:pt>
                <c:pt idx="998">
                  <c:v>90.580566109010235</c:v>
                </c:pt>
                <c:pt idx="999">
                  <c:v>90.582771828417563</c:v>
                </c:pt>
                <c:pt idx="1000">
                  <c:v>90.584985924618195</c:v>
                </c:pt>
                <c:pt idx="1001">
                  <c:v>90.587208429387431</c:v>
                </c:pt>
                <c:pt idx="1002">
                  <c:v>90.589439374620611</c:v>
                </c:pt>
                <c:pt idx="1003">
                  <c:v>90.591678792333767</c:v>
                </c:pt>
                <c:pt idx="1004">
                  <c:v>90.593926714663752</c:v>
                </c:pt>
                <c:pt idx="1005">
                  <c:v>90.596183173869022</c:v>
                </c:pt>
                <c:pt idx="1006">
                  <c:v>90.598448202329863</c:v>
                </c:pt>
                <c:pt idx="1007">
                  <c:v>90.600721832548928</c:v>
                </c:pt>
                <c:pt idx="1008">
                  <c:v>90.603004097151683</c:v>
                </c:pt>
                <c:pt idx="1009">
                  <c:v>90.605295028886914</c:v>
                </c:pt>
                <c:pt idx="1010">
                  <c:v>90.607594660627115</c:v>
                </c:pt>
                <c:pt idx="1011">
                  <c:v>90.609903025368951</c:v>
                </c:pt>
                <c:pt idx="1012">
                  <c:v>90.612220156233775</c:v>
                </c:pt>
                <c:pt idx="1013">
                  <c:v>90.61454608646811</c:v>
                </c:pt>
                <c:pt idx="1014">
                  <c:v>90.616880849444001</c:v>
                </c:pt>
                <c:pt idx="1015">
                  <c:v>90.619224478659618</c:v>
                </c:pt>
                <c:pt idx="1016">
                  <c:v>90.621577007739631</c:v>
                </c:pt>
                <c:pt idx="1017">
                  <c:v>90.623938470435704</c:v>
                </c:pt>
                <c:pt idx="1018">
                  <c:v>90.626308900627038</c:v>
                </c:pt>
                <c:pt idx="1019">
                  <c:v>90.628688332320749</c:v>
                </c:pt>
                <c:pt idx="1020">
                  <c:v>90.631076799652377</c:v>
                </c:pt>
                <c:pt idx="1021">
                  <c:v>90.633474336886394</c:v>
                </c:pt>
                <c:pt idx="1022">
                  <c:v>90.635880978416708</c:v>
                </c:pt>
                <c:pt idx="1023">
                  <c:v>90.638296758767012</c:v>
                </c:pt>
                <c:pt idx="1024">
                  <c:v>90.640721712591429</c:v>
                </c:pt>
                <c:pt idx="1025">
                  <c:v>90.643155874674903</c:v>
                </c:pt>
                <c:pt idx="1026">
                  <c:v>90.645599279933677</c:v>
                </c:pt>
                <c:pt idx="1027">
                  <c:v>90.648051963415924</c:v>
                </c:pt>
                <c:pt idx="1028">
                  <c:v>90.650513960301993</c:v>
                </c:pt>
                <c:pt idx="1029">
                  <c:v>90.652985305905162</c:v>
                </c:pt>
                <c:pt idx="1030">
                  <c:v>90.655466035671935</c:v>
                </c:pt>
                <c:pt idx="1031">
                  <c:v>90.657956185182613</c:v>
                </c:pt>
                <c:pt idx="1032">
                  <c:v>90.660455790151843</c:v>
                </c:pt>
                <c:pt idx="1033">
                  <c:v>90.662964886429023</c:v>
                </c:pt>
                <c:pt idx="1034">
                  <c:v>90.665483509998879</c:v>
                </c:pt>
                <c:pt idx="1035">
                  <c:v>90.668011696981935</c:v>
                </c:pt>
                <c:pt idx="1036">
                  <c:v>90.670549483635014</c:v>
                </c:pt>
                <c:pt idx="1037">
                  <c:v>90.673096906351702</c:v>
                </c:pt>
                <c:pt idx="1038">
                  <c:v>90.675654001663005</c:v>
                </c:pt>
                <c:pt idx="1039">
                  <c:v>90.678220806237704</c:v>
                </c:pt>
                <c:pt idx="1040">
                  <c:v>90.680797356882906</c:v>
                </c:pt>
                <c:pt idx="1041">
                  <c:v>90.683383690544645</c:v>
                </c:pt>
                <c:pt idx="1042">
                  <c:v>90.68597984430825</c:v>
                </c:pt>
                <c:pt idx="1043">
                  <c:v>90.688585855399054</c:v>
                </c:pt>
                <c:pt idx="1044">
                  <c:v>90.691201761182668</c:v>
                </c:pt>
                <c:pt idx="1045">
                  <c:v>90.693827599165743</c:v>
                </c:pt>
                <c:pt idx="1046">
                  <c:v>90.696463406996344</c:v>
                </c:pt>
                <c:pt idx="1047">
                  <c:v>90.699109222464543</c:v>
                </c:pt>
                <c:pt idx="1048">
                  <c:v>90.701765083502892</c:v>
                </c:pt>
                <c:pt idx="1049">
                  <c:v>90.704431028187003</c:v>
                </c:pt>
                <c:pt idx="1050">
                  <c:v>90.707107094736074</c:v>
                </c:pt>
                <c:pt idx="1051">
                  <c:v>90.70979332151343</c:v>
                </c:pt>
                <c:pt idx="1052">
                  <c:v>90.712489747026908</c:v>
                </c:pt>
                <c:pt idx="1053">
                  <c:v>90.715196409929675</c:v>
                </c:pt>
                <c:pt idx="1054">
                  <c:v>90.71791334902052</c:v>
                </c:pt>
                <c:pt idx="1055">
                  <c:v>90.720640603244547</c:v>
                </c:pt>
                <c:pt idx="1056">
                  <c:v>90.7233782116936</c:v>
                </c:pt>
                <c:pt idx="1057">
                  <c:v>90.726126213606904</c:v>
                </c:pt>
                <c:pt idx="1058">
                  <c:v>90.728884648371547</c:v>
                </c:pt>
                <c:pt idx="1059">
                  <c:v>90.731653555523081</c:v>
                </c:pt>
                <c:pt idx="1060">
                  <c:v>90.734432974745985</c:v>
                </c:pt>
                <c:pt idx="1061">
                  <c:v>90.737222945874336</c:v>
                </c:pt>
                <c:pt idx="1062">
                  <c:v>90.740023508892307</c:v>
                </c:pt>
                <c:pt idx="1063">
                  <c:v>90.742834703934648</c:v>
                </c:pt>
                <c:pt idx="1064">
                  <c:v>90.745656571287384</c:v>
                </c:pt>
                <c:pt idx="1065">
                  <c:v>90.74848915138827</c:v>
                </c:pt>
                <c:pt idx="1066">
                  <c:v>90.751332484827401</c:v>
                </c:pt>
                <c:pt idx="1067">
                  <c:v>90.754186612347723</c:v>
                </c:pt>
                <c:pt idx="1068">
                  <c:v>90.757051574845661</c:v>
                </c:pt>
                <c:pt idx="1069">
                  <c:v>90.759927413371727</c:v>
                </c:pt>
                <c:pt idx="1070">
                  <c:v>90.76281416913092</c:v>
                </c:pt>
                <c:pt idx="1071">
                  <c:v>90.765711883483476</c:v>
                </c:pt>
                <c:pt idx="1072">
                  <c:v>90.768620597945286</c:v>
                </c:pt>
                <c:pt idx="1073">
                  <c:v>90.771540354188659</c:v>
                </c:pt>
                <c:pt idx="1074">
                  <c:v>90.77447119404269</c:v>
                </c:pt>
                <c:pt idx="1075">
                  <c:v>90.777413159494031</c:v>
                </c:pt>
                <c:pt idx="1076">
                  <c:v>90.780366292687333</c:v>
                </c:pt>
                <c:pt idx="1077">
                  <c:v>90.783330635925878</c:v>
                </c:pt>
                <c:pt idx="1078">
                  <c:v>90.786306231672214</c:v>
                </c:pt>
                <c:pt idx="1079">
                  <c:v>90.789293122548642</c:v>
                </c:pt>
                <c:pt idx="1080">
                  <c:v>90.792291351337866</c:v>
                </c:pt>
                <c:pt idx="1081">
                  <c:v>90.79530096098361</c:v>
                </c:pt>
                <c:pt idx="1082">
                  <c:v>90.798321994591177</c:v>
                </c:pt>
                <c:pt idx="1083">
                  <c:v>90.801354495427987</c:v>
                </c:pt>
                <c:pt idx="1084">
                  <c:v>90.804398506924301</c:v>
                </c:pt>
                <c:pt idx="1085">
                  <c:v>90.807454072673764</c:v>
                </c:pt>
                <c:pt idx="1086">
                  <c:v>90.810521236433914</c:v>
                </c:pt>
                <c:pt idx="1087">
                  <c:v>90.813600042126964</c:v>
                </c:pt>
                <c:pt idx="1088">
                  <c:v>90.816690533840216</c:v>
                </c:pt>
                <c:pt idx="1089">
                  <c:v>90.819792755826896</c:v>
                </c:pt>
                <c:pt idx="1090">
                  <c:v>90.822906752506498</c:v>
                </c:pt>
                <c:pt idx="1091">
                  <c:v>90.826032568465592</c:v>
                </c:pt>
                <c:pt idx="1092">
                  <c:v>90.829170248458439</c:v>
                </c:pt>
                <c:pt idx="1093">
                  <c:v>90.832319837407425</c:v>
                </c:pt>
                <c:pt idx="1094">
                  <c:v>90.835481380403905</c:v>
                </c:pt>
                <c:pt idx="1095">
                  <c:v>90.83865492270867</c:v>
                </c:pt>
                <c:pt idx="1096">
                  <c:v>90.841840509752657</c:v>
                </c:pt>
                <c:pt idx="1097">
                  <c:v>90.845038187137476</c:v>
                </c:pt>
                <c:pt idx="1098">
                  <c:v>90.848248000636147</c:v>
                </c:pt>
                <c:pt idx="1099">
                  <c:v>90.851469996193686</c:v>
                </c:pt>
                <c:pt idx="1100">
                  <c:v>90.854704219927697</c:v>
                </c:pt>
                <c:pt idx="1101">
                  <c:v>90.857950718129061</c:v>
                </c:pt>
                <c:pt idx="1102">
                  <c:v>90.861209537262567</c:v>
                </c:pt>
                <c:pt idx="1103">
                  <c:v>90.864480723967489</c:v>
                </c:pt>
                <c:pt idx="1104">
                  <c:v>90.867764325058332</c:v>
                </c:pt>
                <c:pt idx="1105">
                  <c:v>90.871060387525318</c:v>
                </c:pt>
                <c:pt idx="1106">
                  <c:v>90.8743689585352</c:v>
                </c:pt>
                <c:pt idx="1107">
                  <c:v>90.877690085431851</c:v>
                </c:pt>
                <c:pt idx="1108">
                  <c:v>90.88102381573681</c:v>
                </c:pt>
                <c:pt idx="1109">
                  <c:v>90.884370197150062</c:v>
                </c:pt>
                <c:pt idx="1110">
                  <c:v>90.88772927755069</c:v>
                </c:pt>
                <c:pt idx="1111">
                  <c:v>90.891101104997418</c:v>
                </c:pt>
                <c:pt idx="1112">
                  <c:v>90.894485727729389</c:v>
                </c:pt>
                <c:pt idx="1113">
                  <c:v>90.897883194166681</c:v>
                </c:pt>
                <c:pt idx="1114">
                  <c:v>90.901293552911199</c:v>
                </c:pt>
                <c:pt idx="1115">
                  <c:v>90.9047168527471</c:v>
                </c:pt>
                <c:pt idx="1116">
                  <c:v>90.908153142641581</c:v>
                </c:pt>
                <c:pt idx="1117">
                  <c:v>90.911602471745539</c:v>
                </c:pt>
                <c:pt idx="1118">
                  <c:v>90.91506488939423</c:v>
                </c:pt>
                <c:pt idx="1119">
                  <c:v>90.918540445107922</c:v>
                </c:pt>
                <c:pt idx="1120">
                  <c:v>90.922029188592603</c:v>
                </c:pt>
                <c:pt idx="1121">
                  <c:v>90.925531169740637</c:v>
                </c:pt>
                <c:pt idx="1122">
                  <c:v>90.929046438631488</c:v>
                </c:pt>
                <c:pt idx="1123">
                  <c:v>90.932575045532289</c:v>
                </c:pt>
                <c:pt idx="1124">
                  <c:v>90.936117040898651</c:v>
                </c:pt>
                <c:pt idx="1125">
                  <c:v>90.939672475375346</c:v>
                </c:pt>
                <c:pt idx="1126">
                  <c:v>90.943241399796847</c:v>
                </c:pt>
                <c:pt idx="1127">
                  <c:v>90.946823865188236</c:v>
                </c:pt>
                <c:pt idx="1128">
                  <c:v>90.950419922765647</c:v>
                </c:pt>
                <c:pt idx="1129">
                  <c:v>90.954029623937231</c:v>
                </c:pt>
                <c:pt idx="1130">
                  <c:v>90.957653020303667</c:v>
                </c:pt>
                <c:pt idx="1131">
                  <c:v>90.961290163658916</c:v>
                </c:pt>
                <c:pt idx="1132">
                  <c:v>90.964941105990917</c:v>
                </c:pt>
                <c:pt idx="1133">
                  <c:v>90.968605899482284</c:v>
                </c:pt>
                <c:pt idx="1134">
                  <c:v>90.972284596511116</c:v>
                </c:pt>
                <c:pt idx="1135">
                  <c:v>90.975977249651507</c:v>
                </c:pt>
                <c:pt idx="1136">
                  <c:v>90.979683911674442</c:v>
                </c:pt>
                <c:pt idx="1137">
                  <c:v>90.983404635548396</c:v>
                </c:pt>
                <c:pt idx="1138">
                  <c:v>90.987139474440127</c:v>
                </c:pt>
                <c:pt idx="1139">
                  <c:v>90.990888481715345</c:v>
                </c:pt>
                <c:pt idx="1140">
                  <c:v>90.994651710939436</c:v>
                </c:pt>
                <c:pt idx="1141">
                  <c:v>90.998429215878232</c:v>
                </c:pt>
                <c:pt idx="1142">
                  <c:v>91.00222105049869</c:v>
                </c:pt>
                <c:pt idx="1143">
                  <c:v>91.006027268969603</c:v>
                </c:pt>
                <c:pt idx="1144">
                  <c:v>91.009847925662385</c:v>
                </c:pt>
                <c:pt idx="1145">
                  <c:v>91.013683075151789</c:v>
                </c:pt>
                <c:pt idx="1146">
                  <c:v>91.017532772216597</c:v>
                </c:pt>
                <c:pt idx="1147">
                  <c:v>91.021397071840468</c:v>
                </c:pt>
                <c:pt idx="1148">
                  <c:v>91.025276029212506</c:v>
                </c:pt>
                <c:pt idx="1149">
                  <c:v>91.029169699728172</c:v>
                </c:pt>
                <c:pt idx="1150">
                  <c:v>91.033078138989936</c:v>
                </c:pt>
                <c:pt idx="1151">
                  <c:v>91.037001402808002</c:v>
                </c:pt>
                <c:pt idx="1152">
                  <c:v>91.040939547201205</c:v>
                </c:pt>
                <c:pt idx="1153">
                  <c:v>91.044892628397506</c:v>
                </c:pt>
                <c:pt idx="1154">
                  <c:v>91.048860702835029</c:v>
                </c:pt>
                <c:pt idx="1155">
                  <c:v>91.052843827162633</c:v>
                </c:pt>
                <c:pt idx="1156">
                  <c:v>91.056842058240719</c:v>
                </c:pt>
                <c:pt idx="1157">
                  <c:v>91.060855453142011</c:v>
                </c:pt>
                <c:pt idx="1158">
                  <c:v>91.064884069152299</c:v>
                </c:pt>
                <c:pt idx="1159">
                  <c:v>91.06892796377123</c:v>
                </c:pt>
                <c:pt idx="1160">
                  <c:v>91.072987194713022</c:v>
                </c:pt>
                <c:pt idx="1161">
                  <c:v>91.077061819907314</c:v>
                </c:pt>
                <c:pt idx="1162">
                  <c:v>91.081151897499851</c:v>
                </c:pt>
                <c:pt idx="1163">
                  <c:v>91.085257485853333</c:v>
                </c:pt>
                <c:pt idx="1164">
                  <c:v>91.089378643548201</c:v>
                </c:pt>
                <c:pt idx="1165">
                  <c:v>91.093515429383302</c:v>
                </c:pt>
                <c:pt idx="1166">
                  <c:v>91.097667902376827</c:v>
                </c:pt>
                <c:pt idx="1167">
                  <c:v>91.101836121766993</c:v>
                </c:pt>
                <c:pt idx="1168">
                  <c:v>91.106020147012813</c:v>
                </c:pt>
                <c:pt idx="1169">
                  <c:v>91.110220037795074</c:v>
                </c:pt>
                <c:pt idx="1170">
                  <c:v>91.114435854016847</c:v>
                </c:pt>
                <c:pt idx="1171">
                  <c:v>91.118667655804472</c:v>
                </c:pt>
                <c:pt idx="1172">
                  <c:v>91.122915503508366</c:v>
                </c:pt>
                <c:pt idx="1173">
                  <c:v>91.12717945770369</c:v>
                </c:pt>
                <c:pt idx="1174">
                  <c:v>91.131459579191244</c:v>
                </c:pt>
                <c:pt idx="1175">
                  <c:v>91.135755928998321</c:v>
                </c:pt>
                <c:pt idx="1176">
                  <c:v>91.140068568379391</c:v>
                </c:pt>
                <c:pt idx="1177">
                  <c:v>91.144397558816991</c:v>
                </c:pt>
                <c:pt idx="1178">
                  <c:v>91.148742962022496</c:v>
                </c:pt>
                <c:pt idx="1179">
                  <c:v>91.153104839937029</c:v>
                </c:pt>
                <c:pt idx="1180">
                  <c:v>91.157483254732085</c:v>
                </c:pt>
                <c:pt idx="1181">
                  <c:v>91.161878268810582</c:v>
                </c:pt>
                <c:pt idx="1182">
                  <c:v>91.166289944807559</c:v>
                </c:pt>
                <c:pt idx="1183">
                  <c:v>91.17071834559097</c:v>
                </c:pt>
                <c:pt idx="1184">
                  <c:v>91.17516353426258</c:v>
                </c:pt>
                <c:pt idx="1185">
                  <c:v>91.179625574158777</c:v>
                </c:pt>
                <c:pt idx="1186">
                  <c:v>91.184104528851435</c:v>
                </c:pt>
                <c:pt idx="1187">
                  <c:v>91.188600462148642</c:v>
                </c:pt>
                <c:pt idx="1188">
                  <c:v>91.193113438095651</c:v>
                </c:pt>
                <c:pt idx="1189">
                  <c:v>91.197643520975745</c:v>
                </c:pt>
                <c:pt idx="1190">
                  <c:v>91.202190775310868</c:v>
                </c:pt>
                <c:pt idx="1191">
                  <c:v>91.206755265862739</c:v>
                </c:pt>
                <c:pt idx="1192">
                  <c:v>91.211337057633543</c:v>
                </c:pt>
                <c:pt idx="1193">
                  <c:v>91.21593621586679</c:v>
                </c:pt>
                <c:pt idx="1194">
                  <c:v>91.220552806048246</c:v>
                </c:pt>
                <c:pt idx="1195">
                  <c:v>91.225186893906667</c:v>
                </c:pt>
                <c:pt idx="1196">
                  <c:v>91.229838545414808</c:v>
                </c:pt>
                <c:pt idx="1197">
                  <c:v>91.234507826790093</c:v>
                </c:pt>
                <c:pt idx="1198">
                  <c:v>91.239194804495682</c:v>
                </c:pt>
                <c:pt idx="1199">
                  <c:v>91.243899545241206</c:v>
                </c:pt>
                <c:pt idx="1200">
                  <c:v>91.248622115983665</c:v>
                </c:pt>
                <c:pt idx="1201">
                  <c:v>91.253362583928293</c:v>
                </c:pt>
                <c:pt idx="1202">
                  <c:v>91.258121016529444</c:v>
                </c:pt>
                <c:pt idx="1203">
                  <c:v>91.262897481491464</c:v>
                </c:pt>
                <c:pt idx="1204">
                  <c:v>91.267692046769568</c:v>
                </c:pt>
                <c:pt idx="1205">
                  <c:v>91.272504780570699</c:v>
                </c:pt>
                <c:pt idx="1206">
                  <c:v>91.277335751354514</c:v>
                </c:pt>
                <c:pt idx="1207">
                  <c:v>91.282185027834018</c:v>
                </c:pt>
                <c:pt idx="1208">
                  <c:v>91.287052678976792</c:v>
                </c:pt>
                <c:pt idx="1209">
                  <c:v>91.291938774005644</c:v>
                </c:pt>
                <c:pt idx="1210">
                  <c:v>91.296843382399544</c:v>
                </c:pt>
                <c:pt idx="1211">
                  <c:v>91.30176657389454</c:v>
                </c:pt>
                <c:pt idx="1212">
                  <c:v>91.306708418484718</c:v>
                </c:pt>
                <c:pt idx="1213">
                  <c:v>91.311668986423015</c:v>
                </c:pt>
                <c:pt idx="1214">
                  <c:v>91.316648348222117</c:v>
                </c:pt>
                <c:pt idx="1215">
                  <c:v>91.321646574655446</c:v>
                </c:pt>
                <c:pt idx="1216">
                  <c:v>91.326663736758007</c:v>
                </c:pt>
                <c:pt idx="1217">
                  <c:v>91.331699905827321</c:v>
                </c:pt>
                <c:pt idx="1218">
                  <c:v>91.336755153424278</c:v>
                </c:pt>
                <c:pt idx="1219">
                  <c:v>91.341829551374161</c:v>
                </c:pt>
                <c:pt idx="1220">
                  <c:v>91.346923171767486</c:v>
                </c:pt>
                <c:pt idx="1221">
                  <c:v>91.352036086960936</c:v>
                </c:pt>
                <c:pt idx="1222">
                  <c:v>91.357168369578289</c:v>
                </c:pt>
                <c:pt idx="1223">
                  <c:v>91.362320092511368</c:v>
                </c:pt>
                <c:pt idx="1224">
                  <c:v>91.367491328920892</c:v>
                </c:pt>
                <c:pt idx="1225">
                  <c:v>91.372682152237516</c:v>
                </c:pt>
                <c:pt idx="1226">
                  <c:v>91.377892636162684</c:v>
                </c:pt>
                <c:pt idx="1227">
                  <c:v>91.383122854669622</c:v>
                </c:pt>
                <c:pt idx="1228">
                  <c:v>91.388372882004177</c:v>
                </c:pt>
                <c:pt idx="1229">
                  <c:v>91.393642792685895</c:v>
                </c:pt>
                <c:pt idx="1230">
                  <c:v>91.398932661508809</c:v>
                </c:pt>
                <c:pt idx="1231">
                  <c:v>91.40424256354251</c:v>
                </c:pt>
                <c:pt idx="1232">
                  <c:v>91.409572574133122</c:v>
                </c:pt>
                <c:pt idx="1233">
                  <c:v>91.414922768904034</c:v>
                </c:pt>
                <c:pt idx="1234">
                  <c:v>91.420293223757128</c:v>
                </c:pt>
                <c:pt idx="1235">
                  <c:v>91.425684014873525</c:v>
                </c:pt>
                <c:pt idx="1236">
                  <c:v>91.431095218714702</c:v>
                </c:pt>
                <c:pt idx="1237">
                  <c:v>91.436526912023297</c:v>
                </c:pt>
                <c:pt idx="1238">
                  <c:v>91.441979171824201</c:v>
                </c:pt>
                <c:pt idx="1239">
                  <c:v>91.447452075425431</c:v>
                </c:pt>
                <c:pt idx="1240">
                  <c:v>91.452945700419221</c:v>
                </c:pt>
                <c:pt idx="1241">
                  <c:v>91.458460124682802</c:v>
                </c:pt>
                <c:pt idx="1242">
                  <c:v>91.463995426379526</c:v>
                </c:pt>
                <c:pt idx="1243">
                  <c:v>91.469551683959807</c:v>
                </c:pt>
                <c:pt idx="1244">
                  <c:v>91.475128976162097</c:v>
                </c:pt>
                <c:pt idx="1245">
                  <c:v>91.480727382013853</c:v>
                </c:pt>
                <c:pt idx="1246">
                  <c:v>91.486346980832465</c:v>
                </c:pt>
                <c:pt idx="1247">
                  <c:v>91.491987852226373</c:v>
                </c:pt>
                <c:pt idx="1248">
                  <c:v>91.497650076095965</c:v>
                </c:pt>
                <c:pt idx="1249">
                  <c:v>91.503333732634545</c:v>
                </c:pt>
                <c:pt idx="1250">
                  <c:v>91.509038902329351</c:v>
                </c:pt>
                <c:pt idx="1251">
                  <c:v>91.514765665962642</c:v>
                </c:pt>
                <c:pt idx="1252">
                  <c:v>91.520514104612545</c:v>
                </c:pt>
                <c:pt idx="1253">
                  <c:v>91.526284299654108</c:v>
                </c:pt>
                <c:pt idx="1254">
                  <c:v>91.532076332760397</c:v>
                </c:pt>
                <c:pt idx="1255">
                  <c:v>91.537890285903259</c:v>
                </c:pt>
                <c:pt idx="1256">
                  <c:v>91.543726241354648</c:v>
                </c:pt>
                <c:pt idx="1257">
                  <c:v>91.549584281687402</c:v>
                </c:pt>
                <c:pt idx="1258">
                  <c:v>91.555464489776327</c:v>
                </c:pt>
                <c:pt idx="1259">
                  <c:v>91.56136694879919</c:v>
                </c:pt>
                <c:pt idx="1260">
                  <c:v>91.567291742237757</c:v>
                </c:pt>
                <c:pt idx="1261">
                  <c:v>91.573238953878828</c:v>
                </c:pt>
                <c:pt idx="1262">
                  <c:v>91.579208667815209</c:v>
                </c:pt>
                <c:pt idx="1263">
                  <c:v>91.585200968446742</c:v>
                </c:pt>
                <c:pt idx="1264">
                  <c:v>91.591215940481405</c:v>
                </c:pt>
                <c:pt idx="1265">
                  <c:v>91.59725366893619</c:v>
                </c:pt>
                <c:pt idx="1266">
                  <c:v>91.603314239138314</c:v>
                </c:pt>
                <c:pt idx="1267">
                  <c:v>91.609397736726066</c:v>
                </c:pt>
                <c:pt idx="1268">
                  <c:v>91.615504247650037</c:v>
                </c:pt>
                <c:pt idx="1269">
                  <c:v>91.621633858173951</c:v>
                </c:pt>
                <c:pt idx="1270">
                  <c:v>91.627786654875834</c:v>
                </c:pt>
                <c:pt idx="1271">
                  <c:v>91.633962724649095</c:v>
                </c:pt>
                <c:pt idx="1272">
                  <c:v>91.640162154703404</c:v>
                </c:pt>
                <c:pt idx="1273">
                  <c:v>91.646385032565846</c:v>
                </c:pt>
                <c:pt idx="1274">
                  <c:v>91.652631446082012</c:v>
                </c:pt>
                <c:pt idx="1275">
                  <c:v>91.658901483416926</c:v>
                </c:pt>
                <c:pt idx="1276">
                  <c:v>91.665195233056153</c:v>
                </c:pt>
                <c:pt idx="1277">
                  <c:v>91.671512783806918</c:v>
                </c:pt>
                <c:pt idx="1278">
                  <c:v>91.677854224799034</c:v>
                </c:pt>
                <c:pt idx="1279">
                  <c:v>91.68421964548611</c:v>
                </c:pt>
                <c:pt idx="1280">
                  <c:v>91.690609135646454</c:v>
                </c:pt>
                <c:pt idx="1281">
                  <c:v>91.697022785384206</c:v>
                </c:pt>
                <c:pt idx="1282">
                  <c:v>91.703460685130437</c:v>
                </c:pt>
                <c:pt idx="1283">
                  <c:v>91.70992292564425</c:v>
                </c:pt>
                <c:pt idx="1284">
                  <c:v>91.716409598013641</c:v>
                </c:pt>
                <c:pt idx="1285">
                  <c:v>91.722920793656769</c:v>
                </c:pt>
                <c:pt idx="1286">
                  <c:v>91.729456604323033</c:v>
                </c:pt>
                <c:pt idx="1287">
                  <c:v>91.736017122093983</c:v>
                </c:pt>
                <c:pt idx="1288">
                  <c:v>91.742602439384541</c:v>
                </c:pt>
                <c:pt idx="1289">
                  <c:v>91.749212648944081</c:v>
                </c:pt>
                <c:pt idx="1290">
                  <c:v>91.755847843857396</c:v>
                </c:pt>
                <c:pt idx="1291">
                  <c:v>91.762508117545792</c:v>
                </c:pt>
                <c:pt idx="1292">
                  <c:v>91.769193563768383</c:v>
                </c:pt>
                <c:pt idx="1293">
                  <c:v>91.775904276622867</c:v>
                </c:pt>
                <c:pt idx="1294">
                  <c:v>91.782640350546899</c:v>
                </c:pt>
                <c:pt idx="1295">
                  <c:v>91.789401880318934</c:v>
                </c:pt>
                <c:pt idx="1296">
                  <c:v>91.796188961059542</c:v>
                </c:pt>
                <c:pt idx="1297">
                  <c:v>91.803001688232257</c:v>
                </c:pt>
                <c:pt idx="1298">
                  <c:v>91.809840157644942</c:v>
                </c:pt>
                <c:pt idx="1299">
                  <c:v>91.816704465450655</c:v>
                </c:pt>
                <c:pt idx="1300">
                  <c:v>91.823594708148931</c:v>
                </c:pt>
                <c:pt idx="1301">
                  <c:v>91.830510982586716</c:v>
                </c:pt>
                <c:pt idx="1302">
                  <c:v>91.837453385959577</c:v>
                </c:pt>
                <c:pt idx="1303">
                  <c:v>91.84442201581281</c:v>
                </c:pt>
                <c:pt idx="1304">
                  <c:v>91.851416970042521</c:v>
                </c:pt>
                <c:pt idx="1305">
                  <c:v>91.858438346896648</c:v>
                </c:pt>
                <c:pt idx="1306">
                  <c:v>91.865486244976239</c:v>
                </c:pt>
                <c:pt idx="1307">
                  <c:v>91.872560763236422</c:v>
                </c:pt>
                <c:pt idx="1308">
                  <c:v>91.879662000987594</c:v>
                </c:pt>
                <c:pt idx="1309">
                  <c:v>91.886790057896519</c:v>
                </c:pt>
                <c:pt idx="1310">
                  <c:v>91.893945033987364</c:v>
                </c:pt>
                <c:pt idx="1311">
                  <c:v>91.901127029643007</c:v>
                </c:pt>
                <c:pt idx="1312">
                  <c:v>91.908336145605929</c:v>
                </c:pt>
                <c:pt idx="1313">
                  <c:v>91.915572482979513</c:v>
                </c:pt>
                <c:pt idx="1314">
                  <c:v>91.922836143229048</c:v>
                </c:pt>
                <c:pt idx="1315">
                  <c:v>91.930127228182883</c:v>
                </c:pt>
                <c:pt idx="1316">
                  <c:v>91.937445840033689</c:v>
                </c:pt>
                <c:pt idx="1317">
                  <c:v>91.944792081339301</c:v>
                </c:pt>
                <c:pt idx="1318">
                  <c:v>91.952166055024122</c:v>
                </c:pt>
                <c:pt idx="1319">
                  <c:v>91.959567864380048</c:v>
                </c:pt>
                <c:pt idx="1320">
                  <c:v>91.966997613067761</c:v>
                </c:pt>
                <c:pt idx="1321">
                  <c:v>91.974455405117766</c:v>
                </c:pt>
                <c:pt idx="1322">
                  <c:v>91.981941344931528</c:v>
                </c:pt>
                <c:pt idx="1323">
                  <c:v>91.989455537282652</c:v>
                </c:pt>
                <c:pt idx="1324">
                  <c:v>91.996998087317934</c:v>
                </c:pt>
                <c:pt idx="1325">
                  <c:v>92.004569100558612</c:v>
                </c:pt>
                <c:pt idx="1326">
                  <c:v>92.012168682901404</c:v>
                </c:pt>
                <c:pt idx="1327">
                  <c:v>92.019796940619656</c:v>
                </c:pt>
                <c:pt idx="1328">
                  <c:v>92.027453980364584</c:v>
                </c:pt>
                <c:pt idx="1329">
                  <c:v>92.035139909166318</c:v>
                </c:pt>
                <c:pt idx="1330">
                  <c:v>92.042854834435033</c:v>
                </c:pt>
                <c:pt idx="1331">
                  <c:v>92.050598863962165</c:v>
                </c:pt>
                <c:pt idx="1332">
                  <c:v>92.05837210592145</c:v>
                </c:pt>
                <c:pt idx="1333">
                  <c:v>92.06617466887019</c:v>
                </c:pt>
                <c:pt idx="1334">
                  <c:v>92.07400666175036</c:v>
                </c:pt>
                <c:pt idx="1335">
                  <c:v>92.081868193889648</c:v>
                </c:pt>
                <c:pt idx="1336">
                  <c:v>92.089759375002785</c:v>
                </c:pt>
                <c:pt idx="1337">
                  <c:v>92.097680315192548</c:v>
                </c:pt>
                <c:pt idx="1338">
                  <c:v>92.105631124950946</c:v>
                </c:pt>
                <c:pt idx="1339">
                  <c:v>92.113611915160391</c:v>
                </c:pt>
                <c:pt idx="1340">
                  <c:v>92.121622797094858</c:v>
                </c:pt>
                <c:pt idx="1341">
                  <c:v>92.129663882420985</c:v>
                </c:pt>
                <c:pt idx="1342">
                  <c:v>92.137735283199277</c:v>
                </c:pt>
                <c:pt idx="1343">
                  <c:v>92.145837111885186</c:v>
                </c:pt>
                <c:pt idx="1344">
                  <c:v>92.153969481330407</c:v>
                </c:pt>
                <c:pt idx="1345">
                  <c:v>92.162132504783798</c:v>
                </c:pt>
                <c:pt idx="1346">
                  <c:v>92.170326295892821</c:v>
                </c:pt>
                <c:pt idx="1347">
                  <c:v>92.178550968704371</c:v>
                </c:pt>
                <c:pt idx="1348">
                  <c:v>92.186806637666308</c:v>
                </c:pt>
                <c:pt idx="1349">
                  <c:v>92.1950934176282</c:v>
                </c:pt>
                <c:pt idx="1350">
                  <c:v>92.203411423842823</c:v>
                </c:pt>
                <c:pt idx="1351">
                  <c:v>92.211760771967107</c:v>
                </c:pt>
                <c:pt idx="1352">
                  <c:v>92.220141578063362</c:v>
                </c:pt>
                <c:pt idx="1353">
                  <c:v>92.228553958600457</c:v>
                </c:pt>
                <c:pt idx="1354">
                  <c:v>92.236998030454927</c:v>
                </c:pt>
                <c:pt idx="1355">
                  <c:v>92.245473910912153</c:v>
                </c:pt>
                <c:pt idx="1356">
                  <c:v>92.253981717667514</c:v>
                </c:pt>
                <c:pt idx="1357">
                  <c:v>92.262521568827466</c:v>
                </c:pt>
                <c:pt idx="1358">
                  <c:v>92.271093582910936</c:v>
                </c:pt>
                <c:pt idx="1359">
                  <c:v>92.279697878850087</c:v>
                </c:pt>
                <c:pt idx="1360">
                  <c:v>92.288334575991883</c:v>
                </c:pt>
                <c:pt idx="1361">
                  <c:v>92.297003794098956</c:v>
                </c:pt>
                <c:pt idx="1362">
                  <c:v>92.30570565335087</c:v>
                </c:pt>
                <c:pt idx="1363">
                  <c:v>92.314440274345245</c:v>
                </c:pt>
                <c:pt idx="1364">
                  <c:v>92.323207778098975</c:v>
                </c:pt>
                <c:pt idx="1365">
                  <c:v>92.332008286049287</c:v>
                </c:pt>
                <c:pt idx="1366">
                  <c:v>92.34084192005497</c:v>
                </c:pt>
                <c:pt idx="1367">
                  <c:v>92.34970880239743</c:v>
                </c:pt>
                <c:pt idx="1368">
                  <c:v>92.358609055781926</c:v>
                </c:pt>
                <c:pt idx="1369">
                  <c:v>92.367542803338708</c:v>
                </c:pt>
                <c:pt idx="1370">
                  <c:v>92.376510168624208</c:v>
                </c:pt>
                <c:pt idx="1371">
                  <c:v>92.385511275622008</c:v>
                </c:pt>
                <c:pt idx="1372">
                  <c:v>92.394546248744206</c:v>
                </c:pt>
                <c:pt idx="1373">
                  <c:v>92.403615212832392</c:v>
                </c:pt>
                <c:pt idx="1374">
                  <c:v>92.412718293158918</c:v>
                </c:pt>
                <c:pt idx="1375">
                  <c:v>92.421855615428001</c:v>
                </c:pt>
                <c:pt idx="1376">
                  <c:v>92.431027305776809</c:v>
                </c:pt>
                <c:pt idx="1377">
                  <c:v>92.440233490776677</c:v>
                </c:pt>
                <c:pt idx="1378">
                  <c:v>92.449474297434222</c:v>
                </c:pt>
                <c:pt idx="1379">
                  <c:v>92.458749853192458</c:v>
                </c:pt>
                <c:pt idx="1380">
                  <c:v>92.468060285931955</c:v>
                </c:pt>
                <c:pt idx="1381">
                  <c:v>92.47740572397197</c:v>
                </c:pt>
                <c:pt idx="1382">
                  <c:v>92.486786296071628</c:v>
                </c:pt>
                <c:pt idx="1383">
                  <c:v>92.496202131430948</c:v>
                </c:pt>
                <c:pt idx="1384">
                  <c:v>92.505653359692047</c:v>
                </c:pt>
                <c:pt idx="1385">
                  <c:v>92.515140110940337</c:v>
                </c:pt>
                <c:pt idx="1386">
                  <c:v>92.524662515705472</c:v>
                </c:pt>
                <c:pt idx="1387">
                  <c:v>92.534220704962621</c:v>
                </c:pt>
                <c:pt idx="1388">
                  <c:v>92.54381481013354</c:v>
                </c:pt>
                <c:pt idx="1389">
                  <c:v>92.553444963087671</c:v>
                </c:pt>
                <c:pt idx="1390">
                  <c:v>92.563111296143347</c:v>
                </c:pt>
                <c:pt idx="1391">
                  <c:v>92.572813942068819</c:v>
                </c:pt>
                <c:pt idx="1392">
                  <c:v>92.582553034083375</c:v>
                </c:pt>
                <c:pt idx="1393">
                  <c:v>92.59232870585852</c:v>
                </c:pt>
                <c:pt idx="1394">
                  <c:v>92.60214109151903</c:v>
                </c:pt>
                <c:pt idx="1395">
                  <c:v>92.61199032564403</c:v>
                </c:pt>
                <c:pt idx="1396">
                  <c:v>92.621876543268257</c:v>
                </c:pt>
                <c:pt idx="1397">
                  <c:v>92.631799879882905</c:v>
                </c:pt>
                <c:pt idx="1398">
                  <c:v>92.641760471436953</c:v>
                </c:pt>
                <c:pt idx="1399">
                  <c:v>92.65175845433815</c:v>
                </c:pt>
                <c:pt idx="1400">
                  <c:v>92.661793965454152</c:v>
                </c:pt>
                <c:pt idx="1401">
                  <c:v>92.671867142113541</c:v>
                </c:pt>
                <c:pt idx="1402">
                  <c:v>92.681978122106983</c:v>
                </c:pt>
                <c:pt idx="1403">
                  <c:v>92.69212704368833</c:v>
                </c:pt>
                <c:pt idx="1404">
                  <c:v>92.702314045575619</c:v>
                </c:pt>
                <c:pt idx="1405">
                  <c:v>92.712539266952191</c:v>
                </c:pt>
                <c:pt idx="1406">
                  <c:v>92.722802847467804</c:v>
                </c:pt>
                <c:pt idx="1407">
                  <c:v>92.733104927239566</c:v>
                </c:pt>
                <c:pt idx="1408">
                  <c:v>92.743445646853189</c:v>
                </c:pt>
                <c:pt idx="1409">
                  <c:v>92.753825147363926</c:v>
                </c:pt>
                <c:pt idx="1410">
                  <c:v>92.764243570297666</c:v>
                </c:pt>
                <c:pt idx="1411">
                  <c:v>92.774701057651953</c:v>
                </c:pt>
                <c:pt idx="1412">
                  <c:v>92.785197751897144</c:v>
                </c:pt>
                <c:pt idx="1413">
                  <c:v>92.79573379597727</c:v>
                </c:pt>
                <c:pt idx="1414">
                  <c:v>92.806309333311219</c:v>
                </c:pt>
                <c:pt idx="1415">
                  <c:v>92.816924507793829</c:v>
                </c:pt>
                <c:pt idx="1416">
                  <c:v>92.827579463796681</c:v>
                </c:pt>
                <c:pt idx="1417">
                  <c:v>92.838274346169371</c:v>
                </c:pt>
                <c:pt idx="1418">
                  <c:v>92.849009300240425</c:v>
                </c:pt>
                <c:pt idx="1419">
                  <c:v>92.859784471818273</c:v>
                </c:pt>
                <c:pt idx="1420">
                  <c:v>92.870600007192365</c:v>
                </c:pt>
                <c:pt idx="1421">
                  <c:v>92.881456053134116</c:v>
                </c:pt>
                <c:pt idx="1422">
                  <c:v>92.892352756897893</c:v>
                </c:pt>
                <c:pt idx="1423">
                  <c:v>92.903290266222157</c:v>
                </c:pt>
                <c:pt idx="1424">
                  <c:v>92.914268729330189</c:v>
                </c:pt>
                <c:pt idx="1425">
                  <c:v>92.925288294931278</c:v>
                </c:pt>
                <c:pt idx="1426">
                  <c:v>92.936349112221677</c:v>
                </c:pt>
                <c:pt idx="1427">
                  <c:v>92.947451330885499</c:v>
                </c:pt>
                <c:pt idx="1428">
                  <c:v>92.958595101095781</c:v>
                </c:pt>
                <c:pt idx="1429">
                  <c:v>92.969780573515393</c:v>
                </c:pt>
                <c:pt idx="1430">
                  <c:v>92.981007899297992</c:v>
                </c:pt>
                <c:pt idx="1431">
                  <c:v>92.992277230088987</c:v>
                </c:pt>
                <c:pt idx="1432">
                  <c:v>93.003588718026435</c:v>
                </c:pt>
                <c:pt idx="1433">
                  <c:v>93.014942515742121</c:v>
                </c:pt>
                <c:pt idx="1434">
                  <c:v>93.026338776362238</c:v>
                </c:pt>
                <c:pt idx="1435">
                  <c:v>93.037777653508613</c:v>
                </c:pt>
                <c:pt idx="1436">
                  <c:v>93.049259301299372</c:v>
                </c:pt>
                <c:pt idx="1437">
                  <c:v>93.060783874349895</c:v>
                </c:pt>
                <c:pt idx="1438">
                  <c:v>93.072351527773932</c:v>
                </c:pt>
                <c:pt idx="1439">
                  <c:v>93.083962417184239</c:v>
                </c:pt>
                <c:pt idx="1440">
                  <c:v>93.09561669869349</c:v>
                </c:pt>
                <c:pt idx="1441">
                  <c:v>93.107314528915325</c:v>
                </c:pt>
                <c:pt idx="1442">
                  <c:v>93.119056064965065</c:v>
                </c:pt>
                <c:pt idx="1443">
                  <c:v>93.130841464460701</c:v>
                </c:pt>
                <c:pt idx="1444">
                  <c:v>93.142670885523557</c:v>
                </c:pt>
                <c:pt idx="1445">
                  <c:v>93.154544486779329</c:v>
                </c:pt>
                <c:pt idx="1446">
                  <c:v>93.166462427358852</c:v>
                </c:pt>
                <c:pt idx="1447">
                  <c:v>93.178424866898965</c:v>
                </c:pt>
                <c:pt idx="1448">
                  <c:v>93.190431965543155</c:v>
                </c:pt>
                <c:pt idx="1449">
                  <c:v>93.202483883942634</c:v>
                </c:pt>
                <c:pt idx="1450">
                  <c:v>93.214580783256935</c:v>
                </c:pt>
                <c:pt idx="1451">
                  <c:v>93.22672282515488</c:v>
                </c:pt>
                <c:pt idx="1452">
                  <c:v>93.238910171815107</c:v>
                </c:pt>
                <c:pt idx="1453">
                  <c:v>93.25114298592716</c:v>
                </c:pt>
                <c:pt idx="1454">
                  <c:v>93.263421430691992</c:v>
                </c:pt>
                <c:pt idx="1455">
                  <c:v>93.275745669822868</c:v>
                </c:pt>
                <c:pt idx="1456">
                  <c:v>93.288115867546054</c:v>
                </c:pt>
                <c:pt idx="1457">
                  <c:v>93.300532188601537</c:v>
                </c:pt>
                <c:pt idx="1458">
                  <c:v>93.312994798243764</c:v>
                </c:pt>
                <c:pt idx="1459">
                  <c:v>93.325503862242456</c:v>
                </c:pt>
                <c:pt idx="1460">
                  <c:v>93.338059546883031</c:v>
                </c:pt>
                <c:pt idx="1461">
                  <c:v>93.35066201896764</c:v>
                </c:pt>
                <c:pt idx="1462">
                  <c:v>93.363311445815597</c:v>
                </c:pt>
                <c:pt idx="1463">
                  <c:v>93.37600799526416</c:v>
                </c:pt>
                <c:pt idx="1464">
                  <c:v>93.38875183566914</c:v>
                </c:pt>
                <c:pt idx="1465">
                  <c:v>93.40154313590557</c:v>
                </c:pt>
                <c:pt idx="1466">
                  <c:v>93.414382065368315</c:v>
                </c:pt>
                <c:pt idx="1467">
                  <c:v>93.427268793972729</c:v>
                </c:pt>
                <c:pt idx="1468">
                  <c:v>93.440203492155192</c:v>
                </c:pt>
                <c:pt idx="1469">
                  <c:v>93.453186330873834</c:v>
                </c:pt>
                <c:pt idx="1470">
                  <c:v>93.466217481608965</c:v>
                </c:pt>
                <c:pt idx="1471">
                  <c:v>93.479297116363711</c:v>
                </c:pt>
                <c:pt idx="1472">
                  <c:v>93.492425407664598</c:v>
                </c:pt>
                <c:pt idx="1473">
                  <c:v>93.505602528562036</c:v>
                </c:pt>
                <c:pt idx="1474">
                  <c:v>93.518828652630901</c:v>
                </c:pt>
                <c:pt idx="1475">
                  <c:v>93.532103953971088</c:v>
                </c:pt>
                <c:pt idx="1476">
                  <c:v>93.545428607207782</c:v>
                </c:pt>
                <c:pt idx="1477">
                  <c:v>93.558802787492311</c:v>
                </c:pt>
                <c:pt idx="1478">
                  <c:v>93.572226670502232</c:v>
                </c:pt>
                <c:pt idx="1479">
                  <c:v>93.585700432442081</c:v>
                </c:pt>
                <c:pt idx="1480">
                  <c:v>93.599224250043747</c:v>
                </c:pt>
                <c:pt idx="1481">
                  <c:v>93.61279830056678</c:v>
                </c:pt>
                <c:pt idx="1482">
                  <c:v>93.626422761798864</c:v>
                </c:pt>
                <c:pt idx="1483">
                  <c:v>93.640097812056254</c:v>
                </c:pt>
                <c:pt idx="1484">
                  <c:v>93.653823630184164</c:v>
                </c:pt>
                <c:pt idx="1485">
                  <c:v>93.667600395557045</c:v>
                </c:pt>
                <c:pt idx="1486">
                  <c:v>93.681428288079033</c:v>
                </c:pt>
                <c:pt idx="1487">
                  <c:v>93.695307488184184</c:v>
                </c:pt>
                <c:pt idx="1488">
                  <c:v>93.709238176836863</c:v>
                </c:pt>
                <c:pt idx="1489">
                  <c:v>93.723220535531979</c:v>
                </c:pt>
                <c:pt idx="1490">
                  <c:v>93.737254746295278</c:v>
                </c:pt>
                <c:pt idx="1491">
                  <c:v>93.751340991683676</c:v>
                </c:pt>
                <c:pt idx="1492">
                  <c:v>93.765479454785378</c:v>
                </c:pt>
                <c:pt idx="1493">
                  <c:v>93.77967031922023</c:v>
                </c:pt>
                <c:pt idx="1494">
                  <c:v>93.793913769139792</c:v>
                </c:pt>
                <c:pt idx="1495">
                  <c:v>93.808209989227663</c:v>
                </c:pt>
                <c:pt idx="1496">
                  <c:v>93.822559164699541</c:v>
                </c:pt>
                <c:pt idx="1497">
                  <c:v>93.836961481303391</c:v>
                </c:pt>
                <c:pt idx="1498">
                  <c:v>93.851417125319642</c:v>
                </c:pt>
                <c:pt idx="1499">
                  <c:v>93.865926283561251</c:v>
                </c:pt>
                <c:pt idx="1500">
                  <c:v>93.880489143373708</c:v>
                </c:pt>
                <c:pt idx="1501">
                  <c:v>93.8951058926353</c:v>
                </c:pt>
                <c:pt idx="1502">
                  <c:v>93.909776719756977</c:v>
                </c:pt>
                <c:pt idx="1503">
                  <c:v>93.92450181368244</c:v>
                </c:pt>
                <c:pt idx="1504">
                  <c:v>93.939281363888156</c:v>
                </c:pt>
                <c:pt idx="1505">
                  <c:v>93.954115560383428</c:v>
                </c:pt>
                <c:pt idx="1506">
                  <c:v>93.969004593710125</c:v>
                </c:pt>
                <c:pt idx="1507">
                  <c:v>93.98394865494285</c:v>
                </c:pt>
                <c:pt idx="1508">
                  <c:v>93.99894793568879</c:v>
                </c:pt>
                <c:pt idx="1509">
                  <c:v>94.014002628087511</c:v>
                </c:pt>
                <c:pt idx="1510">
                  <c:v>94.029112924811031</c:v>
                </c:pt>
                <c:pt idx="1511">
                  <c:v>94.044279019063367</c:v>
                </c:pt>
                <c:pt idx="1512">
                  <c:v>94.059501104580761</c:v>
                </c:pt>
                <c:pt idx="1513">
                  <c:v>94.074779375630996</c:v>
                </c:pt>
                <c:pt idx="1514">
                  <c:v>94.09011402701374</c:v>
                </c:pt>
                <c:pt idx="1515">
                  <c:v>94.105505254059693</c:v>
                </c:pt>
                <c:pt idx="1516">
                  <c:v>94.12095325263077</c:v>
                </c:pt>
                <c:pt idx="1517">
                  <c:v>94.136458219119646</c:v>
                </c:pt>
                <c:pt idx="1518">
                  <c:v>94.152020350449334</c:v>
                </c:pt>
                <c:pt idx="1519">
                  <c:v>94.167639844073008</c:v>
                </c:pt>
                <c:pt idx="1520">
                  <c:v>94.183316897973441</c:v>
                </c:pt>
                <c:pt idx="1521">
                  <c:v>94.199051710662786</c:v>
                </c:pt>
                <c:pt idx="1522">
                  <c:v>94.214844481182041</c:v>
                </c:pt>
                <c:pt idx="1523">
                  <c:v>94.230695409100463</c:v>
                </c:pt>
                <c:pt idx="1524">
                  <c:v>94.246604694515469</c:v>
                </c:pt>
                <c:pt idx="1525">
                  <c:v>94.262572538051657</c:v>
                </c:pt>
                <c:pt idx="1526">
                  <c:v>94.278599140860464</c:v>
                </c:pt>
                <c:pt idx="1527">
                  <c:v>94.294684704619712</c:v>
                </c:pt>
                <c:pt idx="1528">
                  <c:v>94.310829431532895</c:v>
                </c:pt>
                <c:pt idx="1529">
                  <c:v>94.327033524328399</c:v>
                </c:pt>
                <c:pt idx="1530">
                  <c:v>94.343297186259122</c:v>
                </c:pt>
                <c:pt idx="1531">
                  <c:v>94.359620621101456</c:v>
                </c:pt>
                <c:pt idx="1532">
                  <c:v>94.37600403315497</c:v>
                </c:pt>
                <c:pt idx="1533">
                  <c:v>94.39244762724131</c:v>
                </c:pt>
                <c:pt idx="1534">
                  <c:v>94.408951608703447</c:v>
                </c:pt>
                <c:pt idx="1535">
                  <c:v>94.425516183404952</c:v>
                </c:pt>
                <c:pt idx="1536">
                  <c:v>94.442141557729329</c:v>
                </c:pt>
                <c:pt idx="1537">
                  <c:v>94.458827938578551</c:v>
                </c:pt>
                <c:pt idx="1538">
                  <c:v>94.475575533372847</c:v>
                </c:pt>
                <c:pt idx="1539">
                  <c:v>94.492384550049238</c:v>
                </c:pt>
                <c:pt idx="1540">
                  <c:v>94.509255197060739</c:v>
                </c:pt>
                <c:pt idx="1541">
                  <c:v>94.526187683375284</c:v>
                </c:pt>
                <c:pt idx="1542">
                  <c:v>94.543182218474826</c:v>
                </c:pt>
                <c:pt idx="1543">
                  <c:v>94.560239012353918</c:v>
                </c:pt>
                <c:pt idx="1544">
                  <c:v>94.577358275518932</c:v>
                </c:pt>
                <c:pt idx="1545">
                  <c:v>94.594540218986722</c:v>
                </c:pt>
                <c:pt idx="1546">
                  <c:v>94.611785054283359</c:v>
                </c:pt>
                <c:pt idx="1547">
                  <c:v>94.629092993443038</c:v>
                </c:pt>
                <c:pt idx="1548">
                  <c:v>94.646464249006698</c:v>
                </c:pt>
                <c:pt idx="1549">
                  <c:v>94.663899034020702</c:v>
                </c:pt>
                <c:pt idx="1550">
                  <c:v>94.681397562035599</c:v>
                </c:pt>
                <c:pt idx="1551">
                  <c:v>94.698960047104563</c:v>
                </c:pt>
                <c:pt idx="1552">
                  <c:v>94.716586703782042</c:v>
                </c:pt>
                <c:pt idx="1553">
                  <c:v>94.734277747122391</c:v>
                </c:pt>
                <c:pt idx="1554">
                  <c:v>94.752033392678044</c:v>
                </c:pt>
                <c:pt idx="1555">
                  <c:v>94.769853856498401</c:v>
                </c:pt>
                <c:pt idx="1556">
                  <c:v>94.787739355127613</c:v>
                </c:pt>
                <c:pt idx="1557">
                  <c:v>94.805690105603773</c:v>
                </c:pt>
                <c:pt idx="1558">
                  <c:v>94.823706325456342</c:v>
                </c:pt>
                <c:pt idx="1559">
                  <c:v>94.841788232705099</c:v>
                </c:pt>
                <c:pt idx="1560">
                  <c:v>94.85993604585812</c:v>
                </c:pt>
                <c:pt idx="1561">
                  <c:v>94.878149983909765</c:v>
                </c:pt>
                <c:pt idx="1562">
                  <c:v>94.896430266339195</c:v>
                </c:pt>
                <c:pt idx="1563">
                  <c:v>94.914777113108229</c:v>
                </c:pt>
                <c:pt idx="1564">
                  <c:v>94.933190744659385</c:v>
                </c:pt>
                <c:pt idx="1565">
                  <c:v>94.951671381914039</c:v>
                </c:pt>
                <c:pt idx="1566">
                  <c:v>94.970219246270119</c:v>
                </c:pt>
                <c:pt idx="1567">
                  <c:v>94.988834559600434</c:v>
                </c:pt>
                <c:pt idx="1568">
                  <c:v>95.007517544250064</c:v>
                </c:pt>
                <c:pt idx="1569">
                  <c:v>95.026268423034409</c:v>
                </c:pt>
                <c:pt idx="1570">
                  <c:v>95.045087419236978</c:v>
                </c:pt>
                <c:pt idx="1571">
                  <c:v>95.063974756607038</c:v>
                </c:pt>
                <c:pt idx="1572">
                  <c:v>95.082930659357245</c:v>
                </c:pt>
                <c:pt idx="1573">
                  <c:v>95.101955352161326</c:v>
                </c:pt>
                <c:pt idx="1574">
                  <c:v>95.12104906015152</c:v>
                </c:pt>
                <c:pt idx="1575">
                  <c:v>95.140212008916322</c:v>
                </c:pt>
                <c:pt idx="1576">
                  <c:v>95.159444424497579</c:v>
                </c:pt>
                <c:pt idx="1577">
                  <c:v>95.178746533388363</c:v>
                </c:pt>
                <c:pt idx="1578">
                  <c:v>95.1981185625297</c:v>
                </c:pt>
                <c:pt idx="1579">
                  <c:v>95.21756073930851</c:v>
                </c:pt>
                <c:pt idx="1580">
                  <c:v>95.23707329155441</c:v>
                </c:pt>
                <c:pt idx="1581">
                  <c:v>95.256656447537068</c:v>
                </c:pt>
                <c:pt idx="1582">
                  <c:v>95.276310435963182</c:v>
                </c:pt>
                <c:pt idx="1583">
                  <c:v>95.296035485973931</c:v>
                </c:pt>
                <c:pt idx="1584">
                  <c:v>95.315831827141324</c:v>
                </c:pt>
                <c:pt idx="1585">
                  <c:v>95.335699689465855</c:v>
                </c:pt>
                <c:pt idx="1586">
                  <c:v>95.355639303372939</c:v>
                </c:pt>
                <c:pt idx="1587">
                  <c:v>95.375650899709854</c:v>
                </c:pt>
                <c:pt idx="1588">
                  <c:v>95.395734709742698</c:v>
                </c:pt>
                <c:pt idx="1589">
                  <c:v>95.415890965152755</c:v>
                </c:pt>
                <c:pt idx="1590">
                  <c:v>95.43611989803351</c:v>
                </c:pt>
                <c:pt idx="1591">
                  <c:v>95.456421740886952</c:v>
                </c:pt>
                <c:pt idx="1592">
                  <c:v>95.476796726620265</c:v>
                </c:pt>
                <c:pt idx="1593">
                  <c:v>95.4972450885423</c:v>
                </c:pt>
                <c:pt idx="1594">
                  <c:v>95.517767060359702</c:v>
                </c:pt>
                <c:pt idx="1595">
                  <c:v>95.538362876173764</c:v>
                </c:pt>
                <c:pt idx="1596">
                  <c:v>95.559032770476094</c:v>
                </c:pt>
                <c:pt idx="1597">
                  <c:v>95.579776978145404</c:v>
                </c:pt>
                <c:pt idx="1598">
                  <c:v>95.600595734442976</c:v>
                </c:pt>
                <c:pt idx="1599">
                  <c:v>95.621489275009424</c:v>
                </c:pt>
                <c:pt idx="1600">
                  <c:v>95.642457835860256</c:v>
                </c:pt>
                <c:pt idx="1601">
                  <c:v>95.663501653381829</c:v>
                </c:pt>
                <c:pt idx="1602">
                  <c:v>95.684620964327422</c:v>
                </c:pt>
                <c:pt idx="1603">
                  <c:v>95.705816005812821</c:v>
                </c:pt>
                <c:pt idx="1604">
                  <c:v>95.727087015312051</c:v>
                </c:pt>
                <c:pt idx="1605">
                  <c:v>95.748434230653203</c:v>
                </c:pt>
                <c:pt idx="1606">
                  <c:v>95.769857890013753</c:v>
                </c:pt>
                <c:pt idx="1607">
                  <c:v>95.791358231916391</c:v>
                </c:pt>
                <c:pt idx="1608">
                  <c:v>95.812935495223925</c:v>
                </c:pt>
                <c:pt idx="1609">
                  <c:v>95.834589919135084</c:v>
                </c:pt>
                <c:pt idx="1610">
                  <c:v>95.856321743179706</c:v>
                </c:pt>
                <c:pt idx="1611">
                  <c:v>95.878131207213841</c:v>
                </c:pt>
                <c:pt idx="1612">
                  <c:v>95.900018551414846</c:v>
                </c:pt>
                <c:pt idx="1613">
                  <c:v>95.92198401627644</c:v>
                </c:pt>
                <c:pt idx="1614">
                  <c:v>95.944027842603759</c:v>
                </c:pt>
                <c:pt idx="1615">
                  <c:v>95.96615027150817</c:v>
                </c:pt>
                <c:pt idx="1616">
                  <c:v>95.988351544401965</c:v>
                </c:pt>
                <c:pt idx="1617">
                  <c:v>96.010631902993353</c:v>
                </c:pt>
                <c:pt idx="1618">
                  <c:v>96.032991589280797</c:v>
                </c:pt>
                <c:pt idx="1619">
                  <c:v>96.055430845547718</c:v>
                </c:pt>
                <c:pt idx="1620">
                  <c:v>96.077949914356893</c:v>
                </c:pt>
                <c:pt idx="1621">
                  <c:v>96.100549038544841</c:v>
                </c:pt>
                <c:pt idx="1622">
                  <c:v>96.123228461216399</c:v>
                </c:pt>
                <c:pt idx="1623">
                  <c:v>96.145988425738224</c:v>
                </c:pt>
                <c:pt idx="1624">
                  <c:v>96.168829175733791</c:v>
                </c:pt>
                <c:pt idx="1625">
                  <c:v>96.191750955076785</c:v>
                </c:pt>
                <c:pt idx="1626">
                  <c:v>96.214754007885332</c:v>
                </c:pt>
                <c:pt idx="1627">
                  <c:v>96.237838578515706</c:v>
                </c:pt>
                <c:pt idx="1628">
                  <c:v>96.261004911556299</c:v>
                </c:pt>
                <c:pt idx="1629">
                  <c:v>96.284253251820999</c:v>
                </c:pt>
                <c:pt idx="1630">
                  <c:v>96.307583844342943</c:v>
                </c:pt>
                <c:pt idx="1631">
                  <c:v>96.330996934368116</c:v>
                </c:pt>
                <c:pt idx="1632">
                  <c:v>96.354492767348404</c:v>
                </c:pt>
                <c:pt idx="1633">
                  <c:v>96.378071588935271</c:v>
                </c:pt>
                <c:pt idx="1634">
                  <c:v>96.401733644972666</c:v>
                </c:pt>
                <c:pt idx="1635">
                  <c:v>96.42547918148999</c:v>
                </c:pt>
                <c:pt idx="1636">
                  <c:v>96.449308444696044</c:v>
                </c:pt>
                <c:pt idx="1637">
                  <c:v>96.473221680970212</c:v>
                </c:pt>
                <c:pt idx="1638">
                  <c:v>96.497219136857112</c:v>
                </c:pt>
                <c:pt idx="1639">
                  <c:v>96.521301059057947</c:v>
                </c:pt>
                <c:pt idx="1640">
                  <c:v>96.545467694423735</c:v>
                </c:pt>
                <c:pt idx="1641">
                  <c:v>96.569719289947628</c:v>
                </c:pt>
                <c:pt idx="1642">
                  <c:v>96.594056092757583</c:v>
                </c:pt>
                <c:pt idx="1643">
                  <c:v>96.618478350108049</c:v>
                </c:pt>
                <c:pt idx="1644">
                  <c:v>96.642986309372617</c:v>
                </c:pt>
                <c:pt idx="1645">
                  <c:v>96.667580218036022</c:v>
                </c:pt>
                <c:pt idx="1646">
                  <c:v>96.692260323686085</c:v>
                </c:pt>
                <c:pt idx="1647">
                  <c:v>96.717026874005342</c:v>
                </c:pt>
                <c:pt idx="1648">
                  <c:v>96.74188011676317</c:v>
                </c:pt>
                <c:pt idx="1649">
                  <c:v>96.766820299807279</c:v>
                </c:pt>
                <c:pt idx="1650">
                  <c:v>96.791847671054811</c:v>
                </c:pt>
                <c:pt idx="1651">
                  <c:v>96.816962478484626</c:v>
                </c:pt>
                <c:pt idx="1652">
                  <c:v>96.842164970127783</c:v>
                </c:pt>
                <c:pt idx="1653">
                  <c:v>96.86745539405905</c:v>
                </c:pt>
                <c:pt idx="1654">
                  <c:v>96.89283399838807</c:v>
                </c:pt>
                <c:pt idx="1655">
                  <c:v>96.918301031249896</c:v>
                </c:pt>
                <c:pt idx="1656">
                  <c:v>96.943856740796548</c:v>
                </c:pt>
                <c:pt idx="1657">
                  <c:v>96.96950137518688</c:v>
                </c:pt>
                <c:pt idx="1658">
                  <c:v>96.995235182577758</c:v>
                </c:pt>
                <c:pt idx="1659">
                  <c:v>97.021058411114367</c:v>
                </c:pt>
                <c:pt idx="1660">
                  <c:v>97.046971308920448</c:v>
                </c:pt>
                <c:pt idx="1661">
                  <c:v>97.072974124088489</c:v>
                </c:pt>
                <c:pt idx="1662">
                  <c:v>97.099067104670041</c:v>
                </c:pt>
                <c:pt idx="1663">
                  <c:v>97.12525049866575</c:v>
                </c:pt>
                <c:pt idx="1664">
                  <c:v>97.151524554014841</c:v>
                </c:pt>
                <c:pt idx="1665">
                  <c:v>97.177889518584834</c:v>
                </c:pt>
                <c:pt idx="1666">
                  <c:v>97.204345640161719</c:v>
                </c:pt>
                <c:pt idx="1667">
                  <c:v>97.230893166438804</c:v>
                </c:pt>
                <c:pt idx="1668">
                  <c:v>97.257532345006197</c:v>
                </c:pt>
                <c:pt idx="1669">
                  <c:v>97.284263423340292</c:v>
                </c:pt>
                <c:pt idx="1670">
                  <c:v>97.311086648792397</c:v>
                </c:pt>
                <c:pt idx="1671">
                  <c:v>97.338002268577839</c:v>
                </c:pt>
                <c:pt idx="1672">
                  <c:v>97.365010529765016</c:v>
                </c:pt>
                <c:pt idx="1673">
                  <c:v>97.392111679263735</c:v>
                </c:pt>
                <c:pt idx="1674">
                  <c:v>97.41930596381367</c:v>
                </c:pt>
                <c:pt idx="1675">
                  <c:v>97.446593629973037</c:v>
                </c:pt>
                <c:pt idx="1676">
                  <c:v>97.473974924106685</c:v>
                </c:pt>
                <c:pt idx="1677">
                  <c:v>97.501450092374284</c:v>
                </c:pt>
                <c:pt idx="1678">
                  <c:v>97.529019380717997</c:v>
                </c:pt>
                <c:pt idx="1679">
                  <c:v>97.556683034850749</c:v>
                </c:pt>
                <c:pt idx="1680">
                  <c:v>97.584441300243313</c:v>
                </c:pt>
                <c:pt idx="1681">
                  <c:v>97.612294422112626</c:v>
                </c:pt>
                <c:pt idx="1682">
                  <c:v>97.640242645408421</c:v>
                </c:pt>
                <c:pt idx="1683">
                  <c:v>97.668286214800787</c:v>
                </c:pt>
                <c:pt idx="1684">
                  <c:v>97.69642537466747</c:v>
                </c:pt>
                <c:pt idx="1685">
                  <c:v>97.72466036908024</c:v>
                </c:pt>
                <c:pt idx="1686">
                  <c:v>97.752991441792133</c:v>
                </c:pt>
                <c:pt idx="1687">
                  <c:v>97.78141883622385</c:v>
                </c:pt>
                <c:pt idx="1688">
                  <c:v>97.809942795450766</c:v>
                </c:pt>
                <c:pt idx="1689">
                  <c:v>97.838563562188256</c:v>
                </c:pt>
                <c:pt idx="1690">
                  <c:v>97.867281378778685</c:v>
                </c:pt>
                <c:pt idx="1691">
                  <c:v>97.896096487177076</c:v>
                </c:pt>
                <c:pt idx="1692">
                  <c:v>97.925009128937333</c:v>
                </c:pt>
                <c:pt idx="1693">
                  <c:v>97.95401954519717</c:v>
                </c:pt>
                <c:pt idx="1694">
                  <c:v>97.983127976664605</c:v>
                </c:pt>
                <c:pt idx="1695">
                  <c:v>98.012334663602587</c:v>
                </c:pt>
                <c:pt idx="1696">
                  <c:v>98.041639845814359</c:v>
                </c:pt>
                <c:pt idx="1697">
                  <c:v>98.071043762629046</c:v>
                </c:pt>
                <c:pt idx="1698">
                  <c:v>98.100546652885583</c:v>
                </c:pt>
                <c:pt idx="1699">
                  <c:v>98.130148754918437</c:v>
                </c:pt>
                <c:pt idx="1700">
                  <c:v>98.159850306541529</c:v>
                </c:pt>
                <c:pt idx="1701">
                  <c:v>98.18965154503249</c:v>
                </c:pt>
                <c:pt idx="1702">
                  <c:v>98.219552707117572</c:v>
                </c:pt>
                <c:pt idx="1703">
                  <c:v>98.249554028954918</c:v>
                </c:pt>
                <c:pt idx="1704">
                  <c:v>98.279655746119033</c:v>
                </c:pt>
                <c:pt idx="1705">
                  <c:v>98.30985809358414</c:v>
                </c:pt>
                <c:pt idx="1706">
                  <c:v>98.340161305707724</c:v>
                </c:pt>
                <c:pt idx="1707">
                  <c:v>98.370565616214094</c:v>
                </c:pt>
                <c:pt idx="1708">
                  <c:v>98.401071258177325</c:v>
                </c:pt>
                <c:pt idx="1709">
                  <c:v>98.431678464004236</c:v>
                </c:pt>
                <c:pt idx="1710">
                  <c:v>98.462387465417592</c:v>
                </c:pt>
                <c:pt idx="1711">
                  <c:v>98.493198493438229</c:v>
                </c:pt>
                <c:pt idx="1712">
                  <c:v>98.524111778367853</c:v>
                </c:pt>
                <c:pt idx="1713">
                  <c:v>98.555127549770958</c:v>
                </c:pt>
                <c:pt idx="1714">
                  <c:v>98.586246036457609</c:v>
                </c:pt>
                <c:pt idx="1715">
                  <c:v>98.617467466464689</c:v>
                </c:pt>
                <c:pt idx="1716">
                  <c:v>98.648792067037562</c:v>
                </c:pt>
                <c:pt idx="1717">
                  <c:v>98.680220064612456</c:v>
                </c:pt>
                <c:pt idx="1718">
                  <c:v>98.711751684796823</c:v>
                </c:pt>
                <c:pt idx="1719">
                  <c:v>98.743387152350977</c:v>
                </c:pt>
                <c:pt idx="1720">
                  <c:v>98.775126691169021</c:v>
                </c:pt>
                <c:pt idx="1721">
                  <c:v>98.806970524259881</c:v>
                </c:pt>
                <c:pt idx="1722">
                  <c:v>98.838918873727181</c:v>
                </c:pt>
                <c:pt idx="1723">
                  <c:v>98.870971960750509</c:v>
                </c:pt>
                <c:pt idx="1724">
                  <c:v>98.903130005564975</c:v>
                </c:pt>
                <c:pt idx="1725">
                  <c:v>98.935393227441494</c:v>
                </c:pt>
                <c:pt idx="1726">
                  <c:v>98.967761844666612</c:v>
                </c:pt>
                <c:pt idx="1727">
                  <c:v>99.000236074521894</c:v>
                </c:pt>
                <c:pt idx="1728">
                  <c:v>99.032816133263793</c:v>
                </c:pt>
                <c:pt idx="1729">
                  <c:v>99.065502236102191</c:v>
                </c:pt>
                <c:pt idx="1730">
                  <c:v>99.0982945971802</c:v>
                </c:pt>
                <c:pt idx="1731">
                  <c:v>99.131193429552425</c:v>
                </c:pt>
                <c:pt idx="1732">
                  <c:v>99.164198945163719</c:v>
                </c:pt>
                <c:pt idx="1733">
                  <c:v>99.197311354827718</c:v>
                </c:pt>
                <c:pt idx="1734">
                  <c:v>99.23053086820488</c:v>
                </c:pt>
                <c:pt idx="1735">
                  <c:v>99.263857693780594</c:v>
                </c:pt>
                <c:pt idx="1736">
                  <c:v>99.297292038842969</c:v>
                </c:pt>
                <c:pt idx="1737">
                  <c:v>99.330834109460298</c:v>
                </c:pt>
                <c:pt idx="1738">
                  <c:v>99.364484110458818</c:v>
                </c:pt>
                <c:pt idx="1739">
                  <c:v>99.398242245399345</c:v>
                </c:pt>
                <c:pt idx="1740">
                  <c:v>99.432108716554481</c:v>
                </c:pt>
                <c:pt idx="1741">
                  <c:v>99.466083724885721</c:v>
                </c:pt>
                <c:pt idx="1742">
                  <c:v>99.500167470019377</c:v>
                </c:pt>
                <c:pt idx="1743">
                  <c:v>99.534360150223606</c:v>
                </c:pt>
                <c:pt idx="1744">
                  <c:v>99.568661962383345</c:v>
                </c:pt>
                <c:pt idx="1745">
                  <c:v>99.60307310197804</c:v>
                </c:pt>
                <c:pt idx="1746">
                  <c:v>99.637593763055449</c:v>
                </c:pt>
                <c:pt idx="1747">
                  <c:v>99.672224138208477</c:v>
                </c:pt>
                <c:pt idx="1748">
                  <c:v>99.70696441854966</c:v>
                </c:pt>
                <c:pt idx="1749">
                  <c:v>99.741814793686515</c:v>
                </c:pt>
                <c:pt idx="1750">
                  <c:v>99.776775451696466</c:v>
                </c:pt>
                <c:pt idx="1751">
                  <c:v>99.811846579101015</c:v>
                </c:pt>
                <c:pt idx="1752">
                  <c:v>99.847028360840909</c:v>
                </c:pt>
                <c:pt idx="1753">
                  <c:v>99.882320980249247</c:v>
                </c:pt>
                <c:pt idx="1754">
                  <c:v>99.917724619026387</c:v>
                </c:pt>
                <c:pt idx="1755">
                  <c:v>99.953239457213144</c:v>
                </c:pt>
                <c:pt idx="1756">
                  <c:v>99.988865673164426</c:v>
                </c:pt>
                <c:pt idx="1757">
                  <c:v>100.02460344352244</c:v>
                </c:pt>
                <c:pt idx="1758">
                  <c:v>100.06045294318992</c:v>
                </c:pt>
                <c:pt idx="1759">
                  <c:v>100.09641434530278</c:v>
                </c:pt>
                <c:pt idx="1760">
                  <c:v>100.13248782120289</c:v>
                </c:pt>
                <c:pt idx="1761">
                  <c:v>100.16867354041035</c:v>
                </c:pt>
                <c:pt idx="1762">
                  <c:v>100.20497167059555</c:v>
                </c:pt>
                <c:pt idx="1763">
                  <c:v>100.2413823775513</c:v>
                </c:pt>
                <c:pt idx="1764">
                  <c:v>100.27790582516452</c:v>
                </c:pt>
                <c:pt idx="1765">
                  <c:v>100.31454217538746</c:v>
                </c:pt>
                <c:pt idx="1766">
                  <c:v>100.35129158820938</c:v>
                </c:pt>
                <c:pt idx="1767">
                  <c:v>100.38815422162715</c:v>
                </c:pt>
                <c:pt idx="1768">
                  <c:v>100.42513023161622</c:v>
                </c:pt>
                <c:pt idx="1769">
                  <c:v>100.46221977210141</c:v>
                </c:pt>
                <c:pt idx="1770">
                  <c:v>100.49942299492669</c:v>
                </c:pt>
                <c:pt idx="1771">
                  <c:v>100.53674004982608</c:v>
                </c:pt>
                <c:pt idx="1772">
                  <c:v>100.57417108439269</c:v>
                </c:pt>
                <c:pt idx="1773">
                  <c:v>100.61171624404884</c:v>
                </c:pt>
                <c:pt idx="1774">
                  <c:v>100.64937567201576</c:v>
                </c:pt>
                <c:pt idx="1775">
                  <c:v>100.68714950928188</c:v>
                </c:pt>
                <c:pt idx="1776">
                  <c:v>100.72503789457288</c:v>
                </c:pt>
                <c:pt idx="1777">
                  <c:v>100.76304096431933</c:v>
                </c:pt>
                <c:pt idx="1778">
                  <c:v>100.8011588526262</c:v>
                </c:pt>
                <c:pt idx="1779">
                  <c:v>100.83939169124065</c:v>
                </c:pt>
                <c:pt idx="1780">
                  <c:v>100.87773960951964</c:v>
                </c:pt>
                <c:pt idx="1781">
                  <c:v>100.91620273439878</c:v>
                </c:pt>
                <c:pt idx="1782">
                  <c:v>100.95478119035916</c:v>
                </c:pt>
                <c:pt idx="1783">
                  <c:v>100.99347509939446</c:v>
                </c:pt>
                <c:pt idx="1784">
                  <c:v>101.03228458097915</c:v>
                </c:pt>
                <c:pt idx="1785">
                  <c:v>101.07120975203439</c:v>
                </c:pt>
                <c:pt idx="1786">
                  <c:v>101.11025072689479</c:v>
                </c:pt>
                <c:pt idx="1787">
                  <c:v>101.1494076172757</c:v>
                </c:pt>
                <c:pt idx="1788">
                  <c:v>101.18868053223825</c:v>
                </c:pt>
                <c:pt idx="1789">
                  <c:v>101.22806957815614</c:v>
                </c:pt>
                <c:pt idx="1790">
                  <c:v>101.26757485868107</c:v>
                </c:pt>
                <c:pt idx="1791">
                  <c:v>101.30719647470806</c:v>
                </c:pt>
                <c:pt idx="1792">
                  <c:v>101.34693452434155</c:v>
                </c:pt>
                <c:pt idx="1793">
                  <c:v>101.38678910285944</c:v>
                </c:pt>
                <c:pt idx="1794">
                  <c:v>101.42676030267877</c:v>
                </c:pt>
                <c:pt idx="1795">
                  <c:v>101.46684821331969</c:v>
                </c:pt>
                <c:pt idx="1796">
                  <c:v>101.50705292137042</c:v>
                </c:pt>
                <c:pt idx="1797">
                  <c:v>101.54737451045079</c:v>
                </c:pt>
                <c:pt idx="1798">
                  <c:v>101.5878130611768</c:v>
                </c:pt>
                <c:pt idx="1799">
                  <c:v>101.62836865112426</c:v>
                </c:pt>
                <c:pt idx="1800">
                  <c:v>101.66904135479179</c:v>
                </c:pt>
                <c:pt idx="1801">
                  <c:v>101.70983124356434</c:v>
                </c:pt>
                <c:pt idx="1802">
                  <c:v>101.7507383856769</c:v>
                </c:pt>
                <c:pt idx="1803">
                  <c:v>101.79176284617601</c:v>
                </c:pt>
                <c:pt idx="1804">
                  <c:v>101.83290468688392</c:v>
                </c:pt>
                <c:pt idx="1805">
                  <c:v>101.8741639663597</c:v>
                </c:pt>
                <c:pt idx="1806">
                  <c:v>101.91554073986229</c:v>
                </c:pt>
                <c:pt idx="1807">
                  <c:v>101.95703505931165</c:v>
                </c:pt>
                <c:pt idx="1808">
                  <c:v>101.99864697325172</c:v>
                </c:pt>
                <c:pt idx="1809">
                  <c:v>102.04037652681107</c:v>
                </c:pt>
                <c:pt idx="1810">
                  <c:v>102.0822237616639</c:v>
                </c:pt>
                <c:pt idx="1811">
                  <c:v>102.1241887159923</c:v>
                </c:pt>
                <c:pt idx="1812">
                  <c:v>102.16627142444656</c:v>
                </c:pt>
                <c:pt idx="1813">
                  <c:v>102.20847191810589</c:v>
                </c:pt>
                <c:pt idx="1814">
                  <c:v>102.25079022443866</c:v>
                </c:pt>
                <c:pt idx="1815">
                  <c:v>102.29322636726344</c:v>
                </c:pt>
                <c:pt idx="1816">
                  <c:v>102.33578036670863</c:v>
                </c:pt>
                <c:pt idx="1817">
                  <c:v>102.37845223917208</c:v>
                </c:pt>
                <c:pt idx="1818">
                  <c:v>102.42124199728157</c:v>
                </c:pt>
                <c:pt idx="1819">
                  <c:v>102.46414964985397</c:v>
                </c:pt>
                <c:pt idx="1820">
                  <c:v>102.50717520185415</c:v>
                </c:pt>
                <c:pt idx="1821">
                  <c:v>102.55031865435484</c:v>
                </c:pt>
                <c:pt idx="1822">
                  <c:v>102.59358000449473</c:v>
                </c:pt>
                <c:pt idx="1823">
                  <c:v>102.6369592454386</c:v>
                </c:pt>
                <c:pt idx="1824">
                  <c:v>102.6804563663341</c:v>
                </c:pt>
                <c:pt idx="1825">
                  <c:v>102.72407135227171</c:v>
                </c:pt>
                <c:pt idx="1826">
                  <c:v>102.76780418424201</c:v>
                </c:pt>
                <c:pt idx="1827">
                  <c:v>102.81165483909382</c:v>
                </c:pt>
                <c:pt idx="1828">
                  <c:v>102.8556232894928</c:v>
                </c:pt>
                <c:pt idx="1829">
                  <c:v>102.89970950387779</c:v>
                </c:pt>
                <c:pt idx="1830">
                  <c:v>102.94391344641991</c:v>
                </c:pt>
                <c:pt idx="1831">
                  <c:v>102.98823507697871</c:v>
                </c:pt>
                <c:pt idx="1832">
                  <c:v>103.03267435105981</c:v>
                </c:pt>
                <c:pt idx="1833">
                  <c:v>103.07723121977179</c:v>
                </c:pt>
                <c:pt idx="1834">
                  <c:v>103.12190562978316</c:v>
                </c:pt>
                <c:pt idx="1835">
                  <c:v>103.16669752327937</c:v>
                </c:pt>
                <c:pt idx="1836">
                  <c:v>103.21160683791837</c:v>
                </c:pt>
                <c:pt idx="1837">
                  <c:v>103.25663350678812</c:v>
                </c:pt>
                <c:pt idx="1838">
                  <c:v>103.30177745836272</c:v>
                </c:pt>
                <c:pt idx="1839">
                  <c:v>103.34703861645751</c:v>
                </c:pt>
                <c:pt idx="1840">
                  <c:v>103.39241690018619</c:v>
                </c:pt>
                <c:pt idx="1841">
                  <c:v>103.43791222391614</c:v>
                </c:pt>
                <c:pt idx="1842">
                  <c:v>103.48352449722429</c:v>
                </c:pt>
                <c:pt idx="1843">
                  <c:v>103.52925362485256</c:v>
                </c:pt>
                <c:pt idx="1844">
                  <c:v>103.57509950666361</c:v>
                </c:pt>
                <c:pt idx="1845">
                  <c:v>103.62106203759528</c:v>
                </c:pt>
                <c:pt idx="1846">
                  <c:v>103.66714110761762</c:v>
                </c:pt>
                <c:pt idx="1847">
                  <c:v>103.71333660168594</c:v>
                </c:pt>
                <c:pt idx="1848">
                  <c:v>103.759648399697</c:v>
                </c:pt>
                <c:pt idx="1849">
                  <c:v>103.80607637644393</c:v>
                </c:pt>
                <c:pt idx="1850">
                  <c:v>103.85262040157039</c:v>
                </c:pt>
                <c:pt idx="1851">
                  <c:v>103.8992803395259</c:v>
                </c:pt>
                <c:pt idx="1852">
                  <c:v>103.94605604951997</c:v>
                </c:pt>
                <c:pt idx="1853">
                  <c:v>103.99294738547698</c:v>
                </c:pt>
                <c:pt idx="1854">
                  <c:v>104.03995419599021</c:v>
                </c:pt>
                <c:pt idx="1855">
                  <c:v>104.08707632427688</c:v>
                </c:pt>
                <c:pt idx="1856">
                  <c:v>104.13431360813175</c:v>
                </c:pt>
                <c:pt idx="1857">
                  <c:v>104.18166587988139</c:v>
                </c:pt>
                <c:pt idx="1858">
                  <c:v>104.22913296633917</c:v>
                </c:pt>
                <c:pt idx="1859">
                  <c:v>104.27671468875809</c:v>
                </c:pt>
                <c:pt idx="1860">
                  <c:v>104.32441086278588</c:v>
                </c:pt>
                <c:pt idx="1861">
                  <c:v>104.37222129841858</c:v>
                </c:pt>
                <c:pt idx="1862">
                  <c:v>104.4201457999543</c:v>
                </c:pt>
                <c:pt idx="1863">
                  <c:v>104.46818416594755</c:v>
                </c:pt>
                <c:pt idx="1864">
                  <c:v>104.5163361891629</c:v>
                </c:pt>
                <c:pt idx="1865">
                  <c:v>104.56460165652899</c:v>
                </c:pt>
                <c:pt idx="1866">
                  <c:v>104.61298034909201</c:v>
                </c:pt>
                <c:pt idx="1867">
                  <c:v>104.66147204197004</c:v>
                </c:pt>
                <c:pt idx="1868">
                  <c:v>104.71007650430651</c:v>
                </c:pt>
                <c:pt idx="1869">
                  <c:v>104.75879349922448</c:v>
                </c:pt>
                <c:pt idx="1870">
                  <c:v>104.80762278377955</c:v>
                </c:pt>
                <c:pt idx="1871">
                  <c:v>104.85656410891475</c:v>
                </c:pt>
                <c:pt idx="1872">
                  <c:v>104.90561721941359</c:v>
                </c:pt>
                <c:pt idx="1873">
                  <c:v>104.9547818538546</c:v>
                </c:pt>
                <c:pt idx="1874">
                  <c:v>105.00405774456475</c:v>
                </c:pt>
                <c:pt idx="1875">
                  <c:v>105.05344461757367</c:v>
                </c:pt>
                <c:pt idx="1876">
                  <c:v>105.10294219256699</c:v>
                </c:pt>
                <c:pt idx="1877">
                  <c:v>105.15255018284201</c:v>
                </c:pt>
                <c:pt idx="1878">
                  <c:v>105.20226829525947</c:v>
                </c:pt>
                <c:pt idx="1879">
                  <c:v>105.25209623019965</c:v>
                </c:pt>
                <c:pt idx="1880">
                  <c:v>105.30203368151579</c:v>
                </c:pt>
                <c:pt idx="1881">
                  <c:v>105.35208033648834</c:v>
                </c:pt>
                <c:pt idx="1882">
                  <c:v>105.40223587577975</c:v>
                </c:pt>
                <c:pt idx="1883">
                  <c:v>105.45249997338796</c:v>
                </c:pt>
                <c:pt idx="1884">
                  <c:v>105.50287229660292</c:v>
                </c:pt>
                <c:pt idx="1885">
                  <c:v>105.553352505959</c:v>
                </c:pt>
                <c:pt idx="1886">
                  <c:v>105.60394025519133</c:v>
                </c:pt>
                <c:pt idx="1887">
                  <c:v>105.65463519119039</c:v>
                </c:pt>
                <c:pt idx="1888">
                  <c:v>105.70543695395681</c:v>
                </c:pt>
                <c:pt idx="1889">
                  <c:v>105.75634517655647</c:v>
                </c:pt>
                <c:pt idx="1890">
                  <c:v>105.80735948507659</c:v>
                </c:pt>
                <c:pt idx="1891">
                  <c:v>105.85847949858048</c:v>
                </c:pt>
                <c:pt idx="1892">
                  <c:v>105.90970482906344</c:v>
                </c:pt>
                <c:pt idx="1893">
                  <c:v>105.96103508140837</c:v>
                </c:pt>
                <c:pt idx="1894">
                  <c:v>106.01246985334261</c:v>
                </c:pt>
                <c:pt idx="1895">
                  <c:v>106.06400873539303</c:v>
                </c:pt>
                <c:pt idx="1896">
                  <c:v>106.11565131084343</c:v>
                </c:pt>
                <c:pt idx="1897">
                  <c:v>106.1673971556902</c:v>
                </c:pt>
                <c:pt idx="1898">
                  <c:v>106.21924583860003</c:v>
                </c:pt>
                <c:pt idx="1899">
                  <c:v>106.27119692086612</c:v>
                </c:pt>
                <c:pt idx="1900">
                  <c:v>106.32324995636648</c:v>
                </c:pt>
                <c:pt idx="1901">
                  <c:v>106.37540449152033</c:v>
                </c:pt>
                <c:pt idx="1902">
                  <c:v>106.42766006524639</c:v>
                </c:pt>
                <c:pt idx="1903">
                  <c:v>106.48001620892137</c:v>
                </c:pt>
                <c:pt idx="1904">
                  <c:v>106.53247244633755</c:v>
                </c:pt>
                <c:pt idx="1905">
                  <c:v>106.58502829366159</c:v>
                </c:pt>
                <c:pt idx="1906">
                  <c:v>106.6376832593936</c:v>
                </c:pt>
                <c:pt idx="1907">
                  <c:v>106.69043684432582</c:v>
                </c:pt>
                <c:pt idx="1908">
                  <c:v>106.74328854150261</c:v>
                </c:pt>
                <c:pt idx="1909">
                  <c:v>106.79623783618011</c:v>
                </c:pt>
                <c:pt idx="1910">
                  <c:v>106.84928420578616</c:v>
                </c:pt>
                <c:pt idx="1911">
                  <c:v>106.90242711988081</c:v>
                </c:pt>
                <c:pt idx="1912">
                  <c:v>106.95566604011771</c:v>
                </c:pt>
                <c:pt idx="1913">
                  <c:v>107.00900042020366</c:v>
                </c:pt>
                <c:pt idx="1914">
                  <c:v>107.06242970586213</c:v>
                </c:pt>
                <c:pt idx="1915">
                  <c:v>107.11595333479394</c:v>
                </c:pt>
                <c:pt idx="1916">
                  <c:v>107.16957073663991</c:v>
                </c:pt>
                <c:pt idx="1917">
                  <c:v>107.22328133294351</c:v>
                </c:pt>
                <c:pt idx="1918">
                  <c:v>107.27708453711369</c:v>
                </c:pt>
                <c:pt idx="1919">
                  <c:v>107.33097975438876</c:v>
                </c:pt>
                <c:pt idx="1920">
                  <c:v>107.38496638180042</c:v>
                </c:pt>
                <c:pt idx="1921">
                  <c:v>107.4390438081377</c:v>
                </c:pt>
                <c:pt idx="1922">
                  <c:v>107.49321141391154</c:v>
                </c:pt>
                <c:pt idx="1923">
                  <c:v>107.54746857132183</c:v>
                </c:pt>
                <c:pt idx="1924">
                  <c:v>107.6018146442205</c:v>
                </c:pt>
                <c:pt idx="1925">
                  <c:v>107.65624898808019</c:v>
                </c:pt>
                <c:pt idx="1926">
                  <c:v>107.71077094995951</c:v>
                </c:pt>
                <c:pt idx="1927">
                  <c:v>107.76537986847046</c:v>
                </c:pt>
                <c:pt idx="1928">
                  <c:v>107.82007507374698</c:v>
                </c:pt>
                <c:pt idx="1929">
                  <c:v>107.87485588741298</c:v>
                </c:pt>
                <c:pt idx="1930">
                  <c:v>107.92972162255023</c:v>
                </c:pt>
                <c:pt idx="1931">
                  <c:v>107.98467158366867</c:v>
                </c:pt>
                <c:pt idx="1932">
                  <c:v>108.03970506667615</c:v>
                </c:pt>
                <c:pt idx="1933">
                  <c:v>108.09482135884919</c:v>
                </c:pt>
                <c:pt idx="1934">
                  <c:v>108.15001973880317</c:v>
                </c:pt>
                <c:pt idx="1935">
                  <c:v>108.20529947646529</c:v>
                </c:pt>
                <c:pt idx="1936">
                  <c:v>108.26065983304574</c:v>
                </c:pt>
                <c:pt idx="1937">
                  <c:v>108.31610006101121</c:v>
                </c:pt>
                <c:pt idx="1938">
                  <c:v>108.37161940405818</c:v>
                </c:pt>
                <c:pt idx="1939">
                  <c:v>108.42721709708755</c:v>
                </c:pt>
                <c:pt idx="1940">
                  <c:v>108.4828923661787</c:v>
                </c:pt>
                <c:pt idx="1941">
                  <c:v>108.53864442856543</c:v>
                </c:pt>
                <c:pt idx="1942">
                  <c:v>108.59447249261261</c:v>
                </c:pt>
                <c:pt idx="1943">
                  <c:v>108.65037575779179</c:v>
                </c:pt>
                <c:pt idx="1944">
                  <c:v>108.70635341465973</c:v>
                </c:pt>
                <c:pt idx="1945">
                  <c:v>108.76240464483689</c:v>
                </c:pt>
                <c:pt idx="1946">
                  <c:v>108.81852862098508</c:v>
                </c:pt>
                <c:pt idx="1947">
                  <c:v>108.87472450678847</c:v>
                </c:pt>
                <c:pt idx="1948">
                  <c:v>108.93099145693351</c:v>
                </c:pt>
                <c:pt idx="1949">
                  <c:v>108.9873286170902</c:v>
                </c:pt>
                <c:pt idx="1950">
                  <c:v>109.04373512389394</c:v>
                </c:pt>
                <c:pt idx="1951">
                  <c:v>109.10021010492871</c:v>
                </c:pt>
                <c:pt idx="1952">
                  <c:v>109.15675267870954</c:v>
                </c:pt>
                <c:pt idx="1953">
                  <c:v>109.21336195466871</c:v>
                </c:pt>
                <c:pt idx="1954">
                  <c:v>109.27003703313871</c:v>
                </c:pt>
                <c:pt idx="1955">
                  <c:v>109.32677700534015</c:v>
                </c:pt>
                <c:pt idx="1956">
                  <c:v>109.38358095336687</c:v>
                </c:pt>
                <c:pt idx="1957">
                  <c:v>109.44044795017531</c:v>
                </c:pt>
                <c:pt idx="1958">
                  <c:v>109.4973770595719</c:v>
                </c:pt>
                <c:pt idx="1959">
                  <c:v>109.55436733620212</c:v>
                </c:pt>
                <c:pt idx="1960">
                  <c:v>109.61141782554213</c:v>
                </c:pt>
                <c:pt idx="1961">
                  <c:v>109.66852756388862</c:v>
                </c:pt>
                <c:pt idx="1962">
                  <c:v>109.72569557835173</c:v>
                </c:pt>
                <c:pt idx="1963">
                  <c:v>109.78292088684753</c:v>
                </c:pt>
                <c:pt idx="1964">
                  <c:v>109.84020249809224</c:v>
                </c:pt>
                <c:pt idx="1965">
                  <c:v>109.89753941159643</c:v>
                </c:pt>
                <c:pt idx="1966">
                  <c:v>109.95493061766182</c:v>
                </c:pt>
                <c:pt idx="1967">
                  <c:v>110.01237509737722</c:v>
                </c:pt>
                <c:pt idx="1968">
                  <c:v>110.06987182261639</c:v>
                </c:pt>
                <c:pt idx="1969">
                  <c:v>110.12741975603733</c:v>
                </c:pt>
                <c:pt idx="1970">
                  <c:v>110.18501785108081</c:v>
                </c:pt>
                <c:pt idx="1971">
                  <c:v>110.24266505197187</c:v>
                </c:pt>
                <c:pt idx="1972">
                  <c:v>110.30036029372178</c:v>
                </c:pt>
                <c:pt idx="1973">
                  <c:v>110.35810250212975</c:v>
                </c:pt>
                <c:pt idx="1974">
                  <c:v>110.41589059378754</c:v>
                </c:pt>
                <c:pt idx="1975">
                  <c:v>110.47372347608386</c:v>
                </c:pt>
                <c:pt idx="1976">
                  <c:v>110.53160004721009</c:v>
                </c:pt>
                <c:pt idx="1977">
                  <c:v>110.5895191961677</c:v>
                </c:pt>
                <c:pt idx="1978">
                  <c:v>110.64747980277586</c:v>
                </c:pt>
                <c:pt idx="1979">
                  <c:v>110.7054807376805</c:v>
                </c:pt>
                <c:pt idx="1980">
                  <c:v>110.76352086236423</c:v>
                </c:pt>
                <c:pt idx="1981">
                  <c:v>110.82159902915822</c:v>
                </c:pt>
                <c:pt idx="1982">
                  <c:v>110.87971408125392</c:v>
                </c:pt>
                <c:pt idx="1983">
                  <c:v>110.93786485271714</c:v>
                </c:pt>
                <c:pt idx="1984">
                  <c:v>110.99605016850191</c:v>
                </c:pt>
                <c:pt idx="1985">
                  <c:v>111.05426884446709</c:v>
                </c:pt>
                <c:pt idx="1986">
                  <c:v>111.11251968739259</c:v>
                </c:pt>
                <c:pt idx="1987">
                  <c:v>111.17080149499779</c:v>
                </c:pt>
                <c:pt idx="1988">
                  <c:v>111.2291130559603</c:v>
                </c:pt>
                <c:pt idx="1989">
                  <c:v>111.28745314993704</c:v>
                </c:pt>
                <c:pt idx="1990">
                  <c:v>111.3458205475855</c:v>
                </c:pt>
                <c:pt idx="1991">
                  <c:v>111.404214010586</c:v>
                </c:pt>
                <c:pt idx="1992">
                  <c:v>111.46263229166654</c:v>
                </c:pt>
                <c:pt idx="1993">
                  <c:v>111.52107413462755</c:v>
                </c:pt>
                <c:pt idx="1994">
                  <c:v>111.57953827436778</c:v>
                </c:pt>
                <c:pt idx="1995">
                  <c:v>111.63802343691272</c:v>
                </c:pt>
                <c:pt idx="1996">
                  <c:v>111.69652833944312</c:v>
                </c:pt>
                <c:pt idx="1997">
                  <c:v>111.75505169032469</c:v>
                </c:pt>
                <c:pt idx="1998">
                  <c:v>111.81359218913981</c:v>
                </c:pt>
                <c:pt idx="1999">
                  <c:v>111.87214852672031</c:v>
                </c:pt>
                <c:pt idx="2000">
                  <c:v>111.93071938518052</c:v>
                </c:pt>
                <c:pt idx="2001">
                  <c:v>111.98930343795288</c:v>
                </c:pt>
                <c:pt idx="2002">
                  <c:v>112.04789934982458</c:v>
                </c:pt>
                <c:pt idx="2003">
                  <c:v>112.10650577697368</c:v>
                </c:pt>
                <c:pt idx="2004">
                  <c:v>112.16512136701029</c:v>
                </c:pt>
                <c:pt idx="2005">
                  <c:v>112.22374475901461</c:v>
                </c:pt>
                <c:pt idx="2006">
                  <c:v>112.28237458357968</c:v>
                </c:pt>
                <c:pt idx="2007">
                  <c:v>112.34100946285376</c:v>
                </c:pt>
                <c:pt idx="2008">
                  <c:v>112.39964801058422</c:v>
                </c:pt>
                <c:pt idx="2009">
                  <c:v>112.45828883216322</c:v>
                </c:pt>
                <c:pt idx="2010">
                  <c:v>112.51693052467402</c:v>
                </c:pt>
                <c:pt idx="2011">
                  <c:v>112.57557167693912</c:v>
                </c:pt>
                <c:pt idx="2012">
                  <c:v>112.63421086956996</c:v>
                </c:pt>
                <c:pt idx="2013">
                  <c:v>112.69284667501655</c:v>
                </c:pt>
                <c:pt idx="2014">
                  <c:v>112.7514776576205</c:v>
                </c:pt>
                <c:pt idx="2015">
                  <c:v>112.81010237366759</c:v>
                </c:pt>
                <c:pt idx="2016">
                  <c:v>112.86871937144286</c:v>
                </c:pt>
                <c:pt idx="2017">
                  <c:v>112.92732719128556</c:v>
                </c:pt>
                <c:pt idx="2018">
                  <c:v>112.98592436564797</c:v>
                </c:pt>
                <c:pt idx="2019">
                  <c:v>113.0445094191524</c:v>
                </c:pt>
                <c:pt idx="2020">
                  <c:v>113.10308086865243</c:v>
                </c:pt>
                <c:pt idx="2021">
                  <c:v>113.16163722329327</c:v>
                </c:pt>
                <c:pt idx="2022">
                  <c:v>113.22017698457498</c:v>
                </c:pt>
                <c:pt idx="2023">
                  <c:v>113.27869864641573</c:v>
                </c:pt>
                <c:pt idx="2024">
                  <c:v>113.33720069521812</c:v>
                </c:pt>
                <c:pt idx="2025">
                  <c:v>113.39568160993461</c:v>
                </c:pt>
                <c:pt idx="2026">
                  <c:v>113.45413986213693</c:v>
                </c:pt>
                <c:pt idx="2027">
                  <c:v>113.51257391608388</c:v>
                </c:pt>
                <c:pt idx="2028">
                  <c:v>113.5709822287932</c:v>
                </c:pt>
                <c:pt idx="2029">
                  <c:v>113.62936325011314</c:v>
                </c:pt>
                <c:pt idx="2030">
                  <c:v>113.68771542279566</c:v>
                </c:pt>
                <c:pt idx="2031">
                  <c:v>113.74603718257124</c:v>
                </c:pt>
                <c:pt idx="2032">
                  <c:v>113.80432695822535</c:v>
                </c:pt>
                <c:pt idx="2033">
                  <c:v>113.86258317167476</c:v>
                </c:pt>
                <c:pt idx="2034">
                  <c:v>113.92080423804789</c:v>
                </c:pt>
                <c:pt idx="2035">
                  <c:v>113.978988565763</c:v>
                </c:pt>
                <c:pt idx="2036">
                  <c:v>114.03713455661109</c:v>
                </c:pt>
                <c:pt idx="2037">
                  <c:v>114.09524060583772</c:v>
                </c:pt>
                <c:pt idx="2038">
                  <c:v>114.15330510222722</c:v>
                </c:pt>
                <c:pt idx="2039">
                  <c:v>114.21132642818813</c:v>
                </c:pt>
                <c:pt idx="2040">
                  <c:v>114.26930295984015</c:v>
                </c:pt>
                <c:pt idx="2041">
                  <c:v>114.32723306710122</c:v>
                </c:pt>
                <c:pt idx="2042">
                  <c:v>114.38511511377757</c:v>
                </c:pt>
                <c:pt idx="2043">
                  <c:v>114.44294745765453</c:v>
                </c:pt>
                <c:pt idx="2044">
                  <c:v>114.50072845058742</c:v>
                </c:pt>
                <c:pt idx="2045">
                  <c:v>114.55845643859513</c:v>
                </c:pt>
                <c:pt idx="2046">
                  <c:v>114.61612976195542</c:v>
                </c:pt>
                <c:pt idx="2047">
                  <c:v>114.67374675529922</c:v>
                </c:pt>
                <c:pt idx="2048">
                  <c:v>114.73130574770852</c:v>
                </c:pt>
                <c:pt idx="2049">
                  <c:v>114.78880506281477</c:v>
                </c:pt>
                <c:pt idx="2050">
                  <c:v>114.84624301889765</c:v>
                </c:pt>
                <c:pt idx="2051">
                  <c:v>114.90361792898666</c:v>
                </c:pt>
                <c:pt idx="2052">
                  <c:v>114.96092810096243</c:v>
                </c:pt>
                <c:pt idx="2053">
                  <c:v>115.01817183766055</c:v>
                </c:pt>
                <c:pt idx="2054">
                  <c:v>115.07534743697582</c:v>
                </c:pt>
                <c:pt idx="2055">
                  <c:v>115.13245319196804</c:v>
                </c:pt>
                <c:pt idx="2056">
                  <c:v>115.18948739096869</c:v>
                </c:pt>
                <c:pt idx="2057">
                  <c:v>115.24644831768941</c:v>
                </c:pt>
                <c:pt idx="2058">
                  <c:v>115.30333425133098</c:v>
                </c:pt>
                <c:pt idx="2059">
                  <c:v>115.36014346669444</c:v>
                </c:pt>
                <c:pt idx="2060">
                  <c:v>115.41687423429123</c:v>
                </c:pt>
                <c:pt idx="2061">
                  <c:v>115.47352482045858</c:v>
                </c:pt>
                <c:pt idx="2062">
                  <c:v>115.53009348747045</c:v>
                </c:pt>
                <c:pt idx="2063">
                  <c:v>115.58657849365562</c:v>
                </c:pt>
                <c:pt idx="2064">
                  <c:v>115.6429780935115</c:v>
                </c:pt>
                <c:pt idx="2065">
                  <c:v>115.69929053782307</c:v>
                </c:pt>
                <c:pt idx="2066">
                  <c:v>115.75551407378076</c:v>
                </c:pt>
                <c:pt idx="2067">
                  <c:v>115.81164694509989</c:v>
                </c:pt>
                <c:pt idx="2068">
                  <c:v>115.86768739214146</c:v>
                </c:pt>
                <c:pt idx="2069">
                  <c:v>115.92363365203441</c:v>
                </c:pt>
                <c:pt idx="2070">
                  <c:v>115.97948395879733</c:v>
                </c:pt>
                <c:pt idx="2071">
                  <c:v>116.0352365434633</c:v>
                </c:pt>
                <c:pt idx="2072">
                  <c:v>116.09088963420413</c:v>
                </c:pt>
                <c:pt idx="2073">
                  <c:v>116.14644145645617</c:v>
                </c:pt>
                <c:pt idx="2074">
                  <c:v>116.20189023304776</c:v>
                </c:pt>
                <c:pt idx="2075">
                  <c:v>116.25723418432676</c:v>
                </c:pt>
                <c:pt idx="2076">
                  <c:v>116.31247152828884</c:v>
                </c:pt>
                <c:pt idx="2077">
                  <c:v>116.36760048070843</c:v>
                </c:pt>
                <c:pt idx="2078">
                  <c:v>116.42261925526807</c:v>
                </c:pt>
                <c:pt idx="2079">
                  <c:v>116.47752606369139</c:v>
                </c:pt>
                <c:pt idx="2080">
                  <c:v>116.53231911587449</c:v>
                </c:pt>
                <c:pt idx="2081">
                  <c:v>116.5869966200205</c:v>
                </c:pt>
                <c:pt idx="2082">
                  <c:v>116.64155678277299</c:v>
                </c:pt>
                <c:pt idx="2083">
                  <c:v>116.69599780935143</c:v>
                </c:pt>
                <c:pt idx="2084">
                  <c:v>116.75031790368791</c:v>
                </c:pt>
                <c:pt idx="2085">
                  <c:v>116.80451526856274</c:v>
                </c:pt>
                <c:pt idx="2086">
                  <c:v>116.85858810574348</c:v>
                </c:pt>
                <c:pt idx="2087">
                  <c:v>116.91253461612251</c:v>
                </c:pt>
                <c:pt idx="2088">
                  <c:v>116.9663529998562</c:v>
                </c:pt>
                <c:pt idx="2089">
                  <c:v>117.02004145650599</c:v>
                </c:pt>
                <c:pt idx="2090">
                  <c:v>117.07359818517816</c:v>
                </c:pt>
                <c:pt idx="2091">
                  <c:v>117.12702138466557</c:v>
                </c:pt>
                <c:pt idx="2092">
                  <c:v>117.18030925358968</c:v>
                </c:pt>
                <c:pt idx="2093">
                  <c:v>117.23345999054405</c:v>
                </c:pt>
                <c:pt idx="2094">
                  <c:v>117.2864717942372</c:v>
                </c:pt>
                <c:pt idx="2095">
                  <c:v>117.33934286363723</c:v>
                </c:pt>
                <c:pt idx="2096">
                  <c:v>117.3920713981162</c:v>
                </c:pt>
                <c:pt idx="2097">
                  <c:v>117.44465559759655</c:v>
                </c:pt>
                <c:pt idx="2098">
                  <c:v>117.49709366269556</c:v>
                </c:pt>
                <c:pt idx="2099">
                  <c:v>117.54938379487317</c:v>
                </c:pt>
                <c:pt idx="2100">
                  <c:v>117.60152419657909</c:v>
                </c:pt>
                <c:pt idx="2101">
                  <c:v>117.65351307139962</c:v>
                </c:pt>
                <c:pt idx="2102">
                  <c:v>117.70534862420692</c:v>
                </c:pt>
                <c:pt idx="2103">
                  <c:v>117.75702906130678</c:v>
                </c:pt>
                <c:pt idx="2104">
                  <c:v>117.80855259058833</c:v>
                </c:pt>
                <c:pt idx="2105">
                  <c:v>117.85991742167352</c:v>
                </c:pt>
                <c:pt idx="2106">
                  <c:v>117.91112176606691</c:v>
                </c:pt>
                <c:pt idx="2107">
                  <c:v>117.96216383730659</c:v>
                </c:pt>
                <c:pt idx="2108">
                  <c:v>118.01304185111454</c:v>
                </c:pt>
                <c:pt idx="2109">
                  <c:v>118.06375402554815</c:v>
                </c:pt>
                <c:pt idx="2110">
                  <c:v>118.11429858115147</c:v>
                </c:pt>
                <c:pt idx="2111">
                  <c:v>118.16467374110783</c:v>
                </c:pt>
                <c:pt idx="2112">
                  <c:v>118.2148777313907</c:v>
                </c:pt>
                <c:pt idx="2113">
                  <c:v>118.26490878091735</c:v>
                </c:pt>
                <c:pt idx="2114">
                  <c:v>118.31476512170124</c:v>
                </c:pt>
                <c:pt idx="2115">
                  <c:v>118.36444498900453</c:v>
                </c:pt>
                <c:pt idx="2116">
                  <c:v>118.41394662149177</c:v>
                </c:pt>
                <c:pt idx="2117">
                  <c:v>118.46326826138319</c:v>
                </c:pt>
                <c:pt idx="2118">
                  <c:v>118.51240815460787</c:v>
                </c:pt>
                <c:pt idx="2119">
                  <c:v>118.56136455095796</c:v>
                </c:pt>
                <c:pt idx="2120">
                  <c:v>118.61013570424191</c:v>
                </c:pt>
                <c:pt idx="2121">
                  <c:v>118.65871987243989</c:v>
                </c:pt>
                <c:pt idx="2122">
                  <c:v>118.7071153178552</c:v>
                </c:pt>
                <c:pt idx="2123">
                  <c:v>118.75532030727049</c:v>
                </c:pt>
                <c:pt idx="2124">
                  <c:v>118.80333311210151</c:v>
                </c:pt>
                <c:pt idx="2125">
                  <c:v>118.851152008551</c:v>
                </c:pt>
                <c:pt idx="2126">
                  <c:v>118.89877527776217</c:v>
                </c:pt>
                <c:pt idx="2127">
                  <c:v>118.94620120597392</c:v>
                </c:pt>
                <c:pt idx="2128">
                  <c:v>118.99342808467466</c:v>
                </c:pt>
                <c:pt idx="2129">
                  <c:v>119.04045421075624</c:v>
                </c:pt>
                <c:pt idx="2130">
                  <c:v>119.08727788666707</c:v>
                </c:pt>
                <c:pt idx="2131">
                  <c:v>119.13389742056702</c:v>
                </c:pt>
                <c:pt idx="2132">
                  <c:v>119.18031112648129</c:v>
                </c:pt>
                <c:pt idx="2133">
                  <c:v>119.2265173244524</c:v>
                </c:pt>
                <c:pt idx="2134">
                  <c:v>119.27251434069498</c:v>
                </c:pt>
                <c:pt idx="2135">
                  <c:v>119.31830050774809</c:v>
                </c:pt>
                <c:pt idx="2136">
                  <c:v>119.36387416462884</c:v>
                </c:pt>
                <c:pt idx="2137">
                  <c:v>119.40923365698437</c:v>
                </c:pt>
                <c:pt idx="2138">
                  <c:v>119.45437733724398</c:v>
                </c:pt>
                <c:pt idx="2139">
                  <c:v>119.49930356477317</c:v>
                </c:pt>
                <c:pt idx="2140">
                  <c:v>119.54401070602252</c:v>
                </c:pt>
                <c:pt idx="2141">
                  <c:v>119.58849713468166</c:v>
                </c:pt>
                <c:pt idx="2142">
                  <c:v>119.63276123182948</c:v>
                </c:pt>
                <c:pt idx="2143">
                  <c:v>119.67680138608335</c:v>
                </c:pt>
                <c:pt idx="2144">
                  <c:v>119.72061599375306</c:v>
                </c:pt>
                <c:pt idx="2145">
                  <c:v>119.76420345898723</c:v>
                </c:pt>
                <c:pt idx="2146">
                  <c:v>119.80756219392387</c:v>
                </c:pt>
                <c:pt idx="2147">
                  <c:v>119.8506906188407</c:v>
                </c:pt>
                <c:pt idx="2148">
                  <c:v>119.89358716230214</c:v>
                </c:pt>
                <c:pt idx="2149">
                  <c:v>119.93625026130799</c:v>
                </c:pt>
                <c:pt idx="2150">
                  <c:v>119.97867836144033</c:v>
                </c:pt>
                <c:pt idx="2151">
                  <c:v>120.02086991701177</c:v>
                </c:pt>
                <c:pt idx="2152">
                  <c:v>120.06282339121047</c:v>
                </c:pt>
                <c:pt idx="2153">
                  <c:v>120.10453725624649</c:v>
                </c:pt>
                <c:pt idx="2154">
                  <c:v>120.14600999349767</c:v>
                </c:pt>
                <c:pt idx="2155">
                  <c:v>120.18724009365295</c:v>
                </c:pt>
                <c:pt idx="2156">
                  <c:v>120.22822605685695</c:v>
                </c:pt>
                <c:pt idx="2157">
                  <c:v>120.26896639285363</c:v>
                </c:pt>
                <c:pt idx="2158">
                  <c:v>120.30945962112762</c:v>
                </c:pt>
                <c:pt idx="2159">
                  <c:v>120.34970427104813</c:v>
                </c:pt>
                <c:pt idx="2160">
                  <c:v>120.38969888200748</c:v>
                </c:pt>
                <c:pt idx="2161">
                  <c:v>120.42944200356362</c:v>
                </c:pt>
                <c:pt idx="2162">
                  <c:v>120.46893219557879</c:v>
                </c:pt>
                <c:pt idx="2163">
                  <c:v>120.50816802835845</c:v>
                </c:pt>
                <c:pt idx="2164">
                  <c:v>120.5471480827895</c:v>
                </c:pt>
                <c:pt idx="2165">
                  <c:v>120.58587095047778</c:v>
                </c:pt>
                <c:pt idx="2166">
                  <c:v>120.62433523388297</c:v>
                </c:pt>
                <c:pt idx="2167">
                  <c:v>120.66253954645596</c:v>
                </c:pt>
                <c:pt idx="2168">
                  <c:v>120.70048251277231</c:v>
                </c:pt>
                <c:pt idx="2169">
                  <c:v>120.73816276866629</c:v>
                </c:pt>
                <c:pt idx="2170">
                  <c:v>120.77557896136409</c:v>
                </c:pt>
                <c:pt idx="2171">
                  <c:v>120.81272974961482</c:v>
                </c:pt>
                <c:pt idx="2172">
                  <c:v>120.84961380382178</c:v>
                </c:pt>
                <c:pt idx="2173">
                  <c:v>120.88622980617282</c:v>
                </c:pt>
                <c:pt idx="2174">
                  <c:v>120.92257645076893</c:v>
                </c:pt>
                <c:pt idx="2175">
                  <c:v>120.95865244375187</c:v>
                </c:pt>
                <c:pt idx="2176">
                  <c:v>120.99445650343189</c:v>
                </c:pt>
                <c:pt idx="2177">
                  <c:v>121.0299873604132</c:v>
                </c:pt>
                <c:pt idx="2178">
                  <c:v>121.06524375771812</c:v>
                </c:pt>
                <c:pt idx="2179">
                  <c:v>121.10022445091167</c:v>
                </c:pt>
                <c:pt idx="2180">
                  <c:v>121.13492820822466</c:v>
                </c:pt>
                <c:pt idx="2181">
                  <c:v>121.16935381067398</c:v>
                </c:pt>
                <c:pt idx="2182">
                  <c:v>121.20350005218361</c:v>
                </c:pt>
                <c:pt idx="2183">
                  <c:v>121.23736573970484</c:v>
                </c:pt>
                <c:pt idx="2184">
                  <c:v>121.27094969333243</c:v>
                </c:pt>
                <c:pt idx="2185">
                  <c:v>121.30425074642338</c:v>
                </c:pt>
                <c:pt idx="2186">
                  <c:v>121.33726774571156</c:v>
                </c:pt>
                <c:pt idx="2187">
                  <c:v>121.36999955142383</c:v>
                </c:pt>
                <c:pt idx="2188">
                  <c:v>121.40244503739078</c:v>
                </c:pt>
                <c:pt idx="2189">
                  <c:v>121.43460309116227</c:v>
                </c:pt>
                <c:pt idx="2190">
                  <c:v>121.46647261411547</c:v>
                </c:pt>
                <c:pt idx="2191">
                  <c:v>121.49805252156558</c:v>
                </c:pt>
                <c:pt idx="2192">
                  <c:v>121.52934174287492</c:v>
                </c:pt>
                <c:pt idx="2193">
                  <c:v>121.56033922155851</c:v>
                </c:pt>
                <c:pt idx="2194">
                  <c:v>121.59104391539159</c:v>
                </c:pt>
                <c:pt idx="2195">
                  <c:v>121.62145479651265</c:v>
                </c:pt>
                <c:pt idx="2196">
                  <c:v>121.6515708515274</c:v>
                </c:pt>
                <c:pt idx="2197">
                  <c:v>121.68139108161034</c:v>
                </c:pt>
                <c:pt idx="2198">
                  <c:v>121.71091450260531</c:v>
                </c:pt>
                <c:pt idx="2199">
                  <c:v>121.74014014512437</c:v>
                </c:pt>
                <c:pt idx="2200">
                  <c:v>121.7690670546463</c:v>
                </c:pt>
                <c:pt idx="2201">
                  <c:v>121.79769429161215</c:v>
                </c:pt>
                <c:pt idx="2202">
                  <c:v>121.82602093151939</c:v>
                </c:pt>
                <c:pt idx="2203">
                  <c:v>121.85404606501855</c:v>
                </c:pt>
                <c:pt idx="2204">
                  <c:v>121.88176879800176</c:v>
                </c:pt>
                <c:pt idx="2205">
                  <c:v>121.90918825169524</c:v>
                </c:pt>
                <c:pt idx="2206">
                  <c:v>121.93630356274915</c:v>
                </c:pt>
                <c:pt idx="2207">
                  <c:v>121.96311388332283</c:v>
                </c:pt>
                <c:pt idx="2208">
                  <c:v>121.9896183811744</c:v>
                </c:pt>
                <c:pt idx="2209">
                  <c:v>122.0158162397431</c:v>
                </c:pt>
                <c:pt idx="2210">
                  <c:v>122.04170665823378</c:v>
                </c:pt>
                <c:pt idx="2211">
                  <c:v>122.06728885169855</c:v>
                </c:pt>
                <c:pt idx="2212">
                  <c:v>122.09256205111694</c:v>
                </c:pt>
                <c:pt idx="2213">
                  <c:v>122.11752550347498</c:v>
                </c:pt>
                <c:pt idx="2214">
                  <c:v>122.14217847184241</c:v>
                </c:pt>
                <c:pt idx="2215">
                  <c:v>122.16652023544805</c:v>
                </c:pt>
                <c:pt idx="2216">
                  <c:v>122.19055008975494</c:v>
                </c:pt>
                <c:pt idx="2217">
                  <c:v>122.21426734653224</c:v>
                </c:pt>
                <c:pt idx="2218">
                  <c:v>122.2376713339263</c:v>
                </c:pt>
                <c:pt idx="2219">
                  <c:v>122.26076139653088</c:v>
                </c:pt>
                <c:pt idx="2220">
                  <c:v>122.28353689545419</c:v>
                </c:pt>
                <c:pt idx="2221">
                  <c:v>122.30599720838626</c:v>
                </c:pt>
                <c:pt idx="2222">
                  <c:v>122.32814172966278</c:v>
                </c:pt>
                <c:pt idx="2223">
                  <c:v>122.34996987032831</c:v>
                </c:pt>
                <c:pt idx="2224">
                  <c:v>122.37148105819867</c:v>
                </c:pt>
                <c:pt idx="2225">
                  <c:v>122.39267473792081</c:v>
                </c:pt>
                <c:pt idx="2226">
                  <c:v>122.41355037102961</c:v>
                </c:pt>
                <c:pt idx="2227">
                  <c:v>122.43410743600627</c:v>
                </c:pt>
                <c:pt idx="2228">
                  <c:v>122.45434542833252</c:v>
                </c:pt>
                <c:pt idx="2229">
                  <c:v>122.47426386054399</c:v>
                </c:pt>
                <c:pt idx="2230">
                  <c:v>122.49386226228245</c:v>
                </c:pt>
                <c:pt idx="2231">
                  <c:v>122.51314018034512</c:v>
                </c:pt>
                <c:pt idx="2232">
                  <c:v>122.53209717873371</c:v>
                </c:pt>
                <c:pt idx="2233">
                  <c:v>122.55073283870097</c:v>
                </c:pt>
                <c:pt idx="2234">
                  <c:v>122.56904675879557</c:v>
                </c:pt>
                <c:pt idx="2235">
                  <c:v>122.58703855490543</c:v>
                </c:pt>
                <c:pt idx="2236">
                  <c:v>122.60470786030021</c:v>
                </c:pt>
                <c:pt idx="2237">
                  <c:v>122.62205432567021</c:v>
                </c:pt>
                <c:pt idx="2238">
                  <c:v>122.63907761916462</c:v>
                </c:pt>
                <c:pt idx="2239">
                  <c:v>122.65577742642968</c:v>
                </c:pt>
                <c:pt idx="2240">
                  <c:v>122.67215345064147</c:v>
                </c:pt>
                <c:pt idx="2241">
                  <c:v>122.68820541254036</c:v>
                </c:pt>
                <c:pt idx="2242">
                  <c:v>122.70393305046282</c:v>
                </c:pt>
                <c:pt idx="2243">
                  <c:v>122.71933612036929</c:v>
                </c:pt>
                <c:pt idx="2244">
                  <c:v>122.73441439587447</c:v>
                </c:pt>
                <c:pt idx="2245">
                  <c:v>122.74916766827218</c:v>
                </c:pt>
                <c:pt idx="2246">
                  <c:v>122.76359574655913</c:v>
                </c:pt>
                <c:pt idx="2247">
                  <c:v>122.77769845746141</c:v>
                </c:pt>
                <c:pt idx="2248">
                  <c:v>122.79147564544982</c:v>
                </c:pt>
                <c:pt idx="2249">
                  <c:v>122.80492717276459</c:v>
                </c:pt>
                <c:pt idx="2250">
                  <c:v>122.8180529194295</c:v>
                </c:pt>
                <c:pt idx="2251">
                  <c:v>122.83085278326949</c:v>
                </c:pt>
                <c:pt idx="2252">
                  <c:v>122.84332667992403</c:v>
                </c:pt>
                <c:pt idx="2253">
                  <c:v>122.85547454285927</c:v>
                </c:pt>
                <c:pt idx="2254">
                  <c:v>122.86729632337926</c:v>
                </c:pt>
                <c:pt idx="2255">
                  <c:v>122.87879199063346</c:v>
                </c:pt>
                <c:pt idx="2256">
                  <c:v>122.88996153162638</c:v>
                </c:pt>
                <c:pt idx="2257">
                  <c:v>122.9008049512193</c:v>
                </c:pt>
                <c:pt idx="2258">
                  <c:v>122.91132227213704</c:v>
                </c:pt>
                <c:pt idx="2259">
                  <c:v>122.92151353496726</c:v>
                </c:pt>
                <c:pt idx="2260">
                  <c:v>122.93137879816251</c:v>
                </c:pt>
                <c:pt idx="2261">
                  <c:v>122.94091813803718</c:v>
                </c:pt>
                <c:pt idx="2262">
                  <c:v>122.95013164876383</c:v>
                </c:pt>
                <c:pt idx="2263">
                  <c:v>122.95901944236833</c:v>
                </c:pt>
                <c:pt idx="2264">
                  <c:v>122.96758164872308</c:v>
                </c:pt>
                <c:pt idx="2265">
                  <c:v>122.97581841553756</c:v>
                </c:pt>
                <c:pt idx="2266">
                  <c:v>122.98372990834827</c:v>
                </c:pt>
                <c:pt idx="2267">
                  <c:v>122.99131631050554</c:v>
                </c:pt>
                <c:pt idx="2268">
                  <c:v>122.99857782315988</c:v>
                </c:pt>
                <c:pt idx="2269">
                  <c:v>123.00551466524603</c:v>
                </c:pt>
                <c:pt idx="2270">
                  <c:v>123.01212707346517</c:v>
                </c:pt>
                <c:pt idx="2271">
                  <c:v>123.01841530226574</c:v>
                </c:pt>
                <c:pt idx="2272">
                  <c:v>123.02437962382112</c:v>
                </c:pt>
                <c:pt idx="2273">
                  <c:v>123.03002032800862</c:v>
                </c:pt>
                <c:pt idx="2274">
                  <c:v>123.03533772238227</c:v>
                </c:pt>
                <c:pt idx="2275">
                  <c:v>123.04033213214746</c:v>
                </c:pt>
                <c:pt idx="2276">
                  <c:v>123.04500390013391</c:v>
                </c:pt>
                <c:pt idx="2277">
                  <c:v>123.04935338676268</c:v>
                </c:pt>
                <c:pt idx="2278">
                  <c:v>123.05338097001703</c:v>
                </c:pt>
                <c:pt idx="2279">
                  <c:v>123.05708704540669</c:v>
                </c:pt>
                <c:pt idx="2280">
                  <c:v>123.06047202593467</c:v>
                </c:pt>
                <c:pt idx="2281">
                  <c:v>123.06353634205834</c:v>
                </c:pt>
                <c:pt idx="2282">
                  <c:v>123.06628044165083</c:v>
                </c:pt>
                <c:pt idx="2283">
                  <c:v>123.0687047899615</c:v>
                </c:pt>
                <c:pt idx="2284">
                  <c:v>123.0708098695721</c:v>
                </c:pt>
                <c:pt idx="2285">
                  <c:v>123.07259618035403</c:v>
                </c:pt>
                <c:pt idx="2286">
                  <c:v>123.07406423942132</c:v>
                </c:pt>
                <c:pt idx="2287">
                  <c:v>123.07521458108371</c:v>
                </c:pt>
                <c:pt idx="2288">
                  <c:v>123.07604775679707</c:v>
                </c:pt>
                <c:pt idx="2289">
                  <c:v>123.07656433511242</c:v>
                </c:pt>
                <c:pt idx="2290">
                  <c:v>123.07676490162218</c:v>
                </c:pt>
                <c:pt idx="2291">
                  <c:v>123.07665005890851</c:v>
                </c:pt>
                <c:pt idx="2292">
                  <c:v>123.07622042648291</c:v>
                </c:pt>
                <c:pt idx="2293">
                  <c:v>123.07547664073164</c:v>
                </c:pt>
                <c:pt idx="2294">
                  <c:v>123.07441935485467</c:v>
                </c:pt>
                <c:pt idx="2295">
                  <c:v>123.07304923880389</c:v>
                </c:pt>
                <c:pt idx="2296">
                  <c:v>123.07136697922098</c:v>
                </c:pt>
                <c:pt idx="2297">
                  <c:v>123.06937327937217</c:v>
                </c:pt>
                <c:pt idx="2298">
                  <c:v>123.06706885908139</c:v>
                </c:pt>
                <c:pt idx="2299">
                  <c:v>123.06445445466321</c:v>
                </c:pt>
                <c:pt idx="2300">
                  <c:v>123.06153081885138</c:v>
                </c:pt>
                <c:pt idx="2301">
                  <c:v>123.05829872072847</c:v>
                </c:pt>
                <c:pt idx="2302">
                  <c:v>123.05475894565248</c:v>
                </c:pt>
                <c:pt idx="2303">
                  <c:v>123.05091229518175</c:v>
                </c:pt>
                <c:pt idx="2304">
                  <c:v>123.04675958699829</c:v>
                </c:pt>
                <c:pt idx="2305">
                  <c:v>123.04230165483006</c:v>
                </c:pt>
                <c:pt idx="2306">
                  <c:v>123.03753934837106</c:v>
                </c:pt>
                <c:pt idx="2307">
                  <c:v>123.03247353319881</c:v>
                </c:pt>
                <c:pt idx="2308">
                  <c:v>123.02710509069334</c:v>
                </c:pt>
                <c:pt idx="2309">
                  <c:v>123.02143491795019</c:v>
                </c:pt>
                <c:pt idx="2310">
                  <c:v>123.01546392769538</c:v>
                </c:pt>
                <c:pt idx="2311">
                  <c:v>123.00919304819777</c:v>
                </c:pt>
                <c:pt idx="2312">
                  <c:v>123.00262322317843</c:v>
                </c:pt>
                <c:pt idx="2313">
                  <c:v>122.99575541171981</c:v>
                </c:pt>
                <c:pt idx="2314">
                  <c:v>122.98859058817358</c:v>
                </c:pt>
                <c:pt idx="2315">
                  <c:v>122.98112974206555</c:v>
                </c:pt>
                <c:pt idx="2316">
                  <c:v>122.97337387800013</c:v>
                </c:pt>
                <c:pt idx="2317">
                  <c:v>122.96532401556257</c:v>
                </c:pt>
                <c:pt idx="2318">
                  <c:v>122.9569811892213</c:v>
                </c:pt>
                <c:pt idx="2319">
                  <c:v>122.94834644822548</c:v>
                </c:pt>
                <c:pt idx="2320">
                  <c:v>122.93942085650374</c:v>
                </c:pt>
                <c:pt idx="2321">
                  <c:v>122.93020549256121</c:v>
                </c:pt>
                <c:pt idx="2322">
                  <c:v>122.92070144937284</c:v>
                </c:pt>
                <c:pt idx="2323">
                  <c:v>122.91090983427833</c:v>
                </c:pt>
                <c:pt idx="2324">
                  <c:v>122.90083176887362</c:v>
                </c:pt>
                <c:pt idx="2325">
                  <c:v>122.8904683889008</c:v>
                </c:pt>
                <c:pt idx="2326">
                  <c:v>122.87982084413662</c:v>
                </c:pt>
                <c:pt idx="2327">
                  <c:v>122.86889029828234</c:v>
                </c:pt>
                <c:pt idx="2328">
                  <c:v>122.85767792884593</c:v>
                </c:pt>
                <c:pt idx="2329">
                  <c:v>122.84618492702977</c:v>
                </c:pt>
                <c:pt idx="2330">
                  <c:v>122.83441249761358</c:v>
                </c:pt>
                <c:pt idx="2331">
                  <c:v>122.82236185883359</c:v>
                </c:pt>
                <c:pt idx="2332">
                  <c:v>122.81003424226581</c:v>
                </c:pt>
                <c:pt idx="2333">
                  <c:v>122.79743089270232</c:v>
                </c:pt>
                <c:pt idx="2334">
                  <c:v>122.78455306803153</c:v>
                </c:pt>
                <c:pt idx="2335">
                  <c:v>122.77140203911276</c:v>
                </c:pt>
                <c:pt idx="2336">
                  <c:v>122.75797908965001</c:v>
                </c:pt>
                <c:pt idx="2337">
                  <c:v>122.74428551606745</c:v>
                </c:pt>
                <c:pt idx="2338">
                  <c:v>122.73032262738161</c:v>
                </c:pt>
                <c:pt idx="2339">
                  <c:v>122.71609174506958</c:v>
                </c:pt>
                <c:pt idx="2340">
                  <c:v>122.70159420294101</c:v>
                </c:pt>
                <c:pt idx="2341">
                  <c:v>122.68683134700501</c:v>
                </c:pt>
                <c:pt idx="2342">
                  <c:v>122.67180453533857</c:v>
                </c:pt>
                <c:pt idx="2343">
                  <c:v>122.65651513795001</c:v>
                </c:pt>
                <c:pt idx="2344">
                  <c:v>122.64096453664527</c:v>
                </c:pt>
                <c:pt idx="2345">
                  <c:v>122.62515412488976</c:v>
                </c:pt>
                <c:pt idx="2346">
                  <c:v>122.60908530767172</c:v>
                </c:pt>
                <c:pt idx="2347">
                  <c:v>122.59275950136131</c:v>
                </c:pt>
                <c:pt idx="2348">
                  <c:v>122.57617813357075</c:v>
                </c:pt>
                <c:pt idx="2349">
                  <c:v>122.5593426430129</c:v>
                </c:pt>
                <c:pt idx="2350">
                  <c:v>122.54225447935983</c:v>
                </c:pt>
                <c:pt idx="2351">
                  <c:v>122.52491510309559</c:v>
                </c:pt>
                <c:pt idx="2352">
                  <c:v>122.50732598537321</c:v>
                </c:pt>
                <c:pt idx="2353">
                  <c:v>122.48948860786933</c:v>
                </c:pt>
                <c:pt idx="2354">
                  <c:v>122.47140446263421</c:v>
                </c:pt>
                <c:pt idx="2355">
                  <c:v>122.45307505194594</c:v>
                </c:pt>
                <c:pt idx="2356">
                  <c:v>122.43450188816004</c:v>
                </c:pt>
                <c:pt idx="2357">
                  <c:v>122.41568649355742</c:v>
                </c:pt>
                <c:pt idx="2358">
                  <c:v>122.39663040019536</c:v>
                </c:pt>
                <c:pt idx="2359">
                  <c:v>122.37733514975375</c:v>
                </c:pt>
                <c:pt idx="2360">
                  <c:v>122.35780229338019</c:v>
                </c:pt>
                <c:pt idx="2361">
                  <c:v>122.33803339153823</c:v>
                </c:pt>
                <c:pt idx="2362">
                  <c:v>122.31803001384939</c:v>
                </c:pt>
                <c:pt idx="2363">
                  <c:v>122.29779373893768</c:v>
                </c:pt>
                <c:pt idx="2364">
                  <c:v>122.27732615427203</c:v>
                </c:pt>
                <c:pt idx="2365">
                  <c:v>122.25662885600819</c:v>
                </c:pt>
                <c:pt idx="2366">
                  <c:v>122.23570344882853</c:v>
                </c:pt>
                <c:pt idx="2367">
                  <c:v>122.21455154578297</c:v>
                </c:pt>
                <c:pt idx="2368">
                  <c:v>122.19317476812776</c:v>
                </c:pt>
                <c:pt idx="2369">
                  <c:v>122.17157474516216</c:v>
                </c:pt>
                <c:pt idx="2370">
                  <c:v>122.14975311406894</c:v>
                </c:pt>
                <c:pt idx="2371">
                  <c:v>122.12771151974766</c:v>
                </c:pt>
                <c:pt idx="2372">
                  <c:v>122.10545161465205</c:v>
                </c:pt>
                <c:pt idx="2373">
                  <c:v>122.0829750586243</c:v>
                </c:pt>
                <c:pt idx="2374">
                  <c:v>122.06028351872951</c:v>
                </c:pt>
                <c:pt idx="2375">
                  <c:v>122.03737866908895</c:v>
                </c:pt>
                <c:pt idx="2376">
                  <c:v>122.01426219071422</c:v>
                </c:pt>
                <c:pt idx="2377">
                  <c:v>121.99093577133638</c:v>
                </c:pt>
                <c:pt idx="2378">
                  <c:v>121.96740110523979</c:v>
                </c:pt>
                <c:pt idx="2379">
                  <c:v>121.94365989309185</c:v>
                </c:pt>
                <c:pt idx="2380">
                  <c:v>121.91971384177316</c:v>
                </c:pt>
                <c:pt idx="2381">
                  <c:v>121.89556466420633</c:v>
                </c:pt>
                <c:pt idx="2382">
                  <c:v>121.87121407918679</c:v>
                </c:pt>
                <c:pt idx="2383">
                  <c:v>121.8466638112083</c:v>
                </c:pt>
                <c:pt idx="2384">
                  <c:v>121.82191559029256</c:v>
                </c:pt>
                <c:pt idx="2385">
                  <c:v>121.79697115181548</c:v>
                </c:pt>
                <c:pt idx="2386">
                  <c:v>121.77183223633511</c:v>
                </c:pt>
                <c:pt idx="2387">
                  <c:v>121.74650058941506</c:v>
                </c:pt>
                <c:pt idx="2388">
                  <c:v>121.72097796145326</c:v>
                </c:pt>
                <c:pt idx="2389">
                  <c:v>121.69526610750472</c:v>
                </c:pt>
                <c:pt idx="2390">
                  <c:v>121.66936678710738</c:v>
                </c:pt>
                <c:pt idx="2391">
                  <c:v>121.64328176410655</c:v>
                </c:pt>
                <c:pt idx="2392">
                  <c:v>121.6170128064776</c:v>
                </c:pt>
                <c:pt idx="2393">
                  <c:v>121.59056168615136</c:v>
                </c:pt>
                <c:pt idx="2394">
                  <c:v>121.56393017883572</c:v>
                </c:pt>
                <c:pt idx="2395">
                  <c:v>121.5371200638381</c:v>
                </c:pt>
                <c:pt idx="2396">
                  <c:v>121.51013312388983</c:v>
                </c:pt>
                <c:pt idx="2397">
                  <c:v>121.48297114496664</c:v>
                </c:pt>
                <c:pt idx="2398">
                  <c:v>121.45563591611011</c:v>
                </c:pt>
                <c:pt idx="2399">
                  <c:v>121.42812922925262</c:v>
                </c:pt>
                <c:pt idx="2400">
                  <c:v>121.40045287903357</c:v>
                </c:pt>
                <c:pt idx="2401">
                  <c:v>121.37260866262518</c:v>
                </c:pt>
                <c:pt idx="2402">
                  <c:v>121.34459837955026</c:v>
                </c:pt>
                <c:pt idx="2403">
                  <c:v>121.31642383150495</c:v>
                </c:pt>
                <c:pt idx="2404">
                  <c:v>121.28808682217746</c:v>
                </c:pt>
                <c:pt idx="2405">
                  <c:v>121.25958915707153</c:v>
                </c:pt>
                <c:pt idx="2406">
                  <c:v>121.23093264332201</c:v>
                </c:pt>
                <c:pt idx="2407">
                  <c:v>121.20211908952083</c:v>
                </c:pt>
                <c:pt idx="2408">
                  <c:v>121.17315030553056</c:v>
                </c:pt>
                <c:pt idx="2409">
                  <c:v>121.14402810231161</c:v>
                </c:pt>
                <c:pt idx="2410">
                  <c:v>121.11475429173521</c:v>
                </c:pt>
                <c:pt idx="2411">
                  <c:v>121.08533068640963</c:v>
                </c:pt>
                <c:pt idx="2412">
                  <c:v>121.05575909949513</c:v>
                </c:pt>
                <c:pt idx="2413">
                  <c:v>121.02604134452801</c:v>
                </c:pt>
                <c:pt idx="2414">
                  <c:v>120.99617923523553</c:v>
                </c:pt>
                <c:pt idx="2415">
                  <c:v>120.96617458536258</c:v>
                </c:pt>
                <c:pt idx="2416">
                  <c:v>120.93602920848532</c:v>
                </c:pt>
                <c:pt idx="2417">
                  <c:v>120.90574491783642</c:v>
                </c:pt>
                <c:pt idx="2418">
                  <c:v>120.87532352612212</c:v>
                </c:pt>
                <c:pt idx="2419">
                  <c:v>120.84476684534408</c:v>
                </c:pt>
                <c:pt idx="2420">
                  <c:v>120.81407668661927</c:v>
                </c:pt>
                <c:pt idx="2421">
                  <c:v>120.78325486000165</c:v>
                </c:pt>
                <c:pt idx="2422">
                  <c:v>120.7523031743022</c:v>
                </c:pt>
                <c:pt idx="2423">
                  <c:v>120.72122343691029</c:v>
                </c:pt>
                <c:pt idx="2424">
                  <c:v>120.69001745361524</c:v>
                </c:pt>
                <c:pt idx="2425">
                  <c:v>120.65868702842661</c:v>
                </c:pt>
                <c:pt idx="2426">
                  <c:v>120.62723396339855</c:v>
                </c:pt>
                <c:pt idx="2427">
                  <c:v>120.59566005844977</c:v>
                </c:pt>
                <c:pt idx="2428">
                  <c:v>120.56396711118566</c:v>
                </c:pt>
                <c:pt idx="2429">
                  <c:v>120.53215691672213</c:v>
                </c:pt>
                <c:pt idx="2430">
                  <c:v>120.50023126750938</c:v>
                </c:pt>
                <c:pt idx="2431">
                  <c:v>120.46819195315234</c:v>
                </c:pt>
                <c:pt idx="2432">
                  <c:v>120.43604076023715</c:v>
                </c:pt>
                <c:pt idx="2433">
                  <c:v>120.40377947215295</c:v>
                </c:pt>
                <c:pt idx="2434">
                  <c:v>120.37140986891869</c:v>
                </c:pt>
                <c:pt idx="2435">
                  <c:v>120.33893372700598</c:v>
                </c:pt>
                <c:pt idx="2436">
                  <c:v>120.30635281916429</c:v>
                </c:pt>
                <c:pt idx="2437">
                  <c:v>120.27366891424896</c:v>
                </c:pt>
                <c:pt idx="2438">
                  <c:v>120.24088377704422</c:v>
                </c:pt>
                <c:pt idx="2439">
                  <c:v>120.20799916809145</c:v>
                </c:pt>
                <c:pt idx="2440">
                  <c:v>120.17501684351677</c:v>
                </c:pt>
                <c:pt idx="2441">
                  <c:v>120.14193855485746</c:v>
                </c:pt>
                <c:pt idx="2442">
                  <c:v>120.10876604888958</c:v>
                </c:pt>
                <c:pt idx="2443">
                  <c:v>120.0755010674586</c:v>
                </c:pt>
                <c:pt idx="2444">
                  <c:v>120.04214534730622</c:v>
                </c:pt>
                <c:pt idx="2445">
                  <c:v>120.00870061990233</c:v>
                </c:pt>
                <c:pt idx="2446">
                  <c:v>119.97516861127234</c:v>
                </c:pt>
                <c:pt idx="2447">
                  <c:v>119.94155104183105</c:v>
                </c:pt>
                <c:pt idx="2448">
                  <c:v>119.90784962621174</c:v>
                </c:pt>
                <c:pt idx="2449">
                  <c:v>119.87406607309967</c:v>
                </c:pt>
                <c:pt idx="2450">
                  <c:v>119.84020208506412</c:v>
                </c:pt>
                <c:pt idx="2451">
                  <c:v>119.80625935839061</c:v>
                </c:pt>
                <c:pt idx="2452">
                  <c:v>119.77223958291729</c:v>
                </c:pt>
                <c:pt idx="2453">
                  <c:v>119.73814444186672</c:v>
                </c:pt>
                <c:pt idx="2454">
                  <c:v>119.70397561168312</c:v>
                </c:pt>
                <c:pt idx="2455">
                  <c:v>119.66973476186705</c:v>
                </c:pt>
                <c:pt idx="2456">
                  <c:v>119.63542355481223</c:v>
                </c:pt>
                <c:pt idx="2457">
                  <c:v>119.60104364564364</c:v>
                </c:pt>
                <c:pt idx="2458">
                  <c:v>119.56659668205401</c:v>
                </c:pt>
                <c:pt idx="2459">
                  <c:v>119.53208430414354</c:v>
                </c:pt>
                <c:pt idx="2460">
                  <c:v>119.49750814425977</c:v>
                </c:pt>
                <c:pt idx="2461">
                  <c:v>119.46286982683537</c:v>
                </c:pt>
                <c:pt idx="2462">
                  <c:v>119.42817096823185</c:v>
                </c:pt>
                <c:pt idx="2463">
                  <c:v>119.39341317658051</c:v>
                </c:pt>
                <c:pt idx="2464">
                  <c:v>119.35859805162269</c:v>
                </c:pt>
                <c:pt idx="2465">
                  <c:v>119.32372718455613</c:v>
                </c:pt>
                <c:pt idx="2466">
                  <c:v>119.28880215787683</c:v>
                </c:pt>
                <c:pt idx="2467">
                  <c:v>119.25382454522459</c:v>
                </c:pt>
                <c:pt idx="2468">
                  <c:v>119.21879591122763</c:v>
                </c:pt>
                <c:pt idx="2469">
                  <c:v>119.1837178113509</c:v>
                </c:pt>
                <c:pt idx="2470">
                  <c:v>119.1485917917414</c:v>
                </c:pt>
                <c:pt idx="2471">
                  <c:v>119.11341938907681</c:v>
                </c:pt>
                <c:pt idx="2472">
                  <c:v>119.07820213041396</c:v>
                </c:pt>
                <c:pt idx="2473">
                  <c:v>119.04294153303903</c:v>
                </c:pt>
                <c:pt idx="2474">
                  <c:v>119.00763910431834</c:v>
                </c:pt>
                <c:pt idx="2475">
                  <c:v>118.97229634154837</c:v>
                </c:pt>
                <c:pt idx="2476">
                  <c:v>118.93691473180868</c:v>
                </c:pt>
                <c:pt idx="2477">
                  <c:v>118.9014957518152</c:v>
                </c:pt>
                <c:pt idx="2478">
                  <c:v>118.86604086777376</c:v>
                </c:pt>
                <c:pt idx="2479">
                  <c:v>118.83055153523472</c:v>
                </c:pt>
                <c:pt idx="2480">
                  <c:v>118.79502919894823</c:v>
                </c:pt>
                <c:pt idx="2481">
                  <c:v>118.75947529272182</c:v>
                </c:pt>
                <c:pt idx="2482">
                  <c:v>118.72389123927661</c:v>
                </c:pt>
                <c:pt idx="2483">
                  <c:v>118.68827845010622</c:v>
                </c:pt>
                <c:pt idx="2484">
                  <c:v>118.65263832533539</c:v>
                </c:pt>
                <c:pt idx="2485">
                  <c:v>118.61697225358026</c:v>
                </c:pt>
                <c:pt idx="2486">
                  <c:v>118.58128161180889</c:v>
                </c:pt>
                <c:pt idx="2487">
                  <c:v>118.54556776520354</c:v>
                </c:pt>
                <c:pt idx="2488">
                  <c:v>118.5098320670225</c:v>
                </c:pt>
                <c:pt idx="2489">
                  <c:v>118.47407585846418</c:v>
                </c:pt>
                <c:pt idx="2490">
                  <c:v>118.43830046853168</c:v>
                </c:pt>
                <c:pt idx="2491">
                  <c:v>118.40250721389737</c:v>
                </c:pt>
                <c:pt idx="2492">
                  <c:v>118.36669739877024</c:v>
                </c:pt>
                <c:pt idx="2493">
                  <c:v>118.3308723147608</c:v>
                </c:pt>
                <c:pt idx="2494">
                  <c:v>118.29503324075188</c:v>
                </c:pt>
                <c:pt idx="2495">
                  <c:v>118.25918144276463</c:v>
                </c:pt>
                <c:pt idx="2496">
                  <c:v>118.2233181738318</c:v>
                </c:pt>
                <c:pt idx="2497">
                  <c:v>118.18744467386384</c:v>
                </c:pt>
                <c:pt idx="2498">
                  <c:v>118.15156216952462</c:v>
                </c:pt>
                <c:pt idx="2499">
                  <c:v>118.11567187410118</c:v>
                </c:pt>
                <c:pt idx="2500">
                  <c:v>118.07977498737824</c:v>
                </c:pt>
                <c:pt idx="2501">
                  <c:v>118.04387269551179</c:v>
                </c:pt>
                <c:pt idx="2502">
                  <c:v>118.00796617090529</c:v>
                </c:pt>
                <c:pt idx="2503">
                  <c:v>117.97205657208394</c:v>
                </c:pt>
                <c:pt idx="2504">
                  <c:v>117.93614504357227</c:v>
                </c:pt>
                <c:pt idx="2505">
                  <c:v>117.90023271577343</c:v>
                </c:pt>
                <c:pt idx="2506">
                  <c:v>117.86432070484369</c:v>
                </c:pt>
                <c:pt idx="2507">
                  <c:v>117.82841011257659</c:v>
                </c:pt>
                <c:pt idx="2508">
                  <c:v>117.79250202628074</c:v>
                </c:pt>
                <c:pt idx="2509">
                  <c:v>117.7565975186604</c:v>
                </c:pt>
                <c:pt idx="2510">
                  <c:v>117.72069764769948</c:v>
                </c:pt>
                <c:pt idx="2511">
                  <c:v>117.68480345654329</c:v>
                </c:pt>
                <c:pt idx="2512">
                  <c:v>117.64891597338286</c:v>
                </c:pt>
                <c:pt idx="2513">
                  <c:v>117.61303621133798</c:v>
                </c:pt>
                <c:pt idx="2514">
                  <c:v>117.57716516834452</c:v>
                </c:pt>
                <c:pt idx="2515">
                  <c:v>117.5413038270402</c:v>
                </c:pt>
                <c:pt idx="2516">
                  <c:v>117.50545315465041</c:v>
                </c:pt>
                <c:pt idx="2517">
                  <c:v>117.4696141028783</c:v>
                </c:pt>
                <c:pt idx="2518">
                  <c:v>117.43378760779214</c:v>
                </c:pt>
                <c:pt idx="2519">
                  <c:v>117.39797458971401</c:v>
                </c:pt>
                <c:pt idx="2520">
                  <c:v>117.36217595311312</c:v>
                </c:pt>
                <c:pt idx="2521">
                  <c:v>117.32639258649381</c:v>
                </c:pt>
                <c:pt idx="2522">
                  <c:v>117.29062536228851</c:v>
                </c:pt>
                <c:pt idx="2523">
                  <c:v>117.25487513675247</c:v>
                </c:pt>
                <c:pt idx="2524">
                  <c:v>117.21914274985403</c:v>
                </c:pt>
                <c:pt idx="2525">
                  <c:v>117.18342902517139</c:v>
                </c:pt>
                <c:pt idx="2526">
                  <c:v>117.14773476978638</c:v>
                </c:pt>
                <c:pt idx="2527">
                  <c:v>117.11206077418159</c:v>
                </c:pt>
                <c:pt idx="2528">
                  <c:v>117.0764078121347</c:v>
                </c:pt>
                <c:pt idx="2529">
                  <c:v>117.04077664061892</c:v>
                </c:pt>
                <c:pt idx="2530">
                  <c:v>117.00516799969809</c:v>
                </c:pt>
                <c:pt idx="2531">
                  <c:v>116.96958261242784</c:v>
                </c:pt>
                <c:pt idx="2532">
                  <c:v>116.9340211847543</c:v>
                </c:pt>
                <c:pt idx="2533">
                  <c:v>116.89848440541249</c:v>
                </c:pt>
                <c:pt idx="2534">
                  <c:v>116.86297294583142</c:v>
                </c:pt>
                <c:pt idx="2535">
                  <c:v>116.8274874600317</c:v>
                </c:pt>
                <c:pt idx="2536">
                  <c:v>116.79202858452969</c:v>
                </c:pt>
                <c:pt idx="2537">
                  <c:v>116.75659693824176</c:v>
                </c:pt>
                <c:pt idx="2538">
                  <c:v>116.72119312238522</c:v>
                </c:pt>
                <c:pt idx="2539">
                  <c:v>116.68581772038519</c:v>
                </c:pt>
                <c:pt idx="2540">
                  <c:v>116.65047129777747</c:v>
                </c:pt>
                <c:pt idx="2541">
                  <c:v>116.61515440211728</c:v>
                </c:pt>
                <c:pt idx="2542">
                  <c:v>116.57986756288162</c:v>
                </c:pt>
                <c:pt idx="2543">
                  <c:v>116.54461129138072</c:v>
                </c:pt>
                <c:pt idx="2544">
                  <c:v>116.50938608066119</c:v>
                </c:pt>
                <c:pt idx="2545">
                  <c:v>116.47419240541835</c:v>
                </c:pt>
                <c:pt idx="2546">
                  <c:v>116.43903072190162</c:v>
                </c:pt>
                <c:pt idx="2547">
                  <c:v>116.40390146782552</c:v>
                </c:pt>
                <c:pt idx="2548">
                  <c:v>116.36880506228022</c:v>
                </c:pt>
                <c:pt idx="2549">
                  <c:v>116.33374190564186</c:v>
                </c:pt>
                <c:pt idx="2550">
                  <c:v>116.29871237948167</c:v>
                </c:pt>
                <c:pt idx="2551">
                  <c:v>116.26371684648134</c:v>
                </c:pt>
                <c:pt idx="2552">
                  <c:v>116.22875565034252</c:v>
                </c:pt>
                <c:pt idx="2553">
                  <c:v>116.19382911569951</c:v>
                </c:pt>
                <c:pt idx="2554">
                  <c:v>116.1589375480348</c:v>
                </c:pt>
                <c:pt idx="2555">
                  <c:v>116.12408123359107</c:v>
                </c:pt>
                <c:pt idx="2556">
                  <c:v>116.08926043928642</c:v>
                </c:pt>
                <c:pt idx="2557">
                  <c:v>116.05447541262897</c:v>
                </c:pt>
                <c:pt idx="2558">
                  <c:v>116.01972638163201</c:v>
                </c:pt>
                <c:pt idx="2559">
                  <c:v>115.98501355473059</c:v>
                </c:pt>
                <c:pt idx="2560">
                  <c:v>115.95033712069663</c:v>
                </c:pt>
                <c:pt idx="2561">
                  <c:v>115.91569724855738</c:v>
                </c:pt>
                <c:pt idx="2562">
                  <c:v>115.88109408751149</c:v>
                </c:pt>
                <c:pt idx="2563">
                  <c:v>115.84652776684709</c:v>
                </c:pt>
                <c:pt idx="2564">
                  <c:v>115.8119983958594</c:v>
                </c:pt>
                <c:pt idx="2565">
                  <c:v>115.77750606377066</c:v>
                </c:pt>
                <c:pt idx="2566">
                  <c:v>115.74305083964819</c:v>
                </c:pt>
                <c:pt idx="2567">
                  <c:v>115.70863277232293</c:v>
                </c:pt>
                <c:pt idx="2568">
                  <c:v>115.67425189031177</c:v>
                </c:pt>
                <c:pt idx="2569">
                  <c:v>115.63990820173535</c:v>
                </c:pt>
                <c:pt idx="2570">
                  <c:v>115.60560169423967</c:v>
                </c:pt>
                <c:pt idx="2571">
                  <c:v>115.57133233491651</c:v>
                </c:pt>
                <c:pt idx="2572">
                  <c:v>115.53710007022644</c:v>
                </c:pt>
                <c:pt idx="2573">
                  <c:v>115.50290482591946</c:v>
                </c:pt>
                <c:pt idx="2574">
                  <c:v>115.46874650695455</c:v>
                </c:pt>
                <c:pt idx="2575">
                  <c:v>115.43462499742704</c:v>
                </c:pt>
                <c:pt idx="2576">
                  <c:v>115.40054016048789</c:v>
                </c:pt>
                <c:pt idx="2577">
                  <c:v>115.36649183826736</c:v>
                </c:pt>
                <c:pt idx="2578">
                  <c:v>115.33247985179834</c:v>
                </c:pt>
                <c:pt idx="2579">
                  <c:v>115.29850400094151</c:v>
                </c:pt>
                <c:pt idx="2580">
                  <c:v>115.26456406430712</c:v>
                </c:pt>
                <c:pt idx="2581">
                  <c:v>115.23065979918051</c:v>
                </c:pt>
                <c:pt idx="2582">
                  <c:v>115.19679094144711</c:v>
                </c:pt>
                <c:pt idx="2583">
                  <c:v>115.16295720551523</c:v>
                </c:pt>
                <c:pt idx="2584">
                  <c:v>115.12915828424387</c:v>
                </c:pt>
                <c:pt idx="2585">
                  <c:v>115.0953938488658</c:v>
                </c:pt>
                <c:pt idx="2586">
                  <c:v>115.06166354891558</c:v>
                </c:pt>
                <c:pt idx="2587">
                  <c:v>115.02796701215192</c:v>
                </c:pt>
                <c:pt idx="2588">
                  <c:v>114.99430384448725</c:v>
                </c:pt>
                <c:pt idx="2589">
                  <c:v>114.96067362991242</c:v>
                </c:pt>
                <c:pt idx="2590">
                  <c:v>114.92707593042373</c:v>
                </c:pt>
                <c:pt idx="2591">
                  <c:v>114.89351028594861</c:v>
                </c:pt>
                <c:pt idx="2592">
                  <c:v>114.8599762142747</c:v>
                </c:pt>
                <c:pt idx="2593">
                  <c:v>114.82647321097535</c:v>
                </c:pt>
                <c:pt idx="2594">
                  <c:v>114.79300074933734</c:v>
                </c:pt>
                <c:pt idx="2595">
                  <c:v>114.75955828028862</c:v>
                </c:pt>
                <c:pt idx="2596">
                  <c:v>114.72614523232747</c:v>
                </c:pt>
                <c:pt idx="2597">
                  <c:v>114.69276101144651</c:v>
                </c:pt>
                <c:pt idx="2598">
                  <c:v>114.6594050010665</c:v>
                </c:pt>
                <c:pt idx="2599">
                  <c:v>114.62607656195978</c:v>
                </c:pt>
                <c:pt idx="2600">
                  <c:v>114.59277503218166</c:v>
                </c:pt>
                <c:pt idx="2601">
                  <c:v>114.55949972699707</c:v>
                </c:pt>
                <c:pt idx="2602">
                  <c:v>114.52624993881139</c:v>
                </c:pt>
                <c:pt idx="2603">
                  <c:v>114.49302493709783</c:v>
                </c:pt>
                <c:pt idx="2604">
                  <c:v>114.45982396832738</c:v>
                </c:pt>
                <c:pt idx="2605">
                  <c:v>114.42664625589772</c:v>
                </c:pt>
                <c:pt idx="2606">
                  <c:v>114.3934910000619</c:v>
                </c:pt>
                <c:pt idx="2607">
                  <c:v>114.36035737786058</c:v>
                </c:pt>
                <c:pt idx="2608">
                  <c:v>114.32724454304778</c:v>
                </c:pt>
                <c:pt idx="2609">
                  <c:v>114.29415162602372</c:v>
                </c:pt>
                <c:pt idx="2610">
                  <c:v>114.26107773376344</c:v>
                </c:pt>
                <c:pt idx="2611">
                  <c:v>114.22802194974733</c:v>
                </c:pt>
                <c:pt idx="2612">
                  <c:v>114.19498333389069</c:v>
                </c:pt>
                <c:pt idx="2613">
                  <c:v>114.16196092247448</c:v>
                </c:pt>
                <c:pt idx="2614">
                  <c:v>114.1289537280755</c:v>
                </c:pt>
                <c:pt idx="2615">
                  <c:v>114.09596073949747</c:v>
                </c:pt>
                <c:pt idx="2616">
                  <c:v>114.06298092170046</c:v>
                </c:pt>
                <c:pt idx="2617">
                  <c:v>114.03001321573323</c:v>
                </c:pt>
                <c:pt idx="2618">
                  <c:v>113.99705653866255</c:v>
                </c:pt>
                <c:pt idx="2619">
                  <c:v>113.96410978350499</c:v>
                </c:pt>
                <c:pt idx="2620">
                  <c:v>113.9311718191575</c:v>
                </c:pt>
                <c:pt idx="2621">
                  <c:v>113.89824149032947</c:v>
                </c:pt>
                <c:pt idx="2622">
                  <c:v>113.86531761747273</c:v>
                </c:pt>
                <c:pt idx="2623">
                  <c:v>113.83239899671402</c:v>
                </c:pt>
                <c:pt idx="2624">
                  <c:v>113.79948439978557</c:v>
                </c:pt>
                <c:pt idx="2625">
                  <c:v>113.76657257395773</c:v>
                </c:pt>
                <c:pt idx="2626">
                  <c:v>113.73366224196945</c:v>
                </c:pt>
                <c:pt idx="2627">
                  <c:v>113.70075210196121</c:v>
                </c:pt>
                <c:pt idx="2628">
                  <c:v>113.66784082740566</c:v>
                </c:pt>
                <c:pt idx="2629">
                  <c:v>113.63492706704106</c:v>
                </c:pt>
                <c:pt idx="2630">
                  <c:v>113.60200944480252</c:v>
                </c:pt>
                <c:pt idx="2631">
                  <c:v>113.56908655975477</c:v>
                </c:pt>
                <c:pt idx="2632">
                  <c:v>113.536156986023</c:v>
                </c:pt>
                <c:pt idx="2633">
                  <c:v>113.50321927272853</c:v>
                </c:pt>
                <c:pt idx="2634">
                  <c:v>113.47027194391724</c:v>
                </c:pt>
                <c:pt idx="2635">
                  <c:v>113.4373134984958</c:v>
                </c:pt>
                <c:pt idx="2636">
                  <c:v>113.40434241016311</c:v>
                </c:pt>
                <c:pt idx="2637">
                  <c:v>113.37135712734303</c:v>
                </c:pt>
                <c:pt idx="2638">
                  <c:v>113.33835607311809</c:v>
                </c:pt>
                <c:pt idx="2639">
                  <c:v>113.30533764516181</c:v>
                </c:pt>
                <c:pt idx="2640">
                  <c:v>113.27230021567357</c:v>
                </c:pt>
                <c:pt idx="2641">
                  <c:v>113.2392421313117</c:v>
                </c:pt>
                <c:pt idx="2642">
                  <c:v>113.2061617131252</c:v>
                </c:pt>
                <c:pt idx="2643">
                  <c:v>113.17305725649085</c:v>
                </c:pt>
                <c:pt idx="2644">
                  <c:v>113.13992703104485</c:v>
                </c:pt>
                <c:pt idx="2645">
                  <c:v>113.10676928061862</c:v>
                </c:pt>
                <c:pt idx="2646">
                  <c:v>113.0735822231713</c:v>
                </c:pt>
                <c:pt idx="2647">
                  <c:v>113.04036405072621</c:v>
                </c:pt>
                <c:pt idx="2648">
                  <c:v>113.0071129293048</c:v>
                </c:pt>
                <c:pt idx="2649">
                  <c:v>112.97382699886057</c:v>
                </c:pt>
                <c:pt idx="2650">
                  <c:v>112.94050437321688</c:v>
                </c:pt>
                <c:pt idx="2651">
                  <c:v>112.90714313999933</c:v>
                </c:pt>
                <c:pt idx="2652">
                  <c:v>112.87374136057394</c:v>
                </c:pt>
                <c:pt idx="2653">
                  <c:v>112.84029706998035</c:v>
                </c:pt>
                <c:pt idx="2654">
                  <c:v>112.80680827687065</c:v>
                </c:pt>
                <c:pt idx="2655">
                  <c:v>112.77327296344419</c:v>
                </c:pt>
                <c:pt idx="2656">
                  <c:v>112.73968908538333</c:v>
                </c:pt>
                <c:pt idx="2657">
                  <c:v>112.70605457179293</c:v>
                </c:pt>
                <c:pt idx="2658">
                  <c:v>112.6723673251349</c:v>
                </c:pt>
                <c:pt idx="2659">
                  <c:v>112.63862522116624</c:v>
                </c:pt>
                <c:pt idx="2660">
                  <c:v>112.60482610887836</c:v>
                </c:pt>
                <c:pt idx="2661">
                  <c:v>112.57096781043326</c:v>
                </c:pt>
                <c:pt idx="2662">
                  <c:v>112.53704812110213</c:v>
                </c:pt>
                <c:pt idx="2663">
                  <c:v>112.50306480920614</c:v>
                </c:pt>
                <c:pt idx="2664">
                  <c:v>112.46901561605192</c:v>
                </c:pt>
                <c:pt idx="2665">
                  <c:v>112.43489825587392</c:v>
                </c:pt>
                <c:pt idx="2666">
                  <c:v>112.40071041577313</c:v>
                </c:pt>
                <c:pt idx="2667">
                  <c:v>112.36644975565814</c:v>
                </c:pt>
                <c:pt idx="2668">
                  <c:v>112.33211390818305</c:v>
                </c:pt>
                <c:pt idx="2669">
                  <c:v>112.29770047869275</c:v>
                </c:pt>
                <c:pt idx="2670">
                  <c:v>112.26320704516114</c:v>
                </c:pt>
                <c:pt idx="2671">
                  <c:v>112.22863115813304</c:v>
                </c:pt>
                <c:pt idx="2672">
                  <c:v>112.19397034066905</c:v>
                </c:pt>
                <c:pt idx="2673">
                  <c:v>112.15922208828677</c:v>
                </c:pt>
                <c:pt idx="2674">
                  <c:v>112.12438386890324</c:v>
                </c:pt>
                <c:pt idx="2675">
                  <c:v>112.08945312278108</c:v>
                </c:pt>
                <c:pt idx="2676">
                  <c:v>112.05442726247136</c:v>
                </c:pt>
                <c:pt idx="2677">
                  <c:v>112.01930367275864</c:v>
                </c:pt>
                <c:pt idx="2678">
                  <c:v>111.9840797106075</c:v>
                </c:pt>
                <c:pt idx="2679">
                  <c:v>111.94875270510791</c:v>
                </c:pt>
                <c:pt idx="2680">
                  <c:v>111.91331995742195</c:v>
                </c:pt>
                <c:pt idx="2681">
                  <c:v>111.8777787407316</c:v>
                </c:pt>
                <c:pt idx="2682">
                  <c:v>111.84212630018703</c:v>
                </c:pt>
                <c:pt idx="2683">
                  <c:v>111.80635985285464</c:v>
                </c:pt>
                <c:pt idx="2684">
                  <c:v>111.77047658766654</c:v>
                </c:pt>
                <c:pt idx="2685">
                  <c:v>111.73447366537175</c:v>
                </c:pt>
                <c:pt idx="2686">
                  <c:v>111.69834821848559</c:v>
                </c:pt>
                <c:pt idx="2687">
                  <c:v>111.66209735124225</c:v>
                </c:pt>
                <c:pt idx="2688">
                  <c:v>111.6257181395476</c:v>
                </c:pt>
                <c:pt idx="2689">
                  <c:v>111.58920763093148</c:v>
                </c:pt>
                <c:pt idx="2690">
                  <c:v>111.55256284450232</c:v>
                </c:pt>
                <c:pt idx="2691">
                  <c:v>111.51578077090232</c:v>
                </c:pt>
                <c:pt idx="2692">
                  <c:v>111.47885837226278</c:v>
                </c:pt>
                <c:pt idx="2693">
                  <c:v>111.44179258216094</c:v>
                </c:pt>
                <c:pt idx="2694">
                  <c:v>111.40458030557917</c:v>
                </c:pt>
                <c:pt idx="2695">
                  <c:v>111.36721841886116</c:v>
                </c:pt>
                <c:pt idx="2696">
                  <c:v>111.32970376967334</c:v>
                </c:pt>
                <c:pt idx="2697">
                  <c:v>111.2920331769654</c:v>
                </c:pt>
                <c:pt idx="2698">
                  <c:v>111.25420343093214</c:v>
                </c:pt>
                <c:pt idx="2699">
                  <c:v>111.21621129297597</c:v>
                </c:pt>
                <c:pt idx="2700">
                  <c:v>111.17805349567061</c:v>
                </c:pt>
                <c:pt idx="2701">
                  <c:v>111.13972674272775</c:v>
                </c:pt>
                <c:pt idx="2702">
                  <c:v>111.10122770896167</c:v>
                </c:pt>
                <c:pt idx="2703">
                  <c:v>111.06255304025873</c:v>
                </c:pt>
                <c:pt idx="2704">
                  <c:v>111.02369935354406</c:v>
                </c:pt>
                <c:pt idx="2705">
                  <c:v>110.98466323675328</c:v>
                </c:pt>
                <c:pt idx="2706">
                  <c:v>110.94544124880437</c:v>
                </c:pt>
                <c:pt idx="2707">
                  <c:v>110.90602991956791</c:v>
                </c:pt>
                <c:pt idx="2708">
                  <c:v>110.86642574984539</c:v>
                </c:pt>
                <c:pt idx="2709">
                  <c:v>110.82662521134077</c:v>
                </c:pt>
                <c:pt idx="2710">
                  <c:v>110.78662474664078</c:v>
                </c:pt>
                <c:pt idx="2711">
                  <c:v>110.74642076919254</c:v>
                </c:pt>
                <c:pt idx="2712">
                  <c:v>110.70600966328244</c:v>
                </c:pt>
                <c:pt idx="2713">
                  <c:v>110.66538778402158</c:v>
                </c:pt>
                <c:pt idx="2714">
                  <c:v>110.62455145732473</c:v>
                </c:pt>
                <c:pt idx="2715">
                  <c:v>110.58349697989948</c:v>
                </c:pt>
                <c:pt idx="2716">
                  <c:v>110.54222061923116</c:v>
                </c:pt>
                <c:pt idx="2717">
                  <c:v>110.50071861357229</c:v>
                </c:pt>
                <c:pt idx="2718">
                  <c:v>110.45898717193279</c:v>
                </c:pt>
                <c:pt idx="2719">
                  <c:v>110.4170224740725</c:v>
                </c:pt>
                <c:pt idx="2720">
                  <c:v>110.37482067049615</c:v>
                </c:pt>
                <c:pt idx="2721">
                  <c:v>110.33237788244965</c:v>
                </c:pt>
                <c:pt idx="2722">
                  <c:v>110.28969020191661</c:v>
                </c:pt>
                <c:pt idx="2723">
                  <c:v>110.24675369162209</c:v>
                </c:pt>
                <c:pt idx="2724">
                  <c:v>110.20356438503248</c:v>
                </c:pt>
                <c:pt idx="2725">
                  <c:v>110.16011828636164</c:v>
                </c:pt>
                <c:pt idx="2726">
                  <c:v>110.11641137057775</c:v>
                </c:pt>
                <c:pt idx="2727">
                  <c:v>110.07243958341211</c:v>
                </c:pt>
                <c:pt idx="2728">
                  <c:v>110.02819884137156</c:v>
                </c:pt>
                <c:pt idx="2729">
                  <c:v>109.98368503175298</c:v>
                </c:pt>
                <c:pt idx="2730">
                  <c:v>109.93889401265731</c:v>
                </c:pt>
                <c:pt idx="2731">
                  <c:v>109.89382161301324</c:v>
                </c:pt>
                <c:pt idx="2732">
                  <c:v>109.84846363259447</c:v>
                </c:pt>
                <c:pt idx="2733">
                  <c:v>109.80281584204627</c:v>
                </c:pt>
                <c:pt idx="2734">
                  <c:v>109.75687398291339</c:v>
                </c:pt>
                <c:pt idx="2735">
                  <c:v>109.71063376766767</c:v>
                </c:pt>
                <c:pt idx="2736">
                  <c:v>109.66409087974368</c:v>
                </c:pt>
                <c:pt idx="2737">
                  <c:v>109.61724097357161</c:v>
                </c:pt>
                <c:pt idx="2738">
                  <c:v>109.57007967461833</c:v>
                </c:pt>
                <c:pt idx="2739">
                  <c:v>109.52260257942777</c:v>
                </c:pt>
                <c:pt idx="2740">
                  <c:v>109.47480525566718</c:v>
                </c:pt>
                <c:pt idx="2741">
                  <c:v>109.42668324217472</c:v>
                </c:pt>
                <c:pt idx="2742">
                  <c:v>109.37823204901068</c:v>
                </c:pt>
                <c:pt idx="2743">
                  <c:v>109.32944715751285</c:v>
                </c:pt>
                <c:pt idx="2744">
                  <c:v>109.28032402035552</c:v>
                </c:pt>
                <c:pt idx="2745">
                  <c:v>109.23085806161039</c:v>
                </c:pt>
                <c:pt idx="2746">
                  <c:v>109.18104467681309</c:v>
                </c:pt>
                <c:pt idx="2747">
                  <c:v>109.13087923303215</c:v>
                </c:pt>
                <c:pt idx="2748">
                  <c:v>109.08035706894185</c:v>
                </c:pt>
                <c:pt idx="2749">
                  <c:v>109.02947349490047</c:v>
                </c:pt>
                <c:pt idx="2750">
                  <c:v>108.97822379302991</c:v>
                </c:pt>
                <c:pt idx="2751">
                  <c:v>108.92660321730223</c:v>
                </c:pt>
                <c:pt idx="2752">
                  <c:v>108.87460699362821</c:v>
                </c:pt>
                <c:pt idx="2753">
                  <c:v>108.82223031995073</c:v>
                </c:pt>
                <c:pt idx="2754">
                  <c:v>108.7694683663442</c:v>
                </c:pt>
                <c:pt idx="2755">
                  <c:v>108.7163162751155</c:v>
                </c:pt>
                <c:pt idx="2756">
                  <c:v>108.66276916091225</c:v>
                </c:pt>
                <c:pt idx="2757">
                  <c:v>108.60882211083374</c:v>
                </c:pt>
                <c:pt idx="2758">
                  <c:v>108.5544701845488</c:v>
                </c:pt>
                <c:pt idx="2759">
                  <c:v>108.49970841441514</c:v>
                </c:pt>
                <c:pt idx="2760">
                  <c:v>108.4445318056087</c:v>
                </c:pt>
                <c:pt idx="2761">
                  <c:v>108.38893533625379</c:v>
                </c:pt>
                <c:pt idx="2762">
                  <c:v>108.33291395755938</c:v>
                </c:pt>
                <c:pt idx="2763">
                  <c:v>108.27646259396263</c:v>
                </c:pt>
                <c:pt idx="2764">
                  <c:v>108.21957614327739</c:v>
                </c:pt>
                <c:pt idx="2765">
                  <c:v>108.16224947684579</c:v>
                </c:pt>
                <c:pt idx="2766">
                  <c:v>108.10447743969767</c:v>
                </c:pt>
                <c:pt idx="2767">
                  <c:v>108.04625485071779</c:v>
                </c:pt>
                <c:pt idx="2768">
                  <c:v>107.98757650281436</c:v>
                </c:pt>
                <c:pt idx="2769">
                  <c:v>107.9284371630975</c:v>
                </c:pt>
                <c:pt idx="2770">
                  <c:v>107.86883157306296</c:v>
                </c:pt>
                <c:pt idx="2771">
                  <c:v>107.80875444878096</c:v>
                </c:pt>
                <c:pt idx="2772">
                  <c:v>107.74820048109372</c:v>
                </c:pt>
                <c:pt idx="2773">
                  <c:v>107.68716433581778</c:v>
                </c:pt>
                <c:pt idx="2774">
                  <c:v>107.62564065395475</c:v>
                </c:pt>
                <c:pt idx="2775">
                  <c:v>107.56362405190764</c:v>
                </c:pt>
                <c:pt idx="2776">
                  <c:v>107.50110912170516</c:v>
                </c:pt>
                <c:pt idx="2777">
                  <c:v>107.43809043123309</c:v>
                </c:pt>
                <c:pt idx="2778">
                  <c:v>107.37456252447349</c:v>
                </c:pt>
                <c:pt idx="2779">
                  <c:v>107.31051992175043</c:v>
                </c:pt>
                <c:pt idx="2780">
                  <c:v>107.24595711998472</c:v>
                </c:pt>
                <c:pt idx="2781">
                  <c:v>107.18086859295616</c:v>
                </c:pt>
                <c:pt idx="2782">
                  <c:v>107.11524879157352</c:v>
                </c:pt>
                <c:pt idx="2783">
                  <c:v>107.04909214415223</c:v>
                </c:pt>
                <c:pt idx="2784">
                  <c:v>106.98239305670342</c:v>
                </c:pt>
                <c:pt idx="2785">
                  <c:v>106.91514591322766</c:v>
                </c:pt>
                <c:pt idx="2786">
                  <c:v>106.84734507601942</c:v>
                </c:pt>
                <c:pt idx="2787">
                  <c:v>106.77898488598157</c:v>
                </c:pt>
                <c:pt idx="2788">
                  <c:v>106.71005966294638</c:v>
                </c:pt>
                <c:pt idx="2789">
                  <c:v>106.64056370600845</c:v>
                </c:pt>
                <c:pt idx="2790">
                  <c:v>106.57049129386624</c:v>
                </c:pt>
                <c:pt idx="2791">
                  <c:v>106.49983668517133</c:v>
                </c:pt>
                <c:pt idx="2792">
                  <c:v>106.42859411889114</c:v>
                </c:pt>
                <c:pt idx="2793">
                  <c:v>106.35675781467971</c:v>
                </c:pt>
                <c:pt idx="2794">
                  <c:v>106.2843219732581</c:v>
                </c:pt>
                <c:pt idx="2795">
                  <c:v>106.21128077680829</c:v>
                </c:pt>
                <c:pt idx="2796">
                  <c:v>106.13762838937294</c:v>
                </c:pt>
                <c:pt idx="2797">
                  <c:v>106.0633589572716</c:v>
                </c:pt>
                <c:pt idx="2798">
                  <c:v>105.98846660952383</c:v>
                </c:pt>
                <c:pt idx="2799">
                  <c:v>105.91294545828598</c:v>
                </c:pt>
                <c:pt idx="2800">
                  <c:v>105.83678959929775</c:v>
                </c:pt>
                <c:pt idx="2801">
                  <c:v>105.75999311234311</c:v>
                </c:pt>
                <c:pt idx="2802">
                  <c:v>105.68255006172001</c:v>
                </c:pt>
                <c:pt idx="2803">
                  <c:v>105.60445449672503</c:v>
                </c:pt>
                <c:pt idx="2804">
                  <c:v>105.52570045214895</c:v>
                </c:pt>
                <c:pt idx="2805">
                  <c:v>105.44628194878518</c:v>
                </c:pt>
                <c:pt idx="2806">
                  <c:v>105.36619299395217</c:v>
                </c:pt>
                <c:pt idx="2807">
                  <c:v>105.28542758202748</c:v>
                </c:pt>
                <c:pt idx="2808">
                  <c:v>105.20397969499561</c:v>
                </c:pt>
                <c:pt idx="2809">
                  <c:v>105.12184330301008</c:v>
                </c:pt>
                <c:pt idx="2810">
                  <c:v>105.0390123649689</c:v>
                </c:pt>
                <c:pt idx="2811">
                  <c:v>104.95548082910386</c:v>
                </c:pt>
                <c:pt idx="2812">
                  <c:v>104.87124263358491</c:v>
                </c:pt>
                <c:pt idx="2813">
                  <c:v>104.78629170713776</c:v>
                </c:pt>
                <c:pt idx="2814">
                  <c:v>104.70062196967807</c:v>
                </c:pt>
                <c:pt idx="2815">
                  <c:v>104.61422733295903</c:v>
                </c:pt>
                <c:pt idx="2816">
                  <c:v>104.52710170123464</c:v>
                </c:pt>
                <c:pt idx="2817">
                  <c:v>104.43923897194057</c:v>
                </c:pt>
                <c:pt idx="2818">
                  <c:v>104.35063303638528</c:v>
                </c:pt>
                <c:pt idx="2819">
                  <c:v>104.26127778046599</c:v>
                </c:pt>
                <c:pt idx="2820">
                  <c:v>104.17116708539162</c:v>
                </c:pt>
                <c:pt idx="2821">
                  <c:v>104.08029482842801</c:v>
                </c:pt>
                <c:pt idx="2822">
                  <c:v>103.9886548836586</c:v>
                </c:pt>
                <c:pt idx="2823">
                  <c:v>103.89624112276184</c:v>
                </c:pt>
                <c:pt idx="2824">
                  <c:v>103.80304741580555</c:v>
                </c:pt>
                <c:pt idx="2825">
                  <c:v>103.70906763205913</c:v>
                </c:pt>
                <c:pt idx="2826">
                  <c:v>103.61429564082431</c:v>
                </c:pt>
                <c:pt idx="2827">
                  <c:v>103.51872531228244</c:v>
                </c:pt>
                <c:pt idx="2828">
                  <c:v>103.42235051836107</c:v>
                </c:pt>
                <c:pt idx="2829">
                  <c:v>103.32516513361891</c:v>
                </c:pt>
                <c:pt idx="2830">
                  <c:v>103.22716303614912</c:v>
                </c:pt>
                <c:pt idx="2831">
                  <c:v>103.12833810850238</c:v>
                </c:pt>
                <c:pt idx="2832">
                  <c:v>103.02868423862704</c:v>
                </c:pt>
                <c:pt idx="2833">
                  <c:v>102.92819532083314</c:v>
                </c:pt>
                <c:pt idx="2834">
                  <c:v>102.82686525677047</c:v>
                </c:pt>
                <c:pt idx="2835">
                  <c:v>102.72468795643186</c:v>
                </c:pt>
                <c:pt idx="2836">
                  <c:v>102.62165733917193</c:v>
                </c:pt>
                <c:pt idx="2837">
                  <c:v>102.51776733475015</c:v>
                </c:pt>
                <c:pt idx="2838">
                  <c:v>102.41301188439159</c:v>
                </c:pt>
                <c:pt idx="2839">
                  <c:v>102.30738494187143</c:v>
                </c:pt>
                <c:pt idx="2840">
                  <c:v>102.20088047461661</c:v>
                </c:pt>
                <c:pt idx="2841">
                  <c:v>102.09349246483229</c:v>
                </c:pt>
                <c:pt idx="2842">
                  <c:v>101.98521491064757</c:v>
                </c:pt>
                <c:pt idx="2843">
                  <c:v>101.87604182728381</c:v>
                </c:pt>
                <c:pt idx="2844">
                  <c:v>101.76596724824495</c:v>
                </c:pt>
                <c:pt idx="2845">
                  <c:v>101.6549852265282</c:v>
                </c:pt>
                <c:pt idx="2846">
                  <c:v>101.54308983585857</c:v>
                </c:pt>
                <c:pt idx="2847">
                  <c:v>101.43027517194523</c:v>
                </c:pt>
                <c:pt idx="2848">
                  <c:v>101.31653535375989</c:v>
                </c:pt>
                <c:pt idx="2849">
                  <c:v>101.20186452483918</c:v>
                </c:pt>
                <c:pt idx="2850">
                  <c:v>101.08625685460667</c:v>
                </c:pt>
                <c:pt idx="2851">
                  <c:v>100.969706539721</c:v>
                </c:pt>
                <c:pt idx="2852">
                  <c:v>100.85220780544657</c:v>
                </c:pt>
                <c:pt idx="2853">
                  <c:v>100.73375490704453</c:v>
                </c:pt>
                <c:pt idx="2854">
                  <c:v>100.61434213119115</c:v>
                </c:pt>
                <c:pt idx="2855">
                  <c:v>100.49396379741493</c:v>
                </c:pt>
                <c:pt idx="2856">
                  <c:v>100.37261425956089</c:v>
                </c:pt>
                <c:pt idx="2857">
                  <c:v>100.25028790727644</c:v>
                </c:pt>
                <c:pt idx="2858">
                  <c:v>100.12697916752006</c:v>
                </c:pt>
                <c:pt idx="2859">
                  <c:v>100.00268250609572</c:v>
                </c:pt>
                <c:pt idx="2860">
                  <c:v>99.877392429206552</c:v>
                </c:pt>
                <c:pt idx="2861">
                  <c:v>99.751103485038385</c:v>
                </c:pt>
                <c:pt idx="2862">
                  <c:v>99.623810265359481</c:v>
                </c:pt>
                <c:pt idx="2863">
                  <c:v>99.49550740714966</c:v>
                </c:pt>
                <c:pt idx="2864">
                  <c:v>99.3661895942478</c:v>
                </c:pt>
                <c:pt idx="2865">
                  <c:v>99.23585155902741</c:v>
                </c:pt>
                <c:pt idx="2866">
                  <c:v>99.104488084090491</c:v>
                </c:pt>
                <c:pt idx="2867">
                  <c:v>98.972094003988431</c:v>
                </c:pt>
                <c:pt idx="2868">
                  <c:v>98.838664206963884</c:v>
                </c:pt>
                <c:pt idx="2869">
                  <c:v>98.704193636714322</c:v>
                </c:pt>
                <c:pt idx="2870">
                  <c:v>98.568677294180574</c:v>
                </c:pt>
                <c:pt idx="2871">
                  <c:v>98.432110239356192</c:v>
                </c:pt>
                <c:pt idx="2872">
                  <c:v>98.29448759311822</c:v>
                </c:pt>
                <c:pt idx="2873">
                  <c:v>98.155804539081842</c:v>
                </c:pt>
                <c:pt idx="2874">
                  <c:v>98.016056325474537</c:v>
                </c:pt>
                <c:pt idx="2875">
                  <c:v>97.875238267033779</c:v>
                </c:pt>
                <c:pt idx="2876">
                  <c:v>97.733345746920804</c:v>
                </c:pt>
                <c:pt idx="2877">
                  <c:v>97.590374218661424</c:v>
                </c:pt>
                <c:pt idx="2878">
                  <c:v>97.446319208103162</c:v>
                </c:pt>
                <c:pt idx="2879">
                  <c:v>97.301176315391729</c:v>
                </c:pt>
                <c:pt idx="2880">
                  <c:v>97.15494121696733</c:v>
                </c:pt>
                <c:pt idx="2881">
                  <c:v>97.007609667581832</c:v>
                </c:pt>
                <c:pt idx="2882">
                  <c:v>96.859177502330212</c:v>
                </c:pt>
                <c:pt idx="2883">
                  <c:v>96.70964063870386</c:v>
                </c:pt>
                <c:pt idx="2884">
                  <c:v>96.558995078657645</c:v>
                </c:pt>
                <c:pt idx="2885">
                  <c:v>96.407236910695332</c:v>
                </c:pt>
                <c:pt idx="2886">
                  <c:v>96.254362311970027</c:v>
                </c:pt>
                <c:pt idx="2887">
                  <c:v>96.100367550400094</c:v>
                </c:pt>
                <c:pt idx="2888">
                  <c:v>95.945248986799584</c:v>
                </c:pt>
                <c:pt idx="2889">
                  <c:v>95.789003077022826</c:v>
                </c:pt>
                <c:pt idx="2890">
                  <c:v>95.631626374119179</c:v>
                </c:pt>
                <c:pt idx="2891">
                  <c:v>95.47311553050308</c:v>
                </c:pt>
                <c:pt idx="2892">
                  <c:v>95.313467300136224</c:v>
                </c:pt>
                <c:pt idx="2893">
                  <c:v>95.152678540713154</c:v>
                </c:pt>
                <c:pt idx="2894">
                  <c:v>94.990746215864419</c:v>
                </c:pt>
                <c:pt idx="2895">
                  <c:v>94.827667397362433</c:v>
                </c:pt>
                <c:pt idx="2896">
                  <c:v>94.663439267338447</c:v>
                </c:pt>
                <c:pt idx="2897">
                  <c:v>94.498059120501736</c:v>
                </c:pt>
                <c:pt idx="2898">
                  <c:v>94.331524366367006</c:v>
                </c:pt>
                <c:pt idx="2899">
                  <c:v>94.163832531484189</c:v>
                </c:pt>
                <c:pt idx="2900">
                  <c:v>93.99498126167228</c:v>
                </c:pt>
                <c:pt idx="2901">
                  <c:v>93.824968324252808</c:v>
                </c:pt>
                <c:pt idx="2902">
                  <c:v>93.653791610284941</c:v>
                </c:pt>
                <c:pt idx="2903">
                  <c:v>93.481449136799412</c:v>
                </c:pt>
                <c:pt idx="2904">
                  <c:v>93.307939049028747</c:v>
                </c:pt>
                <c:pt idx="2905">
                  <c:v>93.13325962263454</c:v>
                </c:pt>
                <c:pt idx="2906">
                  <c:v>92.95740926593075</c:v>
                </c:pt>
                <c:pt idx="2907">
                  <c:v>92.780386522097317</c:v>
                </c:pt>
                <c:pt idx="2908">
                  <c:v>92.602190071387056</c:v>
                </c:pt>
                <c:pt idx="2909">
                  <c:v>92.422818733322401</c:v>
                </c:pt>
                <c:pt idx="2910">
                  <c:v>92.242271468881086</c:v>
                </c:pt>
                <c:pt idx="2911">
                  <c:v>92.06054738266856</c:v>
                </c:pt>
                <c:pt idx="2912">
                  <c:v>91.877645725073009</c:v>
                </c:pt>
                <c:pt idx="2913">
                  <c:v>91.693565894409815</c:v>
                </c:pt>
                <c:pt idx="2914">
                  <c:v>91.508307439038674</c:v>
                </c:pt>
                <c:pt idx="2915">
                  <c:v>91.32187005947047</c:v>
                </c:pt>
                <c:pt idx="2916">
                  <c:v>91.134253610443011</c:v>
                </c:pt>
                <c:pt idx="2917">
                  <c:v>90.945458102981405</c:v>
                </c:pt>
                <c:pt idx="2918">
                  <c:v>90.75548370642268</c:v>
                </c:pt>
                <c:pt idx="2919">
                  <c:v>90.564330750424503</c:v>
                </c:pt>
                <c:pt idx="2920">
                  <c:v>90.371999726932387</c:v>
                </c:pt>
                <c:pt idx="2921">
                  <c:v>90.178491292124789</c:v>
                </c:pt>
                <c:pt idx="2922">
                  <c:v>89.983806268316485</c:v>
                </c:pt>
                <c:pt idx="2923">
                  <c:v>89.787945645832878</c:v>
                </c:pt>
                <c:pt idx="2924">
                  <c:v>89.590910584841012</c:v>
                </c:pt>
                <c:pt idx="2925">
                  <c:v>89.392702417143781</c:v>
                </c:pt>
                <c:pt idx="2926">
                  <c:v>89.193322647932519</c:v>
                </c:pt>
                <c:pt idx="2927">
                  <c:v>88.992772957488143</c:v>
                </c:pt>
                <c:pt idx="2928">
                  <c:v>88.791055202847303</c:v>
                </c:pt>
                <c:pt idx="2929">
                  <c:v>88.588171419411353</c:v>
                </c:pt>
                <c:pt idx="2930">
                  <c:v>88.384123822504392</c:v>
                </c:pt>
                <c:pt idx="2931">
                  <c:v>88.178914808883036</c:v>
                </c:pt>
                <c:pt idx="2932">
                  <c:v>87.972546958187692</c:v>
                </c:pt>
                <c:pt idx="2933">
                  <c:v>87.765023034335357</c:v>
                </c:pt>
                <c:pt idx="2934">
                  <c:v>87.556345986855348</c:v>
                </c:pt>
                <c:pt idx="2935">
                  <c:v>87.346518952159755</c:v>
                </c:pt>
                <c:pt idx="2936">
                  <c:v>87.135545254752572</c:v>
                </c:pt>
                <c:pt idx="2937">
                  <c:v>86.923428408369475</c:v>
                </c:pt>
                <c:pt idx="2938">
                  <c:v>86.710172117051329</c:v>
                </c:pt>
                <c:pt idx="2939">
                  <c:v>86.495780276145339</c:v>
                </c:pt>
                <c:pt idx="2940">
                  <c:v>86.280256973231317</c:v>
                </c:pt>
                <c:pt idx="2941">
                  <c:v>86.063606488977541</c:v>
                </c:pt>
                <c:pt idx="2942">
                  <c:v>85.845833297913771</c:v>
                </c:pt>
                <c:pt idx="2943">
                  <c:v>85.626942069127026</c:v>
                </c:pt>
                <c:pt idx="2944">
                  <c:v>85.4069376668768</c:v>
                </c:pt>
                <c:pt idx="2945">
                  <c:v>85.185825151123169</c:v>
                </c:pt>
                <c:pt idx="2946">
                  <c:v>84.963609777972522</c:v>
                </c:pt>
                <c:pt idx="2947">
                  <c:v>84.740297000034445</c:v>
                </c:pt>
                <c:pt idx="2948">
                  <c:v>84.515892466684221</c:v>
                </c:pt>
                <c:pt idx="2949">
                  <c:v>84.290402024244173</c:v>
                </c:pt>
                <c:pt idx="2950">
                  <c:v>84.063831716060832</c:v>
                </c:pt>
                <c:pt idx="2951">
                  <c:v>83.836187782490541</c:v>
                </c:pt>
                <c:pt idx="2952">
                  <c:v>83.607476660792997</c:v>
                </c:pt>
                <c:pt idx="2953">
                  <c:v>83.377704984916889</c:v>
                </c:pt>
                <c:pt idx="2954">
                  <c:v>83.146879585192863</c:v>
                </c:pt>
                <c:pt idx="2955">
                  <c:v>82.915007487920988</c:v>
                </c:pt>
                <c:pt idx="2956">
                  <c:v>82.682095914855807</c:v>
                </c:pt>
                <c:pt idx="2957">
                  <c:v>82.448152282588907</c:v>
                </c:pt>
                <c:pt idx="2958">
                  <c:v>82.213184201818976</c:v>
                </c:pt>
                <c:pt idx="2959">
                  <c:v>81.977199476523978</c:v>
                </c:pt>
                <c:pt idx="2960">
                  <c:v>81.740206103017883</c:v>
                </c:pt>
                <c:pt idx="2961">
                  <c:v>81.502212268900692</c:v>
                </c:pt>
                <c:pt idx="2962">
                  <c:v>81.263226351899647</c:v>
                </c:pt>
                <c:pt idx="2963">
                  <c:v>81.023256918596175</c:v>
                </c:pt>
                <c:pt idx="2964">
                  <c:v>80.782312723044072</c:v>
                </c:pt>
                <c:pt idx="2965">
                  <c:v>80.540402705273848</c:v>
                </c:pt>
                <c:pt idx="2966">
                  <c:v>80.297535989685372</c:v>
                </c:pt>
                <c:pt idx="2967">
                  <c:v>80.053721883324343</c:v>
                </c:pt>
                <c:pt idx="2968">
                  <c:v>79.808969874050959</c:v>
                </c:pt>
                <c:pt idx="2969">
                  <c:v>79.563289628586546</c:v>
                </c:pt>
                <c:pt idx="2970">
                  <c:v>79.316690990457104</c:v>
                </c:pt>
                <c:pt idx="2971">
                  <c:v>79.069183977813594</c:v>
                </c:pt>
                <c:pt idx="2972">
                  <c:v>78.82077878114265</c:v>
                </c:pt>
                <c:pt idx="2973">
                  <c:v>78.571485760865997</c:v>
                </c:pt>
                <c:pt idx="2974">
                  <c:v>78.321315444825885</c:v>
                </c:pt>
                <c:pt idx="2975">
                  <c:v>78.070278525655752</c:v>
                </c:pt>
                <c:pt idx="2976">
                  <c:v>77.818385858045133</c:v>
                </c:pt>
                <c:pt idx="2977">
                  <c:v>77.565648455889544</c:v>
                </c:pt>
                <c:pt idx="2978">
                  <c:v>77.312077489333632</c:v>
                </c:pt>
                <c:pt idx="2979">
                  <c:v>77.05768428170289</c:v>
                </c:pt>
                <c:pt idx="2980">
                  <c:v>76.802480306333607</c:v>
                </c:pt>
                <c:pt idx="2981">
                  <c:v>76.546477183291799</c:v>
                </c:pt>
                <c:pt idx="2982">
                  <c:v>76.289686675993607</c:v>
                </c:pt>
                <c:pt idx="2983">
                  <c:v>76.032120687715263</c:v>
                </c:pt>
                <c:pt idx="2984">
                  <c:v>75.773791258012196</c:v>
                </c:pt>
                <c:pt idx="2985">
                  <c:v>75.514710559033489</c:v>
                </c:pt>
                <c:pt idx="2986">
                  <c:v>75.254890891738825</c:v>
                </c:pt>
                <c:pt idx="2987">
                  <c:v>74.994344682025897</c:v>
                </c:pt>
                <c:pt idx="2988">
                  <c:v>74.733084476762244</c:v>
                </c:pt>
                <c:pt idx="2989">
                  <c:v>74.47112293972765</c:v>
                </c:pt>
                <c:pt idx="2990">
                  <c:v>74.208472847472237</c:v>
                </c:pt>
                <c:pt idx="2991">
                  <c:v>73.945147085085807</c:v>
                </c:pt>
                <c:pt idx="2992">
                  <c:v>73.681158641890192</c:v>
                </c:pt>
                <c:pt idx="2993">
                  <c:v>73.416520607050018</c:v>
                </c:pt>
                <c:pt idx="2994">
                  <c:v>73.151246165107636</c:v>
                </c:pt>
                <c:pt idx="2995">
                  <c:v>72.885348591450168</c:v>
                </c:pt>
                <c:pt idx="2996">
                  <c:v>72.618841247701667</c:v>
                </c:pt>
                <c:pt idx="2997">
                  <c:v>72.351737577052972</c:v>
                </c:pt>
                <c:pt idx="2998">
                  <c:v>72.084051099527244</c:v>
                </c:pt>
                <c:pt idx="2999">
                  <c:v>71.815795407189398</c:v>
                </c:pt>
                <c:pt idx="3000">
                  <c:v>71.54698415929731</c:v>
                </c:pt>
                <c:pt idx="3001">
                  <c:v>71.277631077403939</c:v>
                </c:pt>
                <c:pt idx="3002">
                  <c:v>71.007749940411458</c:v>
                </c:pt>
                <c:pt idx="3003">
                  <c:v>70.73735457957946</c:v>
                </c:pt>
                <c:pt idx="3004">
                  <c:v>70.466458873495711</c:v>
                </c:pt>
                <c:pt idx="3005">
                  <c:v>70.195076743012123</c:v>
                </c:pt>
                <c:pt idx="3006">
                  <c:v>69.923222146143544</c:v>
                </c:pt>
                <c:pt idx="3007">
                  <c:v>69.650909072946178</c:v>
                </c:pt>
                <c:pt idx="3008">
                  <c:v>69.378151540365494</c:v>
                </c:pt>
                <c:pt idx="3009">
                  <c:v>69.104963587069292</c:v>
                </c:pt>
                <c:pt idx="3010">
                  <c:v>68.831359268265842</c:v>
                </c:pt>
                <c:pt idx="3011">
                  <c:v>68.557352650505464</c:v>
                </c:pt>
                <c:pt idx="3012">
                  <c:v>68.282957806483267</c:v>
                </c:pt>
                <c:pt idx="3013">
                  <c:v>68.008188809833285</c:v>
                </c:pt>
                <c:pt idx="3014">
                  <c:v>67.733059729927135</c:v>
                </c:pt>
                <c:pt idx="3015">
                  <c:v>67.457584626679022</c:v>
                </c:pt>
                <c:pt idx="3016">
                  <c:v>67.181777545357832</c:v>
                </c:pt>
                <c:pt idx="3017">
                  <c:v>66.905652511420257</c:v>
                </c:pt>
                <c:pt idx="3018">
                  <c:v>66.629223525356196</c:v>
                </c:pt>
                <c:pt idx="3019">
                  <c:v>66.352504557557538</c:v>
                </c:pt>
                <c:pt idx="3020">
                  <c:v>66.075509543222424</c:v>
                </c:pt>
                <c:pt idx="3021">
                  <c:v>65.79825237727735</c:v>
                </c:pt>
                <c:pt idx="3022">
                  <c:v>65.520746909348389</c:v>
                </c:pt>
                <c:pt idx="3023">
                  <c:v>65.243006938760118</c:v>
                </c:pt>
                <c:pt idx="3024">
                  <c:v>64.965046209586021</c:v>
                </c:pt>
                <c:pt idx="3025">
                  <c:v>64.686878405741879</c:v>
                </c:pt>
                <c:pt idx="3026">
                  <c:v>64.408517146133136</c:v>
                </c:pt>
                <c:pt idx="3027">
                  <c:v>64.129975979851508</c:v>
                </c:pt>
                <c:pt idx="3028">
                  <c:v>63.851268381439709</c:v>
                </c:pt>
                <c:pt idx="3029">
                  <c:v>63.572407746207475</c:v>
                </c:pt>
                <c:pt idx="3030">
                  <c:v>63.293407385623325</c:v>
                </c:pt>
                <c:pt idx="3031">
                  <c:v>63.014280522765418</c:v>
                </c:pt>
                <c:pt idx="3032">
                  <c:v>62.735040287854403</c:v>
                </c:pt>
                <c:pt idx="3033">
                  <c:v>62.455699713855452</c:v>
                </c:pt>
                <c:pt idx="3034">
                  <c:v>62.176271732159051</c:v>
                </c:pt>
                <c:pt idx="3035">
                  <c:v>61.896769168348783</c:v>
                </c:pt>
                <c:pt idx="3036">
                  <c:v>61.617204738048855</c:v>
                </c:pt>
                <c:pt idx="3037">
                  <c:v>61.337591042860168</c:v>
                </c:pt>
                <c:pt idx="3038">
                  <c:v>61.057940566385923</c:v>
                </c:pt>
                <c:pt idx="3039">
                  <c:v>60.778265670353079</c:v>
                </c:pt>
                <c:pt idx="3040">
                  <c:v>60.498578590822063</c:v>
                </c:pt>
                <c:pt idx="3041">
                  <c:v>60.21889143450376</c:v>
                </c:pt>
                <c:pt idx="3042">
                  <c:v>59.939216175164162</c:v>
                </c:pt>
                <c:pt idx="3043">
                  <c:v>59.65956465013727</c:v>
                </c:pt>
                <c:pt idx="3044">
                  <c:v>59.379948556945266</c:v>
                </c:pt>
                <c:pt idx="3045">
                  <c:v>59.100379450011502</c:v>
                </c:pt>
                <c:pt idx="3046">
                  <c:v>58.820868737492319</c:v>
                </c:pt>
                <c:pt idx="3047">
                  <c:v>58.541427678208066</c:v>
                </c:pt>
                <c:pt idx="3048">
                  <c:v>58.262067378692706</c:v>
                </c:pt>
                <c:pt idx="3049">
                  <c:v>57.982798790342272</c:v>
                </c:pt>
                <c:pt idx="3050">
                  <c:v>57.703632706686591</c:v>
                </c:pt>
                <c:pt idx="3051">
                  <c:v>57.424579760765837</c:v>
                </c:pt>
                <c:pt idx="3052">
                  <c:v>57.14565042262565</c:v>
                </c:pt>
                <c:pt idx="3053">
                  <c:v>56.866854996922129</c:v>
                </c:pt>
                <c:pt idx="3054">
                  <c:v>56.588203620646254</c:v>
                </c:pt>
                <c:pt idx="3055">
                  <c:v>56.309706260956503</c:v>
                </c:pt>
                <c:pt idx="3056">
                  <c:v>56.03137271313571</c:v>
                </c:pt>
                <c:pt idx="3057">
                  <c:v>55.753212598656987</c:v>
                </c:pt>
                <c:pt idx="3058">
                  <c:v>55.47523536336567</c:v>
                </c:pt>
                <c:pt idx="3059">
                  <c:v>55.197450275782202</c:v>
                </c:pt>
                <c:pt idx="3060">
                  <c:v>54.919866425510932</c:v>
                </c:pt>
                <c:pt idx="3061">
                  <c:v>54.642492721774786</c:v>
                </c:pt>
                <c:pt idx="3062">
                  <c:v>54.365337892056317</c:v>
                </c:pt>
                <c:pt idx="3063">
                  <c:v>54.088410480856467</c:v>
                </c:pt>
                <c:pt idx="3064">
                  <c:v>53.811718848562037</c:v>
                </c:pt>
                <c:pt idx="3065">
                  <c:v>53.535271170433376</c:v>
                </c:pt>
                <c:pt idx="3066">
                  <c:v>53.259075435700026</c:v>
                </c:pt>
                <c:pt idx="3067">
                  <c:v>52.983139446760262</c:v>
                </c:pt>
                <c:pt idx="3068">
                  <c:v>52.707470818503708</c:v>
                </c:pt>
                <c:pt idx="3069">
                  <c:v>52.432076977732393</c:v>
                </c:pt>
                <c:pt idx="3070">
                  <c:v>52.156965162688721</c:v>
                </c:pt>
                <c:pt idx="3071">
                  <c:v>51.882142422696717</c:v>
                </c:pt>
                <c:pt idx="3072">
                  <c:v>51.607615617899256</c:v>
                </c:pt>
                <c:pt idx="3073">
                  <c:v>51.333391419106874</c:v>
                </c:pt>
                <c:pt idx="3074">
                  <c:v>51.0594763077371</c:v>
                </c:pt>
                <c:pt idx="3075">
                  <c:v>50.785876575864307</c:v>
                </c:pt>
                <c:pt idx="3076">
                  <c:v>50.512598326360575</c:v>
                </c:pt>
                <c:pt idx="3077">
                  <c:v>50.239647473134482</c:v>
                </c:pt>
                <c:pt idx="3078">
                  <c:v>49.967029741465382</c:v>
                </c:pt>
                <c:pt idx="3079">
                  <c:v>49.694750668428668</c:v>
                </c:pt>
                <c:pt idx="3080">
                  <c:v>49.422815603413</c:v>
                </c:pt>
                <c:pt idx="3081">
                  <c:v>49.151229708723776</c:v>
                </c:pt>
                <c:pt idx="3082">
                  <c:v>48.879997960276512</c:v>
                </c:pt>
                <c:pt idx="3083">
                  <c:v>48.609125148370424</c:v>
                </c:pt>
                <c:pt idx="3084">
                  <c:v>48.338615878549604</c:v>
                </c:pt>
                <c:pt idx="3085">
                  <c:v>48.06847457253761</c:v>
                </c:pt>
                <c:pt idx="3086">
                  <c:v>47.798705469255879</c:v>
                </c:pt>
                <c:pt idx="3087">
                  <c:v>47.529312625916077</c:v>
                </c:pt>
                <c:pt idx="3088">
                  <c:v>47.260299919185883</c:v>
                </c:pt>
                <c:pt idx="3089">
                  <c:v>46.991671046424983</c:v>
                </c:pt>
                <c:pt idx="3090">
                  <c:v>46.723429526990941</c:v>
                </c:pt>
                <c:pt idx="3091">
                  <c:v>46.455578703615487</c:v>
                </c:pt>
                <c:pt idx="3092">
                  <c:v>46.188121743837712</c:v>
                </c:pt>
                <c:pt idx="3093">
                  <c:v>45.921061641508572</c:v>
                </c:pt>
                <c:pt idx="3094">
                  <c:v>45.654401218346749</c:v>
                </c:pt>
                <c:pt idx="3095">
                  <c:v>45.388143125561044</c:v>
                </c:pt>
                <c:pt idx="3096">
                  <c:v>45.122289845518907</c:v>
                </c:pt>
                <c:pt idx="3097">
                  <c:v>44.856843693476776</c:v>
                </c:pt>
                <c:pt idx="3098">
                  <c:v>44.591806819357629</c:v>
                </c:pt>
                <c:pt idx="3099">
                  <c:v>44.327181209574718</c:v>
                </c:pt>
                <c:pt idx="3100">
                  <c:v>44.062968688907546</c:v>
                </c:pt>
                <c:pt idx="3101">
                  <c:v>43.799170922417943</c:v>
                </c:pt>
                <c:pt idx="3102">
                  <c:v>43.535789417408949</c:v>
                </c:pt>
                <c:pt idx="3103">
                  <c:v>43.272825525426526</c:v>
                </c:pt>
                <c:pt idx="3104">
                  <c:v>43.010280444293471</c:v>
                </c:pt>
                <c:pt idx="3105">
                  <c:v>42.748155220186931</c:v>
                </c:pt>
                <c:pt idx="3106">
                  <c:v>42.486450749740783</c:v>
                </c:pt>
                <c:pt idx="3107">
                  <c:v>42.225167782185792</c:v>
                </c:pt>
                <c:pt idx="3108">
                  <c:v>41.964306921516368</c:v>
                </c:pt>
                <c:pt idx="3109">
                  <c:v>41.703868628690145</c:v>
                </c:pt>
                <c:pt idx="3110">
                  <c:v>41.443853223840478</c:v>
                </c:pt>
                <c:pt idx="3111">
                  <c:v>41.184260888527859</c:v>
                </c:pt>
                <c:pt idx="3112">
                  <c:v>40.925091668004768</c:v>
                </c:pt>
                <c:pt idx="3113">
                  <c:v>40.666345473496136</c:v>
                </c:pt>
                <c:pt idx="3114">
                  <c:v>40.408022084511487</c:v>
                </c:pt>
                <c:pt idx="3115">
                  <c:v>40.15012115115789</c:v>
                </c:pt>
                <c:pt idx="3116">
                  <c:v>39.892642196477283</c:v>
                </c:pt>
                <c:pt idx="3117">
                  <c:v>39.635584618793843</c:v>
                </c:pt>
                <c:pt idx="3118">
                  <c:v>39.378947694070376</c:v>
                </c:pt>
                <c:pt idx="3119">
                  <c:v>39.122730578278123</c:v>
                </c:pt>
                <c:pt idx="3120">
                  <c:v>38.866932309768515</c:v>
                </c:pt>
                <c:pt idx="3121">
                  <c:v>38.611551811660007</c:v>
                </c:pt>
                <c:pt idx="3122">
                  <c:v>38.356587894216801</c:v>
                </c:pt>
                <c:pt idx="3123">
                  <c:v>38.102039257246503</c:v>
                </c:pt>
                <c:pt idx="3124">
                  <c:v>37.847904492483821</c:v>
                </c:pt>
                <c:pt idx="3125">
                  <c:v>37.594182085987512</c:v>
                </c:pt>
                <c:pt idx="3126">
                  <c:v>37.340870420528802</c:v>
                </c:pt>
                <c:pt idx="3127">
                  <c:v>37.087967777981618</c:v>
                </c:pt>
                <c:pt idx="3128">
                  <c:v>36.835472341704218</c:v>
                </c:pt>
                <c:pt idx="3129">
                  <c:v>36.583382198921782</c:v>
                </c:pt>
                <c:pt idx="3130">
                  <c:v>36.331695343102041</c:v>
                </c:pt>
                <c:pt idx="3131">
                  <c:v>36.08040967631996</c:v>
                </c:pt>
                <c:pt idx="3132">
                  <c:v>35.829523011617965</c:v>
                </c:pt>
                <c:pt idx="3133">
                  <c:v>35.579033075357387</c:v>
                </c:pt>
                <c:pt idx="3134">
                  <c:v>35.32893750955617</c:v>
                </c:pt>
                <c:pt idx="3135">
                  <c:v>35.079233874218517</c:v>
                </c:pt>
                <c:pt idx="3136">
                  <c:v>34.829919649651941</c:v>
                </c:pt>
                <c:pt idx="3137">
                  <c:v>34.580992238769966</c:v>
                </c:pt>
                <c:pt idx="3138">
                  <c:v>34.332448969382227</c:v>
                </c:pt>
                <c:pt idx="3139">
                  <c:v>34.084287096470661</c:v>
                </c:pt>
                <c:pt idx="3140">
                  <c:v>33.83650380444567</c:v>
                </c:pt>
                <c:pt idx="3141">
                  <c:v>33.589096209393517</c:v>
                </c:pt>
                <c:pt idx="3142">
                  <c:v>33.342061361300665</c:v>
                </c:pt>
                <c:pt idx="3143">
                  <c:v>33.095396246262055</c:v>
                </c:pt>
                <c:pt idx="3144">
                  <c:v>32.849097788673191</c:v>
                </c:pt>
                <c:pt idx="3145">
                  <c:v>32.603162853400534</c:v>
                </c:pt>
                <c:pt idx="3146">
                  <c:v>32.357588247934729</c:v>
                </c:pt>
                <c:pt idx="3147">
                  <c:v>32.112370724523117</c:v>
                </c:pt>
                <c:pt idx="3148">
                  <c:v>31.867506982280275</c:v>
                </c:pt>
                <c:pt idx="3149">
                  <c:v>31.622993669278912</c:v>
                </c:pt>
                <c:pt idx="3150">
                  <c:v>31.378827384622724</c:v>
                </c:pt>
                <c:pt idx="3151">
                  <c:v>31.135004680489487</c:v>
                </c:pt>
                <c:pt idx="3152">
                  <c:v>30.891522064158892</c:v>
                </c:pt>
                <c:pt idx="3153">
                  <c:v>30.648376000015475</c:v>
                </c:pt>
                <c:pt idx="3154">
                  <c:v>30.405562911529017</c:v>
                </c:pt>
                <c:pt idx="3155">
                  <c:v>30.163079183209362</c:v>
                </c:pt>
                <c:pt idx="3156">
                  <c:v>29.920921162541077</c:v>
                </c:pt>
                <c:pt idx="3157">
                  <c:v>29.679085161895102</c:v>
                </c:pt>
                <c:pt idx="3158">
                  <c:v>29.437567460409667</c:v>
                </c:pt>
                <c:pt idx="3159">
                  <c:v>29.196364305855724</c:v>
                </c:pt>
                <c:pt idx="3160">
                  <c:v>28.955471916472305</c:v>
                </c:pt>
                <c:pt idx="3161">
                  <c:v>28.714886482779264</c:v>
                </c:pt>
                <c:pt idx="3162">
                  <c:v>28.474604169364994</c:v>
                </c:pt>
                <c:pt idx="3163">
                  <c:v>28.234621116650032</c:v>
                </c:pt>
                <c:pt idx="3164">
                  <c:v>27.994933442624358</c:v>
                </c:pt>
                <c:pt idx="3165">
                  <c:v>27.755537244562021</c:v>
                </c:pt>
                <c:pt idx="3166">
                  <c:v>27.516428600705893</c:v>
                </c:pt>
                <c:pt idx="3167">
                  <c:v>27.277603571935373</c:v>
                </c:pt>
                <c:pt idx="3168">
                  <c:v>27.039058203400288</c:v>
                </c:pt>
                <c:pt idx="3169">
                  <c:v>26.80078852613633</c:v>
                </c:pt>
                <c:pt idx="3170">
                  <c:v>26.562790558650789</c:v>
                </c:pt>
                <c:pt idx="3171">
                  <c:v>26.325060308485462</c:v>
                </c:pt>
                <c:pt idx="3172">
                  <c:v>26.087593773754975</c:v>
                </c:pt>
                <c:pt idx="3173">
                  <c:v>25.850386944658652</c:v>
                </c:pt>
                <c:pt idx="3174">
                  <c:v>25.613435804967196</c:v>
                </c:pt>
                <c:pt idx="3175">
                  <c:v>25.376736333484757</c:v>
                </c:pt>
                <c:pt idx="3176">
                  <c:v>25.140284505489603</c:v>
                </c:pt>
                <c:pt idx="3177">
                  <c:v>24.904076294142612</c:v>
                </c:pt>
                <c:pt idx="3178">
                  <c:v>24.668107671878829</c:v>
                </c:pt>
                <c:pt idx="3179">
                  <c:v>24.432374611770001</c:v>
                </c:pt>
                <c:pt idx="3180">
                  <c:v>24.196873088863299</c:v>
                </c:pt>
                <c:pt idx="3181">
                  <c:v>23.961599081497553</c:v>
                </c:pt>
                <c:pt idx="3182">
                  <c:v>23.726548572592748</c:v>
                </c:pt>
                <c:pt idx="3183">
                  <c:v>23.491717550919134</c:v>
                </c:pt>
                <c:pt idx="3184">
                  <c:v>23.257102012337668</c:v>
                </c:pt>
                <c:pt idx="3185">
                  <c:v>23.022697961022232</c:v>
                </c:pt>
                <c:pt idx="3186">
                  <c:v>22.788501410653794</c:v>
                </c:pt>
                <c:pt idx="3187">
                  <c:v>22.554508385593181</c:v>
                </c:pt>
                <c:pt idx="3188">
                  <c:v>22.320714922032977</c:v>
                </c:pt>
                <c:pt idx="3189">
                  <c:v>22.087117069120723</c:v>
                </c:pt>
                <c:pt idx="3190">
                  <c:v>21.853710890066196</c:v>
                </c:pt>
                <c:pt idx="3191">
                  <c:v>21.62049246322087</c:v>
                </c:pt>
                <c:pt idx="3192">
                  <c:v>21.387457883138467</c:v>
                </c:pt>
                <c:pt idx="3193">
                  <c:v>21.154603261610134</c:v>
                </c:pt>
                <c:pt idx="3194">
                  <c:v>20.921924728681944</c:v>
                </c:pt>
                <c:pt idx="3195">
                  <c:v>20.689418433646665</c:v>
                </c:pt>
                <c:pt idx="3196">
                  <c:v>20.457080546017352</c:v>
                </c:pt>
                <c:pt idx="3197">
                  <c:v>20.224907256475547</c:v>
                </c:pt>
                <c:pt idx="3198">
                  <c:v>19.992894777804935</c:v>
                </c:pt>
                <c:pt idx="3199">
                  <c:v>19.761039345796348</c:v>
                </c:pt>
                <c:pt idx="3200">
                  <c:v>19.52933722014015</c:v>
                </c:pt>
                <c:pt idx="3201">
                  <c:v>19.297784685289997</c:v>
                </c:pt>
                <c:pt idx="3202">
                  <c:v>19.066378051315155</c:v>
                </c:pt>
                <c:pt idx="3203">
                  <c:v>18.835113654726143</c:v>
                </c:pt>
                <c:pt idx="3204">
                  <c:v>18.603987859283052</c:v>
                </c:pt>
                <c:pt idx="3205">
                  <c:v>18.372997056787511</c:v>
                </c:pt>
                <c:pt idx="3206">
                  <c:v>18.142137667849028</c:v>
                </c:pt>
                <c:pt idx="3207">
                  <c:v>17.911406142637986</c:v>
                </c:pt>
                <c:pt idx="3208">
                  <c:v>17.680798961618365</c:v>
                </c:pt>
                <c:pt idx="3209">
                  <c:v>17.450312636261089</c:v>
                </c:pt>
                <c:pt idx="3210">
                  <c:v>17.219943709738317</c:v>
                </c:pt>
                <c:pt idx="3211">
                  <c:v>16.989688757604767</c:v>
                </c:pt>
                <c:pt idx="3212">
                  <c:v>16.759544388453037</c:v>
                </c:pt>
                <c:pt idx="3213">
                  <c:v>16.529507244560307</c:v>
                </c:pt>
                <c:pt idx="3214">
                  <c:v>16.299574002510752</c:v>
                </c:pt>
                <c:pt idx="3215">
                  <c:v>16.06974137380243</c:v>
                </c:pt>
                <c:pt idx="3216">
                  <c:v>15.840006105443706</c:v>
                </c:pt>
                <c:pt idx="3217">
                  <c:v>15.610364980522093</c:v>
                </c:pt>
                <c:pt idx="3218">
                  <c:v>15.3808148187656</c:v>
                </c:pt>
                <c:pt idx="3219">
                  <c:v>15.151352477084458</c:v>
                </c:pt>
                <c:pt idx="3220">
                  <c:v>14.921974850095324</c:v>
                </c:pt>
                <c:pt idx="3221">
                  <c:v>14.692678870635717</c:v>
                </c:pt>
                <c:pt idx="3222">
                  <c:v>14.463461510253467</c:v>
                </c:pt>
                <c:pt idx="3223">
                  <c:v>14.234319779691248</c:v>
                </c:pt>
                <c:pt idx="3224">
                  <c:v>14.005250729348859</c:v>
                </c:pt>
                <c:pt idx="3225">
                  <c:v>13.776251449731859</c:v>
                </c:pt>
                <c:pt idx="3226">
                  <c:v>13.54731907189003</c:v>
                </c:pt>
                <c:pt idx="3227">
                  <c:v>13.318450767834264</c:v>
                </c:pt>
                <c:pt idx="3228">
                  <c:v>13.089643750946095</c:v>
                </c:pt>
                <c:pt idx="3229">
                  <c:v>12.860895276367415</c:v>
                </c:pt>
                <c:pt idx="3230">
                  <c:v>12.63220264138215</c:v>
                </c:pt>
                <c:pt idx="3231">
                  <c:v>12.4035631857775</c:v>
                </c:pt>
                <c:pt idx="3232">
                  <c:v>12.174974292198897</c:v>
                </c:pt>
                <c:pt idx="3233">
                  <c:v>11.946433386487257</c:v>
                </c:pt>
                <c:pt idx="3234">
                  <c:v>11.717937938003445</c:v>
                </c:pt>
                <c:pt idx="3235">
                  <c:v>11.489485459940823</c:v>
                </c:pt>
                <c:pt idx="3236">
                  <c:v>11.261073509627238</c:v>
                </c:pt>
                <c:pt idx="3237">
                  <c:v>11.032699688809686</c:v>
                </c:pt>
                <c:pt idx="3238">
                  <c:v>10.80436164393177</c:v>
                </c:pt>
                <c:pt idx="3239">
                  <c:v>10.576057066394725</c:v>
                </c:pt>
                <c:pt idx="3240">
                  <c:v>10.347783692809941</c:v>
                </c:pt>
                <c:pt idx="3241">
                  <c:v>10.119539305237623</c:v>
                </c:pt>
                <c:pt idx="3242">
                  <c:v>9.8913217314151041</c:v>
                </c:pt>
                <c:pt idx="3243">
                  <c:v>9.6631288449730448</c:v>
                </c:pt>
                <c:pt idx="3244">
                  <c:v>9.4349585656406703</c:v>
                </c:pt>
                <c:pt idx="3245">
                  <c:v>9.2068088594392918</c:v>
                </c:pt>
                <c:pt idx="3246">
                  <c:v>8.9786777388666792</c:v>
                </c:pt>
                <c:pt idx="3247">
                  <c:v>8.7505632630695231</c:v>
                </c:pt>
                <c:pt idx="3248">
                  <c:v>8.5224635380031941</c:v>
                </c:pt>
                <c:pt idx="3249">
                  <c:v>8.2943767165869531</c:v>
                </c:pt>
                <c:pt idx="3250">
                  <c:v>8.0663009988416547</c:v>
                </c:pt>
                <c:pt idx="3251">
                  <c:v>7.8382346320235854</c:v>
                </c:pt>
                <c:pt idx="3252">
                  <c:v>7.6101759107425835</c:v>
                </c:pt>
                <c:pt idx="3253">
                  <c:v>7.3821231770772613</c:v>
                </c:pt>
                <c:pt idx="3254">
                  <c:v>7.1540748206736282</c:v>
                </c:pt>
                <c:pt idx="3255">
                  <c:v>6.9260292788382571</c:v>
                </c:pt>
                <c:pt idx="3256">
                  <c:v>6.6979850366211906</c:v>
                </c:pt>
                <c:pt idx="3257">
                  <c:v>6.4699406268894393</c:v>
                </c:pt>
                <c:pt idx="3258">
                  <c:v>6.2418946303899929</c:v>
                </c:pt>
                <c:pt idx="3259">
                  <c:v>6.0138456758085965</c:v>
                </c:pt>
                <c:pt idx="3260">
                  <c:v>5.7857924398122975</c:v>
                </c:pt>
                <c:pt idx="3261">
                  <c:v>5.5577336470883552</c:v>
                </c:pt>
                <c:pt idx="3262">
                  <c:v>5.329668070376556</c:v>
                </c:pt>
                <c:pt idx="3263">
                  <c:v>5.1015945304842774</c:v>
                </c:pt>
                <c:pt idx="3264">
                  <c:v>4.8735118963049047</c:v>
                </c:pt>
                <c:pt idx="3265">
                  <c:v>4.6454190848174335</c:v>
                </c:pt>
                <c:pt idx="3266">
                  <c:v>4.4173150610837979</c:v>
                </c:pt>
                <c:pt idx="3267">
                  <c:v>4.1891988382381555</c:v>
                </c:pt>
                <c:pt idx="3268">
                  <c:v>3.9610694774653155</c:v>
                </c:pt>
                <c:pt idx="3269">
                  <c:v>3.7329260879736808</c:v>
                </c:pt>
                <c:pt idx="3270">
                  <c:v>3.5047678269600624</c:v>
                </c:pt>
                <c:pt idx="3271">
                  <c:v>3.2765938995673878</c:v>
                </c:pt>
                <c:pt idx="3272">
                  <c:v>3.0484035588325185</c:v>
                </c:pt>
                <c:pt idx="3273">
                  <c:v>2.8201961056306857</c:v>
                </c:pt>
                <c:pt idx="3274">
                  <c:v>2.5919708886091541</c:v>
                </c:pt>
                <c:pt idx="3275">
                  <c:v>2.3637273041161961</c:v>
                </c:pt>
                <c:pt idx="3276">
                  <c:v>2.1354647961206012</c:v>
                </c:pt>
                <c:pt idx="3277">
                  <c:v>1.9071828561269228</c:v>
                </c:pt>
                <c:pt idx="3278">
                  <c:v>1.6788810230830222</c:v>
                </c:pt>
                <c:pt idx="3279">
                  <c:v>1.4505588832787737</c:v>
                </c:pt>
                <c:pt idx="3280">
                  <c:v>1.2222160702407336</c:v>
                </c:pt>
                <c:pt idx="3281">
                  <c:v>0.99385226461922116</c:v>
                </c:pt>
                <c:pt idx="3282">
                  <c:v>0.76546719406886155</c:v>
                </c:pt>
                <c:pt idx="3283">
                  <c:v>0.53706063312489505</c:v>
                </c:pt>
                <c:pt idx="3284">
                  <c:v>0.30863240306678108</c:v>
                </c:pt>
                <c:pt idx="3285">
                  <c:v>8.0182371784530915E-2</c:v>
                </c:pt>
                <c:pt idx="3286">
                  <c:v>-0.14828954636905678</c:v>
                </c:pt>
                <c:pt idx="3287">
                  <c:v>-0.37678339072439826</c:v>
                </c:pt>
                <c:pt idx="3288">
                  <c:v>-0.60529915445724214</c:v>
                </c:pt>
                <c:pt idx="3289">
                  <c:v>-0.83383678474581302</c:v>
                </c:pt>
                <c:pt idx="3290">
                  <c:v>-1.0623961829411144</c:v>
                </c:pt>
                <c:pt idx="3291">
                  <c:v>-1.2909772047399315</c:v>
                </c:pt>
                <c:pt idx="3292">
                  <c:v>-1.519579660364883</c:v>
                </c:pt>
                <c:pt idx="3293">
                  <c:v>-1.7482033147479683</c:v>
                </c:pt>
                <c:pt idx="3294">
                  <c:v>-1.9768478877219309</c:v>
                </c:pt>
                <c:pt idx="3295">
                  <c:v>-2.2055130542152313</c:v>
                </c:pt>
                <c:pt idx="3296">
                  <c:v>-2.4341984444535569</c:v>
                </c:pt>
                <c:pt idx="3297">
                  <c:v>-2.6629036441668461</c:v>
                </c:pt>
                <c:pt idx="3298">
                  <c:v>-2.8916281947987841</c:v>
                </c:pt>
                <c:pt idx="3299">
                  <c:v>-3.1203715937255936</c:v>
                </c:pt>
                <c:pt idx="3300">
                  <c:v>-3.3491332944756778</c:v>
                </c:pt>
                <c:pt idx="3301">
                  <c:v>-3.5779127069577612</c:v>
                </c:pt>
                <c:pt idx="3302">
                  <c:v>-3.806709197692328</c:v>
                </c:pt>
                <c:pt idx="3303">
                  <c:v>-4.035522090046328</c:v>
                </c:pt>
                <c:pt idx="3304">
                  <c:v>-4.264350664476666</c:v>
                </c:pt>
                <c:pt idx="3305">
                  <c:v>-4.4931941587742017</c:v>
                </c:pt>
                <c:pt idx="3306">
                  <c:v>-4.7220517683138326</c:v>
                </c:pt>
                <c:pt idx="3307">
                  <c:v>-4.9509226463125344</c:v>
                </c:pt>
                <c:pt idx="3308">
                  <c:v>-5.1798059040850148</c:v>
                </c:pt>
                <c:pt idx="3309">
                  <c:v>-5.408700611310195</c:v>
                </c:pt>
                <c:pt idx="3310">
                  <c:v>-5.6376057962991126</c:v>
                </c:pt>
                <c:pt idx="3311">
                  <c:v>-5.8665204462658096</c:v>
                </c:pt>
                <c:pt idx="3312">
                  <c:v>-6.0954435076076265</c:v>
                </c:pt>
                <c:pt idx="3313">
                  <c:v>-6.3243738861820304</c:v>
                </c:pt>
                <c:pt idx="3314">
                  <c:v>-6.5533104475965445</c:v>
                </c:pt>
                <c:pt idx="3315">
                  <c:v>-6.7822520174932777</c:v>
                </c:pt>
                <c:pt idx="3316">
                  <c:v>-7.0111973818460172</c:v>
                </c:pt>
                <c:pt idx="3317">
                  <c:v>-7.2401452872551317</c:v>
                </c:pt>
                <c:pt idx="3318">
                  <c:v>-7.4690944412492684</c:v>
                </c:pt>
                <c:pt idx="3319">
                  <c:v>-7.6980435125912834</c:v>
                </c:pt>
                <c:pt idx="3320">
                  <c:v>-7.9269911315846855</c:v>
                </c:pt>
                <c:pt idx="3321">
                  <c:v>-8.1559358903887471</c:v>
                </c:pt>
                <c:pt idx="3322">
                  <c:v>-8.3848763433328486</c:v>
                </c:pt>
                <c:pt idx="3323">
                  <c:v>-8.6138110072356824</c:v>
                </c:pt>
                <c:pt idx="3324">
                  <c:v>-8.8427383617300848</c:v>
                </c:pt>
                <c:pt idx="3325">
                  <c:v>-9.0716568495886349</c:v>
                </c:pt>
                <c:pt idx="3326">
                  <c:v>-9.3005648770536027</c:v>
                </c:pt>
                <c:pt idx="3327">
                  <c:v>-9.5294608141710455</c:v>
                </c:pt>
                <c:pt idx="3328">
                  <c:v>-9.7583429951268954</c:v>
                </c:pt>
                <c:pt idx="3329">
                  <c:v>-9.987209718587394</c:v>
                </c:pt>
                <c:pt idx="3330">
                  <c:v>-10.216059248041773</c:v>
                </c:pt>
                <c:pt idx="3331">
                  <c:v>-10.444889812148062</c:v>
                </c:pt>
                <c:pt idx="3332">
                  <c:v>-10.673699605085801</c:v>
                </c:pt>
                <c:pt idx="3333">
                  <c:v>-10.902486786903978</c:v>
                </c:pt>
                <c:pt idx="3334">
                  <c:v>-11.131249483878292</c:v>
                </c:pt>
                <c:pt idx="3335">
                  <c:v>-11.359985788870347</c:v>
                </c:pt>
                <c:pt idx="3336">
                  <c:v>-11.588693761687097</c:v>
                </c:pt>
                <c:pt idx="3337">
                  <c:v>-11.817371429446808</c:v>
                </c:pt>
                <c:pt idx="3338">
                  <c:v>-12.046016786943198</c:v>
                </c:pt>
                <c:pt idx="3339">
                  <c:v>-12.274627797018098</c:v>
                </c:pt>
                <c:pt idx="3340">
                  <c:v>-12.503202390930028</c:v>
                </c:pt>
                <c:pt idx="3341">
                  <c:v>-12.731738468731209</c:v>
                </c:pt>
                <c:pt idx="3342">
                  <c:v>-12.960233899644408</c:v>
                </c:pt>
                <c:pt idx="3343">
                  <c:v>-13.18868652244069</c:v>
                </c:pt>
                <c:pt idx="3344">
                  <c:v>-13.417094145824564</c:v>
                </c:pt>
                <c:pt idx="3345">
                  <c:v>-13.645454548816389</c:v>
                </c:pt>
                <c:pt idx="3346">
                  <c:v>-13.873765481137866</c:v>
                </c:pt>
                <c:pt idx="3347">
                  <c:v>-14.102024663604624</c:v>
                </c:pt>
                <c:pt idx="3348">
                  <c:v>-14.3302297885146</c:v>
                </c:pt>
                <c:pt idx="3349">
                  <c:v>-14.558378520042083</c:v>
                </c:pt>
                <c:pt idx="3350">
                  <c:v>-14.786468494632317</c:v>
                </c:pt>
                <c:pt idx="3351">
                  <c:v>-15.014497321401649</c:v>
                </c:pt>
                <c:pt idx="3352">
                  <c:v>-15.242462582533392</c:v>
                </c:pt>
                <c:pt idx="3353">
                  <c:v>-15.470361833682517</c:v>
                </c:pt>
                <c:pt idx="3354">
                  <c:v>-15.698192604376146</c:v>
                </c:pt>
                <c:pt idx="3355">
                  <c:v>-15.925952398419952</c:v>
                </c:pt>
                <c:pt idx="3356">
                  <c:v>-16.153638694305386</c:v>
                </c:pt>
                <c:pt idx="3357">
                  <c:v>-16.381248945616079</c:v>
                </c:pt>
                <c:pt idx="3358">
                  <c:v>-16.608780581442801</c:v>
                </c:pt>
                <c:pt idx="3359">
                  <c:v>-16.836231006788438</c:v>
                </c:pt>
                <c:pt idx="3360">
                  <c:v>-17.063597602986675</c:v>
                </c:pt>
                <c:pt idx="3361">
                  <c:v>-17.290877728115987</c:v>
                </c:pt>
                <c:pt idx="3362">
                  <c:v>-17.518068717413144</c:v>
                </c:pt>
                <c:pt idx="3363">
                  <c:v>-17.745167883693426</c:v>
                </c:pt>
                <c:pt idx="3364">
                  <c:v>-17.972172517770247</c:v>
                </c:pt>
                <c:pt idx="3365">
                  <c:v>-18.199079888872177</c:v>
                </c:pt>
                <c:pt idx="3366">
                  <c:v>-18.425887245067571</c:v>
                </c:pt>
                <c:pt idx="3367">
                  <c:v>-18.652591813685632</c:v>
                </c:pt>
                <c:pt idx="3368">
                  <c:v>-18.879190801740322</c:v>
                </c:pt>
                <c:pt idx="3369">
                  <c:v>-19.105681396355408</c:v>
                </c:pt>
                <c:pt idx="3370">
                  <c:v>-19.332060765191102</c:v>
                </c:pt>
                <c:pt idx="3371">
                  <c:v>-19.558326056868793</c:v>
                </c:pt>
                <c:pt idx="3372">
                  <c:v>-19.784474401400075</c:v>
                </c:pt>
                <c:pt idx="3373">
                  <c:v>-20.010502910615543</c:v>
                </c:pt>
                <c:pt idx="3374">
                  <c:v>-20.236408678593449</c:v>
                </c:pt>
                <c:pt idx="3375">
                  <c:v>-20.462188782089299</c:v>
                </c:pt>
                <c:pt idx="3376">
                  <c:v>-20.687840280966782</c:v>
                </c:pt>
                <c:pt idx="3377">
                  <c:v>-20.913360218629805</c:v>
                </c:pt>
                <c:pt idx="3378">
                  <c:v>-21.138745622453598</c:v>
                </c:pt>
                <c:pt idx="3379">
                  <c:v>-21.363993504217348</c:v>
                </c:pt>
                <c:pt idx="3380">
                  <c:v>-21.589100860535979</c:v>
                </c:pt>
                <c:pt idx="3381">
                  <c:v>-21.814064673295547</c:v>
                </c:pt>
                <c:pt idx="3382">
                  <c:v>-22.038881910084001</c:v>
                </c:pt>
                <c:pt idx="3383">
                  <c:v>-22.263549524627308</c:v>
                </c:pt>
                <c:pt idx="3384">
                  <c:v>-22.488064457222862</c:v>
                </c:pt>
                <c:pt idx="3385">
                  <c:v>-22.712423635172485</c:v>
                </c:pt>
                <c:pt idx="3386">
                  <c:v>-22.936623973218758</c:v>
                </c:pt>
                <c:pt idx="3387">
                  <c:v>-23.160662373976919</c:v>
                </c:pt>
                <c:pt idx="3388">
                  <c:v>-23.384535728372953</c:v>
                </c:pt>
                <c:pt idx="3389">
                  <c:v>-23.608240916074493</c:v>
                </c:pt>
                <c:pt idx="3390">
                  <c:v>-23.831774805926443</c:v>
                </c:pt>
                <c:pt idx="3391">
                  <c:v>-24.0551342563856</c:v>
                </c:pt>
                <c:pt idx="3392">
                  <c:v>-24.278316115953317</c:v>
                </c:pt>
                <c:pt idx="3393">
                  <c:v>-24.501317223611522</c:v>
                </c:pt>
                <c:pt idx="3394">
                  <c:v>-24.724134409253196</c:v>
                </c:pt>
                <c:pt idx="3395">
                  <c:v>-24.946764494116934</c:v>
                </c:pt>
                <c:pt idx="3396">
                  <c:v>-25.16920429121987</c:v>
                </c:pt>
                <c:pt idx="3397">
                  <c:v>-25.391450605788975</c:v>
                </c:pt>
                <c:pt idx="3398">
                  <c:v>-25.613500235692982</c:v>
                </c:pt>
                <c:pt idx="3399">
                  <c:v>-25.835349971872205</c:v>
                </c:pt>
                <c:pt idx="3400">
                  <c:v>-26.056996598772287</c:v>
                </c:pt>
                <c:pt idx="3401">
                  <c:v>-26.27843689476947</c:v>
                </c:pt>
                <c:pt idx="3402">
                  <c:v>-26.499667632602893</c:v>
                </c:pt>
                <c:pt idx="3403">
                  <c:v>-26.720685579800744</c:v>
                </c:pt>
                <c:pt idx="3404">
                  <c:v>-26.941487499107609</c:v>
                </c:pt>
                <c:pt idx="3405">
                  <c:v>-27.162070148913841</c:v>
                </c:pt>
                <c:pt idx="3406">
                  <c:v>-27.382430283676285</c:v>
                </c:pt>
                <c:pt idx="3407">
                  <c:v>-27.602564654345713</c:v>
                </c:pt>
                <c:pt idx="3408">
                  <c:v>-27.822470008789395</c:v>
                </c:pt>
                <c:pt idx="3409">
                  <c:v>-28.042143092214644</c:v>
                </c:pt>
                <c:pt idx="3410">
                  <c:v>-28.261580647587152</c:v>
                </c:pt>
                <c:pt idx="3411">
                  <c:v>-28.480779416053196</c:v>
                </c:pt>
                <c:pt idx="3412">
                  <c:v>-28.699736137357093</c:v>
                </c:pt>
                <c:pt idx="3413">
                  <c:v>-28.918447550259145</c:v>
                </c:pt>
                <c:pt idx="3414">
                  <c:v>-29.136910392951194</c:v>
                </c:pt>
                <c:pt idx="3415">
                  <c:v>-29.355121403471742</c:v>
                </c:pt>
                <c:pt idx="3416">
                  <c:v>-29.573077320116568</c:v>
                </c:pt>
                <c:pt idx="3417">
                  <c:v>-29.790774881854901</c:v>
                </c:pt>
                <c:pt idx="3418">
                  <c:v>-30.00821082873378</c:v>
                </c:pt>
                <c:pt idx="3419">
                  <c:v>-30.225381902291076</c:v>
                </c:pt>
                <c:pt idx="3420">
                  <c:v>-30.442284845958937</c:v>
                </c:pt>
                <c:pt idx="3421">
                  <c:v>-30.658916405470677</c:v>
                </c:pt>
                <c:pt idx="3422">
                  <c:v>-30.875273329262654</c:v>
                </c:pt>
                <c:pt idx="3423">
                  <c:v>-31.091352368877381</c:v>
                </c:pt>
                <c:pt idx="3424">
                  <c:v>-31.307150279360712</c:v>
                </c:pt>
                <c:pt idx="3425">
                  <c:v>-31.522663819660039</c:v>
                </c:pt>
                <c:pt idx="3426">
                  <c:v>-31.73788975302142</c:v>
                </c:pt>
                <c:pt idx="3427">
                  <c:v>-31.952824847381805</c:v>
                </c:pt>
                <c:pt idx="3428">
                  <c:v>-32.16746587576128</c:v>
                </c:pt>
                <c:pt idx="3429">
                  <c:v>-32.381809616650884</c:v>
                </c:pt>
                <c:pt idx="3430">
                  <c:v>-32.595852854401926</c:v>
                </c:pt>
                <c:pt idx="3431">
                  <c:v>-32.809592379610592</c:v>
                </c:pt>
                <c:pt idx="3432">
                  <c:v>-33.023024989500584</c:v>
                </c:pt>
                <c:pt idx="3433">
                  <c:v>-33.236147488301185</c:v>
                </c:pt>
                <c:pt idx="3434">
                  <c:v>-33.448956687631807</c:v>
                </c:pt>
                <c:pt idx="3435">
                  <c:v>-33.661449406871412</c:v>
                </c:pt>
                <c:pt idx="3436">
                  <c:v>-33.873622473534823</c:v>
                </c:pt>
                <c:pt idx="3437">
                  <c:v>-34.085472723644017</c:v>
                </c:pt>
                <c:pt idx="3438">
                  <c:v>-34.296997002096049</c:v>
                </c:pt>
                <c:pt idx="3439">
                  <c:v>-34.508192163027786</c:v>
                </c:pt>
                <c:pt idx="3440">
                  <c:v>-34.719055070182606</c:v>
                </c:pt>
                <c:pt idx="3441">
                  <c:v>-34.92958259726629</c:v>
                </c:pt>
                <c:pt idx="3442">
                  <c:v>-35.139771628310257</c:v>
                </c:pt>
                <c:pt idx="3443">
                  <c:v>-35.349619058022995</c:v>
                </c:pt>
                <c:pt idx="3444">
                  <c:v>-35.559121792143884</c:v>
                </c:pt>
                <c:pt idx="3445">
                  <c:v>-35.768276747794317</c:v>
                </c:pt>
                <c:pt idx="3446">
                  <c:v>-35.977080853822343</c:v>
                </c:pt>
                <c:pt idx="3447">
                  <c:v>-36.185531051148615</c:v>
                </c:pt>
                <c:pt idx="3448">
                  <c:v>-36.393624293106029</c:v>
                </c:pt>
                <c:pt idx="3449">
                  <c:v>-36.601357545780047</c:v>
                </c:pt>
                <c:pt idx="3450">
                  <c:v>-36.808727788341201</c:v>
                </c:pt>
                <c:pt idx="3451">
                  <c:v>-37.015732013380187</c:v>
                </c:pt>
                <c:pt idx="3452">
                  <c:v>-37.2223672272344</c:v>
                </c:pt>
                <c:pt idx="3453">
                  <c:v>-37.428630450315637</c:v>
                </c:pt>
                <c:pt idx="3454">
                  <c:v>-37.634518717433508</c:v>
                </c:pt>
                <c:pt idx="3455">
                  <c:v>-37.84002907811211</c:v>
                </c:pt>
                <c:pt idx="3456">
                  <c:v>-38.045158596911335</c:v>
                </c:pt>
                <c:pt idx="3457">
                  <c:v>-38.249904353735218</c:v>
                </c:pt>
                <c:pt idx="3458">
                  <c:v>-38.454263444146221</c:v>
                </c:pt>
                <c:pt idx="3459">
                  <c:v>-38.658232979669663</c:v>
                </c:pt>
                <c:pt idx="3460">
                  <c:v>-38.861810088096803</c:v>
                </c:pt>
                <c:pt idx="3461">
                  <c:v>-39.0649919137864</c:v>
                </c:pt>
                <c:pt idx="3462">
                  <c:v>-39.267775617961689</c:v>
                </c:pt>
                <c:pt idx="3463">
                  <c:v>-39.470158379000367</c:v>
                </c:pt>
                <c:pt idx="3464">
                  <c:v>-39.672137392728786</c:v>
                </c:pt>
                <c:pt idx="3465">
                  <c:v>-39.873709872705291</c:v>
                </c:pt>
                <c:pt idx="3466">
                  <c:v>-40.074873050504095</c:v>
                </c:pt>
                <c:pt idx="3467">
                  <c:v>-40.275624175993016</c:v>
                </c:pt>
                <c:pt idx="3468">
                  <c:v>-40.47596051761289</c:v>
                </c:pt>
                <c:pt idx="3469">
                  <c:v>-40.675879362644878</c:v>
                </c:pt>
                <c:pt idx="3470">
                  <c:v>-40.875378017482461</c:v>
                </c:pt>
                <c:pt idx="3471">
                  <c:v>-41.074453807894258</c:v>
                </c:pt>
                <c:pt idx="3472">
                  <c:v>-41.273104079287066</c:v>
                </c:pt>
                <c:pt idx="3473">
                  <c:v>-41.471326196960547</c:v>
                </c:pt>
                <c:pt idx="3474">
                  <c:v>-41.669117546364049</c:v>
                </c:pt>
                <c:pt idx="3475">
                  <c:v>-41.866475533344129</c:v>
                </c:pt>
                <c:pt idx="3476">
                  <c:v>-42.063397584391851</c:v>
                </c:pt>
                <c:pt idx="3477">
                  <c:v>-42.259881146885505</c:v>
                </c:pt>
                <c:pt idx="3478">
                  <c:v>-42.455923689328841</c:v>
                </c:pt>
                <c:pt idx="3479">
                  <c:v>-42.65152270158444</c:v>
                </c:pt>
                <c:pt idx="3480">
                  <c:v>-42.846675695107933</c:v>
                </c:pt>
                <c:pt idx="3481">
                  <c:v>-43.041380203172224</c:v>
                </c:pt>
                <c:pt idx="3482">
                  <c:v>-43.235633781090456</c:v>
                </c:pt>
                <c:pt idx="3483">
                  <c:v>-43.429434006439067</c:v>
                </c:pt>
                <c:pt idx="3484">
                  <c:v>-43.622778479268106</c:v>
                </c:pt>
                <c:pt idx="3485">
                  <c:v>-43.815664822316393</c:v>
                </c:pt>
                <c:pt idx="3486">
                  <c:v>-44.008090681216572</c:v>
                </c:pt>
                <c:pt idx="3487">
                  <c:v>-44.200053724700439</c:v>
                </c:pt>
                <c:pt idx="3488">
                  <c:v>-44.391551644797232</c:v>
                </c:pt>
                <c:pt idx="3489">
                  <c:v>-44.582582157030316</c:v>
                </c:pt>
                <c:pt idx="3490">
                  <c:v>-44.773143000606524</c:v>
                </c:pt>
                <c:pt idx="3491">
                  <c:v>-44.963231938606782</c:v>
                </c:pt>
                <c:pt idx="3492">
                  <c:v>-45.15284675816639</c:v>
                </c:pt>
                <c:pt idx="3493">
                  <c:v>-45.341985270657119</c:v>
                </c:pt>
                <c:pt idx="3494">
                  <c:v>-45.530645311859303</c:v>
                </c:pt>
                <c:pt idx="3495">
                  <c:v>-45.718824742137457</c:v>
                </c:pt>
                <c:pt idx="3496">
                  <c:v>-45.906521446603762</c:v>
                </c:pt>
                <c:pt idx="3497">
                  <c:v>-46.093733335282622</c:v>
                </c:pt>
                <c:pt idx="3498">
                  <c:v>-46.280458343271107</c:v>
                </c:pt>
                <c:pt idx="3499">
                  <c:v>-46.466694430889419</c:v>
                </c:pt>
                <c:pt idx="3500">
                  <c:v>-46.652439583838287</c:v>
                </c:pt>
                <c:pt idx="3501">
                  <c:v>-46.837691813338722</c:v>
                </c:pt>
                <c:pt idx="3502">
                  <c:v>-47.022449156281141</c:v>
                </c:pt>
                <c:pt idx="3503">
                  <c:v>-47.206709675358837</c:v>
                </c:pt>
                <c:pt idx="3504">
                  <c:v>-47.390471459205486</c:v>
                </c:pt>
                <c:pt idx="3505">
                  <c:v>-47.573732622523096</c:v>
                </c:pt>
                <c:pt idx="3506">
                  <c:v>-47.756491306210165</c:v>
                </c:pt>
                <c:pt idx="3507">
                  <c:v>-47.938745677482643</c:v>
                </c:pt>
                <c:pt idx="3508">
                  <c:v>-48.120493929991881</c:v>
                </c:pt>
                <c:pt idx="3509">
                  <c:v>-48.301734283938799</c:v>
                </c:pt>
                <c:pt idx="3510">
                  <c:v>-48.482464986182919</c:v>
                </c:pt>
                <c:pt idx="3511">
                  <c:v>-48.662684310348425</c:v>
                </c:pt>
                <c:pt idx="3512">
                  <c:v>-48.842390556925835</c:v>
                </c:pt>
                <c:pt idx="3513">
                  <c:v>-49.02158205336778</c:v>
                </c:pt>
                <c:pt idx="3514">
                  <c:v>-49.200257154184015</c:v>
                </c:pt>
                <c:pt idx="3515">
                  <c:v>-49.378414241029816</c:v>
                </c:pt>
                <c:pt idx="3516">
                  <c:v>-49.556051722790386</c:v>
                </c:pt>
                <c:pt idx="3517">
                  <c:v>-49.733168035662061</c:v>
                </c:pt>
                <c:pt idx="3518">
                  <c:v>-49.909761643229984</c:v>
                </c:pt>
                <c:pt idx="3519">
                  <c:v>-50.085831036539361</c:v>
                </c:pt>
                <c:pt idx="3520">
                  <c:v>-50.261374734164605</c:v>
                </c:pt>
                <c:pt idx="3521">
                  <c:v>-50.436391282275082</c:v>
                </c:pt>
                <c:pt idx="3522">
                  <c:v>-50.610879254692549</c:v>
                </c:pt>
                <c:pt idx="3523">
                  <c:v>-50.78483725295203</c:v>
                </c:pt>
                <c:pt idx="3524">
                  <c:v>-50.95826390635051</c:v>
                </c:pt>
                <c:pt idx="3525">
                  <c:v>-51.131157871996379</c:v>
                </c:pt>
                <c:pt idx="3526">
                  <c:v>-51.303517834854375</c:v>
                </c:pt>
                <c:pt idx="3527">
                  <c:v>-51.475342507786621</c:v>
                </c:pt>
                <c:pt idx="3528">
                  <c:v>-51.646630631586561</c:v>
                </c:pt>
                <c:pt idx="3529">
                  <c:v>-51.817380975013862</c:v>
                </c:pt>
                <c:pt idx="3530">
                  <c:v>-51.987592334821329</c:v>
                </c:pt>
                <c:pt idx="3531">
                  <c:v>-52.157263535780757</c:v>
                </c:pt>
                <c:pt idx="3532">
                  <c:v>-52.326393430701373</c:v>
                </c:pt>
                <c:pt idx="3533">
                  <c:v>-52.494980900450585</c:v>
                </c:pt>
                <c:pt idx="3534">
                  <c:v>-52.663024853960835</c:v>
                </c:pt>
                <c:pt idx="3535">
                  <c:v>-52.830524228243405</c:v>
                </c:pt>
                <c:pt idx="3536">
                  <c:v>-52.997477988393172</c:v>
                </c:pt>
                <c:pt idx="3537">
                  <c:v>-53.163885127586624</c:v>
                </c:pt>
                <c:pt idx="3538">
                  <c:v>-53.32974466708211</c:v>
                </c:pt>
                <c:pt idx="3539">
                  <c:v>-53.495055656212159</c:v>
                </c:pt>
                <c:pt idx="3540">
                  <c:v>-53.659817172374744</c:v>
                </c:pt>
                <c:pt idx="3541">
                  <c:v>-53.824028321015859</c:v>
                </c:pt>
                <c:pt idx="3542">
                  <c:v>-53.987688235618009</c:v>
                </c:pt>
                <c:pt idx="3543">
                  <c:v>-54.150796077672666</c:v>
                </c:pt>
                <c:pt idx="3544">
                  <c:v>-54.313351036659327</c:v>
                </c:pt>
                <c:pt idx="3545">
                  <c:v>-54.475352330013195</c:v>
                </c:pt>
                <c:pt idx="3546">
                  <c:v>-54.636799203098334</c:v>
                </c:pt>
                <c:pt idx="3547">
                  <c:v>-54.797690929164673</c:v>
                </c:pt>
                <c:pt idx="3548">
                  <c:v>-54.958026809315612</c:v>
                </c:pt>
                <c:pt idx="3549">
                  <c:v>-55.117806172459339</c:v>
                </c:pt>
                <c:pt idx="3550">
                  <c:v>-55.277028375265587</c:v>
                </c:pt>
                <c:pt idx="3551">
                  <c:v>-55.435692802113351</c:v>
                </c:pt>
                <c:pt idx="3552">
                  <c:v>-55.593798865039275</c:v>
                </c:pt>
                <c:pt idx="3553">
                  <c:v>-55.751346003678961</c:v>
                </c:pt>
                <c:pt idx="3554">
                  <c:v>-55.908333685208859</c:v>
                </c:pt>
                <c:pt idx="3555">
                  <c:v>-56.064761404277832</c:v>
                </c:pt>
                <c:pt idx="3556">
                  <c:v>-56.220628682945588</c:v>
                </c:pt>
                <c:pt idx="3557">
                  <c:v>-56.375935070608861</c:v>
                </c:pt>
                <c:pt idx="3558">
                  <c:v>-56.53068014392727</c:v>
                </c:pt>
                <c:pt idx="3559">
                  <c:v>-56.684863506748115</c:v>
                </c:pt>
                <c:pt idx="3560">
                  <c:v>-56.838484790024737</c:v>
                </c:pt>
                <c:pt idx="3561">
                  <c:v>-56.99154365173375</c:v>
                </c:pt>
                <c:pt idx="3562">
                  <c:v>-57.144039776786997</c:v>
                </c:pt>
                <c:pt idx="3563">
                  <c:v>-57.295972876943992</c:v>
                </c:pt>
                <c:pt idx="3564">
                  <c:v>-57.447342690716908</c:v>
                </c:pt>
                <c:pt idx="3565">
                  <c:v>-57.598148983275095</c:v>
                </c:pt>
                <c:pt idx="3566">
                  <c:v>-57.748391546346966</c:v>
                </c:pt>
                <c:pt idx="3567">
                  <c:v>-57.89807019811694</c:v>
                </c:pt>
                <c:pt idx="3568">
                  <c:v>-58.047184783121168</c:v>
                </c:pt>
                <c:pt idx="3569">
                  <c:v>-58.195735172138711</c:v>
                </c:pt>
                <c:pt idx="3570">
                  <c:v>-58.343721262080976</c:v>
                </c:pt>
                <c:pt idx="3571">
                  <c:v>-58.491142975879939</c:v>
                </c:pt>
                <c:pt idx="3572">
                  <c:v>-58.638000262368635</c:v>
                </c:pt>
                <c:pt idx="3573">
                  <c:v>-58.784293096163609</c:v>
                </c:pt>
                <c:pt idx="3574">
                  <c:v>-58.930021477542837</c:v>
                </c:pt>
                <c:pt idx="3575">
                  <c:v>-59.075185432320637</c:v>
                </c:pt>
                <c:pt idx="3576">
                  <c:v>-59.219785011721171</c:v>
                </c:pt>
                <c:pt idx="3577">
                  <c:v>-59.363820292246885</c:v>
                </c:pt>
                <c:pt idx="3578">
                  <c:v>-59.50729137554724</c:v>
                </c:pt>
                <c:pt idx="3579">
                  <c:v>-59.650198388282902</c:v>
                </c:pt>
                <c:pt idx="3580">
                  <c:v>-59.792541481988295</c:v>
                </c:pt>
                <c:pt idx="3581">
                  <c:v>-59.934320832932698</c:v>
                </c:pt>
                <c:pt idx="3582">
                  <c:v>-60.075536641974495</c:v>
                </c:pt>
                <c:pt idx="3583">
                  <c:v>-60.216189134419494</c:v>
                </c:pt>
                <c:pt idx="3584">
                  <c:v>-60.356278559872578</c:v>
                </c:pt>
                <c:pt idx="3585">
                  <c:v>-60.495805192087218</c:v>
                </c:pt>
                <c:pt idx="3586">
                  <c:v>-60.634769328815409</c:v>
                </c:pt>
                <c:pt idx="3587">
                  <c:v>-60.773171291651394</c:v>
                </c:pt>
                <c:pt idx="3588">
                  <c:v>-60.911011425877163</c:v>
                </c:pt>
                <c:pt idx="3589">
                  <c:v>-61.04829010030312</c:v>
                </c:pt>
                <c:pt idx="3590">
                  <c:v>-61.185007707107928</c:v>
                </c:pt>
                <c:pt idx="3591">
                  <c:v>-61.321164661676633</c:v>
                </c:pt>
                <c:pt idx="3592">
                  <c:v>-61.456761402434338</c:v>
                </c:pt>
                <c:pt idx="3593">
                  <c:v>-61.591798390680381</c:v>
                </c:pt>
                <c:pt idx="3594">
                  <c:v>-61.726276110420699</c:v>
                </c:pt>
                <c:pt idx="3595">
                  <c:v>-61.860195068197399</c:v>
                </c:pt>
                <c:pt idx="3596">
                  <c:v>-61.993555792914847</c:v>
                </c:pt>
                <c:pt idx="3597">
                  <c:v>-62.126358835666878</c:v>
                </c:pt>
                <c:pt idx="3598">
                  <c:v>-62.258604769561472</c:v>
                </c:pt>
                <c:pt idx="3599">
                  <c:v>-62.390294189541848</c:v>
                </c:pt>
                <c:pt idx="3600">
                  <c:v>-62.521427712208435</c:v>
                </c:pt>
                <c:pt idx="3601">
                  <c:v>-62.652005975637366</c:v>
                </c:pt>
                <c:pt idx="3602">
                  <c:v>-62.782029639199095</c:v>
                </c:pt>
                <c:pt idx="3603">
                  <c:v>-62.911499383371762</c:v>
                </c:pt>
                <c:pt idx="3604">
                  <c:v>-63.040415909560195</c:v>
                </c:pt>
                <c:pt idx="3605">
                  <c:v>-63.168779939904056</c:v>
                </c:pt>
                <c:pt idx="3606">
                  <c:v>-63.29659221709305</c:v>
                </c:pt>
                <c:pt idx="3607">
                  <c:v>-63.423853504175383</c:v>
                </c:pt>
                <c:pt idx="3608">
                  <c:v>-63.55056458436809</c:v>
                </c:pt>
                <c:pt idx="3609">
                  <c:v>-63.676726260862665</c:v>
                </c:pt>
                <c:pt idx="3610">
                  <c:v>-63.802339356633482</c:v>
                </c:pt>
                <c:pt idx="3611">
                  <c:v>-63.927404714242769</c:v>
                </c:pt>
                <c:pt idx="3612">
                  <c:v>-64.051923195642431</c:v>
                </c:pt>
                <c:pt idx="3613">
                  <c:v>-64.175895681979924</c:v>
                </c:pt>
                <c:pt idx="3614">
                  <c:v>-64.299323073398824</c:v>
                </c:pt>
                <c:pt idx="3615">
                  <c:v>-64.422206288838893</c:v>
                </c:pt>
                <c:pt idx="3616">
                  <c:v>-64.544546265836843</c:v>
                </c:pt>
                <c:pt idx="3617">
                  <c:v>-64.66634396032579</c:v>
                </c:pt>
                <c:pt idx="3618">
                  <c:v>-64.787600346430906</c:v>
                </c:pt>
                <c:pt idx="3619">
                  <c:v>-64.908316416269926</c:v>
                </c:pt>
                <c:pt idx="3620">
                  <c:v>-65.028493179746988</c:v>
                </c:pt>
                <c:pt idx="3621">
                  <c:v>-65.148131664348711</c:v>
                </c:pt>
                <c:pt idx="3622">
                  <c:v>-65.267232914938603</c:v>
                </c:pt>
                <c:pt idx="3623">
                  <c:v>-65.385797993552501</c:v>
                </c:pt>
                <c:pt idx="3624">
                  <c:v>-65.503827979190589</c:v>
                </c:pt>
                <c:pt idx="3625">
                  <c:v>-65.621323967611502</c:v>
                </c:pt>
                <c:pt idx="3626">
                  <c:v>-65.738287071123125</c:v>
                </c:pt>
                <c:pt idx="3627">
                  <c:v>-65.854718418375782</c:v>
                </c:pt>
                <c:pt idx="3628">
                  <c:v>-65.970619154151876</c:v>
                </c:pt>
                <c:pt idx="3629">
                  <c:v>-66.085990439158209</c:v>
                </c:pt>
                <c:pt idx="3630">
                  <c:v>-66.200833449816102</c:v>
                </c:pt>
                <c:pt idx="3631">
                  <c:v>-66.315149378050378</c:v>
                </c:pt>
                <c:pt idx="3632">
                  <c:v>-66.428939431080039</c:v>
                </c:pt>
                <c:pt idx="3633">
                  <c:v>-66.542204831207556</c:v>
                </c:pt>
                <c:pt idx="3634">
                  <c:v>-66.654946815607204</c:v>
                </c:pt>
                <c:pt idx="3635">
                  <c:v>-66.767166636115476</c:v>
                </c:pt>
                <c:pt idx="3636">
                  <c:v>-66.878865559018564</c:v>
                </c:pt>
                <c:pt idx="3637">
                  <c:v>-66.990044864841224</c:v>
                </c:pt>
                <c:pt idx="3638">
                  <c:v>-67.100705848135831</c:v>
                </c:pt>
                <c:pt idx="3639">
                  <c:v>-67.210849817270372</c:v>
                </c:pt>
                <c:pt idx="3640">
                  <c:v>-67.320478094217094</c:v>
                </c:pt>
                <c:pt idx="3641">
                  <c:v>-67.429592014341054</c:v>
                </c:pt>
                <c:pt idx="3642">
                  <c:v>-67.538192926188259</c:v>
                </c:pt>
                <c:pt idx="3643">
                  <c:v>-67.646282191274949</c:v>
                </c:pt>
                <c:pt idx="3644">
                  <c:v>-67.753861183875088</c:v>
                </c:pt>
                <c:pt idx="3645">
                  <c:v>-67.860931290811138</c:v>
                </c:pt>
                <c:pt idx="3646">
                  <c:v>-67.967493911241604</c:v>
                </c:pt>
                <c:pt idx="3647">
                  <c:v>-68.07355045645086</c:v>
                </c:pt>
                <c:pt idx="3648">
                  <c:v>-68.179102349638541</c:v>
                </c:pt>
                <c:pt idx="3649">
                  <c:v>-68.284151025709704</c:v>
                </c:pt>
                <c:pt idx="3650">
                  <c:v>-68.388697931065437</c:v>
                </c:pt>
                <c:pt idx="3651">
                  <c:v>-68.492744523391821</c:v>
                </c:pt>
                <c:pt idx="3652">
                  <c:v>-68.59629227145372</c:v>
                </c:pt>
                <c:pt idx="3653">
                  <c:v>-68.699342654882713</c:v>
                </c:pt>
                <c:pt idx="3654">
                  <c:v>-68.80189716397237</c:v>
                </c:pt>
                <c:pt idx="3655">
                  <c:v>-68.903957299467805</c:v>
                </c:pt>
                <c:pt idx="3656">
                  <c:v>-69.005524572360315</c:v>
                </c:pt>
                <c:pt idx="3657">
                  <c:v>-69.106600503680525</c:v>
                </c:pt>
                <c:pt idx="3658">
                  <c:v>-69.207186624291793</c:v>
                </c:pt>
                <c:pt idx="3659">
                  <c:v>-69.307284474685844</c:v>
                </c:pt>
                <c:pt idx="3660">
                  <c:v>-69.406895604777333</c:v>
                </c:pt>
                <c:pt idx="3661">
                  <c:v>-69.506021573700139</c:v>
                </c:pt>
                <c:pt idx="3662">
                  <c:v>-69.604663949603761</c:v>
                </c:pt>
                <c:pt idx="3663">
                  <c:v>-69.702824309451557</c:v>
                </c:pt>
                <c:pt idx="3664">
                  <c:v>-69.800504238817993</c:v>
                </c:pt>
                <c:pt idx="3665">
                  <c:v>-69.897705331688101</c:v>
                </c:pt>
                <c:pt idx="3666">
                  <c:v>-69.994429190257577</c:v>
                </c:pt>
                <c:pt idx="3667">
                  <c:v>-70.090677424732775</c:v>
                </c:pt>
                <c:pt idx="3668">
                  <c:v>-70.186451653132536</c:v>
                </c:pt>
                <c:pt idx="3669">
                  <c:v>-70.28175350109062</c:v>
                </c:pt>
                <c:pt idx="3670">
                  <c:v>-70.376584601659673</c:v>
                </c:pt>
                <c:pt idx="3671">
                  <c:v>-70.470946595114114</c:v>
                </c:pt>
                <c:pt idx="3672">
                  <c:v>-70.564841128757053</c:v>
                </c:pt>
                <c:pt idx="3673">
                  <c:v>-70.658269856724488</c:v>
                </c:pt>
                <c:pt idx="3674">
                  <c:v>-70.751234439795482</c:v>
                </c:pt>
                <c:pt idx="3675">
                  <c:v>-70.843736545197217</c:v>
                </c:pt>
                <c:pt idx="3676">
                  <c:v>-70.935777846416372</c:v>
                </c:pt>
                <c:pt idx="3677">
                  <c:v>-71.027360023010118</c:v>
                </c:pt>
                <c:pt idx="3678">
                  <c:v>-71.118484760415271</c:v>
                </c:pt>
                <c:pt idx="3679">
                  <c:v>-71.209153749763431</c:v>
                </c:pt>
                <c:pt idx="3680">
                  <c:v>-71.299368687693701</c:v>
                </c:pt>
                <c:pt idx="3681">
                  <c:v>-71.38913127616749</c:v>
                </c:pt>
                <c:pt idx="3682">
                  <c:v>-71.478443222285222</c:v>
                </c:pt>
                <c:pt idx="3683">
                  <c:v>-71.567306238103711</c:v>
                </c:pt>
                <c:pt idx="3684">
                  <c:v>-71.655722040454464</c:v>
                </c:pt>
                <c:pt idx="3685">
                  <c:v>-71.743692350763851</c:v>
                </c:pt>
                <c:pt idx="3686">
                  <c:v>-71.831218894874084</c:v>
                </c:pt>
                <c:pt idx="3687">
                  <c:v>-71.918303402865845</c:v>
                </c:pt>
                <c:pt idx="3688">
                  <c:v>-72.004947608881338</c:v>
                </c:pt>
                <c:pt idx="3689">
                  <c:v>-72.091153250950072</c:v>
                </c:pt>
                <c:pt idx="3690">
                  <c:v>-72.176922070815138</c:v>
                </c:pt>
                <c:pt idx="3691">
                  <c:v>-72.262255813760305</c:v>
                </c:pt>
                <c:pt idx="3692">
                  <c:v>-72.347156228439218</c:v>
                </c:pt>
                <c:pt idx="3693">
                  <c:v>-72.431625066706644</c:v>
                </c:pt>
                <c:pt idx="3694">
                  <c:v>-72.515664083448897</c:v>
                </c:pt>
                <c:pt idx="3695">
                  <c:v>-72.599275036417964</c:v>
                </c:pt>
                <c:pt idx="3696">
                  <c:v>-72.682459686066636</c:v>
                </c:pt>
                <c:pt idx="3697">
                  <c:v>-72.765219795381952</c:v>
                </c:pt>
                <c:pt idx="3698">
                  <c:v>-72.847557129726368</c:v>
                </c:pt>
                <c:pt idx="3699">
                  <c:v>-72.929473456673549</c:v>
                </c:pt>
                <c:pt idx="3700">
                  <c:v>-73.010970545849929</c:v>
                </c:pt>
                <c:pt idx="3701">
                  <c:v>-73.092050168777249</c:v>
                </c:pt>
                <c:pt idx="3702">
                  <c:v>-73.172714098714422</c:v>
                </c:pt>
                <c:pt idx="3703">
                  <c:v>-73.252964110503243</c:v>
                </c:pt>
                <c:pt idx="3704">
                  <c:v>-73.332801980414601</c:v>
                </c:pt>
                <c:pt idx="3705">
                  <c:v>-73.412229485995738</c:v>
                </c:pt>
                <c:pt idx="3706">
                  <c:v>-73.491248405920402</c:v>
                </c:pt>
                <c:pt idx="3707">
                  <c:v>-73.56986051983813</c:v>
                </c:pt>
                <c:pt idx="3708">
                  <c:v>-73.648067608228871</c:v>
                </c:pt>
                <c:pt idx="3709">
                  <c:v>-73.725871452254921</c:v>
                </c:pt>
                <c:pt idx="3710">
                  <c:v>-73.803273833616814</c:v>
                </c:pt>
                <c:pt idx="3711">
                  <c:v>-73.88027653441155</c:v>
                </c:pt>
                <c:pt idx="3712">
                  <c:v>-73.956881336989099</c:v>
                </c:pt>
                <c:pt idx="3713">
                  <c:v>-74.0330900238136</c:v>
                </c:pt>
                <c:pt idx="3714">
                  <c:v>-74.1089043773257</c:v>
                </c:pt>
                <c:pt idx="3715">
                  <c:v>-74.184326179803833</c:v>
                </c:pt>
                <c:pt idx="3716">
                  <c:v>-74.259357213230516</c:v>
                </c:pt>
                <c:pt idx="3717">
                  <c:v>-74.333999259158972</c:v>
                </c:pt>
                <c:pt idx="3718">
                  <c:v>-74.408254098579434</c:v>
                </c:pt>
                <c:pt idx="3719">
                  <c:v>-74.482123511790405</c:v>
                </c:pt>
                <c:pt idx="3720">
                  <c:v>-74.555609278268591</c:v>
                </c:pt>
                <c:pt idx="3721">
                  <c:v>-74.628713176542249</c:v>
                </c:pt>
                <c:pt idx="3722">
                  <c:v>-74.70143698406514</c:v>
                </c:pt>
                <c:pt idx="3723">
                  <c:v>-74.773782477092468</c:v>
                </c:pt>
                <c:pt idx="3724">
                  <c:v>-74.845751430558451</c:v>
                </c:pt>
                <c:pt idx="3725">
                  <c:v>-74.917345617955348</c:v>
                </c:pt>
                <c:pt idx="3726">
                  <c:v>-74.988566811214412</c:v>
                </c:pt>
                <c:pt idx="3727">
                  <c:v>-75.059416780586673</c:v>
                </c:pt>
                <c:pt idx="3728">
                  <c:v>-75.1298972945293</c:v>
                </c:pt>
                <c:pt idx="3729">
                  <c:v>-75.200010119588725</c:v>
                </c:pt>
                <c:pt idx="3730">
                  <c:v>-75.269757020288381</c:v>
                </c:pt>
                <c:pt idx="3731">
                  <c:v>-75.339139759018522</c:v>
                </c:pt>
                <c:pt idx="3732">
                  <c:v>-75.408160095924032</c:v>
                </c:pt>
                <c:pt idx="3733">
                  <c:v>-75.476819788798196</c:v>
                </c:pt>
                <c:pt idx="3734">
                  <c:v>-75.545120592975323</c:v>
                </c:pt>
                <c:pt idx="3735">
                  <c:v>-75.613064261225347</c:v>
                </c:pt>
                <c:pt idx="3736">
                  <c:v>-75.680652543651306</c:v>
                </c:pt>
                <c:pt idx="3737">
                  <c:v>-75.747887187586301</c:v>
                </c:pt>
                <c:pt idx="3738">
                  <c:v>-75.81476993749321</c:v>
                </c:pt>
                <c:pt idx="3739">
                  <c:v>-75.881302534867231</c:v>
                </c:pt>
                <c:pt idx="3740">
                  <c:v>-75.947486718137114</c:v>
                </c:pt>
                <c:pt idx="3741">
                  <c:v>-76.013324222570574</c:v>
                </c:pt>
                <c:pt idx="3742">
                  <c:v>-76.078816780178926</c:v>
                </c:pt>
                <c:pt idx="3743">
                  <c:v>-76.143966119625844</c:v>
                </c:pt>
                <c:pt idx="3744">
                  <c:v>-76.208773966135539</c:v>
                </c:pt>
                <c:pt idx="3745">
                  <c:v>-76.273242041403364</c:v>
                </c:pt>
                <c:pt idx="3746">
                  <c:v>-76.337372063508383</c:v>
                </c:pt>
                <c:pt idx="3747">
                  <c:v>-76.40116574682591</c:v>
                </c:pt>
                <c:pt idx="3748">
                  <c:v>-76.464624801943188</c:v>
                </c:pt>
                <c:pt idx="3749">
                  <c:v>-76.52775093557581</c:v>
                </c:pt>
                <c:pt idx="3750">
                  <c:v>-76.590545850486521</c:v>
                </c:pt>
                <c:pt idx="3751">
                  <c:v>-76.653011245403363</c:v>
                </c:pt>
                <c:pt idx="3752">
                  <c:v>-76.715148814941486</c:v>
                </c:pt>
                <c:pt idx="3753">
                  <c:v>-76.776960249526496</c:v>
                </c:pt>
                <c:pt idx="3754">
                  <c:v>-76.838447235316835</c:v>
                </c:pt>
                <c:pt idx="3755">
                  <c:v>-76.899611454130451</c:v>
                </c:pt>
                <c:pt idx="3756">
                  <c:v>-76.960454583371629</c:v>
                </c:pt>
                <c:pt idx="3757">
                  <c:v>-77.02097829595867</c:v>
                </c:pt>
                <c:pt idx="3758">
                  <c:v>-77.081184260254247</c:v>
                </c:pt>
                <c:pt idx="3759">
                  <c:v>-77.141074139997173</c:v>
                </c:pt>
                <c:pt idx="3760">
                  <c:v>-77.200649594233582</c:v>
                </c:pt>
                <c:pt idx="3761">
                  <c:v>-77.259912277252795</c:v>
                </c:pt>
                <c:pt idx="3762">
                  <c:v>-77.318863838521253</c:v>
                </c:pt>
                <c:pt idx="3763">
                  <c:v>-77.377505922620387</c:v>
                </c:pt>
                <c:pt idx="3764">
                  <c:v>-77.435840169185283</c:v>
                </c:pt>
                <c:pt idx="3765">
                  <c:v>-77.493868212842813</c:v>
                </c:pt>
                <c:pt idx="3766">
                  <c:v>-77.551591683153887</c:v>
                </c:pt>
                <c:pt idx="3767">
                  <c:v>-77.60901220455537</c:v>
                </c:pt>
                <c:pt idx="3768">
                  <c:v>-77.666131396304294</c:v>
                </c:pt>
                <c:pt idx="3769">
                  <c:v>-77.722950872421961</c:v>
                </c:pt>
                <c:pt idx="3770">
                  <c:v>-77.779472241641429</c:v>
                </c:pt>
                <c:pt idx="3771">
                  <c:v>-77.835697107354491</c:v>
                </c:pt>
                <c:pt idx="3772">
                  <c:v>-77.891627067560734</c:v>
                </c:pt>
                <c:pt idx="3773">
                  <c:v>-77.947263714818547</c:v>
                </c:pt>
                <c:pt idx="3774">
                  <c:v>-78.002608636195674</c:v>
                </c:pt>
                <c:pt idx="3775">
                  <c:v>-78.057663413222912</c:v>
                </c:pt>
                <c:pt idx="3776">
                  <c:v>-78.112429621847312</c:v>
                </c:pt>
                <c:pt idx="3777">
                  <c:v>-78.166908832388572</c:v>
                </c:pt>
                <c:pt idx="3778">
                  <c:v>-78.22110260949529</c:v>
                </c:pt>
                <c:pt idx="3779">
                  <c:v>-78.275012512102577</c:v>
                </c:pt>
                <c:pt idx="3780">
                  <c:v>-78.328640093390916</c:v>
                </c:pt>
                <c:pt idx="3781">
                  <c:v>-78.381986900746796</c:v>
                </c:pt>
                <c:pt idx="3782">
                  <c:v>-78.435054475724712</c:v>
                </c:pt>
                <c:pt idx="3783">
                  <c:v>-78.487844354008033</c:v>
                </c:pt>
                <c:pt idx="3784">
                  <c:v>-78.540358065375244</c:v>
                </c:pt>
                <c:pt idx="3785">
                  <c:v>-78.592597133662522</c:v>
                </c:pt>
                <c:pt idx="3786">
                  <c:v>-78.644563076731444</c:v>
                </c:pt>
                <c:pt idx="3787">
                  <c:v>-78.696257406435251</c:v>
                </c:pt>
                <c:pt idx="3788">
                  <c:v>-78.747681628588566</c:v>
                </c:pt>
                <c:pt idx="3789">
                  <c:v>-78.79883724293461</c:v>
                </c:pt>
                <c:pt idx="3790">
                  <c:v>-78.849725743117943</c:v>
                </c:pt>
                <c:pt idx="3791">
                  <c:v>-78.900348616654895</c:v>
                </c:pt>
                <c:pt idx="3792">
                  <c:v>-78.950707344907158</c:v>
                </c:pt>
                <c:pt idx="3793">
                  <c:v>-79.000803403054533</c:v>
                </c:pt>
                <c:pt idx="3794">
                  <c:v>-79.050638260070926</c:v>
                </c:pt>
                <c:pt idx="3795">
                  <c:v>-79.100213378698527</c:v>
                </c:pt>
                <c:pt idx="3796">
                  <c:v>-79.149530215427077</c:v>
                </c:pt>
                <c:pt idx="3797">
                  <c:v>-79.198590220469811</c:v>
                </c:pt>
                <c:pt idx="3798">
                  <c:v>-79.247394837742988</c:v>
                </c:pt>
                <c:pt idx="3799">
                  <c:v>-79.29594550484596</c:v>
                </c:pt>
                <c:pt idx="3800">
                  <c:v>-79.344243653042582</c:v>
                </c:pt>
                <c:pt idx="3801">
                  <c:v>-79.392290707241528</c:v>
                </c:pt>
              </c:numCache>
            </c:numRef>
          </c:yVal>
          <c:smooth val="0"/>
          <c:extLst>
            <c:ext xmlns:c16="http://schemas.microsoft.com/office/drawing/2014/chart" uri="{C3380CC4-5D6E-409C-BE32-E72D297353CC}">
              <c16:uniqueId val="{00000000-EF57-40CF-A4E0-F9D4FDBC344E}"/>
            </c:ext>
          </c:extLst>
        </c:ser>
        <c:dLbls>
          <c:showLegendKey val="0"/>
          <c:showVal val="0"/>
          <c:showCatName val="0"/>
          <c:showSerName val="0"/>
          <c:showPercent val="0"/>
          <c:showBubbleSize val="0"/>
        </c:dLbls>
        <c:axId val="211489920"/>
        <c:axId val="364330368"/>
      </c:scatterChart>
      <c:valAx>
        <c:axId val="345893888"/>
        <c:scaling>
          <c:logBase val="10"/>
          <c:orientation val="minMax"/>
        </c:scaling>
        <c:delete val="0"/>
        <c:axPos val="b"/>
        <c:majorGridlines/>
        <c:minorGridlines/>
        <c:title>
          <c:tx>
            <c:rich>
              <a:bodyPr/>
              <a:lstStyle/>
              <a:p>
                <a:pPr>
                  <a:defRPr/>
                </a:pPr>
                <a:r>
                  <a:rPr lang="en-IN"/>
                  <a:t>Frequency(Hz)</a:t>
                </a:r>
              </a:p>
            </c:rich>
          </c:tx>
          <c:overlay val="0"/>
        </c:title>
        <c:numFmt formatCode="General" sourceLinked="1"/>
        <c:majorTickMark val="out"/>
        <c:minorTickMark val="none"/>
        <c:tickLblPos val="low"/>
        <c:crossAx val="364328448"/>
        <c:crosses val="autoZero"/>
        <c:crossBetween val="midCat"/>
      </c:valAx>
      <c:valAx>
        <c:axId val="364328448"/>
        <c:scaling>
          <c:orientation val="minMax"/>
          <c:max val="80"/>
          <c:min val="-80"/>
        </c:scaling>
        <c:delete val="0"/>
        <c:axPos val="l"/>
        <c:majorGridlines/>
        <c:title>
          <c:tx>
            <c:rich>
              <a:bodyPr/>
              <a:lstStyle/>
              <a:p>
                <a:pPr>
                  <a:defRPr/>
                </a:pPr>
                <a:r>
                  <a:rPr lang="en-IN"/>
                  <a:t>Gain(db)</a:t>
                </a:r>
              </a:p>
            </c:rich>
          </c:tx>
          <c:overlay val="0"/>
        </c:title>
        <c:numFmt formatCode="General" sourceLinked="1"/>
        <c:majorTickMark val="out"/>
        <c:minorTickMark val="none"/>
        <c:tickLblPos val="low"/>
        <c:crossAx val="345893888"/>
        <c:crosses val="autoZero"/>
        <c:crossBetween val="midCat"/>
        <c:majorUnit val="20"/>
        <c:minorUnit val="10"/>
      </c:valAx>
      <c:valAx>
        <c:axId val="364330368"/>
        <c:scaling>
          <c:orientation val="minMax"/>
          <c:max val="180"/>
          <c:min val="-180"/>
        </c:scaling>
        <c:delete val="0"/>
        <c:axPos val="r"/>
        <c:numFmt formatCode="General" sourceLinked="1"/>
        <c:majorTickMark val="out"/>
        <c:minorTickMark val="none"/>
        <c:tickLblPos val="nextTo"/>
        <c:crossAx val="211489920"/>
        <c:crosses val="max"/>
        <c:crossBetween val="midCat"/>
        <c:majorUnit val="45"/>
      </c:valAx>
      <c:valAx>
        <c:axId val="211489920"/>
        <c:scaling>
          <c:logBase val="10"/>
          <c:orientation val="minMax"/>
        </c:scaling>
        <c:delete val="1"/>
        <c:axPos val="b"/>
        <c:numFmt formatCode="General" sourceLinked="1"/>
        <c:majorTickMark val="out"/>
        <c:minorTickMark val="none"/>
        <c:tickLblPos val="nextTo"/>
        <c:crossAx val="364330368"/>
        <c:crosses val="autoZero"/>
        <c:crossBetween val="midCat"/>
      </c:valAx>
    </c:plotArea>
    <c:legend>
      <c:legendPos val="b"/>
      <c:overlay val="0"/>
      <c:spPr>
        <a:ln>
          <a:solidFill>
            <a:srgbClr val="000000"/>
          </a:solidFill>
        </a:ln>
      </c:sp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N" sz="1400"/>
              <a:t>Total_phase vs. Frequency
</a:t>
            </a:r>
          </a:p>
        </c:rich>
      </c:tx>
      <c:overlay val="0"/>
    </c:title>
    <c:autoTitleDeleted val="0"/>
    <c:plotArea>
      <c:layout/>
      <c:scatterChart>
        <c:scatterStyle val="lineMarker"/>
        <c:varyColors val="0"/>
        <c:ser>
          <c:idx val="0"/>
          <c:order val="0"/>
          <c:tx>
            <c:v>Total_phase</c:v>
          </c:tx>
          <c:marker>
            <c:symbol val="none"/>
          </c:marker>
          <c:xVal>
            <c:numRef>
              <c:f>'BODE PLOT'!$B$44:$B$3845</c:f>
              <c:numCache>
                <c:formatCode>General</c:formatCode>
                <c:ptCount val="3802"/>
                <c:pt idx="0">
                  <c:v>1</c:v>
                </c:pt>
                <c:pt idx="1">
                  <c:v>1.0038</c:v>
                </c:pt>
                <c:pt idx="2">
                  <c:v>1.00761444</c:v>
                </c:pt>
                <c:pt idx="3">
                  <c:v>1.011443374872</c:v>
                </c:pt>
                <c:pt idx="4">
                  <c:v>1.0152868596965137</c:v>
                </c:pt>
                <c:pt idx="5">
                  <c:v>1.0191449497633605</c:v>
                </c:pt>
                <c:pt idx="6">
                  <c:v>1.0230177005724612</c:v>
                </c:pt>
                <c:pt idx="7">
                  <c:v>1.0269051678346366</c:v>
                </c:pt>
                <c:pt idx="8">
                  <c:v>1.0308074074724083</c:v>
                </c:pt>
                <c:pt idx="9">
                  <c:v>1.0347244756208034</c:v>
                </c:pt>
                <c:pt idx="10">
                  <c:v>1.0386564286281625</c:v>
                </c:pt>
                <c:pt idx="11">
                  <c:v>1.0426033230569496</c:v>
                </c:pt>
                <c:pt idx="12">
                  <c:v>1.046565215684566</c:v>
                </c:pt>
                <c:pt idx="13">
                  <c:v>1.0505421635041674</c:v>
                </c:pt>
                <c:pt idx="14">
                  <c:v>1.0545342237254833</c:v>
                </c:pt>
                <c:pt idx="15">
                  <c:v>1.0585414537756401</c:v>
                </c:pt>
                <c:pt idx="16">
                  <c:v>1.0625639112999876</c:v>
                </c:pt>
                <c:pt idx="17">
                  <c:v>1.0666016541629275</c:v>
                </c:pt>
                <c:pt idx="18">
                  <c:v>1.0706547404487468</c:v>
                </c:pt>
                <c:pt idx="19">
                  <c:v>1.0747232284624519</c:v>
                </c:pt>
                <c:pt idx="20">
                  <c:v>1.0788071767306093</c:v>
                </c:pt>
                <c:pt idx="21">
                  <c:v>1.0829066440021857</c:v>
                </c:pt>
                <c:pt idx="22">
                  <c:v>1.087021689249394</c:v>
                </c:pt>
                <c:pt idx="23">
                  <c:v>1.0911523716685418</c:v>
                </c:pt>
                <c:pt idx="24">
                  <c:v>1.0952987506808822</c:v>
                </c:pt>
                <c:pt idx="25">
                  <c:v>1.0994608859334696</c:v>
                </c:pt>
                <c:pt idx="26">
                  <c:v>1.1036388373000168</c:v>
                </c:pt>
                <c:pt idx="27">
                  <c:v>1.1078326648817569</c:v>
                </c:pt>
                <c:pt idx="28">
                  <c:v>1.1120424290083075</c:v>
                </c:pt>
                <c:pt idx="29">
                  <c:v>1.1162681902385392</c:v>
                </c:pt>
                <c:pt idx="30">
                  <c:v>1.1205100093614457</c:v>
                </c:pt>
                <c:pt idx="31">
                  <c:v>1.1247679473970194</c:v>
                </c:pt>
                <c:pt idx="32">
                  <c:v>1.1290420655971281</c:v>
                </c:pt>
                <c:pt idx="33">
                  <c:v>1.1333324254463972</c:v>
                </c:pt>
                <c:pt idx="34">
                  <c:v>1.1376390886630936</c:v>
                </c:pt>
                <c:pt idx="35">
                  <c:v>1.1419621172000134</c:v>
                </c:pt>
                <c:pt idx="36">
                  <c:v>1.1463015732453734</c:v>
                </c:pt>
                <c:pt idx="37">
                  <c:v>1.1506575192237058</c:v>
                </c:pt>
                <c:pt idx="38">
                  <c:v>1.1550300177967561</c:v>
                </c:pt>
                <c:pt idx="39">
                  <c:v>1.1594191318643838</c:v>
                </c:pt>
                <c:pt idx="40">
                  <c:v>1.1638249245654686</c:v>
                </c:pt>
                <c:pt idx="41">
                  <c:v>1.1682474592788175</c:v>
                </c:pt>
                <c:pt idx="42">
                  <c:v>1.1726867996240771</c:v>
                </c:pt>
                <c:pt idx="43">
                  <c:v>1.1771430094626485</c:v>
                </c:pt>
                <c:pt idx="44">
                  <c:v>1.1816161528986067</c:v>
                </c:pt>
                <c:pt idx="45">
                  <c:v>1.1861062942796214</c:v>
                </c:pt>
                <c:pt idx="46">
                  <c:v>1.190613498197884</c:v>
                </c:pt>
                <c:pt idx="47">
                  <c:v>1.195137829491036</c:v>
                </c:pt>
                <c:pt idx="48">
                  <c:v>1.199679353243102</c:v>
                </c:pt>
                <c:pt idx="49">
                  <c:v>1.2042381347854259</c:v>
                </c:pt>
                <c:pt idx="50">
                  <c:v>1.2088142396976105</c:v>
                </c:pt>
                <c:pt idx="51">
                  <c:v>1.2134077338084615</c:v>
                </c:pt>
                <c:pt idx="52">
                  <c:v>1.2180186831969337</c:v>
                </c:pt>
                <c:pt idx="53">
                  <c:v>1.2226471541930821</c:v>
                </c:pt>
                <c:pt idx="54">
                  <c:v>1.2272932133790158</c:v>
                </c:pt>
                <c:pt idx="55">
                  <c:v>1.2319569275898561</c:v>
                </c:pt>
                <c:pt idx="56">
                  <c:v>1.2366383639146976</c:v>
                </c:pt>
                <c:pt idx="57">
                  <c:v>1.2413375896975736</c:v>
                </c:pt>
                <c:pt idx="58">
                  <c:v>1.2460546725384243</c:v>
                </c:pt>
                <c:pt idx="59">
                  <c:v>1.2507896802940703</c:v>
                </c:pt>
                <c:pt idx="60">
                  <c:v>1.2555426810791879</c:v>
                </c:pt>
                <c:pt idx="61">
                  <c:v>1.2603137432672888</c:v>
                </c:pt>
                <c:pt idx="62">
                  <c:v>1.2651029354917045</c:v>
                </c:pt>
                <c:pt idx="63">
                  <c:v>1.269910326646573</c:v>
                </c:pt>
                <c:pt idx="64">
                  <c:v>1.27473598588783</c:v>
                </c:pt>
                <c:pt idx="65">
                  <c:v>1.2795799826342038</c:v>
                </c:pt>
                <c:pt idx="66">
                  <c:v>1.2844423865682137</c:v>
                </c:pt>
                <c:pt idx="67">
                  <c:v>1.2893232676371731</c:v>
                </c:pt>
                <c:pt idx="68">
                  <c:v>1.2942226960541945</c:v>
                </c:pt>
                <c:pt idx="69">
                  <c:v>1.2991407422992005</c:v>
                </c:pt>
                <c:pt idx="70">
                  <c:v>1.3040774771199375</c:v>
                </c:pt>
                <c:pt idx="71">
                  <c:v>1.3090329715329934</c:v>
                </c:pt>
                <c:pt idx="72">
                  <c:v>1.3140072968248189</c:v>
                </c:pt>
                <c:pt idx="73">
                  <c:v>1.3190005245527532</c:v>
                </c:pt>
                <c:pt idx="74">
                  <c:v>1.3240127265460537</c:v>
                </c:pt>
                <c:pt idx="75">
                  <c:v>1.3290439749069287</c:v>
                </c:pt>
                <c:pt idx="76">
                  <c:v>1.3340943420115752</c:v>
                </c:pt>
                <c:pt idx="77">
                  <c:v>1.3391639005112193</c:v>
                </c:pt>
                <c:pt idx="78">
                  <c:v>1.3442527233331618</c:v>
                </c:pt>
                <c:pt idx="79">
                  <c:v>1.3493608836818278</c:v>
                </c:pt>
                <c:pt idx="80">
                  <c:v>1.3544884550398189</c:v>
                </c:pt>
                <c:pt idx="81">
                  <c:v>1.3596355111689702</c:v>
                </c:pt>
                <c:pt idx="82">
                  <c:v>1.3648021261114123</c:v>
                </c:pt>
                <c:pt idx="83">
                  <c:v>1.3699883741906356</c:v>
                </c:pt>
                <c:pt idx="84">
                  <c:v>1.37519433001256</c:v>
                </c:pt>
                <c:pt idx="85">
                  <c:v>1.3804200684666077</c:v>
                </c:pt>
                <c:pt idx="86">
                  <c:v>1.3856656647267809</c:v>
                </c:pt>
                <c:pt idx="87">
                  <c:v>1.3909311942527427</c:v>
                </c:pt>
                <c:pt idx="88">
                  <c:v>1.3962167327909032</c:v>
                </c:pt>
                <c:pt idx="89">
                  <c:v>1.4015223563755086</c:v>
                </c:pt>
                <c:pt idx="90">
                  <c:v>1.4068481413297356</c:v>
                </c:pt>
                <c:pt idx="91">
                  <c:v>1.4121941642667886</c:v>
                </c:pt>
                <c:pt idx="92">
                  <c:v>1.4175605020910025</c:v>
                </c:pt>
                <c:pt idx="93">
                  <c:v>1.4229472319989482</c:v>
                </c:pt>
                <c:pt idx="94">
                  <c:v>1.4283544314805443</c:v>
                </c:pt>
                <c:pt idx="95">
                  <c:v>1.4337821783201705</c:v>
                </c:pt>
                <c:pt idx="96">
                  <c:v>1.4392305505977872</c:v>
                </c:pt>
                <c:pt idx="97">
                  <c:v>1.4446996266900587</c:v>
                </c:pt>
                <c:pt idx="98">
                  <c:v>1.4501894852714809</c:v>
                </c:pt>
                <c:pt idx="99">
                  <c:v>1.4557002053155126</c:v>
                </c:pt>
                <c:pt idx="100">
                  <c:v>1.4612318660957115</c:v>
                </c:pt>
                <c:pt idx="101">
                  <c:v>1.4667845471868752</c:v>
                </c:pt>
                <c:pt idx="102">
                  <c:v>1.4723583284661854</c:v>
                </c:pt>
                <c:pt idx="103">
                  <c:v>1.4779532901143571</c:v>
                </c:pt>
                <c:pt idx="104">
                  <c:v>1.4835695126167916</c:v>
                </c:pt>
                <c:pt idx="105">
                  <c:v>1.4892070767647354</c:v>
                </c:pt>
                <c:pt idx="106">
                  <c:v>1.4948660636564415</c:v>
                </c:pt>
                <c:pt idx="107">
                  <c:v>1.5005465546983361</c:v>
                </c:pt>
                <c:pt idx="108">
                  <c:v>1.5062486316061898</c:v>
                </c:pt>
                <c:pt idx="109">
                  <c:v>1.5119723764062933</c:v>
                </c:pt>
                <c:pt idx="110">
                  <c:v>1.5177178714366373</c:v>
                </c:pt>
                <c:pt idx="111">
                  <c:v>1.5234851993480965</c:v>
                </c:pt>
                <c:pt idx="112">
                  <c:v>1.5292744431056193</c:v>
                </c:pt>
                <c:pt idx="113">
                  <c:v>1.5350856859894206</c:v>
                </c:pt>
                <c:pt idx="114">
                  <c:v>1.5409190115961804</c:v>
                </c:pt>
                <c:pt idx="115">
                  <c:v>1.5467745038402458</c:v>
                </c:pt>
                <c:pt idx="116">
                  <c:v>1.5526522469548387</c:v>
                </c:pt>
                <c:pt idx="117">
                  <c:v>1.5585523254932672</c:v>
                </c:pt>
                <c:pt idx="118">
                  <c:v>1.5644748243301416</c:v>
                </c:pt>
                <c:pt idx="119">
                  <c:v>1.5704198286625961</c:v>
                </c:pt>
                <c:pt idx="120">
                  <c:v>1.5763874240115141</c:v>
                </c:pt>
                <c:pt idx="121">
                  <c:v>1.5823776962227578</c:v>
                </c:pt>
                <c:pt idx="122">
                  <c:v>1.5883907314684043</c:v>
                </c:pt>
                <c:pt idx="123">
                  <c:v>1.5944266162479843</c:v>
                </c:pt>
                <c:pt idx="124">
                  <c:v>1.6004854373897266</c:v>
                </c:pt>
                <c:pt idx="125">
                  <c:v>1.6065672820518075</c:v>
                </c:pt>
                <c:pt idx="126">
                  <c:v>1.6126722377236045</c:v>
                </c:pt>
                <c:pt idx="127">
                  <c:v>1.6188003922269543</c:v>
                </c:pt>
                <c:pt idx="128">
                  <c:v>1.6249518337174167</c:v>
                </c:pt>
                <c:pt idx="129">
                  <c:v>1.6311266506855429</c:v>
                </c:pt>
                <c:pt idx="130">
                  <c:v>1.637324931958148</c:v>
                </c:pt>
                <c:pt idx="131">
                  <c:v>1.6435467666995891</c:v>
                </c:pt>
                <c:pt idx="132">
                  <c:v>1.6497922444130475</c:v>
                </c:pt>
                <c:pt idx="133">
                  <c:v>1.6560614549418171</c:v>
                </c:pt>
                <c:pt idx="134">
                  <c:v>1.6623544884705961</c:v>
                </c:pt>
                <c:pt idx="135">
                  <c:v>1.6686714355267844</c:v>
                </c:pt>
                <c:pt idx="136">
                  <c:v>1.6750123869817863</c:v>
                </c:pt>
                <c:pt idx="137">
                  <c:v>1.6813774340523171</c:v>
                </c:pt>
                <c:pt idx="138">
                  <c:v>1.6877666683017158</c:v>
                </c:pt>
                <c:pt idx="139">
                  <c:v>1.6941801816412625</c:v>
                </c:pt>
                <c:pt idx="140">
                  <c:v>1.7006180663314994</c:v>
                </c:pt>
                <c:pt idx="141">
                  <c:v>1.707080414983559</c:v>
                </c:pt>
                <c:pt idx="142">
                  <c:v>1.7135673205604967</c:v>
                </c:pt>
                <c:pt idx="143">
                  <c:v>1.7200788763786266</c:v>
                </c:pt>
                <c:pt idx="144">
                  <c:v>1.7266151761088653</c:v>
                </c:pt>
                <c:pt idx="145">
                  <c:v>1.7331763137780789</c:v>
                </c:pt>
                <c:pt idx="146">
                  <c:v>1.7397623837704357</c:v>
                </c:pt>
                <c:pt idx="147">
                  <c:v>1.7463734808287634</c:v>
                </c:pt>
                <c:pt idx="148">
                  <c:v>1.7530097000559128</c:v>
                </c:pt>
                <c:pt idx="149">
                  <c:v>1.7596711369161253</c:v>
                </c:pt>
                <c:pt idx="150">
                  <c:v>1.7663578872364067</c:v>
                </c:pt>
                <c:pt idx="151">
                  <c:v>1.7730700472079051</c:v>
                </c:pt>
                <c:pt idx="152">
                  <c:v>1.7798077133872952</c:v>
                </c:pt>
                <c:pt idx="153">
                  <c:v>1.7865709826981668</c:v>
                </c:pt>
                <c:pt idx="154">
                  <c:v>1.79335995243242</c:v>
                </c:pt>
                <c:pt idx="155">
                  <c:v>1.8001747202516631</c:v>
                </c:pt>
                <c:pt idx="156">
                  <c:v>1.8070153841886194</c:v>
                </c:pt>
                <c:pt idx="157">
                  <c:v>1.8138820426485363</c:v>
                </c:pt>
                <c:pt idx="158">
                  <c:v>1.8207747944106007</c:v>
                </c:pt>
                <c:pt idx="159">
                  <c:v>1.827693738629361</c:v>
                </c:pt>
                <c:pt idx="160">
                  <c:v>1.8346389748361527</c:v>
                </c:pt>
                <c:pt idx="161">
                  <c:v>1.8416106029405301</c:v>
                </c:pt>
                <c:pt idx="162">
                  <c:v>1.8486087232317041</c:v>
                </c:pt>
                <c:pt idx="163">
                  <c:v>1.8556334363799847</c:v>
                </c:pt>
                <c:pt idx="164">
                  <c:v>1.8626848434382286</c:v>
                </c:pt>
                <c:pt idx="165">
                  <c:v>1.8697630458432939</c:v>
                </c:pt>
                <c:pt idx="166">
                  <c:v>1.8768681454174985</c:v>
                </c:pt>
                <c:pt idx="167">
                  <c:v>1.884000244370085</c:v>
                </c:pt>
                <c:pt idx="168">
                  <c:v>1.8911594452986913</c:v>
                </c:pt>
                <c:pt idx="169">
                  <c:v>1.8983458511908264</c:v>
                </c:pt>
                <c:pt idx="170">
                  <c:v>1.9055595654253517</c:v>
                </c:pt>
                <c:pt idx="171">
                  <c:v>1.9128006917739679</c:v>
                </c:pt>
                <c:pt idx="172">
                  <c:v>1.9200693344027091</c:v>
                </c:pt>
                <c:pt idx="173">
                  <c:v>1.9273655978734394</c:v>
                </c:pt>
                <c:pt idx="174">
                  <c:v>1.9346895871453584</c:v>
                </c:pt>
                <c:pt idx="175">
                  <c:v>1.9420414075765109</c:v>
                </c:pt>
                <c:pt idx="176">
                  <c:v>1.9494211649253017</c:v>
                </c:pt>
                <c:pt idx="177">
                  <c:v>1.9568289653520179</c:v>
                </c:pt>
                <c:pt idx="178">
                  <c:v>1.9642649154203555</c:v>
                </c:pt>
                <c:pt idx="179">
                  <c:v>1.971729122098953</c:v>
                </c:pt>
                <c:pt idx="180">
                  <c:v>1.9792216927629291</c:v>
                </c:pt>
                <c:pt idx="181">
                  <c:v>1.9867427351954283</c:v>
                </c:pt>
                <c:pt idx="182">
                  <c:v>1.9942923575891709</c:v>
                </c:pt>
                <c:pt idx="183">
                  <c:v>2.0018706685480097</c:v>
                </c:pt>
                <c:pt idx="184">
                  <c:v>2.0094777770884922</c:v>
                </c:pt>
                <c:pt idx="185">
                  <c:v>2.0171137926414286</c:v>
                </c:pt>
                <c:pt idx="186">
                  <c:v>2.024778825053466</c:v>
                </c:pt>
                <c:pt idx="187">
                  <c:v>2.0324729845886691</c:v>
                </c:pt>
                <c:pt idx="188">
                  <c:v>2.0401963819301061</c:v>
                </c:pt>
                <c:pt idx="189">
                  <c:v>2.0479491281814406</c:v>
                </c:pt>
                <c:pt idx="190">
                  <c:v>2.05573133486853</c:v>
                </c:pt>
                <c:pt idx="191">
                  <c:v>2.0635431139410305</c:v>
                </c:pt>
                <c:pt idx="192">
                  <c:v>2.0713845777740065</c:v>
                </c:pt>
                <c:pt idx="193">
                  <c:v>2.0792558391695479</c:v>
                </c:pt>
                <c:pt idx="194">
                  <c:v>2.0871570113583924</c:v>
                </c:pt>
                <c:pt idx="195">
                  <c:v>2.0950882080015543</c:v>
                </c:pt>
                <c:pt idx="196">
                  <c:v>2.1030495431919602</c:v>
                </c:pt>
                <c:pt idx="197">
                  <c:v>2.1110411314560897</c:v>
                </c:pt>
                <c:pt idx="198">
                  <c:v>2.1190630877556229</c:v>
                </c:pt>
                <c:pt idx="199">
                  <c:v>2.1271155274890945</c:v>
                </c:pt>
                <c:pt idx="200">
                  <c:v>2.1351985664935529</c:v>
                </c:pt>
                <c:pt idx="201">
                  <c:v>2.1433123210462286</c:v>
                </c:pt>
                <c:pt idx="202">
                  <c:v>2.1514569078662045</c:v>
                </c:pt>
                <c:pt idx="203">
                  <c:v>2.1596324441160961</c:v>
                </c:pt>
                <c:pt idx="204">
                  <c:v>2.1678390474037372</c:v>
                </c:pt>
                <c:pt idx="205">
                  <c:v>2.1760768357838716</c:v>
                </c:pt>
                <c:pt idx="206">
                  <c:v>2.1843459277598503</c:v>
                </c:pt>
                <c:pt idx="207">
                  <c:v>2.1926464422853376</c:v>
                </c:pt>
                <c:pt idx="208">
                  <c:v>2.2009784987660219</c:v>
                </c:pt>
                <c:pt idx="209">
                  <c:v>2.2093422170613328</c:v>
                </c:pt>
                <c:pt idx="210">
                  <c:v>2.2177377174861661</c:v>
                </c:pt>
                <c:pt idx="211">
                  <c:v>2.2261651208126136</c:v>
                </c:pt>
                <c:pt idx="212">
                  <c:v>2.2346245482717015</c:v>
                </c:pt>
                <c:pt idx="213">
                  <c:v>2.2431161215551341</c:v>
                </c:pt>
                <c:pt idx="214">
                  <c:v>2.2516399628170438</c:v>
                </c:pt>
                <c:pt idx="215">
                  <c:v>2.2601961946757485</c:v>
                </c:pt>
                <c:pt idx="216">
                  <c:v>2.2687849402155162</c:v>
                </c:pt>
                <c:pt idx="217">
                  <c:v>2.2774063229883352</c:v>
                </c:pt>
                <c:pt idx="218">
                  <c:v>2.286060467015691</c:v>
                </c:pt>
                <c:pt idx="219">
                  <c:v>2.2947474967903507</c:v>
                </c:pt>
                <c:pt idx="220">
                  <c:v>2.3034675372781539</c:v>
                </c:pt>
                <c:pt idx="221">
                  <c:v>2.3122207139198108</c:v>
                </c:pt>
                <c:pt idx="222">
                  <c:v>2.3210071526327063</c:v>
                </c:pt>
                <c:pt idx="223">
                  <c:v>2.3298269798127107</c:v>
                </c:pt>
                <c:pt idx="224">
                  <c:v>2.3386803223359989</c:v>
                </c:pt>
                <c:pt idx="225">
                  <c:v>2.3475673075608756</c:v>
                </c:pt>
                <c:pt idx="226">
                  <c:v>2.356488063329607</c:v>
                </c:pt>
                <c:pt idx="227">
                  <c:v>2.3654427179702595</c:v>
                </c:pt>
                <c:pt idx="228">
                  <c:v>2.3744314002985467</c:v>
                </c:pt>
                <c:pt idx="229">
                  <c:v>2.3834542396196814</c:v>
                </c:pt>
                <c:pt idx="230">
                  <c:v>2.3925113657302362</c:v>
                </c:pt>
                <c:pt idx="231">
                  <c:v>2.4016029089200113</c:v>
                </c:pt>
                <c:pt idx="232">
                  <c:v>2.4107289999739074</c:v>
                </c:pt>
                <c:pt idx="233">
                  <c:v>2.4198897701738082</c:v>
                </c:pt>
                <c:pt idx="234">
                  <c:v>2.4290853513004689</c:v>
                </c:pt>
                <c:pt idx="235">
                  <c:v>2.4383158756354106</c:v>
                </c:pt>
                <c:pt idx="236">
                  <c:v>2.4475814759628252</c:v>
                </c:pt>
                <c:pt idx="237">
                  <c:v>2.456882285571484</c:v>
                </c:pt>
                <c:pt idx="238">
                  <c:v>2.4662184382566559</c:v>
                </c:pt>
                <c:pt idx="239">
                  <c:v>2.4755900683220311</c:v>
                </c:pt>
                <c:pt idx="240">
                  <c:v>2.484997310581655</c:v>
                </c:pt>
                <c:pt idx="241">
                  <c:v>2.4944403003618651</c:v>
                </c:pt>
                <c:pt idx="242">
                  <c:v>2.5039191735032404</c:v>
                </c:pt>
                <c:pt idx="243">
                  <c:v>2.513434066362553</c:v>
                </c:pt>
                <c:pt idx="244">
                  <c:v>2.5229851158147305</c:v>
                </c:pt>
                <c:pt idx="245">
                  <c:v>2.5325724592548267</c:v>
                </c:pt>
                <c:pt idx="246">
                  <c:v>2.5421962345999951</c:v>
                </c:pt>
                <c:pt idx="247">
                  <c:v>2.5518565802914752</c:v>
                </c:pt>
                <c:pt idx="248">
                  <c:v>2.5615536352965829</c:v>
                </c:pt>
                <c:pt idx="249">
                  <c:v>2.5712875391107097</c:v>
                </c:pt>
                <c:pt idx="250">
                  <c:v>2.5810584317593306</c:v>
                </c:pt>
                <c:pt idx="251">
                  <c:v>2.5908664538000159</c:v>
                </c:pt>
                <c:pt idx="252">
                  <c:v>2.600711746324456</c:v>
                </c:pt>
                <c:pt idx="253">
                  <c:v>2.6105944509604888</c:v>
                </c:pt>
                <c:pt idx="254">
                  <c:v>2.6205147098741386</c:v>
                </c:pt>
                <c:pt idx="255">
                  <c:v>2.6304726657716602</c:v>
                </c:pt>
                <c:pt idx="256">
                  <c:v>2.6404684619015923</c:v>
                </c:pt>
                <c:pt idx="257">
                  <c:v>2.6505022420568185</c:v>
                </c:pt>
                <c:pt idx="258">
                  <c:v>2.6605741505766343</c:v>
                </c:pt>
                <c:pt idx="259">
                  <c:v>2.6706843323488254</c:v>
                </c:pt>
                <c:pt idx="260">
                  <c:v>2.6808329328117511</c:v>
                </c:pt>
                <c:pt idx="261">
                  <c:v>2.6910200979564358</c:v>
                </c:pt>
                <c:pt idx="262">
                  <c:v>2.7012459743286703</c:v>
                </c:pt>
                <c:pt idx="263">
                  <c:v>2.7115107090311192</c:v>
                </c:pt>
                <c:pt idx="264">
                  <c:v>2.7218144497254375</c:v>
                </c:pt>
                <c:pt idx="265">
                  <c:v>2.7321573446343943</c:v>
                </c:pt>
                <c:pt idx="266">
                  <c:v>2.7425395425440051</c:v>
                </c:pt>
                <c:pt idx="267">
                  <c:v>2.7529611928056723</c:v>
                </c:pt>
                <c:pt idx="268">
                  <c:v>2.763422445338334</c:v>
                </c:pt>
                <c:pt idx="269">
                  <c:v>2.7739234506306198</c:v>
                </c:pt>
                <c:pt idx="270">
                  <c:v>2.7844643597430161</c:v>
                </c:pt>
                <c:pt idx="271">
                  <c:v>2.7950453243100397</c:v>
                </c:pt>
                <c:pt idx="272">
                  <c:v>2.8056664965424178</c:v>
                </c:pt>
                <c:pt idx="273">
                  <c:v>2.8163280292292789</c:v>
                </c:pt>
                <c:pt idx="274">
                  <c:v>2.8270300757403501</c:v>
                </c:pt>
                <c:pt idx="275">
                  <c:v>2.8377727900281635</c:v>
                </c:pt>
                <c:pt idx="276">
                  <c:v>2.8485563266302707</c:v>
                </c:pt>
                <c:pt idx="277">
                  <c:v>2.8593808406714656</c:v>
                </c:pt>
                <c:pt idx="278">
                  <c:v>2.8702464878660172</c:v>
                </c:pt>
                <c:pt idx="279">
                  <c:v>2.881153424519908</c:v>
                </c:pt>
                <c:pt idx="280">
                  <c:v>2.8921018075330838</c:v>
                </c:pt>
                <c:pt idx="281">
                  <c:v>2.9030917944017096</c:v>
                </c:pt>
                <c:pt idx="282">
                  <c:v>2.9141235432204362</c:v>
                </c:pt>
                <c:pt idx="283">
                  <c:v>2.9251972126846741</c:v>
                </c:pt>
                <c:pt idx="284">
                  <c:v>2.9363129620928761</c:v>
                </c:pt>
                <c:pt idx="285">
                  <c:v>2.9474709513488291</c:v>
                </c:pt>
                <c:pt idx="286">
                  <c:v>2.9586713409639547</c:v>
                </c:pt>
                <c:pt idx="287">
                  <c:v>2.969914292059618</c:v>
                </c:pt>
                <c:pt idx="288">
                  <c:v>2.9811999663694446</c:v>
                </c:pt>
                <c:pt idx="289">
                  <c:v>2.9925285262416486</c:v>
                </c:pt>
                <c:pt idx="290">
                  <c:v>3.0039001346413667</c:v>
                </c:pt>
                <c:pt idx="291">
                  <c:v>3.0153149551530039</c:v>
                </c:pt>
                <c:pt idx="292">
                  <c:v>3.0267731519825856</c:v>
                </c:pt>
                <c:pt idx="293">
                  <c:v>3.0382748899601193</c:v>
                </c:pt>
                <c:pt idx="294">
                  <c:v>3.0498203345419679</c:v>
                </c:pt>
                <c:pt idx="295">
                  <c:v>3.0614096518132272</c:v>
                </c:pt>
                <c:pt idx="296">
                  <c:v>3.0730430084901177</c:v>
                </c:pt>
                <c:pt idx="297">
                  <c:v>3.08472057192238</c:v>
                </c:pt>
                <c:pt idx="298">
                  <c:v>3.0964425100956849</c:v>
                </c:pt>
                <c:pt idx="299">
                  <c:v>3.1082089916340485</c:v>
                </c:pt>
                <c:pt idx="300">
                  <c:v>3.1200201858022578</c:v>
                </c:pt>
                <c:pt idx="301">
                  <c:v>3.1318762625083063</c:v>
                </c:pt>
                <c:pt idx="302">
                  <c:v>3.1437773923058381</c:v>
                </c:pt>
                <c:pt idx="303">
                  <c:v>3.1557237463966001</c:v>
                </c:pt>
                <c:pt idx="304">
                  <c:v>3.1677154966329071</c:v>
                </c:pt>
                <c:pt idx="305">
                  <c:v>3.179752815520112</c:v>
                </c:pt>
                <c:pt idx="306">
                  <c:v>3.1918358762190886</c:v>
                </c:pt>
                <c:pt idx="307">
                  <c:v>3.2039648525487214</c:v>
                </c:pt>
                <c:pt idx="308">
                  <c:v>3.2161399189884068</c:v>
                </c:pt>
                <c:pt idx="309">
                  <c:v>3.228361250680563</c:v>
                </c:pt>
                <c:pt idx="310">
                  <c:v>3.2406290234331494</c:v>
                </c:pt>
                <c:pt idx="311">
                  <c:v>3.2529434137221953</c:v>
                </c:pt>
                <c:pt idx="312">
                  <c:v>3.2653045986943399</c:v>
                </c:pt>
                <c:pt idx="313">
                  <c:v>3.2777127561693784</c:v>
                </c:pt>
                <c:pt idx="314">
                  <c:v>3.2901680646428222</c:v>
                </c:pt>
                <c:pt idx="315">
                  <c:v>3.3026707032884648</c:v>
                </c:pt>
                <c:pt idx="316">
                  <c:v>3.3152208519609609</c:v>
                </c:pt>
                <c:pt idx="317">
                  <c:v>3.3278186911984129</c:v>
                </c:pt>
                <c:pt idx="318">
                  <c:v>3.340464402224967</c:v>
                </c:pt>
                <c:pt idx="319">
                  <c:v>3.3531581669534218</c:v>
                </c:pt>
                <c:pt idx="320">
                  <c:v>3.3659001679878449</c:v>
                </c:pt>
                <c:pt idx="321">
                  <c:v>3.3786905886261986</c:v>
                </c:pt>
                <c:pt idx="322">
                  <c:v>3.3915296128629784</c:v>
                </c:pt>
                <c:pt idx="323">
                  <c:v>3.4044174253918578</c:v>
                </c:pt>
                <c:pt idx="324">
                  <c:v>3.4173542116083468</c:v>
                </c:pt>
                <c:pt idx="325">
                  <c:v>3.4303401576124588</c:v>
                </c:pt>
                <c:pt idx="326">
                  <c:v>3.443375450211386</c:v>
                </c:pt>
                <c:pt idx="327">
                  <c:v>3.4564602769221895</c:v>
                </c:pt>
                <c:pt idx="328">
                  <c:v>3.469594825974494</c:v>
                </c:pt>
                <c:pt idx="329">
                  <c:v>3.482779286313197</c:v>
                </c:pt>
                <c:pt idx="330">
                  <c:v>3.4960138476011871</c:v>
                </c:pt>
                <c:pt idx="331">
                  <c:v>3.5092987002220717</c:v>
                </c:pt>
                <c:pt idx="332">
                  <c:v>3.5226340352829157</c:v>
                </c:pt>
                <c:pt idx="333">
                  <c:v>3.5360200446169907</c:v>
                </c:pt>
                <c:pt idx="334">
                  <c:v>3.5494569207865352</c:v>
                </c:pt>
                <c:pt idx="335">
                  <c:v>3.5629448570855242</c:v>
                </c:pt>
                <c:pt idx="336">
                  <c:v>3.5764840475424493</c:v>
                </c:pt>
                <c:pt idx="337">
                  <c:v>3.5900746869231108</c:v>
                </c:pt>
                <c:pt idx="338">
                  <c:v>3.6037169707334189</c:v>
                </c:pt>
                <c:pt idx="339">
                  <c:v>3.6174110952222058</c:v>
                </c:pt>
                <c:pt idx="340">
                  <c:v>3.6311572573840505</c:v>
                </c:pt>
                <c:pt idx="341">
                  <c:v>3.6449556549621098</c:v>
                </c:pt>
                <c:pt idx="342">
                  <c:v>3.658806486450966</c:v>
                </c:pt>
                <c:pt idx="343">
                  <c:v>3.6727099510994798</c:v>
                </c:pt>
                <c:pt idx="344">
                  <c:v>3.6866662489136579</c:v>
                </c:pt>
                <c:pt idx="345">
                  <c:v>3.7006755806595297</c:v>
                </c:pt>
                <c:pt idx="346">
                  <c:v>3.714738147866036</c:v>
                </c:pt>
                <c:pt idx="347">
                  <c:v>3.7288541528279269</c:v>
                </c:pt>
                <c:pt idx="348">
                  <c:v>3.743023798608673</c:v>
                </c:pt>
                <c:pt idx="349">
                  <c:v>3.7572472890433861</c:v>
                </c:pt>
                <c:pt idx="350">
                  <c:v>3.7715248287417511</c:v>
                </c:pt>
                <c:pt idx="351">
                  <c:v>3.7858566230909698</c:v>
                </c:pt>
                <c:pt idx="352">
                  <c:v>3.8002428782587154</c:v>
                </c:pt>
                <c:pt idx="353">
                  <c:v>3.8146838011960988</c:v>
                </c:pt>
                <c:pt idx="354">
                  <c:v>3.8291795996406441</c:v>
                </c:pt>
                <c:pt idx="355">
                  <c:v>3.8437304821192786</c:v>
                </c:pt>
                <c:pt idx="356">
                  <c:v>3.8583366579513321</c:v>
                </c:pt>
                <c:pt idx="357">
                  <c:v>3.8729983372515471</c:v>
                </c:pt>
                <c:pt idx="358">
                  <c:v>3.887715730933103</c:v>
                </c:pt>
                <c:pt idx="359">
                  <c:v>3.9024890507106487</c:v>
                </c:pt>
                <c:pt idx="360">
                  <c:v>3.9173185091033491</c:v>
                </c:pt>
                <c:pt idx="361">
                  <c:v>3.9322043194379419</c:v>
                </c:pt>
                <c:pt idx="362">
                  <c:v>3.947146695851806</c:v>
                </c:pt>
                <c:pt idx="363">
                  <c:v>3.9621458532960427</c:v>
                </c:pt>
                <c:pt idx="364">
                  <c:v>3.9772020075385677</c:v>
                </c:pt>
                <c:pt idx="365">
                  <c:v>3.9923153751672142</c:v>
                </c:pt>
                <c:pt idx="366">
                  <c:v>4.0074861735928495</c:v>
                </c:pt>
                <c:pt idx="367">
                  <c:v>4.0227146210525024</c:v>
                </c:pt>
                <c:pt idx="368">
                  <c:v>4.0380009366125025</c:v>
                </c:pt>
                <c:pt idx="369">
                  <c:v>4.0533453401716297</c:v>
                </c:pt>
                <c:pt idx="370">
                  <c:v>4.0687480524642821</c:v>
                </c:pt>
                <c:pt idx="371">
                  <c:v>4.0842092950636468</c:v>
                </c:pt>
                <c:pt idx="372">
                  <c:v>4.0997292903848885</c:v>
                </c:pt>
                <c:pt idx="373">
                  <c:v>4.1153082616883516</c:v>
                </c:pt>
                <c:pt idx="374">
                  <c:v>4.1309464330827677</c:v>
                </c:pt>
                <c:pt idx="375">
                  <c:v>4.1466440295284821</c:v>
                </c:pt>
                <c:pt idx="376">
                  <c:v>4.1624012768406908</c:v>
                </c:pt>
                <c:pt idx="377">
                  <c:v>4.1782184016926855</c:v>
                </c:pt>
                <c:pt idx="378">
                  <c:v>4.1940956316191178</c:v>
                </c:pt>
                <c:pt idx="379">
                  <c:v>4.2100331950192702</c:v>
                </c:pt>
                <c:pt idx="380">
                  <c:v>4.2260313211603435</c:v>
                </c:pt>
                <c:pt idx="381">
                  <c:v>4.2420902401807528</c:v>
                </c:pt>
                <c:pt idx="382">
                  <c:v>4.25821018309344</c:v>
                </c:pt>
                <c:pt idx="383">
                  <c:v>4.2743913817891954</c:v>
                </c:pt>
                <c:pt idx="384">
                  <c:v>4.2906340690399949</c:v>
                </c:pt>
                <c:pt idx="385">
                  <c:v>4.3069384785023468</c:v>
                </c:pt>
                <c:pt idx="386">
                  <c:v>4.3233048447206555</c:v>
                </c:pt>
                <c:pt idx="387">
                  <c:v>4.3397334031305936</c:v>
                </c:pt>
                <c:pt idx="388">
                  <c:v>4.35622439006249</c:v>
                </c:pt>
                <c:pt idx="389">
                  <c:v>4.3727780427447271</c:v>
                </c:pt>
                <c:pt idx="390">
                  <c:v>4.389394599307157</c:v>
                </c:pt>
                <c:pt idx="391">
                  <c:v>4.4060742987845245</c:v>
                </c:pt>
                <c:pt idx="392">
                  <c:v>4.4228173811199056</c:v>
                </c:pt>
                <c:pt idx="393">
                  <c:v>4.4396240871681618</c:v>
                </c:pt>
                <c:pt idx="394">
                  <c:v>4.456494658699401</c:v>
                </c:pt>
                <c:pt idx="395">
                  <c:v>4.4734293384024584</c:v>
                </c:pt>
                <c:pt idx="396">
                  <c:v>4.490428369888388</c:v>
                </c:pt>
                <c:pt idx="397">
                  <c:v>4.5074919976939638</c:v>
                </c:pt>
                <c:pt idx="398">
                  <c:v>4.5246204672852013</c:v>
                </c:pt>
                <c:pt idx="399">
                  <c:v>4.5418140250608854</c:v>
                </c:pt>
                <c:pt idx="400">
                  <c:v>4.5590729183561169</c:v>
                </c:pt>
                <c:pt idx="401">
                  <c:v>4.5763973954458699</c:v>
                </c:pt>
                <c:pt idx="402">
                  <c:v>4.5937877055485643</c:v>
                </c:pt>
                <c:pt idx="403">
                  <c:v>4.6112440988296486</c:v>
                </c:pt>
                <c:pt idx="404">
                  <c:v>4.6287668264052018</c:v>
                </c:pt>
                <c:pt idx="405">
                  <c:v>4.6463561403455413</c:v>
                </c:pt>
                <c:pt idx="406">
                  <c:v>4.6640122936788542</c:v>
                </c:pt>
                <c:pt idx="407">
                  <c:v>4.6817355403948335</c:v>
                </c:pt>
                <c:pt idx="408">
                  <c:v>4.699526135448334</c:v>
                </c:pt>
                <c:pt idx="409">
                  <c:v>4.7173843347630378</c:v>
                </c:pt>
                <c:pt idx="410">
                  <c:v>4.7353103952351372</c:v>
                </c:pt>
                <c:pt idx="411">
                  <c:v>4.7533045747370313</c:v>
                </c:pt>
                <c:pt idx="412">
                  <c:v>4.771367132121032</c:v>
                </c:pt>
                <c:pt idx="413">
                  <c:v>4.7894983272230922</c:v>
                </c:pt>
                <c:pt idx="414">
                  <c:v>4.8076984208665401</c:v>
                </c:pt>
                <c:pt idx="415">
                  <c:v>4.8259676748658329</c:v>
                </c:pt>
                <c:pt idx="416">
                  <c:v>4.8443063520303236</c:v>
                </c:pt>
                <c:pt idx="417">
                  <c:v>4.8627147161680391</c:v>
                </c:pt>
                <c:pt idx="418">
                  <c:v>4.8811930320894774</c:v>
                </c:pt>
                <c:pt idx="419">
                  <c:v>4.8997415656114178</c:v>
                </c:pt>
                <c:pt idx="420">
                  <c:v>4.9183605835607409</c:v>
                </c:pt>
                <c:pt idx="421">
                  <c:v>4.9370503537782717</c:v>
                </c:pt>
                <c:pt idx="422">
                  <c:v>4.9558111451226292</c:v>
                </c:pt>
                <c:pt idx="423">
                  <c:v>4.974643227474095</c:v>
                </c:pt>
                <c:pt idx="424">
                  <c:v>4.9935468717384968</c:v>
                </c:pt>
                <c:pt idx="425">
                  <c:v>5.0125223498511033</c:v>
                </c:pt>
                <c:pt idx="426">
                  <c:v>5.0315699347805376</c:v>
                </c:pt>
                <c:pt idx="427">
                  <c:v>5.0506899005327037</c:v>
                </c:pt>
                <c:pt idx="428">
                  <c:v>5.0698825221547281</c:v>
                </c:pt>
                <c:pt idx="429">
                  <c:v>5.0891480757389163</c:v>
                </c:pt>
                <c:pt idx="430">
                  <c:v>5.1084868384267246</c:v>
                </c:pt>
                <c:pt idx="431">
                  <c:v>5.1278990884127467</c:v>
                </c:pt>
                <c:pt idx="432">
                  <c:v>5.1473851049487154</c:v>
                </c:pt>
                <c:pt idx="433">
                  <c:v>5.1669451683475209</c:v>
                </c:pt>
                <c:pt idx="434">
                  <c:v>5.1865795599872415</c:v>
                </c:pt>
                <c:pt idx="435">
                  <c:v>5.2062885623151933</c:v>
                </c:pt>
                <c:pt idx="436">
                  <c:v>5.2260724588519913</c:v>
                </c:pt>
                <c:pt idx="437">
                  <c:v>5.2459315341956287</c:v>
                </c:pt>
                <c:pt idx="438">
                  <c:v>5.2658660740255723</c:v>
                </c:pt>
                <c:pt idx="439">
                  <c:v>5.2858763651068692</c:v>
                </c:pt>
                <c:pt idx="440">
                  <c:v>5.3059626952942756</c:v>
                </c:pt>
                <c:pt idx="441">
                  <c:v>5.3261253535363942</c:v>
                </c:pt>
                <c:pt idx="442">
                  <c:v>5.3463646298798322</c:v>
                </c:pt>
                <c:pt idx="443">
                  <c:v>5.3666808154733756</c:v>
                </c:pt>
                <c:pt idx="444">
                  <c:v>5.3870742025721743</c:v>
                </c:pt>
                <c:pt idx="445">
                  <c:v>5.4075450845419484</c:v>
                </c:pt>
                <c:pt idx="446">
                  <c:v>5.4280937558632081</c:v>
                </c:pt>
                <c:pt idx="447">
                  <c:v>5.4487205121354885</c:v>
                </c:pt>
                <c:pt idx="448">
                  <c:v>5.4694256500816039</c:v>
                </c:pt>
                <c:pt idx="449">
                  <c:v>5.4902094675519137</c:v>
                </c:pt>
                <c:pt idx="450">
                  <c:v>5.5110722635286109</c:v>
                </c:pt>
                <c:pt idx="451">
                  <c:v>5.5320143381300202</c:v>
                </c:pt>
                <c:pt idx="452">
                  <c:v>5.5530359926149142</c:v>
                </c:pt>
                <c:pt idx="453">
                  <c:v>5.5741375293868511</c:v>
                </c:pt>
                <c:pt idx="454">
                  <c:v>5.5953192519985215</c:v>
                </c:pt>
                <c:pt idx="455">
                  <c:v>5.6165814651561163</c:v>
                </c:pt>
                <c:pt idx="456">
                  <c:v>5.6379244747237101</c:v>
                </c:pt>
                <c:pt idx="457">
                  <c:v>5.6593485877276599</c:v>
                </c:pt>
                <c:pt idx="458">
                  <c:v>5.6808541123610254</c:v>
                </c:pt>
                <c:pt idx="459">
                  <c:v>5.7024413579879978</c:v>
                </c:pt>
                <c:pt idx="460">
                  <c:v>5.7241106351483522</c:v>
                </c:pt>
                <c:pt idx="461">
                  <c:v>5.7458622555619163</c:v>
                </c:pt>
                <c:pt idx="462">
                  <c:v>5.7676965321330513</c:v>
                </c:pt>
                <c:pt idx="463">
                  <c:v>5.7896137789551574</c:v>
                </c:pt>
                <c:pt idx="464">
                  <c:v>5.8116143113151875</c:v>
                </c:pt>
                <c:pt idx="465">
                  <c:v>5.8336984456981851</c:v>
                </c:pt>
                <c:pt idx="466">
                  <c:v>5.8558664997918379</c:v>
                </c:pt>
                <c:pt idx="467">
                  <c:v>5.8781187924910467</c:v>
                </c:pt>
                <c:pt idx="468">
                  <c:v>5.9004556439025126</c:v>
                </c:pt>
                <c:pt idx="469">
                  <c:v>5.9228773753493424</c:v>
                </c:pt>
                <c:pt idx="470">
                  <c:v>5.9453843093756698</c:v>
                </c:pt>
                <c:pt idx="471">
                  <c:v>5.9679767697512975</c:v>
                </c:pt>
                <c:pt idx="472">
                  <c:v>5.9906550814763531</c:v>
                </c:pt>
                <c:pt idx="473">
                  <c:v>6.0134195707859632</c:v>
                </c:pt>
                <c:pt idx="474">
                  <c:v>6.0362705651549504</c:v>
                </c:pt>
                <c:pt idx="475">
                  <c:v>6.0592083933025398</c:v>
                </c:pt>
                <c:pt idx="476">
                  <c:v>6.0822333851970898</c:v>
                </c:pt>
                <c:pt idx="477">
                  <c:v>6.1053458720608385</c:v>
                </c:pt>
                <c:pt idx="478">
                  <c:v>6.1285461863746695</c:v>
                </c:pt>
                <c:pt idx="479">
                  <c:v>6.1518346618828934</c:v>
                </c:pt>
                <c:pt idx="480">
                  <c:v>6.1752116335980487</c:v>
                </c:pt>
                <c:pt idx="481">
                  <c:v>6.1986774378057214</c:v>
                </c:pt>
                <c:pt idx="482">
                  <c:v>6.222232412069383</c:v>
                </c:pt>
                <c:pt idx="483">
                  <c:v>6.2458768952352468</c:v>
                </c:pt>
                <c:pt idx="484">
                  <c:v>6.2696112274371405</c:v>
                </c:pt>
                <c:pt idx="485">
                  <c:v>6.293435750101402</c:v>
                </c:pt>
                <c:pt idx="486">
                  <c:v>6.3173508059517873</c:v>
                </c:pt>
                <c:pt idx="487">
                  <c:v>6.3413567390144046</c:v>
                </c:pt>
                <c:pt idx="488">
                  <c:v>6.3654538946226591</c:v>
                </c:pt>
                <c:pt idx="489">
                  <c:v>6.3896426194222258</c:v>
                </c:pt>
                <c:pt idx="490">
                  <c:v>6.4139232613760306</c:v>
                </c:pt>
                <c:pt idx="491">
                  <c:v>6.4382961697692593</c:v>
                </c:pt>
                <c:pt idx="492">
                  <c:v>6.4627616952143825</c:v>
                </c:pt>
                <c:pt idx="493">
                  <c:v>6.4873201896561969</c:v>
                </c:pt>
                <c:pt idx="494">
                  <c:v>6.5119720063768902</c:v>
                </c:pt>
                <c:pt idx="495">
                  <c:v>6.5367175000011226</c:v>
                </c:pt>
                <c:pt idx="496">
                  <c:v>6.5615570265011272</c:v>
                </c:pt>
                <c:pt idx="497">
                  <c:v>6.5864909432018317</c:v>
                </c:pt>
                <c:pt idx="498">
                  <c:v>6.6115196087859989</c:v>
                </c:pt>
                <c:pt idx="499">
                  <c:v>6.6366433832993854</c:v>
                </c:pt>
                <c:pt idx="500">
                  <c:v>6.661862628155923</c:v>
                </c:pt>
                <c:pt idx="501">
                  <c:v>6.6871777061429158</c:v>
                </c:pt>
                <c:pt idx="502">
                  <c:v>6.7125889814262587</c:v>
                </c:pt>
                <c:pt idx="503">
                  <c:v>6.738096819555679</c:v>
                </c:pt>
                <c:pt idx="504">
                  <c:v>6.7637015874699911</c:v>
                </c:pt>
                <c:pt idx="505">
                  <c:v>6.7894036535023776</c:v>
                </c:pt>
                <c:pt idx="506">
                  <c:v>6.8152033873856865</c:v>
                </c:pt>
                <c:pt idx="507">
                  <c:v>6.8411011602577521</c:v>
                </c:pt>
                <c:pt idx="508">
                  <c:v>6.8670973446667318</c:v>
                </c:pt>
                <c:pt idx="509">
                  <c:v>6.8931923145764653</c:v>
                </c:pt>
                <c:pt idx="510">
                  <c:v>6.9193864453718561</c:v>
                </c:pt>
                <c:pt idx="511">
                  <c:v>6.9456801138642694</c:v>
                </c:pt>
                <c:pt idx="512">
                  <c:v>6.9720736982969536</c:v>
                </c:pt>
                <c:pt idx="513">
                  <c:v>6.9985675783504826</c:v>
                </c:pt>
                <c:pt idx="514">
                  <c:v>7.0251621351482143</c:v>
                </c:pt>
                <c:pt idx="515">
                  <c:v>7.0518577512617773</c:v>
                </c:pt>
                <c:pt idx="516">
                  <c:v>7.0786548107165723</c:v>
                </c:pt>
                <c:pt idx="517">
                  <c:v>7.1055536989972952</c:v>
                </c:pt>
                <c:pt idx="518">
                  <c:v>7.1325548030534849</c:v>
                </c:pt>
                <c:pt idx="519">
                  <c:v>7.1596585113050883</c:v>
                </c:pt>
                <c:pt idx="520">
                  <c:v>7.1868652136480478</c:v>
                </c:pt>
                <c:pt idx="521">
                  <c:v>7.2141753014599104</c:v>
                </c:pt>
                <c:pt idx="522">
                  <c:v>7.2415891676054578</c:v>
                </c:pt>
                <c:pt idx="523">
                  <c:v>7.2691072064423583</c:v>
                </c:pt>
                <c:pt idx="524">
                  <c:v>7.2967298138268397</c:v>
                </c:pt>
                <c:pt idx="525">
                  <c:v>7.3244573871193817</c:v>
                </c:pt>
                <c:pt idx="526">
                  <c:v>7.3522903251904355</c:v>
                </c:pt>
                <c:pt idx="527">
                  <c:v>7.3802290284261591</c:v>
                </c:pt>
                <c:pt idx="528">
                  <c:v>7.408273898734179</c:v>
                </c:pt>
                <c:pt idx="529">
                  <c:v>7.4364253395493689</c:v>
                </c:pt>
                <c:pt idx="530">
                  <c:v>7.4646837558396566</c:v>
                </c:pt>
                <c:pt idx="531">
                  <c:v>7.4930495541118471</c:v>
                </c:pt>
                <c:pt idx="532">
                  <c:v>7.5215231424174727</c:v>
                </c:pt>
                <c:pt idx="533">
                  <c:v>7.5501049303586596</c:v>
                </c:pt>
                <c:pt idx="534">
                  <c:v>7.5787953290940226</c:v>
                </c:pt>
                <c:pt idx="535">
                  <c:v>7.6075947513445801</c:v>
                </c:pt>
                <c:pt idx="536">
                  <c:v>7.6365036113996894</c:v>
                </c:pt>
                <c:pt idx="537">
                  <c:v>7.6655223251230087</c:v>
                </c:pt>
                <c:pt idx="538">
                  <c:v>7.6946513099584761</c:v>
                </c:pt>
                <c:pt idx="539">
                  <c:v>7.7238909849363182</c:v>
                </c:pt>
                <c:pt idx="540">
                  <c:v>7.7532417706790762</c:v>
                </c:pt>
                <c:pt idx="541">
                  <c:v>7.7827040894076571</c:v>
                </c:pt>
                <c:pt idx="542">
                  <c:v>7.8122783649474066</c:v>
                </c:pt>
                <c:pt idx="543">
                  <c:v>7.8419650227342066</c:v>
                </c:pt>
                <c:pt idx="544">
                  <c:v>7.8717644898205972</c:v>
                </c:pt>
                <c:pt idx="545">
                  <c:v>7.9016771948819153</c:v>
                </c:pt>
                <c:pt idx="546">
                  <c:v>7.931703568222467</c:v>
                </c:pt>
                <c:pt idx="547">
                  <c:v>7.9618440417817125</c:v>
                </c:pt>
                <c:pt idx="548">
                  <c:v>7.9920990491404833</c:v>
                </c:pt>
                <c:pt idx="549">
                  <c:v>8.0224690255272169</c:v>
                </c:pt>
                <c:pt idx="550">
                  <c:v>8.0529544078242203</c:v>
                </c:pt>
                <c:pt idx="551">
                  <c:v>8.083555634573953</c:v>
                </c:pt>
                <c:pt idx="552">
                  <c:v>8.1142731459853348</c:v>
                </c:pt>
                <c:pt idx="553">
                  <c:v>8.1451073839400792</c:v>
                </c:pt>
                <c:pt idx="554">
                  <c:v>8.1760587919990524</c:v>
                </c:pt>
                <c:pt idx="555">
                  <c:v>8.2071278154086489</c:v>
                </c:pt>
                <c:pt idx="556">
                  <c:v>8.2383149011072021</c:v>
                </c:pt>
                <c:pt idx="557">
                  <c:v>8.2696204977314096</c:v>
                </c:pt>
                <c:pt idx="558">
                  <c:v>8.3010450556227884</c:v>
                </c:pt>
                <c:pt idx="559">
                  <c:v>8.3325890268341549</c:v>
                </c:pt>
                <c:pt idx="560">
                  <c:v>8.364252865136125</c:v>
                </c:pt>
                <c:pt idx="561">
                  <c:v>8.3960370260236417</c:v>
                </c:pt>
                <c:pt idx="562">
                  <c:v>8.4279419667225319</c:v>
                </c:pt>
                <c:pt idx="563">
                  <c:v>8.4599681461960774</c:v>
                </c:pt>
                <c:pt idx="564">
                  <c:v>8.4921160251516223</c:v>
                </c:pt>
                <c:pt idx="565">
                  <c:v>8.5243860660471995</c:v>
                </c:pt>
                <c:pt idx="566">
                  <c:v>8.556778733098179</c:v>
                </c:pt>
                <c:pt idx="567">
                  <c:v>8.5892944922839529</c:v>
                </c:pt>
                <c:pt idx="568">
                  <c:v>8.6219338113546318</c:v>
                </c:pt>
                <c:pt idx="569">
                  <c:v>8.6546971598377791</c:v>
                </c:pt>
                <c:pt idx="570">
                  <c:v>8.6875850090451632</c:v>
                </c:pt>
                <c:pt idx="571">
                  <c:v>8.7205978320795356</c:v>
                </c:pt>
                <c:pt idx="572">
                  <c:v>8.7537361038414385</c:v>
                </c:pt>
                <c:pt idx="573">
                  <c:v>8.787000301036036</c:v>
                </c:pt>
                <c:pt idx="574">
                  <c:v>8.8203909021799731</c:v>
                </c:pt>
                <c:pt idx="575">
                  <c:v>8.8539083876082572</c:v>
                </c:pt>
                <c:pt idx="576">
                  <c:v>8.8875532394811696</c:v>
                </c:pt>
                <c:pt idx="577">
                  <c:v>8.9213259417911974</c:v>
                </c:pt>
                <c:pt idx="578">
                  <c:v>8.9552269803700035</c:v>
                </c:pt>
                <c:pt idx="579">
                  <c:v>8.9892568428954096</c:v>
                </c:pt>
                <c:pt idx="580">
                  <c:v>9.0234160188984127</c:v>
                </c:pt>
                <c:pt idx="581">
                  <c:v>9.0577049997702268</c:v>
                </c:pt>
                <c:pt idx="582">
                  <c:v>9.0921242787693544</c:v>
                </c:pt>
                <c:pt idx="583">
                  <c:v>9.1266743510286776</c:v>
                </c:pt>
                <c:pt idx="584">
                  <c:v>9.1613557135625872</c:v>
                </c:pt>
                <c:pt idx="585">
                  <c:v>9.1961688652741245</c:v>
                </c:pt>
                <c:pt idx="586">
                  <c:v>9.2311143069621657</c:v>
                </c:pt>
                <c:pt idx="587">
                  <c:v>9.266192541328623</c:v>
                </c:pt>
                <c:pt idx="588">
                  <c:v>9.3014040729856724</c:v>
                </c:pt>
                <c:pt idx="589">
                  <c:v>9.3367494084630174</c:v>
                </c:pt>
                <c:pt idx="590">
                  <c:v>9.3722290562151773</c:v>
                </c:pt>
                <c:pt idx="591">
                  <c:v>9.4078435266287954</c:v>
                </c:pt>
                <c:pt idx="592">
                  <c:v>9.4435933320299856</c:v>
                </c:pt>
                <c:pt idx="593">
                  <c:v>9.4794789866916993</c:v>
                </c:pt>
                <c:pt idx="594">
                  <c:v>9.5155010068411272</c:v>
                </c:pt>
                <c:pt idx="595">
                  <c:v>9.5516599106671229</c:v>
                </c:pt>
                <c:pt idx="596">
                  <c:v>9.5879562183276583</c:v>
                </c:pt>
                <c:pt idx="597">
                  <c:v>9.6243904519573036</c:v>
                </c:pt>
                <c:pt idx="598">
                  <c:v>9.6609631356747414</c:v>
                </c:pt>
                <c:pt idx="599">
                  <c:v>9.6976747955903058</c:v>
                </c:pt>
                <c:pt idx="600">
                  <c:v>9.7345259598135492</c:v>
                </c:pt>
                <c:pt idx="601">
                  <c:v>9.7715171584608402</c:v>
                </c:pt>
                <c:pt idx="602">
                  <c:v>9.8086489236629912</c:v>
                </c:pt>
                <c:pt idx="603">
                  <c:v>9.8459217895729108</c:v>
                </c:pt>
                <c:pt idx="604">
                  <c:v>9.8833362923732881</c:v>
                </c:pt>
                <c:pt idx="605">
                  <c:v>9.9208929702843065</c:v>
                </c:pt>
                <c:pt idx="606">
                  <c:v>9.9585923635713876</c:v>
                </c:pt>
                <c:pt idx="607">
                  <c:v>9.9964350145529597</c:v>
                </c:pt>
                <c:pt idx="608">
                  <c:v>10.034421467608261</c:v>
                </c:pt>
                <c:pt idx="609">
                  <c:v>10.072552269185174</c:v>
                </c:pt>
                <c:pt idx="610">
                  <c:v>10.110827967808078</c:v>
                </c:pt>
                <c:pt idx="611">
                  <c:v>10.149249114085748</c:v>
                </c:pt>
                <c:pt idx="612">
                  <c:v>10.187816260719273</c:v>
                </c:pt>
                <c:pt idx="613">
                  <c:v>10.226529962510007</c:v>
                </c:pt>
                <c:pt idx="614">
                  <c:v>10.265390776367544</c:v>
                </c:pt>
                <c:pt idx="615">
                  <c:v>10.304399261317741</c:v>
                </c:pt>
                <c:pt idx="616">
                  <c:v>10.343555978510748</c:v>
                </c:pt>
                <c:pt idx="617">
                  <c:v>10.38286149122909</c:v>
                </c:pt>
                <c:pt idx="618">
                  <c:v>10.42231636489576</c:v>
                </c:pt>
                <c:pt idx="619">
                  <c:v>10.461921167082364</c:v>
                </c:pt>
                <c:pt idx="620">
                  <c:v>10.501676467517278</c:v>
                </c:pt>
                <c:pt idx="621">
                  <c:v>10.541582838093843</c:v>
                </c:pt>
                <c:pt idx="622">
                  <c:v>10.5816408528786</c:v>
                </c:pt>
                <c:pt idx="623">
                  <c:v>10.62185108811954</c:v>
                </c:pt>
                <c:pt idx="624">
                  <c:v>10.662214122254394</c:v>
                </c:pt>
                <c:pt idx="625">
                  <c:v>10.702730535918962</c:v>
                </c:pt>
                <c:pt idx="626">
                  <c:v>10.743400911955455</c:v>
                </c:pt>
                <c:pt idx="627">
                  <c:v>10.784225835420886</c:v>
                </c:pt>
                <c:pt idx="628">
                  <c:v>10.825205893595486</c:v>
                </c:pt>
                <c:pt idx="629">
                  <c:v>10.86634167599115</c:v>
                </c:pt>
                <c:pt idx="630">
                  <c:v>10.907633774359915</c:v>
                </c:pt>
                <c:pt idx="631">
                  <c:v>10.949082782702483</c:v>
                </c:pt>
                <c:pt idx="632">
                  <c:v>10.990689297276752</c:v>
                </c:pt>
                <c:pt idx="633">
                  <c:v>11.032453916606404</c:v>
                </c:pt>
                <c:pt idx="634">
                  <c:v>11.074377241489508</c:v>
                </c:pt>
                <c:pt idx="635">
                  <c:v>11.116459875007168</c:v>
                </c:pt>
                <c:pt idx="636">
                  <c:v>11.158702422532196</c:v>
                </c:pt>
                <c:pt idx="637">
                  <c:v>11.201105491737819</c:v>
                </c:pt>
                <c:pt idx="638">
                  <c:v>11.243669692606423</c:v>
                </c:pt>
                <c:pt idx="639">
                  <c:v>11.286395637438327</c:v>
                </c:pt>
                <c:pt idx="640">
                  <c:v>11.329283940860593</c:v>
                </c:pt>
                <c:pt idx="641">
                  <c:v>11.372335219835863</c:v>
                </c:pt>
                <c:pt idx="642">
                  <c:v>11.415550093671239</c:v>
                </c:pt>
                <c:pt idx="643">
                  <c:v>11.458929184027191</c:v>
                </c:pt>
                <c:pt idx="644">
                  <c:v>11.502473114926495</c:v>
                </c:pt>
                <c:pt idx="645">
                  <c:v>11.546182512763217</c:v>
                </c:pt>
                <c:pt idx="646">
                  <c:v>11.590058006311716</c:v>
                </c:pt>
                <c:pt idx="647">
                  <c:v>11.634100226735701</c:v>
                </c:pt>
                <c:pt idx="648">
                  <c:v>11.678309807597296</c:v>
                </c:pt>
                <c:pt idx="649">
                  <c:v>11.722687384866166</c:v>
                </c:pt>
                <c:pt idx="650">
                  <c:v>11.767233596928659</c:v>
                </c:pt>
                <c:pt idx="651">
                  <c:v>11.811949084596987</c:v>
                </c:pt>
                <c:pt idx="652">
                  <c:v>11.856834491118457</c:v>
                </c:pt>
                <c:pt idx="653">
                  <c:v>11.901890462184708</c:v>
                </c:pt>
                <c:pt idx="654">
                  <c:v>11.94711764594101</c:v>
                </c:pt>
                <c:pt idx="655">
                  <c:v>11.992516692995586</c:v>
                </c:pt>
                <c:pt idx="656">
                  <c:v>12.038088256428971</c:v>
                </c:pt>
                <c:pt idx="657">
                  <c:v>12.083832991803401</c:v>
                </c:pt>
                <c:pt idx="658">
                  <c:v>12.129751557172254</c:v>
                </c:pt>
                <c:pt idx="659">
                  <c:v>12.175844613089509</c:v>
                </c:pt>
                <c:pt idx="660">
                  <c:v>12.22211282261925</c:v>
                </c:pt>
                <c:pt idx="661">
                  <c:v>12.268556851345204</c:v>
                </c:pt>
                <c:pt idx="662">
                  <c:v>12.315177367380317</c:v>
                </c:pt>
                <c:pt idx="663">
                  <c:v>12.361975041376363</c:v>
                </c:pt>
                <c:pt idx="664">
                  <c:v>12.408950546533594</c:v>
                </c:pt>
                <c:pt idx="665">
                  <c:v>12.456104558610422</c:v>
                </c:pt>
                <c:pt idx="666">
                  <c:v>12.503437755933142</c:v>
                </c:pt>
                <c:pt idx="667">
                  <c:v>12.550950819405688</c:v>
                </c:pt>
                <c:pt idx="668">
                  <c:v>12.59864443251943</c:v>
                </c:pt>
                <c:pt idx="669">
                  <c:v>12.646519281363004</c:v>
                </c:pt>
                <c:pt idx="670">
                  <c:v>12.694576054632183</c:v>
                </c:pt>
                <c:pt idx="671">
                  <c:v>12.742815443639785</c:v>
                </c:pt>
                <c:pt idx="672">
                  <c:v>12.791238142325616</c:v>
                </c:pt>
                <c:pt idx="673">
                  <c:v>12.839844847266454</c:v>
                </c:pt>
                <c:pt idx="674">
                  <c:v>12.888636257686066</c:v>
                </c:pt>
                <c:pt idx="675">
                  <c:v>12.937613075465274</c:v>
                </c:pt>
                <c:pt idx="676">
                  <c:v>12.986776005152041</c:v>
                </c:pt>
                <c:pt idx="677">
                  <c:v>13.03612575397162</c:v>
                </c:pt>
                <c:pt idx="678">
                  <c:v>13.085663031836711</c:v>
                </c:pt>
                <c:pt idx="679">
                  <c:v>13.135388551357691</c:v>
                </c:pt>
                <c:pt idx="680">
                  <c:v>13.18530302785285</c:v>
                </c:pt>
                <c:pt idx="681">
                  <c:v>13.235407179358692</c:v>
                </c:pt>
                <c:pt idx="682">
                  <c:v>13.285701726640255</c:v>
                </c:pt>
                <c:pt idx="683">
                  <c:v>13.336187393201488</c:v>
                </c:pt>
                <c:pt idx="684">
                  <c:v>13.386864905295655</c:v>
                </c:pt>
                <c:pt idx="685">
                  <c:v>13.437734991935779</c:v>
                </c:pt>
                <c:pt idx="686">
                  <c:v>13.488798384905134</c:v>
                </c:pt>
                <c:pt idx="687">
                  <c:v>13.540055818767774</c:v>
                </c:pt>
                <c:pt idx="688">
                  <c:v>13.591508030879092</c:v>
                </c:pt>
                <c:pt idx="689">
                  <c:v>13.643155761396434</c:v>
                </c:pt>
                <c:pt idx="690">
                  <c:v>13.694999753289741</c:v>
                </c:pt>
                <c:pt idx="691">
                  <c:v>13.747040752352243</c:v>
                </c:pt>
                <c:pt idx="692">
                  <c:v>13.799279507211182</c:v>
                </c:pt>
                <c:pt idx="693">
                  <c:v>13.851716769338585</c:v>
                </c:pt>
                <c:pt idx="694">
                  <c:v>13.904353293062073</c:v>
                </c:pt>
                <c:pt idx="695">
                  <c:v>13.95718983557571</c:v>
                </c:pt>
                <c:pt idx="696">
                  <c:v>14.010227156950897</c:v>
                </c:pt>
                <c:pt idx="697">
                  <c:v>14.063466020147311</c:v>
                </c:pt>
                <c:pt idx="698">
                  <c:v>14.116907191023872</c:v>
                </c:pt>
                <c:pt idx="699">
                  <c:v>14.170551438349763</c:v>
                </c:pt>
                <c:pt idx="700">
                  <c:v>14.224399533815493</c:v>
                </c:pt>
                <c:pt idx="701">
                  <c:v>14.278452252043992</c:v>
                </c:pt>
                <c:pt idx="702">
                  <c:v>14.33271037060176</c:v>
                </c:pt>
                <c:pt idx="703">
                  <c:v>14.387174670010047</c:v>
                </c:pt>
                <c:pt idx="704">
                  <c:v>14.441845933756086</c:v>
                </c:pt>
                <c:pt idx="705">
                  <c:v>14.49672494830436</c:v>
                </c:pt>
                <c:pt idx="706">
                  <c:v>14.551812503107916</c:v>
                </c:pt>
                <c:pt idx="707">
                  <c:v>14.607109390619726</c:v>
                </c:pt>
                <c:pt idx="708">
                  <c:v>14.662616406304082</c:v>
                </c:pt>
                <c:pt idx="709">
                  <c:v>14.718334348648037</c:v>
                </c:pt>
                <c:pt idx="710">
                  <c:v>14.7742640191729</c:v>
                </c:pt>
                <c:pt idx="711">
                  <c:v>14.830406222445758</c:v>
                </c:pt>
                <c:pt idx="712">
                  <c:v>14.886761766091052</c:v>
                </c:pt>
                <c:pt idx="713">
                  <c:v>14.943331460802199</c:v>
                </c:pt>
                <c:pt idx="714">
                  <c:v>15.000116120353248</c:v>
                </c:pt>
                <c:pt idx="715">
                  <c:v>15.05711656161059</c:v>
                </c:pt>
                <c:pt idx="716">
                  <c:v>15.11433360454471</c:v>
                </c:pt>
                <c:pt idx="717">
                  <c:v>15.17176807224198</c:v>
                </c:pt>
                <c:pt idx="718">
                  <c:v>15.2294207909165</c:v>
                </c:pt>
                <c:pt idx="719">
                  <c:v>15.287292589921982</c:v>
                </c:pt>
                <c:pt idx="720">
                  <c:v>15.345384301763687</c:v>
                </c:pt>
                <c:pt idx="721">
                  <c:v>15.403696762110389</c:v>
                </c:pt>
                <c:pt idx="722">
                  <c:v>15.462230809806409</c:v>
                </c:pt>
                <c:pt idx="723">
                  <c:v>15.520987286883674</c:v>
                </c:pt>
                <c:pt idx="724">
                  <c:v>15.579967038573832</c:v>
                </c:pt>
                <c:pt idx="725">
                  <c:v>15.639170913320413</c:v>
                </c:pt>
                <c:pt idx="726">
                  <c:v>15.698599762791032</c:v>
                </c:pt>
                <c:pt idx="727">
                  <c:v>15.758254441889639</c:v>
                </c:pt>
                <c:pt idx="728">
                  <c:v>15.818135808768819</c:v>
                </c:pt>
                <c:pt idx="729">
                  <c:v>15.878244724842141</c:v>
                </c:pt>
                <c:pt idx="730">
                  <c:v>15.938582054796541</c:v>
                </c:pt>
                <c:pt idx="731">
                  <c:v>15.999148666604768</c:v>
                </c:pt>
                <c:pt idx="732">
                  <c:v>16.059945431537866</c:v>
                </c:pt>
                <c:pt idx="733">
                  <c:v>16.12097322417771</c:v>
                </c:pt>
                <c:pt idx="734">
                  <c:v>16.182232922429588</c:v>
                </c:pt>
                <c:pt idx="735">
                  <c:v>16.243725407534821</c:v>
                </c:pt>
                <c:pt idx="736">
                  <c:v>16.305451564083455</c:v>
                </c:pt>
                <c:pt idx="737">
                  <c:v>16.367412280026972</c:v>
                </c:pt>
                <c:pt idx="738">
                  <c:v>16.429608446691073</c:v>
                </c:pt>
                <c:pt idx="739">
                  <c:v>16.4920409587885</c:v>
                </c:pt>
                <c:pt idx="740">
                  <c:v>16.554710714431899</c:v>
                </c:pt>
                <c:pt idx="741">
                  <c:v>16.617618615146739</c:v>
                </c:pt>
                <c:pt idx="742">
                  <c:v>16.680765565884297</c:v>
                </c:pt>
                <c:pt idx="743">
                  <c:v>16.744152475034657</c:v>
                </c:pt>
                <c:pt idx="744">
                  <c:v>16.807780254439788</c:v>
                </c:pt>
                <c:pt idx="745">
                  <c:v>16.87164981940666</c:v>
                </c:pt>
                <c:pt idx="746">
                  <c:v>16.935762088720406</c:v>
                </c:pt>
                <c:pt idx="747">
                  <c:v>17.000117984657543</c:v>
                </c:pt>
                <c:pt idx="748">
                  <c:v>17.064718432999243</c:v>
                </c:pt>
                <c:pt idx="749">
                  <c:v>17.12956436304464</c:v>
                </c:pt>
                <c:pt idx="750">
                  <c:v>17.194656707624208</c:v>
                </c:pt>
                <c:pt idx="751">
                  <c:v>17.259996403113181</c:v>
                </c:pt>
                <c:pt idx="752">
                  <c:v>17.325584389445012</c:v>
                </c:pt>
                <c:pt idx="753">
                  <c:v>17.391421610124905</c:v>
                </c:pt>
                <c:pt idx="754">
                  <c:v>17.457509012243381</c:v>
                </c:pt>
                <c:pt idx="755">
                  <c:v>17.523847546489908</c:v>
                </c:pt>
                <c:pt idx="756">
                  <c:v>17.590438167166571</c:v>
                </c:pt>
                <c:pt idx="757">
                  <c:v>17.657281832201804</c:v>
                </c:pt>
                <c:pt idx="758">
                  <c:v>17.724379503164172</c:v>
                </c:pt>
                <c:pt idx="759">
                  <c:v>17.791732145276196</c:v>
                </c:pt>
                <c:pt idx="760">
                  <c:v>17.859340727428247</c:v>
                </c:pt>
                <c:pt idx="761">
                  <c:v>17.927206222192474</c:v>
                </c:pt>
                <c:pt idx="762">
                  <c:v>17.995329605836805</c:v>
                </c:pt>
                <c:pt idx="763">
                  <c:v>18.063711858338984</c:v>
                </c:pt>
                <c:pt idx="764">
                  <c:v>18.132353963400671</c:v>
                </c:pt>
                <c:pt idx="765">
                  <c:v>18.201256908461595</c:v>
                </c:pt>
                <c:pt idx="766">
                  <c:v>18.270421684713749</c:v>
                </c:pt>
                <c:pt idx="767">
                  <c:v>18.339849287115662</c:v>
                </c:pt>
                <c:pt idx="768">
                  <c:v>18.409540714406702</c:v>
                </c:pt>
                <c:pt idx="769">
                  <c:v>18.479496969121449</c:v>
                </c:pt>
                <c:pt idx="770">
                  <c:v>18.549719057604111</c:v>
                </c:pt>
                <c:pt idx="771">
                  <c:v>18.620207990023008</c:v>
                </c:pt>
                <c:pt idx="772">
                  <c:v>18.690964780385094</c:v>
                </c:pt>
                <c:pt idx="773">
                  <c:v>18.761990446550559</c:v>
                </c:pt>
                <c:pt idx="774">
                  <c:v>18.833286010247452</c:v>
                </c:pt>
                <c:pt idx="775">
                  <c:v>18.904852497086392</c:v>
                </c:pt>
                <c:pt idx="776">
                  <c:v>18.97669093657532</c:v>
                </c:pt>
                <c:pt idx="777">
                  <c:v>19.048802362134307</c:v>
                </c:pt>
                <c:pt idx="778">
                  <c:v>19.121187811110417</c:v>
                </c:pt>
                <c:pt idx="779">
                  <c:v>19.193848324792636</c:v>
                </c:pt>
                <c:pt idx="780">
                  <c:v>19.266784948426849</c:v>
                </c:pt>
                <c:pt idx="781">
                  <c:v>19.339998731230871</c:v>
                </c:pt>
                <c:pt idx="782">
                  <c:v>19.413490726409549</c:v>
                </c:pt>
                <c:pt idx="783">
                  <c:v>19.487261991169905</c:v>
                </c:pt>
                <c:pt idx="784">
                  <c:v>19.56131358673635</c:v>
                </c:pt>
                <c:pt idx="785">
                  <c:v>19.63564657836595</c:v>
                </c:pt>
                <c:pt idx="786">
                  <c:v>19.710262035363741</c:v>
                </c:pt>
                <c:pt idx="787">
                  <c:v>19.785161031098124</c:v>
                </c:pt>
                <c:pt idx="788">
                  <c:v>19.860344643016298</c:v>
                </c:pt>
                <c:pt idx="789">
                  <c:v>19.93581395265976</c:v>
                </c:pt>
                <c:pt idx="790">
                  <c:v>20.011570045679868</c:v>
                </c:pt>
                <c:pt idx="791">
                  <c:v>20.08761401185345</c:v>
                </c:pt>
                <c:pt idx="792">
                  <c:v>20.163946945098495</c:v>
                </c:pt>
                <c:pt idx="793">
                  <c:v>20.24056994348987</c:v>
                </c:pt>
                <c:pt idx="794">
                  <c:v>20.317484109275131</c:v>
                </c:pt>
                <c:pt idx="795">
                  <c:v>20.394690548890377</c:v>
                </c:pt>
                <c:pt idx="796">
                  <c:v>20.472190372976161</c:v>
                </c:pt>
                <c:pt idx="797">
                  <c:v>20.549984696393473</c:v>
                </c:pt>
                <c:pt idx="798">
                  <c:v>20.62807463823977</c:v>
                </c:pt>
                <c:pt idx="799">
                  <c:v>20.706461321865081</c:v>
                </c:pt>
                <c:pt idx="800">
                  <c:v>20.785145874888169</c:v>
                </c:pt>
                <c:pt idx="801">
                  <c:v>20.864129429212745</c:v>
                </c:pt>
                <c:pt idx="802">
                  <c:v>20.943413121043754</c:v>
                </c:pt>
                <c:pt idx="803">
                  <c:v>21.02299809090372</c:v>
                </c:pt>
                <c:pt idx="804">
                  <c:v>21.102885483649153</c:v>
                </c:pt>
                <c:pt idx="805">
                  <c:v>21.183076448487022</c:v>
                </c:pt>
                <c:pt idx="806">
                  <c:v>21.263572138991272</c:v>
                </c:pt>
                <c:pt idx="807">
                  <c:v>21.344373713119438</c:v>
                </c:pt>
                <c:pt idx="808">
                  <c:v>21.425482333229294</c:v>
                </c:pt>
                <c:pt idx="809">
                  <c:v>21.506899166095565</c:v>
                </c:pt>
                <c:pt idx="810">
                  <c:v>21.588625382926729</c:v>
                </c:pt>
                <c:pt idx="811">
                  <c:v>21.670662159381852</c:v>
                </c:pt>
                <c:pt idx="812">
                  <c:v>21.753010675587504</c:v>
                </c:pt>
                <c:pt idx="813">
                  <c:v>21.835672116154736</c:v>
                </c:pt>
                <c:pt idx="814">
                  <c:v>21.918647670196126</c:v>
                </c:pt>
                <c:pt idx="815">
                  <c:v>22.001938531342873</c:v>
                </c:pt>
                <c:pt idx="816">
                  <c:v>22.085545897761975</c:v>
                </c:pt>
                <c:pt idx="817">
                  <c:v>22.169470972173471</c:v>
                </c:pt>
                <c:pt idx="818">
                  <c:v>22.253714961867733</c:v>
                </c:pt>
                <c:pt idx="819">
                  <c:v>22.338279078722831</c:v>
                </c:pt>
                <c:pt idx="820">
                  <c:v>22.423164539221979</c:v>
                </c:pt>
                <c:pt idx="821">
                  <c:v>22.508372564471024</c:v>
                </c:pt>
                <c:pt idx="822">
                  <c:v>22.593904380216014</c:v>
                </c:pt>
                <c:pt idx="823">
                  <c:v>22.679761216860836</c:v>
                </c:pt>
                <c:pt idx="824">
                  <c:v>22.765944309484908</c:v>
                </c:pt>
                <c:pt idx="825">
                  <c:v>22.852454897860952</c:v>
                </c:pt>
                <c:pt idx="826">
                  <c:v>22.939294226472825</c:v>
                </c:pt>
                <c:pt idx="827">
                  <c:v>23.026463544533421</c:v>
                </c:pt>
                <c:pt idx="828">
                  <c:v>23.113964106002648</c:v>
                </c:pt>
                <c:pt idx="829">
                  <c:v>23.201797169605459</c:v>
                </c:pt>
                <c:pt idx="830">
                  <c:v>23.289963998849959</c:v>
                </c:pt>
                <c:pt idx="831">
                  <c:v>23.378465862045591</c:v>
                </c:pt>
                <c:pt idx="832">
                  <c:v>23.467304032321366</c:v>
                </c:pt>
                <c:pt idx="833">
                  <c:v>23.556479787644186</c:v>
                </c:pt>
                <c:pt idx="834">
                  <c:v>23.645994410837233</c:v>
                </c:pt>
                <c:pt idx="835">
                  <c:v>23.735849189598415</c:v>
                </c:pt>
                <c:pt idx="836">
                  <c:v>23.826045416518891</c:v>
                </c:pt>
                <c:pt idx="837">
                  <c:v>23.916584389101665</c:v>
                </c:pt>
                <c:pt idx="838">
                  <c:v>24.007467409780251</c:v>
                </c:pt>
                <c:pt idx="839">
                  <c:v>24.098695785937416</c:v>
                </c:pt>
                <c:pt idx="840">
                  <c:v>24.190270829923978</c:v>
                </c:pt>
                <c:pt idx="841">
                  <c:v>24.28219385907769</c:v>
                </c:pt>
                <c:pt idx="842">
                  <c:v>24.374466195742187</c:v>
                </c:pt>
                <c:pt idx="843">
                  <c:v>24.467089167286009</c:v>
                </c:pt>
                <c:pt idx="844">
                  <c:v>24.560064106121697</c:v>
                </c:pt>
                <c:pt idx="845">
                  <c:v>24.65339234972496</c:v>
                </c:pt>
                <c:pt idx="846">
                  <c:v>24.747075240653917</c:v>
                </c:pt>
                <c:pt idx="847">
                  <c:v>24.841114126568403</c:v>
                </c:pt>
                <c:pt idx="848">
                  <c:v>24.935510360249364</c:v>
                </c:pt>
                <c:pt idx="849">
                  <c:v>25.030265299618311</c:v>
                </c:pt>
                <c:pt idx="850">
                  <c:v>25.12538030775686</c:v>
                </c:pt>
                <c:pt idx="851">
                  <c:v>25.220856752926338</c:v>
                </c:pt>
                <c:pt idx="852">
                  <c:v>25.31669600858746</c:v>
                </c:pt>
                <c:pt idx="853">
                  <c:v>25.412899453420092</c:v>
                </c:pt>
                <c:pt idx="854">
                  <c:v>25.509468471343091</c:v>
                </c:pt>
                <c:pt idx="855">
                  <c:v>25.606404451534196</c:v>
                </c:pt>
                <c:pt idx="856">
                  <c:v>25.703708788450026</c:v>
                </c:pt>
                <c:pt idx="857">
                  <c:v>25.801382881846138</c:v>
                </c:pt>
                <c:pt idx="858">
                  <c:v>25.899428136797155</c:v>
                </c:pt>
                <c:pt idx="859">
                  <c:v>25.997845963716983</c:v>
                </c:pt>
                <c:pt idx="860">
                  <c:v>26.096637778379108</c:v>
                </c:pt>
                <c:pt idx="861">
                  <c:v>26.19580500193695</c:v>
                </c:pt>
                <c:pt idx="862">
                  <c:v>26.295349060944311</c:v>
                </c:pt>
                <c:pt idx="863">
                  <c:v>26.3952713873759</c:v>
                </c:pt>
                <c:pt idx="864">
                  <c:v>26.495573418647929</c:v>
                </c:pt>
                <c:pt idx="865">
                  <c:v>26.596256597638792</c:v>
                </c:pt>
                <c:pt idx="866">
                  <c:v>26.69732237270982</c:v>
                </c:pt>
                <c:pt idx="867">
                  <c:v>26.79877219772612</c:v>
                </c:pt>
                <c:pt idx="868">
                  <c:v>26.90060753207748</c:v>
                </c:pt>
                <c:pt idx="869">
                  <c:v>27.002829840699373</c:v>
                </c:pt>
                <c:pt idx="870">
                  <c:v>27.105440594094031</c:v>
                </c:pt>
                <c:pt idx="871">
                  <c:v>27.208441268351589</c:v>
                </c:pt>
                <c:pt idx="872">
                  <c:v>27.311833345171326</c:v>
                </c:pt>
                <c:pt idx="873">
                  <c:v>27.415618311882977</c:v>
                </c:pt>
                <c:pt idx="874">
                  <c:v>27.519797661468132</c:v>
                </c:pt>
                <c:pt idx="875">
                  <c:v>27.624372892581711</c:v>
                </c:pt>
                <c:pt idx="876">
                  <c:v>27.729345509573523</c:v>
                </c:pt>
                <c:pt idx="877">
                  <c:v>27.834717022509903</c:v>
                </c:pt>
                <c:pt idx="878">
                  <c:v>27.940488947195441</c:v>
                </c:pt>
                <c:pt idx="879">
                  <c:v>28.046662805194785</c:v>
                </c:pt>
                <c:pt idx="880">
                  <c:v>28.153240123854527</c:v>
                </c:pt>
                <c:pt idx="881">
                  <c:v>28.260222436325176</c:v>
                </c:pt>
                <c:pt idx="882">
                  <c:v>28.367611281583212</c:v>
                </c:pt>
                <c:pt idx="883">
                  <c:v>28.475408204453228</c:v>
                </c:pt>
                <c:pt idx="884">
                  <c:v>28.583614755630151</c:v>
                </c:pt>
                <c:pt idx="885">
                  <c:v>28.692232491701546</c:v>
                </c:pt>
                <c:pt idx="886">
                  <c:v>28.801262975170012</c:v>
                </c:pt>
                <c:pt idx="887">
                  <c:v>28.910707774475657</c:v>
                </c:pt>
                <c:pt idx="888">
                  <c:v>29.020568464018666</c:v>
                </c:pt>
                <c:pt idx="889">
                  <c:v>29.130846624181938</c:v>
                </c:pt>
                <c:pt idx="890">
                  <c:v>29.241543841353831</c:v>
                </c:pt>
                <c:pt idx="891">
                  <c:v>29.352661707950976</c:v>
                </c:pt>
                <c:pt idx="892">
                  <c:v>29.46420182244119</c:v>
                </c:pt>
                <c:pt idx="893">
                  <c:v>29.576165789366467</c:v>
                </c:pt>
                <c:pt idx="894">
                  <c:v>29.688555219366059</c:v>
                </c:pt>
                <c:pt idx="895">
                  <c:v>29.801371729199651</c:v>
                </c:pt>
                <c:pt idx="896">
                  <c:v>29.91461694177061</c:v>
                </c:pt>
                <c:pt idx="897">
                  <c:v>30.02829248614934</c:v>
                </c:pt>
                <c:pt idx="898">
                  <c:v>30.142399997596709</c:v>
                </c:pt>
                <c:pt idx="899">
                  <c:v>30.256941117587576</c:v>
                </c:pt>
                <c:pt idx="900">
                  <c:v>30.37191749383441</c:v>
                </c:pt>
                <c:pt idx="901">
                  <c:v>30.48733078031098</c:v>
                </c:pt>
                <c:pt idx="902">
                  <c:v>30.603182637276163</c:v>
                </c:pt>
                <c:pt idx="903">
                  <c:v>30.719474731297812</c:v>
                </c:pt>
                <c:pt idx="904">
                  <c:v>30.836208735276745</c:v>
                </c:pt>
                <c:pt idx="905">
                  <c:v>30.953386328470799</c:v>
                </c:pt>
                <c:pt idx="906">
                  <c:v>31.07100919651899</c:v>
                </c:pt>
                <c:pt idx="907">
                  <c:v>31.189079031465763</c:v>
                </c:pt>
                <c:pt idx="908">
                  <c:v>31.307597531785333</c:v>
                </c:pt>
                <c:pt idx="909">
                  <c:v>31.42656640240612</c:v>
                </c:pt>
                <c:pt idx="910">
                  <c:v>31.545987354735264</c:v>
                </c:pt>
                <c:pt idx="911">
                  <c:v>31.66586210668326</c:v>
                </c:pt>
                <c:pt idx="912">
                  <c:v>31.786192382688657</c:v>
                </c:pt>
                <c:pt idx="913">
                  <c:v>31.906979913742877</c:v>
                </c:pt>
                <c:pt idx="914">
                  <c:v>32.0282264374151</c:v>
                </c:pt>
                <c:pt idx="915">
                  <c:v>32.14993369787728</c:v>
                </c:pt>
                <c:pt idx="916">
                  <c:v>32.272103445929211</c:v>
                </c:pt>
                <c:pt idx="917">
                  <c:v>32.394737439023743</c:v>
                </c:pt>
                <c:pt idx="918">
                  <c:v>32.517837441292031</c:v>
                </c:pt>
                <c:pt idx="919">
                  <c:v>32.641405223568938</c:v>
                </c:pt>
                <c:pt idx="920">
                  <c:v>32.765442563418503</c:v>
                </c:pt>
                <c:pt idx="921">
                  <c:v>32.889951245159494</c:v>
                </c:pt>
                <c:pt idx="922">
                  <c:v>33.014933059891099</c:v>
                </c:pt>
                <c:pt idx="923">
                  <c:v>33.140389805518687</c:v>
                </c:pt>
                <c:pt idx="924">
                  <c:v>33.266323286779659</c:v>
                </c:pt>
                <c:pt idx="925">
                  <c:v>33.39273531526942</c:v>
                </c:pt>
                <c:pt idx="926">
                  <c:v>33.519627709467443</c:v>
                </c:pt>
                <c:pt idx="927">
                  <c:v>33.647002294763418</c:v>
                </c:pt>
                <c:pt idx="928">
                  <c:v>33.774860903483521</c:v>
                </c:pt>
                <c:pt idx="929">
                  <c:v>33.903205374916759</c:v>
                </c:pt>
                <c:pt idx="930">
                  <c:v>34.032037555341446</c:v>
                </c:pt>
                <c:pt idx="931">
                  <c:v>34.161359298051742</c:v>
                </c:pt>
                <c:pt idx="932">
                  <c:v>34.291172463384342</c:v>
                </c:pt>
                <c:pt idx="933">
                  <c:v>34.421478918745201</c:v>
                </c:pt>
                <c:pt idx="934">
                  <c:v>34.552280538636431</c:v>
                </c:pt>
                <c:pt idx="935">
                  <c:v>34.683579204683248</c:v>
                </c:pt>
                <c:pt idx="936">
                  <c:v>34.815376805661046</c:v>
                </c:pt>
                <c:pt idx="937">
                  <c:v>34.94767523752256</c:v>
                </c:pt>
                <c:pt idx="938">
                  <c:v>35.080476403425145</c:v>
                </c:pt>
                <c:pt idx="939">
                  <c:v>35.213782213758158</c:v>
                </c:pt>
                <c:pt idx="940">
                  <c:v>35.347594586170437</c:v>
                </c:pt>
                <c:pt idx="941">
                  <c:v>35.481915445597885</c:v>
                </c:pt>
                <c:pt idx="942">
                  <c:v>35.616746724291154</c:v>
                </c:pt>
                <c:pt idx="943">
                  <c:v>35.752090361843464</c:v>
                </c:pt>
                <c:pt idx="944">
                  <c:v>35.887948305218472</c:v>
                </c:pt>
                <c:pt idx="945">
                  <c:v>36.024322508778305</c:v>
                </c:pt>
                <c:pt idx="946">
                  <c:v>36.161214934311666</c:v>
                </c:pt>
                <c:pt idx="947">
                  <c:v>36.298627551062047</c:v>
                </c:pt>
                <c:pt idx="948">
                  <c:v>36.436562335756086</c:v>
                </c:pt>
                <c:pt idx="949">
                  <c:v>36.575021272631957</c:v>
                </c:pt>
                <c:pt idx="950">
                  <c:v>36.714006353467958</c:v>
                </c:pt>
                <c:pt idx="951">
                  <c:v>36.853519577611138</c:v>
                </c:pt>
                <c:pt idx="952">
                  <c:v>36.993562952006059</c:v>
                </c:pt>
                <c:pt idx="953">
                  <c:v>37.13413849122368</c:v>
                </c:pt>
                <c:pt idx="954">
                  <c:v>37.275248217490329</c:v>
                </c:pt>
                <c:pt idx="955">
                  <c:v>37.416894160716794</c:v>
                </c:pt>
                <c:pt idx="956">
                  <c:v>37.559078358527522</c:v>
                </c:pt>
                <c:pt idx="957">
                  <c:v>37.70180285628993</c:v>
                </c:pt>
                <c:pt idx="958">
                  <c:v>37.845069707143836</c:v>
                </c:pt>
                <c:pt idx="959">
                  <c:v>37.988880972030984</c:v>
                </c:pt>
                <c:pt idx="960">
                  <c:v>38.133238719724702</c:v>
                </c:pt>
                <c:pt idx="961">
                  <c:v>38.278145026859654</c:v>
                </c:pt>
                <c:pt idx="962">
                  <c:v>38.423601977961724</c:v>
                </c:pt>
                <c:pt idx="963">
                  <c:v>38.569611665477979</c:v>
                </c:pt>
                <c:pt idx="964">
                  <c:v>38.716176189806795</c:v>
                </c:pt>
                <c:pt idx="965">
                  <c:v>38.863297659328062</c:v>
                </c:pt>
                <c:pt idx="966">
                  <c:v>39.010978190433512</c:v>
                </c:pt>
                <c:pt idx="967">
                  <c:v>39.159219907557159</c:v>
                </c:pt>
                <c:pt idx="968">
                  <c:v>39.308024943205879</c:v>
                </c:pt>
                <c:pt idx="969">
                  <c:v>39.457395437990066</c:v>
                </c:pt>
                <c:pt idx="970">
                  <c:v>39.60733354065443</c:v>
                </c:pt>
                <c:pt idx="971">
                  <c:v>39.757841408108916</c:v>
                </c:pt>
                <c:pt idx="972">
                  <c:v>39.908921205459734</c:v>
                </c:pt>
                <c:pt idx="973">
                  <c:v>40.060575106040481</c:v>
                </c:pt>
                <c:pt idx="974">
                  <c:v>40.212805291443438</c:v>
                </c:pt>
                <c:pt idx="975">
                  <c:v>40.365613951550927</c:v>
                </c:pt>
                <c:pt idx="976">
                  <c:v>40.519003284566821</c:v>
                </c:pt>
                <c:pt idx="977">
                  <c:v>40.672975497048178</c:v>
                </c:pt>
                <c:pt idx="978">
                  <c:v>40.827532803936961</c:v>
                </c:pt>
                <c:pt idx="979">
                  <c:v>40.98267742859192</c:v>
                </c:pt>
                <c:pt idx="980">
                  <c:v>41.138411602820568</c:v>
                </c:pt>
                <c:pt idx="981">
                  <c:v>41.294737566911287</c:v>
                </c:pt>
                <c:pt idx="982">
                  <c:v>41.451657569665549</c:v>
                </c:pt>
                <c:pt idx="983">
                  <c:v>41.609173868430283</c:v>
                </c:pt>
                <c:pt idx="984">
                  <c:v>41.767288729130321</c:v>
                </c:pt>
                <c:pt idx="985">
                  <c:v>41.92600442630102</c:v>
                </c:pt>
                <c:pt idx="986">
                  <c:v>42.085323243120968</c:v>
                </c:pt>
                <c:pt idx="987">
                  <c:v>42.245247471444827</c:v>
                </c:pt>
                <c:pt idx="988">
                  <c:v>42.40577941183632</c:v>
                </c:pt>
                <c:pt idx="989">
                  <c:v>42.566921373601296</c:v>
                </c:pt>
                <c:pt idx="990">
                  <c:v>42.728675674820984</c:v>
                </c:pt>
                <c:pt idx="991">
                  <c:v>42.891044642385303</c:v>
                </c:pt>
                <c:pt idx="992">
                  <c:v>43.054030612026366</c:v>
                </c:pt>
                <c:pt idx="993">
                  <c:v>43.217635928352067</c:v>
                </c:pt>
                <c:pt idx="994">
                  <c:v>43.381862944879806</c:v>
                </c:pt>
                <c:pt idx="995">
                  <c:v>43.546714024070347</c:v>
                </c:pt>
                <c:pt idx="996">
                  <c:v>43.712191537361818</c:v>
                </c:pt>
                <c:pt idx="997">
                  <c:v>43.878297865203791</c:v>
                </c:pt>
                <c:pt idx="998">
                  <c:v>44.045035397091567</c:v>
                </c:pt>
                <c:pt idx="999">
                  <c:v>44.212406531600514</c:v>
                </c:pt>
                <c:pt idx="1000">
                  <c:v>44.380413676420595</c:v>
                </c:pt>
                <c:pt idx="1001">
                  <c:v>44.549059248390996</c:v>
                </c:pt>
                <c:pt idx="1002">
                  <c:v>44.718345673534884</c:v>
                </c:pt>
                <c:pt idx="1003">
                  <c:v>44.888275387094318</c:v>
                </c:pt>
                <c:pt idx="1004">
                  <c:v>45.05885083356528</c:v>
                </c:pt>
                <c:pt idx="1005">
                  <c:v>45.23007446673283</c:v>
                </c:pt>
                <c:pt idx="1006">
                  <c:v>45.401948749706413</c:v>
                </c:pt>
                <c:pt idx="1007">
                  <c:v>45.574476154955299</c:v>
                </c:pt>
                <c:pt idx="1008">
                  <c:v>45.747659164344128</c:v>
                </c:pt>
                <c:pt idx="1009">
                  <c:v>45.921500269168639</c:v>
                </c:pt>
                <c:pt idx="1010">
                  <c:v>46.09600197019148</c:v>
                </c:pt>
                <c:pt idx="1011">
                  <c:v>46.271166777678211</c:v>
                </c:pt>
                <c:pt idx="1012">
                  <c:v>46.446997211433391</c:v>
                </c:pt>
                <c:pt idx="1013">
                  <c:v>46.623495800836842</c:v>
                </c:pt>
                <c:pt idx="1014">
                  <c:v>46.800665084880023</c:v>
                </c:pt>
                <c:pt idx="1015">
                  <c:v>46.97850761220257</c:v>
                </c:pt>
                <c:pt idx="1016">
                  <c:v>47.157025941128943</c:v>
                </c:pt>
                <c:pt idx="1017">
                  <c:v>47.336222639705234</c:v>
                </c:pt>
                <c:pt idx="1018">
                  <c:v>47.516100285736115</c:v>
                </c:pt>
                <c:pt idx="1019">
                  <c:v>47.696661466821915</c:v>
                </c:pt>
                <c:pt idx="1020">
                  <c:v>47.877908780395842</c:v>
                </c:pt>
                <c:pt idx="1021">
                  <c:v>48.059844833761346</c:v>
                </c:pt>
                <c:pt idx="1022">
                  <c:v>48.242472244129644</c:v>
                </c:pt>
                <c:pt idx="1023">
                  <c:v>48.425793638657339</c:v>
                </c:pt>
                <c:pt idx="1024">
                  <c:v>48.60981165448424</c:v>
                </c:pt>
                <c:pt idx="1025">
                  <c:v>48.794528938771279</c:v>
                </c:pt>
                <c:pt idx="1026">
                  <c:v>48.979948148738615</c:v>
                </c:pt>
                <c:pt idx="1027">
                  <c:v>49.16607195170382</c:v>
                </c:pt>
                <c:pt idx="1028">
                  <c:v>49.352903025120298</c:v>
                </c:pt>
                <c:pt idx="1029">
                  <c:v>49.540444056615755</c:v>
                </c:pt>
                <c:pt idx="1030">
                  <c:v>49.728697744030896</c:v>
                </c:pt>
                <c:pt idx="1031">
                  <c:v>49.917666795458217</c:v>
                </c:pt>
                <c:pt idx="1032">
                  <c:v>50.107353929280961</c:v>
                </c:pt>
                <c:pt idx="1033">
                  <c:v>50.297761874212227</c:v>
                </c:pt>
                <c:pt idx="1034">
                  <c:v>50.488893369334235</c:v>
                </c:pt>
                <c:pt idx="1035">
                  <c:v>50.680751164137703</c:v>
                </c:pt>
                <c:pt idx="1036">
                  <c:v>50.873338018561427</c:v>
                </c:pt>
                <c:pt idx="1037">
                  <c:v>51.06665670303196</c:v>
                </c:pt>
                <c:pt idx="1038">
                  <c:v>51.260709998503479</c:v>
                </c:pt>
                <c:pt idx="1039">
                  <c:v>51.455500696497793</c:v>
                </c:pt>
                <c:pt idx="1040">
                  <c:v>51.651031599144488</c:v>
                </c:pt>
                <c:pt idx="1041">
                  <c:v>51.847305519221237</c:v>
                </c:pt>
                <c:pt idx="1042">
                  <c:v>52.044325280194279</c:v>
                </c:pt>
                <c:pt idx="1043">
                  <c:v>52.242093716259021</c:v>
                </c:pt>
                <c:pt idx="1044">
                  <c:v>52.440613672380806</c:v>
                </c:pt>
                <c:pt idx="1045">
                  <c:v>52.639888004335852</c:v>
                </c:pt>
                <c:pt idx="1046">
                  <c:v>52.83991957875233</c:v>
                </c:pt>
                <c:pt idx="1047">
                  <c:v>53.040711273151587</c:v>
                </c:pt>
                <c:pt idx="1048">
                  <c:v>53.242265975989561</c:v>
                </c:pt>
                <c:pt idx="1049">
                  <c:v>53.444586586698321</c:v>
                </c:pt>
                <c:pt idx="1050">
                  <c:v>53.647676015727775</c:v>
                </c:pt>
                <c:pt idx="1051">
                  <c:v>53.851537184587542</c:v>
                </c:pt>
                <c:pt idx="1052">
                  <c:v>54.056173025888974</c:v>
                </c:pt>
                <c:pt idx="1053">
                  <c:v>54.261586483387354</c:v>
                </c:pt>
                <c:pt idx="1054">
                  <c:v>54.467780512024227</c:v>
                </c:pt>
                <c:pt idx="1055">
                  <c:v>54.674758077969919</c:v>
                </c:pt>
                <c:pt idx="1056">
                  <c:v>54.882522158666205</c:v>
                </c:pt>
                <c:pt idx="1057">
                  <c:v>55.091075742869137</c:v>
                </c:pt>
                <c:pt idx="1058">
                  <c:v>55.300421830692038</c:v>
                </c:pt>
                <c:pt idx="1059">
                  <c:v>55.51056343364867</c:v>
                </c:pt>
                <c:pt idx="1060">
                  <c:v>55.721503574696534</c:v>
                </c:pt>
                <c:pt idx="1061">
                  <c:v>55.933245288280382</c:v>
                </c:pt>
                <c:pt idx="1062">
                  <c:v>56.145791620375846</c:v>
                </c:pt>
                <c:pt idx="1063">
                  <c:v>56.359145628533277</c:v>
                </c:pt>
                <c:pt idx="1064">
                  <c:v>56.573310381921708</c:v>
                </c:pt>
                <c:pt idx="1065">
                  <c:v>56.788288961373013</c:v>
                </c:pt>
                <c:pt idx="1066">
                  <c:v>57.004084459426231</c:v>
                </c:pt>
                <c:pt idx="1067">
                  <c:v>57.220699980372054</c:v>
                </c:pt>
                <c:pt idx="1068">
                  <c:v>57.438138640297467</c:v>
                </c:pt>
                <c:pt idx="1069">
                  <c:v>57.656403567130596</c:v>
                </c:pt>
                <c:pt idx="1070">
                  <c:v>57.875497900685694</c:v>
                </c:pt>
                <c:pt idx="1071">
                  <c:v>58.0954247927083</c:v>
                </c:pt>
                <c:pt idx="1072">
                  <c:v>58.316187406920591</c:v>
                </c:pt>
                <c:pt idx="1073">
                  <c:v>58.537788919066891</c:v>
                </c:pt>
                <c:pt idx="1074">
                  <c:v>58.760232516959348</c:v>
                </c:pt>
                <c:pt idx="1075">
                  <c:v>58.983521400523799</c:v>
                </c:pt>
                <c:pt idx="1076">
                  <c:v>59.207658781845794</c:v>
                </c:pt>
                <c:pt idx="1077">
                  <c:v>59.432647885216809</c:v>
                </c:pt>
                <c:pt idx="1078">
                  <c:v>59.658491947180636</c:v>
                </c:pt>
                <c:pt idx="1079">
                  <c:v>59.885194216579926</c:v>
                </c:pt>
                <c:pt idx="1080">
                  <c:v>60.112757954602934</c:v>
                </c:pt>
                <c:pt idx="1081">
                  <c:v>60.341186434830426</c:v>
                </c:pt>
                <c:pt idx="1082">
                  <c:v>60.570482943282784</c:v>
                </c:pt>
                <c:pt idx="1083">
                  <c:v>60.800650778467258</c:v>
                </c:pt>
                <c:pt idx="1084">
                  <c:v>61.031693251425438</c:v>
                </c:pt>
                <c:pt idx="1085">
                  <c:v>61.263613685780854</c:v>
                </c:pt>
                <c:pt idx="1086">
                  <c:v>61.496415417786821</c:v>
                </c:pt>
                <c:pt idx="1087">
                  <c:v>61.730101796374413</c:v>
                </c:pt>
                <c:pt idx="1088">
                  <c:v>61.964676183200638</c:v>
                </c:pt>
                <c:pt idx="1089">
                  <c:v>62.200141952696804</c:v>
                </c:pt>
                <c:pt idx="1090">
                  <c:v>62.43650249211705</c:v>
                </c:pt>
                <c:pt idx="1091">
                  <c:v>62.673761201587098</c:v>
                </c:pt>
                <c:pt idx="1092">
                  <c:v>62.911921494153134</c:v>
                </c:pt>
                <c:pt idx="1093">
                  <c:v>63.150986795830917</c:v>
                </c:pt>
                <c:pt idx="1094">
                  <c:v>63.390960545655076</c:v>
                </c:pt>
                <c:pt idx="1095">
                  <c:v>63.631846195728571</c:v>
                </c:pt>
                <c:pt idx="1096">
                  <c:v>63.873647211272342</c:v>
                </c:pt>
                <c:pt idx="1097">
                  <c:v>64.116367070675182</c:v>
                </c:pt>
                <c:pt idx="1098">
                  <c:v>64.360009265543752</c:v>
                </c:pt>
                <c:pt idx="1099">
                  <c:v>64.604577300752823</c:v>
                </c:pt>
                <c:pt idx="1100">
                  <c:v>64.850074694495689</c:v>
                </c:pt>
                <c:pt idx="1101">
                  <c:v>65.096504978334778</c:v>
                </c:pt>
                <c:pt idx="1102">
                  <c:v>65.343871697252453</c:v>
                </c:pt>
                <c:pt idx="1103">
                  <c:v>65.592178409702015</c:v>
                </c:pt>
                <c:pt idx="1104">
                  <c:v>65.84142868765889</c:v>
                </c:pt>
                <c:pt idx="1105">
                  <c:v>66.091626116671989</c:v>
                </c:pt>
                <c:pt idx="1106">
                  <c:v>66.342774295915348</c:v>
                </c:pt>
                <c:pt idx="1107">
                  <c:v>66.594876838239827</c:v>
                </c:pt>
                <c:pt idx="1108">
                  <c:v>66.847937370225139</c:v>
                </c:pt>
                <c:pt idx="1109">
                  <c:v>67.101959532232001</c:v>
                </c:pt>
                <c:pt idx="1110">
                  <c:v>67.356946978454488</c:v>
                </c:pt>
                <c:pt idx="1111">
                  <c:v>67.612903376972611</c:v>
                </c:pt>
                <c:pt idx="1112">
                  <c:v>67.869832409805113</c:v>
                </c:pt>
                <c:pt idx="1113">
                  <c:v>68.127737772962377</c:v>
                </c:pt>
                <c:pt idx="1114">
                  <c:v>68.38662317649964</c:v>
                </c:pt>
                <c:pt idx="1115">
                  <c:v>68.646492344570333</c:v>
                </c:pt>
                <c:pt idx="1116">
                  <c:v>68.907349015479696</c:v>
                </c:pt>
                <c:pt idx="1117">
                  <c:v>69.16919694173852</c:v>
                </c:pt>
                <c:pt idx="1118">
                  <c:v>69.432039890117125</c:v>
                </c:pt>
                <c:pt idx="1119">
                  <c:v>69.695881641699572</c:v>
                </c:pt>
                <c:pt idx="1120">
                  <c:v>69.960725991938034</c:v>
                </c:pt>
                <c:pt idx="1121">
                  <c:v>70.226576750707395</c:v>
                </c:pt>
                <c:pt idx="1122">
                  <c:v>70.493437742360086</c:v>
                </c:pt>
                <c:pt idx="1123">
                  <c:v>70.76131280578106</c:v>
                </c:pt>
                <c:pt idx="1124">
                  <c:v>71.030205794443035</c:v>
                </c:pt>
                <c:pt idx="1125">
                  <c:v>71.300120576461921</c:v>
                </c:pt>
                <c:pt idx="1126">
                  <c:v>71.571061034652473</c:v>
                </c:pt>
                <c:pt idx="1127">
                  <c:v>71.84303106658416</c:v>
                </c:pt>
                <c:pt idx="1128">
                  <c:v>72.116034584637177</c:v>
                </c:pt>
                <c:pt idx="1129">
                  <c:v>72.390075516058801</c:v>
                </c:pt>
                <c:pt idx="1130">
                  <c:v>72.665157803019824</c:v>
                </c:pt>
                <c:pt idx="1131">
                  <c:v>72.941285402671298</c:v>
                </c:pt>
                <c:pt idx="1132">
                  <c:v>73.218462287201447</c:v>
                </c:pt>
                <c:pt idx="1133">
                  <c:v>73.496692443892812</c:v>
                </c:pt>
                <c:pt idx="1134">
                  <c:v>73.775979875179601</c:v>
                </c:pt>
                <c:pt idx="1135">
                  <c:v>74.056328598705292</c:v>
                </c:pt>
                <c:pt idx="1136">
                  <c:v>74.337742647380381</c:v>
                </c:pt>
                <c:pt idx="1137">
                  <c:v>74.620226069440434</c:v>
                </c:pt>
                <c:pt idx="1138">
                  <c:v>74.903782928504313</c:v>
                </c:pt>
                <c:pt idx="1139">
                  <c:v>75.188417303632633</c:v>
                </c:pt>
                <c:pt idx="1140">
                  <c:v>75.474133289386444</c:v>
                </c:pt>
                <c:pt idx="1141">
                  <c:v>75.760934995886117</c:v>
                </c:pt>
                <c:pt idx="1142">
                  <c:v>76.04882654887048</c:v>
                </c:pt>
                <c:pt idx="1143">
                  <c:v>76.337812089756184</c:v>
                </c:pt>
                <c:pt idx="1144">
                  <c:v>76.627895775697255</c:v>
                </c:pt>
                <c:pt idx="1145">
                  <c:v>76.919081779644912</c:v>
                </c:pt>
                <c:pt idx="1146">
                  <c:v>77.211374290407562</c:v>
                </c:pt>
                <c:pt idx="1147">
                  <c:v>77.504777512711115</c:v>
                </c:pt>
                <c:pt idx="1148">
                  <c:v>77.799295667259415</c:v>
                </c:pt>
                <c:pt idx="1149">
                  <c:v>78.094932990795002</c:v>
                </c:pt>
                <c:pt idx="1150">
                  <c:v>78.391693736160022</c:v>
                </c:pt>
                <c:pt idx="1151">
                  <c:v>78.689582172357433</c:v>
                </c:pt>
                <c:pt idx="1152">
                  <c:v>78.988602584612394</c:v>
                </c:pt>
                <c:pt idx="1153">
                  <c:v>79.288759274433929</c:v>
                </c:pt>
                <c:pt idx="1154">
                  <c:v>79.590056559676782</c:v>
                </c:pt>
                <c:pt idx="1155">
                  <c:v>79.892498774603553</c:v>
                </c:pt>
                <c:pt idx="1156">
                  <c:v>80.196090269947049</c:v>
                </c:pt>
                <c:pt idx="1157">
                  <c:v>80.500835412972847</c:v>
                </c:pt>
                <c:pt idx="1158">
                  <c:v>80.806738587542142</c:v>
                </c:pt>
                <c:pt idx="1159">
                  <c:v>81.113804194174804</c:v>
                </c:pt>
                <c:pt idx="1160">
                  <c:v>81.422036650112673</c:v>
                </c:pt>
                <c:pt idx="1161">
                  <c:v>81.73144038938311</c:v>
                </c:pt>
                <c:pt idx="1162">
                  <c:v>82.042019862862773</c:v>
                </c:pt>
                <c:pt idx="1163">
                  <c:v>82.353779538341655</c:v>
                </c:pt>
                <c:pt idx="1164">
                  <c:v>82.666723900587357</c:v>
                </c:pt>
                <c:pt idx="1165">
                  <c:v>82.980857451409591</c:v>
                </c:pt>
                <c:pt idx="1166">
                  <c:v>83.296184709724955</c:v>
                </c:pt>
                <c:pt idx="1167">
                  <c:v>83.612710211621916</c:v>
                </c:pt>
                <c:pt idx="1168">
                  <c:v>83.930438510426086</c:v>
                </c:pt>
                <c:pt idx="1169">
                  <c:v>84.249374176765713</c:v>
                </c:pt>
                <c:pt idx="1170">
                  <c:v>84.569521798637425</c:v>
                </c:pt>
                <c:pt idx="1171">
                  <c:v>84.890885981472252</c:v>
                </c:pt>
                <c:pt idx="1172">
                  <c:v>85.21347134820185</c:v>
                </c:pt>
                <c:pt idx="1173">
                  <c:v>85.53728253932502</c:v>
                </c:pt>
                <c:pt idx="1174">
                  <c:v>85.862324212974457</c:v>
                </c:pt>
                <c:pt idx="1175">
                  <c:v>86.188601044983756</c:v>
                </c:pt>
                <c:pt idx="1176">
                  <c:v>86.516117728954697</c:v>
                </c:pt>
                <c:pt idx="1177">
                  <c:v>86.844878976324722</c:v>
                </c:pt>
                <c:pt idx="1178">
                  <c:v>87.17488951643476</c:v>
                </c:pt>
                <c:pt idx="1179">
                  <c:v>87.506154096597214</c:v>
                </c:pt>
                <c:pt idx="1180">
                  <c:v>87.838677482164286</c:v>
                </c:pt>
                <c:pt idx="1181">
                  <c:v>88.172464456596515</c:v>
                </c:pt>
                <c:pt idx="1182">
                  <c:v>88.507519821531588</c:v>
                </c:pt>
                <c:pt idx="1183">
                  <c:v>88.843848396853417</c:v>
                </c:pt>
                <c:pt idx="1184">
                  <c:v>89.181455020761462</c:v>
                </c:pt>
                <c:pt idx="1185">
                  <c:v>89.52034454984036</c:v>
                </c:pt>
                <c:pt idx="1186">
                  <c:v>89.860521859129761</c:v>
                </c:pt>
                <c:pt idx="1187">
                  <c:v>90.20199184219446</c:v>
                </c:pt>
                <c:pt idx="1188">
                  <c:v>90.544759411194804</c:v>
                </c:pt>
                <c:pt idx="1189">
                  <c:v>90.888829496957342</c:v>
                </c:pt>
                <c:pt idx="1190">
                  <c:v>91.234207049045779</c:v>
                </c:pt>
                <c:pt idx="1191">
                  <c:v>91.580897035832152</c:v>
                </c:pt>
                <c:pt idx="1192">
                  <c:v>91.928904444568317</c:v>
                </c:pt>
                <c:pt idx="1193">
                  <c:v>92.278234281457685</c:v>
                </c:pt>
                <c:pt idx="1194">
                  <c:v>92.628891571727223</c:v>
                </c:pt>
                <c:pt idx="1195">
                  <c:v>92.980881359699794</c:v>
                </c:pt>
                <c:pt idx="1196">
                  <c:v>93.334208708866655</c:v>
                </c:pt>
                <c:pt idx="1197">
                  <c:v>93.688878701960348</c:v>
                </c:pt>
                <c:pt idx="1198">
                  <c:v>94.044896441027802</c:v>
                </c:pt>
                <c:pt idx="1199">
                  <c:v>94.402267047503713</c:v>
                </c:pt>
                <c:pt idx="1200">
                  <c:v>94.76099566228423</c:v>
                </c:pt>
                <c:pt idx="1201">
                  <c:v>95.12108744580091</c:v>
                </c:pt>
                <c:pt idx="1202">
                  <c:v>95.482547578094952</c:v>
                </c:pt>
                <c:pt idx="1203">
                  <c:v>95.84538125889172</c:v>
                </c:pt>
                <c:pt idx="1204">
                  <c:v>96.209593707675509</c:v>
                </c:pt>
                <c:pt idx="1205">
                  <c:v>96.575190163764674</c:v>
                </c:pt>
                <c:pt idx="1206">
                  <c:v>96.942175886386977</c:v>
                </c:pt>
                <c:pt idx="1207">
                  <c:v>97.310556154755247</c:v>
                </c:pt>
                <c:pt idx="1208">
                  <c:v>97.680336268143321</c:v>
                </c:pt>
                <c:pt idx="1209">
                  <c:v>98.051521545962274</c:v>
                </c:pt>
                <c:pt idx="1210">
                  <c:v>98.424117327836939</c:v>
                </c:pt>
                <c:pt idx="1211">
                  <c:v>98.798128973682722</c:v>
                </c:pt>
                <c:pt idx="1212">
                  <c:v>99.173561863782723</c:v>
                </c:pt>
                <c:pt idx="1213">
                  <c:v>99.550421398865097</c:v>
                </c:pt>
                <c:pt idx="1214">
                  <c:v>99.928713000180792</c:v>
                </c:pt>
                <c:pt idx="1215">
                  <c:v>100.30844210958148</c:v>
                </c:pt>
                <c:pt idx="1216">
                  <c:v>100.68961418959789</c:v>
                </c:pt>
                <c:pt idx="1217">
                  <c:v>101.07223472351836</c:v>
                </c:pt>
                <c:pt idx="1218">
                  <c:v>101.45630921546774</c:v>
                </c:pt>
                <c:pt idx="1219">
                  <c:v>101.84184319048651</c:v>
                </c:pt>
                <c:pt idx="1220">
                  <c:v>102.22884219461037</c:v>
                </c:pt>
                <c:pt idx="1221">
                  <c:v>102.61731179494988</c:v>
                </c:pt>
                <c:pt idx="1222">
                  <c:v>103.00725757977069</c:v>
                </c:pt>
                <c:pt idx="1223">
                  <c:v>103.39868515857383</c:v>
                </c:pt>
                <c:pt idx="1224">
                  <c:v>103.79160016217641</c:v>
                </c:pt>
                <c:pt idx="1225">
                  <c:v>104.18600824279268</c:v>
                </c:pt>
                <c:pt idx="1226">
                  <c:v>104.5819150741153</c:v>
                </c:pt>
                <c:pt idx="1227">
                  <c:v>104.97932635139694</c:v>
                </c:pt>
                <c:pt idx="1228">
                  <c:v>105.37824779153225</c:v>
                </c:pt>
                <c:pt idx="1229">
                  <c:v>105.77868513314007</c:v>
                </c:pt>
                <c:pt idx="1230">
                  <c:v>106.18064413664601</c:v>
                </c:pt>
                <c:pt idx="1231">
                  <c:v>106.58413058436527</c:v>
                </c:pt>
                <c:pt idx="1232">
                  <c:v>106.98915028058586</c:v>
                </c:pt>
                <c:pt idx="1233">
                  <c:v>107.39570905165209</c:v>
                </c:pt>
                <c:pt idx="1234">
                  <c:v>107.80381274604837</c:v>
                </c:pt>
                <c:pt idx="1235">
                  <c:v>108.21346723448335</c:v>
                </c:pt>
                <c:pt idx="1236">
                  <c:v>108.62467840997438</c:v>
                </c:pt>
                <c:pt idx="1237">
                  <c:v>109.03745218793229</c:v>
                </c:pt>
                <c:pt idx="1238">
                  <c:v>109.45179450624643</c:v>
                </c:pt>
                <c:pt idx="1239">
                  <c:v>109.86771132537017</c:v>
                </c:pt>
                <c:pt idx="1240">
                  <c:v>110.28520862840658</c:v>
                </c:pt>
                <c:pt idx="1241">
                  <c:v>110.70429242119452</c:v>
                </c:pt>
                <c:pt idx="1242">
                  <c:v>111.12496873239506</c:v>
                </c:pt>
                <c:pt idx="1243">
                  <c:v>111.54724361357816</c:v>
                </c:pt>
                <c:pt idx="1244">
                  <c:v>111.97112313930975</c:v>
                </c:pt>
                <c:pt idx="1245">
                  <c:v>112.39661340723913</c:v>
                </c:pt>
                <c:pt idx="1246">
                  <c:v>112.82372053818663</c:v>
                </c:pt>
                <c:pt idx="1247">
                  <c:v>113.25245067623175</c:v>
                </c:pt>
                <c:pt idx="1248">
                  <c:v>113.68280998880142</c:v>
                </c:pt>
                <c:pt idx="1249">
                  <c:v>114.11480466675887</c:v>
                </c:pt>
                <c:pt idx="1250">
                  <c:v>114.54844092449255</c:v>
                </c:pt>
                <c:pt idx="1251">
                  <c:v>114.98372500000563</c:v>
                </c:pt>
                <c:pt idx="1252">
                  <c:v>115.42066315500566</c:v>
                </c:pt>
                <c:pt idx="1253">
                  <c:v>115.85926167499468</c:v>
                </c:pt>
                <c:pt idx="1254">
                  <c:v>116.29952686935967</c:v>
                </c:pt>
                <c:pt idx="1255">
                  <c:v>116.74146507146324</c:v>
                </c:pt>
                <c:pt idx="1256">
                  <c:v>117.1850826387348</c:v>
                </c:pt>
                <c:pt idx="1257">
                  <c:v>117.630385952762</c:v>
                </c:pt>
                <c:pt idx="1258">
                  <c:v>118.07738141938249</c:v>
                </c:pt>
                <c:pt idx="1259">
                  <c:v>118.52607546877614</c:v>
                </c:pt>
                <c:pt idx="1260">
                  <c:v>118.97647455555749</c:v>
                </c:pt>
                <c:pt idx="1261">
                  <c:v>119.42858515886861</c:v>
                </c:pt>
                <c:pt idx="1262">
                  <c:v>119.88241378247231</c:v>
                </c:pt>
                <c:pt idx="1263">
                  <c:v>120.33796695484571</c:v>
                </c:pt>
                <c:pt idx="1264">
                  <c:v>120.79525122927413</c:v>
                </c:pt>
                <c:pt idx="1265">
                  <c:v>121.25427318394537</c:v>
                </c:pt>
                <c:pt idx="1266">
                  <c:v>121.71503942204437</c:v>
                </c:pt>
                <c:pt idx="1267">
                  <c:v>122.17755657184814</c:v>
                </c:pt>
                <c:pt idx="1268">
                  <c:v>122.64183128682117</c:v>
                </c:pt>
                <c:pt idx="1269">
                  <c:v>123.1078702457111</c:v>
                </c:pt>
                <c:pt idx="1270">
                  <c:v>123.57568015264481</c:v>
                </c:pt>
                <c:pt idx="1271">
                  <c:v>124.04526773722486</c:v>
                </c:pt>
                <c:pt idx="1272">
                  <c:v>124.51663975462633</c:v>
                </c:pt>
                <c:pt idx="1273">
                  <c:v>124.98980298569391</c:v>
                </c:pt>
                <c:pt idx="1274">
                  <c:v>125.46476423703956</c:v>
                </c:pt>
                <c:pt idx="1275">
                  <c:v>125.94153034114031</c:v>
                </c:pt>
                <c:pt idx="1276">
                  <c:v>126.42010815643664</c:v>
                </c:pt>
                <c:pt idx="1277">
                  <c:v>126.9005045674311</c:v>
                </c:pt>
                <c:pt idx="1278">
                  <c:v>127.38272648478734</c:v>
                </c:pt>
                <c:pt idx="1279">
                  <c:v>127.86678084542953</c:v>
                </c:pt>
                <c:pt idx="1280">
                  <c:v>128.35267461264218</c:v>
                </c:pt>
                <c:pt idx="1281">
                  <c:v>128.84041477617021</c:v>
                </c:pt>
                <c:pt idx="1282">
                  <c:v>129.33000835231965</c:v>
                </c:pt>
                <c:pt idx="1283">
                  <c:v>129.82146238405846</c:v>
                </c:pt>
                <c:pt idx="1284">
                  <c:v>130.31478394111789</c:v>
                </c:pt>
                <c:pt idx="1285">
                  <c:v>130.80998012009414</c:v>
                </c:pt>
                <c:pt idx="1286">
                  <c:v>131.3070580445505</c:v>
                </c:pt>
                <c:pt idx="1287">
                  <c:v>131.80602486511981</c:v>
                </c:pt>
                <c:pt idx="1288">
                  <c:v>132.30688775960726</c:v>
                </c:pt>
                <c:pt idx="1289">
                  <c:v>132.80965393309378</c:v>
                </c:pt>
                <c:pt idx="1290">
                  <c:v>133.31433061803955</c:v>
                </c:pt>
                <c:pt idx="1291">
                  <c:v>133.8209250743881</c:v>
                </c:pt>
                <c:pt idx="1292">
                  <c:v>134.32944458967077</c:v>
                </c:pt>
                <c:pt idx="1293">
                  <c:v>134.83989647911153</c:v>
                </c:pt>
                <c:pt idx="1294">
                  <c:v>135.35228808573217</c:v>
                </c:pt>
                <c:pt idx="1295">
                  <c:v>135.86662678045795</c:v>
                </c:pt>
                <c:pt idx="1296">
                  <c:v>136.3829199622237</c:v>
                </c:pt>
                <c:pt idx="1297">
                  <c:v>136.90117505808016</c:v>
                </c:pt>
                <c:pt idx="1298">
                  <c:v>137.42139952330086</c:v>
                </c:pt>
                <c:pt idx="1299">
                  <c:v>137.9436008414894</c:v>
                </c:pt>
                <c:pt idx="1300">
                  <c:v>138.46778652468706</c:v>
                </c:pt>
                <c:pt idx="1301">
                  <c:v>138.99396411348087</c:v>
                </c:pt>
                <c:pt idx="1302">
                  <c:v>139.5221411771121</c:v>
                </c:pt>
                <c:pt idx="1303">
                  <c:v>140.05232531358513</c:v>
                </c:pt>
                <c:pt idx="1304">
                  <c:v>140.58452414977677</c:v>
                </c:pt>
                <c:pt idx="1305">
                  <c:v>141.11874534154592</c:v>
                </c:pt>
                <c:pt idx="1306">
                  <c:v>141.65499657384379</c:v>
                </c:pt>
                <c:pt idx="1307">
                  <c:v>142.19328556082439</c:v>
                </c:pt>
                <c:pt idx="1308">
                  <c:v>142.73362004595552</c:v>
                </c:pt>
                <c:pt idx="1309">
                  <c:v>143.27600780213015</c:v>
                </c:pt>
                <c:pt idx="1310">
                  <c:v>143.82045663177826</c:v>
                </c:pt>
                <c:pt idx="1311">
                  <c:v>144.36697436697901</c:v>
                </c:pt>
                <c:pt idx="1312">
                  <c:v>144.91556886957352</c:v>
                </c:pt>
                <c:pt idx="1313">
                  <c:v>145.4662480312779</c:v>
                </c:pt>
                <c:pt idx="1314">
                  <c:v>146.01901977379677</c:v>
                </c:pt>
                <c:pt idx="1315">
                  <c:v>146.57389204893721</c:v>
                </c:pt>
                <c:pt idx="1316">
                  <c:v>147.13087283872318</c:v>
                </c:pt>
                <c:pt idx="1317">
                  <c:v>147.68997015551034</c:v>
                </c:pt>
                <c:pt idx="1318">
                  <c:v>148.25119204210128</c:v>
                </c:pt>
                <c:pt idx="1319">
                  <c:v>148.81454657186126</c:v>
                </c:pt>
                <c:pt idx="1320">
                  <c:v>149.38004184883434</c:v>
                </c:pt>
                <c:pt idx="1321">
                  <c:v>149.94768600785991</c:v>
                </c:pt>
                <c:pt idx="1322">
                  <c:v>150.51748721468979</c:v>
                </c:pt>
                <c:pt idx="1323">
                  <c:v>151.08945366610561</c:v>
                </c:pt>
                <c:pt idx="1324">
                  <c:v>151.66359359003681</c:v>
                </c:pt>
                <c:pt idx="1325">
                  <c:v>152.23991524567896</c:v>
                </c:pt>
                <c:pt idx="1326">
                  <c:v>152.81842692361255</c:v>
                </c:pt>
                <c:pt idx="1327">
                  <c:v>153.39913694592229</c:v>
                </c:pt>
                <c:pt idx="1328">
                  <c:v>153.9820536663168</c:v>
                </c:pt>
                <c:pt idx="1329">
                  <c:v>154.5671854702488</c:v>
                </c:pt>
                <c:pt idx="1330">
                  <c:v>155.15454077503574</c:v>
                </c:pt>
                <c:pt idx="1331">
                  <c:v>155.74412802998089</c:v>
                </c:pt>
                <c:pt idx="1332">
                  <c:v>156.33595571649482</c:v>
                </c:pt>
                <c:pt idx="1333">
                  <c:v>156.93003234821751</c:v>
                </c:pt>
                <c:pt idx="1334">
                  <c:v>157.52636647114073</c:v>
                </c:pt>
                <c:pt idx="1335">
                  <c:v>158.12496666373107</c:v>
                </c:pt>
                <c:pt idx="1336">
                  <c:v>158.72584153705324</c:v>
                </c:pt>
                <c:pt idx="1337">
                  <c:v>159.32899973489404</c:v>
                </c:pt>
                <c:pt idx="1338">
                  <c:v>159.93444993388664</c:v>
                </c:pt>
                <c:pt idx="1339">
                  <c:v>160.54220084363541</c:v>
                </c:pt>
                <c:pt idx="1340">
                  <c:v>161.15226120684125</c:v>
                </c:pt>
                <c:pt idx="1341">
                  <c:v>161.76463979942724</c:v>
                </c:pt>
                <c:pt idx="1342">
                  <c:v>162.37934543066507</c:v>
                </c:pt>
                <c:pt idx="1343">
                  <c:v>162.99638694330159</c:v>
                </c:pt>
                <c:pt idx="1344">
                  <c:v>163.61577321368614</c:v>
                </c:pt>
                <c:pt idx="1345">
                  <c:v>164.23751315189816</c:v>
                </c:pt>
                <c:pt idx="1346">
                  <c:v>164.86161570187537</c:v>
                </c:pt>
                <c:pt idx="1347">
                  <c:v>165.48808984154249</c:v>
                </c:pt>
                <c:pt idx="1348">
                  <c:v>166.11694458294036</c:v>
                </c:pt>
                <c:pt idx="1349">
                  <c:v>166.74818897235554</c:v>
                </c:pt>
                <c:pt idx="1350">
                  <c:v>167.3818320904505</c:v>
                </c:pt>
                <c:pt idx="1351">
                  <c:v>168.01788305239421</c:v>
                </c:pt>
                <c:pt idx="1352">
                  <c:v>168.65635100799332</c:v>
                </c:pt>
                <c:pt idx="1353">
                  <c:v>169.29724514182371</c:v>
                </c:pt>
                <c:pt idx="1354">
                  <c:v>169.94057467336265</c:v>
                </c:pt>
                <c:pt idx="1355">
                  <c:v>170.58634885712144</c:v>
                </c:pt>
                <c:pt idx="1356">
                  <c:v>171.23457698277849</c:v>
                </c:pt>
                <c:pt idx="1357">
                  <c:v>171.88526837531305</c:v>
                </c:pt>
                <c:pt idx="1358">
                  <c:v>172.53843239513924</c:v>
                </c:pt>
                <c:pt idx="1359">
                  <c:v>173.19407843824078</c:v>
                </c:pt>
                <c:pt idx="1360">
                  <c:v>173.8522159363061</c:v>
                </c:pt>
                <c:pt idx="1361">
                  <c:v>174.51285435686407</c:v>
                </c:pt>
                <c:pt idx="1362">
                  <c:v>175.17600320342015</c:v>
                </c:pt>
                <c:pt idx="1363">
                  <c:v>175.84167201559316</c:v>
                </c:pt>
                <c:pt idx="1364">
                  <c:v>176.50987036925241</c:v>
                </c:pt>
                <c:pt idx="1365">
                  <c:v>177.18060787665559</c:v>
                </c:pt>
                <c:pt idx="1366">
                  <c:v>177.85389418658687</c:v>
                </c:pt>
                <c:pt idx="1367">
                  <c:v>178.52973898449591</c:v>
                </c:pt>
                <c:pt idx="1368">
                  <c:v>179.208151992637</c:v>
                </c:pt>
                <c:pt idx="1369">
                  <c:v>179.88914297020904</c:v>
                </c:pt>
                <c:pt idx="1370">
                  <c:v>180.57272171349584</c:v>
                </c:pt>
                <c:pt idx="1371">
                  <c:v>181.25889805600713</c:v>
                </c:pt>
                <c:pt idx="1372">
                  <c:v>181.94768186861995</c:v>
                </c:pt>
                <c:pt idx="1373">
                  <c:v>182.63908305972072</c:v>
                </c:pt>
                <c:pt idx="1374">
                  <c:v>183.33311157534766</c:v>
                </c:pt>
                <c:pt idx="1375">
                  <c:v>184.02977739933399</c:v>
                </c:pt>
                <c:pt idx="1376">
                  <c:v>184.72909055345147</c:v>
                </c:pt>
                <c:pt idx="1377">
                  <c:v>185.43106109755459</c:v>
                </c:pt>
                <c:pt idx="1378">
                  <c:v>186.13569912972531</c:v>
                </c:pt>
                <c:pt idx="1379">
                  <c:v>186.84301478641828</c:v>
                </c:pt>
                <c:pt idx="1380">
                  <c:v>187.55301824260667</c:v>
                </c:pt>
                <c:pt idx="1381">
                  <c:v>188.26571971192857</c:v>
                </c:pt>
                <c:pt idx="1382">
                  <c:v>188.9811294468339</c:v>
                </c:pt>
                <c:pt idx="1383">
                  <c:v>189.69925773873189</c:v>
                </c:pt>
                <c:pt idx="1384">
                  <c:v>190.42011491813906</c:v>
                </c:pt>
                <c:pt idx="1385">
                  <c:v>191.14371135482799</c:v>
                </c:pt>
                <c:pt idx="1386">
                  <c:v>191.87005745797634</c:v>
                </c:pt>
                <c:pt idx="1387">
                  <c:v>192.59916367631666</c:v>
                </c:pt>
                <c:pt idx="1388">
                  <c:v>193.33104049828668</c:v>
                </c:pt>
                <c:pt idx="1389">
                  <c:v>194.06569845218019</c:v>
                </c:pt>
                <c:pt idx="1390">
                  <c:v>194.80314810629847</c:v>
                </c:pt>
                <c:pt idx="1391">
                  <c:v>195.5434000691024</c:v>
                </c:pt>
                <c:pt idx="1392">
                  <c:v>196.28646498936499</c:v>
                </c:pt>
                <c:pt idx="1393">
                  <c:v>197.03235355632458</c:v>
                </c:pt>
                <c:pt idx="1394">
                  <c:v>197.7810764998386</c:v>
                </c:pt>
                <c:pt idx="1395">
                  <c:v>198.53264459053798</c:v>
                </c:pt>
                <c:pt idx="1396">
                  <c:v>199.28706863998204</c:v>
                </c:pt>
                <c:pt idx="1397">
                  <c:v>200.04435950081398</c:v>
                </c:pt>
                <c:pt idx="1398">
                  <c:v>200.80452806691707</c:v>
                </c:pt>
                <c:pt idx="1399">
                  <c:v>201.56758527357135</c:v>
                </c:pt>
                <c:pt idx="1400">
                  <c:v>202.33354209761092</c:v>
                </c:pt>
                <c:pt idx="1401">
                  <c:v>203.10240955758184</c:v>
                </c:pt>
                <c:pt idx="1402">
                  <c:v>203.87419871390065</c:v>
                </c:pt>
                <c:pt idx="1403">
                  <c:v>204.64892066901348</c:v>
                </c:pt>
                <c:pt idx="1404">
                  <c:v>205.42658656755574</c:v>
                </c:pt>
                <c:pt idx="1405">
                  <c:v>206.20720759651246</c:v>
                </c:pt>
                <c:pt idx="1406">
                  <c:v>206.99079498537921</c:v>
                </c:pt>
                <c:pt idx="1407">
                  <c:v>207.77736000632365</c:v>
                </c:pt>
                <c:pt idx="1408">
                  <c:v>208.56691397434767</c:v>
                </c:pt>
                <c:pt idx="1409">
                  <c:v>209.3594682474502</c:v>
                </c:pt>
                <c:pt idx="1410">
                  <c:v>210.15503422679052</c:v>
                </c:pt>
                <c:pt idx="1411">
                  <c:v>210.95362335685232</c:v>
                </c:pt>
                <c:pt idx="1412">
                  <c:v>211.75524712560835</c:v>
                </c:pt>
                <c:pt idx="1413">
                  <c:v>212.55991706468566</c:v>
                </c:pt>
                <c:pt idx="1414">
                  <c:v>213.36764474953148</c:v>
                </c:pt>
                <c:pt idx="1415">
                  <c:v>214.1784417995797</c:v>
                </c:pt>
                <c:pt idx="1416">
                  <c:v>214.9923198784181</c:v>
                </c:pt>
                <c:pt idx="1417">
                  <c:v>215.80929069395609</c:v>
                </c:pt>
                <c:pt idx="1418">
                  <c:v>216.62936599859313</c:v>
                </c:pt>
                <c:pt idx="1419">
                  <c:v>217.45255758938779</c:v>
                </c:pt>
                <c:pt idx="1420">
                  <c:v>218.27887730822746</c:v>
                </c:pt>
                <c:pt idx="1421">
                  <c:v>219.10833704199874</c:v>
                </c:pt>
                <c:pt idx="1422">
                  <c:v>219.94094872275835</c:v>
                </c:pt>
                <c:pt idx="1423">
                  <c:v>220.77672432790484</c:v>
                </c:pt>
                <c:pt idx="1424">
                  <c:v>221.61567588035089</c:v>
                </c:pt>
                <c:pt idx="1425">
                  <c:v>222.45781544869624</c:v>
                </c:pt>
                <c:pt idx="1426">
                  <c:v>223.3031551474013</c:v>
                </c:pt>
                <c:pt idx="1427">
                  <c:v>224.15170713696142</c:v>
                </c:pt>
                <c:pt idx="1428">
                  <c:v>225.00348362408187</c:v>
                </c:pt>
                <c:pt idx="1429">
                  <c:v>225.85849686185338</c:v>
                </c:pt>
                <c:pt idx="1430">
                  <c:v>226.71675914992844</c:v>
                </c:pt>
                <c:pt idx="1431">
                  <c:v>227.57828283469817</c:v>
                </c:pt>
                <c:pt idx="1432">
                  <c:v>228.44308030947002</c:v>
                </c:pt>
                <c:pt idx="1433">
                  <c:v>229.31116401464601</c:v>
                </c:pt>
                <c:pt idx="1434">
                  <c:v>230.18254643790166</c:v>
                </c:pt>
                <c:pt idx="1435">
                  <c:v>231.0572401143657</c:v>
                </c:pt>
                <c:pt idx="1436">
                  <c:v>231.93525762680028</c:v>
                </c:pt>
                <c:pt idx="1437">
                  <c:v>232.81661160578213</c:v>
                </c:pt>
                <c:pt idx="1438">
                  <c:v>233.7013147298841</c:v>
                </c:pt>
                <c:pt idx="1439">
                  <c:v>234.58937972585767</c:v>
                </c:pt>
                <c:pt idx="1440">
                  <c:v>235.48081936881593</c:v>
                </c:pt>
                <c:pt idx="1441">
                  <c:v>236.37564648241744</c:v>
                </c:pt>
                <c:pt idx="1442">
                  <c:v>237.27387393905062</c:v>
                </c:pt>
                <c:pt idx="1443">
                  <c:v>238.17551466001902</c:v>
                </c:pt>
                <c:pt idx="1444">
                  <c:v>239.08058161572708</c:v>
                </c:pt>
                <c:pt idx="1445">
                  <c:v>239.98908782586685</c:v>
                </c:pt>
                <c:pt idx="1446">
                  <c:v>240.90104635960515</c:v>
                </c:pt>
                <c:pt idx="1447">
                  <c:v>241.81647033577164</c:v>
                </c:pt>
                <c:pt idx="1448">
                  <c:v>242.73537292304758</c:v>
                </c:pt>
                <c:pt idx="1449">
                  <c:v>243.65776734015517</c:v>
                </c:pt>
                <c:pt idx="1450">
                  <c:v>244.58366685604778</c:v>
                </c:pt>
                <c:pt idx="1451">
                  <c:v>245.51308479010078</c:v>
                </c:pt>
                <c:pt idx="1452">
                  <c:v>246.44603451230316</c:v>
                </c:pt>
                <c:pt idx="1453">
                  <c:v>247.38252944344993</c:v>
                </c:pt>
                <c:pt idx="1454">
                  <c:v>248.32258305533503</c:v>
                </c:pt>
                <c:pt idx="1455">
                  <c:v>249.26620887094532</c:v>
                </c:pt>
                <c:pt idx="1456">
                  <c:v>250.21342046465492</c:v>
                </c:pt>
                <c:pt idx="1457">
                  <c:v>251.16423146242062</c:v>
                </c:pt>
                <c:pt idx="1458">
                  <c:v>252.11865554197783</c:v>
                </c:pt>
                <c:pt idx="1459">
                  <c:v>253.07670643303734</c:v>
                </c:pt>
                <c:pt idx="1460">
                  <c:v>254.03839791748288</c:v>
                </c:pt>
                <c:pt idx="1461">
                  <c:v>255.00374382956932</c:v>
                </c:pt>
                <c:pt idx="1462">
                  <c:v>255.97275805612168</c:v>
                </c:pt>
                <c:pt idx="1463">
                  <c:v>256.94545453673493</c:v>
                </c:pt>
                <c:pt idx="1464">
                  <c:v>257.92184726397454</c:v>
                </c:pt>
                <c:pt idx="1465">
                  <c:v>258.90195028357766</c:v>
                </c:pt>
                <c:pt idx="1466">
                  <c:v>259.88577769465525</c:v>
                </c:pt>
                <c:pt idx="1467">
                  <c:v>260.87334364989493</c:v>
                </c:pt>
                <c:pt idx="1468">
                  <c:v>261.86466235576455</c:v>
                </c:pt>
                <c:pt idx="1469">
                  <c:v>262.85974807271646</c:v>
                </c:pt>
                <c:pt idx="1470">
                  <c:v>263.85861511539281</c:v>
                </c:pt>
                <c:pt idx="1471">
                  <c:v>264.86127785283134</c:v>
                </c:pt>
                <c:pt idx="1472">
                  <c:v>265.86775070867208</c:v>
                </c:pt>
                <c:pt idx="1473">
                  <c:v>266.87804816136503</c:v>
                </c:pt>
                <c:pt idx="1474">
                  <c:v>267.8921847443782</c:v>
                </c:pt>
                <c:pt idx="1475">
                  <c:v>268.91017504640683</c:v>
                </c:pt>
                <c:pt idx="1476">
                  <c:v>269.93203371158319</c:v>
                </c:pt>
                <c:pt idx="1477">
                  <c:v>270.95777543968723</c:v>
                </c:pt>
                <c:pt idx="1478">
                  <c:v>271.98741498635803</c:v>
                </c:pt>
                <c:pt idx="1479">
                  <c:v>273.02096716330618</c:v>
                </c:pt>
                <c:pt idx="1480">
                  <c:v>274.05844683852678</c:v>
                </c:pt>
                <c:pt idx="1481">
                  <c:v>275.09986893651319</c:v>
                </c:pt>
                <c:pt idx="1482">
                  <c:v>276.14524843847192</c:v>
                </c:pt>
                <c:pt idx="1483">
                  <c:v>277.19460038253811</c:v>
                </c:pt>
                <c:pt idx="1484">
                  <c:v>278.24793986399175</c:v>
                </c:pt>
                <c:pt idx="1485">
                  <c:v>279.30528203547493</c:v>
                </c:pt>
                <c:pt idx="1486">
                  <c:v>280.36664210720977</c:v>
                </c:pt>
                <c:pt idx="1487">
                  <c:v>281.43203534721715</c:v>
                </c:pt>
                <c:pt idx="1488">
                  <c:v>282.50147708153656</c:v>
                </c:pt>
                <c:pt idx="1489">
                  <c:v>283.57498269444642</c:v>
                </c:pt>
                <c:pt idx="1490">
                  <c:v>284.65256762868535</c:v>
                </c:pt>
                <c:pt idx="1491">
                  <c:v>285.73424738567434</c:v>
                </c:pt>
                <c:pt idx="1492">
                  <c:v>286.82003752573991</c:v>
                </c:pt>
                <c:pt idx="1493">
                  <c:v>287.90995366833772</c:v>
                </c:pt>
                <c:pt idx="1494">
                  <c:v>289.00401149227741</c:v>
                </c:pt>
                <c:pt idx="1495">
                  <c:v>290.10222673594808</c:v>
                </c:pt>
                <c:pt idx="1496">
                  <c:v>291.20461519754468</c:v>
                </c:pt>
                <c:pt idx="1497">
                  <c:v>292.31119273529538</c:v>
                </c:pt>
                <c:pt idx="1498">
                  <c:v>293.4219752676895</c:v>
                </c:pt>
                <c:pt idx="1499">
                  <c:v>294.53697877370672</c:v>
                </c:pt>
                <c:pt idx="1500">
                  <c:v>295.65621929304683</c:v>
                </c:pt>
                <c:pt idx="1501">
                  <c:v>296.77971292636039</c:v>
                </c:pt>
                <c:pt idx="1502">
                  <c:v>297.90747583548057</c:v>
                </c:pt>
                <c:pt idx="1503">
                  <c:v>299.03952424365542</c:v>
                </c:pt>
                <c:pt idx="1504">
                  <c:v>300.17587443578134</c:v>
                </c:pt>
                <c:pt idx="1505">
                  <c:v>301.3165427586373</c:v>
                </c:pt>
                <c:pt idx="1506">
                  <c:v>302.46154562112014</c:v>
                </c:pt>
                <c:pt idx="1507">
                  <c:v>303.61089949448041</c:v>
                </c:pt>
                <c:pt idx="1508">
                  <c:v>304.76462091255945</c:v>
                </c:pt>
                <c:pt idx="1509">
                  <c:v>305.92272647202719</c:v>
                </c:pt>
                <c:pt idx="1510">
                  <c:v>307.08523283262093</c:v>
                </c:pt>
                <c:pt idx="1511">
                  <c:v>308.25215671738488</c:v>
                </c:pt>
                <c:pt idx="1512">
                  <c:v>309.42351491291095</c:v>
                </c:pt>
                <c:pt idx="1513">
                  <c:v>310.59932426957999</c:v>
                </c:pt>
                <c:pt idx="1514">
                  <c:v>311.77960170180438</c:v>
                </c:pt>
                <c:pt idx="1515">
                  <c:v>312.96436418827125</c:v>
                </c:pt>
                <c:pt idx="1516">
                  <c:v>314.15362877218666</c:v>
                </c:pt>
                <c:pt idx="1517">
                  <c:v>315.34741256152097</c:v>
                </c:pt>
                <c:pt idx="1518">
                  <c:v>316.54573272925478</c:v>
                </c:pt>
                <c:pt idx="1519">
                  <c:v>317.74860651362593</c:v>
                </c:pt>
                <c:pt idx="1520">
                  <c:v>318.9560512183777</c:v>
                </c:pt>
                <c:pt idx="1521">
                  <c:v>320.16808421300755</c:v>
                </c:pt>
                <c:pt idx="1522">
                  <c:v>321.38472293301697</c:v>
                </c:pt>
                <c:pt idx="1523">
                  <c:v>322.60598488016245</c:v>
                </c:pt>
                <c:pt idx="1524">
                  <c:v>323.83188762270709</c:v>
                </c:pt>
                <c:pt idx="1525">
                  <c:v>325.06244879567339</c:v>
                </c:pt>
                <c:pt idx="1526">
                  <c:v>326.29768610109699</c:v>
                </c:pt>
                <c:pt idx="1527">
                  <c:v>327.53761730828114</c:v>
                </c:pt>
                <c:pt idx="1528">
                  <c:v>328.78226025405263</c:v>
                </c:pt>
                <c:pt idx="1529">
                  <c:v>330.03163284301803</c:v>
                </c:pt>
                <c:pt idx="1530">
                  <c:v>331.28575304782152</c:v>
                </c:pt>
                <c:pt idx="1531">
                  <c:v>332.54463890940326</c:v>
                </c:pt>
                <c:pt idx="1532">
                  <c:v>333.80830853725899</c:v>
                </c:pt>
                <c:pt idx="1533">
                  <c:v>335.07678010970056</c:v>
                </c:pt>
                <c:pt idx="1534">
                  <c:v>336.35007187411742</c:v>
                </c:pt>
                <c:pt idx="1535">
                  <c:v>337.62820214723905</c:v>
                </c:pt>
                <c:pt idx="1536">
                  <c:v>338.91118931539859</c:v>
                </c:pt>
                <c:pt idx="1537">
                  <c:v>340.1990518347971</c:v>
                </c:pt>
                <c:pt idx="1538">
                  <c:v>341.49180823176937</c:v>
                </c:pt>
                <c:pt idx="1539">
                  <c:v>342.7894771030501</c:v>
                </c:pt>
                <c:pt idx="1540">
                  <c:v>344.09207711604171</c:v>
                </c:pt>
                <c:pt idx="1541">
                  <c:v>345.39962700908268</c:v>
                </c:pt>
                <c:pt idx="1542">
                  <c:v>346.71214559171722</c:v>
                </c:pt>
                <c:pt idx="1543">
                  <c:v>348.02965174496575</c:v>
                </c:pt>
                <c:pt idx="1544">
                  <c:v>349.35216442159663</c:v>
                </c:pt>
                <c:pt idx="1545">
                  <c:v>350.67970264639871</c:v>
                </c:pt>
                <c:pt idx="1546">
                  <c:v>352.01228551645505</c:v>
                </c:pt>
                <c:pt idx="1547">
                  <c:v>353.34993220141757</c:v>
                </c:pt>
                <c:pt idx="1548">
                  <c:v>354.69266194378298</c:v>
                </c:pt>
                <c:pt idx="1549">
                  <c:v>356.04049405916936</c:v>
                </c:pt>
                <c:pt idx="1550">
                  <c:v>357.39344793659421</c:v>
                </c:pt>
                <c:pt idx="1551">
                  <c:v>358.75154303875325</c:v>
                </c:pt>
                <c:pt idx="1552">
                  <c:v>360.11479890230055</c:v>
                </c:pt>
                <c:pt idx="1553">
                  <c:v>361.48323513812932</c:v>
                </c:pt>
                <c:pt idx="1554">
                  <c:v>362.85687143165421</c:v>
                </c:pt>
                <c:pt idx="1555">
                  <c:v>364.23572754309453</c:v>
                </c:pt>
                <c:pt idx="1556">
                  <c:v>365.61982330775828</c:v>
                </c:pt>
                <c:pt idx="1557">
                  <c:v>367.00917863632776</c:v>
                </c:pt>
                <c:pt idx="1558">
                  <c:v>368.40381351514583</c:v>
                </c:pt>
                <c:pt idx="1559">
                  <c:v>369.80374800650338</c:v>
                </c:pt>
                <c:pt idx="1560">
                  <c:v>371.20900224892813</c:v>
                </c:pt>
                <c:pt idx="1561">
                  <c:v>372.61959645747407</c:v>
                </c:pt>
                <c:pt idx="1562">
                  <c:v>374.03555092401251</c:v>
                </c:pt>
                <c:pt idx="1563">
                  <c:v>375.45688601752374</c:v>
                </c:pt>
                <c:pt idx="1564">
                  <c:v>376.88362218439033</c:v>
                </c:pt>
                <c:pt idx="1565">
                  <c:v>378.31577994869104</c:v>
                </c:pt>
                <c:pt idx="1566">
                  <c:v>379.75337991249609</c:v>
                </c:pt>
                <c:pt idx="1567">
                  <c:v>381.19644275616361</c:v>
                </c:pt>
                <c:pt idx="1568">
                  <c:v>382.64498923863704</c:v>
                </c:pt>
                <c:pt idx="1569">
                  <c:v>384.09904019774388</c:v>
                </c:pt>
                <c:pt idx="1570">
                  <c:v>385.55861655049529</c:v>
                </c:pt>
                <c:pt idx="1571">
                  <c:v>387.02373929338717</c:v>
                </c:pt>
                <c:pt idx="1572">
                  <c:v>388.49442950270202</c:v>
                </c:pt>
                <c:pt idx="1573">
                  <c:v>389.97070833481229</c:v>
                </c:pt>
                <c:pt idx="1574">
                  <c:v>391.45259702648457</c:v>
                </c:pt>
                <c:pt idx="1575">
                  <c:v>392.94011689518521</c:v>
                </c:pt>
                <c:pt idx="1576">
                  <c:v>394.43328933938693</c:v>
                </c:pt>
                <c:pt idx="1577">
                  <c:v>395.9321358388766</c:v>
                </c:pt>
                <c:pt idx="1578">
                  <c:v>397.43667795506434</c:v>
                </c:pt>
                <c:pt idx="1579">
                  <c:v>398.94693733129361</c:v>
                </c:pt>
                <c:pt idx="1580">
                  <c:v>400.46293569315253</c:v>
                </c:pt>
                <c:pt idx="1581">
                  <c:v>401.98469484878655</c:v>
                </c:pt>
                <c:pt idx="1582">
                  <c:v>403.51223668921193</c:v>
                </c:pt>
                <c:pt idx="1583">
                  <c:v>405.04558318863093</c:v>
                </c:pt>
                <c:pt idx="1584">
                  <c:v>406.58475640474774</c:v>
                </c:pt>
                <c:pt idx="1585">
                  <c:v>408.12977847908581</c:v>
                </c:pt>
                <c:pt idx="1586">
                  <c:v>409.68067163730638</c:v>
                </c:pt>
                <c:pt idx="1587">
                  <c:v>411.23745818952813</c:v>
                </c:pt>
                <c:pt idx="1588">
                  <c:v>412.80016053064833</c:v>
                </c:pt>
                <c:pt idx="1589">
                  <c:v>414.3688011406648</c:v>
                </c:pt>
                <c:pt idx="1590">
                  <c:v>415.94340258499932</c:v>
                </c:pt>
                <c:pt idx="1591">
                  <c:v>417.52398751482235</c:v>
                </c:pt>
                <c:pt idx="1592">
                  <c:v>419.11057866737866</c:v>
                </c:pt>
                <c:pt idx="1593">
                  <c:v>420.70319886631472</c:v>
                </c:pt>
                <c:pt idx="1594">
                  <c:v>422.30187102200671</c:v>
                </c:pt>
                <c:pt idx="1595">
                  <c:v>423.90661813189035</c:v>
                </c:pt>
                <c:pt idx="1596">
                  <c:v>425.51746328079156</c:v>
                </c:pt>
                <c:pt idx="1597">
                  <c:v>427.13442964125858</c:v>
                </c:pt>
                <c:pt idx="1598">
                  <c:v>428.75754047389535</c:v>
                </c:pt>
                <c:pt idx="1599">
                  <c:v>430.38681912769619</c:v>
                </c:pt>
                <c:pt idx="1600">
                  <c:v>432.02228904038145</c:v>
                </c:pt>
                <c:pt idx="1601">
                  <c:v>433.66397373873491</c:v>
                </c:pt>
                <c:pt idx="1602">
                  <c:v>435.31189683894212</c:v>
                </c:pt>
                <c:pt idx="1603">
                  <c:v>436.96608204693013</c:v>
                </c:pt>
                <c:pt idx="1604">
                  <c:v>438.62655315870848</c:v>
                </c:pt>
                <c:pt idx="1605">
                  <c:v>440.29333406071157</c:v>
                </c:pt>
                <c:pt idx="1606">
                  <c:v>441.9664487301423</c:v>
                </c:pt>
                <c:pt idx="1607">
                  <c:v>443.64592123531685</c:v>
                </c:pt>
                <c:pt idx="1608">
                  <c:v>445.33177573601108</c:v>
                </c:pt>
                <c:pt idx="1609">
                  <c:v>447.02403648380795</c:v>
                </c:pt>
                <c:pt idx="1610">
                  <c:v>448.72272782244642</c:v>
                </c:pt>
                <c:pt idx="1611">
                  <c:v>450.4278741881717</c:v>
                </c:pt>
                <c:pt idx="1612">
                  <c:v>452.13950011008677</c:v>
                </c:pt>
                <c:pt idx="1613">
                  <c:v>453.85763021050514</c:v>
                </c:pt>
                <c:pt idx="1614">
                  <c:v>455.58228920530507</c:v>
                </c:pt>
                <c:pt idx="1615">
                  <c:v>457.31350190428526</c:v>
                </c:pt>
                <c:pt idx="1616">
                  <c:v>459.05129321152157</c:v>
                </c:pt>
                <c:pt idx="1617">
                  <c:v>460.79568812572535</c:v>
                </c:pt>
                <c:pt idx="1618">
                  <c:v>462.54671174060314</c:v>
                </c:pt>
                <c:pt idx="1619">
                  <c:v>464.30438924521746</c:v>
                </c:pt>
                <c:pt idx="1620">
                  <c:v>466.06874592434929</c:v>
                </c:pt>
                <c:pt idx="1621">
                  <c:v>467.83980715886184</c:v>
                </c:pt>
                <c:pt idx="1622">
                  <c:v>469.61759842606551</c:v>
                </c:pt>
                <c:pt idx="1623">
                  <c:v>471.40214530008456</c:v>
                </c:pt>
                <c:pt idx="1624">
                  <c:v>473.19347345222491</c:v>
                </c:pt>
                <c:pt idx="1625">
                  <c:v>474.99160865134337</c:v>
                </c:pt>
                <c:pt idx="1626">
                  <c:v>476.79657676421851</c:v>
                </c:pt>
                <c:pt idx="1627">
                  <c:v>478.60840375592255</c:v>
                </c:pt>
                <c:pt idx="1628">
                  <c:v>480.42711569019508</c:v>
                </c:pt>
                <c:pt idx="1629">
                  <c:v>482.25273872981785</c:v>
                </c:pt>
                <c:pt idx="1630">
                  <c:v>484.08529913699118</c:v>
                </c:pt>
                <c:pt idx="1631">
                  <c:v>485.92482327371175</c:v>
                </c:pt>
                <c:pt idx="1632">
                  <c:v>487.77133760215185</c:v>
                </c:pt>
                <c:pt idx="1633">
                  <c:v>489.62486868504004</c:v>
                </c:pt>
                <c:pt idx="1634">
                  <c:v>491.4854431860432</c:v>
                </c:pt>
                <c:pt idx="1635">
                  <c:v>493.35308787015015</c:v>
                </c:pt>
                <c:pt idx="1636">
                  <c:v>495.22782960405675</c:v>
                </c:pt>
                <c:pt idx="1637">
                  <c:v>497.10969535655215</c:v>
                </c:pt>
                <c:pt idx="1638">
                  <c:v>498.99871219890707</c:v>
                </c:pt>
                <c:pt idx="1639">
                  <c:v>500.8949073052629</c:v>
                </c:pt>
                <c:pt idx="1640">
                  <c:v>502.79830795302291</c:v>
                </c:pt>
                <c:pt idx="1641">
                  <c:v>504.70894152324439</c:v>
                </c:pt>
                <c:pt idx="1642">
                  <c:v>506.62683550103276</c:v>
                </c:pt>
                <c:pt idx="1643">
                  <c:v>508.55201747593668</c:v>
                </c:pt>
                <c:pt idx="1644">
                  <c:v>510.48451514234523</c:v>
                </c:pt>
                <c:pt idx="1645">
                  <c:v>512.4243562998862</c:v>
                </c:pt>
                <c:pt idx="1646">
                  <c:v>514.37156885382581</c:v>
                </c:pt>
                <c:pt idx="1647">
                  <c:v>516.32618081547037</c:v>
                </c:pt>
                <c:pt idx="1648">
                  <c:v>518.28822030256913</c:v>
                </c:pt>
                <c:pt idx="1649">
                  <c:v>520.2577155397189</c:v>
                </c:pt>
                <c:pt idx="1650">
                  <c:v>522.2346948587699</c:v>
                </c:pt>
                <c:pt idx="1651">
                  <c:v>524.21918669923321</c:v>
                </c:pt>
                <c:pt idx="1652">
                  <c:v>526.21121960869027</c:v>
                </c:pt>
                <c:pt idx="1653">
                  <c:v>528.21082224320332</c:v>
                </c:pt>
                <c:pt idx="1654">
                  <c:v>530.21802336772748</c:v>
                </c:pt>
                <c:pt idx="1655">
                  <c:v>532.23285185652492</c:v>
                </c:pt>
                <c:pt idx="1656">
                  <c:v>534.25533669357969</c:v>
                </c:pt>
                <c:pt idx="1657">
                  <c:v>536.28550697301534</c:v>
                </c:pt>
                <c:pt idx="1658">
                  <c:v>538.32339189951279</c:v>
                </c:pt>
                <c:pt idx="1659">
                  <c:v>540.36902078873095</c:v>
                </c:pt>
                <c:pt idx="1660">
                  <c:v>542.42242306772812</c:v>
                </c:pt>
                <c:pt idx="1661">
                  <c:v>544.48362827538551</c:v>
                </c:pt>
                <c:pt idx="1662">
                  <c:v>546.55266606283203</c:v>
                </c:pt>
                <c:pt idx="1663">
                  <c:v>548.6295661938708</c:v>
                </c:pt>
                <c:pt idx="1664">
                  <c:v>550.71435854540755</c:v>
                </c:pt>
                <c:pt idx="1665">
                  <c:v>552.80707310788011</c:v>
                </c:pt>
                <c:pt idx="1666">
                  <c:v>554.90773998569011</c:v>
                </c:pt>
                <c:pt idx="1667">
                  <c:v>557.01638939763575</c:v>
                </c:pt>
                <c:pt idx="1668">
                  <c:v>559.13305167734677</c:v>
                </c:pt>
                <c:pt idx="1669">
                  <c:v>561.2577572737207</c:v>
                </c:pt>
                <c:pt idx="1670">
                  <c:v>563.39053675136086</c:v>
                </c:pt>
                <c:pt idx="1671">
                  <c:v>565.53142079101599</c:v>
                </c:pt>
                <c:pt idx="1672">
                  <c:v>567.68044019002184</c:v>
                </c:pt>
                <c:pt idx="1673">
                  <c:v>569.83762586274395</c:v>
                </c:pt>
                <c:pt idx="1674">
                  <c:v>572.00300884102239</c:v>
                </c:pt>
                <c:pt idx="1675">
                  <c:v>574.17662027461824</c:v>
                </c:pt>
                <c:pt idx="1676">
                  <c:v>576.35849143166183</c:v>
                </c:pt>
                <c:pt idx="1677">
                  <c:v>578.54865369910215</c:v>
                </c:pt>
                <c:pt idx="1678">
                  <c:v>580.74713858315874</c:v>
                </c:pt>
                <c:pt idx="1679">
                  <c:v>582.95397770977479</c:v>
                </c:pt>
                <c:pt idx="1680">
                  <c:v>585.16920282507192</c:v>
                </c:pt>
                <c:pt idx="1681">
                  <c:v>587.39284579580726</c:v>
                </c:pt>
                <c:pt idx="1682">
                  <c:v>589.62493860983136</c:v>
                </c:pt>
                <c:pt idx="1683">
                  <c:v>591.86551337654873</c:v>
                </c:pt>
                <c:pt idx="1684">
                  <c:v>594.11460232737966</c:v>
                </c:pt>
                <c:pt idx="1685">
                  <c:v>596.37223781622367</c:v>
                </c:pt>
                <c:pt idx="1686">
                  <c:v>598.63845231992536</c:v>
                </c:pt>
                <c:pt idx="1687">
                  <c:v>600.91327843874114</c:v>
                </c:pt>
                <c:pt idx="1688">
                  <c:v>603.19674889680834</c:v>
                </c:pt>
                <c:pt idx="1689">
                  <c:v>605.4888965426162</c:v>
                </c:pt>
                <c:pt idx="1690">
                  <c:v>607.78975434947813</c:v>
                </c:pt>
                <c:pt idx="1691">
                  <c:v>610.09935541600612</c:v>
                </c:pt>
                <c:pt idx="1692">
                  <c:v>612.41773296658698</c:v>
                </c:pt>
                <c:pt idx="1693">
                  <c:v>614.74492035186006</c:v>
                </c:pt>
                <c:pt idx="1694">
                  <c:v>617.0809510491971</c:v>
                </c:pt>
                <c:pt idx="1695">
                  <c:v>619.42585866318404</c:v>
                </c:pt>
                <c:pt idx="1696">
                  <c:v>621.77967692610412</c:v>
                </c:pt>
                <c:pt idx="1697">
                  <c:v>624.14243969842335</c:v>
                </c:pt>
                <c:pt idx="1698">
                  <c:v>626.51418096927739</c:v>
                </c:pt>
                <c:pt idx="1699">
                  <c:v>628.89493485696062</c:v>
                </c:pt>
                <c:pt idx="1700">
                  <c:v>631.28473560941711</c:v>
                </c:pt>
                <c:pt idx="1701">
                  <c:v>633.68361760473294</c:v>
                </c:pt>
                <c:pt idx="1702">
                  <c:v>636.09161535163094</c:v>
                </c:pt>
                <c:pt idx="1703">
                  <c:v>638.50876348996712</c:v>
                </c:pt>
                <c:pt idx="1704">
                  <c:v>640.93509679122906</c:v>
                </c:pt>
                <c:pt idx="1705">
                  <c:v>643.37065015903579</c:v>
                </c:pt>
                <c:pt idx="1706">
                  <c:v>645.81545862964015</c:v>
                </c:pt>
                <c:pt idx="1707">
                  <c:v>648.26955737243281</c:v>
                </c:pt>
                <c:pt idx="1708">
                  <c:v>650.73298169044813</c:v>
                </c:pt>
                <c:pt idx="1709">
                  <c:v>653.2057670208718</c:v>
                </c:pt>
                <c:pt idx="1710">
                  <c:v>655.68794893555116</c:v>
                </c:pt>
                <c:pt idx="1711">
                  <c:v>658.17956314150626</c:v>
                </c:pt>
                <c:pt idx="1712">
                  <c:v>660.680645481444</c:v>
                </c:pt>
                <c:pt idx="1713">
                  <c:v>663.19123193427356</c:v>
                </c:pt>
                <c:pt idx="1714">
                  <c:v>665.71135861562379</c:v>
                </c:pt>
                <c:pt idx="1715">
                  <c:v>668.24106177836313</c:v>
                </c:pt>
                <c:pt idx="1716">
                  <c:v>670.78037781312094</c:v>
                </c:pt>
                <c:pt idx="1717">
                  <c:v>673.3293432488108</c:v>
                </c:pt>
                <c:pt idx="1718">
                  <c:v>675.88799475315625</c:v>
                </c:pt>
                <c:pt idx="1719">
                  <c:v>678.45636913321823</c:v>
                </c:pt>
                <c:pt idx="1720">
                  <c:v>681.03450333592446</c:v>
                </c:pt>
                <c:pt idx="1721">
                  <c:v>683.62243444860098</c:v>
                </c:pt>
                <c:pt idx="1722">
                  <c:v>686.22019969950566</c:v>
                </c:pt>
                <c:pt idx="1723">
                  <c:v>688.82783645836378</c:v>
                </c:pt>
                <c:pt idx="1724">
                  <c:v>691.44538223690563</c:v>
                </c:pt>
                <c:pt idx="1725">
                  <c:v>694.07287468940592</c:v>
                </c:pt>
                <c:pt idx="1726">
                  <c:v>696.71035161322573</c:v>
                </c:pt>
                <c:pt idx="1727">
                  <c:v>699.35785094935602</c:v>
                </c:pt>
                <c:pt idx="1728">
                  <c:v>702.01541078296361</c:v>
                </c:pt>
                <c:pt idx="1729">
                  <c:v>704.68306934393888</c:v>
                </c:pt>
                <c:pt idx="1730">
                  <c:v>707.36086500744591</c:v>
                </c:pt>
                <c:pt idx="1731">
                  <c:v>710.0488362944742</c:v>
                </c:pt>
                <c:pt idx="1732">
                  <c:v>712.74702187239325</c:v>
                </c:pt>
                <c:pt idx="1733">
                  <c:v>715.45546055550835</c:v>
                </c:pt>
                <c:pt idx="1734">
                  <c:v>718.17419130561927</c:v>
                </c:pt>
                <c:pt idx="1735">
                  <c:v>720.9032532325806</c:v>
                </c:pt>
                <c:pt idx="1736">
                  <c:v>723.64268559486447</c:v>
                </c:pt>
                <c:pt idx="1737">
                  <c:v>726.39252780012498</c:v>
                </c:pt>
                <c:pt idx="1738">
                  <c:v>729.15281940576551</c:v>
                </c:pt>
                <c:pt idx="1739">
                  <c:v>731.92360011950746</c:v>
                </c:pt>
                <c:pt idx="1740">
                  <c:v>734.70490979996157</c:v>
                </c:pt>
                <c:pt idx="1741">
                  <c:v>737.49678845720143</c:v>
                </c:pt>
                <c:pt idx="1742">
                  <c:v>740.2992762533388</c:v>
                </c:pt>
                <c:pt idx="1743">
                  <c:v>743.11241350310149</c:v>
                </c:pt>
                <c:pt idx="1744">
                  <c:v>745.93624067441328</c:v>
                </c:pt>
                <c:pt idx="1745">
                  <c:v>748.77079838897612</c:v>
                </c:pt>
                <c:pt idx="1746">
                  <c:v>751.61612742285422</c:v>
                </c:pt>
                <c:pt idx="1747">
                  <c:v>754.47226870706106</c:v>
                </c:pt>
                <c:pt idx="1748">
                  <c:v>757.33926332814792</c:v>
                </c:pt>
                <c:pt idx="1749">
                  <c:v>760.21715252879494</c:v>
                </c:pt>
                <c:pt idx="1750">
                  <c:v>763.10597770840434</c:v>
                </c:pt>
                <c:pt idx="1751">
                  <c:v>766.00578042369625</c:v>
                </c:pt>
                <c:pt idx="1752">
                  <c:v>768.91660238930626</c:v>
                </c:pt>
                <c:pt idx="1753">
                  <c:v>771.83848547838568</c:v>
                </c:pt>
                <c:pt idx="1754">
                  <c:v>774.7714717232036</c:v>
                </c:pt>
                <c:pt idx="1755">
                  <c:v>777.71560331575176</c:v>
                </c:pt>
                <c:pt idx="1756">
                  <c:v>780.67092260835159</c:v>
                </c:pt>
                <c:pt idx="1757">
                  <c:v>783.63747211426335</c:v>
                </c:pt>
                <c:pt idx="1758">
                  <c:v>786.61529450829755</c:v>
                </c:pt>
                <c:pt idx="1759">
                  <c:v>789.60443262742911</c:v>
                </c:pt>
                <c:pt idx="1760">
                  <c:v>792.60492947141336</c:v>
                </c:pt>
                <c:pt idx="1761">
                  <c:v>795.61682820340479</c:v>
                </c:pt>
                <c:pt idx="1762">
                  <c:v>798.64017215057777</c:v>
                </c:pt>
                <c:pt idx="1763">
                  <c:v>801.67500480474996</c:v>
                </c:pt>
                <c:pt idx="1764">
                  <c:v>804.72136982300799</c:v>
                </c:pt>
                <c:pt idx="1765">
                  <c:v>807.77931102833543</c:v>
                </c:pt>
                <c:pt idx="1766">
                  <c:v>810.84887241024308</c:v>
                </c:pt>
                <c:pt idx="1767">
                  <c:v>813.93009812540197</c:v>
                </c:pt>
                <c:pt idx="1768">
                  <c:v>817.02303249827855</c:v>
                </c:pt>
                <c:pt idx="1769">
                  <c:v>820.12772002177201</c:v>
                </c:pt>
                <c:pt idx="1770">
                  <c:v>823.24420535785475</c:v>
                </c:pt>
                <c:pt idx="1771">
                  <c:v>826.37253333821457</c:v>
                </c:pt>
                <c:pt idx="1772">
                  <c:v>829.51274896489986</c:v>
                </c:pt>
                <c:pt idx="1773">
                  <c:v>832.66489741096655</c:v>
                </c:pt>
                <c:pt idx="1774">
                  <c:v>835.82902402112825</c:v>
                </c:pt>
                <c:pt idx="1775">
                  <c:v>839.0051743124086</c:v>
                </c:pt>
                <c:pt idx="1776">
                  <c:v>842.19339397479575</c:v>
                </c:pt>
                <c:pt idx="1777">
                  <c:v>845.39372887189995</c:v>
                </c:pt>
                <c:pt idx="1778">
                  <c:v>848.60622504161324</c:v>
                </c:pt>
                <c:pt idx="1779">
                  <c:v>851.83092869677137</c:v>
                </c:pt>
                <c:pt idx="1780">
                  <c:v>855.06788622581917</c:v>
                </c:pt>
                <c:pt idx="1781">
                  <c:v>858.31714419347725</c:v>
                </c:pt>
                <c:pt idx="1782">
                  <c:v>861.5787493414125</c:v>
                </c:pt>
                <c:pt idx="1783">
                  <c:v>864.85274858890989</c:v>
                </c:pt>
                <c:pt idx="1784">
                  <c:v>868.13918903354772</c:v>
                </c:pt>
                <c:pt idx="1785">
                  <c:v>871.43811795187526</c:v>
                </c:pt>
                <c:pt idx="1786">
                  <c:v>874.74958280009241</c:v>
                </c:pt>
                <c:pt idx="1787">
                  <c:v>878.07363121473281</c:v>
                </c:pt>
                <c:pt idx="1788">
                  <c:v>881.41031101334886</c:v>
                </c:pt>
                <c:pt idx="1789">
                  <c:v>884.75967019519965</c:v>
                </c:pt>
                <c:pt idx="1790">
                  <c:v>888.12175694194138</c:v>
                </c:pt>
                <c:pt idx="1791">
                  <c:v>891.49661961832078</c:v>
                </c:pt>
                <c:pt idx="1792">
                  <c:v>894.88430677287045</c:v>
                </c:pt>
                <c:pt idx="1793">
                  <c:v>898.28486713860741</c:v>
                </c:pt>
                <c:pt idx="1794">
                  <c:v>901.6983496337341</c:v>
                </c:pt>
                <c:pt idx="1795">
                  <c:v>905.12480336234228</c:v>
                </c:pt>
                <c:pt idx="1796">
                  <c:v>908.56427761511918</c:v>
                </c:pt>
                <c:pt idx="1797">
                  <c:v>912.01682187005667</c:v>
                </c:pt>
                <c:pt idx="1798">
                  <c:v>915.48248579316294</c:v>
                </c:pt>
                <c:pt idx="1799">
                  <c:v>918.96131923917699</c:v>
                </c:pt>
                <c:pt idx="1800">
                  <c:v>922.45337225228593</c:v>
                </c:pt>
                <c:pt idx="1801">
                  <c:v>925.9586950668446</c:v>
                </c:pt>
                <c:pt idx="1802">
                  <c:v>929.47733810809859</c:v>
                </c:pt>
                <c:pt idx="1803">
                  <c:v>933.00935199290939</c:v>
                </c:pt>
                <c:pt idx="1804">
                  <c:v>936.55478753048249</c:v>
                </c:pt>
                <c:pt idx="1805">
                  <c:v>940.11369572309832</c:v>
                </c:pt>
                <c:pt idx="1806">
                  <c:v>943.68612776684608</c:v>
                </c:pt>
                <c:pt idx="1807">
                  <c:v>947.27213505236011</c:v>
                </c:pt>
                <c:pt idx="1808">
                  <c:v>950.87176916555916</c:v>
                </c:pt>
                <c:pt idx="1809">
                  <c:v>954.48508188838832</c:v>
                </c:pt>
                <c:pt idx="1810">
                  <c:v>958.11212519956428</c:v>
                </c:pt>
                <c:pt idx="1811">
                  <c:v>961.75295127532263</c:v>
                </c:pt>
                <c:pt idx="1812">
                  <c:v>965.40761249016884</c:v>
                </c:pt>
                <c:pt idx="1813">
                  <c:v>969.07616141763151</c:v>
                </c:pt>
                <c:pt idx="1814">
                  <c:v>972.75865083101849</c:v>
                </c:pt>
                <c:pt idx="1815">
                  <c:v>976.45513370417643</c:v>
                </c:pt>
                <c:pt idx="1816">
                  <c:v>980.1656632122523</c:v>
                </c:pt>
                <c:pt idx="1817">
                  <c:v>983.89029273245887</c:v>
                </c:pt>
                <c:pt idx="1818">
                  <c:v>987.62907584484219</c:v>
                </c:pt>
                <c:pt idx="1819">
                  <c:v>991.38206633305265</c:v>
                </c:pt>
                <c:pt idx="1820">
                  <c:v>995.14931818511832</c:v>
                </c:pt>
                <c:pt idx="1821">
                  <c:v>998.93088559422176</c:v>
                </c:pt>
                <c:pt idx="1822">
                  <c:v>1002.7268229594798</c:v>
                </c:pt>
                <c:pt idx="1823">
                  <c:v>1006.5371848867259</c:v>
                </c:pt>
                <c:pt idx="1824">
                  <c:v>1010.3620261892954</c:v>
                </c:pt>
                <c:pt idx="1825">
                  <c:v>1014.2014018888148</c:v>
                </c:pt>
                <c:pt idx="1826">
                  <c:v>1018.0553672159923</c:v>
                </c:pt>
                <c:pt idx="1827">
                  <c:v>1021.9239776114131</c:v>
                </c:pt>
                <c:pt idx="1828">
                  <c:v>1025.8072887263365</c:v>
                </c:pt>
                <c:pt idx="1829">
                  <c:v>1029.7053564234966</c:v>
                </c:pt>
                <c:pt idx="1830">
                  <c:v>1033.6182367779058</c:v>
                </c:pt>
                <c:pt idx="1831">
                  <c:v>1037.5459860776618</c:v>
                </c:pt>
                <c:pt idx="1832">
                  <c:v>1041.4886608247571</c:v>
                </c:pt>
                <c:pt idx="1833">
                  <c:v>1045.4463177358912</c:v>
                </c:pt>
                <c:pt idx="1834">
                  <c:v>1049.4190137432877</c:v>
                </c:pt>
                <c:pt idx="1835">
                  <c:v>1053.4068059955123</c:v>
                </c:pt>
                <c:pt idx="1836">
                  <c:v>1057.4097518582953</c:v>
                </c:pt>
                <c:pt idx="1837">
                  <c:v>1061.4279089153567</c:v>
                </c:pt>
                <c:pt idx="1838">
                  <c:v>1065.4613349692352</c:v>
                </c:pt>
                <c:pt idx="1839">
                  <c:v>1069.5100880421182</c:v>
                </c:pt>
                <c:pt idx="1840">
                  <c:v>1073.5742263766783</c:v>
                </c:pt>
                <c:pt idx="1841">
                  <c:v>1077.6538084369097</c:v>
                </c:pt>
                <c:pt idx="1842">
                  <c:v>1081.74889290897</c:v>
                </c:pt>
                <c:pt idx="1843">
                  <c:v>1085.8595387020241</c:v>
                </c:pt>
                <c:pt idx="1844">
                  <c:v>1089.9858049490917</c:v>
                </c:pt>
                <c:pt idx="1845">
                  <c:v>1094.1277510078983</c:v>
                </c:pt>
                <c:pt idx="1846">
                  <c:v>1098.2854364617283</c:v>
                </c:pt>
                <c:pt idx="1847">
                  <c:v>1102.4589211202829</c:v>
                </c:pt>
                <c:pt idx="1848">
                  <c:v>1106.6482650205401</c:v>
                </c:pt>
                <c:pt idx="1849">
                  <c:v>1110.8535284276181</c:v>
                </c:pt>
                <c:pt idx="1850">
                  <c:v>1115.0747718356431</c:v>
                </c:pt>
                <c:pt idx="1851">
                  <c:v>1119.3120559686186</c:v>
                </c:pt>
                <c:pt idx="1852">
                  <c:v>1123.5654417812993</c:v>
                </c:pt>
                <c:pt idx="1853">
                  <c:v>1127.8349904600684</c:v>
                </c:pt>
                <c:pt idx="1854">
                  <c:v>1132.1207634238167</c:v>
                </c:pt>
                <c:pt idx="1855">
                  <c:v>1136.4228223248272</c:v>
                </c:pt>
                <c:pt idx="1856">
                  <c:v>1140.7412290496616</c:v>
                </c:pt>
                <c:pt idx="1857">
                  <c:v>1145.0760457200504</c:v>
                </c:pt>
                <c:pt idx="1858">
                  <c:v>1149.4273346937866</c:v>
                </c:pt>
                <c:pt idx="1859">
                  <c:v>1153.7951585656231</c:v>
                </c:pt>
                <c:pt idx="1860">
                  <c:v>1158.1795801681724</c:v>
                </c:pt>
                <c:pt idx="1861">
                  <c:v>1162.5806625728114</c:v>
                </c:pt>
                <c:pt idx="1862">
                  <c:v>1166.9984690905881</c:v>
                </c:pt>
                <c:pt idx="1863">
                  <c:v>1171.4330632731323</c:v>
                </c:pt>
                <c:pt idx="1864">
                  <c:v>1175.8845089135702</c:v>
                </c:pt>
                <c:pt idx="1865">
                  <c:v>1180.3528700474419</c:v>
                </c:pt>
                <c:pt idx="1866">
                  <c:v>1184.8382109536221</c:v>
                </c:pt>
                <c:pt idx="1867">
                  <c:v>1189.340596155246</c:v>
                </c:pt>
                <c:pt idx="1868">
                  <c:v>1193.860090420636</c:v>
                </c:pt>
                <c:pt idx="1869">
                  <c:v>1198.3967587642344</c:v>
                </c:pt>
                <c:pt idx="1870">
                  <c:v>1202.9506664475384</c:v>
                </c:pt>
                <c:pt idx="1871">
                  <c:v>1207.521878980039</c:v>
                </c:pt>
                <c:pt idx="1872">
                  <c:v>1212.1104621201632</c:v>
                </c:pt>
                <c:pt idx="1873">
                  <c:v>1216.7164818762199</c:v>
                </c:pt>
                <c:pt idx="1874">
                  <c:v>1221.3400045073495</c:v>
                </c:pt>
                <c:pt idx="1875">
                  <c:v>1225.9810965244774</c:v>
                </c:pt>
                <c:pt idx="1876">
                  <c:v>1230.6398246912704</c:v>
                </c:pt>
                <c:pt idx="1877">
                  <c:v>1235.3162560250973</c:v>
                </c:pt>
                <c:pt idx="1878">
                  <c:v>1240.0104577979928</c:v>
                </c:pt>
                <c:pt idx="1879">
                  <c:v>1244.7224975376253</c:v>
                </c:pt>
                <c:pt idx="1880">
                  <c:v>1249.4524430282684</c:v>
                </c:pt>
                <c:pt idx="1881">
                  <c:v>1254.2003623117757</c:v>
                </c:pt>
                <c:pt idx="1882">
                  <c:v>1258.9663236885606</c:v>
                </c:pt>
                <c:pt idx="1883">
                  <c:v>1263.7503957185772</c:v>
                </c:pt>
                <c:pt idx="1884">
                  <c:v>1268.5526472223078</c:v>
                </c:pt>
                <c:pt idx="1885">
                  <c:v>1273.3731472817526</c:v>
                </c:pt>
                <c:pt idx="1886">
                  <c:v>1278.2119652414233</c:v>
                </c:pt>
                <c:pt idx="1887">
                  <c:v>1283.0691707093408</c:v>
                </c:pt>
                <c:pt idx="1888">
                  <c:v>1287.9448335580364</c:v>
                </c:pt>
                <c:pt idx="1889">
                  <c:v>1292.8390239255571</c:v>
                </c:pt>
                <c:pt idx="1890">
                  <c:v>1297.7518122164743</c:v>
                </c:pt>
                <c:pt idx="1891">
                  <c:v>1302.6832691028969</c:v>
                </c:pt>
                <c:pt idx="1892">
                  <c:v>1307.633465525488</c:v>
                </c:pt>
                <c:pt idx="1893">
                  <c:v>1312.602472694485</c:v>
                </c:pt>
                <c:pt idx="1894">
                  <c:v>1317.5903620907241</c:v>
                </c:pt>
                <c:pt idx="1895">
                  <c:v>1322.5972054666688</c:v>
                </c:pt>
                <c:pt idx="1896">
                  <c:v>1327.6230748474422</c:v>
                </c:pt>
                <c:pt idx="1897">
                  <c:v>1332.6680425318625</c:v>
                </c:pt>
                <c:pt idx="1898">
                  <c:v>1337.7321810934836</c:v>
                </c:pt>
                <c:pt idx="1899">
                  <c:v>1342.8155633816389</c:v>
                </c:pt>
                <c:pt idx="1900">
                  <c:v>1347.9182625224892</c:v>
                </c:pt>
                <c:pt idx="1901">
                  <c:v>1353.0403519200747</c:v>
                </c:pt>
                <c:pt idx="1902">
                  <c:v>1358.181905257371</c:v>
                </c:pt>
                <c:pt idx="1903">
                  <c:v>1363.3429964973491</c:v>
                </c:pt>
                <c:pt idx="1904">
                  <c:v>1368.5236998840389</c:v>
                </c:pt>
                <c:pt idx="1905">
                  <c:v>1373.7240899435983</c:v>
                </c:pt>
                <c:pt idx="1906">
                  <c:v>1378.9442414853841</c:v>
                </c:pt>
                <c:pt idx="1907">
                  <c:v>1384.1842296030286</c:v>
                </c:pt>
                <c:pt idx="1908">
                  <c:v>1389.4441296755201</c:v>
                </c:pt>
                <c:pt idx="1909">
                  <c:v>1394.7240173682872</c:v>
                </c:pt>
                <c:pt idx="1910">
                  <c:v>1400.0239686342866</c:v>
                </c:pt>
                <c:pt idx="1911">
                  <c:v>1405.3440597150968</c:v>
                </c:pt>
                <c:pt idx="1912">
                  <c:v>1410.6843671420143</c:v>
                </c:pt>
                <c:pt idx="1913">
                  <c:v>1416.0449677371539</c:v>
                </c:pt>
                <c:pt idx="1914">
                  <c:v>1421.4259386145552</c:v>
                </c:pt>
                <c:pt idx="1915">
                  <c:v>1426.8273571812906</c:v>
                </c:pt>
                <c:pt idx="1916">
                  <c:v>1432.2493011385795</c:v>
                </c:pt>
                <c:pt idx="1917">
                  <c:v>1437.6918484829062</c:v>
                </c:pt>
                <c:pt idx="1918">
                  <c:v>1443.1550775071412</c:v>
                </c:pt>
                <c:pt idx="1919">
                  <c:v>1448.6390668016684</c:v>
                </c:pt>
                <c:pt idx="1920">
                  <c:v>1454.1438952555147</c:v>
                </c:pt>
                <c:pt idx="1921">
                  <c:v>1459.6696420574858</c:v>
                </c:pt>
                <c:pt idx="1922">
                  <c:v>1465.2163866973042</c:v>
                </c:pt>
                <c:pt idx="1923">
                  <c:v>1470.784208966754</c:v>
                </c:pt>
                <c:pt idx="1924">
                  <c:v>1476.3731889608277</c:v>
                </c:pt>
                <c:pt idx="1925">
                  <c:v>1481.9834070788788</c:v>
                </c:pt>
                <c:pt idx="1926">
                  <c:v>1487.6149440257786</c:v>
                </c:pt>
                <c:pt idx="1927">
                  <c:v>1493.2678808130765</c:v>
                </c:pt>
                <c:pt idx="1928">
                  <c:v>1498.9422987601663</c:v>
                </c:pt>
                <c:pt idx="1929">
                  <c:v>1504.638279495455</c:v>
                </c:pt>
                <c:pt idx="1930">
                  <c:v>1510.3559049575379</c:v>
                </c:pt>
                <c:pt idx="1931">
                  <c:v>1516.0952573963766</c:v>
                </c:pt>
                <c:pt idx="1932">
                  <c:v>1521.8564193744828</c:v>
                </c:pt>
                <c:pt idx="1933">
                  <c:v>1527.639473768106</c:v>
                </c:pt>
                <c:pt idx="1934">
                  <c:v>1533.4445037684247</c:v>
                </c:pt>
                <c:pt idx="1935">
                  <c:v>1539.2715928827447</c:v>
                </c:pt>
                <c:pt idx="1936">
                  <c:v>1545.1208249356991</c:v>
                </c:pt>
                <c:pt idx="1937">
                  <c:v>1550.9922840704548</c:v>
                </c:pt>
                <c:pt idx="1938">
                  <c:v>1556.8860547499226</c:v>
                </c:pt>
                <c:pt idx="1939">
                  <c:v>1562.8022217579723</c:v>
                </c:pt>
                <c:pt idx="1940">
                  <c:v>1568.7408702006526</c:v>
                </c:pt>
                <c:pt idx="1941">
                  <c:v>1574.7020855074152</c:v>
                </c:pt>
                <c:pt idx="1942">
                  <c:v>1580.6859534323435</c:v>
                </c:pt>
                <c:pt idx="1943">
                  <c:v>1586.6925600553864</c:v>
                </c:pt>
                <c:pt idx="1944">
                  <c:v>1592.7219917835969</c:v>
                </c:pt>
                <c:pt idx="1945">
                  <c:v>1598.7743353523747</c:v>
                </c:pt>
                <c:pt idx="1946">
                  <c:v>1604.8496778267138</c:v>
                </c:pt>
                <c:pt idx="1947">
                  <c:v>1610.9481066024553</c:v>
                </c:pt>
                <c:pt idx="1948">
                  <c:v>1617.0697094075447</c:v>
                </c:pt>
                <c:pt idx="1949">
                  <c:v>1623.2145743032934</c:v>
                </c:pt>
                <c:pt idx="1950">
                  <c:v>1629.382789685646</c:v>
                </c:pt>
                <c:pt idx="1951">
                  <c:v>1635.5744442864516</c:v>
                </c:pt>
                <c:pt idx="1952">
                  <c:v>1641.7896271747402</c:v>
                </c:pt>
                <c:pt idx="1953">
                  <c:v>1648.0284277580042</c:v>
                </c:pt>
                <c:pt idx="1954">
                  <c:v>1654.2909357834847</c:v>
                </c:pt>
                <c:pt idx="1955">
                  <c:v>1660.577241339462</c:v>
                </c:pt>
                <c:pt idx="1956">
                  <c:v>1666.8874348565521</c:v>
                </c:pt>
                <c:pt idx="1957">
                  <c:v>1673.221607109007</c:v>
                </c:pt>
                <c:pt idx="1958">
                  <c:v>1679.5798492160213</c:v>
                </c:pt>
                <c:pt idx="1959">
                  <c:v>1685.9622526430423</c:v>
                </c:pt>
                <c:pt idx="1960">
                  <c:v>1692.3689092030859</c:v>
                </c:pt>
                <c:pt idx="1961">
                  <c:v>1698.7999110580577</c:v>
                </c:pt>
                <c:pt idx="1962">
                  <c:v>1705.2553507200782</c:v>
                </c:pt>
                <c:pt idx="1963">
                  <c:v>1711.7353210528145</c:v>
                </c:pt>
                <c:pt idx="1964">
                  <c:v>1718.2399152728151</c:v>
                </c:pt>
                <c:pt idx="1965">
                  <c:v>1724.7692269508518</c:v>
                </c:pt>
                <c:pt idx="1966">
                  <c:v>1731.3233500132651</c:v>
                </c:pt>
                <c:pt idx="1967">
                  <c:v>1737.9023787433155</c:v>
                </c:pt>
                <c:pt idx="1968">
                  <c:v>1744.50640778254</c:v>
                </c:pt>
                <c:pt idx="1969">
                  <c:v>1751.1355321321137</c:v>
                </c:pt>
                <c:pt idx="1970">
                  <c:v>1757.7898471542157</c:v>
                </c:pt>
                <c:pt idx="1971">
                  <c:v>1764.4694485734019</c:v>
                </c:pt>
                <c:pt idx="1972">
                  <c:v>1771.1744324779809</c:v>
                </c:pt>
                <c:pt idx="1973">
                  <c:v>1777.9048953213971</c:v>
                </c:pt>
                <c:pt idx="1974">
                  <c:v>1784.6609339236186</c:v>
                </c:pt>
                <c:pt idx="1975">
                  <c:v>1791.4426454725283</c:v>
                </c:pt>
                <c:pt idx="1976">
                  <c:v>1798.2501275253239</c:v>
                </c:pt>
                <c:pt idx="1977">
                  <c:v>1805.0834780099201</c:v>
                </c:pt>
                <c:pt idx="1978">
                  <c:v>1811.9427952263579</c:v>
                </c:pt>
                <c:pt idx="1979">
                  <c:v>1818.828177848218</c:v>
                </c:pt>
                <c:pt idx="1980">
                  <c:v>1825.7397249240414</c:v>
                </c:pt>
                <c:pt idx="1981">
                  <c:v>1832.6775358787529</c:v>
                </c:pt>
                <c:pt idx="1982">
                  <c:v>1839.6417105150922</c:v>
                </c:pt>
                <c:pt idx="1983">
                  <c:v>1846.6323490150496</c:v>
                </c:pt>
                <c:pt idx="1984">
                  <c:v>1853.6495519413068</c:v>
                </c:pt>
                <c:pt idx="1985">
                  <c:v>1860.6934202386838</c:v>
                </c:pt>
                <c:pt idx="1986">
                  <c:v>1867.7640552355908</c:v>
                </c:pt>
                <c:pt idx="1987">
                  <c:v>1874.8615586454862</c:v>
                </c:pt>
                <c:pt idx="1988">
                  <c:v>1881.9860325683392</c:v>
                </c:pt>
                <c:pt idx="1989">
                  <c:v>1889.1375794920989</c:v>
                </c:pt>
                <c:pt idx="1990">
                  <c:v>1896.316302294169</c:v>
                </c:pt>
                <c:pt idx="1991">
                  <c:v>1903.5223042428868</c:v>
                </c:pt>
                <c:pt idx="1992">
                  <c:v>1910.7556889990099</c:v>
                </c:pt>
                <c:pt idx="1993">
                  <c:v>1918.0165606172061</c:v>
                </c:pt>
                <c:pt idx="1994">
                  <c:v>1925.3050235475516</c:v>
                </c:pt>
                <c:pt idx="1995">
                  <c:v>1932.6211826370325</c:v>
                </c:pt>
                <c:pt idx="1996">
                  <c:v>1939.9651431310533</c:v>
                </c:pt>
                <c:pt idx="1997">
                  <c:v>1947.3370106749514</c:v>
                </c:pt>
                <c:pt idx="1998">
                  <c:v>1954.7368913155162</c:v>
                </c:pt>
                <c:pt idx="1999">
                  <c:v>1962.1648915025153</c:v>
                </c:pt>
                <c:pt idx="2000">
                  <c:v>1969.6211180902249</c:v>
                </c:pt>
                <c:pt idx="2001">
                  <c:v>1977.1056783389677</c:v>
                </c:pt>
                <c:pt idx="2002">
                  <c:v>1984.6186799166558</c:v>
                </c:pt>
                <c:pt idx="2003">
                  <c:v>1992.160230900339</c:v>
                </c:pt>
                <c:pt idx="2004">
                  <c:v>1999.7304397777602</c:v>
                </c:pt>
                <c:pt idx="2005">
                  <c:v>2007.3294154489158</c:v>
                </c:pt>
                <c:pt idx="2006">
                  <c:v>2014.9572672276217</c:v>
                </c:pt>
                <c:pt idx="2007">
                  <c:v>2022.6141048430868</c:v>
                </c:pt>
                <c:pt idx="2008">
                  <c:v>2030.3000384414906</c:v>
                </c:pt>
                <c:pt idx="2009">
                  <c:v>2038.0151785875685</c:v>
                </c:pt>
                <c:pt idx="2010">
                  <c:v>2045.7596362662014</c:v>
                </c:pt>
                <c:pt idx="2011">
                  <c:v>2053.5335228840131</c:v>
                </c:pt>
                <c:pt idx="2012">
                  <c:v>2061.3369502709725</c:v>
                </c:pt>
                <c:pt idx="2013">
                  <c:v>2069.1700306820021</c:v>
                </c:pt>
                <c:pt idx="2014">
                  <c:v>2077.0328767985939</c:v>
                </c:pt>
                <c:pt idx="2015">
                  <c:v>2084.9256017304288</c:v>
                </c:pt>
                <c:pt idx="2016">
                  <c:v>2092.8483190170045</c:v>
                </c:pt>
                <c:pt idx="2017">
                  <c:v>2100.8011426292692</c:v>
                </c:pt>
                <c:pt idx="2018">
                  <c:v>2108.7841869712606</c:v>
                </c:pt>
                <c:pt idx="2019">
                  <c:v>2116.7975668817517</c:v>
                </c:pt>
                <c:pt idx="2020">
                  <c:v>2124.8413976359025</c:v>
                </c:pt>
                <c:pt idx="2021">
                  <c:v>2132.915794946919</c:v>
                </c:pt>
                <c:pt idx="2022">
                  <c:v>2141.0208749677172</c:v>
                </c:pt>
                <c:pt idx="2023">
                  <c:v>2149.1567542925945</c:v>
                </c:pt>
                <c:pt idx="2024">
                  <c:v>2157.3235499589064</c:v>
                </c:pt>
                <c:pt idx="2025">
                  <c:v>2165.5213794487504</c:v>
                </c:pt>
                <c:pt idx="2026">
                  <c:v>2173.7503606906557</c:v>
                </c:pt>
                <c:pt idx="2027">
                  <c:v>2182.0106120612804</c:v>
                </c:pt>
                <c:pt idx="2028">
                  <c:v>2190.3022523871132</c:v>
                </c:pt>
                <c:pt idx="2029">
                  <c:v>2198.6254009461841</c:v>
                </c:pt>
                <c:pt idx="2030">
                  <c:v>2206.9801774697798</c:v>
                </c:pt>
                <c:pt idx="2031">
                  <c:v>2215.3667021441652</c:v>
                </c:pt>
                <c:pt idx="2032">
                  <c:v>2223.7850956123129</c:v>
                </c:pt>
                <c:pt idx="2033">
                  <c:v>2232.2354789756396</c:v>
                </c:pt>
                <c:pt idx="2034">
                  <c:v>2240.7179737957472</c:v>
                </c:pt>
                <c:pt idx="2035">
                  <c:v>2249.2327020961711</c:v>
                </c:pt>
                <c:pt idx="2036">
                  <c:v>2257.7797863641367</c:v>
                </c:pt>
                <c:pt idx="2037">
                  <c:v>2266.3593495523205</c:v>
                </c:pt>
                <c:pt idx="2038">
                  <c:v>2274.9715150806196</c:v>
                </c:pt>
                <c:pt idx="2039">
                  <c:v>2283.6164068379262</c:v>
                </c:pt>
                <c:pt idx="2040">
                  <c:v>2292.2941491839106</c:v>
                </c:pt>
                <c:pt idx="2041">
                  <c:v>2301.0048669508096</c:v>
                </c:pt>
                <c:pt idx="2042">
                  <c:v>2309.7486854452227</c:v>
                </c:pt>
                <c:pt idx="2043">
                  <c:v>2318.5257304499146</c:v>
                </c:pt>
                <c:pt idx="2044">
                  <c:v>2327.3361282256242</c:v>
                </c:pt>
                <c:pt idx="2045">
                  <c:v>2336.1800055128815</c:v>
                </c:pt>
                <c:pt idx="2046">
                  <c:v>2345.0574895338304</c:v>
                </c:pt>
                <c:pt idx="2047">
                  <c:v>2353.9687079940591</c:v>
                </c:pt>
                <c:pt idx="2048">
                  <c:v>2362.9137890844368</c:v>
                </c:pt>
                <c:pt idx="2049">
                  <c:v>2371.8928614829579</c:v>
                </c:pt>
                <c:pt idx="2050">
                  <c:v>2380.9060543565934</c:v>
                </c:pt>
                <c:pt idx="2051">
                  <c:v>2389.9534973631485</c:v>
                </c:pt>
                <c:pt idx="2052">
                  <c:v>2399.0353206531286</c:v>
                </c:pt>
                <c:pt idx="2053">
                  <c:v>2408.1516548716104</c:v>
                </c:pt>
                <c:pt idx="2054">
                  <c:v>2417.3026311601225</c:v>
                </c:pt>
                <c:pt idx="2055">
                  <c:v>2426.488381158531</c:v>
                </c:pt>
                <c:pt idx="2056">
                  <c:v>2435.7090370069336</c:v>
                </c:pt>
                <c:pt idx="2057">
                  <c:v>2444.9647313475602</c:v>
                </c:pt>
                <c:pt idx="2058">
                  <c:v>2454.2555973266813</c:v>
                </c:pt>
                <c:pt idx="2059">
                  <c:v>2463.5817685965226</c:v>
                </c:pt>
                <c:pt idx="2060">
                  <c:v>2472.9433793171893</c:v>
                </c:pt>
                <c:pt idx="2061">
                  <c:v>2482.3405641585946</c:v>
                </c:pt>
                <c:pt idx="2062">
                  <c:v>2491.7734583023971</c:v>
                </c:pt>
                <c:pt idx="2063">
                  <c:v>2501.2421974439462</c:v>
                </c:pt>
                <c:pt idx="2064">
                  <c:v>2510.7469177942335</c:v>
                </c:pt>
                <c:pt idx="2065">
                  <c:v>2520.2877560818515</c:v>
                </c:pt>
                <c:pt idx="2066">
                  <c:v>2529.8648495549628</c:v>
                </c:pt>
                <c:pt idx="2067">
                  <c:v>2539.4783359832718</c:v>
                </c:pt>
                <c:pt idx="2068">
                  <c:v>2549.1283536600081</c:v>
                </c:pt>
                <c:pt idx="2069">
                  <c:v>2558.815041403916</c:v>
                </c:pt>
                <c:pt idx="2070">
                  <c:v>2568.5385385612508</c:v>
                </c:pt>
                <c:pt idx="2071">
                  <c:v>2578.2989850077838</c:v>
                </c:pt>
                <c:pt idx="2072">
                  <c:v>2588.0965211508133</c:v>
                </c:pt>
                <c:pt idx="2073">
                  <c:v>2597.9312879311865</c:v>
                </c:pt>
                <c:pt idx="2074">
                  <c:v>2607.803426825325</c:v>
                </c:pt>
                <c:pt idx="2075">
                  <c:v>2617.7130798472613</c:v>
                </c:pt>
                <c:pt idx="2076">
                  <c:v>2627.660389550681</c:v>
                </c:pt>
                <c:pt idx="2077">
                  <c:v>2637.6454990309735</c:v>
                </c:pt>
                <c:pt idx="2078">
                  <c:v>2647.6685519272914</c:v>
                </c:pt>
                <c:pt idx="2079">
                  <c:v>2657.7296924246152</c:v>
                </c:pt>
                <c:pt idx="2080">
                  <c:v>2667.8290652558289</c:v>
                </c:pt>
                <c:pt idx="2081">
                  <c:v>2677.9668157038013</c:v>
                </c:pt>
                <c:pt idx="2082">
                  <c:v>2688.1430896034758</c:v>
                </c:pt>
                <c:pt idx="2083">
                  <c:v>2698.3580333439691</c:v>
                </c:pt>
                <c:pt idx="2084">
                  <c:v>2708.6117938706761</c:v>
                </c:pt>
                <c:pt idx="2085">
                  <c:v>2718.9045186873846</c:v>
                </c:pt>
                <c:pt idx="2086">
                  <c:v>2729.2363558583966</c:v>
                </c:pt>
                <c:pt idx="2087">
                  <c:v>2739.6074540106583</c:v>
                </c:pt>
                <c:pt idx="2088">
                  <c:v>2750.017962335899</c:v>
                </c:pt>
                <c:pt idx="2089">
                  <c:v>2760.4680305927754</c:v>
                </c:pt>
                <c:pt idx="2090">
                  <c:v>2770.9578091090279</c:v>
                </c:pt>
                <c:pt idx="2091">
                  <c:v>2781.4874487836423</c:v>
                </c:pt>
                <c:pt idx="2092">
                  <c:v>2792.0571010890203</c:v>
                </c:pt>
                <c:pt idx="2093">
                  <c:v>2802.6669180731587</c:v>
                </c:pt>
                <c:pt idx="2094">
                  <c:v>2813.3170523618369</c:v>
                </c:pt>
                <c:pt idx="2095">
                  <c:v>2824.007657160812</c:v>
                </c:pt>
                <c:pt idx="2096">
                  <c:v>2834.7388862580233</c:v>
                </c:pt>
                <c:pt idx="2097">
                  <c:v>2845.5108940258037</c:v>
                </c:pt>
                <c:pt idx="2098">
                  <c:v>2856.3238354231021</c:v>
                </c:pt>
                <c:pt idx="2099">
                  <c:v>2867.1778659977099</c:v>
                </c:pt>
                <c:pt idx="2100">
                  <c:v>2878.0731418885011</c:v>
                </c:pt>
                <c:pt idx="2101">
                  <c:v>2889.0098198276773</c:v>
                </c:pt>
                <c:pt idx="2102">
                  <c:v>2899.9880571430226</c:v>
                </c:pt>
                <c:pt idx="2103">
                  <c:v>2911.008011760166</c:v>
                </c:pt>
                <c:pt idx="2104">
                  <c:v>2922.0698422048549</c:v>
                </c:pt>
                <c:pt idx="2105">
                  <c:v>2933.1737076052336</c:v>
                </c:pt>
                <c:pt idx="2106">
                  <c:v>2944.3197676941336</c:v>
                </c:pt>
                <c:pt idx="2107">
                  <c:v>2955.5081828113712</c:v>
                </c:pt>
                <c:pt idx="2108">
                  <c:v>2966.7391139060546</c:v>
                </c:pt>
                <c:pt idx="2109">
                  <c:v>2978.0127225388978</c:v>
                </c:pt>
                <c:pt idx="2110">
                  <c:v>2989.3291708845459</c:v>
                </c:pt>
                <c:pt idx="2111">
                  <c:v>3000.6886217339074</c:v>
                </c:pt>
                <c:pt idx="2112">
                  <c:v>3012.0912384964963</c:v>
                </c:pt>
                <c:pt idx="2113">
                  <c:v>3023.5371852027829</c:v>
                </c:pt>
                <c:pt idx="2114">
                  <c:v>3035.0266265065534</c:v>
                </c:pt>
                <c:pt idx="2115">
                  <c:v>3046.5597276872782</c:v>
                </c:pt>
                <c:pt idx="2116">
                  <c:v>3058.1366546524901</c:v>
                </c:pt>
                <c:pt idx="2117">
                  <c:v>3069.7575739401696</c:v>
                </c:pt>
                <c:pt idx="2118">
                  <c:v>3081.4226527211422</c:v>
                </c:pt>
                <c:pt idx="2119">
                  <c:v>3093.1320588014828</c:v>
                </c:pt>
                <c:pt idx="2120">
                  <c:v>3104.8859606249284</c:v>
                </c:pt>
                <c:pt idx="2121">
                  <c:v>3116.684527275303</c:v>
                </c:pt>
                <c:pt idx="2122">
                  <c:v>3128.5279284789494</c:v>
                </c:pt>
                <c:pt idx="2123">
                  <c:v>3140.4163346071696</c:v>
                </c:pt>
                <c:pt idx="2124">
                  <c:v>3152.3499166786769</c:v>
                </c:pt>
                <c:pt idx="2125">
                  <c:v>3164.3288463620561</c:v>
                </c:pt>
                <c:pt idx="2126">
                  <c:v>3176.3532959782319</c:v>
                </c:pt>
                <c:pt idx="2127">
                  <c:v>3188.4234385029495</c:v>
                </c:pt>
                <c:pt idx="2128">
                  <c:v>3200.5394475692606</c:v>
                </c:pt>
                <c:pt idx="2129">
                  <c:v>3212.7014974700237</c:v>
                </c:pt>
                <c:pt idx="2130">
                  <c:v>3224.90976316041</c:v>
                </c:pt>
                <c:pt idx="2131">
                  <c:v>3237.1644202604198</c:v>
                </c:pt>
                <c:pt idx="2132">
                  <c:v>3249.4656450574093</c:v>
                </c:pt>
                <c:pt idx="2133">
                  <c:v>3261.8136145086278</c:v>
                </c:pt>
                <c:pt idx="2134">
                  <c:v>3274.2085062437604</c:v>
                </c:pt>
                <c:pt idx="2135">
                  <c:v>3286.6504985674869</c:v>
                </c:pt>
                <c:pt idx="2136">
                  <c:v>3299.1397704620435</c:v>
                </c:pt>
                <c:pt idx="2137">
                  <c:v>3311.6765015897995</c:v>
                </c:pt>
                <c:pt idx="2138">
                  <c:v>3324.2608722958407</c:v>
                </c:pt>
                <c:pt idx="2139">
                  <c:v>3336.8930636105652</c:v>
                </c:pt>
                <c:pt idx="2140">
                  <c:v>3349.5732572522852</c:v>
                </c:pt>
                <c:pt idx="2141">
                  <c:v>3362.301635629844</c:v>
                </c:pt>
                <c:pt idx="2142">
                  <c:v>3375.0783818452373</c:v>
                </c:pt>
                <c:pt idx="2143">
                  <c:v>3387.9036796962491</c:v>
                </c:pt>
                <c:pt idx="2144">
                  <c:v>3400.7777136790951</c:v>
                </c:pt>
                <c:pt idx="2145">
                  <c:v>3413.7006689910759</c:v>
                </c:pt>
                <c:pt idx="2146">
                  <c:v>3426.6727315332419</c:v>
                </c:pt>
                <c:pt idx="2147">
                  <c:v>3439.6940879130684</c:v>
                </c:pt>
                <c:pt idx="2148">
                  <c:v>3452.764925447138</c:v>
                </c:pt>
                <c:pt idx="2149">
                  <c:v>3465.8854321638373</c:v>
                </c:pt>
                <c:pt idx="2150">
                  <c:v>3479.0557968060598</c:v>
                </c:pt>
                <c:pt idx="2151">
                  <c:v>3492.2762088339227</c:v>
                </c:pt>
                <c:pt idx="2152">
                  <c:v>3505.5468584274918</c:v>
                </c:pt>
                <c:pt idx="2153">
                  <c:v>3518.8679364895165</c:v>
                </c:pt>
                <c:pt idx="2154">
                  <c:v>3532.2396346481769</c:v>
                </c:pt>
                <c:pt idx="2155">
                  <c:v>3545.6621452598401</c:v>
                </c:pt>
                <c:pt idx="2156">
                  <c:v>3559.1356614118276</c:v>
                </c:pt>
                <c:pt idx="2157">
                  <c:v>3572.6603769251928</c:v>
                </c:pt>
                <c:pt idx="2158">
                  <c:v>3586.2364863575085</c:v>
                </c:pt>
                <c:pt idx="2159">
                  <c:v>3599.864185005667</c:v>
                </c:pt>
                <c:pt idx="2160">
                  <c:v>3613.5436689086887</c:v>
                </c:pt>
                <c:pt idx="2161">
                  <c:v>3627.2751348505417</c:v>
                </c:pt>
                <c:pt idx="2162">
                  <c:v>3641.0587803629737</c:v>
                </c:pt>
                <c:pt idx="2163">
                  <c:v>3654.8948037283531</c:v>
                </c:pt>
                <c:pt idx="2164">
                  <c:v>3668.7834039825207</c:v>
                </c:pt>
                <c:pt idx="2165">
                  <c:v>3682.7247809176542</c:v>
                </c:pt>
                <c:pt idx="2166">
                  <c:v>3696.7191350851413</c:v>
                </c:pt>
                <c:pt idx="2167">
                  <c:v>3710.7666677984648</c:v>
                </c:pt>
                <c:pt idx="2168">
                  <c:v>3724.867581136099</c:v>
                </c:pt>
                <c:pt idx="2169">
                  <c:v>3739.0220779444162</c:v>
                </c:pt>
                <c:pt idx="2170">
                  <c:v>3753.2303618406049</c:v>
                </c:pt>
                <c:pt idx="2171">
                  <c:v>3767.4926372155992</c:v>
                </c:pt>
                <c:pt idx="2172">
                  <c:v>3781.8091092370187</c:v>
                </c:pt>
                <c:pt idx="2173">
                  <c:v>3796.1799838521192</c:v>
                </c:pt>
                <c:pt idx="2174">
                  <c:v>3810.6054677907573</c:v>
                </c:pt>
                <c:pt idx="2175">
                  <c:v>3825.0857685683623</c:v>
                </c:pt>
                <c:pt idx="2176">
                  <c:v>3839.6210944889222</c:v>
                </c:pt>
                <c:pt idx="2177">
                  <c:v>3854.2116546479801</c:v>
                </c:pt>
                <c:pt idx="2178">
                  <c:v>3868.8576589356426</c:v>
                </c:pt>
                <c:pt idx="2179">
                  <c:v>3883.5593180395981</c:v>
                </c:pt>
                <c:pt idx="2180">
                  <c:v>3898.3168434481486</c:v>
                </c:pt>
                <c:pt idx="2181">
                  <c:v>3913.1304474532517</c:v>
                </c:pt>
                <c:pt idx="2182">
                  <c:v>3928.0003431535742</c:v>
                </c:pt>
                <c:pt idx="2183">
                  <c:v>3942.926744457558</c:v>
                </c:pt>
                <c:pt idx="2184">
                  <c:v>3957.909866086497</c:v>
                </c:pt>
                <c:pt idx="2185">
                  <c:v>3972.9499235776257</c:v>
                </c:pt>
                <c:pt idx="2186">
                  <c:v>3988.0471332872207</c:v>
                </c:pt>
                <c:pt idx="2187">
                  <c:v>4003.2017123937121</c:v>
                </c:pt>
                <c:pt idx="2188">
                  <c:v>4018.4138789008084</c:v>
                </c:pt>
                <c:pt idx="2189">
                  <c:v>4033.6838516406315</c:v>
                </c:pt>
                <c:pt idx="2190">
                  <c:v>4049.011850276866</c:v>
                </c:pt>
                <c:pt idx="2191">
                  <c:v>4064.3980953079181</c:v>
                </c:pt>
                <c:pt idx="2192">
                  <c:v>4079.8428080700883</c:v>
                </c:pt>
                <c:pt idx="2193">
                  <c:v>4095.3462107407545</c:v>
                </c:pt>
                <c:pt idx="2194">
                  <c:v>4110.9085263415691</c:v>
                </c:pt>
                <c:pt idx="2195">
                  <c:v>4126.529978741667</c:v>
                </c:pt>
                <c:pt idx="2196">
                  <c:v>4142.2107926608851</c:v>
                </c:pt>
                <c:pt idx="2197">
                  <c:v>4157.9511936729969</c:v>
                </c:pt>
                <c:pt idx="2198">
                  <c:v>4173.7514082089547</c:v>
                </c:pt>
                <c:pt idx="2199">
                  <c:v>4189.6116635601484</c:v>
                </c:pt>
                <c:pt idx="2200">
                  <c:v>4205.5321878816767</c:v>
                </c:pt>
                <c:pt idx="2201">
                  <c:v>4221.5132101956269</c:v>
                </c:pt>
                <c:pt idx="2202">
                  <c:v>4237.55496039437</c:v>
                </c:pt>
                <c:pt idx="2203">
                  <c:v>4253.6576692438684</c:v>
                </c:pt>
                <c:pt idx="2204">
                  <c:v>4269.8215683869948</c:v>
                </c:pt>
                <c:pt idx="2205">
                  <c:v>4286.0468903468654</c:v>
                </c:pt>
                <c:pt idx="2206">
                  <c:v>4302.3338685301833</c:v>
                </c:pt>
                <c:pt idx="2207">
                  <c:v>4318.6827372305979</c:v>
                </c:pt>
                <c:pt idx="2208">
                  <c:v>4335.0937316320742</c:v>
                </c:pt>
                <c:pt idx="2209">
                  <c:v>4351.5670878122764</c:v>
                </c:pt>
                <c:pt idx="2210">
                  <c:v>4368.1030427459636</c:v>
                </c:pt>
                <c:pt idx="2211">
                  <c:v>4384.7018343083982</c:v>
                </c:pt>
                <c:pt idx="2212">
                  <c:v>4401.3637012787703</c:v>
                </c:pt>
                <c:pt idx="2213">
                  <c:v>4418.0888833436302</c:v>
                </c:pt>
                <c:pt idx="2214">
                  <c:v>4434.877621100336</c:v>
                </c:pt>
                <c:pt idx="2215">
                  <c:v>4451.7301560605174</c:v>
                </c:pt>
                <c:pt idx="2216">
                  <c:v>4468.6467306535478</c:v>
                </c:pt>
                <c:pt idx="2217">
                  <c:v>4485.6275882300315</c:v>
                </c:pt>
                <c:pt idx="2218">
                  <c:v>4502.672973065306</c:v>
                </c:pt>
                <c:pt idx="2219">
                  <c:v>4519.7831303629546</c:v>
                </c:pt>
                <c:pt idx="2220">
                  <c:v>4536.9583062583342</c:v>
                </c:pt>
                <c:pt idx="2221">
                  <c:v>4554.1987478221163</c:v>
                </c:pt>
                <c:pt idx="2222">
                  <c:v>4571.5047030638407</c:v>
                </c:pt>
                <c:pt idx="2223">
                  <c:v>4588.8764209354831</c:v>
                </c:pt>
                <c:pt idx="2224">
                  <c:v>4606.3141513350383</c:v>
                </c:pt>
                <c:pt idx="2225">
                  <c:v>4623.8181451101118</c:v>
                </c:pt>
                <c:pt idx="2226">
                  <c:v>4641.3886540615304</c:v>
                </c:pt>
                <c:pt idx="2227">
                  <c:v>4659.0259309469639</c:v>
                </c:pt>
                <c:pt idx="2228">
                  <c:v>4676.7302294845622</c:v>
                </c:pt>
                <c:pt idx="2229">
                  <c:v>4694.5018043566033</c:v>
                </c:pt>
                <c:pt idx="2230">
                  <c:v>4712.3409112131585</c:v>
                </c:pt>
                <c:pt idx="2231">
                  <c:v>4730.2478066757685</c:v>
                </c:pt>
                <c:pt idx="2232">
                  <c:v>4748.2227483411361</c:v>
                </c:pt>
                <c:pt idx="2233">
                  <c:v>4766.2659947848324</c:v>
                </c:pt>
                <c:pt idx="2234">
                  <c:v>4784.3778055650146</c:v>
                </c:pt>
                <c:pt idx="2235">
                  <c:v>4802.5584412261614</c:v>
                </c:pt>
                <c:pt idx="2236">
                  <c:v>4820.8081633028214</c:v>
                </c:pt>
                <c:pt idx="2237">
                  <c:v>4839.1272343233722</c:v>
                </c:pt>
                <c:pt idx="2238">
                  <c:v>4857.515917813801</c:v>
                </c:pt>
                <c:pt idx="2239">
                  <c:v>4875.9744783014939</c:v>
                </c:pt>
                <c:pt idx="2240">
                  <c:v>4894.5031813190399</c:v>
                </c:pt>
                <c:pt idx="2241">
                  <c:v>4913.102293408052</c:v>
                </c:pt>
                <c:pt idx="2242">
                  <c:v>4931.7720821230023</c:v>
                </c:pt>
                <c:pt idx="2243">
                  <c:v>4950.5128160350696</c:v>
                </c:pt>
                <c:pt idx="2244">
                  <c:v>4969.3247647360031</c:v>
                </c:pt>
                <c:pt idx="2245">
                  <c:v>4988.2081988420005</c:v>
                </c:pt>
                <c:pt idx="2246">
                  <c:v>5007.1633899976005</c:v>
                </c:pt>
                <c:pt idx="2247">
                  <c:v>5026.1906108795911</c:v>
                </c:pt>
                <c:pt idx="2248">
                  <c:v>5045.2901352009339</c:v>
                </c:pt>
                <c:pt idx="2249">
                  <c:v>5064.4622377146979</c:v>
                </c:pt>
                <c:pt idx="2250">
                  <c:v>5083.7071942180137</c:v>
                </c:pt>
                <c:pt idx="2251">
                  <c:v>5103.0252815560425</c:v>
                </c:pt>
                <c:pt idx="2252">
                  <c:v>5122.4167776259555</c:v>
                </c:pt>
                <c:pt idx="2253">
                  <c:v>5141.8819613809346</c:v>
                </c:pt>
                <c:pt idx="2254">
                  <c:v>5161.4211128341822</c:v>
                </c:pt>
                <c:pt idx="2255">
                  <c:v>5181.0345130629521</c:v>
                </c:pt>
                <c:pt idx="2256">
                  <c:v>5200.7224442125917</c:v>
                </c:pt>
                <c:pt idx="2257">
                  <c:v>5220.4851895005995</c:v>
                </c:pt>
                <c:pt idx="2258">
                  <c:v>5240.3230332207022</c:v>
                </c:pt>
                <c:pt idx="2259">
                  <c:v>5260.2362607469413</c:v>
                </c:pt>
                <c:pt idx="2260">
                  <c:v>5280.2251585377799</c:v>
                </c:pt>
                <c:pt idx="2261">
                  <c:v>5300.2900141402233</c:v>
                </c:pt>
                <c:pt idx="2262">
                  <c:v>5320.4311161939559</c:v>
                </c:pt>
                <c:pt idx="2263">
                  <c:v>5340.6487544354932</c:v>
                </c:pt>
                <c:pt idx="2264">
                  <c:v>5360.943219702348</c:v>
                </c:pt>
                <c:pt idx="2265">
                  <c:v>5381.3148039372172</c:v>
                </c:pt>
                <c:pt idx="2266">
                  <c:v>5401.7638001921787</c:v>
                </c:pt>
                <c:pt idx="2267">
                  <c:v>5422.290502632909</c:v>
                </c:pt>
                <c:pt idx="2268">
                  <c:v>5442.8952065429139</c:v>
                </c:pt>
                <c:pt idx="2269">
                  <c:v>5463.5782083277772</c:v>
                </c:pt>
                <c:pt idx="2270">
                  <c:v>5484.339805519423</c:v>
                </c:pt>
                <c:pt idx="2271">
                  <c:v>5505.1802967803969</c:v>
                </c:pt>
                <c:pt idx="2272">
                  <c:v>5526.0999819081626</c:v>
                </c:pt>
                <c:pt idx="2273">
                  <c:v>5547.0991618394137</c:v>
                </c:pt>
                <c:pt idx="2274">
                  <c:v>5568.1781386544035</c:v>
                </c:pt>
                <c:pt idx="2275">
                  <c:v>5589.3372155812904</c:v>
                </c:pt>
                <c:pt idx="2276">
                  <c:v>5610.5766970004997</c:v>
                </c:pt>
                <c:pt idx="2277">
                  <c:v>5631.8968884491014</c:v>
                </c:pt>
                <c:pt idx="2278">
                  <c:v>5653.298096625208</c:v>
                </c:pt>
                <c:pt idx="2279">
                  <c:v>5674.7806293923841</c:v>
                </c:pt>
                <c:pt idx="2280">
                  <c:v>5696.3447957840754</c:v>
                </c:pt>
                <c:pt idx="2281">
                  <c:v>5717.9909060080554</c:v>
                </c:pt>
                <c:pt idx="2282">
                  <c:v>5739.7192714508865</c:v>
                </c:pt>
                <c:pt idx="2283">
                  <c:v>5761.5302046823999</c:v>
                </c:pt>
                <c:pt idx="2284">
                  <c:v>5783.4240194601934</c:v>
                </c:pt>
                <c:pt idx="2285">
                  <c:v>5805.4010307341423</c:v>
                </c:pt>
                <c:pt idx="2286">
                  <c:v>5827.4615546509322</c:v>
                </c:pt>
                <c:pt idx="2287">
                  <c:v>5849.6059085586057</c:v>
                </c:pt>
                <c:pt idx="2288">
                  <c:v>5871.8344110111284</c:v>
                </c:pt>
                <c:pt idx="2289">
                  <c:v>5894.1473817729711</c:v>
                </c:pt>
                <c:pt idx="2290">
                  <c:v>5916.5451418237089</c:v>
                </c:pt>
                <c:pt idx="2291">
                  <c:v>5939.0280133626393</c:v>
                </c:pt>
                <c:pt idx="2292">
                  <c:v>5961.5963198134177</c:v>
                </c:pt>
                <c:pt idx="2293">
                  <c:v>5984.2503858287091</c:v>
                </c:pt>
                <c:pt idx="2294">
                  <c:v>6006.9905372948588</c:v>
                </c:pt>
                <c:pt idx="2295">
                  <c:v>6029.8171013365791</c:v>
                </c:pt>
                <c:pt idx="2296">
                  <c:v>6052.7304063216579</c:v>
                </c:pt>
                <c:pt idx="2297">
                  <c:v>6075.73078186568</c:v>
                </c:pt>
                <c:pt idx="2298">
                  <c:v>6098.8185588367696</c:v>
                </c:pt>
                <c:pt idx="2299">
                  <c:v>6121.9940693603494</c:v>
                </c:pt>
                <c:pt idx="2300">
                  <c:v>6145.2576468239185</c:v>
                </c:pt>
                <c:pt idx="2301">
                  <c:v>6168.6096258818498</c:v>
                </c:pt>
                <c:pt idx="2302">
                  <c:v>6192.0503424602011</c:v>
                </c:pt>
                <c:pt idx="2303">
                  <c:v>6215.5801337615503</c:v>
                </c:pt>
                <c:pt idx="2304">
                  <c:v>6239.1993382698447</c:v>
                </c:pt>
                <c:pt idx="2305">
                  <c:v>6262.90829575527</c:v>
                </c:pt>
                <c:pt idx="2306">
                  <c:v>6286.7073472791399</c:v>
                </c:pt>
                <c:pt idx="2307">
                  <c:v>6310.5968351988004</c:v>
                </c:pt>
                <c:pt idx="2308">
                  <c:v>6334.5771031725562</c:v>
                </c:pt>
                <c:pt idx="2309">
                  <c:v>6358.648496164612</c:v>
                </c:pt>
                <c:pt idx="2310">
                  <c:v>6382.8113604500377</c:v>
                </c:pt>
                <c:pt idx="2311">
                  <c:v>6407.0660436197477</c:v>
                </c:pt>
                <c:pt idx="2312">
                  <c:v>6431.4128945855027</c:v>
                </c:pt>
                <c:pt idx="2313">
                  <c:v>6455.8522635849276</c:v>
                </c:pt>
                <c:pt idx="2314">
                  <c:v>6480.3845021865509</c:v>
                </c:pt>
                <c:pt idx="2315">
                  <c:v>6505.0099632948595</c:v>
                </c:pt>
                <c:pt idx="2316">
                  <c:v>6529.7290011553805</c:v>
                </c:pt>
                <c:pt idx="2317">
                  <c:v>6554.5419713597712</c:v>
                </c:pt>
                <c:pt idx="2318">
                  <c:v>6579.4492308509389</c:v>
                </c:pt>
                <c:pt idx="2319">
                  <c:v>6604.451137928173</c:v>
                </c:pt>
                <c:pt idx="2320">
                  <c:v>6629.5480522523003</c:v>
                </c:pt>
                <c:pt idx="2321">
                  <c:v>6654.7403348508597</c:v>
                </c:pt>
                <c:pt idx="2322">
                  <c:v>6680.0283481232927</c:v>
                </c:pt>
                <c:pt idx="2323">
                  <c:v>6705.4124558461617</c:v>
                </c:pt>
                <c:pt idx="2324">
                  <c:v>6730.893023178377</c:v>
                </c:pt>
                <c:pt idx="2325">
                  <c:v>6756.4704166664551</c:v>
                </c:pt>
                <c:pt idx="2326">
                  <c:v>6782.1450042497881</c:v>
                </c:pt>
                <c:pt idx="2327">
                  <c:v>6807.9171552659373</c:v>
                </c:pt>
                <c:pt idx="2328">
                  <c:v>6833.7872404559475</c:v>
                </c:pt>
                <c:pt idx="2329">
                  <c:v>6859.7556319696805</c:v>
                </c:pt>
                <c:pt idx="2330">
                  <c:v>6885.8227033711655</c:v>
                </c:pt>
                <c:pt idx="2331">
                  <c:v>6911.9888296439758</c:v>
                </c:pt>
                <c:pt idx="2332">
                  <c:v>6938.2543871966227</c:v>
                </c:pt>
                <c:pt idx="2333">
                  <c:v>6964.6197538679698</c:v>
                </c:pt>
                <c:pt idx="2334">
                  <c:v>6991.0853089326683</c:v>
                </c:pt>
                <c:pt idx="2335">
                  <c:v>7017.6514331066128</c:v>
                </c:pt>
                <c:pt idx="2336">
                  <c:v>7044.3185085524183</c:v>
                </c:pt>
                <c:pt idx="2337">
                  <c:v>7071.0869188849174</c:v>
                </c:pt>
                <c:pt idx="2338">
                  <c:v>7097.9570491766799</c:v>
                </c:pt>
                <c:pt idx="2339">
                  <c:v>7124.9292859635516</c:v>
                </c:pt>
                <c:pt idx="2340">
                  <c:v>7152.0040172502131</c:v>
                </c:pt>
                <c:pt idx="2341">
                  <c:v>7179.1816325157642</c:v>
                </c:pt>
                <c:pt idx="2342">
                  <c:v>7206.4625227193246</c:v>
                </c:pt>
                <c:pt idx="2343">
                  <c:v>7233.847080305658</c:v>
                </c:pt>
                <c:pt idx="2344">
                  <c:v>7261.3356992108193</c:v>
                </c:pt>
                <c:pt idx="2345">
                  <c:v>7288.9287748678207</c:v>
                </c:pt>
                <c:pt idx="2346">
                  <c:v>7316.6267042123191</c:v>
                </c:pt>
                <c:pt idx="2347">
                  <c:v>7344.4298856883261</c:v>
                </c:pt>
                <c:pt idx="2348">
                  <c:v>7372.3387192539421</c:v>
                </c:pt>
                <c:pt idx="2349">
                  <c:v>7400.353606387107</c:v>
                </c:pt>
                <c:pt idx="2350">
                  <c:v>7428.4749500913786</c:v>
                </c:pt>
                <c:pt idx="2351">
                  <c:v>7456.7031549017256</c:v>
                </c:pt>
                <c:pt idx="2352">
                  <c:v>7485.0386268903521</c:v>
                </c:pt>
                <c:pt idx="2353">
                  <c:v>7513.4817736725354</c:v>
                </c:pt>
                <c:pt idx="2354">
                  <c:v>7542.0330044124912</c:v>
                </c:pt>
                <c:pt idx="2355">
                  <c:v>7570.6927298292585</c:v>
                </c:pt>
                <c:pt idx="2356">
                  <c:v>7599.46136220261</c:v>
                </c:pt>
                <c:pt idx="2357">
                  <c:v>7628.3393153789802</c:v>
                </c:pt>
                <c:pt idx="2358">
                  <c:v>7657.3270047774204</c:v>
                </c:pt>
                <c:pt idx="2359">
                  <c:v>7686.4248473955749</c:v>
                </c:pt>
                <c:pt idx="2360">
                  <c:v>7715.6332618156785</c:v>
                </c:pt>
                <c:pt idx="2361">
                  <c:v>7744.9526682105779</c:v>
                </c:pt>
                <c:pt idx="2362">
                  <c:v>7774.3834883497784</c:v>
                </c:pt>
                <c:pt idx="2363">
                  <c:v>7803.9261456055074</c:v>
                </c:pt>
                <c:pt idx="2364">
                  <c:v>7833.5810649588084</c:v>
                </c:pt>
                <c:pt idx="2365">
                  <c:v>7863.348673005652</c:v>
                </c:pt>
                <c:pt idx="2366">
                  <c:v>7893.229397963074</c:v>
                </c:pt>
                <c:pt idx="2367">
                  <c:v>7923.2236696753334</c:v>
                </c:pt>
                <c:pt idx="2368">
                  <c:v>7953.3319196201001</c:v>
                </c:pt>
                <c:pt idx="2369">
                  <c:v>7983.554580914657</c:v>
                </c:pt>
                <c:pt idx="2370">
                  <c:v>8013.8920883221326</c:v>
                </c:pt>
                <c:pt idx="2371">
                  <c:v>8044.344878257757</c:v>
                </c:pt>
                <c:pt idx="2372">
                  <c:v>8074.9133887951366</c:v>
                </c:pt>
                <c:pt idx="2373">
                  <c:v>8105.5980596725585</c:v>
                </c:pt>
                <c:pt idx="2374">
                  <c:v>8136.3993322993147</c:v>
                </c:pt>
                <c:pt idx="2375">
                  <c:v>8167.3176497620525</c:v>
                </c:pt>
                <c:pt idx="2376">
                  <c:v>8198.3534568311479</c:v>
                </c:pt>
                <c:pt idx="2377">
                  <c:v>8229.5071999671072</c:v>
                </c:pt>
                <c:pt idx="2378">
                  <c:v>8260.7793273269817</c:v>
                </c:pt>
                <c:pt idx="2379">
                  <c:v>8292.1702887708252</c:v>
                </c:pt>
                <c:pt idx="2380">
                  <c:v>8323.680535868154</c:v>
                </c:pt>
                <c:pt idx="2381">
                  <c:v>8355.3105219044537</c:v>
                </c:pt>
                <c:pt idx="2382">
                  <c:v>8387.0607018876908</c:v>
                </c:pt>
                <c:pt idx="2383">
                  <c:v>8418.931532554865</c:v>
                </c:pt>
                <c:pt idx="2384">
                  <c:v>8450.9234723785739</c:v>
                </c:pt>
                <c:pt idx="2385">
                  <c:v>8483.0369815736121</c:v>
                </c:pt>
                <c:pt idx="2386">
                  <c:v>8515.2725221035926</c:v>
                </c:pt>
                <c:pt idx="2387">
                  <c:v>8547.6305576875857</c:v>
                </c:pt>
                <c:pt idx="2388">
                  <c:v>8580.1115538067988</c:v>
                </c:pt>
                <c:pt idx="2389">
                  <c:v>8612.7159777112647</c:v>
                </c:pt>
                <c:pt idx="2390">
                  <c:v>8645.4442984265679</c:v>
                </c:pt>
                <c:pt idx="2391">
                  <c:v>8678.2969867605898</c:v>
                </c:pt>
                <c:pt idx="2392">
                  <c:v>8711.2745153102805</c:v>
                </c:pt>
                <c:pt idx="2393">
                  <c:v>8744.3773584684604</c:v>
                </c:pt>
                <c:pt idx="2394">
                  <c:v>8777.605992430641</c:v>
                </c:pt>
                <c:pt idx="2395">
                  <c:v>8810.9608952018771</c:v>
                </c:pt>
                <c:pt idx="2396">
                  <c:v>8844.4425466036446</c:v>
                </c:pt>
                <c:pt idx="2397">
                  <c:v>8878.051428280738</c:v>
                </c:pt>
                <c:pt idx="2398">
                  <c:v>8911.7880237082045</c:v>
                </c:pt>
                <c:pt idx="2399">
                  <c:v>8945.6528181982958</c:v>
                </c:pt>
                <c:pt idx="2400">
                  <c:v>8979.6462989074498</c:v>
                </c:pt>
                <c:pt idx="2401">
                  <c:v>9013.7689548432991</c:v>
                </c:pt>
                <c:pt idx="2402">
                  <c:v>9048.0212768717047</c:v>
                </c:pt>
                <c:pt idx="2403">
                  <c:v>9082.4037577238178</c:v>
                </c:pt>
                <c:pt idx="2404">
                  <c:v>9116.916892003168</c:v>
                </c:pt>
                <c:pt idx="2405">
                  <c:v>9151.5611761927794</c:v>
                </c:pt>
                <c:pt idx="2406">
                  <c:v>9186.3371086623119</c:v>
                </c:pt>
                <c:pt idx="2407">
                  <c:v>9221.2451896752282</c:v>
                </c:pt>
                <c:pt idx="2408">
                  <c:v>9256.2859213959946</c:v>
                </c:pt>
                <c:pt idx="2409">
                  <c:v>9291.4598078972995</c:v>
                </c:pt>
                <c:pt idx="2410">
                  <c:v>9326.7673551673088</c:v>
                </c:pt>
                <c:pt idx="2411">
                  <c:v>9362.209071116944</c:v>
                </c:pt>
                <c:pt idx="2412">
                  <c:v>9397.7854655871888</c:v>
                </c:pt>
                <c:pt idx="2413">
                  <c:v>9433.49705035642</c:v>
                </c:pt>
                <c:pt idx="2414">
                  <c:v>9469.344339147774</c:v>
                </c:pt>
                <c:pt idx="2415">
                  <c:v>9505.3278476365358</c:v>
                </c:pt>
                <c:pt idx="2416">
                  <c:v>9541.4480934575549</c:v>
                </c:pt>
                <c:pt idx="2417">
                  <c:v>9577.7055962126942</c:v>
                </c:pt>
                <c:pt idx="2418">
                  <c:v>9614.1008774783022</c:v>
                </c:pt>
                <c:pt idx="2419">
                  <c:v>9650.6344608127201</c:v>
                </c:pt>
                <c:pt idx="2420">
                  <c:v>9687.3068717638089</c:v>
                </c:pt>
                <c:pt idx="2421">
                  <c:v>9724.1186378765124</c:v>
                </c:pt>
                <c:pt idx="2422">
                  <c:v>9761.0702887004427</c:v>
                </c:pt>
                <c:pt idx="2423">
                  <c:v>9798.1623557975054</c:v>
                </c:pt>
                <c:pt idx="2424">
                  <c:v>9835.3953727495355</c:v>
                </c:pt>
                <c:pt idx="2425">
                  <c:v>9872.7698751659846</c:v>
                </c:pt>
                <c:pt idx="2426">
                  <c:v>9910.2864006916152</c:v>
                </c:pt>
                <c:pt idx="2427">
                  <c:v>9947.9454890142442</c:v>
                </c:pt>
                <c:pt idx="2428">
                  <c:v>9985.747681872499</c:v>
                </c:pt>
                <c:pt idx="2429">
                  <c:v>10023.693523063615</c:v>
                </c:pt>
                <c:pt idx="2430">
                  <c:v>10061.783558451258</c:v>
                </c:pt>
                <c:pt idx="2431">
                  <c:v>10100.018335973373</c:v>
                </c:pt>
                <c:pt idx="2432">
                  <c:v>10138.398405650072</c:v>
                </c:pt>
                <c:pt idx="2433">
                  <c:v>10176.924319591542</c:v>
                </c:pt>
                <c:pt idx="2434">
                  <c:v>10215.596632005991</c:v>
                </c:pt>
                <c:pt idx="2435">
                  <c:v>10254.415899207614</c:v>
                </c:pt>
                <c:pt idx="2436">
                  <c:v>10293.382679624603</c:v>
                </c:pt>
                <c:pt idx="2437">
                  <c:v>10332.497533807176</c:v>
                </c:pt>
                <c:pt idx="2438">
                  <c:v>10371.761024435644</c:v>
                </c:pt>
                <c:pt idx="2439">
                  <c:v>10411.1737163285</c:v>
                </c:pt>
                <c:pt idx="2440">
                  <c:v>10450.736176450548</c:v>
                </c:pt>
                <c:pt idx="2441">
                  <c:v>10490.44897392106</c:v>
                </c:pt>
                <c:pt idx="2442">
                  <c:v>10530.31268002196</c:v>
                </c:pt>
                <c:pt idx="2443">
                  <c:v>10570.327868206043</c:v>
                </c:pt>
                <c:pt idx="2444">
                  <c:v>10610.495114105226</c:v>
                </c:pt>
                <c:pt idx="2445">
                  <c:v>10650.814995538825</c:v>
                </c:pt>
                <c:pt idx="2446">
                  <c:v>10691.288092521872</c:v>
                </c:pt>
                <c:pt idx="2447">
                  <c:v>10731.914987273456</c:v>
                </c:pt>
                <c:pt idx="2448">
                  <c:v>10772.696264225095</c:v>
                </c:pt>
                <c:pt idx="2449">
                  <c:v>10813.632510029151</c:v>
                </c:pt>
                <c:pt idx="2450">
                  <c:v>10854.724313567262</c:v>
                </c:pt>
                <c:pt idx="2451">
                  <c:v>10895.972265958817</c:v>
                </c:pt>
                <c:pt idx="2452">
                  <c:v>10937.376960569462</c:v>
                </c:pt>
                <c:pt idx="2453">
                  <c:v>10978.938993019627</c:v>
                </c:pt>
                <c:pt idx="2454">
                  <c:v>11020.658961193101</c:v>
                </c:pt>
                <c:pt idx="2455">
                  <c:v>11062.537465245636</c:v>
                </c:pt>
                <c:pt idx="2456">
                  <c:v>11104.575107613569</c:v>
                </c:pt>
                <c:pt idx="2457">
                  <c:v>11146.772493022501</c:v>
                </c:pt>
                <c:pt idx="2458">
                  <c:v>11189.130228495987</c:v>
                </c:pt>
                <c:pt idx="2459">
                  <c:v>11231.648923364273</c:v>
                </c:pt>
                <c:pt idx="2460">
                  <c:v>11274.329189273058</c:v>
                </c:pt>
                <c:pt idx="2461">
                  <c:v>11317.171640192295</c:v>
                </c:pt>
                <c:pt idx="2462">
                  <c:v>11360.176892425026</c:v>
                </c:pt>
                <c:pt idx="2463">
                  <c:v>11403.345564616242</c:v>
                </c:pt>
                <c:pt idx="2464">
                  <c:v>11446.678277761785</c:v>
                </c:pt>
                <c:pt idx="2465">
                  <c:v>11490.175655217279</c:v>
                </c:pt>
                <c:pt idx="2466">
                  <c:v>11533.838322707104</c:v>
                </c:pt>
                <c:pt idx="2467">
                  <c:v>11577.666908333391</c:v>
                </c:pt>
                <c:pt idx="2468">
                  <c:v>11621.662042585058</c:v>
                </c:pt>
                <c:pt idx="2469">
                  <c:v>11665.824358346881</c:v>
                </c:pt>
                <c:pt idx="2470">
                  <c:v>11710.154490908599</c:v>
                </c:pt>
                <c:pt idx="2471">
                  <c:v>11754.653077974051</c:v>
                </c:pt>
                <c:pt idx="2472">
                  <c:v>11799.320759670352</c:v>
                </c:pt>
                <c:pt idx="2473">
                  <c:v>11844.1581785571</c:v>
                </c:pt>
                <c:pt idx="2474">
                  <c:v>11889.165979635616</c:v>
                </c:pt>
                <c:pt idx="2475">
                  <c:v>11934.344810358232</c:v>
                </c:pt>
                <c:pt idx="2476">
                  <c:v>11979.695320637595</c:v>
                </c:pt>
                <c:pt idx="2477">
                  <c:v>12025.218162856017</c:v>
                </c:pt>
                <c:pt idx="2478">
                  <c:v>12070.913991874871</c:v>
                </c:pt>
                <c:pt idx="2479">
                  <c:v>12116.783465043996</c:v>
                </c:pt>
                <c:pt idx="2480">
                  <c:v>12162.827242211164</c:v>
                </c:pt>
                <c:pt idx="2481">
                  <c:v>12209.045985731567</c:v>
                </c:pt>
                <c:pt idx="2482">
                  <c:v>12255.440360477347</c:v>
                </c:pt>
                <c:pt idx="2483">
                  <c:v>12302.01103384716</c:v>
                </c:pt>
                <c:pt idx="2484">
                  <c:v>12348.75867577578</c:v>
                </c:pt>
                <c:pt idx="2485">
                  <c:v>12395.683958743728</c:v>
                </c:pt>
                <c:pt idx="2486">
                  <c:v>12442.787557786954</c:v>
                </c:pt>
                <c:pt idx="2487">
                  <c:v>12490.070150506544</c:v>
                </c:pt>
                <c:pt idx="2488">
                  <c:v>12537.53241707847</c:v>
                </c:pt>
                <c:pt idx="2489">
                  <c:v>12585.175040263368</c:v>
                </c:pt>
                <c:pt idx="2490">
                  <c:v>12632.998705416368</c:v>
                </c:pt>
                <c:pt idx="2491">
                  <c:v>12681.004100496952</c:v>
                </c:pt>
                <c:pt idx="2492">
                  <c:v>12729.19191607884</c:v>
                </c:pt>
                <c:pt idx="2493">
                  <c:v>12777.56284535994</c:v>
                </c:pt>
                <c:pt idx="2494">
                  <c:v>12826.117584172309</c:v>
                </c:pt>
                <c:pt idx="2495">
                  <c:v>12874.856830992165</c:v>
                </c:pt>
                <c:pt idx="2496">
                  <c:v>12923.781286949936</c:v>
                </c:pt>
                <c:pt idx="2497">
                  <c:v>12972.891655840345</c:v>
                </c:pt>
                <c:pt idx="2498">
                  <c:v>13022.188644132539</c:v>
                </c:pt>
                <c:pt idx="2499">
                  <c:v>13071.672960980242</c:v>
                </c:pt>
                <c:pt idx="2500">
                  <c:v>13121.345318231968</c:v>
                </c:pt>
                <c:pt idx="2501">
                  <c:v>13171.206430441251</c:v>
                </c:pt>
                <c:pt idx="2502">
                  <c:v>13221.257014876928</c:v>
                </c:pt>
                <c:pt idx="2503">
                  <c:v>13271.49779153346</c:v>
                </c:pt>
                <c:pt idx="2504">
                  <c:v>13321.929483141288</c:v>
                </c:pt>
                <c:pt idx="2505">
                  <c:v>13372.552815177225</c:v>
                </c:pt>
                <c:pt idx="2506">
                  <c:v>13423.368515874899</c:v>
                </c:pt>
                <c:pt idx="2507">
                  <c:v>13474.377316235224</c:v>
                </c:pt>
                <c:pt idx="2508">
                  <c:v>13525.579950036919</c:v>
                </c:pt>
                <c:pt idx="2509">
                  <c:v>13576.97715384706</c:v>
                </c:pt>
                <c:pt idx="2510">
                  <c:v>13628.569667031679</c:v>
                </c:pt>
                <c:pt idx="2511">
                  <c:v>13680.3582317664</c:v>
                </c:pt>
                <c:pt idx="2512">
                  <c:v>13732.343593047113</c:v>
                </c:pt>
                <c:pt idx="2513">
                  <c:v>13784.526498700692</c:v>
                </c:pt>
                <c:pt idx="2514">
                  <c:v>13836.907699395755</c:v>
                </c:pt>
                <c:pt idx="2515">
                  <c:v>13889.487948653459</c:v>
                </c:pt>
                <c:pt idx="2516">
                  <c:v>13942.268002858342</c:v>
                </c:pt>
                <c:pt idx="2517">
                  <c:v>13995.248621269204</c:v>
                </c:pt>
                <c:pt idx="2518">
                  <c:v>14048.430566030027</c:v>
                </c:pt>
                <c:pt idx="2519">
                  <c:v>14101.814602180941</c:v>
                </c:pt>
                <c:pt idx="2520">
                  <c:v>14155.401497669229</c:v>
                </c:pt>
                <c:pt idx="2521">
                  <c:v>14209.192023360372</c:v>
                </c:pt>
                <c:pt idx="2522">
                  <c:v>14263.186953049142</c:v>
                </c:pt>
                <c:pt idx="2523">
                  <c:v>14317.387063470729</c:v>
                </c:pt>
                <c:pt idx="2524">
                  <c:v>14371.793134311918</c:v>
                </c:pt>
                <c:pt idx="2525">
                  <c:v>14426.405948222304</c:v>
                </c:pt>
                <c:pt idx="2526">
                  <c:v>14481.226290825549</c:v>
                </c:pt>
                <c:pt idx="2527">
                  <c:v>14536.254950730687</c:v>
                </c:pt>
                <c:pt idx="2528">
                  <c:v>14591.492719543463</c:v>
                </c:pt>
                <c:pt idx="2529">
                  <c:v>14646.940391877728</c:v>
                </c:pt>
                <c:pt idx="2530">
                  <c:v>14702.598765366864</c:v>
                </c:pt>
                <c:pt idx="2531">
                  <c:v>14758.468640675257</c:v>
                </c:pt>
                <c:pt idx="2532">
                  <c:v>14814.550821509823</c:v>
                </c:pt>
                <c:pt idx="2533">
                  <c:v>14870.84611463156</c:v>
                </c:pt>
                <c:pt idx="2534">
                  <c:v>14927.355329867161</c:v>
                </c:pt>
                <c:pt idx="2535">
                  <c:v>14984.079280120657</c:v>
                </c:pt>
                <c:pt idx="2536">
                  <c:v>15041.018781385115</c:v>
                </c:pt>
                <c:pt idx="2537">
                  <c:v>15098.174652754378</c:v>
                </c:pt>
                <c:pt idx="2538">
                  <c:v>15155.547716434845</c:v>
                </c:pt>
                <c:pt idx="2539">
                  <c:v>15213.138797757298</c:v>
                </c:pt>
                <c:pt idx="2540">
                  <c:v>15270.948725188775</c:v>
                </c:pt>
                <c:pt idx="2541">
                  <c:v>15328.978330344493</c:v>
                </c:pt>
                <c:pt idx="2542">
                  <c:v>15387.228447999802</c:v>
                </c:pt>
                <c:pt idx="2543">
                  <c:v>15445.699916102201</c:v>
                </c:pt>
                <c:pt idx="2544">
                  <c:v>15504.39357578339</c:v>
                </c:pt>
                <c:pt idx="2545">
                  <c:v>15563.310271371367</c:v>
                </c:pt>
                <c:pt idx="2546">
                  <c:v>15622.450850402578</c:v>
                </c:pt>
                <c:pt idx="2547">
                  <c:v>15681.816163634108</c:v>
                </c:pt>
                <c:pt idx="2548">
                  <c:v>15741.407065055919</c:v>
                </c:pt>
                <c:pt idx="2549">
                  <c:v>15801.224411903131</c:v>
                </c:pt>
                <c:pt idx="2550">
                  <c:v>15861.269064668364</c:v>
                </c:pt>
                <c:pt idx="2551">
                  <c:v>15921.541887114105</c:v>
                </c:pt>
                <c:pt idx="2552">
                  <c:v>15982.043746285139</c:v>
                </c:pt>
                <c:pt idx="2553">
                  <c:v>16042.775512521022</c:v>
                </c:pt>
                <c:pt idx="2554">
                  <c:v>16103.738059468602</c:v>
                </c:pt>
                <c:pt idx="2555">
                  <c:v>16164.932264094583</c:v>
                </c:pt>
                <c:pt idx="2556">
                  <c:v>16226.359006698143</c:v>
                </c:pt>
                <c:pt idx="2557">
                  <c:v>16288.019170923597</c:v>
                </c:pt>
                <c:pt idx="2558">
                  <c:v>16349.913643773107</c:v>
                </c:pt>
                <c:pt idx="2559">
                  <c:v>16412.043315619445</c:v>
                </c:pt>
                <c:pt idx="2560">
                  <c:v>16474.4090802188</c:v>
                </c:pt>
                <c:pt idx="2561">
                  <c:v>16537.011834723631</c:v>
                </c:pt>
                <c:pt idx="2562">
                  <c:v>16599.852479695583</c:v>
                </c:pt>
                <c:pt idx="2563">
                  <c:v>16662.931919118426</c:v>
                </c:pt>
                <c:pt idx="2564">
                  <c:v>16726.251060411076</c:v>
                </c:pt>
                <c:pt idx="2565">
                  <c:v>16789.81081444064</c:v>
                </c:pt>
                <c:pt idx="2566">
                  <c:v>16853.612095535515</c:v>
                </c:pt>
                <c:pt idx="2567">
                  <c:v>16917.655821498549</c:v>
                </c:pt>
                <c:pt idx="2568">
                  <c:v>16981.942913620245</c:v>
                </c:pt>
                <c:pt idx="2569">
                  <c:v>17046.474296692002</c:v>
                </c:pt>
                <c:pt idx="2570">
                  <c:v>17111.250899019433</c:v>
                </c:pt>
                <c:pt idx="2571">
                  <c:v>17176.273652435706</c:v>
                </c:pt>
                <c:pt idx="2572">
                  <c:v>17241.543492314962</c:v>
                </c:pt>
                <c:pt idx="2573">
                  <c:v>17307.061357585761</c:v>
                </c:pt>
                <c:pt idx="2574">
                  <c:v>17372.828190744585</c:v>
                </c:pt>
                <c:pt idx="2575">
                  <c:v>17438.844937869417</c:v>
                </c:pt>
                <c:pt idx="2576">
                  <c:v>17505.112548633322</c:v>
                </c:pt>
                <c:pt idx="2577">
                  <c:v>17571.631976318131</c:v>
                </c:pt>
                <c:pt idx="2578">
                  <c:v>17638.404177828139</c:v>
                </c:pt>
                <c:pt idx="2579">
                  <c:v>17705.430113703886</c:v>
                </c:pt>
                <c:pt idx="2580">
                  <c:v>17772.71074813596</c:v>
                </c:pt>
                <c:pt idx="2581">
                  <c:v>17840.247048978876</c:v>
                </c:pt>
                <c:pt idx="2582">
                  <c:v>17908.039987764994</c:v>
                </c:pt>
                <c:pt idx="2583">
                  <c:v>17976.090539718502</c:v>
                </c:pt>
                <c:pt idx="2584">
                  <c:v>18044.399683769432</c:v>
                </c:pt>
                <c:pt idx="2585">
                  <c:v>18112.968402567756</c:v>
                </c:pt>
                <c:pt idx="2586">
                  <c:v>18181.797682497516</c:v>
                </c:pt>
                <c:pt idx="2587">
                  <c:v>18250.888513691007</c:v>
                </c:pt>
                <c:pt idx="2588">
                  <c:v>18320.241890043031</c:v>
                </c:pt>
                <c:pt idx="2589">
                  <c:v>18389.858809225196</c:v>
                </c:pt>
                <c:pt idx="2590">
                  <c:v>18459.740272700252</c:v>
                </c:pt>
                <c:pt idx="2591">
                  <c:v>18529.887285736513</c:v>
                </c:pt>
                <c:pt idx="2592">
                  <c:v>18600.300857422313</c:v>
                </c:pt>
                <c:pt idx="2593">
                  <c:v>18670.982000680517</c:v>
                </c:pt>
                <c:pt idx="2594">
                  <c:v>18741.931732283105</c:v>
                </c:pt>
                <c:pt idx="2595">
                  <c:v>18813.151072865781</c:v>
                </c:pt>
                <c:pt idx="2596">
                  <c:v>18884.64104694267</c:v>
                </c:pt>
                <c:pt idx="2597">
                  <c:v>18956.402682921052</c:v>
                </c:pt>
                <c:pt idx="2598">
                  <c:v>19028.437013116152</c:v>
                </c:pt>
                <c:pt idx="2599">
                  <c:v>19100.745073765993</c:v>
                </c:pt>
                <c:pt idx="2600">
                  <c:v>19173.327905046302</c:v>
                </c:pt>
                <c:pt idx="2601">
                  <c:v>19246.18655108548</c:v>
                </c:pt>
                <c:pt idx="2602">
                  <c:v>19319.322059979604</c:v>
                </c:pt>
                <c:pt idx="2603">
                  <c:v>19392.735483807526</c:v>
                </c:pt>
                <c:pt idx="2604">
                  <c:v>19466.427878645994</c:v>
                </c:pt>
                <c:pt idx="2605">
                  <c:v>19540.400304584851</c:v>
                </c:pt>
                <c:pt idx="2606">
                  <c:v>19614.653825742273</c:v>
                </c:pt>
                <c:pt idx="2607">
                  <c:v>19689.189510280095</c:v>
                </c:pt>
                <c:pt idx="2608">
                  <c:v>19764.008430419159</c:v>
                </c:pt>
                <c:pt idx="2609">
                  <c:v>19839.11166245475</c:v>
                </c:pt>
                <c:pt idx="2610">
                  <c:v>19914.50028677208</c:v>
                </c:pt>
                <c:pt idx="2611">
                  <c:v>19990.175387861815</c:v>
                </c:pt>
                <c:pt idx="2612">
                  <c:v>20066.13805433569</c:v>
                </c:pt>
                <c:pt idx="2613">
                  <c:v>20142.389378942167</c:v>
                </c:pt>
                <c:pt idx="2614">
                  <c:v>20218.930458582148</c:v>
                </c:pt>
                <c:pt idx="2615">
                  <c:v>20295.76239432476</c:v>
                </c:pt>
                <c:pt idx="2616">
                  <c:v>20372.886291423194</c:v>
                </c:pt>
                <c:pt idx="2617">
                  <c:v>20450.303259330602</c:v>
                </c:pt>
                <c:pt idx="2618">
                  <c:v>20528.01441171606</c:v>
                </c:pt>
                <c:pt idx="2619">
                  <c:v>20606.020866480583</c:v>
                </c:pt>
                <c:pt idx="2620">
                  <c:v>20684.32374577321</c:v>
                </c:pt>
                <c:pt idx="2621">
                  <c:v>20762.924176007149</c:v>
                </c:pt>
                <c:pt idx="2622">
                  <c:v>20841.823287875977</c:v>
                </c:pt>
                <c:pt idx="2623">
                  <c:v>20921.022216369907</c:v>
                </c:pt>
                <c:pt idx="2624">
                  <c:v>21000.522100792114</c:v>
                </c:pt>
                <c:pt idx="2625">
                  <c:v>21080.324084775126</c:v>
                </c:pt>
                <c:pt idx="2626">
                  <c:v>21160.429316297272</c:v>
                </c:pt>
                <c:pt idx="2627">
                  <c:v>21240.838947699202</c:v>
                </c:pt>
                <c:pt idx="2628">
                  <c:v>21321.554135700459</c:v>
                </c:pt>
                <c:pt idx="2629">
                  <c:v>21402.57604141612</c:v>
                </c:pt>
                <c:pt idx="2630">
                  <c:v>21483.9058303735</c:v>
                </c:pt>
                <c:pt idx="2631">
                  <c:v>21565.544672528918</c:v>
                </c:pt>
                <c:pt idx="2632">
                  <c:v>21647.493742284529</c:v>
                </c:pt>
                <c:pt idx="2633">
                  <c:v>21729.754218505212</c:v>
                </c:pt>
                <c:pt idx="2634">
                  <c:v>21812.327284535531</c:v>
                </c:pt>
                <c:pt idx="2635">
                  <c:v>21895.214128216769</c:v>
                </c:pt>
                <c:pt idx="2636">
                  <c:v>21978.415941903993</c:v>
                </c:pt>
                <c:pt idx="2637">
                  <c:v>22061.933922483229</c:v>
                </c:pt>
                <c:pt idx="2638">
                  <c:v>22145.769271388664</c:v>
                </c:pt>
                <c:pt idx="2639">
                  <c:v>22229.923194619943</c:v>
                </c:pt>
                <c:pt idx="2640">
                  <c:v>22314.396902759501</c:v>
                </c:pt>
                <c:pt idx="2641">
                  <c:v>22399.191610989987</c:v>
                </c:pt>
                <c:pt idx="2642">
                  <c:v>22484.308539111749</c:v>
                </c:pt>
                <c:pt idx="2643">
                  <c:v>22569.748911560375</c:v>
                </c:pt>
                <c:pt idx="2644">
                  <c:v>22655.513957424304</c:v>
                </c:pt>
                <c:pt idx="2645">
                  <c:v>22741.604910462516</c:v>
                </c:pt>
                <c:pt idx="2646">
                  <c:v>22828.023009122273</c:v>
                </c:pt>
                <c:pt idx="2647">
                  <c:v>22914.769496556939</c:v>
                </c:pt>
                <c:pt idx="2648">
                  <c:v>23001.845620643857</c:v>
                </c:pt>
                <c:pt idx="2649">
                  <c:v>23089.252634002303</c:v>
                </c:pt>
                <c:pt idx="2650">
                  <c:v>23176.991794011512</c:v>
                </c:pt>
                <c:pt idx="2651">
                  <c:v>23265.064362828758</c:v>
                </c:pt>
                <c:pt idx="2652">
                  <c:v>23353.471607407508</c:v>
                </c:pt>
                <c:pt idx="2653">
                  <c:v>23442.214799515656</c:v>
                </c:pt>
                <c:pt idx="2654">
                  <c:v>23531.295215753817</c:v>
                </c:pt>
                <c:pt idx="2655">
                  <c:v>23620.714137573683</c:v>
                </c:pt>
                <c:pt idx="2656">
                  <c:v>23710.472851296465</c:v>
                </c:pt>
                <c:pt idx="2657">
                  <c:v>23800.57264813139</c:v>
                </c:pt>
                <c:pt idx="2658">
                  <c:v>23891.014824194292</c:v>
                </c:pt>
                <c:pt idx="2659">
                  <c:v>23981.80068052623</c:v>
                </c:pt>
                <c:pt idx="2660">
                  <c:v>24072.931523112231</c:v>
                </c:pt>
                <c:pt idx="2661">
                  <c:v>24164.408662900059</c:v>
                </c:pt>
                <c:pt idx="2662">
                  <c:v>24256.233415819079</c:v>
                </c:pt>
                <c:pt idx="2663">
                  <c:v>24348.407102799192</c:v>
                </c:pt>
                <c:pt idx="2664">
                  <c:v>24440.93104978983</c:v>
                </c:pt>
                <c:pt idx="2665">
                  <c:v>24533.806587779032</c:v>
                </c:pt>
                <c:pt idx="2666">
                  <c:v>24627.035052812593</c:v>
                </c:pt>
                <c:pt idx="2667">
                  <c:v>24720.617786013281</c:v>
                </c:pt>
                <c:pt idx="2668">
                  <c:v>24814.556133600134</c:v>
                </c:pt>
                <c:pt idx="2669">
                  <c:v>24908.851446907815</c:v>
                </c:pt>
                <c:pt idx="2670">
                  <c:v>25003.505082406064</c:v>
                </c:pt>
                <c:pt idx="2671">
                  <c:v>25098.518401719208</c:v>
                </c:pt>
                <c:pt idx="2672">
                  <c:v>25193.89277164574</c:v>
                </c:pt>
                <c:pt idx="2673">
                  <c:v>25289.629564177994</c:v>
                </c:pt>
                <c:pt idx="2674">
                  <c:v>25385.730156521873</c:v>
                </c:pt>
                <c:pt idx="2675">
                  <c:v>25482.195931116657</c:v>
                </c:pt>
                <c:pt idx="2676">
                  <c:v>25579.028275654902</c:v>
                </c:pt>
                <c:pt idx="2677">
                  <c:v>25676.228583102391</c:v>
                </c:pt>
                <c:pt idx="2678">
                  <c:v>25773.798251718181</c:v>
                </c:pt>
                <c:pt idx="2679">
                  <c:v>25871.73868507471</c:v>
                </c:pt>
                <c:pt idx="2680">
                  <c:v>25970.051292077995</c:v>
                </c:pt>
                <c:pt idx="2681">
                  <c:v>26068.737486987891</c:v>
                </c:pt>
                <c:pt idx="2682">
                  <c:v>26167.798689438445</c:v>
                </c:pt>
                <c:pt idx="2683">
                  <c:v>26267.23632445831</c:v>
                </c:pt>
                <c:pt idx="2684">
                  <c:v>26367.051822491252</c:v>
                </c:pt>
                <c:pt idx="2685">
                  <c:v>26467.246619416721</c:v>
                </c:pt>
                <c:pt idx="2686">
                  <c:v>26567.822156570506</c:v>
                </c:pt>
                <c:pt idx="2687">
                  <c:v>26668.779880765476</c:v>
                </c:pt>
                <c:pt idx="2688">
                  <c:v>26770.121244312384</c:v>
                </c:pt>
                <c:pt idx="2689">
                  <c:v>26871.847705040771</c:v>
                </c:pt>
                <c:pt idx="2690">
                  <c:v>26973.960726319925</c:v>
                </c:pt>
                <c:pt idx="2691">
                  <c:v>27076.461777079941</c:v>
                </c:pt>
                <c:pt idx="2692">
                  <c:v>27179.352331832844</c:v>
                </c:pt>
                <c:pt idx="2693">
                  <c:v>27282.633870693811</c:v>
                </c:pt>
                <c:pt idx="2694">
                  <c:v>27386.307879402448</c:v>
                </c:pt>
                <c:pt idx="2695">
                  <c:v>27490.375849344178</c:v>
                </c:pt>
                <c:pt idx="2696">
                  <c:v>27594.839277571686</c:v>
                </c:pt>
                <c:pt idx="2697">
                  <c:v>27699.699666826458</c:v>
                </c:pt>
                <c:pt idx="2698">
                  <c:v>27804.9585255604</c:v>
                </c:pt>
                <c:pt idx="2699">
                  <c:v>27910.617367957529</c:v>
                </c:pt>
                <c:pt idx="2700">
                  <c:v>28016.677713955767</c:v>
                </c:pt>
                <c:pt idx="2701">
                  <c:v>28123.1410892688</c:v>
                </c:pt>
                <c:pt idx="2702">
                  <c:v>28230.009025408021</c:v>
                </c:pt>
                <c:pt idx="2703">
                  <c:v>28337.283059704572</c:v>
                </c:pt>
                <c:pt idx="2704">
                  <c:v>28444.96473533145</c:v>
                </c:pt>
                <c:pt idx="2705">
                  <c:v>28553.055601325712</c:v>
                </c:pt>
                <c:pt idx="2706">
                  <c:v>28661.557212610751</c:v>
                </c:pt>
                <c:pt idx="2707">
                  <c:v>28770.471130018672</c:v>
                </c:pt>
                <c:pt idx="2708">
                  <c:v>28879.798920312744</c:v>
                </c:pt>
                <c:pt idx="2709">
                  <c:v>28989.542156209933</c:v>
                </c:pt>
                <c:pt idx="2710">
                  <c:v>29099.702416403532</c:v>
                </c:pt>
                <c:pt idx="2711">
                  <c:v>29210.281285585865</c:v>
                </c:pt>
                <c:pt idx="2712">
                  <c:v>29321.280354471091</c:v>
                </c:pt>
                <c:pt idx="2713">
                  <c:v>29432.701219818082</c:v>
                </c:pt>
                <c:pt idx="2714">
                  <c:v>29544.545484453392</c:v>
                </c:pt>
                <c:pt idx="2715">
                  <c:v>29656.814757294316</c:v>
                </c:pt>
                <c:pt idx="2716">
                  <c:v>29769.510653372035</c:v>
                </c:pt>
                <c:pt idx="2717">
                  <c:v>29882.63479385485</c:v>
                </c:pt>
                <c:pt idx="2718">
                  <c:v>29996.188806071499</c:v>
                </c:pt>
                <c:pt idx="2719">
                  <c:v>30110.174323534571</c:v>
                </c:pt>
                <c:pt idx="2720">
                  <c:v>30224.592985964002</c:v>
                </c:pt>
                <c:pt idx="2721">
                  <c:v>30339.446439310665</c:v>
                </c:pt>
                <c:pt idx="2722">
                  <c:v>30454.736335780046</c:v>
                </c:pt>
                <c:pt idx="2723">
                  <c:v>30570.464333856013</c:v>
                </c:pt>
                <c:pt idx="2724">
                  <c:v>30686.632098324666</c:v>
                </c:pt>
                <c:pt idx="2725">
                  <c:v>30803.241300298301</c:v>
                </c:pt>
                <c:pt idx="2726">
                  <c:v>30920.293617239437</c:v>
                </c:pt>
                <c:pt idx="2727">
                  <c:v>31037.790732984948</c:v>
                </c:pt>
                <c:pt idx="2728">
                  <c:v>31155.734337770293</c:v>
                </c:pt>
                <c:pt idx="2729">
                  <c:v>31274.126128253822</c:v>
                </c:pt>
                <c:pt idx="2730">
                  <c:v>31392.967807541187</c:v>
                </c:pt>
                <c:pt idx="2731">
                  <c:v>31512.261085209844</c:v>
                </c:pt>
                <c:pt idx="2732">
                  <c:v>31632.007677333644</c:v>
                </c:pt>
                <c:pt idx="2733">
                  <c:v>31752.209306507513</c:v>
                </c:pt>
                <c:pt idx="2734">
                  <c:v>31872.867701872241</c:v>
                </c:pt>
                <c:pt idx="2735">
                  <c:v>31993.984599139356</c:v>
                </c:pt>
                <c:pt idx="2736">
                  <c:v>32115.561740616085</c:v>
                </c:pt>
                <c:pt idx="2737">
                  <c:v>32237.600875230426</c:v>
                </c:pt>
                <c:pt idx="2738">
                  <c:v>32360.103758556303</c:v>
                </c:pt>
                <c:pt idx="2739">
                  <c:v>32483.072152838817</c:v>
                </c:pt>
                <c:pt idx="2740">
                  <c:v>32606.507827019606</c:v>
                </c:pt>
                <c:pt idx="2741">
                  <c:v>32730.412556762283</c:v>
                </c:pt>
                <c:pt idx="2742">
                  <c:v>32854.788124477978</c:v>
                </c:pt>
                <c:pt idx="2743">
                  <c:v>32979.636319350997</c:v>
                </c:pt>
                <c:pt idx="2744">
                  <c:v>33104.958937364529</c:v>
                </c:pt>
                <c:pt idx="2745">
                  <c:v>33230.757781326516</c:v>
                </c:pt>
                <c:pt idx="2746">
                  <c:v>33357.034660895559</c:v>
                </c:pt>
                <c:pt idx="2747">
                  <c:v>33483.79139260696</c:v>
                </c:pt>
                <c:pt idx="2748">
                  <c:v>33611.029799898868</c:v>
                </c:pt>
                <c:pt idx="2749">
                  <c:v>33738.751713138481</c:v>
                </c:pt>
                <c:pt idx="2750">
                  <c:v>33866.958969648411</c:v>
                </c:pt>
                <c:pt idx="2751">
                  <c:v>33995.653413733075</c:v>
                </c:pt>
                <c:pt idx="2752">
                  <c:v>34124.836896705259</c:v>
                </c:pt>
                <c:pt idx="2753">
                  <c:v>34254.511276912737</c:v>
                </c:pt>
                <c:pt idx="2754">
                  <c:v>34384.678419765005</c:v>
                </c:pt>
                <c:pt idx="2755">
                  <c:v>34515.34019776011</c:v>
                </c:pt>
                <c:pt idx="2756">
                  <c:v>34646.4984905116</c:v>
                </c:pt>
                <c:pt idx="2757">
                  <c:v>34778.155184775547</c:v>
                </c:pt>
                <c:pt idx="2758">
                  <c:v>34910.312174477694</c:v>
                </c:pt>
                <c:pt idx="2759">
                  <c:v>35042.97136074071</c:v>
                </c:pt>
                <c:pt idx="2760">
                  <c:v>35176.134651911525</c:v>
                </c:pt>
                <c:pt idx="2761">
                  <c:v>35309.803963588791</c:v>
                </c:pt>
                <c:pt idx="2762">
                  <c:v>35443.981218650428</c:v>
                </c:pt>
                <c:pt idx="2763">
                  <c:v>35578.668347281302</c:v>
                </c:pt>
                <c:pt idx="2764">
                  <c:v>35713.867287000969</c:v>
                </c:pt>
                <c:pt idx="2765">
                  <c:v>35849.579982691575</c:v>
                </c:pt>
                <c:pt idx="2766">
                  <c:v>35985.808386625802</c:v>
                </c:pt>
                <c:pt idx="2767">
                  <c:v>36122.554458494982</c:v>
                </c:pt>
                <c:pt idx="2768">
                  <c:v>36259.820165437261</c:v>
                </c:pt>
                <c:pt idx="2769">
                  <c:v>36397.60748206592</c:v>
                </c:pt>
                <c:pt idx="2770">
                  <c:v>36535.918390497769</c:v>
                </c:pt>
                <c:pt idx="2771">
                  <c:v>36674.754880381661</c:v>
                </c:pt>
                <c:pt idx="2772">
                  <c:v>36814.118948927113</c:v>
                </c:pt>
                <c:pt idx="2773">
                  <c:v>36954.012600933034</c:v>
                </c:pt>
                <c:pt idx="2774">
                  <c:v>37094.437848816582</c:v>
                </c:pt>
                <c:pt idx="2775">
                  <c:v>37235.396712642083</c:v>
                </c:pt>
                <c:pt idx="2776">
                  <c:v>37376.891220150123</c:v>
                </c:pt>
                <c:pt idx="2777">
                  <c:v>37518.923406786693</c:v>
                </c:pt>
                <c:pt idx="2778">
                  <c:v>37661.495315732485</c:v>
                </c:pt>
                <c:pt idx="2779">
                  <c:v>37804.608997932271</c:v>
                </c:pt>
                <c:pt idx="2780">
                  <c:v>37948.266512124414</c:v>
                </c:pt>
                <c:pt idx="2781">
                  <c:v>38092.469924870486</c:v>
                </c:pt>
                <c:pt idx="2782">
                  <c:v>38237.221310584995</c:v>
                </c:pt>
                <c:pt idx="2783">
                  <c:v>38382.522751565222</c:v>
                </c:pt>
                <c:pt idx="2784">
                  <c:v>38528.376338021168</c:v>
                </c:pt>
                <c:pt idx="2785">
                  <c:v>38674.784168105652</c:v>
                </c:pt>
                <c:pt idx="2786">
                  <c:v>38821.748347944456</c:v>
                </c:pt>
                <c:pt idx="2787">
                  <c:v>38969.270991666643</c:v>
                </c:pt>
                <c:pt idx="2788">
                  <c:v>39117.35422143498</c:v>
                </c:pt>
                <c:pt idx="2789">
                  <c:v>39266.000167476435</c:v>
                </c:pt>
                <c:pt idx="2790">
                  <c:v>39415.21096811285</c:v>
                </c:pt>
                <c:pt idx="2791">
                  <c:v>39564.988769791678</c:v>
                </c:pt>
                <c:pt idx="2792">
                  <c:v>39715.335727116886</c:v>
                </c:pt>
                <c:pt idx="2793">
                  <c:v>39866.254002879934</c:v>
                </c:pt>
                <c:pt idx="2794">
                  <c:v>40017.745768090877</c:v>
                </c:pt>
                <c:pt idx="2795">
                  <c:v>40169.813202009624</c:v>
                </c:pt>
                <c:pt idx="2796">
                  <c:v>40322.458492177262</c:v>
                </c:pt>
                <c:pt idx="2797">
                  <c:v>40475.68383444754</c:v>
                </c:pt>
                <c:pt idx="2798">
                  <c:v>40629.49143301844</c:v>
                </c:pt>
                <c:pt idx="2799">
                  <c:v>40783.883500463911</c:v>
                </c:pt>
                <c:pt idx="2800">
                  <c:v>40938.862257765679</c:v>
                </c:pt>
                <c:pt idx="2801">
                  <c:v>41094.429934345193</c:v>
                </c:pt>
                <c:pt idx="2802">
                  <c:v>41250.588768095709</c:v>
                </c:pt>
                <c:pt idx="2803">
                  <c:v>41407.341005414477</c:v>
                </c:pt>
                <c:pt idx="2804">
                  <c:v>41564.688901235051</c:v>
                </c:pt>
                <c:pt idx="2805">
                  <c:v>41722.634719059744</c:v>
                </c:pt>
                <c:pt idx="2806">
                  <c:v>41881.180730992171</c:v>
                </c:pt>
                <c:pt idx="2807">
                  <c:v>42040.32921776994</c:v>
                </c:pt>
                <c:pt idx="2808">
                  <c:v>42200.082468797467</c:v>
                </c:pt>
                <c:pt idx="2809">
                  <c:v>42360.4427821789</c:v>
                </c:pt>
                <c:pt idx="2810">
                  <c:v>42521.412464751178</c:v>
                </c:pt>
                <c:pt idx="2811">
                  <c:v>42682.99383211723</c:v>
                </c:pt>
                <c:pt idx="2812">
                  <c:v>42845.18920867928</c:v>
                </c:pt>
                <c:pt idx="2813">
                  <c:v>43008.000927672263</c:v>
                </c:pt>
                <c:pt idx="2814">
                  <c:v>43171.431331197418</c:v>
                </c:pt>
                <c:pt idx="2815">
                  <c:v>43335.482770255971</c:v>
                </c:pt>
                <c:pt idx="2816">
                  <c:v>43500.157604782944</c:v>
                </c:pt>
                <c:pt idx="2817">
                  <c:v>43665.458203681119</c:v>
                </c:pt>
                <c:pt idx="2818">
                  <c:v>43831.386944855105</c:v>
                </c:pt>
                <c:pt idx="2819">
                  <c:v>43997.946215245553</c:v>
                </c:pt>
                <c:pt idx="2820">
                  <c:v>44165.138410863488</c:v>
                </c:pt>
                <c:pt idx="2821">
                  <c:v>44332.965936824774</c:v>
                </c:pt>
                <c:pt idx="2822">
                  <c:v>44501.43120738471</c:v>
                </c:pt>
                <c:pt idx="2823">
                  <c:v>44670.536645972774</c:v>
                </c:pt>
                <c:pt idx="2824">
                  <c:v>44840.284685227474</c:v>
                </c:pt>
                <c:pt idx="2825">
                  <c:v>45010.677767031339</c:v>
                </c:pt>
                <c:pt idx="2826">
                  <c:v>45181.718342546061</c:v>
                </c:pt>
                <c:pt idx="2827">
                  <c:v>45353.408872247739</c:v>
                </c:pt>
                <c:pt idx="2828">
                  <c:v>45525.751825962281</c:v>
                </c:pt>
                <c:pt idx="2829">
                  <c:v>45698.74968290094</c:v>
                </c:pt>
                <c:pt idx="2830">
                  <c:v>45872.404931695964</c:v>
                </c:pt>
                <c:pt idx="2831">
                  <c:v>46046.720070436408</c:v>
                </c:pt>
                <c:pt idx="2832">
                  <c:v>46221.697606704067</c:v>
                </c:pt>
                <c:pt idx="2833">
                  <c:v>46397.340057609545</c:v>
                </c:pt>
                <c:pt idx="2834">
                  <c:v>46573.649949828461</c:v>
                </c:pt>
                <c:pt idx="2835">
                  <c:v>46750.629819637812</c:v>
                </c:pt>
                <c:pt idx="2836">
                  <c:v>46928.282212952436</c:v>
                </c:pt>
                <c:pt idx="2837">
                  <c:v>47106.609685361655</c:v>
                </c:pt>
                <c:pt idx="2838">
                  <c:v>47285.614802166026</c:v>
                </c:pt>
                <c:pt idx="2839">
                  <c:v>47465.300138414255</c:v>
                </c:pt>
                <c:pt idx="2840">
                  <c:v>47645.668278940233</c:v>
                </c:pt>
                <c:pt idx="2841">
                  <c:v>47826.721818400205</c:v>
                </c:pt>
                <c:pt idx="2842">
                  <c:v>48008.463361310125</c:v>
                </c:pt>
                <c:pt idx="2843">
                  <c:v>48190.895522083105</c:v>
                </c:pt>
                <c:pt idx="2844">
                  <c:v>48374.020925067023</c:v>
                </c:pt>
                <c:pt idx="2845">
                  <c:v>48557.842204582281</c:v>
                </c:pt>
                <c:pt idx="2846">
                  <c:v>48742.362004959694</c:v>
                </c:pt>
                <c:pt idx="2847">
                  <c:v>48927.58298057854</c:v>
                </c:pt>
                <c:pt idx="2848">
                  <c:v>49113.507795904741</c:v>
                </c:pt>
                <c:pt idx="2849">
                  <c:v>49300.139125529182</c:v>
                </c:pt>
                <c:pt idx="2850">
                  <c:v>49487.479654206196</c:v>
                </c:pt>
                <c:pt idx="2851">
                  <c:v>49675.532076892181</c:v>
                </c:pt>
                <c:pt idx="2852">
                  <c:v>49864.299098784373</c:v>
                </c:pt>
                <c:pt idx="2853">
                  <c:v>50053.783435359757</c:v>
                </c:pt>
                <c:pt idx="2854">
                  <c:v>50243.987812414125</c:v>
                </c:pt>
                <c:pt idx="2855">
                  <c:v>50434.9149661013</c:v>
                </c:pt>
                <c:pt idx="2856">
                  <c:v>50626.567642972484</c:v>
                </c:pt>
                <c:pt idx="2857">
                  <c:v>50818.948600015778</c:v>
                </c:pt>
                <c:pt idx="2858">
                  <c:v>51012.060604695842</c:v>
                </c:pt>
                <c:pt idx="2859">
                  <c:v>51205.906434993689</c:v>
                </c:pt>
                <c:pt idx="2860">
                  <c:v>51400.488879446668</c:v>
                </c:pt>
                <c:pt idx="2861">
                  <c:v>51595.810737188564</c:v>
                </c:pt>
                <c:pt idx="2862">
                  <c:v>51791.874817989883</c:v>
                </c:pt>
                <c:pt idx="2863">
                  <c:v>51988.683942298245</c:v>
                </c:pt>
                <c:pt idx="2864">
                  <c:v>52186.240941278978</c:v>
                </c:pt>
                <c:pt idx="2865">
                  <c:v>52384.548656855841</c:v>
                </c:pt>
                <c:pt idx="2866">
                  <c:v>52583.609941751893</c:v>
                </c:pt>
                <c:pt idx="2867">
                  <c:v>52783.427659530549</c:v>
                </c:pt>
                <c:pt idx="2868">
                  <c:v>52984.00468463677</c:v>
                </c:pt>
                <c:pt idx="2869">
                  <c:v>53185.343902438392</c:v>
                </c:pt>
                <c:pt idx="2870">
                  <c:v>53387.448209267655</c:v>
                </c:pt>
                <c:pt idx="2871">
                  <c:v>53590.320512462873</c:v>
                </c:pt>
                <c:pt idx="2872">
                  <c:v>53793.963730410236</c:v>
                </c:pt>
                <c:pt idx="2873">
                  <c:v>53998.380792585798</c:v>
                </c:pt>
                <c:pt idx="2874">
                  <c:v>54203.574639597624</c:v>
                </c:pt>
                <c:pt idx="2875">
                  <c:v>54409.548223228099</c:v>
                </c:pt>
                <c:pt idx="2876">
                  <c:v>54616.304506476365</c:v>
                </c:pt>
                <c:pt idx="2877">
                  <c:v>54823.846463600974</c:v>
                </c:pt>
                <c:pt idx="2878">
                  <c:v>55032.177080162663</c:v>
                </c:pt>
                <c:pt idx="2879">
                  <c:v>55241.299353067283</c:v>
                </c:pt>
                <c:pt idx="2880">
                  <c:v>55451.216290608943</c:v>
                </c:pt>
                <c:pt idx="2881">
                  <c:v>55661.930912513257</c:v>
                </c:pt>
                <c:pt idx="2882">
                  <c:v>55873.446249980807</c:v>
                </c:pt>
                <c:pt idx="2883">
                  <c:v>56085.765345730739</c:v>
                </c:pt>
                <c:pt idx="2884">
                  <c:v>56298.891254044516</c:v>
                </c:pt>
                <c:pt idx="2885">
                  <c:v>56512.827040809883</c:v>
                </c:pt>
                <c:pt idx="2886">
                  <c:v>56727.575783564964</c:v>
                </c:pt>
                <c:pt idx="2887">
                  <c:v>56943.140571542513</c:v>
                </c:pt>
                <c:pt idx="2888">
                  <c:v>57159.524505714377</c:v>
                </c:pt>
                <c:pt idx="2889">
                  <c:v>57376.730698836094</c:v>
                </c:pt>
                <c:pt idx="2890">
                  <c:v>57594.762275491674</c:v>
                </c:pt>
                <c:pt idx="2891">
                  <c:v>57813.622372138547</c:v>
                </c:pt>
                <c:pt idx="2892">
                  <c:v>58033.314137152673</c:v>
                </c:pt>
                <c:pt idx="2893">
                  <c:v>58253.840730873853</c:v>
                </c:pt>
                <c:pt idx="2894">
                  <c:v>58475.205325651179</c:v>
                </c:pt>
                <c:pt idx="2895">
                  <c:v>58697.411105888656</c:v>
                </c:pt>
                <c:pt idx="2896">
                  <c:v>58920.461268091036</c:v>
                </c:pt>
                <c:pt idx="2897">
                  <c:v>59144.359020909782</c:v>
                </c:pt>
                <c:pt idx="2898">
                  <c:v>59369.107585189238</c:v>
                </c:pt>
                <c:pt idx="2899">
                  <c:v>59594.710194012958</c:v>
                </c:pt>
                <c:pt idx="2900">
                  <c:v>59821.17009275021</c:v>
                </c:pt>
                <c:pt idx="2901">
                  <c:v>60048.490539102662</c:v>
                </c:pt>
                <c:pt idx="2902">
                  <c:v>60276.674803151254</c:v>
                </c:pt>
                <c:pt idx="2903">
                  <c:v>60505.726167403227</c:v>
                </c:pt>
                <c:pt idx="2904">
                  <c:v>60735.64792683936</c:v>
                </c:pt>
                <c:pt idx="2905">
                  <c:v>60966.44338896135</c:v>
                </c:pt>
                <c:pt idx="2906">
                  <c:v>61198.115873839408</c:v>
                </c:pt>
                <c:pt idx="2907">
                  <c:v>61430.668714159998</c:v>
                </c:pt>
                <c:pt idx="2908">
                  <c:v>61664.105255273804</c:v>
                </c:pt>
                <c:pt idx="2909">
                  <c:v>61898.428855243845</c:v>
                </c:pt>
                <c:pt idx="2910">
                  <c:v>62133.642884893772</c:v>
                </c:pt>
                <c:pt idx="2911">
                  <c:v>62369.750727856372</c:v>
                </c:pt>
                <c:pt idx="2912">
                  <c:v>62606.755780622225</c:v>
                </c:pt>
                <c:pt idx="2913">
                  <c:v>62844.661452588589</c:v>
                </c:pt>
                <c:pt idx="2914">
                  <c:v>63083.471166108429</c:v>
                </c:pt>
                <c:pt idx="2915">
                  <c:v>63323.188356539642</c:v>
                </c:pt>
                <c:pt idx="2916">
                  <c:v>63563.816472294493</c:v>
                </c:pt>
                <c:pt idx="2917">
                  <c:v>63805.358974889212</c:v>
                </c:pt>
                <c:pt idx="2918">
                  <c:v>64047.819338993795</c:v>
                </c:pt>
                <c:pt idx="2919">
                  <c:v>64291.201052481971</c:v>
                </c:pt>
                <c:pt idx="2920">
                  <c:v>64535.507616481402</c:v>
                </c:pt>
                <c:pt idx="2921">
                  <c:v>64780.742545424029</c:v>
                </c:pt>
                <c:pt idx="2922">
                  <c:v>65026.909367096639</c:v>
                </c:pt>
                <c:pt idx="2923">
                  <c:v>65274.011622691607</c:v>
                </c:pt>
                <c:pt idx="2924">
                  <c:v>65522.052866857834</c:v>
                </c:pt>
                <c:pt idx="2925">
                  <c:v>65771.03666775189</c:v>
                </c:pt>
                <c:pt idx="2926">
                  <c:v>66020.966607089344</c:v>
                </c:pt>
                <c:pt idx="2927">
                  <c:v>66271.846280196289</c:v>
                </c:pt>
                <c:pt idx="2928">
                  <c:v>66523.679296061033</c:v>
                </c:pt>
                <c:pt idx="2929">
                  <c:v>66776.469277386073</c:v>
                </c:pt>
                <c:pt idx="2930">
                  <c:v>67030.219860640136</c:v>
                </c:pt>
                <c:pt idx="2931">
                  <c:v>67284.934696110577</c:v>
                </c:pt>
                <c:pt idx="2932">
                  <c:v>67540.617447955796</c:v>
                </c:pt>
                <c:pt idx="2933">
                  <c:v>67797.271794258035</c:v>
                </c:pt>
                <c:pt idx="2934">
                  <c:v>68054.901427076213</c:v>
                </c:pt>
                <c:pt idx="2935">
                  <c:v>68313.510052499099</c:v>
                </c:pt>
                <c:pt idx="2936">
                  <c:v>68573.101390698605</c:v>
                </c:pt>
                <c:pt idx="2937">
                  <c:v>68833.679175983256</c:v>
                </c:pt>
                <c:pt idx="2938">
                  <c:v>69095.247156851998</c:v>
                </c:pt>
                <c:pt idx="2939">
                  <c:v>69357.809096048033</c:v>
                </c:pt>
                <c:pt idx="2940">
                  <c:v>69621.368770613015</c:v>
                </c:pt>
                <c:pt idx="2941">
                  <c:v>69885.929971941339</c:v>
                </c:pt>
                <c:pt idx="2942">
                  <c:v>70151.496505834715</c:v>
                </c:pt>
                <c:pt idx="2943">
                  <c:v>70418.072192556894</c:v>
                </c:pt>
                <c:pt idx="2944">
                  <c:v>70685.660866888618</c:v>
                </c:pt>
                <c:pt idx="2945">
                  <c:v>70954.266378182801</c:v>
                </c:pt>
                <c:pt idx="2946">
                  <c:v>71223.892590419899</c:v>
                </c:pt>
                <c:pt idx="2947">
                  <c:v>71494.543382263495</c:v>
                </c:pt>
                <c:pt idx="2948">
                  <c:v>71766.222647116098</c:v>
                </c:pt>
                <c:pt idx="2949">
                  <c:v>72038.934293175145</c:v>
                </c:pt>
                <c:pt idx="2950">
                  <c:v>72312.682243489209</c:v>
                </c:pt>
                <c:pt idx="2951">
                  <c:v>72587.470436014468</c:v>
                </c:pt>
                <c:pt idx="2952">
                  <c:v>72863.302823671329</c:v>
                </c:pt>
                <c:pt idx="2953">
                  <c:v>73140.183374401284</c:v>
                </c:pt>
                <c:pt idx="2954">
                  <c:v>73418.116071224009</c:v>
                </c:pt>
                <c:pt idx="2955">
                  <c:v>73697.104912294657</c:v>
                </c:pt>
                <c:pt idx="2956">
                  <c:v>73977.15391096138</c:v>
                </c:pt>
                <c:pt idx="2957">
                  <c:v>74258.26709582303</c:v>
                </c:pt>
                <c:pt idx="2958">
                  <c:v>74540.448510787159</c:v>
                </c:pt>
                <c:pt idx="2959">
                  <c:v>74823.702215128156</c:v>
                </c:pt>
                <c:pt idx="2960">
                  <c:v>75108.032283545646</c:v>
                </c:pt>
                <c:pt idx="2961">
                  <c:v>75393.442806223116</c:v>
                </c:pt>
                <c:pt idx="2962">
                  <c:v>75679.937888886765</c:v>
                </c:pt>
                <c:pt idx="2963">
                  <c:v>75967.52165286454</c:v>
                </c:pt>
                <c:pt idx="2964">
                  <c:v>76256.198235145421</c:v>
                </c:pt>
                <c:pt idx="2965">
                  <c:v>76545.971788438968</c:v>
                </c:pt>
                <c:pt idx="2966">
                  <c:v>76836.846481235043</c:v>
                </c:pt>
                <c:pt idx="2967">
                  <c:v>77128.826497863745</c:v>
                </c:pt>
                <c:pt idx="2968">
                  <c:v>77421.916038555632</c:v>
                </c:pt>
                <c:pt idx="2969">
                  <c:v>77716.119319502148</c:v>
                </c:pt>
                <c:pt idx="2970">
                  <c:v>78011.440572916254</c:v>
                </c:pt>
                <c:pt idx="2971">
                  <c:v>78307.884047093336</c:v>
                </c:pt>
                <c:pt idx="2972">
                  <c:v>78605.454006472297</c:v>
                </c:pt>
                <c:pt idx="2973">
                  <c:v>78904.154731696894</c:v>
                </c:pt>
                <c:pt idx="2974">
                  <c:v>79203.990519677347</c:v>
                </c:pt>
                <c:pt idx="2975">
                  <c:v>79504.965683652117</c:v>
                </c:pt>
                <c:pt idx="2976">
                  <c:v>79807.084553249995</c:v>
                </c:pt>
                <c:pt idx="2977">
                  <c:v>80110.351474552343</c:v>
                </c:pt>
                <c:pt idx="2978">
                  <c:v>80414.770810155649</c:v>
                </c:pt>
                <c:pt idx="2979">
                  <c:v>80720.346939234238</c:v>
                </c:pt>
                <c:pt idx="2980">
                  <c:v>81027.084257603332</c:v>
                </c:pt>
                <c:pt idx="2981">
                  <c:v>81334.987177782226</c:v>
                </c:pt>
                <c:pt idx="2982">
                  <c:v>81644.060129057805</c:v>
                </c:pt>
                <c:pt idx="2983">
                  <c:v>81954.307557548222</c:v>
                </c:pt>
                <c:pt idx="2984">
                  <c:v>82265.733926266912</c:v>
                </c:pt>
                <c:pt idx="2985">
                  <c:v>82578.343715186726</c:v>
                </c:pt>
                <c:pt idx="2986">
                  <c:v>82892.141421304434</c:v>
                </c:pt>
                <c:pt idx="2987">
                  <c:v>83207.131558705398</c:v>
                </c:pt>
                <c:pt idx="2988">
                  <c:v>83523.318658628486</c:v>
                </c:pt>
                <c:pt idx="2989">
                  <c:v>83840.707269531282</c:v>
                </c:pt>
                <c:pt idx="2990">
                  <c:v>84159.301957155505</c:v>
                </c:pt>
                <c:pt idx="2991">
                  <c:v>84479.107304592704</c:v>
                </c:pt>
                <c:pt idx="2992">
                  <c:v>84800.127912350159</c:v>
                </c:pt>
                <c:pt idx="2993">
                  <c:v>85122.368398417093</c:v>
                </c:pt>
                <c:pt idx="2994">
                  <c:v>85445.833398331073</c:v>
                </c:pt>
                <c:pt idx="2995">
                  <c:v>85770.527565244731</c:v>
                </c:pt>
                <c:pt idx="2996">
                  <c:v>86096.455569992657</c:v>
                </c:pt>
                <c:pt idx="2997">
                  <c:v>86423.622101158631</c:v>
                </c:pt>
                <c:pt idx="2998">
                  <c:v>86752.031865143043</c:v>
                </c:pt>
                <c:pt idx="2999">
                  <c:v>87081.689586230583</c:v>
                </c:pt>
                <c:pt idx="3000">
                  <c:v>87412.600006658264</c:v>
                </c:pt>
                <c:pt idx="3001">
                  <c:v>87744.767886683563</c:v>
                </c:pt>
                <c:pt idx="3002">
                  <c:v>88078.198004652964</c:v>
                </c:pt>
                <c:pt idx="3003">
                  <c:v>88412.895157070641</c:v>
                </c:pt>
                <c:pt idx="3004">
                  <c:v>88748.864158667508</c:v>
                </c:pt>
                <c:pt idx="3005">
                  <c:v>89086.10984247044</c:v>
                </c:pt>
                <c:pt idx="3006">
                  <c:v>89424.637059871835</c:v>
                </c:pt>
                <c:pt idx="3007">
                  <c:v>89764.450680699345</c:v>
                </c:pt>
                <c:pt idx="3008">
                  <c:v>90105.555593286001</c:v>
                </c:pt>
                <c:pt idx="3009">
                  <c:v>90447.956704540484</c:v>
                </c:pt>
                <c:pt idx="3010">
                  <c:v>90791.658940017733</c:v>
                </c:pt>
                <c:pt idx="3011">
                  <c:v>91136.667243989796</c:v>
                </c:pt>
                <c:pt idx="3012">
                  <c:v>91482.986579516961</c:v>
                </c:pt>
                <c:pt idx="3013">
                  <c:v>91830.621928519133</c:v>
                </c:pt>
                <c:pt idx="3014">
                  <c:v>92179.578291847502</c:v>
                </c:pt>
                <c:pt idx="3015">
                  <c:v>92529.86068935653</c:v>
                </c:pt>
                <c:pt idx="3016">
                  <c:v>92881.474159976089</c:v>
                </c:pt>
                <c:pt idx="3017">
                  <c:v>93234.423761783997</c:v>
                </c:pt>
                <c:pt idx="3018">
                  <c:v>93588.714572078781</c:v>
                </c:pt>
                <c:pt idx="3019">
                  <c:v>93944.351687452683</c:v>
                </c:pt>
                <c:pt idx="3020">
                  <c:v>94301.340223865001</c:v>
                </c:pt>
                <c:pt idx="3021">
                  <c:v>94659.685316715695</c:v>
                </c:pt>
                <c:pt idx="3022">
                  <c:v>95019.392120919219</c:v>
                </c:pt>
                <c:pt idx="3023">
                  <c:v>95380.465810978712</c:v>
                </c:pt>
                <c:pt idx="3024">
                  <c:v>95742.911581060427</c:v>
                </c:pt>
                <c:pt idx="3025">
                  <c:v>96106.734645068456</c:v>
                </c:pt>
                <c:pt idx="3026">
                  <c:v>96471.940236719718</c:v>
                </c:pt>
                <c:pt idx="3027">
                  <c:v>96838.533609619262</c:v>
                </c:pt>
                <c:pt idx="3028">
                  <c:v>97206.520037335824</c:v>
                </c:pt>
                <c:pt idx="3029">
                  <c:v>97575.904813477697</c:v>
                </c:pt>
                <c:pt idx="3030">
                  <c:v>97946.693251768913</c:v>
                </c:pt>
                <c:pt idx="3031">
                  <c:v>98318.89068612564</c:v>
                </c:pt>
                <c:pt idx="3032">
                  <c:v>98692.502470732914</c:v>
                </c:pt>
                <c:pt idx="3033">
                  <c:v>99067.533980121705</c:v>
                </c:pt>
                <c:pt idx="3034">
                  <c:v>99443.990609246175</c:v>
                </c:pt>
                <c:pt idx="3035">
                  <c:v>99821.877773561311</c:v>
                </c:pt>
                <c:pt idx="3036">
                  <c:v>100201.20090910085</c:v>
                </c:pt>
                <c:pt idx="3037">
                  <c:v>100581.96547255544</c:v>
                </c:pt>
                <c:pt idx="3038">
                  <c:v>100964.17694135115</c:v>
                </c:pt>
                <c:pt idx="3039">
                  <c:v>101347.84081372828</c:v>
                </c:pt>
                <c:pt idx="3040">
                  <c:v>101732.96260882045</c:v>
                </c:pt>
                <c:pt idx="3041">
                  <c:v>102119.54786673398</c:v>
                </c:pt>
                <c:pt idx="3042">
                  <c:v>102507.60214862757</c:v>
                </c:pt>
                <c:pt idx="3043">
                  <c:v>102897.13103679236</c:v>
                </c:pt>
                <c:pt idx="3044">
                  <c:v>103288.14013473217</c:v>
                </c:pt>
                <c:pt idx="3045">
                  <c:v>103680.63506724415</c:v>
                </c:pt>
                <c:pt idx="3046">
                  <c:v>104074.62148049969</c:v>
                </c:pt>
                <c:pt idx="3047">
                  <c:v>104470.10504212559</c:v>
                </c:pt>
                <c:pt idx="3048">
                  <c:v>104867.09144128568</c:v>
                </c:pt>
                <c:pt idx="3049">
                  <c:v>105265.58638876257</c:v>
                </c:pt>
                <c:pt idx="3050">
                  <c:v>105665.59561703987</c:v>
                </c:pt>
                <c:pt idx="3051">
                  <c:v>106067.12488038462</c:v>
                </c:pt>
                <c:pt idx="3052">
                  <c:v>106470.17995493009</c:v>
                </c:pt>
                <c:pt idx="3053">
                  <c:v>106874.76663875883</c:v>
                </c:pt>
                <c:pt idx="3054">
                  <c:v>107280.89075198611</c:v>
                </c:pt>
                <c:pt idx="3055">
                  <c:v>107688.55813684365</c:v>
                </c:pt>
                <c:pt idx="3056">
                  <c:v>108097.77465776366</c:v>
                </c:pt>
                <c:pt idx="3057">
                  <c:v>108508.54620146316</c:v>
                </c:pt>
                <c:pt idx="3058">
                  <c:v>108920.87867702873</c:v>
                </c:pt>
                <c:pt idx="3059">
                  <c:v>109334.77801600144</c:v>
                </c:pt>
                <c:pt idx="3060">
                  <c:v>109750.25017246224</c:v>
                </c:pt>
                <c:pt idx="3061">
                  <c:v>110167.30112311761</c:v>
                </c:pt>
                <c:pt idx="3062">
                  <c:v>110585.93686738546</c:v>
                </c:pt>
                <c:pt idx="3063">
                  <c:v>111006.16342748153</c:v>
                </c:pt>
                <c:pt idx="3064">
                  <c:v>111427.98684850596</c:v>
                </c:pt>
                <c:pt idx="3065">
                  <c:v>111851.41319853028</c:v>
                </c:pt>
                <c:pt idx="3066">
                  <c:v>112276.4485686847</c:v>
                </c:pt>
                <c:pt idx="3067">
                  <c:v>112703.09907324571</c:v>
                </c:pt>
                <c:pt idx="3068">
                  <c:v>113131.37084972404</c:v>
                </c:pt>
                <c:pt idx="3069">
                  <c:v>113561.270058953</c:v>
                </c:pt>
                <c:pt idx="3070">
                  <c:v>113992.80288517702</c:v>
                </c:pt>
                <c:pt idx="3071">
                  <c:v>114425.9755361407</c:v>
                </c:pt>
                <c:pt idx="3072">
                  <c:v>114860.79424317804</c:v>
                </c:pt>
                <c:pt idx="3073">
                  <c:v>115297.26526130212</c:v>
                </c:pt>
                <c:pt idx="3074">
                  <c:v>115735.39486929507</c:v>
                </c:pt>
                <c:pt idx="3075">
                  <c:v>116175.18936979839</c:v>
                </c:pt>
                <c:pt idx="3076">
                  <c:v>116616.65508940363</c:v>
                </c:pt>
                <c:pt idx="3077">
                  <c:v>117059.79837874338</c:v>
                </c:pt>
                <c:pt idx="3078">
                  <c:v>117504.6256125826</c:v>
                </c:pt>
                <c:pt idx="3079">
                  <c:v>117951.14318991042</c:v>
                </c:pt>
                <c:pt idx="3080">
                  <c:v>118399.35753403208</c:v>
                </c:pt>
                <c:pt idx="3081">
                  <c:v>118849.27509266141</c:v>
                </c:pt>
                <c:pt idx="3082">
                  <c:v>119300.90233801353</c:v>
                </c:pt>
                <c:pt idx="3083">
                  <c:v>119754.24576689799</c:v>
                </c:pt>
                <c:pt idx="3084">
                  <c:v>120209.3119008122</c:v>
                </c:pt>
                <c:pt idx="3085">
                  <c:v>120666.10728603529</c:v>
                </c:pt>
                <c:pt idx="3086">
                  <c:v>121124.63849372222</c:v>
                </c:pt>
                <c:pt idx="3087">
                  <c:v>121584.91211999836</c:v>
                </c:pt>
                <c:pt idx="3088">
                  <c:v>122046.93478605436</c:v>
                </c:pt>
                <c:pt idx="3089">
                  <c:v>122510.71313824138</c:v>
                </c:pt>
                <c:pt idx="3090">
                  <c:v>122976.2538481667</c:v>
                </c:pt>
                <c:pt idx="3091">
                  <c:v>123443.56361278973</c:v>
                </c:pt>
                <c:pt idx="3092">
                  <c:v>123912.64915451834</c:v>
                </c:pt>
                <c:pt idx="3093">
                  <c:v>124383.5172213055</c:v>
                </c:pt>
                <c:pt idx="3094">
                  <c:v>124856.17458674646</c:v>
                </c:pt>
                <c:pt idx="3095">
                  <c:v>125330.62805017611</c:v>
                </c:pt>
                <c:pt idx="3096">
                  <c:v>125806.88443676678</c:v>
                </c:pt>
                <c:pt idx="3097">
                  <c:v>126284.95059762649</c:v>
                </c:pt>
                <c:pt idx="3098">
                  <c:v>126764.83340989747</c:v>
                </c:pt>
                <c:pt idx="3099">
                  <c:v>127246.53977685509</c:v>
                </c:pt>
                <c:pt idx="3100">
                  <c:v>127730.07662800714</c:v>
                </c:pt>
                <c:pt idx="3101">
                  <c:v>128215.45091919356</c:v>
                </c:pt>
                <c:pt idx="3102">
                  <c:v>128702.66963268651</c:v>
                </c:pt>
                <c:pt idx="3103">
                  <c:v>129191.73977729071</c:v>
                </c:pt>
                <c:pt idx="3104">
                  <c:v>129682.66838844442</c:v>
                </c:pt>
                <c:pt idx="3105">
                  <c:v>130175.46252832051</c:v>
                </c:pt>
                <c:pt idx="3106">
                  <c:v>130670.12928592812</c:v>
                </c:pt>
                <c:pt idx="3107">
                  <c:v>131166.67577721467</c:v>
                </c:pt>
                <c:pt idx="3108">
                  <c:v>131665.1091451681</c:v>
                </c:pt>
                <c:pt idx="3109">
                  <c:v>132165.43655991973</c:v>
                </c:pt>
                <c:pt idx="3110">
                  <c:v>132667.66521884743</c:v>
                </c:pt>
                <c:pt idx="3111">
                  <c:v>133171.80234667906</c:v>
                </c:pt>
                <c:pt idx="3112">
                  <c:v>133677.85519559644</c:v>
                </c:pt>
                <c:pt idx="3113">
                  <c:v>134185.8310453397</c:v>
                </c:pt>
                <c:pt idx="3114">
                  <c:v>134695.73720331199</c:v>
                </c:pt>
                <c:pt idx="3115">
                  <c:v>135207.58100468459</c:v>
                </c:pt>
                <c:pt idx="3116">
                  <c:v>135721.36981250238</c:v>
                </c:pt>
                <c:pt idx="3117">
                  <c:v>136237.1110177899</c:v>
                </c:pt>
                <c:pt idx="3118">
                  <c:v>136754.8120396575</c:v>
                </c:pt>
                <c:pt idx="3119">
                  <c:v>137274.48032540819</c:v>
                </c:pt>
                <c:pt idx="3120">
                  <c:v>137796.12335064475</c:v>
                </c:pt>
                <c:pt idx="3121">
                  <c:v>138319.74861937721</c:v>
                </c:pt>
                <c:pt idx="3122">
                  <c:v>138845.36366413085</c:v>
                </c:pt>
                <c:pt idx="3123">
                  <c:v>139372.97604605457</c:v>
                </c:pt>
                <c:pt idx="3124">
                  <c:v>139902.59335502959</c:v>
                </c:pt>
                <c:pt idx="3125">
                  <c:v>140434.22320977869</c:v>
                </c:pt>
                <c:pt idx="3126">
                  <c:v>140967.87325797585</c:v>
                </c:pt>
                <c:pt idx="3127">
                  <c:v>141503.55117635615</c:v>
                </c:pt>
                <c:pt idx="3128">
                  <c:v>142041.26467082632</c:v>
                </c:pt>
                <c:pt idx="3129">
                  <c:v>142581.02147657546</c:v>
                </c:pt>
                <c:pt idx="3130">
                  <c:v>143122.82935818646</c:v>
                </c:pt>
                <c:pt idx="3131">
                  <c:v>143666.69610974757</c:v>
                </c:pt>
                <c:pt idx="3132">
                  <c:v>144212.62955496463</c:v>
                </c:pt>
                <c:pt idx="3133">
                  <c:v>144760.63754727351</c:v>
                </c:pt>
                <c:pt idx="3134">
                  <c:v>145310.72796995315</c:v>
                </c:pt>
                <c:pt idx="3135">
                  <c:v>145862.90873623898</c:v>
                </c:pt>
                <c:pt idx="3136">
                  <c:v>146417.18778943669</c:v>
                </c:pt>
                <c:pt idx="3137">
                  <c:v>146973.57310303656</c:v>
                </c:pt>
                <c:pt idx="3138">
                  <c:v>147532.0726808281</c:v>
                </c:pt>
                <c:pt idx="3139">
                  <c:v>148092.69455701526</c:v>
                </c:pt>
                <c:pt idx="3140">
                  <c:v>148655.44679633193</c:v>
                </c:pt>
                <c:pt idx="3141">
                  <c:v>149220.33749415801</c:v>
                </c:pt>
                <c:pt idx="3142">
                  <c:v>149787.37477663581</c:v>
                </c:pt>
                <c:pt idx="3143">
                  <c:v>150356.56680078703</c:v>
                </c:pt>
                <c:pt idx="3144">
                  <c:v>150927.92175463002</c:v>
                </c:pt>
                <c:pt idx="3145">
                  <c:v>151501.44785729761</c:v>
                </c:pt>
                <c:pt idx="3146">
                  <c:v>152077.15335915535</c:v>
                </c:pt>
                <c:pt idx="3147">
                  <c:v>152655.04654192014</c:v>
                </c:pt>
                <c:pt idx="3148">
                  <c:v>153235.13571877943</c:v>
                </c:pt>
                <c:pt idx="3149">
                  <c:v>153817.42923451081</c:v>
                </c:pt>
                <c:pt idx="3150">
                  <c:v>154401.93546560194</c:v>
                </c:pt>
                <c:pt idx="3151">
                  <c:v>154988.66282037125</c:v>
                </c:pt>
                <c:pt idx="3152">
                  <c:v>155577.61973908867</c:v>
                </c:pt>
                <c:pt idx="3153">
                  <c:v>156168.81469409721</c:v>
                </c:pt>
                <c:pt idx="3154">
                  <c:v>156762.25618993479</c:v>
                </c:pt>
                <c:pt idx="3155">
                  <c:v>157357.95276345656</c:v>
                </c:pt>
                <c:pt idx="3156">
                  <c:v>157955.91298395771</c:v>
                </c:pt>
                <c:pt idx="3157">
                  <c:v>158556.14545329675</c:v>
                </c:pt>
                <c:pt idx="3158">
                  <c:v>159158.65880601929</c:v>
                </c:pt>
                <c:pt idx="3159">
                  <c:v>159763.46170948216</c:v>
                </c:pt>
                <c:pt idx="3160">
                  <c:v>160370.56286397821</c:v>
                </c:pt>
                <c:pt idx="3161">
                  <c:v>160979.97100286133</c:v>
                </c:pt>
                <c:pt idx="3162">
                  <c:v>161591.69489267221</c:v>
                </c:pt>
                <c:pt idx="3163">
                  <c:v>162205.74333326437</c:v>
                </c:pt>
                <c:pt idx="3164">
                  <c:v>162822.12515793077</c:v>
                </c:pt>
                <c:pt idx="3165">
                  <c:v>163440.84923353093</c:v>
                </c:pt>
                <c:pt idx="3166">
                  <c:v>164061.92446061835</c:v>
                </c:pt>
                <c:pt idx="3167">
                  <c:v>164685.35977356869</c:v>
                </c:pt>
                <c:pt idx="3168">
                  <c:v>165311.16414070825</c:v>
                </c:pt>
                <c:pt idx="3169">
                  <c:v>165939.34656444294</c:v>
                </c:pt>
                <c:pt idx="3170">
                  <c:v>166569.91608138781</c:v>
                </c:pt>
                <c:pt idx="3171">
                  <c:v>167202.8817624971</c:v>
                </c:pt>
                <c:pt idx="3172">
                  <c:v>167838.25271319458</c:v>
                </c:pt>
                <c:pt idx="3173">
                  <c:v>168476.03807350472</c:v>
                </c:pt>
                <c:pt idx="3174">
                  <c:v>169116.24701818405</c:v>
                </c:pt>
                <c:pt idx="3175">
                  <c:v>169758.88875685315</c:v>
                </c:pt>
                <c:pt idx="3176">
                  <c:v>170403.97253412919</c:v>
                </c:pt>
                <c:pt idx="3177">
                  <c:v>171051.50762975888</c:v>
                </c:pt>
                <c:pt idx="3178">
                  <c:v>171701.50335875197</c:v>
                </c:pt>
                <c:pt idx="3179">
                  <c:v>172353.96907151522</c:v>
                </c:pt>
                <c:pt idx="3180">
                  <c:v>173008.91415398699</c:v>
                </c:pt>
                <c:pt idx="3181">
                  <c:v>173666.34802777215</c:v>
                </c:pt>
                <c:pt idx="3182">
                  <c:v>174326.28015027769</c:v>
                </c:pt>
                <c:pt idx="3183">
                  <c:v>174988.72001484875</c:v>
                </c:pt>
                <c:pt idx="3184">
                  <c:v>175653.67715090519</c:v>
                </c:pt>
                <c:pt idx="3185">
                  <c:v>176321.16112407864</c:v>
                </c:pt>
                <c:pt idx="3186">
                  <c:v>176991.18153635014</c:v>
                </c:pt>
                <c:pt idx="3187">
                  <c:v>177663.74802618826</c:v>
                </c:pt>
                <c:pt idx="3188">
                  <c:v>178338.87026868778</c:v>
                </c:pt>
                <c:pt idx="3189">
                  <c:v>179016.5579757088</c:v>
                </c:pt>
                <c:pt idx="3190">
                  <c:v>179696.82089601649</c:v>
                </c:pt>
                <c:pt idx="3191">
                  <c:v>180379.66881542135</c:v>
                </c:pt>
                <c:pt idx="3192">
                  <c:v>181065.11155691996</c:v>
                </c:pt>
                <c:pt idx="3193">
                  <c:v>181753.15898083625</c:v>
                </c:pt>
                <c:pt idx="3194">
                  <c:v>182443.82098496344</c:v>
                </c:pt>
                <c:pt idx="3195">
                  <c:v>183137.10750470631</c:v>
                </c:pt>
                <c:pt idx="3196">
                  <c:v>183833.02851322418</c:v>
                </c:pt>
                <c:pt idx="3197">
                  <c:v>184531.59402157445</c:v>
                </c:pt>
                <c:pt idx="3198">
                  <c:v>185232.81407885643</c:v>
                </c:pt>
                <c:pt idx="3199">
                  <c:v>185936.69877235609</c:v>
                </c:pt>
                <c:pt idx="3200">
                  <c:v>186643.25822769105</c:v>
                </c:pt>
                <c:pt idx="3201">
                  <c:v>187352.50260895627</c:v>
                </c:pt>
                <c:pt idx="3202">
                  <c:v>188064.44211887033</c:v>
                </c:pt>
                <c:pt idx="3203">
                  <c:v>188779.08699892205</c:v>
                </c:pt>
                <c:pt idx="3204">
                  <c:v>189496.44752951796</c:v>
                </c:pt>
                <c:pt idx="3205">
                  <c:v>190216.53403013013</c:v>
                </c:pt>
                <c:pt idx="3206">
                  <c:v>190939.35685944464</c:v>
                </c:pt>
                <c:pt idx="3207">
                  <c:v>191664.92641551053</c:v>
                </c:pt>
                <c:pt idx="3208">
                  <c:v>192393.25313588948</c:v>
                </c:pt>
                <c:pt idx="3209">
                  <c:v>193124.34749780587</c:v>
                </c:pt>
                <c:pt idx="3210">
                  <c:v>193858.22001829752</c:v>
                </c:pt>
                <c:pt idx="3211">
                  <c:v>194594.88125436706</c:v>
                </c:pt>
                <c:pt idx="3212">
                  <c:v>195334.34180313366</c:v>
                </c:pt>
                <c:pt idx="3213">
                  <c:v>196076.61230198559</c:v>
                </c:pt>
                <c:pt idx="3214">
                  <c:v>196821.70342873313</c:v>
                </c:pt>
                <c:pt idx="3215">
                  <c:v>197569.62590176234</c:v>
                </c:pt>
                <c:pt idx="3216">
                  <c:v>198320.39048018903</c:v>
                </c:pt>
                <c:pt idx="3217">
                  <c:v>199074.00796401376</c:v>
                </c:pt>
                <c:pt idx="3218">
                  <c:v>199830.489194277</c:v>
                </c:pt>
                <c:pt idx="3219">
                  <c:v>200589.84505321525</c:v>
                </c:pt>
                <c:pt idx="3220">
                  <c:v>201352.08646441746</c:v>
                </c:pt>
                <c:pt idx="3221">
                  <c:v>202117.22439298226</c:v>
                </c:pt>
                <c:pt idx="3222">
                  <c:v>202885.26984567559</c:v>
                </c:pt>
                <c:pt idx="3223">
                  <c:v>203656.23387108915</c:v>
                </c:pt>
                <c:pt idx="3224">
                  <c:v>204430.12755979929</c:v>
                </c:pt>
                <c:pt idx="3225">
                  <c:v>205206.96204452653</c:v>
                </c:pt>
                <c:pt idx="3226">
                  <c:v>205986.74850029574</c:v>
                </c:pt>
                <c:pt idx="3227">
                  <c:v>206769.49814459687</c:v>
                </c:pt>
                <c:pt idx="3228">
                  <c:v>207555.22223754635</c:v>
                </c:pt>
                <c:pt idx="3229">
                  <c:v>208343.93208204902</c:v>
                </c:pt>
                <c:pt idx="3230">
                  <c:v>209135.63902396083</c:v>
                </c:pt>
                <c:pt idx="3231">
                  <c:v>209930.35445225189</c:v>
                </c:pt>
                <c:pt idx="3232">
                  <c:v>210728.08979917047</c:v>
                </c:pt>
                <c:pt idx="3233">
                  <c:v>211528.85654040732</c:v>
                </c:pt>
                <c:pt idx="3234">
                  <c:v>212332.66619526086</c:v>
                </c:pt>
                <c:pt idx="3235">
                  <c:v>213139.53032680287</c:v>
                </c:pt>
                <c:pt idx="3236">
                  <c:v>213949.46054204472</c:v>
                </c:pt>
                <c:pt idx="3237">
                  <c:v>214762.4684921045</c:v>
                </c:pt>
                <c:pt idx="3238">
                  <c:v>215578.56587237449</c:v>
                </c:pt>
                <c:pt idx="3239">
                  <c:v>216397.76442268951</c:v>
                </c:pt>
                <c:pt idx="3240">
                  <c:v>217220.07592749572</c:v>
                </c:pt>
                <c:pt idx="3241">
                  <c:v>218045.5122160202</c:v>
                </c:pt>
                <c:pt idx="3242">
                  <c:v>218874.08516244107</c:v>
                </c:pt>
                <c:pt idx="3243">
                  <c:v>219705.80668605835</c:v>
                </c:pt>
                <c:pt idx="3244">
                  <c:v>220540.68875146538</c:v>
                </c:pt>
                <c:pt idx="3245">
                  <c:v>221378.74336872096</c:v>
                </c:pt>
                <c:pt idx="3246">
                  <c:v>222219.98259352209</c:v>
                </c:pt>
                <c:pt idx="3247">
                  <c:v>223064.41852737748</c:v>
                </c:pt>
                <c:pt idx="3248">
                  <c:v>223912.06331778152</c:v>
                </c:pt>
                <c:pt idx="3249">
                  <c:v>224762.9291583891</c:v>
                </c:pt>
                <c:pt idx="3250">
                  <c:v>225617.02828919099</c:v>
                </c:pt>
                <c:pt idx="3251">
                  <c:v>226474.37299668993</c:v>
                </c:pt>
                <c:pt idx="3252">
                  <c:v>227334.97561407735</c:v>
                </c:pt>
                <c:pt idx="3253">
                  <c:v>228198.84852141087</c:v>
                </c:pt>
                <c:pt idx="3254">
                  <c:v>229066.00414579222</c:v>
                </c:pt>
                <c:pt idx="3255">
                  <c:v>229936.45496154623</c:v>
                </c:pt>
                <c:pt idx="3256">
                  <c:v>230810.21349040011</c:v>
                </c:pt>
                <c:pt idx="3257">
                  <c:v>231687.29230166363</c:v>
                </c:pt>
                <c:pt idx="3258">
                  <c:v>232567.70401240996</c:v>
                </c:pt>
                <c:pt idx="3259">
                  <c:v>233451.46128765712</c:v>
                </c:pt>
                <c:pt idx="3260">
                  <c:v>234338.57684055023</c:v>
                </c:pt>
                <c:pt idx="3261">
                  <c:v>235229.06343254432</c:v>
                </c:pt>
                <c:pt idx="3262">
                  <c:v>236122.93387358799</c:v>
                </c:pt>
                <c:pt idx="3263">
                  <c:v>237020.20102230762</c:v>
                </c:pt>
                <c:pt idx="3264">
                  <c:v>237920.8777861924</c:v>
                </c:pt>
                <c:pt idx="3265">
                  <c:v>238824.97712177993</c:v>
                </c:pt>
                <c:pt idx="3266">
                  <c:v>239732.51203484269</c:v>
                </c:pt>
                <c:pt idx="3267">
                  <c:v>240643.49558057511</c:v>
                </c:pt>
                <c:pt idx="3268">
                  <c:v>241557.94086378129</c:v>
                </c:pt>
                <c:pt idx="3269">
                  <c:v>242475.86103906366</c:v>
                </c:pt>
                <c:pt idx="3270">
                  <c:v>243397.26931101212</c:v>
                </c:pt>
                <c:pt idx="3271">
                  <c:v>244322.17893439397</c:v>
                </c:pt>
                <c:pt idx="3272">
                  <c:v>245250.60321434468</c:v>
                </c:pt>
                <c:pt idx="3273">
                  <c:v>246182.55550655921</c:v>
                </c:pt>
                <c:pt idx="3274">
                  <c:v>247118.04921748413</c:v>
                </c:pt>
                <c:pt idx="3275">
                  <c:v>248057.09780451059</c:v>
                </c:pt>
                <c:pt idx="3276">
                  <c:v>248999.71477616773</c:v>
                </c:pt>
                <c:pt idx="3277">
                  <c:v>249945.91369231718</c:v>
                </c:pt>
                <c:pt idx="3278">
                  <c:v>250895.70816434798</c:v>
                </c:pt>
                <c:pt idx="3279">
                  <c:v>251849.1118553725</c:v>
                </c:pt>
                <c:pt idx="3280">
                  <c:v>252806.13848042293</c:v>
                </c:pt>
                <c:pt idx="3281">
                  <c:v>253766.80180664855</c:v>
                </c:pt>
                <c:pt idx="3282">
                  <c:v>254731.11565351381</c:v>
                </c:pt>
                <c:pt idx="3283">
                  <c:v>255699.09389299716</c:v>
                </c:pt>
                <c:pt idx="3284">
                  <c:v>256670.75044979056</c:v>
                </c:pt>
                <c:pt idx="3285">
                  <c:v>257646.09930149978</c:v>
                </c:pt>
                <c:pt idx="3286">
                  <c:v>258625.15447884548</c:v>
                </c:pt>
                <c:pt idx="3287">
                  <c:v>259607.9300658651</c:v>
                </c:pt>
                <c:pt idx="3288">
                  <c:v>260594.44020011541</c:v>
                </c:pt>
                <c:pt idx="3289">
                  <c:v>261584.69907287584</c:v>
                </c:pt>
                <c:pt idx="3290">
                  <c:v>262578.7209293528</c:v>
                </c:pt>
                <c:pt idx="3291">
                  <c:v>263576.52006888436</c:v>
                </c:pt>
                <c:pt idx="3292">
                  <c:v>264578.11084514612</c:v>
                </c:pt>
                <c:pt idx="3293">
                  <c:v>265583.50766635768</c:v>
                </c:pt>
                <c:pt idx="3294">
                  <c:v>266592.72499548981</c:v>
                </c:pt>
                <c:pt idx="3295">
                  <c:v>267605.77735047269</c:v>
                </c:pt>
                <c:pt idx="3296">
                  <c:v>268622.67930440448</c:v>
                </c:pt>
                <c:pt idx="3297">
                  <c:v>269643.44548576121</c:v>
                </c:pt>
                <c:pt idx="3298">
                  <c:v>270668.09057860711</c:v>
                </c:pt>
                <c:pt idx="3299">
                  <c:v>271696.62932280585</c:v>
                </c:pt>
                <c:pt idx="3300">
                  <c:v>272729.0765142325</c:v>
                </c:pt>
                <c:pt idx="3301">
                  <c:v>273765.44700498658</c:v>
                </c:pt>
                <c:pt idx="3302">
                  <c:v>274805.75570360554</c:v>
                </c:pt>
                <c:pt idx="3303">
                  <c:v>275850.01757527923</c:v>
                </c:pt>
                <c:pt idx="3304">
                  <c:v>276898.24764206528</c:v>
                </c:pt>
                <c:pt idx="3305">
                  <c:v>277950.46098310512</c:v>
                </c:pt>
                <c:pt idx="3306">
                  <c:v>279006.67273484095</c:v>
                </c:pt>
                <c:pt idx="3307">
                  <c:v>280066.89809123334</c:v>
                </c:pt>
                <c:pt idx="3308">
                  <c:v>281131.15230398002</c:v>
                </c:pt>
                <c:pt idx="3309">
                  <c:v>282199.45068273513</c:v>
                </c:pt>
                <c:pt idx="3310">
                  <c:v>283271.80859532952</c:v>
                </c:pt>
                <c:pt idx="3311">
                  <c:v>284348.24146799179</c:v>
                </c:pt>
                <c:pt idx="3312">
                  <c:v>285428.76478557015</c:v>
                </c:pt>
                <c:pt idx="3313">
                  <c:v>286513.39409175533</c:v>
                </c:pt>
                <c:pt idx="3314">
                  <c:v>287602.14498930401</c:v>
                </c:pt>
                <c:pt idx="3315">
                  <c:v>288695.03314026335</c:v>
                </c:pt>
                <c:pt idx="3316">
                  <c:v>289792.07426619634</c:v>
                </c:pt>
                <c:pt idx="3317">
                  <c:v>290893.28414840793</c:v>
                </c:pt>
                <c:pt idx="3318">
                  <c:v>291998.67862817191</c:v>
                </c:pt>
                <c:pt idx="3319">
                  <c:v>293108.27360695897</c:v>
                </c:pt>
                <c:pt idx="3320">
                  <c:v>294222.08504666545</c:v>
                </c:pt>
                <c:pt idx="3321">
                  <c:v>295340.1289698428</c:v>
                </c:pt>
                <c:pt idx="3322">
                  <c:v>296462.42145992821</c:v>
                </c:pt>
                <c:pt idx="3323">
                  <c:v>297588.97866147594</c:v>
                </c:pt>
                <c:pt idx="3324">
                  <c:v>298719.81678038958</c:v>
                </c:pt>
                <c:pt idx="3325">
                  <c:v>299854.95208415505</c:v>
                </c:pt>
                <c:pt idx="3326">
                  <c:v>300994.40090207488</c:v>
                </c:pt>
                <c:pt idx="3327">
                  <c:v>302138.17962550279</c:v>
                </c:pt>
                <c:pt idx="3328">
                  <c:v>303286.30470807973</c:v>
                </c:pt>
                <c:pt idx="3329">
                  <c:v>304438.79266597045</c:v>
                </c:pt>
                <c:pt idx="3330">
                  <c:v>305595.66007810115</c:v>
                </c:pt>
                <c:pt idx="3331">
                  <c:v>306756.92358639796</c:v>
                </c:pt>
                <c:pt idx="3332">
                  <c:v>307922.59989602625</c:v>
                </c:pt>
                <c:pt idx="3333">
                  <c:v>309092.70577563118</c:v>
                </c:pt>
                <c:pt idx="3334">
                  <c:v>310267.25805757858</c:v>
                </c:pt>
                <c:pt idx="3335">
                  <c:v>311446.2736381974</c:v>
                </c:pt>
                <c:pt idx="3336">
                  <c:v>312629.76947802253</c:v>
                </c:pt>
                <c:pt idx="3337">
                  <c:v>313817.76260203903</c:v>
                </c:pt>
                <c:pt idx="3338">
                  <c:v>315010.2700999268</c:v>
                </c:pt>
                <c:pt idx="3339">
                  <c:v>316207.3091263065</c:v>
                </c:pt>
                <c:pt idx="3340">
                  <c:v>317408.8969009865</c:v>
                </c:pt>
                <c:pt idx="3341">
                  <c:v>318615.05070921028</c:v>
                </c:pt>
                <c:pt idx="3342">
                  <c:v>319825.78790190531</c:v>
                </c:pt>
                <c:pt idx="3343">
                  <c:v>321041.12589593255</c:v>
                </c:pt>
                <c:pt idx="3344">
                  <c:v>322261.08217433712</c:v>
                </c:pt>
                <c:pt idx="3345">
                  <c:v>323485.67428659962</c:v>
                </c:pt>
                <c:pt idx="3346">
                  <c:v>324714.91984888871</c:v>
                </c:pt>
                <c:pt idx="3347">
                  <c:v>325948.83654431452</c:v>
                </c:pt>
                <c:pt idx="3348">
                  <c:v>327187.44212318293</c:v>
                </c:pt>
                <c:pt idx="3349">
                  <c:v>328430.75440325105</c:v>
                </c:pt>
                <c:pt idx="3350">
                  <c:v>329678.7912699834</c:v>
                </c:pt>
                <c:pt idx="3351">
                  <c:v>330931.57067680935</c:v>
                </c:pt>
                <c:pt idx="3352">
                  <c:v>332189.11064538121</c:v>
                </c:pt>
                <c:pt idx="3353">
                  <c:v>333451.42926583369</c:v>
                </c:pt>
                <c:pt idx="3354">
                  <c:v>334718.54469704389</c:v>
                </c:pt>
                <c:pt idx="3355">
                  <c:v>335990.47516689269</c:v>
                </c:pt>
                <c:pt idx="3356">
                  <c:v>337267.23897252692</c:v>
                </c:pt>
                <c:pt idx="3357">
                  <c:v>338548.85448062251</c:v>
                </c:pt>
                <c:pt idx="3358">
                  <c:v>339835.3401276489</c:v>
                </c:pt>
                <c:pt idx="3359">
                  <c:v>341126.71442013397</c:v>
                </c:pt>
                <c:pt idx="3360">
                  <c:v>342422.99593493051</c:v>
                </c:pt>
                <c:pt idx="3361">
                  <c:v>343724.20331948326</c:v>
                </c:pt>
                <c:pt idx="3362">
                  <c:v>345030.35529209732</c:v>
                </c:pt>
                <c:pt idx="3363">
                  <c:v>346341.47064220731</c:v>
                </c:pt>
                <c:pt idx="3364">
                  <c:v>347657.56823064771</c:v>
                </c:pt>
                <c:pt idx="3365">
                  <c:v>348978.66698992415</c:v>
                </c:pt>
                <c:pt idx="3366">
                  <c:v>350304.78592448588</c:v>
                </c:pt>
                <c:pt idx="3367">
                  <c:v>351635.94411099894</c:v>
                </c:pt>
                <c:pt idx="3368">
                  <c:v>352972.16069862072</c:v>
                </c:pt>
                <c:pt idx="3369">
                  <c:v>354313.45490927546</c:v>
                </c:pt>
                <c:pt idx="3370">
                  <c:v>355659.84603793069</c:v>
                </c:pt>
                <c:pt idx="3371">
                  <c:v>357011.35345287481</c:v>
                </c:pt>
                <c:pt idx="3372">
                  <c:v>358367.99659599573</c:v>
                </c:pt>
                <c:pt idx="3373">
                  <c:v>359729.79498306051</c:v>
                </c:pt>
                <c:pt idx="3374">
                  <c:v>361096.76820399612</c:v>
                </c:pt>
                <c:pt idx="3375">
                  <c:v>362468.93592317129</c:v>
                </c:pt>
                <c:pt idx="3376">
                  <c:v>363846.31787967932</c:v>
                </c:pt>
                <c:pt idx="3377">
                  <c:v>365228.93388762209</c:v>
                </c:pt>
                <c:pt idx="3378">
                  <c:v>366616.80383639503</c:v>
                </c:pt>
                <c:pt idx="3379">
                  <c:v>368009.94769097335</c:v>
                </c:pt>
                <c:pt idx="3380">
                  <c:v>369408.38549219904</c:v>
                </c:pt>
                <c:pt idx="3381">
                  <c:v>370812.13735706941</c:v>
                </c:pt>
                <c:pt idx="3382">
                  <c:v>372221.22347902629</c:v>
                </c:pt>
                <c:pt idx="3383">
                  <c:v>373635.6641282466</c:v>
                </c:pt>
                <c:pt idx="3384">
                  <c:v>375055.47965193394</c:v>
                </c:pt>
                <c:pt idx="3385">
                  <c:v>376480.6904746113</c:v>
                </c:pt>
                <c:pt idx="3386">
                  <c:v>377911.31709841482</c:v>
                </c:pt>
                <c:pt idx="3387">
                  <c:v>379347.3801033888</c:v>
                </c:pt>
                <c:pt idx="3388">
                  <c:v>380788.90014778171</c:v>
                </c:pt>
                <c:pt idx="3389">
                  <c:v>382235.89796834328</c:v>
                </c:pt>
                <c:pt idx="3390">
                  <c:v>383688.39438062301</c:v>
                </c:pt>
                <c:pt idx="3391">
                  <c:v>385146.41027926939</c:v>
                </c:pt>
                <c:pt idx="3392">
                  <c:v>386609.9666383306</c:v>
                </c:pt>
                <c:pt idx="3393">
                  <c:v>388079.08451155626</c:v>
                </c:pt>
                <c:pt idx="3394">
                  <c:v>389553.78503270017</c:v>
                </c:pt>
                <c:pt idx="3395">
                  <c:v>391034.08941582445</c:v>
                </c:pt>
                <c:pt idx="3396">
                  <c:v>392520.01895560458</c:v>
                </c:pt>
                <c:pt idx="3397">
                  <c:v>394011.59502763586</c:v>
                </c:pt>
                <c:pt idx="3398">
                  <c:v>395508.83908874088</c:v>
                </c:pt>
                <c:pt idx="3399">
                  <c:v>397011.77267727809</c:v>
                </c:pt>
                <c:pt idx="3400">
                  <c:v>398520.41741345177</c:v>
                </c:pt>
                <c:pt idx="3401">
                  <c:v>400034.79499962291</c:v>
                </c:pt>
                <c:pt idx="3402">
                  <c:v>401554.9272206215</c:v>
                </c:pt>
                <c:pt idx="3403">
                  <c:v>403080.83594405989</c:v>
                </c:pt>
                <c:pt idx="3404">
                  <c:v>404612.54312064731</c:v>
                </c:pt>
                <c:pt idx="3405">
                  <c:v>406150.07078450581</c:v>
                </c:pt>
                <c:pt idx="3406">
                  <c:v>407693.44105348695</c:v>
                </c:pt>
                <c:pt idx="3407">
                  <c:v>409242.6761294902</c:v>
                </c:pt>
                <c:pt idx="3408">
                  <c:v>410797.79829878226</c:v>
                </c:pt>
                <c:pt idx="3409">
                  <c:v>412358.82993231766</c:v>
                </c:pt>
                <c:pt idx="3410">
                  <c:v>413925.79348606046</c:v>
                </c:pt>
                <c:pt idx="3411">
                  <c:v>415498.71150130749</c:v>
                </c:pt>
                <c:pt idx="3412">
                  <c:v>417077.60660501249</c:v>
                </c:pt>
                <c:pt idx="3413">
                  <c:v>418662.50151011156</c:v>
                </c:pt>
                <c:pt idx="3414">
                  <c:v>420253.41901585</c:v>
                </c:pt>
                <c:pt idx="3415">
                  <c:v>421850.38200811023</c:v>
                </c:pt>
                <c:pt idx="3416">
                  <c:v>423453.41345974104</c:v>
                </c:pt>
                <c:pt idx="3417">
                  <c:v>425062.53643088805</c:v>
                </c:pt>
                <c:pt idx="3418">
                  <c:v>426677.77406932542</c:v>
                </c:pt>
                <c:pt idx="3419">
                  <c:v>428299.14961078885</c:v>
                </c:pt>
                <c:pt idx="3420">
                  <c:v>429926.68637930986</c:v>
                </c:pt>
                <c:pt idx="3421">
                  <c:v>431560.40778755123</c:v>
                </c:pt>
                <c:pt idx="3422">
                  <c:v>433200.33733714395</c:v>
                </c:pt>
                <c:pt idx="3423">
                  <c:v>434846.49861902511</c:v>
                </c:pt>
                <c:pt idx="3424">
                  <c:v>436498.9153137774</c:v>
                </c:pt>
                <c:pt idx="3425">
                  <c:v>438157.61119196977</c:v>
                </c:pt>
                <c:pt idx="3426">
                  <c:v>439822.61011449929</c:v>
                </c:pt>
                <c:pt idx="3427">
                  <c:v>441493.93603293441</c:v>
                </c:pt>
                <c:pt idx="3428">
                  <c:v>443171.61298985954</c:v>
                </c:pt>
                <c:pt idx="3429">
                  <c:v>444855.66511922103</c:v>
                </c:pt>
                <c:pt idx="3430">
                  <c:v>446546.11664667405</c:v>
                </c:pt>
                <c:pt idx="3431">
                  <c:v>448242.99188993144</c:v>
                </c:pt>
                <c:pt idx="3432">
                  <c:v>449946.31525911321</c:v>
                </c:pt>
                <c:pt idx="3433">
                  <c:v>451656.11125709786</c:v>
                </c:pt>
                <c:pt idx="3434">
                  <c:v>453372.40447987482</c:v>
                </c:pt>
                <c:pt idx="3435">
                  <c:v>455095.21961689834</c:v>
                </c:pt>
                <c:pt idx="3436">
                  <c:v>456824.58145144256</c:v>
                </c:pt>
                <c:pt idx="3437">
                  <c:v>458560.51486095804</c:v>
                </c:pt>
                <c:pt idx="3438">
                  <c:v>460303.04481742968</c:v>
                </c:pt>
                <c:pt idx="3439">
                  <c:v>462052.19638773589</c:v>
                </c:pt>
                <c:pt idx="3440">
                  <c:v>463807.99473400932</c:v>
                </c:pt>
                <c:pt idx="3441">
                  <c:v>465570.46511399857</c:v>
                </c:pt>
                <c:pt idx="3442">
                  <c:v>467339.63288143178</c:v>
                </c:pt>
                <c:pt idx="3443">
                  <c:v>469115.52348638122</c:v>
                </c:pt>
                <c:pt idx="3444">
                  <c:v>470898.16247562948</c:v>
                </c:pt>
                <c:pt idx="3445">
                  <c:v>472687.57549303689</c:v>
                </c:pt>
                <c:pt idx="3446">
                  <c:v>474483.78827991046</c:v>
                </c:pt>
                <c:pt idx="3447">
                  <c:v>476286.82667537412</c:v>
                </c:pt>
                <c:pt idx="3448">
                  <c:v>478096.71661674057</c:v>
                </c:pt>
                <c:pt idx="3449">
                  <c:v>479913.48413988418</c:v>
                </c:pt>
                <c:pt idx="3450">
                  <c:v>481737.15537961578</c:v>
                </c:pt>
                <c:pt idx="3451">
                  <c:v>483567.75657005835</c:v>
                </c:pt>
                <c:pt idx="3452">
                  <c:v>485405.31404502457</c:v>
                </c:pt>
                <c:pt idx="3453">
                  <c:v>487249.8542383957</c:v>
                </c:pt>
                <c:pt idx="3454">
                  <c:v>489101.40368450159</c:v>
                </c:pt>
                <c:pt idx="3455">
                  <c:v>490959.9890185027</c:v>
                </c:pt>
                <c:pt idx="3456">
                  <c:v>492825.63697677304</c:v>
                </c:pt>
                <c:pt idx="3457">
                  <c:v>494698.37439728476</c:v>
                </c:pt>
                <c:pt idx="3458">
                  <c:v>496578.22821999446</c:v>
                </c:pt>
                <c:pt idx="3459">
                  <c:v>498465.22548723046</c:v>
                </c:pt>
                <c:pt idx="3460">
                  <c:v>500359.39334408194</c:v>
                </c:pt>
                <c:pt idx="3461">
                  <c:v>502260.75903878949</c:v>
                </c:pt>
                <c:pt idx="3462">
                  <c:v>504169.34992313688</c:v>
                </c:pt>
                <c:pt idx="3463">
                  <c:v>506085.1934528448</c:v>
                </c:pt>
                <c:pt idx="3464">
                  <c:v>508008.31718796561</c:v>
                </c:pt>
                <c:pt idx="3465">
                  <c:v>509938.74879327987</c:v>
                </c:pt>
                <c:pt idx="3466">
                  <c:v>511876.51603869436</c:v>
                </c:pt>
                <c:pt idx="3467">
                  <c:v>513821.64679964143</c:v>
                </c:pt>
                <c:pt idx="3468">
                  <c:v>515774.16905748006</c:v>
                </c:pt>
                <c:pt idx="3469">
                  <c:v>517734.11089989851</c:v>
                </c:pt>
                <c:pt idx="3470">
                  <c:v>519701.50052131811</c:v>
                </c:pt>
                <c:pt idx="3471">
                  <c:v>521676.36622329912</c:v>
                </c:pt>
                <c:pt idx="3472">
                  <c:v>523658.73641494766</c:v>
                </c:pt>
                <c:pt idx="3473">
                  <c:v>525648.63961332443</c:v>
                </c:pt>
                <c:pt idx="3474">
                  <c:v>527646.10444385512</c:v>
                </c:pt>
                <c:pt idx="3475">
                  <c:v>529651.15964074177</c:v>
                </c:pt>
                <c:pt idx="3476">
                  <c:v>531663.83404737664</c:v>
                </c:pt>
                <c:pt idx="3477">
                  <c:v>533684.15661675669</c:v>
                </c:pt>
                <c:pt idx="3478">
                  <c:v>535712.15641190042</c:v>
                </c:pt>
                <c:pt idx="3479">
                  <c:v>537747.8626062657</c:v>
                </c:pt>
                <c:pt idx="3480">
                  <c:v>539791.30448416946</c:v>
                </c:pt>
                <c:pt idx="3481">
                  <c:v>541842.51144120935</c:v>
                </c:pt>
                <c:pt idx="3482">
                  <c:v>543901.51298468595</c:v>
                </c:pt>
                <c:pt idx="3483">
                  <c:v>545968.33873402781</c:v>
                </c:pt>
                <c:pt idx="3484">
                  <c:v>548043.0184212171</c:v>
                </c:pt>
                <c:pt idx="3485">
                  <c:v>550125.58189121773</c:v>
                </c:pt>
                <c:pt idx="3486">
                  <c:v>552216.0591024044</c:v>
                </c:pt>
                <c:pt idx="3487">
                  <c:v>554314.4801269935</c:v>
                </c:pt>
                <c:pt idx="3488">
                  <c:v>556420.87515147612</c:v>
                </c:pt>
                <c:pt idx="3489">
                  <c:v>558535.2744770518</c:v>
                </c:pt>
                <c:pt idx="3490">
                  <c:v>560657.7085200646</c:v>
                </c:pt>
                <c:pt idx="3491">
                  <c:v>562788.20781244081</c:v>
                </c:pt>
                <c:pt idx="3492">
                  <c:v>564926.80300212814</c:v>
                </c:pt>
                <c:pt idx="3493">
                  <c:v>567073.52485353628</c:v>
                </c:pt>
                <c:pt idx="3494">
                  <c:v>569228.40424797975</c:v>
                </c:pt>
                <c:pt idx="3495">
                  <c:v>571391.47218412207</c:v>
                </c:pt>
                <c:pt idx="3496">
                  <c:v>573562.75977842172</c:v>
                </c:pt>
                <c:pt idx="3497">
                  <c:v>575742.29826557974</c:v>
                </c:pt>
                <c:pt idx="3498">
                  <c:v>577930.118998989</c:v>
                </c:pt>
                <c:pt idx="3499">
                  <c:v>580126.25345118518</c:v>
                </c:pt>
                <c:pt idx="3500">
                  <c:v>582330.73321429966</c:v>
                </c:pt>
                <c:pt idx="3501">
                  <c:v>584543.59000051406</c:v>
                </c:pt>
                <c:pt idx="3502">
                  <c:v>586764.85564251605</c:v>
                </c:pt>
                <c:pt idx="3503">
                  <c:v>588994.56209395768</c:v>
                </c:pt>
                <c:pt idx="3504">
                  <c:v>591232.74142991472</c:v>
                </c:pt>
                <c:pt idx="3505">
                  <c:v>593479.42584734841</c:v>
                </c:pt>
                <c:pt idx="3506">
                  <c:v>595734.64766556839</c:v>
                </c:pt>
                <c:pt idx="3507">
                  <c:v>597998.43932669761</c:v>
                </c:pt>
                <c:pt idx="3508">
                  <c:v>600270.83339613909</c:v>
                </c:pt>
                <c:pt idx="3509">
                  <c:v>602551.86256304441</c:v>
                </c:pt>
                <c:pt idx="3510">
                  <c:v>604841.55964078405</c:v>
                </c:pt>
                <c:pt idx="3511">
                  <c:v>607139.95756741904</c:v>
                </c:pt>
                <c:pt idx="3512">
                  <c:v>609447.08940617531</c:v>
                </c:pt>
                <c:pt idx="3513">
                  <c:v>611762.98834591883</c:v>
                </c:pt>
                <c:pt idx="3514">
                  <c:v>614087.68770163332</c:v>
                </c:pt>
                <c:pt idx="3515">
                  <c:v>616421.22091489949</c:v>
                </c:pt>
                <c:pt idx="3516">
                  <c:v>618763.62155437609</c:v>
                </c:pt>
                <c:pt idx="3517">
                  <c:v>621114.92331628269</c:v>
                </c:pt>
                <c:pt idx="3518">
                  <c:v>623475.16002488462</c:v>
                </c:pt>
                <c:pt idx="3519">
                  <c:v>625844.3656329792</c:v>
                </c:pt>
                <c:pt idx="3520">
                  <c:v>628222.57422238449</c:v>
                </c:pt>
                <c:pt idx="3521">
                  <c:v>630609.82000442955</c:v>
                </c:pt>
                <c:pt idx="3522">
                  <c:v>633006.13732044643</c:v>
                </c:pt>
                <c:pt idx="3523">
                  <c:v>635411.5606422642</c:v>
                </c:pt>
                <c:pt idx="3524">
                  <c:v>637826.12457270478</c:v>
                </c:pt>
                <c:pt idx="3525">
                  <c:v>640249.86384608108</c:v>
                </c:pt>
                <c:pt idx="3526">
                  <c:v>642682.81332869618</c:v>
                </c:pt>
                <c:pt idx="3527">
                  <c:v>645125.00801934523</c:v>
                </c:pt>
                <c:pt idx="3528">
                  <c:v>647576.48304981878</c:v>
                </c:pt>
                <c:pt idx="3529">
                  <c:v>650037.27368540806</c:v>
                </c:pt>
                <c:pt idx="3530">
                  <c:v>652507.41532541264</c:v>
                </c:pt>
                <c:pt idx="3531">
                  <c:v>654986.94350364921</c:v>
                </c:pt>
                <c:pt idx="3532">
                  <c:v>657475.89388896304</c:v>
                </c:pt>
                <c:pt idx="3533">
                  <c:v>659974.30228574108</c:v>
                </c:pt>
                <c:pt idx="3534">
                  <c:v>662482.20463442686</c:v>
                </c:pt>
                <c:pt idx="3535">
                  <c:v>664999.63701203768</c:v>
                </c:pt>
                <c:pt idx="3536">
                  <c:v>667526.63563268341</c:v>
                </c:pt>
                <c:pt idx="3537">
                  <c:v>670063.23684808763</c:v>
                </c:pt>
                <c:pt idx="3538">
                  <c:v>672609.4771481104</c:v>
                </c:pt>
                <c:pt idx="3539">
                  <c:v>675165.39316127321</c:v>
                </c:pt>
                <c:pt idx="3540">
                  <c:v>677731.02165528608</c:v>
                </c:pt>
                <c:pt idx="3541">
                  <c:v>680306.39953757613</c:v>
                </c:pt>
                <c:pt idx="3542">
                  <c:v>682891.56385581894</c:v>
                </c:pt>
                <c:pt idx="3543">
                  <c:v>685486.55179847102</c:v>
                </c:pt>
                <c:pt idx="3544">
                  <c:v>688091.4006953052</c:v>
                </c:pt>
                <c:pt idx="3545">
                  <c:v>690706.14801794733</c:v>
                </c:pt>
                <c:pt idx="3546">
                  <c:v>693330.83138041559</c:v>
                </c:pt>
                <c:pt idx="3547">
                  <c:v>695965.48853966116</c:v>
                </c:pt>
                <c:pt idx="3548">
                  <c:v>698610.15739611187</c:v>
                </c:pt>
                <c:pt idx="3549">
                  <c:v>701264.87599421712</c:v>
                </c:pt>
                <c:pt idx="3550">
                  <c:v>703929.68252299516</c:v>
                </c:pt>
                <c:pt idx="3551">
                  <c:v>706604.61531658261</c:v>
                </c:pt>
                <c:pt idx="3552">
                  <c:v>709289.71285478561</c:v>
                </c:pt>
                <c:pt idx="3553">
                  <c:v>711985.01376363379</c:v>
                </c:pt>
                <c:pt idx="3554">
                  <c:v>714690.55681593565</c:v>
                </c:pt>
                <c:pt idx="3555">
                  <c:v>717406.3809318362</c:v>
                </c:pt>
                <c:pt idx="3556">
                  <c:v>720132.52517937717</c:v>
                </c:pt>
                <c:pt idx="3557">
                  <c:v>722869.0287750588</c:v>
                </c:pt>
                <c:pt idx="3558">
                  <c:v>725615.931084404</c:v>
                </c:pt>
                <c:pt idx="3559">
                  <c:v>728373.27162252471</c:v>
                </c:pt>
                <c:pt idx="3560">
                  <c:v>731141.09005469037</c:v>
                </c:pt>
                <c:pt idx="3561">
                  <c:v>733919.42619689822</c:v>
                </c:pt>
                <c:pt idx="3562">
                  <c:v>736708.32001644641</c:v>
                </c:pt>
                <c:pt idx="3563">
                  <c:v>739507.81163250888</c:v>
                </c:pt>
                <c:pt idx="3564">
                  <c:v>742317.94131671241</c:v>
                </c:pt>
                <c:pt idx="3565">
                  <c:v>745138.74949371594</c:v>
                </c:pt>
                <c:pt idx="3566">
                  <c:v>747970.2767417921</c:v>
                </c:pt>
                <c:pt idx="3567">
                  <c:v>750812.5637934109</c:v>
                </c:pt>
                <c:pt idx="3568">
                  <c:v>753665.65153582592</c:v>
                </c:pt>
                <c:pt idx="3569">
                  <c:v>756529.58101166203</c:v>
                </c:pt>
                <c:pt idx="3570">
                  <c:v>759404.39341950638</c:v>
                </c:pt>
                <c:pt idx="3571">
                  <c:v>762290.13011450053</c:v>
                </c:pt>
                <c:pt idx="3572">
                  <c:v>765186.83260893566</c:v>
                </c:pt>
                <c:pt idx="3573">
                  <c:v>768094.54257284966</c:v>
                </c:pt>
                <c:pt idx="3574">
                  <c:v>771013.30183462647</c:v>
                </c:pt>
                <c:pt idx="3575">
                  <c:v>773943.15238159802</c:v>
                </c:pt>
                <c:pt idx="3576">
                  <c:v>776884.13636064809</c:v>
                </c:pt>
                <c:pt idx="3577">
                  <c:v>779836.29607881862</c:v>
                </c:pt>
                <c:pt idx="3578">
                  <c:v>782799.67400391819</c:v>
                </c:pt>
                <c:pt idx="3579">
                  <c:v>785774.3127651331</c:v>
                </c:pt>
                <c:pt idx="3580">
                  <c:v>788760.25515364064</c:v>
                </c:pt>
                <c:pt idx="3581">
                  <c:v>791757.54412322445</c:v>
                </c:pt>
                <c:pt idx="3582">
                  <c:v>794766.2227908927</c:v>
                </c:pt>
                <c:pt idx="3583">
                  <c:v>797786.33443749812</c:v>
                </c:pt>
                <c:pt idx="3584">
                  <c:v>800817.92250836059</c:v>
                </c:pt>
                <c:pt idx="3585">
                  <c:v>803861.03061389236</c:v>
                </c:pt>
                <c:pt idx="3586">
                  <c:v>806915.70253022516</c:v>
                </c:pt>
                <c:pt idx="3587">
                  <c:v>809981.98219984001</c:v>
                </c:pt>
                <c:pt idx="3588">
                  <c:v>813059.91373219946</c:v>
                </c:pt>
                <c:pt idx="3589">
                  <c:v>816149.54140438186</c:v>
                </c:pt>
                <c:pt idx="3590">
                  <c:v>819250.90966171853</c:v>
                </c:pt>
                <c:pt idx="3591">
                  <c:v>822364.06311843311</c:v>
                </c:pt>
                <c:pt idx="3592">
                  <c:v>825489.04655828315</c:v>
                </c:pt>
                <c:pt idx="3593">
                  <c:v>828625.90493520466</c:v>
                </c:pt>
                <c:pt idx="3594">
                  <c:v>831774.68337395845</c:v>
                </c:pt>
                <c:pt idx="3595">
                  <c:v>834935.42717077956</c:v>
                </c:pt>
                <c:pt idx="3596">
                  <c:v>838108.1817940285</c:v>
                </c:pt>
                <c:pt idx="3597">
                  <c:v>841292.99288484582</c:v>
                </c:pt>
                <c:pt idx="3598">
                  <c:v>844489.90625780821</c:v>
                </c:pt>
                <c:pt idx="3599">
                  <c:v>847698.96790158795</c:v>
                </c:pt>
                <c:pt idx="3600">
                  <c:v>850920.22397961398</c:v>
                </c:pt>
                <c:pt idx="3601">
                  <c:v>854153.72083073657</c:v>
                </c:pt>
                <c:pt idx="3602">
                  <c:v>857399.50496989337</c:v>
                </c:pt>
                <c:pt idx="3603">
                  <c:v>860657.62308877904</c:v>
                </c:pt>
                <c:pt idx="3604">
                  <c:v>863928.12205651647</c:v>
                </c:pt>
                <c:pt idx="3605">
                  <c:v>867211.04892033129</c:v>
                </c:pt>
                <c:pt idx="3606">
                  <c:v>870506.45090622862</c:v>
                </c:pt>
                <c:pt idx="3607">
                  <c:v>873814.37541967235</c:v>
                </c:pt>
                <c:pt idx="3608">
                  <c:v>877134.87004626717</c:v>
                </c:pt>
                <c:pt idx="3609">
                  <c:v>880467.98255244305</c:v>
                </c:pt>
                <c:pt idx="3610">
                  <c:v>883813.76088614238</c:v>
                </c:pt>
                <c:pt idx="3611">
                  <c:v>887172.25317750976</c:v>
                </c:pt>
                <c:pt idx="3612">
                  <c:v>890543.50773958431</c:v>
                </c:pt>
                <c:pt idx="3613">
                  <c:v>893927.5730689948</c:v>
                </c:pt>
                <c:pt idx="3614">
                  <c:v>897324.49784665694</c:v>
                </c:pt>
                <c:pt idx="3615">
                  <c:v>900734.33093847428</c:v>
                </c:pt>
                <c:pt idx="3616">
                  <c:v>904157.12139604054</c:v>
                </c:pt>
                <c:pt idx="3617">
                  <c:v>907592.91845734557</c:v>
                </c:pt>
                <c:pt idx="3618">
                  <c:v>911041.77154748351</c:v>
                </c:pt>
                <c:pt idx="3619">
                  <c:v>914503.73027936392</c:v>
                </c:pt>
                <c:pt idx="3620">
                  <c:v>917978.8444544255</c:v>
                </c:pt>
                <c:pt idx="3621">
                  <c:v>921467.16406335239</c:v>
                </c:pt>
                <c:pt idx="3622">
                  <c:v>924968.73928679316</c:v>
                </c:pt>
                <c:pt idx="3623">
                  <c:v>928483.62049608305</c:v>
                </c:pt>
                <c:pt idx="3624">
                  <c:v>932011.85825396818</c:v>
                </c:pt>
                <c:pt idx="3625">
                  <c:v>935553.50331533328</c:v>
                </c:pt>
                <c:pt idx="3626">
                  <c:v>939108.60662793159</c:v>
                </c:pt>
                <c:pt idx="3627">
                  <c:v>942677.21933311771</c:v>
                </c:pt>
                <c:pt idx="3628">
                  <c:v>946259.39276658359</c:v>
                </c:pt>
                <c:pt idx="3629">
                  <c:v>949855.17845909658</c:v>
                </c:pt>
                <c:pt idx="3630">
                  <c:v>953464.62813724112</c:v>
                </c:pt>
                <c:pt idx="3631">
                  <c:v>957087.79372416262</c:v>
                </c:pt>
                <c:pt idx="3632">
                  <c:v>960724.72734031442</c:v>
                </c:pt>
                <c:pt idx="3633">
                  <c:v>964375.48130420758</c:v>
                </c:pt>
                <c:pt idx="3634">
                  <c:v>968040.10813316365</c:v>
                </c:pt>
                <c:pt idx="3635">
                  <c:v>971718.66054406972</c:v>
                </c:pt>
                <c:pt idx="3636">
                  <c:v>975411.19145413721</c:v>
                </c:pt>
                <c:pt idx="3637">
                  <c:v>979117.75398166291</c:v>
                </c:pt>
                <c:pt idx="3638">
                  <c:v>982838.40144679323</c:v>
                </c:pt>
                <c:pt idx="3639">
                  <c:v>986573.18737229111</c:v>
                </c:pt>
                <c:pt idx="3640">
                  <c:v>990322.16548430582</c:v>
                </c:pt>
                <c:pt idx="3641">
                  <c:v>994085.38971314626</c:v>
                </c:pt>
                <c:pt idx="3642">
                  <c:v>997862.91419405618</c:v>
                </c:pt>
                <c:pt idx="3643">
                  <c:v>1001654.7932679936</c:v>
                </c:pt>
                <c:pt idx="3644">
                  <c:v>1005461.0814824121</c:v>
                </c:pt>
                <c:pt idx="3645">
                  <c:v>1009281.8335920452</c:v>
                </c:pt>
                <c:pt idx="3646">
                  <c:v>1013117.104559695</c:v>
                </c:pt>
                <c:pt idx="3647">
                  <c:v>1016966.9495570218</c:v>
                </c:pt>
                <c:pt idx="3648">
                  <c:v>1020831.4239653385</c:v>
                </c:pt>
                <c:pt idx="3649">
                  <c:v>1024710.5833764068</c:v>
                </c:pt>
                <c:pt idx="3650">
                  <c:v>1028604.4835932372</c:v>
                </c:pt>
                <c:pt idx="3651">
                  <c:v>1032513.1806308916</c:v>
                </c:pt>
                <c:pt idx="3652">
                  <c:v>1036436.730717289</c:v>
                </c:pt>
                <c:pt idx="3653">
                  <c:v>1040375.1902940148</c:v>
                </c:pt>
                <c:pt idx="3654">
                  <c:v>1044328.6160171321</c:v>
                </c:pt>
                <c:pt idx="3655">
                  <c:v>1048297.0647579972</c:v>
                </c:pt>
                <c:pt idx="3656">
                  <c:v>1052280.5936040776</c:v>
                </c:pt>
                <c:pt idx="3657">
                  <c:v>1056279.2598597731</c:v>
                </c:pt>
                <c:pt idx="3658">
                  <c:v>1060293.1210472402</c:v>
                </c:pt>
                <c:pt idx="3659">
                  <c:v>1064322.2349072197</c:v>
                </c:pt>
                <c:pt idx="3660">
                  <c:v>1068366.6593998671</c:v>
                </c:pt>
                <c:pt idx="3661">
                  <c:v>1072426.4527055866</c:v>
                </c:pt>
                <c:pt idx="3662">
                  <c:v>1076501.6732258678</c:v>
                </c:pt>
                <c:pt idx="3663">
                  <c:v>1080592.3795841262</c:v>
                </c:pt>
                <c:pt idx="3664">
                  <c:v>1084698.630626546</c:v>
                </c:pt>
                <c:pt idx="3665">
                  <c:v>1088820.485422927</c:v>
                </c:pt>
                <c:pt idx="3666">
                  <c:v>1092958.0032675341</c:v>
                </c:pt>
                <c:pt idx="3667">
                  <c:v>1097111.2436799507</c:v>
                </c:pt>
                <c:pt idx="3668">
                  <c:v>1101280.2664059345</c:v>
                </c:pt>
                <c:pt idx="3669">
                  <c:v>1105465.131418277</c:v>
                </c:pt>
                <c:pt idx="3670">
                  <c:v>1109665.8989176666</c:v>
                </c:pt>
                <c:pt idx="3671">
                  <c:v>1113882.6293335538</c:v>
                </c:pt>
                <c:pt idx="3672">
                  <c:v>1118115.3833250215</c:v>
                </c:pt>
                <c:pt idx="3673">
                  <c:v>1122364.2217816566</c:v>
                </c:pt>
                <c:pt idx="3674">
                  <c:v>1126629.2058244268</c:v>
                </c:pt>
                <c:pt idx="3675">
                  <c:v>1130910.3968065598</c:v>
                </c:pt>
                <c:pt idx="3676">
                  <c:v>1135207.8563144247</c:v>
                </c:pt>
                <c:pt idx="3677">
                  <c:v>1139521.6461684194</c:v>
                </c:pt>
                <c:pt idx="3678">
                  <c:v>1143851.8284238593</c:v>
                </c:pt>
                <c:pt idx="3679">
                  <c:v>1148198.46537187</c:v>
                </c:pt>
                <c:pt idx="3680">
                  <c:v>1152561.619540283</c:v>
                </c:pt>
                <c:pt idx="3681">
                  <c:v>1156941.353694536</c:v>
                </c:pt>
                <c:pt idx="3682">
                  <c:v>1161337.7308385754</c:v>
                </c:pt>
                <c:pt idx="3683">
                  <c:v>1165750.8142157621</c:v>
                </c:pt>
                <c:pt idx="3684">
                  <c:v>1170180.667309782</c:v>
                </c:pt>
                <c:pt idx="3685">
                  <c:v>1174627.3538455593</c:v>
                </c:pt>
                <c:pt idx="3686">
                  <c:v>1179090.9377901724</c:v>
                </c:pt>
                <c:pt idx="3687">
                  <c:v>1183571.483353775</c:v>
                </c:pt>
                <c:pt idx="3688">
                  <c:v>1188069.0549905193</c:v>
                </c:pt>
                <c:pt idx="3689">
                  <c:v>1192583.7173994833</c:v>
                </c:pt>
                <c:pt idx="3690">
                  <c:v>1197115.5355256014</c:v>
                </c:pt>
                <c:pt idx="3691">
                  <c:v>1201664.5745605987</c:v>
                </c:pt>
                <c:pt idx="3692">
                  <c:v>1206230.8999439289</c:v>
                </c:pt>
                <c:pt idx="3693">
                  <c:v>1210814.577363716</c:v>
                </c:pt>
                <c:pt idx="3694">
                  <c:v>1215415.6727576982</c:v>
                </c:pt>
                <c:pt idx="3695">
                  <c:v>1220034.2523141776</c:v>
                </c:pt>
                <c:pt idx="3696">
                  <c:v>1224670.3824729715</c:v>
                </c:pt>
                <c:pt idx="3697">
                  <c:v>1229324.1299263688</c:v>
                </c:pt>
                <c:pt idx="3698">
                  <c:v>1233995.561620089</c:v>
                </c:pt>
                <c:pt idx="3699">
                  <c:v>1238684.7447542453</c:v>
                </c:pt>
                <c:pt idx="3700">
                  <c:v>1243391.7467843115</c:v>
                </c:pt>
                <c:pt idx="3701">
                  <c:v>1248116.6354220919</c:v>
                </c:pt>
                <c:pt idx="3702">
                  <c:v>1252859.478636696</c:v>
                </c:pt>
                <c:pt idx="3703">
                  <c:v>1257620.3446555154</c:v>
                </c:pt>
                <c:pt idx="3704">
                  <c:v>1262399.3019652064</c:v>
                </c:pt>
                <c:pt idx="3705">
                  <c:v>1267196.4193126743</c:v>
                </c:pt>
                <c:pt idx="3706">
                  <c:v>1272011.7657060625</c:v>
                </c:pt>
                <c:pt idx="3707">
                  <c:v>1276845.4104157456</c:v>
                </c:pt>
                <c:pt idx="3708">
                  <c:v>1281697.4229753255</c:v>
                </c:pt>
                <c:pt idx="3709">
                  <c:v>1286567.8731826318</c:v>
                </c:pt>
                <c:pt idx="3710">
                  <c:v>1291456.8311007258</c:v>
                </c:pt>
                <c:pt idx="3711">
                  <c:v>1296364.3670589086</c:v>
                </c:pt>
                <c:pt idx="3712">
                  <c:v>1301290.5516537325</c:v>
                </c:pt>
                <c:pt idx="3713">
                  <c:v>1306235.4557500167</c:v>
                </c:pt>
                <c:pt idx="3714">
                  <c:v>1311199.1504818669</c:v>
                </c:pt>
                <c:pt idx="3715">
                  <c:v>1316181.707253698</c:v>
                </c:pt>
                <c:pt idx="3716">
                  <c:v>1321183.1977412621</c:v>
                </c:pt>
                <c:pt idx="3717">
                  <c:v>1326203.6938926789</c:v>
                </c:pt>
                <c:pt idx="3718">
                  <c:v>1331243.2679294711</c:v>
                </c:pt>
                <c:pt idx="3719">
                  <c:v>1336301.9923476032</c:v>
                </c:pt>
                <c:pt idx="3720">
                  <c:v>1341379.9399185241</c:v>
                </c:pt>
                <c:pt idx="3721">
                  <c:v>1346477.1836902145</c:v>
                </c:pt>
                <c:pt idx="3722">
                  <c:v>1351593.7969882374</c:v>
                </c:pt>
                <c:pt idx="3723">
                  <c:v>1356729.8534167928</c:v>
                </c:pt>
                <c:pt idx="3724">
                  <c:v>1361885.4268597767</c:v>
                </c:pt>
                <c:pt idx="3725">
                  <c:v>1367060.591481844</c:v>
                </c:pt>
                <c:pt idx="3726">
                  <c:v>1372255.421729475</c:v>
                </c:pt>
                <c:pt idx="3727">
                  <c:v>1377469.9923320471</c:v>
                </c:pt>
                <c:pt idx="3728">
                  <c:v>1382704.378302909</c:v>
                </c:pt>
                <c:pt idx="3729">
                  <c:v>1387958.6549404601</c:v>
                </c:pt>
                <c:pt idx="3730">
                  <c:v>1393232.8978292339</c:v>
                </c:pt>
                <c:pt idx="3731">
                  <c:v>1398527.182840985</c:v>
                </c:pt>
                <c:pt idx="3732">
                  <c:v>1403841.5861357809</c:v>
                </c:pt>
                <c:pt idx="3733">
                  <c:v>1409176.1841630968</c:v>
                </c:pt>
                <c:pt idx="3734">
                  <c:v>1414531.0536629166</c:v>
                </c:pt>
                <c:pt idx="3735">
                  <c:v>1419906.2716668358</c:v>
                </c:pt>
                <c:pt idx="3736">
                  <c:v>1425301.9154991698</c:v>
                </c:pt>
                <c:pt idx="3737">
                  <c:v>1430718.0627780666</c:v>
                </c:pt>
                <c:pt idx="3738">
                  <c:v>1436154.7914166234</c:v>
                </c:pt>
                <c:pt idx="3739">
                  <c:v>1441612.1796240066</c:v>
                </c:pt>
                <c:pt idx="3740">
                  <c:v>1447090.305906578</c:v>
                </c:pt>
                <c:pt idx="3741">
                  <c:v>1452589.2490690229</c:v>
                </c:pt>
                <c:pt idx="3742">
                  <c:v>1458109.0882154852</c:v>
                </c:pt>
                <c:pt idx="3743">
                  <c:v>1463649.9027507042</c:v>
                </c:pt>
                <c:pt idx="3744">
                  <c:v>1469211.7723811569</c:v>
                </c:pt>
                <c:pt idx="3745">
                  <c:v>1474794.7771162053</c:v>
                </c:pt>
                <c:pt idx="3746">
                  <c:v>1480398.997269247</c:v>
                </c:pt>
                <c:pt idx="3747">
                  <c:v>1486024.5134588701</c:v>
                </c:pt>
                <c:pt idx="3748">
                  <c:v>1491671.4066100139</c:v>
                </c:pt>
                <c:pt idx="3749">
                  <c:v>1497339.7579551321</c:v>
                </c:pt>
                <c:pt idx="3750">
                  <c:v>1503029.6490353616</c:v>
                </c:pt>
                <c:pt idx="3751">
                  <c:v>1508741.161701696</c:v>
                </c:pt>
                <c:pt idx="3752">
                  <c:v>1514474.3781161625</c:v>
                </c:pt>
                <c:pt idx="3753">
                  <c:v>1520229.380753004</c:v>
                </c:pt>
                <c:pt idx="3754">
                  <c:v>1526006.2523998655</c:v>
                </c:pt>
                <c:pt idx="3755">
                  <c:v>1531805.076158985</c:v>
                </c:pt>
                <c:pt idx="3756">
                  <c:v>1537625.9354483893</c:v>
                </c:pt>
                <c:pt idx="3757">
                  <c:v>1543468.9140030933</c:v>
                </c:pt>
                <c:pt idx="3758">
                  <c:v>1549334.0958763051</c:v>
                </c:pt>
                <c:pt idx="3759">
                  <c:v>1555221.5654406352</c:v>
                </c:pt>
                <c:pt idx="3760">
                  <c:v>1561131.4073893097</c:v>
                </c:pt>
                <c:pt idx="3761">
                  <c:v>1567063.7067373891</c:v>
                </c:pt>
                <c:pt idx="3762">
                  <c:v>1573018.5488229913</c:v>
                </c:pt>
                <c:pt idx="3763">
                  <c:v>1578996.0193085186</c:v>
                </c:pt>
                <c:pt idx="3764">
                  <c:v>1584996.2041818909</c:v>
                </c:pt>
                <c:pt idx="3765">
                  <c:v>1591019.1897577823</c:v>
                </c:pt>
                <c:pt idx="3766">
                  <c:v>1597065.0626788619</c:v>
                </c:pt>
                <c:pt idx="3767">
                  <c:v>1603133.9099170417</c:v>
                </c:pt>
                <c:pt idx="3768">
                  <c:v>1609225.8187747265</c:v>
                </c:pt>
                <c:pt idx="3769">
                  <c:v>1615340.8768860705</c:v>
                </c:pt>
                <c:pt idx="3770">
                  <c:v>1621479.1722182375</c:v>
                </c:pt>
                <c:pt idx="3771">
                  <c:v>1627640.793072667</c:v>
                </c:pt>
                <c:pt idx="3772">
                  <c:v>1633825.8280863431</c:v>
                </c:pt>
                <c:pt idx="3773">
                  <c:v>1640034.3662330713</c:v>
                </c:pt>
                <c:pt idx="3774">
                  <c:v>1646266.496824757</c:v>
                </c:pt>
                <c:pt idx="3775">
                  <c:v>1652522.3095126911</c:v>
                </c:pt>
                <c:pt idx="3776">
                  <c:v>1658801.8942888393</c:v>
                </c:pt>
                <c:pt idx="3777">
                  <c:v>1665105.3414871369</c:v>
                </c:pt>
                <c:pt idx="3778">
                  <c:v>1671432.741784788</c:v>
                </c:pt>
                <c:pt idx="3779">
                  <c:v>1677784.1862035701</c:v>
                </c:pt>
                <c:pt idx="3780">
                  <c:v>1684159.7661111436</c:v>
                </c:pt>
                <c:pt idx="3781">
                  <c:v>1690559.5732223659</c:v>
                </c:pt>
                <c:pt idx="3782">
                  <c:v>1696983.6996006109</c:v>
                </c:pt>
                <c:pt idx="3783">
                  <c:v>1703432.2376590932</c:v>
                </c:pt>
                <c:pt idx="3784">
                  <c:v>1709905.2801621978</c:v>
                </c:pt>
                <c:pt idx="3785">
                  <c:v>1716402.9202268142</c:v>
                </c:pt>
                <c:pt idx="3786">
                  <c:v>1722925.2513236762</c:v>
                </c:pt>
                <c:pt idx="3787">
                  <c:v>1729472.3672787063</c:v>
                </c:pt>
                <c:pt idx="3788">
                  <c:v>1736044.3622743655</c:v>
                </c:pt>
                <c:pt idx="3789">
                  <c:v>1742641.3308510082</c:v>
                </c:pt>
                <c:pt idx="3790">
                  <c:v>1749263.3679082422</c:v>
                </c:pt>
                <c:pt idx="3791">
                  <c:v>1755910.5687062936</c:v>
                </c:pt>
                <c:pt idx="3792">
                  <c:v>1762583.0288673777</c:v>
                </c:pt>
                <c:pt idx="3793">
                  <c:v>1769280.8443770737</c:v>
                </c:pt>
                <c:pt idx="3794">
                  <c:v>1776004.1115857067</c:v>
                </c:pt>
                <c:pt idx="3795">
                  <c:v>1782752.9272097324</c:v>
                </c:pt>
                <c:pt idx="3796">
                  <c:v>1789527.3883331295</c:v>
                </c:pt>
                <c:pt idx="3797">
                  <c:v>1796327.5924087954</c:v>
                </c:pt>
                <c:pt idx="3798">
                  <c:v>1803153.6372599488</c:v>
                </c:pt>
                <c:pt idx="3799">
                  <c:v>1810005.6210815366</c:v>
                </c:pt>
                <c:pt idx="3800">
                  <c:v>1816883.6424416464</c:v>
                </c:pt>
                <c:pt idx="3801">
                  <c:v>1823787.8002829247</c:v>
                </c:pt>
              </c:numCache>
            </c:numRef>
          </c:xVal>
          <c:yVal>
            <c:numRef>
              <c:f>'BODE PLOT'!$R$44:$R$3845</c:f>
              <c:numCache>
                <c:formatCode>General</c:formatCode>
                <c:ptCount val="3802"/>
                <c:pt idx="0">
                  <c:v>90.013182475081763</c:v>
                </c:pt>
                <c:pt idx="1">
                  <c:v>90.013232568482024</c:v>
                </c:pt>
                <c:pt idx="2">
                  <c:v>90.01328285223714</c:v>
                </c:pt>
                <c:pt idx="3">
                  <c:v>90.01333332707047</c:v>
                </c:pt>
                <c:pt idx="4">
                  <c:v>90.013383993708118</c:v>
                </c:pt>
                <c:pt idx="5">
                  <c:v>90.013434852878916</c:v>
                </c:pt>
                <c:pt idx="6">
                  <c:v>90.013485905314496</c:v>
                </c:pt>
                <c:pt idx="7">
                  <c:v>90.013537151749276</c:v>
                </c:pt>
                <c:pt idx="8">
                  <c:v>90.013588592920456</c:v>
                </c:pt>
                <c:pt idx="9">
                  <c:v>90.013640229568011</c:v>
                </c:pt>
                <c:pt idx="10">
                  <c:v>90.013692062434771</c:v>
                </c:pt>
                <c:pt idx="11">
                  <c:v>90.013744092266364</c:v>
                </c:pt>
                <c:pt idx="12">
                  <c:v>90.013796319811235</c:v>
                </c:pt>
                <c:pt idx="13">
                  <c:v>90.013848745820738</c:v>
                </c:pt>
                <c:pt idx="14">
                  <c:v>90.013901371048988</c:v>
                </c:pt>
                <c:pt idx="15">
                  <c:v>90.013954196253053</c:v>
                </c:pt>
                <c:pt idx="16">
                  <c:v>90.014007222192816</c:v>
                </c:pt>
                <c:pt idx="17">
                  <c:v>90.014060449631074</c:v>
                </c:pt>
                <c:pt idx="18">
                  <c:v>90.01411387933355</c:v>
                </c:pt>
                <c:pt idx="19">
                  <c:v>90.014167512068809</c:v>
                </c:pt>
                <c:pt idx="20">
                  <c:v>90.014221348608388</c:v>
                </c:pt>
                <c:pt idx="21">
                  <c:v>90.014275389726748</c:v>
                </c:pt>
                <c:pt idx="22">
                  <c:v>90.01432963620131</c:v>
                </c:pt>
                <c:pt idx="23">
                  <c:v>90.014384088812378</c:v>
                </c:pt>
                <c:pt idx="24">
                  <c:v>90.014438748343295</c:v>
                </c:pt>
                <c:pt idx="25">
                  <c:v>90.014493615580363</c:v>
                </c:pt>
                <c:pt idx="26">
                  <c:v>90.014548691312839</c:v>
                </c:pt>
                <c:pt idx="27">
                  <c:v>90.014603976333035</c:v>
                </c:pt>
                <c:pt idx="28">
                  <c:v>90.014659471436232</c:v>
                </c:pt>
                <c:pt idx="29">
                  <c:v>90.014715177420726</c:v>
                </c:pt>
                <c:pt idx="30">
                  <c:v>90.014771095087909</c:v>
                </c:pt>
                <c:pt idx="31">
                  <c:v>90.014827225242115</c:v>
                </c:pt>
                <c:pt idx="32">
                  <c:v>90.014883568690863</c:v>
                </c:pt>
                <c:pt idx="33">
                  <c:v>90.014940126244596</c:v>
                </c:pt>
                <c:pt idx="34">
                  <c:v>90.014996898716973</c:v>
                </c:pt>
                <c:pt idx="35">
                  <c:v>90.015053886924662</c:v>
                </c:pt>
                <c:pt idx="36">
                  <c:v>90.015111091687444</c:v>
                </c:pt>
                <c:pt idx="37">
                  <c:v>90.015168513828243</c:v>
                </c:pt>
                <c:pt idx="38">
                  <c:v>90.015226154173078</c:v>
                </c:pt>
                <c:pt idx="39">
                  <c:v>90.015284013551167</c:v>
                </c:pt>
                <c:pt idx="40">
                  <c:v>90.015342092794768</c:v>
                </c:pt>
                <c:pt idx="41">
                  <c:v>90.015400392739423</c:v>
                </c:pt>
                <c:pt idx="42">
                  <c:v>90.015458914223771</c:v>
                </c:pt>
                <c:pt idx="43">
                  <c:v>90.015517658089678</c:v>
                </c:pt>
                <c:pt idx="44">
                  <c:v>90.015576625182177</c:v>
                </c:pt>
                <c:pt idx="45">
                  <c:v>90.01563581634953</c:v>
                </c:pt>
                <c:pt idx="46">
                  <c:v>90.015695232443221</c:v>
                </c:pt>
                <c:pt idx="47">
                  <c:v>90.015754874317963</c:v>
                </c:pt>
                <c:pt idx="48">
                  <c:v>90.015814742831751</c:v>
                </c:pt>
                <c:pt idx="49">
                  <c:v>90.015874838845775</c:v>
                </c:pt>
                <c:pt idx="50">
                  <c:v>90.015935163224569</c:v>
                </c:pt>
                <c:pt idx="51">
                  <c:v>90.015995716835889</c:v>
                </c:pt>
                <c:pt idx="52">
                  <c:v>90.016056500550846</c:v>
                </c:pt>
                <c:pt idx="53">
                  <c:v>90.016117515243792</c:v>
                </c:pt>
                <c:pt idx="54">
                  <c:v>90.016178761792503</c:v>
                </c:pt>
                <c:pt idx="55">
                  <c:v>90.016240241077952</c:v>
                </c:pt>
                <c:pt idx="56">
                  <c:v>90.016301953984595</c:v>
                </c:pt>
                <c:pt idx="57">
                  <c:v>90.016363901400183</c:v>
                </c:pt>
                <c:pt idx="58">
                  <c:v>90.016426084215823</c:v>
                </c:pt>
                <c:pt idx="59">
                  <c:v>90.016488503326073</c:v>
                </c:pt>
                <c:pt idx="60">
                  <c:v>90.016551159628818</c:v>
                </c:pt>
                <c:pt idx="61">
                  <c:v>90.01661405402541</c:v>
                </c:pt>
                <c:pt idx="62">
                  <c:v>90.016677187420569</c:v>
                </c:pt>
                <c:pt idx="63">
                  <c:v>90.016740560722539</c:v>
                </c:pt>
                <c:pt idx="64">
                  <c:v>90.016804174842932</c:v>
                </c:pt>
                <c:pt idx="65">
                  <c:v>90.01686803069687</c:v>
                </c:pt>
                <c:pt idx="66">
                  <c:v>90.016932129202928</c:v>
                </c:pt>
                <c:pt idx="67">
                  <c:v>90.016996471283193</c:v>
                </c:pt>
                <c:pt idx="68">
                  <c:v>90.017061057863231</c:v>
                </c:pt>
                <c:pt idx="69">
                  <c:v>90.017125889872133</c:v>
                </c:pt>
                <c:pt idx="70">
                  <c:v>90.017190968242573</c:v>
                </c:pt>
                <c:pt idx="71">
                  <c:v>90.017256293910705</c:v>
                </c:pt>
                <c:pt idx="72">
                  <c:v>90.017321867816207</c:v>
                </c:pt>
                <c:pt idx="73">
                  <c:v>90.017387690902453</c:v>
                </c:pt>
                <c:pt idx="74">
                  <c:v>90.017453764116269</c:v>
                </c:pt>
                <c:pt idx="75">
                  <c:v>90.01752008840819</c:v>
                </c:pt>
                <c:pt idx="76">
                  <c:v>90.017586664732264</c:v>
                </c:pt>
                <c:pt idx="77">
                  <c:v>90.017653494046257</c:v>
                </c:pt>
                <c:pt idx="78">
                  <c:v>90.017720577311493</c:v>
                </c:pt>
                <c:pt idx="79">
                  <c:v>90.017787915492974</c:v>
                </c:pt>
                <c:pt idx="80">
                  <c:v>90.017855509559439</c:v>
                </c:pt>
                <c:pt idx="81">
                  <c:v>90.017923360483209</c:v>
                </c:pt>
                <c:pt idx="82">
                  <c:v>90.017991469240357</c:v>
                </c:pt>
                <c:pt idx="83">
                  <c:v>90.018059836810593</c:v>
                </c:pt>
                <c:pt idx="84">
                  <c:v>90.018128464177479</c:v>
                </c:pt>
                <c:pt idx="85">
                  <c:v>90.018197352328215</c:v>
                </c:pt>
                <c:pt idx="86">
                  <c:v>90.018266502253766</c:v>
                </c:pt>
                <c:pt idx="87">
                  <c:v>90.018335914948878</c:v>
                </c:pt>
                <c:pt idx="88">
                  <c:v>90.018405591412076</c:v>
                </c:pt>
                <c:pt idx="89">
                  <c:v>90.018475532645681</c:v>
                </c:pt>
                <c:pt idx="90">
                  <c:v>90.018545739655821</c:v>
                </c:pt>
                <c:pt idx="91">
                  <c:v>90.018616213452447</c:v>
                </c:pt>
                <c:pt idx="92">
                  <c:v>90.018686955049318</c:v>
                </c:pt>
                <c:pt idx="93">
                  <c:v>90.018757965464104</c:v>
                </c:pt>
                <c:pt idx="94">
                  <c:v>90.018829245718322</c:v>
                </c:pt>
                <c:pt idx="95">
                  <c:v>90.018900796837315</c:v>
                </c:pt>
                <c:pt idx="96">
                  <c:v>90.018972619850388</c:v>
                </c:pt>
                <c:pt idx="97">
                  <c:v>90.019044715790756</c:v>
                </c:pt>
                <c:pt idx="98">
                  <c:v>90.019117085695527</c:v>
                </c:pt>
                <c:pt idx="99">
                  <c:v>90.019189730605746</c:v>
                </c:pt>
                <c:pt idx="100">
                  <c:v>90.01926265156645</c:v>
                </c:pt>
                <c:pt idx="101">
                  <c:v>90.019335849626643</c:v>
                </c:pt>
                <c:pt idx="102">
                  <c:v>90.019409325839277</c:v>
                </c:pt>
                <c:pt idx="103">
                  <c:v>90.019483081261328</c:v>
                </c:pt>
                <c:pt idx="104">
                  <c:v>90.019557116953791</c:v>
                </c:pt>
                <c:pt idx="105">
                  <c:v>90.019631433981715</c:v>
                </c:pt>
                <c:pt idx="106">
                  <c:v>90.019706033414153</c:v>
                </c:pt>
                <c:pt idx="107">
                  <c:v>90.019780916324237</c:v>
                </c:pt>
                <c:pt idx="108">
                  <c:v>90.019856083789193</c:v>
                </c:pt>
                <c:pt idx="109">
                  <c:v>90.019931536890326</c:v>
                </c:pt>
                <c:pt idx="110">
                  <c:v>90.020007276713031</c:v>
                </c:pt>
                <c:pt idx="111">
                  <c:v>90.020083304346869</c:v>
                </c:pt>
                <c:pt idx="112">
                  <c:v>90.020159620885508</c:v>
                </c:pt>
                <c:pt idx="113">
                  <c:v>90.020236227426807</c:v>
                </c:pt>
                <c:pt idx="114">
                  <c:v>90.020313125072732</c:v>
                </c:pt>
                <c:pt idx="115">
                  <c:v>90.0203903149295</c:v>
                </c:pt>
                <c:pt idx="116">
                  <c:v>90.020467798107532</c:v>
                </c:pt>
                <c:pt idx="117">
                  <c:v>90.020545575721428</c:v>
                </c:pt>
                <c:pt idx="118">
                  <c:v>90.020623648890037</c:v>
                </c:pt>
                <c:pt idx="119">
                  <c:v>90.020702018736458</c:v>
                </c:pt>
                <c:pt idx="120">
                  <c:v>90.020780686388079</c:v>
                </c:pt>
                <c:pt idx="121">
                  <c:v>90.020859652976554</c:v>
                </c:pt>
                <c:pt idx="122">
                  <c:v>90.020938919637828</c:v>
                </c:pt>
                <c:pt idx="123">
                  <c:v>90.021018487512194</c:v>
                </c:pt>
                <c:pt idx="124">
                  <c:v>90.021098357744251</c:v>
                </c:pt>
                <c:pt idx="125">
                  <c:v>90.021178531482974</c:v>
                </c:pt>
                <c:pt idx="126">
                  <c:v>90.021259009881618</c:v>
                </c:pt>
                <c:pt idx="127">
                  <c:v>90.021339794097983</c:v>
                </c:pt>
                <c:pt idx="128">
                  <c:v>90.02142088529412</c:v>
                </c:pt>
                <c:pt idx="129">
                  <c:v>90.02150228463654</c:v>
                </c:pt>
                <c:pt idx="130">
                  <c:v>90.021583993296218</c:v>
                </c:pt>
                <c:pt idx="131">
                  <c:v>90.021666012448549</c:v>
                </c:pt>
                <c:pt idx="132">
                  <c:v>90.02174834327343</c:v>
                </c:pt>
                <c:pt idx="133">
                  <c:v>90.021830986955166</c:v>
                </c:pt>
                <c:pt idx="134">
                  <c:v>90.021913944682638</c:v>
                </c:pt>
                <c:pt idx="135">
                  <c:v>90.021997217649201</c:v>
                </c:pt>
                <c:pt idx="136">
                  <c:v>90.022080807052788</c:v>
                </c:pt>
                <c:pt idx="137">
                  <c:v>90.022164714095837</c:v>
                </c:pt>
                <c:pt idx="138">
                  <c:v>90.022248939985374</c:v>
                </c:pt>
                <c:pt idx="139">
                  <c:v>90.022333485933018</c:v>
                </c:pt>
                <c:pt idx="140">
                  <c:v>90.02241835315499</c:v>
                </c:pt>
                <c:pt idx="141">
                  <c:v>90.022503542872116</c:v>
                </c:pt>
                <c:pt idx="142">
                  <c:v>90.022589056309883</c:v>
                </c:pt>
                <c:pt idx="143">
                  <c:v>90.022674894698412</c:v>
                </c:pt>
                <c:pt idx="144">
                  <c:v>90.022761059272554</c:v>
                </c:pt>
                <c:pt idx="145">
                  <c:v>90.022847551271752</c:v>
                </c:pt>
                <c:pt idx="146">
                  <c:v>90.022934371940281</c:v>
                </c:pt>
                <c:pt idx="147">
                  <c:v>90.023021522527017</c:v>
                </c:pt>
                <c:pt idx="148">
                  <c:v>90.023109004285715</c:v>
                </c:pt>
                <c:pt idx="149">
                  <c:v>90.023196818474773</c:v>
                </c:pt>
                <c:pt idx="150">
                  <c:v>90.023284966357423</c:v>
                </c:pt>
                <c:pt idx="151">
                  <c:v>90.023373449201713</c:v>
                </c:pt>
                <c:pt idx="152">
                  <c:v>90.023462268280497</c:v>
                </c:pt>
                <c:pt idx="153">
                  <c:v>90.023551424871485</c:v>
                </c:pt>
                <c:pt idx="154">
                  <c:v>90.023640920257179</c:v>
                </c:pt>
                <c:pt idx="155">
                  <c:v>90.023730755724998</c:v>
                </c:pt>
                <c:pt idx="156">
                  <c:v>90.023820932567247</c:v>
                </c:pt>
                <c:pt idx="157">
                  <c:v>90.02391145208118</c:v>
                </c:pt>
                <c:pt idx="158">
                  <c:v>90.024002315568936</c:v>
                </c:pt>
                <c:pt idx="159">
                  <c:v>90.024093524337573</c:v>
                </c:pt>
                <c:pt idx="160">
                  <c:v>90.024185079699208</c:v>
                </c:pt>
                <c:pt idx="161">
                  <c:v>90.024276982970846</c:v>
                </c:pt>
                <c:pt idx="162">
                  <c:v>90.024369235474552</c:v>
                </c:pt>
                <c:pt idx="163">
                  <c:v>90.024461838537434</c:v>
                </c:pt>
                <c:pt idx="164">
                  <c:v>90.024554793491561</c:v>
                </c:pt>
                <c:pt idx="165">
                  <c:v>90.024648101674174</c:v>
                </c:pt>
                <c:pt idx="166">
                  <c:v>90.024741764427489</c:v>
                </c:pt>
                <c:pt idx="167">
                  <c:v>90.024835783098894</c:v>
                </c:pt>
                <c:pt idx="168">
                  <c:v>90.024930159040863</c:v>
                </c:pt>
                <c:pt idx="169">
                  <c:v>90.025024893611018</c:v>
                </c:pt>
                <c:pt idx="170">
                  <c:v>90.025119988172165</c:v>
                </c:pt>
                <c:pt idx="171">
                  <c:v>90.025215444092254</c:v>
                </c:pt>
                <c:pt idx="172">
                  <c:v>90.025311262744424</c:v>
                </c:pt>
                <c:pt idx="173">
                  <c:v>90.025407445507057</c:v>
                </c:pt>
                <c:pt idx="174">
                  <c:v>90.025503993763806</c:v>
                </c:pt>
                <c:pt idx="175">
                  <c:v>90.025600908903499</c:v>
                </c:pt>
                <c:pt idx="176">
                  <c:v>90.025698192320306</c:v>
                </c:pt>
                <c:pt idx="177">
                  <c:v>90.025795845413683</c:v>
                </c:pt>
                <c:pt idx="178">
                  <c:v>90.025893869588373</c:v>
                </c:pt>
                <c:pt idx="179">
                  <c:v>90.025992266254491</c:v>
                </c:pt>
                <c:pt idx="180">
                  <c:v>90.026091036827523</c:v>
                </c:pt>
                <c:pt idx="181">
                  <c:v>90.026190182728286</c:v>
                </c:pt>
                <c:pt idx="182">
                  <c:v>90.026289705383007</c:v>
                </c:pt>
                <c:pt idx="183">
                  <c:v>90.026389606223361</c:v>
                </c:pt>
                <c:pt idx="184">
                  <c:v>90.026489886686448</c:v>
                </c:pt>
                <c:pt idx="185">
                  <c:v>90.026590548214841</c:v>
                </c:pt>
                <c:pt idx="186">
                  <c:v>90.026691592256569</c:v>
                </c:pt>
                <c:pt idx="187">
                  <c:v>90.026793020265202</c:v>
                </c:pt>
                <c:pt idx="188">
                  <c:v>90.026894833699757</c:v>
                </c:pt>
                <c:pt idx="189">
                  <c:v>90.026997034024902</c:v>
                </c:pt>
                <c:pt idx="190">
                  <c:v>90.027099622710764</c:v>
                </c:pt>
                <c:pt idx="191">
                  <c:v>90.027202601233157</c:v>
                </c:pt>
                <c:pt idx="192">
                  <c:v>90.027305971073417</c:v>
                </c:pt>
                <c:pt idx="193">
                  <c:v>90.027409733718571</c:v>
                </c:pt>
                <c:pt idx="194">
                  <c:v>90.027513890661268</c:v>
                </c:pt>
                <c:pt idx="195">
                  <c:v>90.027618443399817</c:v>
                </c:pt>
                <c:pt idx="196">
                  <c:v>90.027723393438251</c:v>
                </c:pt>
                <c:pt idx="197">
                  <c:v>90.027828742286317</c:v>
                </c:pt>
                <c:pt idx="198">
                  <c:v>90.027934491459433</c:v>
                </c:pt>
                <c:pt idx="199">
                  <c:v>90.028040642478885</c:v>
                </c:pt>
                <c:pt idx="200">
                  <c:v>90.028147196871643</c:v>
                </c:pt>
                <c:pt idx="201">
                  <c:v>90.028254156170561</c:v>
                </c:pt>
                <c:pt idx="202">
                  <c:v>90.028361521914235</c:v>
                </c:pt>
                <c:pt idx="203">
                  <c:v>90.028469295647156</c:v>
                </c:pt>
                <c:pt idx="204">
                  <c:v>90.028577478919715</c:v>
                </c:pt>
                <c:pt idx="205">
                  <c:v>90.028686073288114</c:v>
                </c:pt>
                <c:pt idx="206">
                  <c:v>90.028795080314524</c:v>
                </c:pt>
                <c:pt idx="207">
                  <c:v>90.028904501567027</c:v>
                </c:pt>
                <c:pt idx="208">
                  <c:v>90.029014338619689</c:v>
                </c:pt>
                <c:pt idx="209">
                  <c:v>90.029124593052558</c:v>
                </c:pt>
                <c:pt idx="210">
                  <c:v>90.029235266451636</c:v>
                </c:pt>
                <c:pt idx="211">
                  <c:v>90.029346360409008</c:v>
                </c:pt>
                <c:pt idx="212">
                  <c:v>90.029457876522812</c:v>
                </c:pt>
                <c:pt idx="213">
                  <c:v>90.029569816397199</c:v>
                </c:pt>
                <c:pt idx="214">
                  <c:v>90.029682181642443</c:v>
                </c:pt>
                <c:pt idx="215">
                  <c:v>90.029794973874985</c:v>
                </c:pt>
                <c:pt idx="216">
                  <c:v>90.029908194717351</c:v>
                </c:pt>
                <c:pt idx="217">
                  <c:v>90.030021845798231</c:v>
                </c:pt>
                <c:pt idx="218">
                  <c:v>90.030135928752571</c:v>
                </c:pt>
                <c:pt idx="219">
                  <c:v>90.030250445221441</c:v>
                </c:pt>
                <c:pt idx="220">
                  <c:v>90.03036539685219</c:v>
                </c:pt>
                <c:pt idx="221">
                  <c:v>90.030480785298451</c:v>
                </c:pt>
                <c:pt idx="222">
                  <c:v>90.030596612220094</c:v>
                </c:pt>
                <c:pt idx="223">
                  <c:v>90.030712879283328</c:v>
                </c:pt>
                <c:pt idx="224">
                  <c:v>90.030829588160671</c:v>
                </c:pt>
                <c:pt idx="225">
                  <c:v>90.030946740531022</c:v>
                </c:pt>
                <c:pt idx="226">
                  <c:v>90.031064338079659</c:v>
                </c:pt>
                <c:pt idx="227">
                  <c:v>90.031182382498201</c:v>
                </c:pt>
                <c:pt idx="228">
                  <c:v>90.031300875484789</c:v>
                </c:pt>
                <c:pt idx="229">
                  <c:v>90.031419818743956</c:v>
                </c:pt>
                <c:pt idx="230">
                  <c:v>90.031539213986747</c:v>
                </c:pt>
                <c:pt idx="231">
                  <c:v>90.031659062930657</c:v>
                </c:pt>
                <c:pt idx="232">
                  <c:v>90.031779367299791</c:v>
                </c:pt>
                <c:pt idx="233">
                  <c:v>90.031900128824716</c:v>
                </c:pt>
                <c:pt idx="234">
                  <c:v>90.032021349242612</c:v>
                </c:pt>
                <c:pt idx="235">
                  <c:v>90.032143030297277</c:v>
                </c:pt>
                <c:pt idx="236">
                  <c:v>90.032265173739134</c:v>
                </c:pt>
                <c:pt idx="237">
                  <c:v>90.032387781325227</c:v>
                </c:pt>
                <c:pt idx="238">
                  <c:v>90.032510854819279</c:v>
                </c:pt>
                <c:pt idx="239">
                  <c:v>90.032634395991778</c:v>
                </c:pt>
                <c:pt idx="240">
                  <c:v>90.032758406619863</c:v>
                </c:pt>
                <c:pt idx="241">
                  <c:v>90.03288288848745</c:v>
                </c:pt>
                <c:pt idx="242">
                  <c:v>90.033007843385235</c:v>
                </c:pt>
                <c:pt idx="243">
                  <c:v>90.033133273110749</c:v>
                </c:pt>
                <c:pt idx="244">
                  <c:v>90.033259179468317</c:v>
                </c:pt>
                <c:pt idx="245">
                  <c:v>90.033385564269096</c:v>
                </c:pt>
                <c:pt idx="246">
                  <c:v>90.033512429331211</c:v>
                </c:pt>
                <c:pt idx="247">
                  <c:v>90.033639776479632</c:v>
                </c:pt>
                <c:pt idx="248">
                  <c:v>90.033767607546238</c:v>
                </c:pt>
                <c:pt idx="249">
                  <c:v>90.033895924369958</c:v>
                </c:pt>
                <c:pt idx="250">
                  <c:v>90.034024728796624</c:v>
                </c:pt>
                <c:pt idx="251">
                  <c:v>90.034154022679132</c:v>
                </c:pt>
                <c:pt idx="252">
                  <c:v>90.034283807877401</c:v>
                </c:pt>
                <c:pt idx="253">
                  <c:v>90.034414086258423</c:v>
                </c:pt>
                <c:pt idx="254">
                  <c:v>90.034544859696268</c:v>
                </c:pt>
                <c:pt idx="255">
                  <c:v>90.034676130072157</c:v>
                </c:pt>
                <c:pt idx="256">
                  <c:v>90.034807899274441</c:v>
                </c:pt>
                <c:pt idx="257">
                  <c:v>90.034940169198606</c:v>
                </c:pt>
                <c:pt idx="258">
                  <c:v>90.035072941747444</c:v>
                </c:pt>
                <c:pt idx="259">
                  <c:v>90.035206218830879</c:v>
                </c:pt>
                <c:pt idx="260">
                  <c:v>90.035340002366141</c:v>
                </c:pt>
                <c:pt idx="261">
                  <c:v>90.035474294277748</c:v>
                </c:pt>
                <c:pt idx="262">
                  <c:v>90.03560909649751</c:v>
                </c:pt>
                <c:pt idx="263">
                  <c:v>90.035744410964568</c:v>
                </c:pt>
                <c:pt idx="264">
                  <c:v>90.035880239625456</c:v>
                </c:pt>
                <c:pt idx="265">
                  <c:v>90.036016584434094</c:v>
                </c:pt>
                <c:pt idx="266">
                  <c:v>90.03615344735185</c:v>
                </c:pt>
                <c:pt idx="267">
                  <c:v>90.036290830347525</c:v>
                </c:pt>
                <c:pt idx="268">
                  <c:v>90.036428735397351</c:v>
                </c:pt>
                <c:pt idx="269">
                  <c:v>90.03656716448522</c:v>
                </c:pt>
                <c:pt idx="270">
                  <c:v>90.036706119602357</c:v>
                </c:pt>
                <c:pt idx="271">
                  <c:v>90.036845602747718</c:v>
                </c:pt>
                <c:pt idx="272">
                  <c:v>90.036985615927776</c:v>
                </c:pt>
                <c:pt idx="273">
                  <c:v>90.037126161156664</c:v>
                </c:pt>
                <c:pt idx="274">
                  <c:v>90.03726724045616</c:v>
                </c:pt>
                <c:pt idx="275">
                  <c:v>90.037408855855659</c:v>
                </c:pt>
                <c:pt idx="276">
                  <c:v>90.037551009392388</c:v>
                </c:pt>
                <c:pt idx="277">
                  <c:v>90.037693703111259</c:v>
                </c:pt>
                <c:pt idx="278">
                  <c:v>90.037836939064903</c:v>
                </c:pt>
                <c:pt idx="279">
                  <c:v>90.037980719313822</c:v>
                </c:pt>
                <c:pt idx="280">
                  <c:v>90.038125045926307</c:v>
                </c:pt>
                <c:pt idx="281">
                  <c:v>90.038269920978564</c:v>
                </c:pt>
                <c:pt idx="282">
                  <c:v>90.038415346554615</c:v>
                </c:pt>
                <c:pt idx="283">
                  <c:v>90.038561324746411</c:v>
                </c:pt>
                <c:pt idx="284">
                  <c:v>90.038707857653918</c:v>
                </c:pt>
                <c:pt idx="285">
                  <c:v>90.038854947385033</c:v>
                </c:pt>
                <c:pt idx="286">
                  <c:v>90.039002596055667</c:v>
                </c:pt>
                <c:pt idx="287">
                  <c:v>90.03915080578976</c:v>
                </c:pt>
                <c:pt idx="288">
                  <c:v>90.039299578719337</c:v>
                </c:pt>
                <c:pt idx="289">
                  <c:v>90.03944891698454</c:v>
                </c:pt>
                <c:pt idx="290">
                  <c:v>90.039598822733623</c:v>
                </c:pt>
                <c:pt idx="291">
                  <c:v>90.039749298122985</c:v>
                </c:pt>
                <c:pt idx="292">
                  <c:v>90.039900345317264</c:v>
                </c:pt>
                <c:pt idx="293">
                  <c:v>90.040051966489301</c:v>
                </c:pt>
                <c:pt idx="294">
                  <c:v>90.040204163820192</c:v>
                </c:pt>
                <c:pt idx="295">
                  <c:v>90.040356939499318</c:v>
                </c:pt>
                <c:pt idx="296">
                  <c:v>90.040510295724374</c:v>
                </c:pt>
                <c:pt idx="297">
                  <c:v>90.040664234701438</c:v>
                </c:pt>
                <c:pt idx="298">
                  <c:v>90.040818758644917</c:v>
                </c:pt>
                <c:pt idx="299">
                  <c:v>90.040973869777702</c:v>
                </c:pt>
                <c:pt idx="300">
                  <c:v>90.04112957033108</c:v>
                </c:pt>
                <c:pt idx="301">
                  <c:v>90.041285862544797</c:v>
                </c:pt>
                <c:pt idx="302">
                  <c:v>90.041442748667194</c:v>
                </c:pt>
                <c:pt idx="303">
                  <c:v>90.041600230955055</c:v>
                </c:pt>
                <c:pt idx="304">
                  <c:v>90.041758311673846</c:v>
                </c:pt>
                <c:pt idx="305">
                  <c:v>90.041916993097516</c:v>
                </c:pt>
                <c:pt idx="306">
                  <c:v>90.04207627750877</c:v>
                </c:pt>
                <c:pt idx="307">
                  <c:v>90.042236167198936</c:v>
                </c:pt>
                <c:pt idx="308">
                  <c:v>90.042396664468029</c:v>
                </c:pt>
                <c:pt idx="309">
                  <c:v>90.042557771624871</c:v>
                </c:pt>
                <c:pt idx="310">
                  <c:v>90.04271949098694</c:v>
                </c:pt>
                <c:pt idx="311">
                  <c:v>90.042881824880666</c:v>
                </c:pt>
                <c:pt idx="312">
                  <c:v>90.043044775641221</c:v>
                </c:pt>
                <c:pt idx="313">
                  <c:v>90.043208345612669</c:v>
                </c:pt>
                <c:pt idx="314">
                  <c:v>90.043372537148002</c:v>
                </c:pt>
                <c:pt idx="315">
                  <c:v>90.043537352609107</c:v>
                </c:pt>
                <c:pt idx="316">
                  <c:v>90.043702794366936</c:v>
                </c:pt>
                <c:pt idx="317">
                  <c:v>90.04386886480134</c:v>
                </c:pt>
                <c:pt idx="318">
                  <c:v>90.044035566301289</c:v>
                </c:pt>
                <c:pt idx="319">
                  <c:v>90.044202901264825</c:v>
                </c:pt>
                <c:pt idx="320">
                  <c:v>90.044370872099051</c:v>
                </c:pt>
                <c:pt idx="321">
                  <c:v>90.044539481220269</c:v>
                </c:pt>
                <c:pt idx="322">
                  <c:v>90.044708731053944</c:v>
                </c:pt>
                <c:pt idx="323">
                  <c:v>90.044878624034752</c:v>
                </c:pt>
                <c:pt idx="324">
                  <c:v>90.045049162606631</c:v>
                </c:pt>
                <c:pt idx="325">
                  <c:v>90.045220349222802</c:v>
                </c:pt>
                <c:pt idx="326">
                  <c:v>90.045392186345794</c:v>
                </c:pt>
                <c:pt idx="327">
                  <c:v>90.04556467644754</c:v>
                </c:pt>
                <c:pt idx="328">
                  <c:v>90.045737822009286</c:v>
                </c:pt>
                <c:pt idx="329">
                  <c:v>90.045911625521796</c:v>
                </c:pt>
                <c:pt idx="330">
                  <c:v>90.046086089485243</c:v>
                </c:pt>
                <c:pt idx="331">
                  <c:v>90.046261216409292</c:v>
                </c:pt>
                <c:pt idx="332">
                  <c:v>90.046437008813186</c:v>
                </c:pt>
                <c:pt idx="333">
                  <c:v>90.046613469225719</c:v>
                </c:pt>
                <c:pt idx="334">
                  <c:v>90.04679060018529</c:v>
                </c:pt>
                <c:pt idx="335">
                  <c:v>90.046968404239948</c:v>
                </c:pt>
                <c:pt idx="336">
                  <c:v>90.047146883947434</c:v>
                </c:pt>
                <c:pt idx="337">
                  <c:v>90.047326041875166</c:v>
                </c:pt>
                <c:pt idx="338">
                  <c:v>90.047505880600411</c:v>
                </c:pt>
                <c:pt idx="339">
                  <c:v>90.047686402710099</c:v>
                </c:pt>
                <c:pt idx="340">
                  <c:v>90.047867610801148</c:v>
                </c:pt>
                <c:pt idx="341">
                  <c:v>90.048049507480158</c:v>
                </c:pt>
                <c:pt idx="342">
                  <c:v>90.048232095363787</c:v>
                </c:pt>
                <c:pt idx="343">
                  <c:v>90.048415377078598</c:v>
                </c:pt>
                <c:pt idx="344">
                  <c:v>90.048599355261075</c:v>
                </c:pt>
                <c:pt idx="345">
                  <c:v>90.048784032557776</c:v>
                </c:pt>
                <c:pt idx="346">
                  <c:v>90.048969411625293</c:v>
                </c:pt>
                <c:pt idx="347">
                  <c:v>90.049155495130364</c:v>
                </c:pt>
                <c:pt idx="348">
                  <c:v>90.049342285749773</c:v>
                </c:pt>
                <c:pt idx="349">
                  <c:v>90.049529786170552</c:v>
                </c:pt>
                <c:pt idx="350">
                  <c:v>90.049717999089879</c:v>
                </c:pt>
                <c:pt idx="351">
                  <c:v>90.049906927215233</c:v>
                </c:pt>
                <c:pt idx="352">
                  <c:v>90.050096573264369</c:v>
                </c:pt>
                <c:pt idx="353">
                  <c:v>90.050286939965346</c:v>
                </c:pt>
                <c:pt idx="354">
                  <c:v>90.05047803005661</c:v>
                </c:pt>
                <c:pt idx="355">
                  <c:v>90.050669846287022</c:v>
                </c:pt>
                <c:pt idx="356">
                  <c:v>90.050862391415848</c:v>
                </c:pt>
                <c:pt idx="357">
                  <c:v>90.051055668212882</c:v>
                </c:pt>
                <c:pt idx="358">
                  <c:v>90.051249679458437</c:v>
                </c:pt>
                <c:pt idx="359">
                  <c:v>90.051444427943352</c:v>
                </c:pt>
                <c:pt idx="360">
                  <c:v>90.051639916469114</c:v>
                </c:pt>
                <c:pt idx="361">
                  <c:v>90.051836147847823</c:v>
                </c:pt>
                <c:pt idx="362">
                  <c:v>90.052033124902309</c:v>
                </c:pt>
                <c:pt idx="363">
                  <c:v>90.052230850466088</c:v>
                </c:pt>
                <c:pt idx="364">
                  <c:v>90.052429327383436</c:v>
                </c:pt>
                <c:pt idx="365">
                  <c:v>90.052628558509468</c:v>
                </c:pt>
                <c:pt idx="366">
                  <c:v>90.05282854671016</c:v>
                </c:pt>
                <c:pt idx="367">
                  <c:v>90.053029294862341</c:v>
                </c:pt>
                <c:pt idx="368">
                  <c:v>90.053230805853744</c:v>
                </c:pt>
                <c:pt idx="369">
                  <c:v>90.053433082583169</c:v>
                </c:pt>
                <c:pt idx="370">
                  <c:v>90.053636127960345</c:v>
                </c:pt>
                <c:pt idx="371">
                  <c:v>90.053839944906144</c:v>
                </c:pt>
                <c:pt idx="372">
                  <c:v>90.054044536352393</c:v>
                </c:pt>
                <c:pt idx="373">
                  <c:v>90.054249905242216</c:v>
                </c:pt>
                <c:pt idx="374">
                  <c:v>90.054456054529822</c:v>
                </c:pt>
                <c:pt idx="375">
                  <c:v>90.054662987180706</c:v>
                </c:pt>
                <c:pt idx="376">
                  <c:v>90.05487070617157</c:v>
                </c:pt>
                <c:pt idx="377">
                  <c:v>90.05507921449049</c:v>
                </c:pt>
                <c:pt idx="378">
                  <c:v>90.055288515136837</c:v>
                </c:pt>
                <c:pt idx="379">
                  <c:v>90.055498611121436</c:v>
                </c:pt>
                <c:pt idx="380">
                  <c:v>90.055709505466496</c:v>
                </c:pt>
                <c:pt idx="381">
                  <c:v>90.055921201205763</c:v>
                </c:pt>
                <c:pt idx="382">
                  <c:v>90.056133701384454</c:v>
                </c:pt>
                <c:pt idx="383">
                  <c:v>90.056347009059422</c:v>
                </c:pt>
                <c:pt idx="384">
                  <c:v>90.056561127299091</c:v>
                </c:pt>
                <c:pt idx="385">
                  <c:v>90.056776059183548</c:v>
                </c:pt>
                <c:pt idx="386">
                  <c:v>90.056991807804607</c:v>
                </c:pt>
                <c:pt idx="387">
                  <c:v>90.057208376265791</c:v>
                </c:pt>
                <c:pt idx="388">
                  <c:v>90.05742576768246</c:v>
                </c:pt>
                <c:pt idx="389">
                  <c:v>90.05764398518177</c:v>
                </c:pt>
                <c:pt idx="390">
                  <c:v>90.057863031902812</c:v>
                </c:pt>
                <c:pt idx="391">
                  <c:v>90.058082910996561</c:v>
                </c:pt>
                <c:pt idx="392">
                  <c:v>90.058303625625953</c:v>
                </c:pt>
                <c:pt idx="393">
                  <c:v>90.058525178966022</c:v>
                </c:pt>
                <c:pt idx="394">
                  <c:v>90.058747574203736</c:v>
                </c:pt>
                <c:pt idx="395">
                  <c:v>90.058970814538327</c:v>
                </c:pt>
                <c:pt idx="396">
                  <c:v>90.059194903181066</c:v>
                </c:pt>
                <c:pt idx="397">
                  <c:v>90.059419843355457</c:v>
                </c:pt>
                <c:pt idx="398">
                  <c:v>90.059645638297269</c:v>
                </c:pt>
                <c:pt idx="399">
                  <c:v>90.059872291254564</c:v>
                </c:pt>
                <c:pt idx="400">
                  <c:v>90.060099805487752</c:v>
                </c:pt>
                <c:pt idx="401">
                  <c:v>90.060328184269579</c:v>
                </c:pt>
                <c:pt idx="402">
                  <c:v>90.060557430885339</c:v>
                </c:pt>
                <c:pt idx="403">
                  <c:v>90.060787548632661</c:v>
                </c:pt>
                <c:pt idx="404">
                  <c:v>90.061018540821834</c:v>
                </c:pt>
                <c:pt idx="405">
                  <c:v>90.061250410775656</c:v>
                </c:pt>
                <c:pt idx="406">
                  <c:v>90.061483161829543</c:v>
                </c:pt>
                <c:pt idx="407">
                  <c:v>90.061716797331655</c:v>
                </c:pt>
                <c:pt idx="408">
                  <c:v>90.061951320642791</c:v>
                </c:pt>
                <c:pt idx="409">
                  <c:v>90.062186735136578</c:v>
                </c:pt>
                <c:pt idx="410">
                  <c:v>90.062423044199448</c:v>
                </c:pt>
                <c:pt idx="411">
                  <c:v>90.062660251230668</c:v>
                </c:pt>
                <c:pt idx="412">
                  <c:v>90.06289835964246</c:v>
                </c:pt>
                <c:pt idx="413">
                  <c:v>90.063137372860012</c:v>
                </c:pt>
                <c:pt idx="414">
                  <c:v>90.063377294321512</c:v>
                </c:pt>
                <c:pt idx="415">
                  <c:v>90.063618127478236</c:v>
                </c:pt>
                <c:pt idx="416">
                  <c:v>90.063859875794492</c:v>
                </c:pt>
                <c:pt idx="417">
                  <c:v>90.064102542747847</c:v>
                </c:pt>
                <c:pt idx="418">
                  <c:v>90.064346131829055</c:v>
                </c:pt>
                <c:pt idx="419">
                  <c:v>90.064590646542129</c:v>
                </c:pt>
                <c:pt idx="420">
                  <c:v>90.064836090404384</c:v>
                </c:pt>
                <c:pt idx="421">
                  <c:v>90.065082466946507</c:v>
                </c:pt>
                <c:pt idx="422">
                  <c:v>90.065329779712613</c:v>
                </c:pt>
                <c:pt idx="423">
                  <c:v>90.065578032260248</c:v>
                </c:pt>
                <c:pt idx="424">
                  <c:v>90.065827228160558</c:v>
                </c:pt>
                <c:pt idx="425">
                  <c:v>90.066077370998144</c:v>
                </c:pt>
                <c:pt idx="426">
                  <c:v>90.066328464371324</c:v>
                </c:pt>
                <c:pt idx="427">
                  <c:v>90.066580511892028</c:v>
                </c:pt>
                <c:pt idx="428">
                  <c:v>90.066833517185941</c:v>
                </c:pt>
                <c:pt idx="429">
                  <c:v>90.067087483892522</c:v>
                </c:pt>
                <c:pt idx="430">
                  <c:v>90.067342415665053</c:v>
                </c:pt>
                <c:pt idx="431">
                  <c:v>90.067598316170688</c:v>
                </c:pt>
                <c:pt idx="432">
                  <c:v>90.067855189090537</c:v>
                </c:pt>
                <c:pt idx="433">
                  <c:v>90.068113038119691</c:v>
                </c:pt>
                <c:pt idx="434">
                  <c:v>90.068371866967254</c:v>
                </c:pt>
                <c:pt idx="435">
                  <c:v>90.068631679356471</c:v>
                </c:pt>
                <c:pt idx="436">
                  <c:v>90.068892479024669</c:v>
                </c:pt>
                <c:pt idx="437">
                  <c:v>90.069154269723455</c:v>
                </c:pt>
                <c:pt idx="438">
                  <c:v>90.069417055218665</c:v>
                </c:pt>
                <c:pt idx="439">
                  <c:v>90.069680839290385</c:v>
                </c:pt>
                <c:pt idx="440">
                  <c:v>90.069945625733126</c:v>
                </c:pt>
                <c:pt idx="441">
                  <c:v>90.070211418355825</c:v>
                </c:pt>
                <c:pt idx="442">
                  <c:v>90.070478220981826</c:v>
                </c:pt>
                <c:pt idx="443">
                  <c:v>90.070746037449084</c:v>
                </c:pt>
                <c:pt idx="444">
                  <c:v>90.071014871610075</c:v>
                </c:pt>
                <c:pt idx="445">
                  <c:v>90.071284727331928</c:v>
                </c:pt>
                <c:pt idx="446">
                  <c:v>90.071555608496482</c:v>
                </c:pt>
                <c:pt idx="447">
                  <c:v>90.071827519000323</c:v>
                </c:pt>
                <c:pt idx="448">
                  <c:v>90.072100462754818</c:v>
                </c:pt>
                <c:pt idx="449">
                  <c:v>90.072374443686229</c:v>
                </c:pt>
                <c:pt idx="450">
                  <c:v>90.072649465735722</c:v>
                </c:pt>
                <c:pt idx="451">
                  <c:v>90.072925532859415</c:v>
                </c:pt>
                <c:pt idx="452">
                  <c:v>90.073202649028502</c:v>
                </c:pt>
                <c:pt idx="453">
                  <c:v>90.073480818229243</c:v>
                </c:pt>
                <c:pt idx="454">
                  <c:v>90.073760044463043</c:v>
                </c:pt>
                <c:pt idx="455">
                  <c:v>90.074040331746502</c:v>
                </c:pt>
                <c:pt idx="456">
                  <c:v>90.07432168411151</c:v>
                </c:pt>
                <c:pt idx="457">
                  <c:v>90.07460410560526</c:v>
                </c:pt>
                <c:pt idx="458">
                  <c:v>90.07488760029031</c:v>
                </c:pt>
                <c:pt idx="459">
                  <c:v>90.075172172244692</c:v>
                </c:pt>
                <c:pt idx="460">
                  <c:v>90.075457825561898</c:v>
                </c:pt>
                <c:pt idx="461">
                  <c:v>90.07574456435097</c:v>
                </c:pt>
                <c:pt idx="462">
                  <c:v>90.076032392736593</c:v>
                </c:pt>
                <c:pt idx="463">
                  <c:v>90.076321314859115</c:v>
                </c:pt>
                <c:pt idx="464">
                  <c:v>90.076611334874613</c:v>
                </c:pt>
                <c:pt idx="465">
                  <c:v>90.076902456954926</c:v>
                </c:pt>
                <c:pt idx="466">
                  <c:v>90.077194685287779</c:v>
                </c:pt>
                <c:pt idx="467">
                  <c:v>90.077488024076843</c:v>
                </c:pt>
                <c:pt idx="468">
                  <c:v>90.077782477541675</c:v>
                </c:pt>
                <c:pt idx="469">
                  <c:v>90.078078049917934</c:v>
                </c:pt>
                <c:pt idx="470">
                  <c:v>90.078374745457324</c:v>
                </c:pt>
                <c:pt idx="471">
                  <c:v>90.078672568427763</c:v>
                </c:pt>
                <c:pt idx="472">
                  <c:v>90.078971523113324</c:v>
                </c:pt>
                <c:pt idx="473">
                  <c:v>90.079271613814399</c:v>
                </c:pt>
                <c:pt idx="474">
                  <c:v>90.079572844847704</c:v>
                </c:pt>
                <c:pt idx="475">
                  <c:v>90.079875220546342</c:v>
                </c:pt>
                <c:pt idx="476">
                  <c:v>90.080178745259914</c:v>
                </c:pt>
                <c:pt idx="477">
                  <c:v>90.080483423354536</c:v>
                </c:pt>
                <c:pt idx="478">
                  <c:v>90.080789259212906</c:v>
                </c:pt>
                <c:pt idx="479">
                  <c:v>90.081096257234378</c:v>
                </c:pt>
                <c:pt idx="480">
                  <c:v>90.081404421835003</c:v>
                </c:pt>
                <c:pt idx="481">
                  <c:v>90.081713757447645</c:v>
                </c:pt>
                <c:pt idx="482">
                  <c:v>90.082024268522005</c:v>
                </c:pt>
                <c:pt idx="483">
                  <c:v>90.082335959524656</c:v>
                </c:pt>
                <c:pt idx="484">
                  <c:v>90.082648834939192</c:v>
                </c:pt>
                <c:pt idx="485">
                  <c:v>90.082962899266207</c:v>
                </c:pt>
                <c:pt idx="486">
                  <c:v>90.083278157023429</c:v>
                </c:pt>
                <c:pt idx="487">
                  <c:v>90.083594612745671</c:v>
                </c:pt>
                <c:pt idx="488">
                  <c:v>90.083912270985095</c:v>
                </c:pt>
                <c:pt idx="489">
                  <c:v>90.084231136311075</c:v>
                </c:pt>
                <c:pt idx="490">
                  <c:v>90.084551213310363</c:v>
                </c:pt>
                <c:pt idx="491">
                  <c:v>90.084872506587189</c:v>
                </c:pt>
                <c:pt idx="492">
                  <c:v>90.085195020763194</c:v>
                </c:pt>
                <c:pt idx="493">
                  <c:v>90.085518760477626</c:v>
                </c:pt>
                <c:pt idx="494">
                  <c:v>90.085843730387339</c:v>
                </c:pt>
                <c:pt idx="495">
                  <c:v>90.086169935166922</c:v>
                </c:pt>
                <c:pt idx="496">
                  <c:v>90.086497379508714</c:v>
                </c:pt>
                <c:pt idx="497">
                  <c:v>90.086826068122846</c:v>
                </c:pt>
                <c:pt idx="498">
                  <c:v>90.08715600573737</c:v>
                </c:pt>
                <c:pt idx="499">
                  <c:v>90.087487197098284</c:v>
                </c:pt>
                <c:pt idx="500">
                  <c:v>90.087819646969649</c:v>
                </c:pt>
                <c:pt idx="501">
                  <c:v>90.088153360133632</c:v>
                </c:pt>
                <c:pt idx="502">
                  <c:v>90.088488341390544</c:v>
                </c:pt>
                <c:pt idx="503">
                  <c:v>90.088824595558904</c:v>
                </c:pt>
                <c:pt idx="504">
                  <c:v>90.089162127475646</c:v>
                </c:pt>
                <c:pt idx="505">
                  <c:v>90.089500941995951</c:v>
                </c:pt>
                <c:pt idx="506">
                  <c:v>90.089841043993545</c:v>
                </c:pt>
                <c:pt idx="507">
                  <c:v>90.090182438360628</c:v>
                </c:pt>
                <c:pt idx="508">
                  <c:v>90.09052513000799</c:v>
                </c:pt>
                <c:pt idx="509">
                  <c:v>90.09086912386509</c:v>
                </c:pt>
                <c:pt idx="510">
                  <c:v>90.091214424880121</c:v>
                </c:pt>
                <c:pt idx="511">
                  <c:v>90.091561038020046</c:v>
                </c:pt>
                <c:pt idx="512">
                  <c:v>90.091908968270744</c:v>
                </c:pt>
                <c:pt idx="513">
                  <c:v>90.092258220637035</c:v>
                </c:pt>
                <c:pt idx="514">
                  <c:v>90.092608800142699</c:v>
                </c:pt>
                <c:pt idx="515">
                  <c:v>90.092960711830656</c:v>
                </c:pt>
                <c:pt idx="516">
                  <c:v>90.09331396076297</c:v>
                </c:pt>
                <c:pt idx="517">
                  <c:v>90.093668552020958</c:v>
                </c:pt>
                <c:pt idx="518">
                  <c:v>90.094024490705195</c:v>
                </c:pt>
                <c:pt idx="519">
                  <c:v>90.094381781935681</c:v>
                </c:pt>
                <c:pt idx="520">
                  <c:v>90.094740430851857</c:v>
                </c:pt>
                <c:pt idx="521">
                  <c:v>90.095100442612676</c:v>
                </c:pt>
                <c:pt idx="522">
                  <c:v>90.095461822396729</c:v>
                </c:pt>
                <c:pt idx="523">
                  <c:v>90.095824575402233</c:v>
                </c:pt>
                <c:pt idx="524">
                  <c:v>90.096188706847187</c:v>
                </c:pt>
                <c:pt idx="525">
                  <c:v>90.096554221969427</c:v>
                </c:pt>
                <c:pt idx="526">
                  <c:v>90.096921126026643</c:v>
                </c:pt>
                <c:pt idx="527">
                  <c:v>90.097289424296548</c:v>
                </c:pt>
                <c:pt idx="528">
                  <c:v>90.097659122076905</c:v>
                </c:pt>
                <c:pt idx="529">
                  <c:v>90.098030224685573</c:v>
                </c:pt>
                <c:pt idx="530">
                  <c:v>90.098402737460631</c:v>
                </c:pt>
                <c:pt idx="531">
                  <c:v>90.09877666576044</c:v>
                </c:pt>
                <c:pt idx="532">
                  <c:v>90.099152014963735</c:v>
                </c:pt>
                <c:pt idx="533">
                  <c:v>90.099528790469648</c:v>
                </c:pt>
                <c:pt idx="534">
                  <c:v>90.0999069976979</c:v>
                </c:pt>
                <c:pt idx="535">
                  <c:v>90.100286642088705</c:v>
                </c:pt>
                <c:pt idx="536">
                  <c:v>90.100667729103023</c:v>
                </c:pt>
                <c:pt idx="537">
                  <c:v>90.101050264222508</c:v>
                </c:pt>
                <c:pt idx="538">
                  <c:v>90.101434252949716</c:v>
                </c:pt>
                <c:pt idx="539">
                  <c:v>90.101819700808022</c:v>
                </c:pt>
                <c:pt idx="540">
                  <c:v>90.102206613341835</c:v>
                </c:pt>
                <c:pt idx="541">
                  <c:v>90.102594996116622</c:v>
                </c:pt>
                <c:pt idx="542">
                  <c:v>90.102984854718997</c:v>
                </c:pt>
                <c:pt idx="543">
                  <c:v>90.103376194756777</c:v>
                </c:pt>
                <c:pt idx="544">
                  <c:v>90.103769021859151</c:v>
                </c:pt>
                <c:pt idx="545">
                  <c:v>90.104163341676582</c:v>
                </c:pt>
                <c:pt idx="546">
                  <c:v>90.104559159881134</c:v>
                </c:pt>
                <c:pt idx="547">
                  <c:v>90.104956482166315</c:v>
                </c:pt>
                <c:pt idx="548">
                  <c:v>90.105355314247305</c:v>
                </c:pt>
                <c:pt idx="549">
                  <c:v>90.105755661861025</c:v>
                </c:pt>
                <c:pt idx="550">
                  <c:v>90.10615753076614</c:v>
                </c:pt>
                <c:pt idx="551">
                  <c:v>90.106560926743228</c:v>
                </c:pt>
                <c:pt idx="552">
                  <c:v>90.106965855594822</c:v>
                </c:pt>
                <c:pt idx="553">
                  <c:v>90.107372323145498</c:v>
                </c:pt>
                <c:pt idx="554">
                  <c:v>90.107780335241983</c:v>
                </c:pt>
                <c:pt idx="555">
                  <c:v>90.108189897753149</c:v>
                </c:pt>
                <c:pt idx="556">
                  <c:v>90.108601016570248</c:v>
                </c:pt>
                <c:pt idx="557">
                  <c:v>90.109013697606869</c:v>
                </c:pt>
                <c:pt idx="558">
                  <c:v>90.109427946799087</c:v>
                </c:pt>
                <c:pt idx="559">
                  <c:v>90.109843770105542</c:v>
                </c:pt>
                <c:pt idx="560">
                  <c:v>90.110261173507467</c:v>
                </c:pt>
                <c:pt idx="561">
                  <c:v>90.110680163008851</c:v>
                </c:pt>
                <c:pt idx="562">
                  <c:v>90.111100744636488</c:v>
                </c:pt>
                <c:pt idx="563">
                  <c:v>90.111522924440081</c:v>
                </c:pt>
                <c:pt idx="564">
                  <c:v>90.111946708492297</c:v>
                </c:pt>
                <c:pt idx="565">
                  <c:v>90.11237210288887</c:v>
                </c:pt>
                <c:pt idx="566">
                  <c:v>90.11279911374875</c:v>
                </c:pt>
                <c:pt idx="567">
                  <c:v>90.113227747214054</c:v>
                </c:pt>
                <c:pt idx="568">
                  <c:v>90.113658009450305</c:v>
                </c:pt>
                <c:pt idx="569">
                  <c:v>90.11408990664637</c:v>
                </c:pt>
                <c:pt idx="570">
                  <c:v>90.114523445014726</c:v>
                </c:pt>
                <c:pt idx="571">
                  <c:v>90.114958630791392</c:v>
                </c:pt>
                <c:pt idx="572">
                  <c:v>90.115395470236052</c:v>
                </c:pt>
                <c:pt idx="573">
                  <c:v>90.115833969632263</c:v>
                </c:pt>
                <c:pt idx="574">
                  <c:v>90.11627413528737</c:v>
                </c:pt>
                <c:pt idx="575">
                  <c:v>90.116715973532735</c:v>
                </c:pt>
                <c:pt idx="576">
                  <c:v>90.117159490723722</c:v>
                </c:pt>
                <c:pt idx="577">
                  <c:v>90.117604693239883</c:v>
                </c:pt>
                <c:pt idx="578">
                  <c:v>90.118051587485013</c:v>
                </c:pt>
                <c:pt idx="579">
                  <c:v>90.118500179887178</c:v>
                </c:pt>
                <c:pt idx="580">
                  <c:v>90.118950476898959</c:v>
                </c:pt>
                <c:pt idx="581">
                  <c:v>90.119402484997352</c:v>
                </c:pt>
                <c:pt idx="582">
                  <c:v>90.119856210684034</c:v>
                </c:pt>
                <c:pt idx="583">
                  <c:v>90.120311660485328</c:v>
                </c:pt>
                <c:pt idx="584">
                  <c:v>90.12076884095238</c:v>
                </c:pt>
                <c:pt idx="585">
                  <c:v>90.121227758661249</c:v>
                </c:pt>
                <c:pt idx="586">
                  <c:v>90.121688420212948</c:v>
                </c:pt>
                <c:pt idx="587">
                  <c:v>90.12215083223353</c:v>
                </c:pt>
                <c:pt idx="588">
                  <c:v>90.122615001374285</c:v>
                </c:pt>
                <c:pt idx="589">
                  <c:v>90.123080934311787</c:v>
                </c:pt>
                <c:pt idx="590">
                  <c:v>90.123548637747888</c:v>
                </c:pt>
                <c:pt idx="591">
                  <c:v>90.124018118409964</c:v>
                </c:pt>
                <c:pt idx="592">
                  <c:v>90.124489383050928</c:v>
                </c:pt>
                <c:pt idx="593">
                  <c:v>90.124962438449359</c:v>
                </c:pt>
                <c:pt idx="594">
                  <c:v>90.125437291409611</c:v>
                </c:pt>
                <c:pt idx="595">
                  <c:v>90.12591394876182</c:v>
                </c:pt>
                <c:pt idx="596">
                  <c:v>90.126392417362126</c:v>
                </c:pt>
                <c:pt idx="597">
                  <c:v>90.126872704092705</c:v>
                </c:pt>
                <c:pt idx="598">
                  <c:v>90.127354815861906</c:v>
                </c:pt>
                <c:pt idx="599">
                  <c:v>90.127838759604231</c:v>
                </c:pt>
                <c:pt idx="600">
                  <c:v>90.128324542280637</c:v>
                </c:pt>
                <c:pt idx="601">
                  <c:v>90.128812170878433</c:v>
                </c:pt>
                <c:pt idx="602">
                  <c:v>90.12930165241157</c:v>
                </c:pt>
                <c:pt idx="603">
                  <c:v>90.12979299392056</c:v>
                </c:pt>
                <c:pt idx="604">
                  <c:v>90.130286202472703</c:v>
                </c:pt>
                <c:pt idx="605">
                  <c:v>90.130781285162115</c:v>
                </c:pt>
                <c:pt idx="606">
                  <c:v>90.131278249109911</c:v>
                </c:pt>
                <c:pt idx="607">
                  <c:v>90.131777101464223</c:v>
                </c:pt>
                <c:pt idx="608">
                  <c:v>90.132277849400381</c:v>
                </c:pt>
                <c:pt idx="609">
                  <c:v>90.132780500120887</c:v>
                </c:pt>
                <c:pt idx="610">
                  <c:v>90.133285060855684</c:v>
                </c:pt>
                <c:pt idx="611">
                  <c:v>90.13379153886217</c:v>
                </c:pt>
                <c:pt idx="612">
                  <c:v>90.134299941425283</c:v>
                </c:pt>
                <c:pt idx="613">
                  <c:v>90.134810275857674</c:v>
                </c:pt>
                <c:pt idx="614">
                  <c:v>90.135322549499747</c:v>
                </c:pt>
                <c:pt idx="615">
                  <c:v>90.135836769719802</c:v>
                </c:pt>
                <c:pt idx="616">
                  <c:v>90.13635294391409</c:v>
                </c:pt>
                <c:pt idx="617">
                  <c:v>90.13687107950706</c:v>
                </c:pt>
                <c:pt idx="618">
                  <c:v>90.137391183951252</c:v>
                </c:pt>
                <c:pt idx="619">
                  <c:v>90.137913264727587</c:v>
                </c:pt>
                <c:pt idx="620">
                  <c:v>90.138437329345393</c:v>
                </c:pt>
                <c:pt idx="621">
                  <c:v>90.138963385342521</c:v>
                </c:pt>
                <c:pt idx="622">
                  <c:v>90.139491440285411</c:v>
                </c:pt>
                <c:pt idx="623">
                  <c:v>90.140021501769354</c:v>
                </c:pt>
                <c:pt idx="624">
                  <c:v>90.140553577418387</c:v>
                </c:pt>
                <c:pt idx="625">
                  <c:v>90.141087674885583</c:v>
                </c:pt>
                <c:pt idx="626">
                  <c:v>90.141623801853015</c:v>
                </c:pt>
                <c:pt idx="627">
                  <c:v>90.142161966032035</c:v>
                </c:pt>
                <c:pt idx="628">
                  <c:v>90.142702175163194</c:v>
                </c:pt>
                <c:pt idx="629">
                  <c:v>90.14324443701652</c:v>
                </c:pt>
                <c:pt idx="630">
                  <c:v>90.143788759391484</c:v>
                </c:pt>
                <c:pt idx="631">
                  <c:v>90.144335150117286</c:v>
                </c:pt>
                <c:pt idx="632">
                  <c:v>90.144883617052741</c:v>
                </c:pt>
                <c:pt idx="633">
                  <c:v>90.145434168086652</c:v>
                </c:pt>
                <c:pt idx="634">
                  <c:v>90.145986811137703</c:v>
                </c:pt>
                <c:pt idx="635">
                  <c:v>90.146541554154652</c:v>
                </c:pt>
                <c:pt idx="636">
                  <c:v>90.147098405116537</c:v>
                </c:pt>
                <c:pt idx="637">
                  <c:v>90.147657372032583</c:v>
                </c:pt>
                <c:pt idx="638">
                  <c:v>90.148218462942552</c:v>
                </c:pt>
                <c:pt idx="639">
                  <c:v>90.148781685916674</c:v>
                </c:pt>
                <c:pt idx="640">
                  <c:v>90.149347049055905</c:v>
                </c:pt>
                <c:pt idx="641">
                  <c:v>90.149914560491894</c:v>
                </c:pt>
                <c:pt idx="642">
                  <c:v>90.150484228387214</c:v>
                </c:pt>
                <c:pt idx="643">
                  <c:v>90.151056060935474</c:v>
                </c:pt>
                <c:pt idx="644">
                  <c:v>90.151630066361378</c:v>
                </c:pt>
                <c:pt idx="645">
                  <c:v>90.152206252920848</c:v>
                </c:pt>
                <c:pt idx="646">
                  <c:v>90.152784628901216</c:v>
                </c:pt>
                <c:pt idx="647">
                  <c:v>90.153365202621288</c:v>
                </c:pt>
                <c:pt idx="648">
                  <c:v>90.153947982431418</c:v>
                </c:pt>
                <c:pt idx="649">
                  <c:v>90.154532976713767</c:v>
                </c:pt>
                <c:pt idx="650">
                  <c:v>90.15512019388224</c:v>
                </c:pt>
                <c:pt idx="651">
                  <c:v>90.155709642382789</c:v>
                </c:pt>
                <c:pt idx="652">
                  <c:v>90.156301330693381</c:v>
                </c:pt>
                <c:pt idx="653">
                  <c:v>90.156895267324217</c:v>
                </c:pt>
                <c:pt idx="654">
                  <c:v>90.157491460817837</c:v>
                </c:pt>
                <c:pt idx="655">
                  <c:v>90.158089919749202</c:v>
                </c:pt>
                <c:pt idx="656">
                  <c:v>90.158690652725895</c:v>
                </c:pt>
                <c:pt idx="657">
                  <c:v>90.159293668388116</c:v>
                </c:pt>
                <c:pt idx="658">
                  <c:v>90.15989897540895</c:v>
                </c:pt>
                <c:pt idx="659">
                  <c:v>90.160506582494378</c:v>
                </c:pt>
                <c:pt idx="660">
                  <c:v>90.161116498383521</c:v>
                </c:pt>
                <c:pt idx="661">
                  <c:v>90.16172873184864</c:v>
                </c:pt>
                <c:pt idx="662">
                  <c:v>90.162343291695322</c:v>
                </c:pt>
                <c:pt idx="663">
                  <c:v>90.162960186762575</c:v>
                </c:pt>
                <c:pt idx="664">
                  <c:v>90.163579425923075</c:v>
                </c:pt>
                <c:pt idx="665">
                  <c:v>90.164201018083105</c:v>
                </c:pt>
                <c:pt idx="666">
                  <c:v>90.164824972182814</c:v>
                </c:pt>
                <c:pt idx="667">
                  <c:v>90.165451297196313</c:v>
                </c:pt>
                <c:pt idx="668">
                  <c:v>90.166080002131793</c:v>
                </c:pt>
                <c:pt idx="669">
                  <c:v>90.166711096031676</c:v>
                </c:pt>
                <c:pt idx="670">
                  <c:v>90.167344587972693</c:v>
                </c:pt>
                <c:pt idx="671">
                  <c:v>90.167980487066117</c:v>
                </c:pt>
                <c:pt idx="672">
                  <c:v>90.168618802457743</c:v>
                </c:pt>
                <c:pt idx="673">
                  <c:v>90.169259543328181</c:v>
                </c:pt>
                <c:pt idx="674">
                  <c:v>90.169902718892857</c:v>
                </c:pt>
                <c:pt idx="675">
                  <c:v>90.170548338402241</c:v>
                </c:pt>
                <c:pt idx="676">
                  <c:v>90.171196411141921</c:v>
                </c:pt>
                <c:pt idx="677">
                  <c:v>90.171846946432751</c:v>
                </c:pt>
                <c:pt idx="678">
                  <c:v>90.172499953630989</c:v>
                </c:pt>
                <c:pt idx="679">
                  <c:v>90.173155442128447</c:v>
                </c:pt>
                <c:pt idx="680">
                  <c:v>90.173813421352577</c:v>
                </c:pt>
                <c:pt idx="681">
                  <c:v>90.174473900766671</c:v>
                </c:pt>
                <c:pt idx="682">
                  <c:v>90.175136889869947</c:v>
                </c:pt>
                <c:pt idx="683">
                  <c:v>90.175802398197689</c:v>
                </c:pt>
                <c:pt idx="684">
                  <c:v>90.176470435321463</c:v>
                </c:pt>
                <c:pt idx="685">
                  <c:v>90.177141010849056</c:v>
                </c:pt>
                <c:pt idx="686">
                  <c:v>90.177814134424935</c:v>
                </c:pt>
                <c:pt idx="687">
                  <c:v>90.178489815730046</c:v>
                </c:pt>
                <c:pt idx="688">
                  <c:v>90.179168064482127</c:v>
                </c:pt>
                <c:pt idx="689">
                  <c:v>90.17984889043592</c:v>
                </c:pt>
                <c:pt idx="690">
                  <c:v>90.180532303383075</c:v>
                </c:pt>
                <c:pt idx="691">
                  <c:v>90.181218313152542</c:v>
                </c:pt>
                <c:pt idx="692">
                  <c:v>90.181906929610577</c:v>
                </c:pt>
                <c:pt idx="693">
                  <c:v>90.182598162660867</c:v>
                </c:pt>
                <c:pt idx="694">
                  <c:v>90.183292022244785</c:v>
                </c:pt>
                <c:pt idx="695">
                  <c:v>90.183988518341366</c:v>
                </c:pt>
                <c:pt idx="696">
                  <c:v>90.18468766096764</c:v>
                </c:pt>
                <c:pt idx="697">
                  <c:v>90.185389460178612</c:v>
                </c:pt>
                <c:pt idx="698">
                  <c:v>90.186093926067514</c:v>
                </c:pt>
                <c:pt idx="699">
                  <c:v>90.186801068765917</c:v>
                </c:pt>
                <c:pt idx="700">
                  <c:v>90.187510898443847</c:v>
                </c:pt>
                <c:pt idx="701">
                  <c:v>90.188223425309957</c:v>
                </c:pt>
                <c:pt idx="702">
                  <c:v>90.188938659611679</c:v>
                </c:pt>
                <c:pt idx="703">
                  <c:v>90.189656611635357</c:v>
                </c:pt>
                <c:pt idx="704">
                  <c:v>90.19037729170644</c:v>
                </c:pt>
                <c:pt idx="705">
                  <c:v>90.191100710189531</c:v>
                </c:pt>
                <c:pt idx="706">
                  <c:v>90.191826877488623</c:v>
                </c:pt>
                <c:pt idx="707">
                  <c:v>90.192555804047231</c:v>
                </c:pt>
                <c:pt idx="708">
                  <c:v>90.193287500348546</c:v>
                </c:pt>
                <c:pt idx="709">
                  <c:v>90.194021976915508</c:v>
                </c:pt>
                <c:pt idx="710">
                  <c:v>90.194759244311101</c:v>
                </c:pt>
                <c:pt idx="711">
                  <c:v>90.195499313138356</c:v>
                </c:pt>
                <c:pt idx="712">
                  <c:v>90.196242194040636</c:v>
                </c:pt>
                <c:pt idx="713">
                  <c:v>90.196987897701646</c:v>
                </c:pt>
                <c:pt idx="714">
                  <c:v>90.19773643484578</c:v>
                </c:pt>
                <c:pt idx="715">
                  <c:v>90.198487816238</c:v>
                </c:pt>
                <c:pt idx="716">
                  <c:v>90.199242052684326</c:v>
                </c:pt>
                <c:pt idx="717">
                  <c:v>90.199999155031691</c:v>
                </c:pt>
                <c:pt idx="718">
                  <c:v>90.200759134168251</c:v>
                </c:pt>
                <c:pt idx="719">
                  <c:v>90.20152200102352</c:v>
                </c:pt>
                <c:pt idx="720">
                  <c:v>90.202287766568546</c:v>
                </c:pt>
                <c:pt idx="721">
                  <c:v>90.20305644181596</c:v>
                </c:pt>
                <c:pt idx="722">
                  <c:v>90.203828037820344</c:v>
                </c:pt>
                <c:pt idx="723">
                  <c:v>90.204602565678087</c:v>
                </c:pt>
                <c:pt idx="724">
                  <c:v>90.205380036527885</c:v>
                </c:pt>
                <c:pt idx="725">
                  <c:v>90.206160461550667</c:v>
                </c:pt>
                <c:pt idx="726">
                  <c:v>90.206943851969754</c:v>
                </c:pt>
                <c:pt idx="727">
                  <c:v>90.207730219051214</c:v>
                </c:pt>
                <c:pt idx="728">
                  <c:v>90.208519574103775</c:v>
                </c:pt>
                <c:pt idx="729">
                  <c:v>90.209311928479195</c:v>
                </c:pt>
                <c:pt idx="730">
                  <c:v>90.210107293572321</c:v>
                </c:pt>
                <c:pt idx="731">
                  <c:v>90.210905680821242</c:v>
                </c:pt>
                <c:pt idx="732">
                  <c:v>90.211707101707503</c:v>
                </c:pt>
                <c:pt idx="733">
                  <c:v>90.212511567756266</c:v>
                </c:pt>
                <c:pt idx="734">
                  <c:v>90.213319090536416</c:v>
                </c:pt>
                <c:pt idx="735">
                  <c:v>90.214129681660779</c:v>
                </c:pt>
                <c:pt idx="736">
                  <c:v>90.214943352786321</c:v>
                </c:pt>
                <c:pt idx="737">
                  <c:v>90.215760115614216</c:v>
                </c:pt>
                <c:pt idx="738">
                  <c:v>90.216579981890135</c:v>
                </c:pt>
                <c:pt idx="739">
                  <c:v>90.217402963404268</c:v>
                </c:pt>
                <c:pt idx="740">
                  <c:v>90.218229071991615</c:v>
                </c:pt>
                <c:pt idx="741">
                  <c:v>90.219058319532166</c:v>
                </c:pt>
                <c:pt idx="742">
                  <c:v>90.219890717950932</c:v>
                </c:pt>
                <c:pt idx="743">
                  <c:v>90.220726279218283</c:v>
                </c:pt>
                <c:pt idx="744">
                  <c:v>90.221565015349967</c:v>
                </c:pt>
                <c:pt idx="745">
                  <c:v>90.222406938407403</c:v>
                </c:pt>
                <c:pt idx="746">
                  <c:v>90.223252060497828</c:v>
                </c:pt>
                <c:pt idx="747">
                  <c:v>90.224100393774393</c:v>
                </c:pt>
                <c:pt idx="748">
                  <c:v>90.224951950436463</c:v>
                </c:pt>
                <c:pt idx="749">
                  <c:v>90.225806742729674</c:v>
                </c:pt>
                <c:pt idx="750">
                  <c:v>90.226664782946159</c:v>
                </c:pt>
                <c:pt idx="751">
                  <c:v>90.227526083424749</c:v>
                </c:pt>
                <c:pt idx="752">
                  <c:v>90.228390656551099</c:v>
                </c:pt>
                <c:pt idx="753">
                  <c:v>90.22925851475793</c:v>
                </c:pt>
                <c:pt idx="754">
                  <c:v>90.230129670525102</c:v>
                </c:pt>
                <c:pt idx="755">
                  <c:v>90.231004136379966</c:v>
                </c:pt>
                <c:pt idx="756">
                  <c:v>90.231881924897323</c:v>
                </c:pt>
                <c:pt idx="757">
                  <c:v>90.232763048699766</c:v>
                </c:pt>
                <c:pt idx="758">
                  <c:v>90.233647520457879</c:v>
                </c:pt>
                <c:pt idx="759">
                  <c:v>90.234535352890219</c:v>
                </c:pt>
                <c:pt idx="760">
                  <c:v>90.235426558763734</c:v>
                </c:pt>
                <c:pt idx="761">
                  <c:v>90.236321150893815</c:v>
                </c:pt>
                <c:pt idx="762">
                  <c:v>90.237219142144497</c:v>
                </c:pt>
                <c:pt idx="763">
                  <c:v>90.2381205454287</c:v>
                </c:pt>
                <c:pt idx="764">
                  <c:v>90.239025373708301</c:v>
                </c:pt>
                <c:pt idx="765">
                  <c:v>90.239933639994462</c:v>
                </c:pt>
                <c:pt idx="766">
                  <c:v>90.240845357347681</c:v>
                </c:pt>
                <c:pt idx="767">
                  <c:v>90.241760538878054</c:v>
                </c:pt>
                <c:pt idx="768">
                  <c:v>90.242679197745517</c:v>
                </c:pt>
                <c:pt idx="769">
                  <c:v>90.243601347159839</c:v>
                </c:pt>
                <c:pt idx="770">
                  <c:v>90.244527000381069</c:v>
                </c:pt>
                <c:pt idx="771">
                  <c:v>90.24545617071955</c:v>
                </c:pt>
                <c:pt idx="772">
                  <c:v>90.246388871536126</c:v>
                </c:pt>
                <c:pt idx="773">
                  <c:v>90.247325116242394</c:v>
                </c:pt>
                <c:pt idx="774">
                  <c:v>90.248264918300848</c:v>
                </c:pt>
                <c:pt idx="775">
                  <c:v>90.249208291225116</c:v>
                </c:pt>
                <c:pt idx="776">
                  <c:v>90.250155248580143</c:v>
                </c:pt>
                <c:pt idx="777">
                  <c:v>90.251105803982298</c:v>
                </c:pt>
                <c:pt idx="778">
                  <c:v>90.252059971099726</c:v>
                </c:pt>
                <c:pt idx="779">
                  <c:v>90.253017763652409</c:v>
                </c:pt>
                <c:pt idx="780">
                  <c:v>90.253979195412427</c:v>
                </c:pt>
                <c:pt idx="781">
                  <c:v>90.254944280204114</c:v>
                </c:pt>
                <c:pt idx="782">
                  <c:v>90.25591303190437</c:v>
                </c:pt>
                <c:pt idx="783">
                  <c:v>90.256885464442661</c:v>
                </c:pt>
                <c:pt idx="784">
                  <c:v>90.257861591801401</c:v>
                </c:pt>
                <c:pt idx="785">
                  <c:v>90.258841428016083</c:v>
                </c:pt>
                <c:pt idx="786">
                  <c:v>90.259824987175421</c:v>
                </c:pt>
                <c:pt idx="787">
                  <c:v>90.2608122834217</c:v>
                </c:pt>
                <c:pt idx="788">
                  <c:v>90.261803330950812</c:v>
                </c:pt>
                <c:pt idx="789">
                  <c:v>90.262798144012535</c:v>
                </c:pt>
                <c:pt idx="790">
                  <c:v>90.263796736910834</c:v>
                </c:pt>
                <c:pt idx="791">
                  <c:v>90.264799124003844</c:v>
                </c:pt>
                <c:pt idx="792">
                  <c:v>90.265805319704313</c:v>
                </c:pt>
                <c:pt idx="793">
                  <c:v>90.266815338479589</c:v>
                </c:pt>
                <c:pt idx="794">
                  <c:v>90.267829194852027</c:v>
                </c:pt>
                <c:pt idx="795">
                  <c:v>90.26884690339908</c:v>
                </c:pt>
                <c:pt idx="796">
                  <c:v>90.26986847875348</c:v>
                </c:pt>
                <c:pt idx="797">
                  <c:v>90.270893935603596</c:v>
                </c:pt>
                <c:pt idx="798">
                  <c:v>90.271923288693444</c:v>
                </c:pt>
                <c:pt idx="799">
                  <c:v>90.272956552823118</c:v>
                </c:pt>
                <c:pt idx="800">
                  <c:v>90.273993742848759</c:v>
                </c:pt>
                <c:pt idx="801">
                  <c:v>90.275034873683012</c:v>
                </c:pt>
                <c:pt idx="802">
                  <c:v>90.276079960295064</c:v>
                </c:pt>
                <c:pt idx="803">
                  <c:v>90.277129017710905</c:v>
                </c:pt>
                <c:pt idx="804">
                  <c:v>90.278182061013609</c:v>
                </c:pt>
                <c:pt idx="805">
                  <c:v>90.279239105343436</c:v>
                </c:pt>
                <c:pt idx="806">
                  <c:v>90.280300165898154</c:v>
                </c:pt>
                <c:pt idx="807">
                  <c:v>90.281365257933217</c:v>
                </c:pt>
                <c:pt idx="808">
                  <c:v>90.282434396761928</c:v>
                </c:pt>
                <c:pt idx="809">
                  <c:v>90.283507597755758</c:v>
                </c:pt>
                <c:pt idx="810">
                  <c:v>90.284584876344496</c:v>
                </c:pt>
                <c:pt idx="811">
                  <c:v>90.285666248016497</c:v>
                </c:pt>
                <c:pt idx="812">
                  <c:v>90.286751728318862</c:v>
                </c:pt>
                <c:pt idx="813">
                  <c:v>90.287841332857781</c:v>
                </c:pt>
                <c:pt idx="814">
                  <c:v>90.288935077298575</c:v>
                </c:pt>
                <c:pt idx="815">
                  <c:v>90.290032977366081</c:v>
                </c:pt>
                <c:pt idx="816">
                  <c:v>90.291135048844779</c:v>
                </c:pt>
                <c:pt idx="817">
                  <c:v>90.292241307579047</c:v>
                </c:pt>
                <c:pt idx="818">
                  <c:v>90.29335176947346</c:v>
                </c:pt>
                <c:pt idx="819">
                  <c:v>90.294466450492848</c:v>
                </c:pt>
                <c:pt idx="820">
                  <c:v>90.295585366662692</c:v>
                </c:pt>
                <c:pt idx="821">
                  <c:v>90.296708534069253</c:v>
                </c:pt>
                <c:pt idx="822">
                  <c:v>90.297835968859872</c:v>
                </c:pt>
                <c:pt idx="823">
                  <c:v>90.298967687243163</c:v>
                </c:pt>
                <c:pt idx="824">
                  <c:v>90.300103705489207</c:v>
                </c:pt>
                <c:pt idx="825">
                  <c:v>90.301244039929841</c:v>
                </c:pt>
                <c:pt idx="826">
                  <c:v>90.302388706958894</c:v>
                </c:pt>
                <c:pt idx="827">
                  <c:v>90.303537723032406</c:v>
                </c:pt>
                <c:pt idx="828">
                  <c:v>90.304691104668819</c:v>
                </c:pt>
                <c:pt idx="829">
                  <c:v>90.305848868449317</c:v>
                </c:pt>
                <c:pt idx="830">
                  <c:v>90.307011031017936</c:v>
                </c:pt>
                <c:pt idx="831">
                  <c:v>90.308177609081952</c:v>
                </c:pt>
                <c:pt idx="832">
                  <c:v>90.309348619411907</c:v>
                </c:pt>
                <c:pt idx="833">
                  <c:v>90.310524078842107</c:v>
                </c:pt>
                <c:pt idx="834">
                  <c:v>90.311704004270652</c:v>
                </c:pt>
                <c:pt idx="835">
                  <c:v>90.312888412659774</c:v>
                </c:pt>
                <c:pt idx="836">
                  <c:v>90.314077321036109</c:v>
                </c:pt>
                <c:pt idx="837">
                  <c:v>90.315270746490796</c:v>
                </c:pt>
                <c:pt idx="838">
                  <c:v>90.316468706179961</c:v>
                </c:pt>
                <c:pt idx="839">
                  <c:v>90.317671217324701</c:v>
                </c:pt>
                <c:pt idx="840">
                  <c:v>90.318878297211498</c:v>
                </c:pt>
                <c:pt idx="841">
                  <c:v>90.320089963192402</c:v>
                </c:pt>
                <c:pt idx="842">
                  <c:v>90.32130623268533</c:v>
                </c:pt>
                <c:pt idx="843">
                  <c:v>90.322527123174254</c:v>
                </c:pt>
                <c:pt idx="844">
                  <c:v>90.32375265220945</c:v>
                </c:pt>
                <c:pt idx="845">
                  <c:v>90.324982837407873</c:v>
                </c:pt>
                <c:pt idx="846">
                  <c:v>90.326217696453213</c:v>
                </c:pt>
                <c:pt idx="847">
                  <c:v>90.327457247096262</c:v>
                </c:pt>
                <c:pt idx="848">
                  <c:v>90.32870150715523</c:v>
                </c:pt>
                <c:pt idx="849">
                  <c:v>90.329950494515842</c:v>
                </c:pt>
                <c:pt idx="850">
                  <c:v>90.331204227131664</c:v>
                </c:pt>
                <c:pt idx="851">
                  <c:v>90.332462723024463</c:v>
                </c:pt>
                <c:pt idx="852">
                  <c:v>90.333726000284301</c:v>
                </c:pt>
                <c:pt idx="853">
                  <c:v>90.334994077069851</c:v>
                </c:pt>
                <c:pt idx="854">
                  <c:v>90.33626697160868</c:v>
                </c:pt>
                <c:pt idx="855">
                  <c:v>90.337544702197576</c:v>
                </c:pt>
                <c:pt idx="856">
                  <c:v>90.338827287202619</c:v>
                </c:pt>
                <c:pt idx="857">
                  <c:v>90.340114745059623</c:v>
                </c:pt>
                <c:pt idx="858">
                  <c:v>90.341407094274288</c:v>
                </c:pt>
                <c:pt idx="859">
                  <c:v>90.342704353422576</c:v>
                </c:pt>
                <c:pt idx="860">
                  <c:v>90.344006541150833</c:v>
                </c:pt>
                <c:pt idx="861">
                  <c:v>90.345313676176175</c:v>
                </c:pt>
                <c:pt idx="862">
                  <c:v>90.346625777286718</c:v>
                </c:pt>
                <c:pt idx="863">
                  <c:v>90.347942863341828</c:v>
                </c:pt>
                <c:pt idx="864">
                  <c:v>90.349264953272339</c:v>
                </c:pt>
                <c:pt idx="865">
                  <c:v>90.35059206608102</c:v>
                </c:pt>
                <c:pt idx="866">
                  <c:v>90.351924220842619</c:v>
                </c:pt>
                <c:pt idx="867">
                  <c:v>90.353261436704216</c:v>
                </c:pt>
                <c:pt idx="868">
                  <c:v>90.354603732885565</c:v>
                </c:pt>
                <c:pt idx="869">
                  <c:v>90.355951128679308</c:v>
                </c:pt>
                <c:pt idx="870">
                  <c:v>90.357303643451189</c:v>
                </c:pt>
                <c:pt idx="871">
                  <c:v>90.358661296640477</c:v>
                </c:pt>
                <c:pt idx="872">
                  <c:v>90.360024107760097</c:v>
                </c:pt>
                <c:pt idx="873">
                  <c:v>90.361392096397054</c:v>
                </c:pt>
                <c:pt idx="874">
                  <c:v>90.362765282212536</c:v>
                </c:pt>
                <c:pt idx="875">
                  <c:v>90.364143684942405</c:v>
                </c:pt>
                <c:pt idx="876">
                  <c:v>90.36552732439722</c:v>
                </c:pt>
                <c:pt idx="877">
                  <c:v>90.36691622046277</c:v>
                </c:pt>
                <c:pt idx="878">
                  <c:v>90.368310393100259</c:v>
                </c:pt>
                <c:pt idx="879">
                  <c:v>90.369709862346525</c:v>
                </c:pt>
                <c:pt idx="880">
                  <c:v>90.371114648314403</c:v>
                </c:pt>
                <c:pt idx="881">
                  <c:v>90.372524771193028</c:v>
                </c:pt>
                <c:pt idx="882">
                  <c:v>90.37394025124803</c:v>
                </c:pt>
                <c:pt idx="883">
                  <c:v>90.375361108821934</c:v>
                </c:pt>
                <c:pt idx="884">
                  <c:v>90.376787364334362</c:v>
                </c:pt>
                <c:pt idx="885">
                  <c:v>90.378219038282381</c:v>
                </c:pt>
                <c:pt idx="886">
                  <c:v>90.379656151240781</c:v>
                </c:pt>
                <c:pt idx="887">
                  <c:v>90.381098723862323</c:v>
                </c:pt>
                <c:pt idx="888">
                  <c:v>90.382546776878101</c:v>
                </c:pt>
                <c:pt idx="889">
                  <c:v>90.384000331097809</c:v>
                </c:pt>
                <c:pt idx="890">
                  <c:v>90.385459407410053</c:v>
                </c:pt>
                <c:pt idx="891">
                  <c:v>90.38692402678258</c:v>
                </c:pt>
                <c:pt idx="892">
                  <c:v>90.388394210262661</c:v>
                </c:pt>
                <c:pt idx="893">
                  <c:v>90.389869978977387</c:v>
                </c:pt>
                <c:pt idx="894">
                  <c:v>90.391351354133874</c:v>
                </c:pt>
                <c:pt idx="895">
                  <c:v>90.392838357019741</c:v>
                </c:pt>
                <c:pt idx="896">
                  <c:v>90.394331009003167</c:v>
                </c:pt>
                <c:pt idx="897">
                  <c:v>90.39582933153342</c:v>
                </c:pt>
                <c:pt idx="898">
                  <c:v>90.39733334614111</c:v>
                </c:pt>
                <c:pt idx="899">
                  <c:v>90.398843074438375</c:v>
                </c:pt>
                <c:pt idx="900">
                  <c:v>90.400358538119349</c:v>
                </c:pt>
                <c:pt idx="901">
                  <c:v>90.40187975896032</c:v>
                </c:pt>
                <c:pt idx="902">
                  <c:v>90.403406758820196</c:v>
                </c:pt>
                <c:pt idx="903">
                  <c:v>90.404939559640724</c:v>
                </c:pt>
                <c:pt idx="904">
                  <c:v>90.406478183446808</c:v>
                </c:pt>
                <c:pt idx="905">
                  <c:v>90.408022652346787</c:v>
                </c:pt>
                <c:pt idx="906">
                  <c:v>90.409572988532858</c:v>
                </c:pt>
                <c:pt idx="907">
                  <c:v>90.411129214281331</c:v>
                </c:pt>
                <c:pt idx="908">
                  <c:v>90.412691351952873</c:v>
                </c:pt>
                <c:pt idx="909">
                  <c:v>90.414259423992945</c:v>
                </c:pt>
                <c:pt idx="910">
                  <c:v>90.415833452932105</c:v>
                </c:pt>
                <c:pt idx="911">
                  <c:v>90.417413461386261</c:v>
                </c:pt>
                <c:pt idx="912">
                  <c:v>90.41899947205701</c:v>
                </c:pt>
                <c:pt idx="913">
                  <c:v>90.420591507732027</c:v>
                </c:pt>
                <c:pt idx="914">
                  <c:v>90.422189591285289</c:v>
                </c:pt>
                <c:pt idx="915">
                  <c:v>90.423793745677514</c:v>
                </c:pt>
                <c:pt idx="916">
                  <c:v>90.42540399395638</c:v>
                </c:pt>
                <c:pt idx="917">
                  <c:v>90.4270203592569</c:v>
                </c:pt>
                <c:pt idx="918">
                  <c:v>90.428642864801802</c:v>
                </c:pt>
                <c:pt idx="919">
                  <c:v>90.430271533901774</c:v>
                </c:pt>
                <c:pt idx="920">
                  <c:v>90.431906389955799</c:v>
                </c:pt>
                <c:pt idx="921">
                  <c:v>90.433547456451564</c:v>
                </c:pt>
                <c:pt idx="922">
                  <c:v>90.435194756965728</c:v>
                </c:pt>
                <c:pt idx="923">
                  <c:v>90.436848315164312</c:v>
                </c:pt>
                <c:pt idx="924">
                  <c:v>90.438508154802946</c:v>
                </c:pt>
                <c:pt idx="925">
                  <c:v>90.440174299727332</c:v>
                </c:pt>
                <c:pt idx="926">
                  <c:v>90.441846773873422</c:v>
                </c:pt>
                <c:pt idx="927">
                  <c:v>90.443525601267936</c:v>
                </c:pt>
                <c:pt idx="928">
                  <c:v>90.44521080602857</c:v>
                </c:pt>
                <c:pt idx="929">
                  <c:v>90.446902412364395</c:v>
                </c:pt>
                <c:pt idx="930">
                  <c:v>90.448600444576186</c:v>
                </c:pt>
                <c:pt idx="931">
                  <c:v>90.450304927056791</c:v>
                </c:pt>
                <c:pt idx="932">
                  <c:v>90.452015884291441</c:v>
                </c:pt>
                <c:pt idx="933">
                  <c:v>90.453733340858136</c:v>
                </c:pt>
                <c:pt idx="934">
                  <c:v>90.455457321427929</c:v>
                </c:pt>
                <c:pt idx="935">
                  <c:v>90.457187850765365</c:v>
                </c:pt>
                <c:pt idx="936">
                  <c:v>90.458924953728797</c:v>
                </c:pt>
                <c:pt idx="937">
                  <c:v>90.460668655270695</c:v>
                </c:pt>
                <c:pt idx="938">
                  <c:v>90.462418980438059</c:v>
                </c:pt>
                <c:pt idx="939">
                  <c:v>90.464175954372735</c:v>
                </c:pt>
                <c:pt idx="940">
                  <c:v>90.465939602311792</c:v>
                </c:pt>
                <c:pt idx="941">
                  <c:v>90.467709949587899</c:v>
                </c:pt>
                <c:pt idx="942">
                  <c:v>90.469487021629632</c:v>
                </c:pt>
                <c:pt idx="943">
                  <c:v>90.471270843961889</c:v>
                </c:pt>
                <c:pt idx="944">
                  <c:v>90.473061442206216</c:v>
                </c:pt>
                <c:pt idx="945">
                  <c:v>90.47485884208119</c:v>
                </c:pt>
                <c:pt idx="946">
                  <c:v>90.476663069402761</c:v>
                </c:pt>
                <c:pt idx="947">
                  <c:v>90.478474150084651</c:v>
                </c:pt>
                <c:pt idx="948">
                  <c:v>90.48029211013872</c:v>
                </c:pt>
                <c:pt idx="949">
                  <c:v>90.482116975675268</c:v>
                </c:pt>
                <c:pt idx="950">
                  <c:v>90.483948772903474</c:v>
                </c:pt>
                <c:pt idx="951">
                  <c:v>90.485787528131809</c:v>
                </c:pt>
                <c:pt idx="952">
                  <c:v>90.487633267768246</c:v>
                </c:pt>
                <c:pt idx="953">
                  <c:v>90.489486018320846</c:v>
                </c:pt>
                <c:pt idx="954">
                  <c:v>90.491345806397959</c:v>
                </c:pt>
                <c:pt idx="955">
                  <c:v>90.493212658708657</c:v>
                </c:pt>
                <c:pt idx="956">
                  <c:v>90.495086602063168</c:v>
                </c:pt>
                <c:pt idx="957">
                  <c:v>90.496967663373226</c:v>
                </c:pt>
                <c:pt idx="958">
                  <c:v>90.498855869652346</c:v>
                </c:pt>
                <c:pt idx="959">
                  <c:v>90.5007512480164</c:v>
                </c:pt>
                <c:pt idx="960">
                  <c:v>90.502653825683822</c:v>
                </c:pt>
                <c:pt idx="961">
                  <c:v>90.504563629976147</c:v>
                </c:pt>
                <c:pt idx="962">
                  <c:v>90.506480688318248</c:v>
                </c:pt>
                <c:pt idx="963">
                  <c:v>90.508405028238826</c:v>
                </c:pt>
                <c:pt idx="964">
                  <c:v>90.510336677370773</c:v>
                </c:pt>
                <c:pt idx="965">
                  <c:v>90.512275663451604</c:v>
                </c:pt>
                <c:pt idx="966">
                  <c:v>90.514222014323735</c:v>
                </c:pt>
                <c:pt idx="967">
                  <c:v>90.516175757934946</c:v>
                </c:pt>
                <c:pt idx="968">
                  <c:v>90.518136922338883</c:v>
                </c:pt>
                <c:pt idx="969">
                  <c:v>90.520105535695237</c:v>
                </c:pt>
                <c:pt idx="970">
                  <c:v>90.522081626270335</c:v>
                </c:pt>
                <c:pt idx="971">
                  <c:v>90.524065222437358</c:v>
                </c:pt>
                <c:pt idx="972">
                  <c:v>90.526056352676989</c:v>
                </c:pt>
                <c:pt idx="973">
                  <c:v>90.528055045577588</c:v>
                </c:pt>
                <c:pt idx="974">
                  <c:v>90.530061329835661</c:v>
                </c:pt>
                <c:pt idx="975">
                  <c:v>90.53207523425634</c:v>
                </c:pt>
                <c:pt idx="976">
                  <c:v>90.534096787753683</c:v>
                </c:pt>
                <c:pt idx="977">
                  <c:v>90.536126019351215</c:v>
                </c:pt>
                <c:pt idx="978">
                  <c:v>90.538162958182156</c:v>
                </c:pt>
                <c:pt idx="979">
                  <c:v>90.540207633490013</c:v>
                </c:pt>
                <c:pt idx="980">
                  <c:v>90.542260074628885</c:v>
                </c:pt>
                <c:pt idx="981">
                  <c:v>90.544320311063899</c:v>
                </c:pt>
                <c:pt idx="982">
                  <c:v>90.546388372371652</c:v>
                </c:pt>
                <c:pt idx="983">
                  <c:v>90.548464288240609</c:v>
                </c:pt>
                <c:pt idx="984">
                  <c:v>90.550548088471515</c:v>
                </c:pt>
                <c:pt idx="985">
                  <c:v>90.552639802977822</c:v>
                </c:pt>
                <c:pt idx="986">
                  <c:v>90.554739461786141</c:v>
                </c:pt>
                <c:pt idx="987">
                  <c:v>90.556847095036602</c:v>
                </c:pt>
                <c:pt idx="988">
                  <c:v>90.558962732983318</c:v>
                </c:pt>
                <c:pt idx="989">
                  <c:v>90.561086405994885</c:v>
                </c:pt>
                <c:pt idx="990">
                  <c:v>90.563218144554625</c:v>
                </c:pt>
                <c:pt idx="991">
                  <c:v>90.565357979261208</c:v>
                </c:pt>
                <c:pt idx="992">
                  <c:v>90.567505940828951</c:v>
                </c:pt>
                <c:pt idx="993">
                  <c:v>90.569662060088319</c:v>
                </c:pt>
                <c:pt idx="994">
                  <c:v>90.571826367986361</c:v>
                </c:pt>
                <c:pt idx="995">
                  <c:v>90.57399889558711</c:v>
                </c:pt>
                <c:pt idx="996">
                  <c:v>90.576179674072051</c:v>
                </c:pt>
                <c:pt idx="997">
                  <c:v>90.578368734740536</c:v>
                </c:pt>
                <c:pt idx="998">
                  <c:v>90.580566109010235</c:v>
                </c:pt>
                <c:pt idx="999">
                  <c:v>90.582771828417563</c:v>
                </c:pt>
                <c:pt idx="1000">
                  <c:v>90.584985924618195</c:v>
                </c:pt>
                <c:pt idx="1001">
                  <c:v>90.587208429387431</c:v>
                </c:pt>
                <c:pt idx="1002">
                  <c:v>90.589439374620611</c:v>
                </c:pt>
                <c:pt idx="1003">
                  <c:v>90.591678792333767</c:v>
                </c:pt>
                <c:pt idx="1004">
                  <c:v>90.593926714663752</c:v>
                </c:pt>
                <c:pt idx="1005">
                  <c:v>90.596183173869022</c:v>
                </c:pt>
                <c:pt idx="1006">
                  <c:v>90.598448202329863</c:v>
                </c:pt>
                <c:pt idx="1007">
                  <c:v>90.600721832548928</c:v>
                </c:pt>
                <c:pt idx="1008">
                  <c:v>90.603004097151683</c:v>
                </c:pt>
                <c:pt idx="1009">
                  <c:v>90.605295028886914</c:v>
                </c:pt>
                <c:pt idx="1010">
                  <c:v>90.607594660627115</c:v>
                </c:pt>
                <c:pt idx="1011">
                  <c:v>90.609903025368951</c:v>
                </c:pt>
                <c:pt idx="1012">
                  <c:v>90.612220156233775</c:v>
                </c:pt>
                <c:pt idx="1013">
                  <c:v>90.61454608646811</c:v>
                </c:pt>
                <c:pt idx="1014">
                  <c:v>90.616880849444001</c:v>
                </c:pt>
                <c:pt idx="1015">
                  <c:v>90.619224478659618</c:v>
                </c:pt>
                <c:pt idx="1016">
                  <c:v>90.621577007739631</c:v>
                </c:pt>
                <c:pt idx="1017">
                  <c:v>90.623938470435704</c:v>
                </c:pt>
                <c:pt idx="1018">
                  <c:v>90.626308900627038</c:v>
                </c:pt>
                <c:pt idx="1019">
                  <c:v>90.628688332320749</c:v>
                </c:pt>
                <c:pt idx="1020">
                  <c:v>90.631076799652377</c:v>
                </c:pt>
                <c:pt idx="1021">
                  <c:v>90.633474336886394</c:v>
                </c:pt>
                <c:pt idx="1022">
                  <c:v>90.635880978416708</c:v>
                </c:pt>
                <c:pt idx="1023">
                  <c:v>90.638296758767012</c:v>
                </c:pt>
                <c:pt idx="1024">
                  <c:v>90.640721712591429</c:v>
                </c:pt>
                <c:pt idx="1025">
                  <c:v>90.643155874674903</c:v>
                </c:pt>
                <c:pt idx="1026">
                  <c:v>90.645599279933677</c:v>
                </c:pt>
                <c:pt idx="1027">
                  <c:v>90.648051963415924</c:v>
                </c:pt>
                <c:pt idx="1028">
                  <c:v>90.650513960301993</c:v>
                </c:pt>
                <c:pt idx="1029">
                  <c:v>90.652985305905162</c:v>
                </c:pt>
                <c:pt idx="1030">
                  <c:v>90.655466035671935</c:v>
                </c:pt>
                <c:pt idx="1031">
                  <c:v>90.657956185182613</c:v>
                </c:pt>
                <c:pt idx="1032">
                  <c:v>90.660455790151843</c:v>
                </c:pt>
                <c:pt idx="1033">
                  <c:v>90.662964886429023</c:v>
                </c:pt>
                <c:pt idx="1034">
                  <c:v>90.665483509998879</c:v>
                </c:pt>
                <c:pt idx="1035">
                  <c:v>90.668011696981935</c:v>
                </c:pt>
                <c:pt idx="1036">
                  <c:v>90.670549483635014</c:v>
                </c:pt>
                <c:pt idx="1037">
                  <c:v>90.673096906351702</c:v>
                </c:pt>
                <c:pt idx="1038">
                  <c:v>90.675654001663005</c:v>
                </c:pt>
                <c:pt idx="1039">
                  <c:v>90.678220806237704</c:v>
                </c:pt>
                <c:pt idx="1040">
                  <c:v>90.680797356882906</c:v>
                </c:pt>
                <c:pt idx="1041">
                  <c:v>90.683383690544645</c:v>
                </c:pt>
                <c:pt idx="1042">
                  <c:v>90.68597984430825</c:v>
                </c:pt>
                <c:pt idx="1043">
                  <c:v>90.688585855399054</c:v>
                </c:pt>
                <c:pt idx="1044">
                  <c:v>90.691201761182668</c:v>
                </c:pt>
                <c:pt idx="1045">
                  <c:v>90.693827599165743</c:v>
                </c:pt>
                <c:pt idx="1046">
                  <c:v>90.696463406996344</c:v>
                </c:pt>
                <c:pt idx="1047">
                  <c:v>90.699109222464543</c:v>
                </c:pt>
                <c:pt idx="1048">
                  <c:v>90.701765083502892</c:v>
                </c:pt>
                <c:pt idx="1049">
                  <c:v>90.704431028187003</c:v>
                </c:pt>
                <c:pt idx="1050">
                  <c:v>90.707107094736074</c:v>
                </c:pt>
                <c:pt idx="1051">
                  <c:v>90.70979332151343</c:v>
                </c:pt>
                <c:pt idx="1052">
                  <c:v>90.712489747026908</c:v>
                </c:pt>
                <c:pt idx="1053">
                  <c:v>90.715196409929675</c:v>
                </c:pt>
                <c:pt idx="1054">
                  <c:v>90.71791334902052</c:v>
                </c:pt>
                <c:pt idx="1055">
                  <c:v>90.720640603244547</c:v>
                </c:pt>
                <c:pt idx="1056">
                  <c:v>90.7233782116936</c:v>
                </c:pt>
                <c:pt idx="1057">
                  <c:v>90.726126213606904</c:v>
                </c:pt>
                <c:pt idx="1058">
                  <c:v>90.728884648371547</c:v>
                </c:pt>
                <c:pt idx="1059">
                  <c:v>90.731653555523081</c:v>
                </c:pt>
                <c:pt idx="1060">
                  <c:v>90.734432974745985</c:v>
                </c:pt>
                <c:pt idx="1061">
                  <c:v>90.737222945874336</c:v>
                </c:pt>
                <c:pt idx="1062">
                  <c:v>90.740023508892307</c:v>
                </c:pt>
                <c:pt idx="1063">
                  <c:v>90.742834703934648</c:v>
                </c:pt>
                <c:pt idx="1064">
                  <c:v>90.745656571287384</c:v>
                </c:pt>
                <c:pt idx="1065">
                  <c:v>90.74848915138827</c:v>
                </c:pt>
                <c:pt idx="1066">
                  <c:v>90.751332484827401</c:v>
                </c:pt>
                <c:pt idx="1067">
                  <c:v>90.754186612347723</c:v>
                </c:pt>
                <c:pt idx="1068">
                  <c:v>90.757051574845661</c:v>
                </c:pt>
                <c:pt idx="1069">
                  <c:v>90.759927413371727</c:v>
                </c:pt>
                <c:pt idx="1070">
                  <c:v>90.76281416913092</c:v>
                </c:pt>
                <c:pt idx="1071">
                  <c:v>90.765711883483476</c:v>
                </c:pt>
                <c:pt idx="1072">
                  <c:v>90.768620597945286</c:v>
                </c:pt>
                <c:pt idx="1073">
                  <c:v>90.771540354188659</c:v>
                </c:pt>
                <c:pt idx="1074">
                  <c:v>90.77447119404269</c:v>
                </c:pt>
                <c:pt idx="1075">
                  <c:v>90.777413159494031</c:v>
                </c:pt>
                <c:pt idx="1076">
                  <c:v>90.780366292687333</c:v>
                </c:pt>
                <c:pt idx="1077">
                  <c:v>90.783330635925878</c:v>
                </c:pt>
                <c:pt idx="1078">
                  <c:v>90.786306231672214</c:v>
                </c:pt>
                <c:pt idx="1079">
                  <c:v>90.789293122548642</c:v>
                </c:pt>
                <c:pt idx="1080">
                  <c:v>90.792291351337866</c:v>
                </c:pt>
                <c:pt idx="1081">
                  <c:v>90.79530096098361</c:v>
                </c:pt>
                <c:pt idx="1082">
                  <c:v>90.798321994591177</c:v>
                </c:pt>
                <c:pt idx="1083">
                  <c:v>90.801354495427987</c:v>
                </c:pt>
                <c:pt idx="1084">
                  <c:v>90.804398506924301</c:v>
                </c:pt>
                <c:pt idx="1085">
                  <c:v>90.807454072673764</c:v>
                </c:pt>
                <c:pt idx="1086">
                  <c:v>90.810521236433914</c:v>
                </c:pt>
                <c:pt idx="1087">
                  <c:v>90.813600042126964</c:v>
                </c:pt>
                <c:pt idx="1088">
                  <c:v>90.816690533840216</c:v>
                </c:pt>
                <c:pt idx="1089">
                  <c:v>90.819792755826896</c:v>
                </c:pt>
                <c:pt idx="1090">
                  <c:v>90.822906752506498</c:v>
                </c:pt>
                <c:pt idx="1091">
                  <c:v>90.826032568465592</c:v>
                </c:pt>
                <c:pt idx="1092">
                  <c:v>90.829170248458439</c:v>
                </c:pt>
                <c:pt idx="1093">
                  <c:v>90.832319837407425</c:v>
                </c:pt>
                <c:pt idx="1094">
                  <c:v>90.835481380403905</c:v>
                </c:pt>
                <c:pt idx="1095">
                  <c:v>90.83865492270867</c:v>
                </c:pt>
                <c:pt idx="1096">
                  <c:v>90.841840509752657</c:v>
                </c:pt>
                <c:pt idx="1097">
                  <c:v>90.845038187137476</c:v>
                </c:pt>
                <c:pt idx="1098">
                  <c:v>90.848248000636147</c:v>
                </c:pt>
                <c:pt idx="1099">
                  <c:v>90.851469996193686</c:v>
                </c:pt>
                <c:pt idx="1100">
                  <c:v>90.854704219927697</c:v>
                </c:pt>
                <c:pt idx="1101">
                  <c:v>90.857950718129061</c:v>
                </c:pt>
                <c:pt idx="1102">
                  <c:v>90.861209537262567</c:v>
                </c:pt>
                <c:pt idx="1103">
                  <c:v>90.864480723967489</c:v>
                </c:pt>
                <c:pt idx="1104">
                  <c:v>90.867764325058332</c:v>
                </c:pt>
                <c:pt idx="1105">
                  <c:v>90.871060387525318</c:v>
                </c:pt>
                <c:pt idx="1106">
                  <c:v>90.8743689585352</c:v>
                </c:pt>
                <c:pt idx="1107">
                  <c:v>90.877690085431851</c:v>
                </c:pt>
                <c:pt idx="1108">
                  <c:v>90.88102381573681</c:v>
                </c:pt>
                <c:pt idx="1109">
                  <c:v>90.884370197150062</c:v>
                </c:pt>
                <c:pt idx="1110">
                  <c:v>90.88772927755069</c:v>
                </c:pt>
                <c:pt idx="1111">
                  <c:v>90.891101104997418</c:v>
                </c:pt>
                <c:pt idx="1112">
                  <c:v>90.894485727729389</c:v>
                </c:pt>
                <c:pt idx="1113">
                  <c:v>90.897883194166681</c:v>
                </c:pt>
                <c:pt idx="1114">
                  <c:v>90.901293552911199</c:v>
                </c:pt>
                <c:pt idx="1115">
                  <c:v>90.9047168527471</c:v>
                </c:pt>
                <c:pt idx="1116">
                  <c:v>90.908153142641581</c:v>
                </c:pt>
                <c:pt idx="1117">
                  <c:v>90.911602471745539</c:v>
                </c:pt>
                <c:pt idx="1118">
                  <c:v>90.91506488939423</c:v>
                </c:pt>
                <c:pt idx="1119">
                  <c:v>90.918540445107922</c:v>
                </c:pt>
                <c:pt idx="1120">
                  <c:v>90.922029188592603</c:v>
                </c:pt>
                <c:pt idx="1121">
                  <c:v>90.925531169740637</c:v>
                </c:pt>
                <c:pt idx="1122">
                  <c:v>90.929046438631488</c:v>
                </c:pt>
                <c:pt idx="1123">
                  <c:v>90.932575045532289</c:v>
                </c:pt>
                <c:pt idx="1124">
                  <c:v>90.936117040898651</c:v>
                </c:pt>
                <c:pt idx="1125">
                  <c:v>90.939672475375346</c:v>
                </c:pt>
                <c:pt idx="1126">
                  <c:v>90.943241399796847</c:v>
                </c:pt>
                <c:pt idx="1127">
                  <c:v>90.946823865188236</c:v>
                </c:pt>
                <c:pt idx="1128">
                  <c:v>90.950419922765647</c:v>
                </c:pt>
                <c:pt idx="1129">
                  <c:v>90.954029623937231</c:v>
                </c:pt>
                <c:pt idx="1130">
                  <c:v>90.957653020303667</c:v>
                </c:pt>
                <c:pt idx="1131">
                  <c:v>90.961290163658916</c:v>
                </c:pt>
                <c:pt idx="1132">
                  <c:v>90.964941105990917</c:v>
                </c:pt>
                <c:pt idx="1133">
                  <c:v>90.968605899482284</c:v>
                </c:pt>
                <c:pt idx="1134">
                  <c:v>90.972284596511116</c:v>
                </c:pt>
                <c:pt idx="1135">
                  <c:v>90.975977249651507</c:v>
                </c:pt>
                <c:pt idx="1136">
                  <c:v>90.979683911674442</c:v>
                </c:pt>
                <c:pt idx="1137">
                  <c:v>90.983404635548396</c:v>
                </c:pt>
                <c:pt idx="1138">
                  <c:v>90.987139474440127</c:v>
                </c:pt>
                <c:pt idx="1139">
                  <c:v>90.990888481715345</c:v>
                </c:pt>
                <c:pt idx="1140">
                  <c:v>90.994651710939436</c:v>
                </c:pt>
                <c:pt idx="1141">
                  <c:v>90.998429215878232</c:v>
                </c:pt>
                <c:pt idx="1142">
                  <c:v>91.00222105049869</c:v>
                </c:pt>
                <c:pt idx="1143">
                  <c:v>91.006027268969603</c:v>
                </c:pt>
                <c:pt idx="1144">
                  <c:v>91.009847925662385</c:v>
                </c:pt>
                <c:pt idx="1145">
                  <c:v>91.013683075151789</c:v>
                </c:pt>
                <c:pt idx="1146">
                  <c:v>91.017532772216597</c:v>
                </c:pt>
                <c:pt idx="1147">
                  <c:v>91.021397071840468</c:v>
                </c:pt>
                <c:pt idx="1148">
                  <c:v>91.025276029212506</c:v>
                </c:pt>
                <c:pt idx="1149">
                  <c:v>91.029169699728172</c:v>
                </c:pt>
                <c:pt idx="1150">
                  <c:v>91.033078138989936</c:v>
                </c:pt>
                <c:pt idx="1151">
                  <c:v>91.037001402808002</c:v>
                </c:pt>
                <c:pt idx="1152">
                  <c:v>91.040939547201205</c:v>
                </c:pt>
                <c:pt idx="1153">
                  <c:v>91.044892628397506</c:v>
                </c:pt>
                <c:pt idx="1154">
                  <c:v>91.048860702835029</c:v>
                </c:pt>
                <c:pt idx="1155">
                  <c:v>91.052843827162633</c:v>
                </c:pt>
                <c:pt idx="1156">
                  <c:v>91.056842058240719</c:v>
                </c:pt>
                <c:pt idx="1157">
                  <c:v>91.060855453142011</c:v>
                </c:pt>
                <c:pt idx="1158">
                  <c:v>91.064884069152299</c:v>
                </c:pt>
                <c:pt idx="1159">
                  <c:v>91.06892796377123</c:v>
                </c:pt>
                <c:pt idx="1160">
                  <c:v>91.072987194713022</c:v>
                </c:pt>
                <c:pt idx="1161">
                  <c:v>91.077061819907314</c:v>
                </c:pt>
                <c:pt idx="1162">
                  <c:v>91.081151897499851</c:v>
                </c:pt>
                <c:pt idx="1163">
                  <c:v>91.085257485853333</c:v>
                </c:pt>
                <c:pt idx="1164">
                  <c:v>91.089378643548201</c:v>
                </c:pt>
                <c:pt idx="1165">
                  <c:v>91.093515429383302</c:v>
                </c:pt>
                <c:pt idx="1166">
                  <c:v>91.097667902376827</c:v>
                </c:pt>
                <c:pt idx="1167">
                  <c:v>91.101836121766993</c:v>
                </c:pt>
                <c:pt idx="1168">
                  <c:v>91.106020147012813</c:v>
                </c:pt>
                <c:pt idx="1169">
                  <c:v>91.110220037795074</c:v>
                </c:pt>
                <c:pt idx="1170">
                  <c:v>91.114435854016847</c:v>
                </c:pt>
                <c:pt idx="1171">
                  <c:v>91.118667655804472</c:v>
                </c:pt>
                <c:pt idx="1172">
                  <c:v>91.122915503508366</c:v>
                </c:pt>
                <c:pt idx="1173">
                  <c:v>91.12717945770369</c:v>
                </c:pt>
                <c:pt idx="1174">
                  <c:v>91.131459579191244</c:v>
                </c:pt>
                <c:pt idx="1175">
                  <c:v>91.135755928998321</c:v>
                </c:pt>
                <c:pt idx="1176">
                  <c:v>91.140068568379391</c:v>
                </c:pt>
                <c:pt idx="1177">
                  <c:v>91.144397558816991</c:v>
                </c:pt>
                <c:pt idx="1178">
                  <c:v>91.148742962022496</c:v>
                </c:pt>
                <c:pt idx="1179">
                  <c:v>91.153104839937029</c:v>
                </c:pt>
                <c:pt idx="1180">
                  <c:v>91.157483254732085</c:v>
                </c:pt>
                <c:pt idx="1181">
                  <c:v>91.161878268810582</c:v>
                </c:pt>
                <c:pt idx="1182">
                  <c:v>91.166289944807559</c:v>
                </c:pt>
                <c:pt idx="1183">
                  <c:v>91.17071834559097</c:v>
                </c:pt>
                <c:pt idx="1184">
                  <c:v>91.17516353426258</c:v>
                </c:pt>
                <c:pt idx="1185">
                  <c:v>91.179625574158777</c:v>
                </c:pt>
                <c:pt idx="1186">
                  <c:v>91.184104528851435</c:v>
                </c:pt>
                <c:pt idx="1187">
                  <c:v>91.188600462148642</c:v>
                </c:pt>
                <c:pt idx="1188">
                  <c:v>91.193113438095651</c:v>
                </c:pt>
                <c:pt idx="1189">
                  <c:v>91.197643520975745</c:v>
                </c:pt>
                <c:pt idx="1190">
                  <c:v>91.202190775310868</c:v>
                </c:pt>
                <c:pt idx="1191">
                  <c:v>91.206755265862739</c:v>
                </c:pt>
                <c:pt idx="1192">
                  <c:v>91.211337057633543</c:v>
                </c:pt>
                <c:pt idx="1193">
                  <c:v>91.21593621586679</c:v>
                </c:pt>
                <c:pt idx="1194">
                  <c:v>91.220552806048246</c:v>
                </c:pt>
                <c:pt idx="1195">
                  <c:v>91.225186893906667</c:v>
                </c:pt>
                <c:pt idx="1196">
                  <c:v>91.229838545414808</c:v>
                </c:pt>
                <c:pt idx="1197">
                  <c:v>91.234507826790093</c:v>
                </c:pt>
                <c:pt idx="1198">
                  <c:v>91.239194804495682</c:v>
                </c:pt>
                <c:pt idx="1199">
                  <c:v>91.243899545241206</c:v>
                </c:pt>
                <c:pt idx="1200">
                  <c:v>91.248622115983665</c:v>
                </c:pt>
                <c:pt idx="1201">
                  <c:v>91.253362583928293</c:v>
                </c:pt>
                <c:pt idx="1202">
                  <c:v>91.258121016529444</c:v>
                </c:pt>
                <c:pt idx="1203">
                  <c:v>91.262897481491464</c:v>
                </c:pt>
                <c:pt idx="1204">
                  <c:v>91.267692046769568</c:v>
                </c:pt>
                <c:pt idx="1205">
                  <c:v>91.272504780570699</c:v>
                </c:pt>
                <c:pt idx="1206">
                  <c:v>91.277335751354514</c:v>
                </c:pt>
                <c:pt idx="1207">
                  <c:v>91.282185027834018</c:v>
                </c:pt>
                <c:pt idx="1208">
                  <c:v>91.287052678976792</c:v>
                </c:pt>
                <c:pt idx="1209">
                  <c:v>91.291938774005644</c:v>
                </c:pt>
                <c:pt idx="1210">
                  <c:v>91.296843382399544</c:v>
                </c:pt>
                <c:pt idx="1211">
                  <c:v>91.30176657389454</c:v>
                </c:pt>
                <c:pt idx="1212">
                  <c:v>91.306708418484718</c:v>
                </c:pt>
                <c:pt idx="1213">
                  <c:v>91.311668986423015</c:v>
                </c:pt>
                <c:pt idx="1214">
                  <c:v>91.316648348222117</c:v>
                </c:pt>
                <c:pt idx="1215">
                  <c:v>91.321646574655446</c:v>
                </c:pt>
                <c:pt idx="1216">
                  <c:v>91.326663736758007</c:v>
                </c:pt>
                <c:pt idx="1217">
                  <c:v>91.331699905827321</c:v>
                </c:pt>
                <c:pt idx="1218">
                  <c:v>91.336755153424278</c:v>
                </c:pt>
                <c:pt idx="1219">
                  <c:v>91.341829551374161</c:v>
                </c:pt>
                <c:pt idx="1220">
                  <c:v>91.346923171767486</c:v>
                </c:pt>
                <c:pt idx="1221">
                  <c:v>91.352036086960936</c:v>
                </c:pt>
                <c:pt idx="1222">
                  <c:v>91.357168369578289</c:v>
                </c:pt>
                <c:pt idx="1223">
                  <c:v>91.362320092511368</c:v>
                </c:pt>
                <c:pt idx="1224">
                  <c:v>91.367491328920892</c:v>
                </c:pt>
                <c:pt idx="1225">
                  <c:v>91.372682152237516</c:v>
                </c:pt>
                <c:pt idx="1226">
                  <c:v>91.377892636162684</c:v>
                </c:pt>
                <c:pt idx="1227">
                  <c:v>91.383122854669622</c:v>
                </c:pt>
                <c:pt idx="1228">
                  <c:v>91.388372882004177</c:v>
                </c:pt>
                <c:pt idx="1229">
                  <c:v>91.393642792685895</c:v>
                </c:pt>
                <c:pt idx="1230">
                  <c:v>91.398932661508809</c:v>
                </c:pt>
                <c:pt idx="1231">
                  <c:v>91.40424256354251</c:v>
                </c:pt>
                <c:pt idx="1232">
                  <c:v>91.409572574133122</c:v>
                </c:pt>
                <c:pt idx="1233">
                  <c:v>91.414922768904034</c:v>
                </c:pt>
                <c:pt idx="1234">
                  <c:v>91.420293223757128</c:v>
                </c:pt>
                <c:pt idx="1235">
                  <c:v>91.425684014873525</c:v>
                </c:pt>
                <c:pt idx="1236">
                  <c:v>91.431095218714702</c:v>
                </c:pt>
                <c:pt idx="1237">
                  <c:v>91.436526912023297</c:v>
                </c:pt>
                <c:pt idx="1238">
                  <c:v>91.441979171824201</c:v>
                </c:pt>
                <c:pt idx="1239">
                  <c:v>91.447452075425431</c:v>
                </c:pt>
                <c:pt idx="1240">
                  <c:v>91.452945700419221</c:v>
                </c:pt>
                <c:pt idx="1241">
                  <c:v>91.458460124682802</c:v>
                </c:pt>
                <c:pt idx="1242">
                  <c:v>91.463995426379526</c:v>
                </c:pt>
                <c:pt idx="1243">
                  <c:v>91.469551683959807</c:v>
                </c:pt>
                <c:pt idx="1244">
                  <c:v>91.475128976162097</c:v>
                </c:pt>
                <c:pt idx="1245">
                  <c:v>91.480727382013853</c:v>
                </c:pt>
                <c:pt idx="1246">
                  <c:v>91.486346980832465</c:v>
                </c:pt>
                <c:pt idx="1247">
                  <c:v>91.491987852226373</c:v>
                </c:pt>
                <c:pt idx="1248">
                  <c:v>91.497650076095965</c:v>
                </c:pt>
                <c:pt idx="1249">
                  <c:v>91.503333732634545</c:v>
                </c:pt>
                <c:pt idx="1250">
                  <c:v>91.509038902329351</c:v>
                </c:pt>
                <c:pt idx="1251">
                  <c:v>91.514765665962642</c:v>
                </c:pt>
                <c:pt idx="1252">
                  <c:v>91.520514104612545</c:v>
                </c:pt>
                <c:pt idx="1253">
                  <c:v>91.526284299654108</c:v>
                </c:pt>
                <c:pt idx="1254">
                  <c:v>91.532076332760397</c:v>
                </c:pt>
                <c:pt idx="1255">
                  <c:v>91.537890285903259</c:v>
                </c:pt>
                <c:pt idx="1256">
                  <c:v>91.543726241354648</c:v>
                </c:pt>
                <c:pt idx="1257">
                  <c:v>91.549584281687402</c:v>
                </c:pt>
                <c:pt idx="1258">
                  <c:v>91.555464489776327</c:v>
                </c:pt>
                <c:pt idx="1259">
                  <c:v>91.56136694879919</c:v>
                </c:pt>
                <c:pt idx="1260">
                  <c:v>91.567291742237757</c:v>
                </c:pt>
                <c:pt idx="1261">
                  <c:v>91.573238953878828</c:v>
                </c:pt>
                <c:pt idx="1262">
                  <c:v>91.579208667815209</c:v>
                </c:pt>
                <c:pt idx="1263">
                  <c:v>91.585200968446742</c:v>
                </c:pt>
                <c:pt idx="1264">
                  <c:v>91.591215940481405</c:v>
                </c:pt>
                <c:pt idx="1265">
                  <c:v>91.59725366893619</c:v>
                </c:pt>
                <c:pt idx="1266">
                  <c:v>91.603314239138314</c:v>
                </c:pt>
                <c:pt idx="1267">
                  <c:v>91.609397736726066</c:v>
                </c:pt>
                <c:pt idx="1268">
                  <c:v>91.615504247650037</c:v>
                </c:pt>
                <c:pt idx="1269">
                  <c:v>91.621633858173951</c:v>
                </c:pt>
                <c:pt idx="1270">
                  <c:v>91.627786654875834</c:v>
                </c:pt>
                <c:pt idx="1271">
                  <c:v>91.633962724649095</c:v>
                </c:pt>
                <c:pt idx="1272">
                  <c:v>91.640162154703404</c:v>
                </c:pt>
                <c:pt idx="1273">
                  <c:v>91.646385032565846</c:v>
                </c:pt>
                <c:pt idx="1274">
                  <c:v>91.652631446082012</c:v>
                </c:pt>
                <c:pt idx="1275">
                  <c:v>91.658901483416926</c:v>
                </c:pt>
                <c:pt idx="1276">
                  <c:v>91.665195233056153</c:v>
                </c:pt>
                <c:pt idx="1277">
                  <c:v>91.671512783806918</c:v>
                </c:pt>
                <c:pt idx="1278">
                  <c:v>91.677854224799034</c:v>
                </c:pt>
                <c:pt idx="1279">
                  <c:v>91.68421964548611</c:v>
                </c:pt>
                <c:pt idx="1280">
                  <c:v>91.690609135646454</c:v>
                </c:pt>
                <c:pt idx="1281">
                  <c:v>91.697022785384206</c:v>
                </c:pt>
                <c:pt idx="1282">
                  <c:v>91.703460685130437</c:v>
                </c:pt>
                <c:pt idx="1283">
                  <c:v>91.70992292564425</c:v>
                </c:pt>
                <c:pt idx="1284">
                  <c:v>91.716409598013641</c:v>
                </c:pt>
                <c:pt idx="1285">
                  <c:v>91.722920793656769</c:v>
                </c:pt>
                <c:pt idx="1286">
                  <c:v>91.729456604323033</c:v>
                </c:pt>
                <c:pt idx="1287">
                  <c:v>91.736017122093983</c:v>
                </c:pt>
                <c:pt idx="1288">
                  <c:v>91.742602439384541</c:v>
                </c:pt>
                <c:pt idx="1289">
                  <c:v>91.749212648944081</c:v>
                </c:pt>
                <c:pt idx="1290">
                  <c:v>91.755847843857396</c:v>
                </c:pt>
                <c:pt idx="1291">
                  <c:v>91.762508117545792</c:v>
                </c:pt>
                <c:pt idx="1292">
                  <c:v>91.769193563768383</c:v>
                </c:pt>
                <c:pt idx="1293">
                  <c:v>91.775904276622867</c:v>
                </c:pt>
                <c:pt idx="1294">
                  <c:v>91.782640350546899</c:v>
                </c:pt>
                <c:pt idx="1295">
                  <c:v>91.789401880318934</c:v>
                </c:pt>
                <c:pt idx="1296">
                  <c:v>91.796188961059542</c:v>
                </c:pt>
                <c:pt idx="1297">
                  <c:v>91.803001688232257</c:v>
                </c:pt>
                <c:pt idx="1298">
                  <c:v>91.809840157644942</c:v>
                </c:pt>
                <c:pt idx="1299">
                  <c:v>91.816704465450655</c:v>
                </c:pt>
                <c:pt idx="1300">
                  <c:v>91.823594708148931</c:v>
                </c:pt>
                <c:pt idx="1301">
                  <c:v>91.830510982586716</c:v>
                </c:pt>
                <c:pt idx="1302">
                  <c:v>91.837453385959577</c:v>
                </c:pt>
                <c:pt idx="1303">
                  <c:v>91.84442201581281</c:v>
                </c:pt>
                <c:pt idx="1304">
                  <c:v>91.851416970042521</c:v>
                </c:pt>
                <c:pt idx="1305">
                  <c:v>91.858438346896648</c:v>
                </c:pt>
                <c:pt idx="1306">
                  <c:v>91.865486244976239</c:v>
                </c:pt>
                <c:pt idx="1307">
                  <c:v>91.872560763236422</c:v>
                </c:pt>
                <c:pt idx="1308">
                  <c:v>91.879662000987594</c:v>
                </c:pt>
                <c:pt idx="1309">
                  <c:v>91.886790057896519</c:v>
                </c:pt>
                <c:pt idx="1310">
                  <c:v>91.893945033987364</c:v>
                </c:pt>
                <c:pt idx="1311">
                  <c:v>91.901127029643007</c:v>
                </c:pt>
                <c:pt idx="1312">
                  <c:v>91.908336145605929</c:v>
                </c:pt>
                <c:pt idx="1313">
                  <c:v>91.915572482979513</c:v>
                </c:pt>
                <c:pt idx="1314">
                  <c:v>91.922836143229048</c:v>
                </c:pt>
                <c:pt idx="1315">
                  <c:v>91.930127228182883</c:v>
                </c:pt>
                <c:pt idx="1316">
                  <c:v>91.937445840033689</c:v>
                </c:pt>
                <c:pt idx="1317">
                  <c:v>91.944792081339301</c:v>
                </c:pt>
                <c:pt idx="1318">
                  <c:v>91.952166055024122</c:v>
                </c:pt>
                <c:pt idx="1319">
                  <c:v>91.959567864380048</c:v>
                </c:pt>
                <c:pt idx="1320">
                  <c:v>91.966997613067761</c:v>
                </c:pt>
                <c:pt idx="1321">
                  <c:v>91.974455405117766</c:v>
                </c:pt>
                <c:pt idx="1322">
                  <c:v>91.981941344931528</c:v>
                </c:pt>
                <c:pt idx="1323">
                  <c:v>91.989455537282652</c:v>
                </c:pt>
                <c:pt idx="1324">
                  <c:v>91.996998087317934</c:v>
                </c:pt>
                <c:pt idx="1325">
                  <c:v>92.004569100558612</c:v>
                </c:pt>
                <c:pt idx="1326">
                  <c:v>92.012168682901404</c:v>
                </c:pt>
                <c:pt idx="1327">
                  <c:v>92.019796940619656</c:v>
                </c:pt>
                <c:pt idx="1328">
                  <c:v>92.027453980364584</c:v>
                </c:pt>
                <c:pt idx="1329">
                  <c:v>92.035139909166318</c:v>
                </c:pt>
                <c:pt idx="1330">
                  <c:v>92.042854834435033</c:v>
                </c:pt>
                <c:pt idx="1331">
                  <c:v>92.050598863962165</c:v>
                </c:pt>
                <c:pt idx="1332">
                  <c:v>92.05837210592145</c:v>
                </c:pt>
                <c:pt idx="1333">
                  <c:v>92.06617466887019</c:v>
                </c:pt>
                <c:pt idx="1334">
                  <c:v>92.07400666175036</c:v>
                </c:pt>
                <c:pt idx="1335">
                  <c:v>92.081868193889648</c:v>
                </c:pt>
                <c:pt idx="1336">
                  <c:v>92.089759375002785</c:v>
                </c:pt>
                <c:pt idx="1337">
                  <c:v>92.097680315192548</c:v>
                </c:pt>
                <c:pt idx="1338">
                  <c:v>92.105631124950946</c:v>
                </c:pt>
                <c:pt idx="1339">
                  <c:v>92.113611915160391</c:v>
                </c:pt>
                <c:pt idx="1340">
                  <c:v>92.121622797094858</c:v>
                </c:pt>
                <c:pt idx="1341">
                  <c:v>92.129663882420985</c:v>
                </c:pt>
                <c:pt idx="1342">
                  <c:v>92.137735283199277</c:v>
                </c:pt>
                <c:pt idx="1343">
                  <c:v>92.145837111885186</c:v>
                </c:pt>
                <c:pt idx="1344">
                  <c:v>92.153969481330407</c:v>
                </c:pt>
                <c:pt idx="1345">
                  <c:v>92.162132504783798</c:v>
                </c:pt>
                <c:pt idx="1346">
                  <c:v>92.170326295892821</c:v>
                </c:pt>
                <c:pt idx="1347">
                  <c:v>92.178550968704371</c:v>
                </c:pt>
                <c:pt idx="1348">
                  <c:v>92.186806637666308</c:v>
                </c:pt>
                <c:pt idx="1349">
                  <c:v>92.1950934176282</c:v>
                </c:pt>
                <c:pt idx="1350">
                  <c:v>92.203411423842823</c:v>
                </c:pt>
                <c:pt idx="1351">
                  <c:v>92.211760771967107</c:v>
                </c:pt>
                <c:pt idx="1352">
                  <c:v>92.220141578063362</c:v>
                </c:pt>
                <c:pt idx="1353">
                  <c:v>92.228553958600457</c:v>
                </c:pt>
                <c:pt idx="1354">
                  <c:v>92.236998030454927</c:v>
                </c:pt>
                <c:pt idx="1355">
                  <c:v>92.245473910912153</c:v>
                </c:pt>
                <c:pt idx="1356">
                  <c:v>92.253981717667514</c:v>
                </c:pt>
                <c:pt idx="1357">
                  <c:v>92.262521568827466</c:v>
                </c:pt>
                <c:pt idx="1358">
                  <c:v>92.271093582910936</c:v>
                </c:pt>
                <c:pt idx="1359">
                  <c:v>92.279697878850087</c:v>
                </c:pt>
                <c:pt idx="1360">
                  <c:v>92.288334575991883</c:v>
                </c:pt>
                <c:pt idx="1361">
                  <c:v>92.297003794098956</c:v>
                </c:pt>
                <c:pt idx="1362">
                  <c:v>92.30570565335087</c:v>
                </c:pt>
                <c:pt idx="1363">
                  <c:v>92.314440274345245</c:v>
                </c:pt>
                <c:pt idx="1364">
                  <c:v>92.323207778098975</c:v>
                </c:pt>
                <c:pt idx="1365">
                  <c:v>92.332008286049287</c:v>
                </c:pt>
                <c:pt idx="1366">
                  <c:v>92.34084192005497</c:v>
                </c:pt>
                <c:pt idx="1367">
                  <c:v>92.34970880239743</c:v>
                </c:pt>
                <c:pt idx="1368">
                  <c:v>92.358609055781926</c:v>
                </c:pt>
                <c:pt idx="1369">
                  <c:v>92.367542803338708</c:v>
                </c:pt>
                <c:pt idx="1370">
                  <c:v>92.376510168624208</c:v>
                </c:pt>
                <c:pt idx="1371">
                  <c:v>92.385511275622008</c:v>
                </c:pt>
                <c:pt idx="1372">
                  <c:v>92.394546248744206</c:v>
                </c:pt>
                <c:pt idx="1373">
                  <c:v>92.403615212832392</c:v>
                </c:pt>
                <c:pt idx="1374">
                  <c:v>92.412718293158918</c:v>
                </c:pt>
                <c:pt idx="1375">
                  <c:v>92.421855615428001</c:v>
                </c:pt>
                <c:pt idx="1376">
                  <c:v>92.431027305776809</c:v>
                </c:pt>
                <c:pt idx="1377">
                  <c:v>92.440233490776677</c:v>
                </c:pt>
                <c:pt idx="1378">
                  <c:v>92.449474297434222</c:v>
                </c:pt>
                <c:pt idx="1379">
                  <c:v>92.458749853192458</c:v>
                </c:pt>
                <c:pt idx="1380">
                  <c:v>92.468060285931955</c:v>
                </c:pt>
                <c:pt idx="1381">
                  <c:v>92.47740572397197</c:v>
                </c:pt>
                <c:pt idx="1382">
                  <c:v>92.486786296071628</c:v>
                </c:pt>
                <c:pt idx="1383">
                  <c:v>92.496202131430948</c:v>
                </c:pt>
                <c:pt idx="1384">
                  <c:v>92.505653359692047</c:v>
                </c:pt>
                <c:pt idx="1385">
                  <c:v>92.515140110940337</c:v>
                </c:pt>
                <c:pt idx="1386">
                  <c:v>92.524662515705472</c:v>
                </c:pt>
                <c:pt idx="1387">
                  <c:v>92.534220704962621</c:v>
                </c:pt>
                <c:pt idx="1388">
                  <c:v>92.54381481013354</c:v>
                </c:pt>
                <c:pt idx="1389">
                  <c:v>92.553444963087671</c:v>
                </c:pt>
                <c:pt idx="1390">
                  <c:v>92.563111296143347</c:v>
                </c:pt>
                <c:pt idx="1391">
                  <c:v>92.572813942068819</c:v>
                </c:pt>
                <c:pt idx="1392">
                  <c:v>92.582553034083375</c:v>
                </c:pt>
                <c:pt idx="1393">
                  <c:v>92.59232870585852</c:v>
                </c:pt>
                <c:pt idx="1394">
                  <c:v>92.60214109151903</c:v>
                </c:pt>
                <c:pt idx="1395">
                  <c:v>92.61199032564403</c:v>
                </c:pt>
                <c:pt idx="1396">
                  <c:v>92.621876543268257</c:v>
                </c:pt>
                <c:pt idx="1397">
                  <c:v>92.631799879882905</c:v>
                </c:pt>
                <c:pt idx="1398">
                  <c:v>92.641760471436953</c:v>
                </c:pt>
                <c:pt idx="1399">
                  <c:v>92.65175845433815</c:v>
                </c:pt>
                <c:pt idx="1400">
                  <c:v>92.661793965454152</c:v>
                </c:pt>
                <c:pt idx="1401">
                  <c:v>92.671867142113541</c:v>
                </c:pt>
                <c:pt idx="1402">
                  <c:v>92.681978122106983</c:v>
                </c:pt>
                <c:pt idx="1403">
                  <c:v>92.69212704368833</c:v>
                </c:pt>
                <c:pt idx="1404">
                  <c:v>92.702314045575619</c:v>
                </c:pt>
                <c:pt idx="1405">
                  <c:v>92.712539266952191</c:v>
                </c:pt>
                <c:pt idx="1406">
                  <c:v>92.722802847467804</c:v>
                </c:pt>
                <c:pt idx="1407">
                  <c:v>92.733104927239566</c:v>
                </c:pt>
                <c:pt idx="1408">
                  <c:v>92.743445646853189</c:v>
                </c:pt>
                <c:pt idx="1409">
                  <c:v>92.753825147363926</c:v>
                </c:pt>
                <c:pt idx="1410">
                  <c:v>92.764243570297666</c:v>
                </c:pt>
                <c:pt idx="1411">
                  <c:v>92.774701057651953</c:v>
                </c:pt>
                <c:pt idx="1412">
                  <c:v>92.785197751897144</c:v>
                </c:pt>
                <c:pt idx="1413">
                  <c:v>92.79573379597727</c:v>
                </c:pt>
                <c:pt idx="1414">
                  <c:v>92.806309333311219</c:v>
                </c:pt>
                <c:pt idx="1415">
                  <c:v>92.816924507793829</c:v>
                </c:pt>
                <c:pt idx="1416">
                  <c:v>92.827579463796681</c:v>
                </c:pt>
                <c:pt idx="1417">
                  <c:v>92.838274346169371</c:v>
                </c:pt>
                <c:pt idx="1418">
                  <c:v>92.849009300240425</c:v>
                </c:pt>
                <c:pt idx="1419">
                  <c:v>92.859784471818273</c:v>
                </c:pt>
                <c:pt idx="1420">
                  <c:v>92.870600007192365</c:v>
                </c:pt>
                <c:pt idx="1421">
                  <c:v>92.881456053134116</c:v>
                </c:pt>
                <c:pt idx="1422">
                  <c:v>92.892352756897893</c:v>
                </c:pt>
                <c:pt idx="1423">
                  <c:v>92.903290266222157</c:v>
                </c:pt>
                <c:pt idx="1424">
                  <c:v>92.914268729330189</c:v>
                </c:pt>
                <c:pt idx="1425">
                  <c:v>92.925288294931278</c:v>
                </c:pt>
                <c:pt idx="1426">
                  <c:v>92.936349112221677</c:v>
                </c:pt>
                <c:pt idx="1427">
                  <c:v>92.947451330885499</c:v>
                </c:pt>
                <c:pt idx="1428">
                  <c:v>92.958595101095781</c:v>
                </c:pt>
                <c:pt idx="1429">
                  <c:v>92.969780573515393</c:v>
                </c:pt>
                <c:pt idx="1430">
                  <c:v>92.981007899297992</c:v>
                </c:pt>
                <c:pt idx="1431">
                  <c:v>92.992277230088987</c:v>
                </c:pt>
                <c:pt idx="1432">
                  <c:v>93.003588718026435</c:v>
                </c:pt>
                <c:pt idx="1433">
                  <c:v>93.014942515742121</c:v>
                </c:pt>
                <c:pt idx="1434">
                  <c:v>93.026338776362238</c:v>
                </c:pt>
                <c:pt idx="1435">
                  <c:v>93.037777653508613</c:v>
                </c:pt>
                <c:pt idx="1436">
                  <c:v>93.049259301299372</c:v>
                </c:pt>
                <c:pt idx="1437">
                  <c:v>93.060783874349895</c:v>
                </c:pt>
                <c:pt idx="1438">
                  <c:v>93.072351527773932</c:v>
                </c:pt>
                <c:pt idx="1439">
                  <c:v>93.083962417184239</c:v>
                </c:pt>
                <c:pt idx="1440">
                  <c:v>93.09561669869349</c:v>
                </c:pt>
                <c:pt idx="1441">
                  <c:v>93.107314528915325</c:v>
                </c:pt>
                <c:pt idx="1442">
                  <c:v>93.119056064965065</c:v>
                </c:pt>
                <c:pt idx="1443">
                  <c:v>93.130841464460701</c:v>
                </c:pt>
                <c:pt idx="1444">
                  <c:v>93.142670885523557</c:v>
                </c:pt>
                <c:pt idx="1445">
                  <c:v>93.154544486779329</c:v>
                </c:pt>
                <c:pt idx="1446">
                  <c:v>93.166462427358852</c:v>
                </c:pt>
                <c:pt idx="1447">
                  <c:v>93.178424866898965</c:v>
                </c:pt>
                <c:pt idx="1448">
                  <c:v>93.190431965543155</c:v>
                </c:pt>
                <c:pt idx="1449">
                  <c:v>93.202483883942634</c:v>
                </c:pt>
                <c:pt idx="1450">
                  <c:v>93.214580783256935</c:v>
                </c:pt>
                <c:pt idx="1451">
                  <c:v>93.22672282515488</c:v>
                </c:pt>
                <c:pt idx="1452">
                  <c:v>93.238910171815107</c:v>
                </c:pt>
                <c:pt idx="1453">
                  <c:v>93.25114298592716</c:v>
                </c:pt>
                <c:pt idx="1454">
                  <c:v>93.263421430691992</c:v>
                </c:pt>
                <c:pt idx="1455">
                  <c:v>93.275745669822868</c:v>
                </c:pt>
                <c:pt idx="1456">
                  <c:v>93.288115867546054</c:v>
                </c:pt>
                <c:pt idx="1457">
                  <c:v>93.300532188601537</c:v>
                </c:pt>
                <c:pt idx="1458">
                  <c:v>93.312994798243764</c:v>
                </c:pt>
                <c:pt idx="1459">
                  <c:v>93.325503862242456</c:v>
                </c:pt>
                <c:pt idx="1460">
                  <c:v>93.338059546883031</c:v>
                </c:pt>
                <c:pt idx="1461">
                  <c:v>93.35066201896764</c:v>
                </c:pt>
                <c:pt idx="1462">
                  <c:v>93.363311445815597</c:v>
                </c:pt>
                <c:pt idx="1463">
                  <c:v>93.37600799526416</c:v>
                </c:pt>
                <c:pt idx="1464">
                  <c:v>93.38875183566914</c:v>
                </c:pt>
                <c:pt idx="1465">
                  <c:v>93.40154313590557</c:v>
                </c:pt>
                <c:pt idx="1466">
                  <c:v>93.414382065368315</c:v>
                </c:pt>
                <c:pt idx="1467">
                  <c:v>93.427268793972729</c:v>
                </c:pt>
                <c:pt idx="1468">
                  <c:v>93.440203492155192</c:v>
                </c:pt>
                <c:pt idx="1469">
                  <c:v>93.453186330873834</c:v>
                </c:pt>
                <c:pt idx="1470">
                  <c:v>93.466217481608965</c:v>
                </c:pt>
                <c:pt idx="1471">
                  <c:v>93.479297116363711</c:v>
                </c:pt>
                <c:pt idx="1472">
                  <c:v>93.492425407664598</c:v>
                </c:pt>
                <c:pt idx="1473">
                  <c:v>93.505602528562036</c:v>
                </c:pt>
                <c:pt idx="1474">
                  <c:v>93.518828652630901</c:v>
                </c:pt>
                <c:pt idx="1475">
                  <c:v>93.532103953971088</c:v>
                </c:pt>
                <c:pt idx="1476">
                  <c:v>93.545428607207782</c:v>
                </c:pt>
                <c:pt idx="1477">
                  <c:v>93.558802787492311</c:v>
                </c:pt>
                <c:pt idx="1478">
                  <c:v>93.572226670502232</c:v>
                </c:pt>
                <c:pt idx="1479">
                  <c:v>93.585700432442081</c:v>
                </c:pt>
                <c:pt idx="1480">
                  <c:v>93.599224250043747</c:v>
                </c:pt>
                <c:pt idx="1481">
                  <c:v>93.61279830056678</c:v>
                </c:pt>
                <c:pt idx="1482">
                  <c:v>93.626422761798864</c:v>
                </c:pt>
                <c:pt idx="1483">
                  <c:v>93.640097812056254</c:v>
                </c:pt>
                <c:pt idx="1484">
                  <c:v>93.653823630184164</c:v>
                </c:pt>
                <c:pt idx="1485">
                  <c:v>93.667600395557045</c:v>
                </c:pt>
                <c:pt idx="1486">
                  <c:v>93.681428288079033</c:v>
                </c:pt>
                <c:pt idx="1487">
                  <c:v>93.695307488184184</c:v>
                </c:pt>
                <c:pt idx="1488">
                  <c:v>93.709238176836863</c:v>
                </c:pt>
                <c:pt idx="1489">
                  <c:v>93.723220535531979</c:v>
                </c:pt>
                <c:pt idx="1490">
                  <c:v>93.737254746295278</c:v>
                </c:pt>
                <c:pt idx="1491">
                  <c:v>93.751340991683676</c:v>
                </c:pt>
                <c:pt idx="1492">
                  <c:v>93.765479454785378</c:v>
                </c:pt>
                <c:pt idx="1493">
                  <c:v>93.77967031922023</c:v>
                </c:pt>
                <c:pt idx="1494">
                  <c:v>93.793913769139792</c:v>
                </c:pt>
                <c:pt idx="1495">
                  <c:v>93.808209989227663</c:v>
                </c:pt>
                <c:pt idx="1496">
                  <c:v>93.822559164699541</c:v>
                </c:pt>
                <c:pt idx="1497">
                  <c:v>93.836961481303391</c:v>
                </c:pt>
                <c:pt idx="1498">
                  <c:v>93.851417125319642</c:v>
                </c:pt>
                <c:pt idx="1499">
                  <c:v>93.865926283561251</c:v>
                </c:pt>
                <c:pt idx="1500">
                  <c:v>93.880489143373708</c:v>
                </c:pt>
                <c:pt idx="1501">
                  <c:v>93.8951058926353</c:v>
                </c:pt>
                <c:pt idx="1502">
                  <c:v>93.909776719756977</c:v>
                </c:pt>
                <c:pt idx="1503">
                  <c:v>93.92450181368244</c:v>
                </c:pt>
                <c:pt idx="1504">
                  <c:v>93.939281363888156</c:v>
                </c:pt>
                <c:pt idx="1505">
                  <c:v>93.954115560383428</c:v>
                </c:pt>
                <c:pt idx="1506">
                  <c:v>93.969004593710125</c:v>
                </c:pt>
                <c:pt idx="1507">
                  <c:v>93.98394865494285</c:v>
                </c:pt>
                <c:pt idx="1508">
                  <c:v>93.99894793568879</c:v>
                </c:pt>
                <c:pt idx="1509">
                  <c:v>94.014002628087511</c:v>
                </c:pt>
                <c:pt idx="1510">
                  <c:v>94.029112924811031</c:v>
                </c:pt>
                <c:pt idx="1511">
                  <c:v>94.044279019063367</c:v>
                </c:pt>
                <c:pt idx="1512">
                  <c:v>94.059501104580761</c:v>
                </c:pt>
                <c:pt idx="1513">
                  <c:v>94.074779375630996</c:v>
                </c:pt>
                <c:pt idx="1514">
                  <c:v>94.09011402701374</c:v>
                </c:pt>
                <c:pt idx="1515">
                  <c:v>94.105505254059693</c:v>
                </c:pt>
                <c:pt idx="1516">
                  <c:v>94.12095325263077</c:v>
                </c:pt>
                <c:pt idx="1517">
                  <c:v>94.136458219119646</c:v>
                </c:pt>
                <c:pt idx="1518">
                  <c:v>94.152020350449334</c:v>
                </c:pt>
                <c:pt idx="1519">
                  <c:v>94.167639844073008</c:v>
                </c:pt>
                <c:pt idx="1520">
                  <c:v>94.183316897973441</c:v>
                </c:pt>
                <c:pt idx="1521">
                  <c:v>94.199051710662786</c:v>
                </c:pt>
                <c:pt idx="1522">
                  <c:v>94.214844481182041</c:v>
                </c:pt>
                <c:pt idx="1523">
                  <c:v>94.230695409100463</c:v>
                </c:pt>
                <c:pt idx="1524">
                  <c:v>94.246604694515469</c:v>
                </c:pt>
                <c:pt idx="1525">
                  <c:v>94.262572538051657</c:v>
                </c:pt>
                <c:pt idx="1526">
                  <c:v>94.278599140860464</c:v>
                </c:pt>
                <c:pt idx="1527">
                  <c:v>94.294684704619712</c:v>
                </c:pt>
                <c:pt idx="1528">
                  <c:v>94.310829431532895</c:v>
                </c:pt>
                <c:pt idx="1529">
                  <c:v>94.327033524328399</c:v>
                </c:pt>
                <c:pt idx="1530">
                  <c:v>94.343297186259122</c:v>
                </c:pt>
                <c:pt idx="1531">
                  <c:v>94.359620621101456</c:v>
                </c:pt>
                <c:pt idx="1532">
                  <c:v>94.37600403315497</c:v>
                </c:pt>
                <c:pt idx="1533">
                  <c:v>94.39244762724131</c:v>
                </c:pt>
                <c:pt idx="1534">
                  <c:v>94.408951608703447</c:v>
                </c:pt>
                <c:pt idx="1535">
                  <c:v>94.425516183404952</c:v>
                </c:pt>
                <c:pt idx="1536">
                  <c:v>94.442141557729329</c:v>
                </c:pt>
                <c:pt idx="1537">
                  <c:v>94.458827938578551</c:v>
                </c:pt>
                <c:pt idx="1538">
                  <c:v>94.475575533372847</c:v>
                </c:pt>
                <c:pt idx="1539">
                  <c:v>94.492384550049238</c:v>
                </c:pt>
                <c:pt idx="1540">
                  <c:v>94.509255197060739</c:v>
                </c:pt>
                <c:pt idx="1541">
                  <c:v>94.526187683375284</c:v>
                </c:pt>
                <c:pt idx="1542">
                  <c:v>94.543182218474826</c:v>
                </c:pt>
                <c:pt idx="1543">
                  <c:v>94.560239012353918</c:v>
                </c:pt>
                <c:pt idx="1544">
                  <c:v>94.577358275518932</c:v>
                </c:pt>
                <c:pt idx="1545">
                  <c:v>94.594540218986722</c:v>
                </c:pt>
                <c:pt idx="1546">
                  <c:v>94.611785054283359</c:v>
                </c:pt>
                <c:pt idx="1547">
                  <c:v>94.629092993443038</c:v>
                </c:pt>
                <c:pt idx="1548">
                  <c:v>94.646464249006698</c:v>
                </c:pt>
                <c:pt idx="1549">
                  <c:v>94.663899034020702</c:v>
                </c:pt>
                <c:pt idx="1550">
                  <c:v>94.681397562035599</c:v>
                </c:pt>
                <c:pt idx="1551">
                  <c:v>94.698960047104563</c:v>
                </c:pt>
                <c:pt idx="1552">
                  <c:v>94.716586703782042</c:v>
                </c:pt>
                <c:pt idx="1553">
                  <c:v>94.734277747122391</c:v>
                </c:pt>
                <c:pt idx="1554">
                  <c:v>94.752033392678044</c:v>
                </c:pt>
                <c:pt idx="1555">
                  <c:v>94.769853856498401</c:v>
                </c:pt>
                <c:pt idx="1556">
                  <c:v>94.787739355127613</c:v>
                </c:pt>
                <c:pt idx="1557">
                  <c:v>94.805690105603773</c:v>
                </c:pt>
                <c:pt idx="1558">
                  <c:v>94.823706325456342</c:v>
                </c:pt>
                <c:pt idx="1559">
                  <c:v>94.841788232705099</c:v>
                </c:pt>
                <c:pt idx="1560">
                  <c:v>94.85993604585812</c:v>
                </c:pt>
                <c:pt idx="1561">
                  <c:v>94.878149983909765</c:v>
                </c:pt>
                <c:pt idx="1562">
                  <c:v>94.896430266339195</c:v>
                </c:pt>
                <c:pt idx="1563">
                  <c:v>94.914777113108229</c:v>
                </c:pt>
                <c:pt idx="1564">
                  <c:v>94.933190744659385</c:v>
                </c:pt>
                <c:pt idx="1565">
                  <c:v>94.951671381914039</c:v>
                </c:pt>
                <c:pt idx="1566">
                  <c:v>94.970219246270119</c:v>
                </c:pt>
                <c:pt idx="1567">
                  <c:v>94.988834559600434</c:v>
                </c:pt>
                <c:pt idx="1568">
                  <c:v>95.007517544250064</c:v>
                </c:pt>
                <c:pt idx="1569">
                  <c:v>95.026268423034409</c:v>
                </c:pt>
                <c:pt idx="1570">
                  <c:v>95.045087419236978</c:v>
                </c:pt>
                <c:pt idx="1571">
                  <c:v>95.063974756607038</c:v>
                </c:pt>
                <c:pt idx="1572">
                  <c:v>95.082930659357245</c:v>
                </c:pt>
                <c:pt idx="1573">
                  <c:v>95.101955352161326</c:v>
                </c:pt>
                <c:pt idx="1574">
                  <c:v>95.12104906015152</c:v>
                </c:pt>
                <c:pt idx="1575">
                  <c:v>95.140212008916322</c:v>
                </c:pt>
                <c:pt idx="1576">
                  <c:v>95.159444424497579</c:v>
                </c:pt>
                <c:pt idx="1577">
                  <c:v>95.178746533388363</c:v>
                </c:pt>
                <c:pt idx="1578">
                  <c:v>95.1981185625297</c:v>
                </c:pt>
                <c:pt idx="1579">
                  <c:v>95.21756073930851</c:v>
                </c:pt>
                <c:pt idx="1580">
                  <c:v>95.23707329155441</c:v>
                </c:pt>
                <c:pt idx="1581">
                  <c:v>95.256656447537068</c:v>
                </c:pt>
                <c:pt idx="1582">
                  <c:v>95.276310435963182</c:v>
                </c:pt>
                <c:pt idx="1583">
                  <c:v>95.296035485973931</c:v>
                </c:pt>
                <c:pt idx="1584">
                  <c:v>95.315831827141324</c:v>
                </c:pt>
                <c:pt idx="1585">
                  <c:v>95.335699689465855</c:v>
                </c:pt>
                <c:pt idx="1586">
                  <c:v>95.355639303372939</c:v>
                </c:pt>
                <c:pt idx="1587">
                  <c:v>95.375650899709854</c:v>
                </c:pt>
                <c:pt idx="1588">
                  <c:v>95.395734709742698</c:v>
                </c:pt>
                <c:pt idx="1589">
                  <c:v>95.415890965152755</c:v>
                </c:pt>
                <c:pt idx="1590">
                  <c:v>95.43611989803351</c:v>
                </c:pt>
                <c:pt idx="1591">
                  <c:v>95.456421740886952</c:v>
                </c:pt>
                <c:pt idx="1592">
                  <c:v>95.476796726620265</c:v>
                </c:pt>
                <c:pt idx="1593">
                  <c:v>95.4972450885423</c:v>
                </c:pt>
                <c:pt idx="1594">
                  <c:v>95.517767060359702</c:v>
                </c:pt>
                <c:pt idx="1595">
                  <c:v>95.538362876173764</c:v>
                </c:pt>
                <c:pt idx="1596">
                  <c:v>95.559032770476094</c:v>
                </c:pt>
                <c:pt idx="1597">
                  <c:v>95.579776978145404</c:v>
                </c:pt>
                <c:pt idx="1598">
                  <c:v>95.600595734442976</c:v>
                </c:pt>
                <c:pt idx="1599">
                  <c:v>95.621489275009424</c:v>
                </c:pt>
                <c:pt idx="1600">
                  <c:v>95.642457835860256</c:v>
                </c:pt>
                <c:pt idx="1601">
                  <c:v>95.663501653381829</c:v>
                </c:pt>
                <c:pt idx="1602">
                  <c:v>95.684620964327422</c:v>
                </c:pt>
                <c:pt idx="1603">
                  <c:v>95.705816005812821</c:v>
                </c:pt>
                <c:pt idx="1604">
                  <c:v>95.727087015312051</c:v>
                </c:pt>
                <c:pt idx="1605">
                  <c:v>95.748434230653203</c:v>
                </c:pt>
                <c:pt idx="1606">
                  <c:v>95.769857890013753</c:v>
                </c:pt>
                <c:pt idx="1607">
                  <c:v>95.791358231916391</c:v>
                </c:pt>
                <c:pt idx="1608">
                  <c:v>95.812935495223925</c:v>
                </c:pt>
                <c:pt idx="1609">
                  <c:v>95.834589919135084</c:v>
                </c:pt>
                <c:pt idx="1610">
                  <c:v>95.856321743179706</c:v>
                </c:pt>
                <c:pt idx="1611">
                  <c:v>95.878131207213841</c:v>
                </c:pt>
                <c:pt idx="1612">
                  <c:v>95.900018551414846</c:v>
                </c:pt>
                <c:pt idx="1613">
                  <c:v>95.92198401627644</c:v>
                </c:pt>
                <c:pt idx="1614">
                  <c:v>95.944027842603759</c:v>
                </c:pt>
                <c:pt idx="1615">
                  <c:v>95.96615027150817</c:v>
                </c:pt>
                <c:pt idx="1616">
                  <c:v>95.988351544401965</c:v>
                </c:pt>
                <c:pt idx="1617">
                  <c:v>96.010631902993353</c:v>
                </c:pt>
                <c:pt idx="1618">
                  <c:v>96.032991589280797</c:v>
                </c:pt>
                <c:pt idx="1619">
                  <c:v>96.055430845547718</c:v>
                </c:pt>
                <c:pt idx="1620">
                  <c:v>96.077949914356893</c:v>
                </c:pt>
                <c:pt idx="1621">
                  <c:v>96.100549038544841</c:v>
                </c:pt>
                <c:pt idx="1622">
                  <c:v>96.123228461216399</c:v>
                </c:pt>
                <c:pt idx="1623">
                  <c:v>96.145988425738224</c:v>
                </c:pt>
                <c:pt idx="1624">
                  <c:v>96.168829175733791</c:v>
                </c:pt>
                <c:pt idx="1625">
                  <c:v>96.191750955076785</c:v>
                </c:pt>
                <c:pt idx="1626">
                  <c:v>96.214754007885332</c:v>
                </c:pt>
                <c:pt idx="1627">
                  <c:v>96.237838578515706</c:v>
                </c:pt>
                <c:pt idx="1628">
                  <c:v>96.261004911556299</c:v>
                </c:pt>
                <c:pt idx="1629">
                  <c:v>96.284253251820999</c:v>
                </c:pt>
                <c:pt idx="1630">
                  <c:v>96.307583844342943</c:v>
                </c:pt>
                <c:pt idx="1631">
                  <c:v>96.330996934368116</c:v>
                </c:pt>
                <c:pt idx="1632">
                  <c:v>96.354492767348404</c:v>
                </c:pt>
                <c:pt idx="1633">
                  <c:v>96.378071588935271</c:v>
                </c:pt>
                <c:pt idx="1634">
                  <c:v>96.401733644972666</c:v>
                </c:pt>
                <c:pt idx="1635">
                  <c:v>96.42547918148999</c:v>
                </c:pt>
                <c:pt idx="1636">
                  <c:v>96.449308444696044</c:v>
                </c:pt>
                <c:pt idx="1637">
                  <c:v>96.473221680970212</c:v>
                </c:pt>
                <c:pt idx="1638">
                  <c:v>96.497219136857112</c:v>
                </c:pt>
                <c:pt idx="1639">
                  <c:v>96.521301059057947</c:v>
                </c:pt>
                <c:pt idx="1640">
                  <c:v>96.545467694423735</c:v>
                </c:pt>
                <c:pt idx="1641">
                  <c:v>96.569719289947628</c:v>
                </c:pt>
                <c:pt idx="1642">
                  <c:v>96.594056092757583</c:v>
                </c:pt>
                <c:pt idx="1643">
                  <c:v>96.618478350108049</c:v>
                </c:pt>
                <c:pt idx="1644">
                  <c:v>96.642986309372617</c:v>
                </c:pt>
                <c:pt idx="1645">
                  <c:v>96.667580218036022</c:v>
                </c:pt>
                <c:pt idx="1646">
                  <c:v>96.692260323686085</c:v>
                </c:pt>
                <c:pt idx="1647">
                  <c:v>96.717026874005342</c:v>
                </c:pt>
                <c:pt idx="1648">
                  <c:v>96.74188011676317</c:v>
                </c:pt>
                <c:pt idx="1649">
                  <c:v>96.766820299807279</c:v>
                </c:pt>
                <c:pt idx="1650">
                  <c:v>96.791847671054811</c:v>
                </c:pt>
                <c:pt idx="1651">
                  <c:v>96.816962478484626</c:v>
                </c:pt>
                <c:pt idx="1652">
                  <c:v>96.842164970127783</c:v>
                </c:pt>
                <c:pt idx="1653">
                  <c:v>96.86745539405905</c:v>
                </c:pt>
                <c:pt idx="1654">
                  <c:v>96.89283399838807</c:v>
                </c:pt>
                <c:pt idx="1655">
                  <c:v>96.918301031249896</c:v>
                </c:pt>
                <c:pt idx="1656">
                  <c:v>96.943856740796548</c:v>
                </c:pt>
                <c:pt idx="1657">
                  <c:v>96.96950137518688</c:v>
                </c:pt>
                <c:pt idx="1658">
                  <c:v>96.995235182577758</c:v>
                </c:pt>
                <c:pt idx="1659">
                  <c:v>97.021058411114367</c:v>
                </c:pt>
                <c:pt idx="1660">
                  <c:v>97.046971308920448</c:v>
                </c:pt>
                <c:pt idx="1661">
                  <c:v>97.072974124088489</c:v>
                </c:pt>
                <c:pt idx="1662">
                  <c:v>97.099067104670041</c:v>
                </c:pt>
                <c:pt idx="1663">
                  <c:v>97.12525049866575</c:v>
                </c:pt>
                <c:pt idx="1664">
                  <c:v>97.151524554014841</c:v>
                </c:pt>
                <c:pt idx="1665">
                  <c:v>97.177889518584834</c:v>
                </c:pt>
                <c:pt idx="1666">
                  <c:v>97.204345640161719</c:v>
                </c:pt>
                <c:pt idx="1667">
                  <c:v>97.230893166438804</c:v>
                </c:pt>
                <c:pt idx="1668">
                  <c:v>97.257532345006197</c:v>
                </c:pt>
                <c:pt idx="1669">
                  <c:v>97.284263423340292</c:v>
                </c:pt>
                <c:pt idx="1670">
                  <c:v>97.311086648792397</c:v>
                </c:pt>
                <c:pt idx="1671">
                  <c:v>97.338002268577839</c:v>
                </c:pt>
                <c:pt idx="1672">
                  <c:v>97.365010529765016</c:v>
                </c:pt>
                <c:pt idx="1673">
                  <c:v>97.392111679263735</c:v>
                </c:pt>
                <c:pt idx="1674">
                  <c:v>97.41930596381367</c:v>
                </c:pt>
                <c:pt idx="1675">
                  <c:v>97.446593629973037</c:v>
                </c:pt>
                <c:pt idx="1676">
                  <c:v>97.473974924106685</c:v>
                </c:pt>
                <c:pt idx="1677">
                  <c:v>97.501450092374284</c:v>
                </c:pt>
                <c:pt idx="1678">
                  <c:v>97.529019380717997</c:v>
                </c:pt>
                <c:pt idx="1679">
                  <c:v>97.556683034850749</c:v>
                </c:pt>
                <c:pt idx="1680">
                  <c:v>97.584441300243313</c:v>
                </c:pt>
                <c:pt idx="1681">
                  <c:v>97.612294422112626</c:v>
                </c:pt>
                <c:pt idx="1682">
                  <c:v>97.640242645408421</c:v>
                </c:pt>
                <c:pt idx="1683">
                  <c:v>97.668286214800787</c:v>
                </c:pt>
                <c:pt idx="1684">
                  <c:v>97.69642537466747</c:v>
                </c:pt>
                <c:pt idx="1685">
                  <c:v>97.72466036908024</c:v>
                </c:pt>
                <c:pt idx="1686">
                  <c:v>97.752991441792133</c:v>
                </c:pt>
                <c:pt idx="1687">
                  <c:v>97.78141883622385</c:v>
                </c:pt>
                <c:pt idx="1688">
                  <c:v>97.809942795450766</c:v>
                </c:pt>
                <c:pt idx="1689">
                  <c:v>97.838563562188256</c:v>
                </c:pt>
                <c:pt idx="1690">
                  <c:v>97.867281378778685</c:v>
                </c:pt>
                <c:pt idx="1691">
                  <c:v>97.896096487177076</c:v>
                </c:pt>
                <c:pt idx="1692">
                  <c:v>97.925009128937333</c:v>
                </c:pt>
                <c:pt idx="1693">
                  <c:v>97.95401954519717</c:v>
                </c:pt>
                <c:pt idx="1694">
                  <c:v>97.983127976664605</c:v>
                </c:pt>
                <c:pt idx="1695">
                  <c:v>98.012334663602587</c:v>
                </c:pt>
                <c:pt idx="1696">
                  <c:v>98.041639845814359</c:v>
                </c:pt>
                <c:pt idx="1697">
                  <c:v>98.071043762629046</c:v>
                </c:pt>
                <c:pt idx="1698">
                  <c:v>98.100546652885583</c:v>
                </c:pt>
                <c:pt idx="1699">
                  <c:v>98.130148754918437</c:v>
                </c:pt>
                <c:pt idx="1700">
                  <c:v>98.159850306541529</c:v>
                </c:pt>
                <c:pt idx="1701">
                  <c:v>98.18965154503249</c:v>
                </c:pt>
                <c:pt idx="1702">
                  <c:v>98.219552707117572</c:v>
                </c:pt>
                <c:pt idx="1703">
                  <c:v>98.249554028954918</c:v>
                </c:pt>
                <c:pt idx="1704">
                  <c:v>98.279655746119033</c:v>
                </c:pt>
                <c:pt idx="1705">
                  <c:v>98.30985809358414</c:v>
                </c:pt>
                <c:pt idx="1706">
                  <c:v>98.340161305707724</c:v>
                </c:pt>
                <c:pt idx="1707">
                  <c:v>98.370565616214094</c:v>
                </c:pt>
                <c:pt idx="1708">
                  <c:v>98.401071258177325</c:v>
                </c:pt>
                <c:pt idx="1709">
                  <c:v>98.431678464004236</c:v>
                </c:pt>
                <c:pt idx="1710">
                  <c:v>98.462387465417592</c:v>
                </c:pt>
                <c:pt idx="1711">
                  <c:v>98.493198493438229</c:v>
                </c:pt>
                <c:pt idx="1712">
                  <c:v>98.524111778367853</c:v>
                </c:pt>
                <c:pt idx="1713">
                  <c:v>98.555127549770958</c:v>
                </c:pt>
                <c:pt idx="1714">
                  <c:v>98.586246036457609</c:v>
                </c:pt>
                <c:pt idx="1715">
                  <c:v>98.617467466464689</c:v>
                </c:pt>
                <c:pt idx="1716">
                  <c:v>98.648792067037562</c:v>
                </c:pt>
                <c:pt idx="1717">
                  <c:v>98.680220064612456</c:v>
                </c:pt>
                <c:pt idx="1718">
                  <c:v>98.711751684796823</c:v>
                </c:pt>
                <c:pt idx="1719">
                  <c:v>98.743387152350977</c:v>
                </c:pt>
                <c:pt idx="1720">
                  <c:v>98.775126691169021</c:v>
                </c:pt>
                <c:pt idx="1721">
                  <c:v>98.806970524259881</c:v>
                </c:pt>
                <c:pt idx="1722">
                  <c:v>98.838918873727181</c:v>
                </c:pt>
                <c:pt idx="1723">
                  <c:v>98.870971960750509</c:v>
                </c:pt>
                <c:pt idx="1724">
                  <c:v>98.903130005564975</c:v>
                </c:pt>
                <c:pt idx="1725">
                  <c:v>98.935393227441494</c:v>
                </c:pt>
                <c:pt idx="1726">
                  <c:v>98.967761844666612</c:v>
                </c:pt>
                <c:pt idx="1727">
                  <c:v>99.000236074521894</c:v>
                </c:pt>
                <c:pt idx="1728">
                  <c:v>99.032816133263793</c:v>
                </c:pt>
                <c:pt idx="1729">
                  <c:v>99.065502236102191</c:v>
                </c:pt>
                <c:pt idx="1730">
                  <c:v>99.0982945971802</c:v>
                </c:pt>
                <c:pt idx="1731">
                  <c:v>99.131193429552425</c:v>
                </c:pt>
                <c:pt idx="1732">
                  <c:v>99.164198945163719</c:v>
                </c:pt>
                <c:pt idx="1733">
                  <c:v>99.197311354827718</c:v>
                </c:pt>
                <c:pt idx="1734">
                  <c:v>99.23053086820488</c:v>
                </c:pt>
                <c:pt idx="1735">
                  <c:v>99.263857693780594</c:v>
                </c:pt>
                <c:pt idx="1736">
                  <c:v>99.297292038842969</c:v>
                </c:pt>
                <c:pt idx="1737">
                  <c:v>99.330834109460298</c:v>
                </c:pt>
                <c:pt idx="1738">
                  <c:v>99.364484110458818</c:v>
                </c:pt>
                <c:pt idx="1739">
                  <c:v>99.398242245399345</c:v>
                </c:pt>
                <c:pt idx="1740">
                  <c:v>99.432108716554481</c:v>
                </c:pt>
                <c:pt idx="1741">
                  <c:v>99.466083724885721</c:v>
                </c:pt>
                <c:pt idx="1742">
                  <c:v>99.500167470019377</c:v>
                </c:pt>
                <c:pt idx="1743">
                  <c:v>99.534360150223606</c:v>
                </c:pt>
                <c:pt idx="1744">
                  <c:v>99.568661962383345</c:v>
                </c:pt>
                <c:pt idx="1745">
                  <c:v>99.60307310197804</c:v>
                </c:pt>
                <c:pt idx="1746">
                  <c:v>99.637593763055449</c:v>
                </c:pt>
                <c:pt idx="1747">
                  <c:v>99.672224138208477</c:v>
                </c:pt>
                <c:pt idx="1748">
                  <c:v>99.70696441854966</c:v>
                </c:pt>
                <c:pt idx="1749">
                  <c:v>99.741814793686515</c:v>
                </c:pt>
                <c:pt idx="1750">
                  <c:v>99.776775451696466</c:v>
                </c:pt>
                <c:pt idx="1751">
                  <c:v>99.811846579101015</c:v>
                </c:pt>
                <c:pt idx="1752">
                  <c:v>99.847028360840909</c:v>
                </c:pt>
                <c:pt idx="1753">
                  <c:v>99.882320980249247</c:v>
                </c:pt>
                <c:pt idx="1754">
                  <c:v>99.917724619026387</c:v>
                </c:pt>
                <c:pt idx="1755">
                  <c:v>99.953239457213144</c:v>
                </c:pt>
                <c:pt idx="1756">
                  <c:v>99.988865673164426</c:v>
                </c:pt>
                <c:pt idx="1757">
                  <c:v>100.02460344352244</c:v>
                </c:pt>
                <c:pt idx="1758">
                  <c:v>100.06045294318992</c:v>
                </c:pt>
                <c:pt idx="1759">
                  <c:v>100.09641434530278</c:v>
                </c:pt>
                <c:pt idx="1760">
                  <c:v>100.13248782120289</c:v>
                </c:pt>
                <c:pt idx="1761">
                  <c:v>100.16867354041035</c:v>
                </c:pt>
                <c:pt idx="1762">
                  <c:v>100.20497167059555</c:v>
                </c:pt>
                <c:pt idx="1763">
                  <c:v>100.2413823775513</c:v>
                </c:pt>
                <c:pt idx="1764">
                  <c:v>100.27790582516452</c:v>
                </c:pt>
                <c:pt idx="1765">
                  <c:v>100.31454217538746</c:v>
                </c:pt>
                <c:pt idx="1766">
                  <c:v>100.35129158820938</c:v>
                </c:pt>
                <c:pt idx="1767">
                  <c:v>100.38815422162715</c:v>
                </c:pt>
                <c:pt idx="1768">
                  <c:v>100.42513023161622</c:v>
                </c:pt>
                <c:pt idx="1769">
                  <c:v>100.46221977210141</c:v>
                </c:pt>
                <c:pt idx="1770">
                  <c:v>100.49942299492669</c:v>
                </c:pt>
                <c:pt idx="1771">
                  <c:v>100.53674004982608</c:v>
                </c:pt>
                <c:pt idx="1772">
                  <c:v>100.57417108439269</c:v>
                </c:pt>
                <c:pt idx="1773">
                  <c:v>100.61171624404884</c:v>
                </c:pt>
                <c:pt idx="1774">
                  <c:v>100.64937567201576</c:v>
                </c:pt>
                <c:pt idx="1775">
                  <c:v>100.68714950928188</c:v>
                </c:pt>
                <c:pt idx="1776">
                  <c:v>100.72503789457288</c:v>
                </c:pt>
                <c:pt idx="1777">
                  <c:v>100.76304096431933</c:v>
                </c:pt>
                <c:pt idx="1778">
                  <c:v>100.8011588526262</c:v>
                </c:pt>
                <c:pt idx="1779">
                  <c:v>100.83939169124065</c:v>
                </c:pt>
                <c:pt idx="1780">
                  <c:v>100.87773960951964</c:v>
                </c:pt>
                <c:pt idx="1781">
                  <c:v>100.91620273439878</c:v>
                </c:pt>
                <c:pt idx="1782">
                  <c:v>100.95478119035916</c:v>
                </c:pt>
                <c:pt idx="1783">
                  <c:v>100.99347509939446</c:v>
                </c:pt>
                <c:pt idx="1784">
                  <c:v>101.03228458097915</c:v>
                </c:pt>
                <c:pt idx="1785">
                  <c:v>101.07120975203439</c:v>
                </c:pt>
                <c:pt idx="1786">
                  <c:v>101.11025072689479</c:v>
                </c:pt>
                <c:pt idx="1787">
                  <c:v>101.1494076172757</c:v>
                </c:pt>
                <c:pt idx="1788">
                  <c:v>101.18868053223825</c:v>
                </c:pt>
                <c:pt idx="1789">
                  <c:v>101.22806957815614</c:v>
                </c:pt>
                <c:pt idx="1790">
                  <c:v>101.26757485868107</c:v>
                </c:pt>
                <c:pt idx="1791">
                  <c:v>101.30719647470806</c:v>
                </c:pt>
                <c:pt idx="1792">
                  <c:v>101.34693452434155</c:v>
                </c:pt>
                <c:pt idx="1793">
                  <c:v>101.38678910285944</c:v>
                </c:pt>
                <c:pt idx="1794">
                  <c:v>101.42676030267877</c:v>
                </c:pt>
                <c:pt idx="1795">
                  <c:v>101.46684821331969</c:v>
                </c:pt>
                <c:pt idx="1796">
                  <c:v>101.50705292137042</c:v>
                </c:pt>
                <c:pt idx="1797">
                  <c:v>101.54737451045079</c:v>
                </c:pt>
                <c:pt idx="1798">
                  <c:v>101.5878130611768</c:v>
                </c:pt>
                <c:pt idx="1799">
                  <c:v>101.62836865112426</c:v>
                </c:pt>
                <c:pt idx="1800">
                  <c:v>101.66904135479179</c:v>
                </c:pt>
                <c:pt idx="1801">
                  <c:v>101.70983124356434</c:v>
                </c:pt>
                <c:pt idx="1802">
                  <c:v>101.7507383856769</c:v>
                </c:pt>
                <c:pt idx="1803">
                  <c:v>101.79176284617601</c:v>
                </c:pt>
                <c:pt idx="1804">
                  <c:v>101.83290468688392</c:v>
                </c:pt>
                <c:pt idx="1805">
                  <c:v>101.8741639663597</c:v>
                </c:pt>
                <c:pt idx="1806">
                  <c:v>101.91554073986229</c:v>
                </c:pt>
                <c:pt idx="1807">
                  <c:v>101.95703505931165</c:v>
                </c:pt>
                <c:pt idx="1808">
                  <c:v>101.99864697325172</c:v>
                </c:pt>
                <c:pt idx="1809">
                  <c:v>102.04037652681107</c:v>
                </c:pt>
                <c:pt idx="1810">
                  <c:v>102.0822237616639</c:v>
                </c:pt>
                <c:pt idx="1811">
                  <c:v>102.1241887159923</c:v>
                </c:pt>
                <c:pt idx="1812">
                  <c:v>102.16627142444656</c:v>
                </c:pt>
                <c:pt idx="1813">
                  <c:v>102.20847191810589</c:v>
                </c:pt>
                <c:pt idx="1814">
                  <c:v>102.25079022443866</c:v>
                </c:pt>
                <c:pt idx="1815">
                  <c:v>102.29322636726344</c:v>
                </c:pt>
                <c:pt idx="1816">
                  <c:v>102.33578036670863</c:v>
                </c:pt>
                <c:pt idx="1817">
                  <c:v>102.37845223917208</c:v>
                </c:pt>
                <c:pt idx="1818">
                  <c:v>102.42124199728157</c:v>
                </c:pt>
                <c:pt idx="1819">
                  <c:v>102.46414964985397</c:v>
                </c:pt>
                <c:pt idx="1820">
                  <c:v>102.50717520185415</c:v>
                </c:pt>
                <c:pt idx="1821">
                  <c:v>102.55031865435484</c:v>
                </c:pt>
                <c:pt idx="1822">
                  <c:v>102.59358000449473</c:v>
                </c:pt>
                <c:pt idx="1823">
                  <c:v>102.6369592454386</c:v>
                </c:pt>
                <c:pt idx="1824">
                  <c:v>102.6804563663341</c:v>
                </c:pt>
                <c:pt idx="1825">
                  <c:v>102.72407135227171</c:v>
                </c:pt>
                <c:pt idx="1826">
                  <c:v>102.76780418424201</c:v>
                </c:pt>
                <c:pt idx="1827">
                  <c:v>102.81165483909382</c:v>
                </c:pt>
                <c:pt idx="1828">
                  <c:v>102.8556232894928</c:v>
                </c:pt>
                <c:pt idx="1829">
                  <c:v>102.89970950387779</c:v>
                </c:pt>
                <c:pt idx="1830">
                  <c:v>102.94391344641991</c:v>
                </c:pt>
                <c:pt idx="1831">
                  <c:v>102.98823507697871</c:v>
                </c:pt>
                <c:pt idx="1832">
                  <c:v>103.03267435105981</c:v>
                </c:pt>
                <c:pt idx="1833">
                  <c:v>103.07723121977179</c:v>
                </c:pt>
                <c:pt idx="1834">
                  <c:v>103.12190562978316</c:v>
                </c:pt>
                <c:pt idx="1835">
                  <c:v>103.16669752327937</c:v>
                </c:pt>
                <c:pt idx="1836">
                  <c:v>103.21160683791837</c:v>
                </c:pt>
                <c:pt idx="1837">
                  <c:v>103.25663350678812</c:v>
                </c:pt>
                <c:pt idx="1838">
                  <c:v>103.30177745836272</c:v>
                </c:pt>
                <c:pt idx="1839">
                  <c:v>103.34703861645751</c:v>
                </c:pt>
                <c:pt idx="1840">
                  <c:v>103.39241690018619</c:v>
                </c:pt>
                <c:pt idx="1841">
                  <c:v>103.43791222391614</c:v>
                </c:pt>
                <c:pt idx="1842">
                  <c:v>103.48352449722429</c:v>
                </c:pt>
                <c:pt idx="1843">
                  <c:v>103.52925362485256</c:v>
                </c:pt>
                <c:pt idx="1844">
                  <c:v>103.57509950666361</c:v>
                </c:pt>
                <c:pt idx="1845">
                  <c:v>103.62106203759528</c:v>
                </c:pt>
                <c:pt idx="1846">
                  <c:v>103.66714110761762</c:v>
                </c:pt>
                <c:pt idx="1847">
                  <c:v>103.71333660168594</c:v>
                </c:pt>
                <c:pt idx="1848">
                  <c:v>103.759648399697</c:v>
                </c:pt>
                <c:pt idx="1849">
                  <c:v>103.80607637644393</c:v>
                </c:pt>
                <c:pt idx="1850">
                  <c:v>103.85262040157039</c:v>
                </c:pt>
                <c:pt idx="1851">
                  <c:v>103.8992803395259</c:v>
                </c:pt>
                <c:pt idx="1852">
                  <c:v>103.94605604951997</c:v>
                </c:pt>
                <c:pt idx="1853">
                  <c:v>103.99294738547698</c:v>
                </c:pt>
                <c:pt idx="1854">
                  <c:v>104.03995419599021</c:v>
                </c:pt>
                <c:pt idx="1855">
                  <c:v>104.08707632427688</c:v>
                </c:pt>
                <c:pt idx="1856">
                  <c:v>104.13431360813175</c:v>
                </c:pt>
                <c:pt idx="1857">
                  <c:v>104.18166587988139</c:v>
                </c:pt>
                <c:pt idx="1858">
                  <c:v>104.22913296633917</c:v>
                </c:pt>
                <c:pt idx="1859">
                  <c:v>104.27671468875809</c:v>
                </c:pt>
                <c:pt idx="1860">
                  <c:v>104.32441086278588</c:v>
                </c:pt>
                <c:pt idx="1861">
                  <c:v>104.37222129841858</c:v>
                </c:pt>
                <c:pt idx="1862">
                  <c:v>104.4201457999543</c:v>
                </c:pt>
                <c:pt idx="1863">
                  <c:v>104.46818416594755</c:v>
                </c:pt>
                <c:pt idx="1864">
                  <c:v>104.5163361891629</c:v>
                </c:pt>
                <c:pt idx="1865">
                  <c:v>104.56460165652899</c:v>
                </c:pt>
                <c:pt idx="1866">
                  <c:v>104.61298034909201</c:v>
                </c:pt>
                <c:pt idx="1867">
                  <c:v>104.66147204197004</c:v>
                </c:pt>
                <c:pt idx="1868">
                  <c:v>104.71007650430651</c:v>
                </c:pt>
                <c:pt idx="1869">
                  <c:v>104.75879349922448</c:v>
                </c:pt>
                <c:pt idx="1870">
                  <c:v>104.80762278377955</c:v>
                </c:pt>
                <c:pt idx="1871">
                  <c:v>104.85656410891475</c:v>
                </c:pt>
                <c:pt idx="1872">
                  <c:v>104.90561721941359</c:v>
                </c:pt>
                <c:pt idx="1873">
                  <c:v>104.9547818538546</c:v>
                </c:pt>
                <c:pt idx="1874">
                  <c:v>105.00405774456475</c:v>
                </c:pt>
                <c:pt idx="1875">
                  <c:v>105.05344461757367</c:v>
                </c:pt>
                <c:pt idx="1876">
                  <c:v>105.10294219256699</c:v>
                </c:pt>
                <c:pt idx="1877">
                  <c:v>105.15255018284201</c:v>
                </c:pt>
                <c:pt idx="1878">
                  <c:v>105.20226829525947</c:v>
                </c:pt>
                <c:pt idx="1879">
                  <c:v>105.25209623019965</c:v>
                </c:pt>
                <c:pt idx="1880">
                  <c:v>105.30203368151579</c:v>
                </c:pt>
                <c:pt idx="1881">
                  <c:v>105.35208033648834</c:v>
                </c:pt>
                <c:pt idx="1882">
                  <c:v>105.40223587577975</c:v>
                </c:pt>
                <c:pt idx="1883">
                  <c:v>105.45249997338796</c:v>
                </c:pt>
                <c:pt idx="1884">
                  <c:v>105.50287229660292</c:v>
                </c:pt>
                <c:pt idx="1885">
                  <c:v>105.553352505959</c:v>
                </c:pt>
                <c:pt idx="1886">
                  <c:v>105.60394025519133</c:v>
                </c:pt>
                <c:pt idx="1887">
                  <c:v>105.65463519119039</c:v>
                </c:pt>
                <c:pt idx="1888">
                  <c:v>105.70543695395681</c:v>
                </c:pt>
                <c:pt idx="1889">
                  <c:v>105.75634517655647</c:v>
                </c:pt>
                <c:pt idx="1890">
                  <c:v>105.80735948507659</c:v>
                </c:pt>
                <c:pt idx="1891">
                  <c:v>105.85847949858048</c:v>
                </c:pt>
                <c:pt idx="1892">
                  <c:v>105.90970482906344</c:v>
                </c:pt>
                <c:pt idx="1893">
                  <c:v>105.96103508140837</c:v>
                </c:pt>
                <c:pt idx="1894">
                  <c:v>106.01246985334261</c:v>
                </c:pt>
                <c:pt idx="1895">
                  <c:v>106.06400873539303</c:v>
                </c:pt>
                <c:pt idx="1896">
                  <c:v>106.11565131084343</c:v>
                </c:pt>
                <c:pt idx="1897">
                  <c:v>106.1673971556902</c:v>
                </c:pt>
                <c:pt idx="1898">
                  <c:v>106.21924583860003</c:v>
                </c:pt>
                <c:pt idx="1899">
                  <c:v>106.27119692086612</c:v>
                </c:pt>
                <c:pt idx="1900">
                  <c:v>106.32324995636648</c:v>
                </c:pt>
                <c:pt idx="1901">
                  <c:v>106.37540449152033</c:v>
                </c:pt>
                <c:pt idx="1902">
                  <c:v>106.42766006524639</c:v>
                </c:pt>
                <c:pt idx="1903">
                  <c:v>106.48001620892137</c:v>
                </c:pt>
                <c:pt idx="1904">
                  <c:v>106.53247244633755</c:v>
                </c:pt>
                <c:pt idx="1905">
                  <c:v>106.58502829366159</c:v>
                </c:pt>
                <c:pt idx="1906">
                  <c:v>106.6376832593936</c:v>
                </c:pt>
                <c:pt idx="1907">
                  <c:v>106.69043684432582</c:v>
                </c:pt>
                <c:pt idx="1908">
                  <c:v>106.74328854150261</c:v>
                </c:pt>
                <c:pt idx="1909">
                  <c:v>106.79623783618011</c:v>
                </c:pt>
                <c:pt idx="1910">
                  <c:v>106.84928420578616</c:v>
                </c:pt>
                <c:pt idx="1911">
                  <c:v>106.90242711988081</c:v>
                </c:pt>
                <c:pt idx="1912">
                  <c:v>106.95566604011771</c:v>
                </c:pt>
                <c:pt idx="1913">
                  <c:v>107.00900042020366</c:v>
                </c:pt>
                <c:pt idx="1914">
                  <c:v>107.06242970586213</c:v>
                </c:pt>
                <c:pt idx="1915">
                  <c:v>107.11595333479394</c:v>
                </c:pt>
                <c:pt idx="1916">
                  <c:v>107.16957073663991</c:v>
                </c:pt>
                <c:pt idx="1917">
                  <c:v>107.22328133294351</c:v>
                </c:pt>
                <c:pt idx="1918">
                  <c:v>107.27708453711369</c:v>
                </c:pt>
                <c:pt idx="1919">
                  <c:v>107.33097975438876</c:v>
                </c:pt>
                <c:pt idx="1920">
                  <c:v>107.38496638180042</c:v>
                </c:pt>
                <c:pt idx="1921">
                  <c:v>107.4390438081377</c:v>
                </c:pt>
                <c:pt idx="1922">
                  <c:v>107.49321141391154</c:v>
                </c:pt>
                <c:pt idx="1923">
                  <c:v>107.54746857132183</c:v>
                </c:pt>
                <c:pt idx="1924">
                  <c:v>107.6018146442205</c:v>
                </c:pt>
                <c:pt idx="1925">
                  <c:v>107.65624898808019</c:v>
                </c:pt>
                <c:pt idx="1926">
                  <c:v>107.71077094995951</c:v>
                </c:pt>
                <c:pt idx="1927">
                  <c:v>107.76537986847046</c:v>
                </c:pt>
                <c:pt idx="1928">
                  <c:v>107.82007507374698</c:v>
                </c:pt>
                <c:pt idx="1929">
                  <c:v>107.87485588741298</c:v>
                </c:pt>
                <c:pt idx="1930">
                  <c:v>107.92972162255023</c:v>
                </c:pt>
                <c:pt idx="1931">
                  <c:v>107.98467158366867</c:v>
                </c:pt>
                <c:pt idx="1932">
                  <c:v>108.03970506667615</c:v>
                </c:pt>
                <c:pt idx="1933">
                  <c:v>108.09482135884919</c:v>
                </c:pt>
                <c:pt idx="1934">
                  <c:v>108.15001973880317</c:v>
                </c:pt>
                <c:pt idx="1935">
                  <c:v>108.20529947646529</c:v>
                </c:pt>
                <c:pt idx="1936">
                  <c:v>108.26065983304574</c:v>
                </c:pt>
                <c:pt idx="1937">
                  <c:v>108.31610006101121</c:v>
                </c:pt>
                <c:pt idx="1938">
                  <c:v>108.37161940405818</c:v>
                </c:pt>
                <c:pt idx="1939">
                  <c:v>108.42721709708755</c:v>
                </c:pt>
                <c:pt idx="1940">
                  <c:v>108.4828923661787</c:v>
                </c:pt>
                <c:pt idx="1941">
                  <c:v>108.53864442856543</c:v>
                </c:pt>
                <c:pt idx="1942">
                  <c:v>108.59447249261261</c:v>
                </c:pt>
                <c:pt idx="1943">
                  <c:v>108.65037575779179</c:v>
                </c:pt>
                <c:pt idx="1944">
                  <c:v>108.70635341465973</c:v>
                </c:pt>
                <c:pt idx="1945">
                  <c:v>108.76240464483689</c:v>
                </c:pt>
                <c:pt idx="1946">
                  <c:v>108.81852862098508</c:v>
                </c:pt>
                <c:pt idx="1947">
                  <c:v>108.87472450678847</c:v>
                </c:pt>
                <c:pt idx="1948">
                  <c:v>108.93099145693351</c:v>
                </c:pt>
                <c:pt idx="1949">
                  <c:v>108.9873286170902</c:v>
                </c:pt>
                <c:pt idx="1950">
                  <c:v>109.04373512389394</c:v>
                </c:pt>
                <c:pt idx="1951">
                  <c:v>109.10021010492871</c:v>
                </c:pt>
                <c:pt idx="1952">
                  <c:v>109.15675267870954</c:v>
                </c:pt>
                <c:pt idx="1953">
                  <c:v>109.21336195466871</c:v>
                </c:pt>
                <c:pt idx="1954">
                  <c:v>109.27003703313871</c:v>
                </c:pt>
                <c:pt idx="1955">
                  <c:v>109.32677700534015</c:v>
                </c:pt>
                <c:pt idx="1956">
                  <c:v>109.38358095336687</c:v>
                </c:pt>
                <c:pt idx="1957">
                  <c:v>109.44044795017531</c:v>
                </c:pt>
                <c:pt idx="1958">
                  <c:v>109.4973770595719</c:v>
                </c:pt>
                <c:pt idx="1959">
                  <c:v>109.55436733620212</c:v>
                </c:pt>
                <c:pt idx="1960">
                  <c:v>109.61141782554213</c:v>
                </c:pt>
                <c:pt idx="1961">
                  <c:v>109.66852756388862</c:v>
                </c:pt>
                <c:pt idx="1962">
                  <c:v>109.72569557835173</c:v>
                </c:pt>
                <c:pt idx="1963">
                  <c:v>109.78292088684753</c:v>
                </c:pt>
                <c:pt idx="1964">
                  <c:v>109.84020249809224</c:v>
                </c:pt>
                <c:pt idx="1965">
                  <c:v>109.89753941159643</c:v>
                </c:pt>
                <c:pt idx="1966">
                  <c:v>109.95493061766182</c:v>
                </c:pt>
                <c:pt idx="1967">
                  <c:v>110.01237509737722</c:v>
                </c:pt>
                <c:pt idx="1968">
                  <c:v>110.06987182261639</c:v>
                </c:pt>
                <c:pt idx="1969">
                  <c:v>110.12741975603733</c:v>
                </c:pt>
                <c:pt idx="1970">
                  <c:v>110.18501785108081</c:v>
                </c:pt>
                <c:pt idx="1971">
                  <c:v>110.24266505197187</c:v>
                </c:pt>
                <c:pt idx="1972">
                  <c:v>110.30036029372178</c:v>
                </c:pt>
                <c:pt idx="1973">
                  <c:v>110.35810250212975</c:v>
                </c:pt>
                <c:pt idx="1974">
                  <c:v>110.41589059378754</c:v>
                </c:pt>
                <c:pt idx="1975">
                  <c:v>110.47372347608386</c:v>
                </c:pt>
                <c:pt idx="1976">
                  <c:v>110.53160004721009</c:v>
                </c:pt>
                <c:pt idx="1977">
                  <c:v>110.5895191961677</c:v>
                </c:pt>
                <c:pt idx="1978">
                  <c:v>110.64747980277586</c:v>
                </c:pt>
                <c:pt idx="1979">
                  <c:v>110.7054807376805</c:v>
                </c:pt>
                <c:pt idx="1980">
                  <c:v>110.76352086236423</c:v>
                </c:pt>
                <c:pt idx="1981">
                  <c:v>110.82159902915822</c:v>
                </c:pt>
                <c:pt idx="1982">
                  <c:v>110.87971408125392</c:v>
                </c:pt>
                <c:pt idx="1983">
                  <c:v>110.93786485271714</c:v>
                </c:pt>
                <c:pt idx="1984">
                  <c:v>110.99605016850191</c:v>
                </c:pt>
                <c:pt idx="1985">
                  <c:v>111.05426884446709</c:v>
                </c:pt>
                <c:pt idx="1986">
                  <c:v>111.11251968739259</c:v>
                </c:pt>
                <c:pt idx="1987">
                  <c:v>111.17080149499779</c:v>
                </c:pt>
                <c:pt idx="1988">
                  <c:v>111.2291130559603</c:v>
                </c:pt>
                <c:pt idx="1989">
                  <c:v>111.28745314993704</c:v>
                </c:pt>
                <c:pt idx="1990">
                  <c:v>111.3458205475855</c:v>
                </c:pt>
                <c:pt idx="1991">
                  <c:v>111.404214010586</c:v>
                </c:pt>
                <c:pt idx="1992">
                  <c:v>111.46263229166654</c:v>
                </c:pt>
                <c:pt idx="1993">
                  <c:v>111.52107413462755</c:v>
                </c:pt>
                <c:pt idx="1994">
                  <c:v>111.57953827436778</c:v>
                </c:pt>
                <c:pt idx="1995">
                  <c:v>111.63802343691272</c:v>
                </c:pt>
                <c:pt idx="1996">
                  <c:v>111.69652833944312</c:v>
                </c:pt>
                <c:pt idx="1997">
                  <c:v>111.75505169032469</c:v>
                </c:pt>
                <c:pt idx="1998">
                  <c:v>111.81359218913981</c:v>
                </c:pt>
                <c:pt idx="1999">
                  <c:v>111.87214852672031</c:v>
                </c:pt>
                <c:pt idx="2000">
                  <c:v>111.93071938518052</c:v>
                </c:pt>
                <c:pt idx="2001">
                  <c:v>111.98930343795288</c:v>
                </c:pt>
                <c:pt idx="2002">
                  <c:v>112.04789934982458</c:v>
                </c:pt>
                <c:pt idx="2003">
                  <c:v>112.10650577697368</c:v>
                </c:pt>
                <c:pt idx="2004">
                  <c:v>112.16512136701029</c:v>
                </c:pt>
                <c:pt idx="2005">
                  <c:v>112.22374475901461</c:v>
                </c:pt>
                <c:pt idx="2006">
                  <c:v>112.28237458357968</c:v>
                </c:pt>
                <c:pt idx="2007">
                  <c:v>112.34100946285376</c:v>
                </c:pt>
                <c:pt idx="2008">
                  <c:v>112.39964801058422</c:v>
                </c:pt>
                <c:pt idx="2009">
                  <c:v>112.45828883216322</c:v>
                </c:pt>
                <c:pt idx="2010">
                  <c:v>112.51693052467402</c:v>
                </c:pt>
                <c:pt idx="2011">
                  <c:v>112.57557167693912</c:v>
                </c:pt>
                <c:pt idx="2012">
                  <c:v>112.63421086956996</c:v>
                </c:pt>
                <c:pt idx="2013">
                  <c:v>112.69284667501655</c:v>
                </c:pt>
                <c:pt idx="2014">
                  <c:v>112.7514776576205</c:v>
                </c:pt>
                <c:pt idx="2015">
                  <c:v>112.81010237366759</c:v>
                </c:pt>
                <c:pt idx="2016">
                  <c:v>112.86871937144286</c:v>
                </c:pt>
                <c:pt idx="2017">
                  <c:v>112.92732719128556</c:v>
                </c:pt>
                <c:pt idx="2018">
                  <c:v>112.98592436564797</c:v>
                </c:pt>
                <c:pt idx="2019">
                  <c:v>113.0445094191524</c:v>
                </c:pt>
                <c:pt idx="2020">
                  <c:v>113.10308086865243</c:v>
                </c:pt>
                <c:pt idx="2021">
                  <c:v>113.16163722329327</c:v>
                </c:pt>
                <c:pt idx="2022">
                  <c:v>113.22017698457498</c:v>
                </c:pt>
                <c:pt idx="2023">
                  <c:v>113.27869864641573</c:v>
                </c:pt>
                <c:pt idx="2024">
                  <c:v>113.33720069521812</c:v>
                </c:pt>
                <c:pt idx="2025">
                  <c:v>113.39568160993461</c:v>
                </c:pt>
                <c:pt idx="2026">
                  <c:v>113.45413986213693</c:v>
                </c:pt>
                <c:pt idx="2027">
                  <c:v>113.51257391608388</c:v>
                </c:pt>
                <c:pt idx="2028">
                  <c:v>113.5709822287932</c:v>
                </c:pt>
                <c:pt idx="2029">
                  <c:v>113.62936325011314</c:v>
                </c:pt>
                <c:pt idx="2030">
                  <c:v>113.68771542279566</c:v>
                </c:pt>
                <c:pt idx="2031">
                  <c:v>113.74603718257124</c:v>
                </c:pt>
                <c:pt idx="2032">
                  <c:v>113.80432695822535</c:v>
                </c:pt>
                <c:pt idx="2033">
                  <c:v>113.86258317167476</c:v>
                </c:pt>
                <c:pt idx="2034">
                  <c:v>113.92080423804789</c:v>
                </c:pt>
                <c:pt idx="2035">
                  <c:v>113.978988565763</c:v>
                </c:pt>
                <c:pt idx="2036">
                  <c:v>114.03713455661109</c:v>
                </c:pt>
                <c:pt idx="2037">
                  <c:v>114.09524060583772</c:v>
                </c:pt>
                <c:pt idx="2038">
                  <c:v>114.15330510222722</c:v>
                </c:pt>
                <c:pt idx="2039">
                  <c:v>114.21132642818813</c:v>
                </c:pt>
                <c:pt idx="2040">
                  <c:v>114.26930295984015</c:v>
                </c:pt>
                <c:pt idx="2041">
                  <c:v>114.32723306710122</c:v>
                </c:pt>
                <c:pt idx="2042">
                  <c:v>114.38511511377757</c:v>
                </c:pt>
                <c:pt idx="2043">
                  <c:v>114.44294745765453</c:v>
                </c:pt>
                <c:pt idx="2044">
                  <c:v>114.50072845058742</c:v>
                </c:pt>
                <c:pt idx="2045">
                  <c:v>114.55845643859513</c:v>
                </c:pt>
                <c:pt idx="2046">
                  <c:v>114.61612976195542</c:v>
                </c:pt>
                <c:pt idx="2047">
                  <c:v>114.67374675529922</c:v>
                </c:pt>
                <c:pt idx="2048">
                  <c:v>114.73130574770852</c:v>
                </c:pt>
                <c:pt idx="2049">
                  <c:v>114.78880506281477</c:v>
                </c:pt>
                <c:pt idx="2050">
                  <c:v>114.84624301889765</c:v>
                </c:pt>
                <c:pt idx="2051">
                  <c:v>114.90361792898666</c:v>
                </c:pt>
                <c:pt idx="2052">
                  <c:v>114.96092810096243</c:v>
                </c:pt>
                <c:pt idx="2053">
                  <c:v>115.01817183766055</c:v>
                </c:pt>
                <c:pt idx="2054">
                  <c:v>115.07534743697582</c:v>
                </c:pt>
                <c:pt idx="2055">
                  <c:v>115.13245319196804</c:v>
                </c:pt>
                <c:pt idx="2056">
                  <c:v>115.18948739096869</c:v>
                </c:pt>
                <c:pt idx="2057">
                  <c:v>115.24644831768941</c:v>
                </c:pt>
                <c:pt idx="2058">
                  <c:v>115.30333425133098</c:v>
                </c:pt>
                <c:pt idx="2059">
                  <c:v>115.36014346669444</c:v>
                </c:pt>
                <c:pt idx="2060">
                  <c:v>115.41687423429123</c:v>
                </c:pt>
                <c:pt idx="2061">
                  <c:v>115.47352482045858</c:v>
                </c:pt>
                <c:pt idx="2062">
                  <c:v>115.53009348747045</c:v>
                </c:pt>
                <c:pt idx="2063">
                  <c:v>115.58657849365562</c:v>
                </c:pt>
                <c:pt idx="2064">
                  <c:v>115.6429780935115</c:v>
                </c:pt>
                <c:pt idx="2065">
                  <c:v>115.69929053782307</c:v>
                </c:pt>
                <c:pt idx="2066">
                  <c:v>115.75551407378076</c:v>
                </c:pt>
                <c:pt idx="2067">
                  <c:v>115.81164694509989</c:v>
                </c:pt>
                <c:pt idx="2068">
                  <c:v>115.86768739214146</c:v>
                </c:pt>
                <c:pt idx="2069">
                  <c:v>115.92363365203441</c:v>
                </c:pt>
                <c:pt idx="2070">
                  <c:v>115.97948395879733</c:v>
                </c:pt>
                <c:pt idx="2071">
                  <c:v>116.0352365434633</c:v>
                </c:pt>
                <c:pt idx="2072">
                  <c:v>116.09088963420413</c:v>
                </c:pt>
                <c:pt idx="2073">
                  <c:v>116.14644145645617</c:v>
                </c:pt>
                <c:pt idx="2074">
                  <c:v>116.20189023304776</c:v>
                </c:pt>
                <c:pt idx="2075">
                  <c:v>116.25723418432676</c:v>
                </c:pt>
                <c:pt idx="2076">
                  <c:v>116.31247152828884</c:v>
                </c:pt>
                <c:pt idx="2077">
                  <c:v>116.36760048070843</c:v>
                </c:pt>
                <c:pt idx="2078">
                  <c:v>116.42261925526807</c:v>
                </c:pt>
                <c:pt idx="2079">
                  <c:v>116.47752606369139</c:v>
                </c:pt>
                <c:pt idx="2080">
                  <c:v>116.53231911587449</c:v>
                </c:pt>
                <c:pt idx="2081">
                  <c:v>116.5869966200205</c:v>
                </c:pt>
                <c:pt idx="2082">
                  <c:v>116.64155678277299</c:v>
                </c:pt>
                <c:pt idx="2083">
                  <c:v>116.69599780935143</c:v>
                </c:pt>
                <c:pt idx="2084">
                  <c:v>116.75031790368791</c:v>
                </c:pt>
                <c:pt idx="2085">
                  <c:v>116.80451526856274</c:v>
                </c:pt>
                <c:pt idx="2086">
                  <c:v>116.85858810574348</c:v>
                </c:pt>
                <c:pt idx="2087">
                  <c:v>116.91253461612251</c:v>
                </c:pt>
                <c:pt idx="2088">
                  <c:v>116.9663529998562</c:v>
                </c:pt>
                <c:pt idx="2089">
                  <c:v>117.02004145650599</c:v>
                </c:pt>
                <c:pt idx="2090">
                  <c:v>117.07359818517816</c:v>
                </c:pt>
                <c:pt idx="2091">
                  <c:v>117.12702138466557</c:v>
                </c:pt>
                <c:pt idx="2092">
                  <c:v>117.18030925358968</c:v>
                </c:pt>
                <c:pt idx="2093">
                  <c:v>117.23345999054405</c:v>
                </c:pt>
                <c:pt idx="2094">
                  <c:v>117.2864717942372</c:v>
                </c:pt>
                <c:pt idx="2095">
                  <c:v>117.33934286363723</c:v>
                </c:pt>
                <c:pt idx="2096">
                  <c:v>117.3920713981162</c:v>
                </c:pt>
                <c:pt idx="2097">
                  <c:v>117.44465559759655</c:v>
                </c:pt>
                <c:pt idx="2098">
                  <c:v>117.49709366269556</c:v>
                </c:pt>
                <c:pt idx="2099">
                  <c:v>117.54938379487317</c:v>
                </c:pt>
                <c:pt idx="2100">
                  <c:v>117.60152419657909</c:v>
                </c:pt>
                <c:pt idx="2101">
                  <c:v>117.65351307139962</c:v>
                </c:pt>
                <c:pt idx="2102">
                  <c:v>117.70534862420692</c:v>
                </c:pt>
                <c:pt idx="2103">
                  <c:v>117.75702906130678</c:v>
                </c:pt>
                <c:pt idx="2104">
                  <c:v>117.80855259058833</c:v>
                </c:pt>
                <c:pt idx="2105">
                  <c:v>117.85991742167352</c:v>
                </c:pt>
                <c:pt idx="2106">
                  <c:v>117.91112176606691</c:v>
                </c:pt>
                <c:pt idx="2107">
                  <c:v>117.96216383730659</c:v>
                </c:pt>
                <c:pt idx="2108">
                  <c:v>118.01304185111454</c:v>
                </c:pt>
                <c:pt idx="2109">
                  <c:v>118.06375402554815</c:v>
                </c:pt>
                <c:pt idx="2110">
                  <c:v>118.11429858115147</c:v>
                </c:pt>
                <c:pt idx="2111">
                  <c:v>118.16467374110783</c:v>
                </c:pt>
                <c:pt idx="2112">
                  <c:v>118.2148777313907</c:v>
                </c:pt>
                <c:pt idx="2113">
                  <c:v>118.26490878091735</c:v>
                </c:pt>
                <c:pt idx="2114">
                  <c:v>118.31476512170124</c:v>
                </c:pt>
                <c:pt idx="2115">
                  <c:v>118.36444498900453</c:v>
                </c:pt>
                <c:pt idx="2116">
                  <c:v>118.41394662149177</c:v>
                </c:pt>
                <c:pt idx="2117">
                  <c:v>118.46326826138319</c:v>
                </c:pt>
                <c:pt idx="2118">
                  <c:v>118.51240815460787</c:v>
                </c:pt>
                <c:pt idx="2119">
                  <c:v>118.56136455095796</c:v>
                </c:pt>
                <c:pt idx="2120">
                  <c:v>118.61013570424191</c:v>
                </c:pt>
                <c:pt idx="2121">
                  <c:v>118.65871987243989</c:v>
                </c:pt>
                <c:pt idx="2122">
                  <c:v>118.7071153178552</c:v>
                </c:pt>
                <c:pt idx="2123">
                  <c:v>118.75532030727049</c:v>
                </c:pt>
                <c:pt idx="2124">
                  <c:v>118.80333311210151</c:v>
                </c:pt>
                <c:pt idx="2125">
                  <c:v>118.851152008551</c:v>
                </c:pt>
                <c:pt idx="2126">
                  <c:v>118.89877527776217</c:v>
                </c:pt>
                <c:pt idx="2127">
                  <c:v>118.94620120597392</c:v>
                </c:pt>
                <c:pt idx="2128">
                  <c:v>118.99342808467466</c:v>
                </c:pt>
                <c:pt idx="2129">
                  <c:v>119.04045421075624</c:v>
                </c:pt>
                <c:pt idx="2130">
                  <c:v>119.08727788666707</c:v>
                </c:pt>
                <c:pt idx="2131">
                  <c:v>119.13389742056702</c:v>
                </c:pt>
                <c:pt idx="2132">
                  <c:v>119.18031112648129</c:v>
                </c:pt>
                <c:pt idx="2133">
                  <c:v>119.2265173244524</c:v>
                </c:pt>
                <c:pt idx="2134">
                  <c:v>119.27251434069498</c:v>
                </c:pt>
                <c:pt idx="2135">
                  <c:v>119.31830050774809</c:v>
                </c:pt>
                <c:pt idx="2136">
                  <c:v>119.36387416462884</c:v>
                </c:pt>
                <c:pt idx="2137">
                  <c:v>119.40923365698437</c:v>
                </c:pt>
                <c:pt idx="2138">
                  <c:v>119.45437733724398</c:v>
                </c:pt>
                <c:pt idx="2139">
                  <c:v>119.49930356477317</c:v>
                </c:pt>
                <c:pt idx="2140">
                  <c:v>119.54401070602252</c:v>
                </c:pt>
                <c:pt idx="2141">
                  <c:v>119.58849713468166</c:v>
                </c:pt>
                <c:pt idx="2142">
                  <c:v>119.63276123182948</c:v>
                </c:pt>
                <c:pt idx="2143">
                  <c:v>119.67680138608335</c:v>
                </c:pt>
                <c:pt idx="2144">
                  <c:v>119.72061599375306</c:v>
                </c:pt>
                <c:pt idx="2145">
                  <c:v>119.76420345898723</c:v>
                </c:pt>
                <c:pt idx="2146">
                  <c:v>119.80756219392387</c:v>
                </c:pt>
                <c:pt idx="2147">
                  <c:v>119.8506906188407</c:v>
                </c:pt>
                <c:pt idx="2148">
                  <c:v>119.89358716230214</c:v>
                </c:pt>
                <c:pt idx="2149">
                  <c:v>119.93625026130799</c:v>
                </c:pt>
                <c:pt idx="2150">
                  <c:v>119.97867836144033</c:v>
                </c:pt>
                <c:pt idx="2151">
                  <c:v>120.02086991701177</c:v>
                </c:pt>
                <c:pt idx="2152">
                  <c:v>120.06282339121047</c:v>
                </c:pt>
                <c:pt idx="2153">
                  <c:v>120.10453725624649</c:v>
                </c:pt>
                <c:pt idx="2154">
                  <c:v>120.14600999349767</c:v>
                </c:pt>
                <c:pt idx="2155">
                  <c:v>120.18724009365295</c:v>
                </c:pt>
                <c:pt idx="2156">
                  <c:v>120.22822605685695</c:v>
                </c:pt>
                <c:pt idx="2157">
                  <c:v>120.26896639285363</c:v>
                </c:pt>
                <c:pt idx="2158">
                  <c:v>120.30945962112762</c:v>
                </c:pt>
                <c:pt idx="2159">
                  <c:v>120.34970427104813</c:v>
                </c:pt>
                <c:pt idx="2160">
                  <c:v>120.38969888200748</c:v>
                </c:pt>
                <c:pt idx="2161">
                  <c:v>120.42944200356362</c:v>
                </c:pt>
                <c:pt idx="2162">
                  <c:v>120.46893219557879</c:v>
                </c:pt>
                <c:pt idx="2163">
                  <c:v>120.50816802835845</c:v>
                </c:pt>
                <c:pt idx="2164">
                  <c:v>120.5471480827895</c:v>
                </c:pt>
                <c:pt idx="2165">
                  <c:v>120.58587095047778</c:v>
                </c:pt>
                <c:pt idx="2166">
                  <c:v>120.62433523388297</c:v>
                </c:pt>
                <c:pt idx="2167">
                  <c:v>120.66253954645596</c:v>
                </c:pt>
                <c:pt idx="2168">
                  <c:v>120.70048251277231</c:v>
                </c:pt>
                <c:pt idx="2169">
                  <c:v>120.73816276866629</c:v>
                </c:pt>
                <c:pt idx="2170">
                  <c:v>120.77557896136409</c:v>
                </c:pt>
                <c:pt idx="2171">
                  <c:v>120.81272974961482</c:v>
                </c:pt>
                <c:pt idx="2172">
                  <c:v>120.84961380382178</c:v>
                </c:pt>
                <c:pt idx="2173">
                  <c:v>120.88622980617282</c:v>
                </c:pt>
                <c:pt idx="2174">
                  <c:v>120.92257645076893</c:v>
                </c:pt>
                <c:pt idx="2175">
                  <c:v>120.95865244375187</c:v>
                </c:pt>
                <c:pt idx="2176">
                  <c:v>120.99445650343189</c:v>
                </c:pt>
                <c:pt idx="2177">
                  <c:v>121.0299873604132</c:v>
                </c:pt>
                <c:pt idx="2178">
                  <c:v>121.06524375771812</c:v>
                </c:pt>
                <c:pt idx="2179">
                  <c:v>121.10022445091167</c:v>
                </c:pt>
                <c:pt idx="2180">
                  <c:v>121.13492820822466</c:v>
                </c:pt>
                <c:pt idx="2181">
                  <c:v>121.16935381067398</c:v>
                </c:pt>
                <c:pt idx="2182">
                  <c:v>121.20350005218361</c:v>
                </c:pt>
                <c:pt idx="2183">
                  <c:v>121.23736573970484</c:v>
                </c:pt>
                <c:pt idx="2184">
                  <c:v>121.27094969333243</c:v>
                </c:pt>
                <c:pt idx="2185">
                  <c:v>121.30425074642338</c:v>
                </c:pt>
                <c:pt idx="2186">
                  <c:v>121.33726774571156</c:v>
                </c:pt>
                <c:pt idx="2187">
                  <c:v>121.36999955142383</c:v>
                </c:pt>
                <c:pt idx="2188">
                  <c:v>121.40244503739078</c:v>
                </c:pt>
                <c:pt idx="2189">
                  <c:v>121.43460309116227</c:v>
                </c:pt>
                <c:pt idx="2190">
                  <c:v>121.46647261411547</c:v>
                </c:pt>
                <c:pt idx="2191">
                  <c:v>121.49805252156558</c:v>
                </c:pt>
                <c:pt idx="2192">
                  <c:v>121.52934174287492</c:v>
                </c:pt>
                <c:pt idx="2193">
                  <c:v>121.56033922155851</c:v>
                </c:pt>
                <c:pt idx="2194">
                  <c:v>121.59104391539159</c:v>
                </c:pt>
                <c:pt idx="2195">
                  <c:v>121.62145479651265</c:v>
                </c:pt>
                <c:pt idx="2196">
                  <c:v>121.6515708515274</c:v>
                </c:pt>
                <c:pt idx="2197">
                  <c:v>121.68139108161034</c:v>
                </c:pt>
                <c:pt idx="2198">
                  <c:v>121.71091450260531</c:v>
                </c:pt>
                <c:pt idx="2199">
                  <c:v>121.74014014512437</c:v>
                </c:pt>
                <c:pt idx="2200">
                  <c:v>121.7690670546463</c:v>
                </c:pt>
                <c:pt idx="2201">
                  <c:v>121.79769429161215</c:v>
                </c:pt>
                <c:pt idx="2202">
                  <c:v>121.82602093151939</c:v>
                </c:pt>
                <c:pt idx="2203">
                  <c:v>121.85404606501855</c:v>
                </c:pt>
                <c:pt idx="2204">
                  <c:v>121.88176879800176</c:v>
                </c:pt>
                <c:pt idx="2205">
                  <c:v>121.90918825169524</c:v>
                </c:pt>
                <c:pt idx="2206">
                  <c:v>121.93630356274915</c:v>
                </c:pt>
                <c:pt idx="2207">
                  <c:v>121.96311388332283</c:v>
                </c:pt>
                <c:pt idx="2208">
                  <c:v>121.9896183811744</c:v>
                </c:pt>
                <c:pt idx="2209">
                  <c:v>122.0158162397431</c:v>
                </c:pt>
                <c:pt idx="2210">
                  <c:v>122.04170665823378</c:v>
                </c:pt>
                <c:pt idx="2211">
                  <c:v>122.06728885169855</c:v>
                </c:pt>
                <c:pt idx="2212">
                  <c:v>122.09256205111694</c:v>
                </c:pt>
                <c:pt idx="2213">
                  <c:v>122.11752550347498</c:v>
                </c:pt>
                <c:pt idx="2214">
                  <c:v>122.14217847184241</c:v>
                </c:pt>
                <c:pt idx="2215">
                  <c:v>122.16652023544805</c:v>
                </c:pt>
                <c:pt idx="2216">
                  <c:v>122.19055008975494</c:v>
                </c:pt>
                <c:pt idx="2217">
                  <c:v>122.21426734653224</c:v>
                </c:pt>
                <c:pt idx="2218">
                  <c:v>122.2376713339263</c:v>
                </c:pt>
                <c:pt idx="2219">
                  <c:v>122.26076139653088</c:v>
                </c:pt>
                <c:pt idx="2220">
                  <c:v>122.28353689545419</c:v>
                </c:pt>
                <c:pt idx="2221">
                  <c:v>122.30599720838626</c:v>
                </c:pt>
                <c:pt idx="2222">
                  <c:v>122.32814172966278</c:v>
                </c:pt>
                <c:pt idx="2223">
                  <c:v>122.34996987032831</c:v>
                </c:pt>
                <c:pt idx="2224">
                  <c:v>122.37148105819867</c:v>
                </c:pt>
                <c:pt idx="2225">
                  <c:v>122.39267473792081</c:v>
                </c:pt>
                <c:pt idx="2226">
                  <c:v>122.41355037102961</c:v>
                </c:pt>
                <c:pt idx="2227">
                  <c:v>122.43410743600627</c:v>
                </c:pt>
                <c:pt idx="2228">
                  <c:v>122.45434542833252</c:v>
                </c:pt>
                <c:pt idx="2229">
                  <c:v>122.47426386054399</c:v>
                </c:pt>
                <c:pt idx="2230">
                  <c:v>122.49386226228245</c:v>
                </c:pt>
                <c:pt idx="2231">
                  <c:v>122.51314018034512</c:v>
                </c:pt>
                <c:pt idx="2232">
                  <c:v>122.53209717873371</c:v>
                </c:pt>
                <c:pt idx="2233">
                  <c:v>122.55073283870097</c:v>
                </c:pt>
                <c:pt idx="2234">
                  <c:v>122.56904675879557</c:v>
                </c:pt>
                <c:pt idx="2235">
                  <c:v>122.58703855490543</c:v>
                </c:pt>
                <c:pt idx="2236">
                  <c:v>122.60470786030021</c:v>
                </c:pt>
                <c:pt idx="2237">
                  <c:v>122.62205432567021</c:v>
                </c:pt>
                <c:pt idx="2238">
                  <c:v>122.63907761916462</c:v>
                </c:pt>
                <c:pt idx="2239">
                  <c:v>122.65577742642968</c:v>
                </c:pt>
                <c:pt idx="2240">
                  <c:v>122.67215345064147</c:v>
                </c:pt>
                <c:pt idx="2241">
                  <c:v>122.68820541254036</c:v>
                </c:pt>
                <c:pt idx="2242">
                  <c:v>122.70393305046282</c:v>
                </c:pt>
                <c:pt idx="2243">
                  <c:v>122.71933612036929</c:v>
                </c:pt>
                <c:pt idx="2244">
                  <c:v>122.73441439587447</c:v>
                </c:pt>
                <c:pt idx="2245">
                  <c:v>122.74916766827218</c:v>
                </c:pt>
                <c:pt idx="2246">
                  <c:v>122.76359574655913</c:v>
                </c:pt>
                <c:pt idx="2247">
                  <c:v>122.77769845746141</c:v>
                </c:pt>
                <c:pt idx="2248">
                  <c:v>122.79147564544982</c:v>
                </c:pt>
                <c:pt idx="2249">
                  <c:v>122.80492717276459</c:v>
                </c:pt>
                <c:pt idx="2250">
                  <c:v>122.8180529194295</c:v>
                </c:pt>
                <c:pt idx="2251">
                  <c:v>122.83085278326949</c:v>
                </c:pt>
                <c:pt idx="2252">
                  <c:v>122.84332667992403</c:v>
                </c:pt>
                <c:pt idx="2253">
                  <c:v>122.85547454285927</c:v>
                </c:pt>
                <c:pt idx="2254">
                  <c:v>122.86729632337926</c:v>
                </c:pt>
                <c:pt idx="2255">
                  <c:v>122.87879199063346</c:v>
                </c:pt>
                <c:pt idx="2256">
                  <c:v>122.88996153162638</c:v>
                </c:pt>
                <c:pt idx="2257">
                  <c:v>122.9008049512193</c:v>
                </c:pt>
                <c:pt idx="2258">
                  <c:v>122.91132227213704</c:v>
                </c:pt>
                <c:pt idx="2259">
                  <c:v>122.92151353496726</c:v>
                </c:pt>
                <c:pt idx="2260">
                  <c:v>122.93137879816251</c:v>
                </c:pt>
                <c:pt idx="2261">
                  <c:v>122.94091813803718</c:v>
                </c:pt>
                <c:pt idx="2262">
                  <c:v>122.95013164876383</c:v>
                </c:pt>
                <c:pt idx="2263">
                  <c:v>122.95901944236833</c:v>
                </c:pt>
                <c:pt idx="2264">
                  <c:v>122.96758164872308</c:v>
                </c:pt>
                <c:pt idx="2265">
                  <c:v>122.97581841553756</c:v>
                </c:pt>
                <c:pt idx="2266">
                  <c:v>122.98372990834827</c:v>
                </c:pt>
                <c:pt idx="2267">
                  <c:v>122.99131631050554</c:v>
                </c:pt>
                <c:pt idx="2268">
                  <c:v>122.99857782315988</c:v>
                </c:pt>
                <c:pt idx="2269">
                  <c:v>123.00551466524603</c:v>
                </c:pt>
                <c:pt idx="2270">
                  <c:v>123.01212707346517</c:v>
                </c:pt>
                <c:pt idx="2271">
                  <c:v>123.01841530226574</c:v>
                </c:pt>
                <c:pt idx="2272">
                  <c:v>123.02437962382112</c:v>
                </c:pt>
                <c:pt idx="2273">
                  <c:v>123.03002032800862</c:v>
                </c:pt>
                <c:pt idx="2274">
                  <c:v>123.03533772238227</c:v>
                </c:pt>
                <c:pt idx="2275">
                  <c:v>123.04033213214746</c:v>
                </c:pt>
                <c:pt idx="2276">
                  <c:v>123.04500390013391</c:v>
                </c:pt>
                <c:pt idx="2277">
                  <c:v>123.04935338676268</c:v>
                </c:pt>
                <c:pt idx="2278">
                  <c:v>123.05338097001703</c:v>
                </c:pt>
                <c:pt idx="2279">
                  <c:v>123.05708704540669</c:v>
                </c:pt>
                <c:pt idx="2280">
                  <c:v>123.06047202593467</c:v>
                </c:pt>
                <c:pt idx="2281">
                  <c:v>123.06353634205834</c:v>
                </c:pt>
                <c:pt idx="2282">
                  <c:v>123.06628044165083</c:v>
                </c:pt>
                <c:pt idx="2283">
                  <c:v>123.0687047899615</c:v>
                </c:pt>
                <c:pt idx="2284">
                  <c:v>123.0708098695721</c:v>
                </c:pt>
                <c:pt idx="2285">
                  <c:v>123.07259618035403</c:v>
                </c:pt>
                <c:pt idx="2286">
                  <c:v>123.07406423942132</c:v>
                </c:pt>
                <c:pt idx="2287">
                  <c:v>123.07521458108371</c:v>
                </c:pt>
                <c:pt idx="2288">
                  <c:v>123.07604775679707</c:v>
                </c:pt>
                <c:pt idx="2289">
                  <c:v>123.07656433511242</c:v>
                </c:pt>
                <c:pt idx="2290">
                  <c:v>123.07676490162218</c:v>
                </c:pt>
                <c:pt idx="2291">
                  <c:v>123.07665005890851</c:v>
                </c:pt>
                <c:pt idx="2292">
                  <c:v>123.07622042648291</c:v>
                </c:pt>
                <c:pt idx="2293">
                  <c:v>123.07547664073164</c:v>
                </c:pt>
                <c:pt idx="2294">
                  <c:v>123.07441935485467</c:v>
                </c:pt>
                <c:pt idx="2295">
                  <c:v>123.07304923880389</c:v>
                </c:pt>
                <c:pt idx="2296">
                  <c:v>123.07136697922098</c:v>
                </c:pt>
                <c:pt idx="2297">
                  <c:v>123.06937327937217</c:v>
                </c:pt>
                <c:pt idx="2298">
                  <c:v>123.06706885908139</c:v>
                </c:pt>
                <c:pt idx="2299">
                  <c:v>123.06445445466321</c:v>
                </c:pt>
                <c:pt idx="2300">
                  <c:v>123.06153081885138</c:v>
                </c:pt>
                <c:pt idx="2301">
                  <c:v>123.05829872072847</c:v>
                </c:pt>
                <c:pt idx="2302">
                  <c:v>123.05475894565248</c:v>
                </c:pt>
                <c:pt idx="2303">
                  <c:v>123.05091229518175</c:v>
                </c:pt>
                <c:pt idx="2304">
                  <c:v>123.04675958699829</c:v>
                </c:pt>
                <c:pt idx="2305">
                  <c:v>123.04230165483006</c:v>
                </c:pt>
                <c:pt idx="2306">
                  <c:v>123.03753934837106</c:v>
                </c:pt>
                <c:pt idx="2307">
                  <c:v>123.03247353319881</c:v>
                </c:pt>
                <c:pt idx="2308">
                  <c:v>123.02710509069334</c:v>
                </c:pt>
                <c:pt idx="2309">
                  <c:v>123.02143491795019</c:v>
                </c:pt>
                <c:pt idx="2310">
                  <c:v>123.01546392769538</c:v>
                </c:pt>
                <c:pt idx="2311">
                  <c:v>123.00919304819777</c:v>
                </c:pt>
                <c:pt idx="2312">
                  <c:v>123.00262322317843</c:v>
                </c:pt>
                <c:pt idx="2313">
                  <c:v>122.99575541171981</c:v>
                </c:pt>
                <c:pt idx="2314">
                  <c:v>122.98859058817358</c:v>
                </c:pt>
                <c:pt idx="2315">
                  <c:v>122.98112974206555</c:v>
                </c:pt>
                <c:pt idx="2316">
                  <c:v>122.97337387800013</c:v>
                </c:pt>
                <c:pt idx="2317">
                  <c:v>122.96532401556257</c:v>
                </c:pt>
                <c:pt idx="2318">
                  <c:v>122.9569811892213</c:v>
                </c:pt>
                <c:pt idx="2319">
                  <c:v>122.94834644822548</c:v>
                </c:pt>
                <c:pt idx="2320">
                  <c:v>122.93942085650374</c:v>
                </c:pt>
                <c:pt idx="2321">
                  <c:v>122.93020549256121</c:v>
                </c:pt>
                <c:pt idx="2322">
                  <c:v>122.92070144937284</c:v>
                </c:pt>
                <c:pt idx="2323">
                  <c:v>122.91090983427833</c:v>
                </c:pt>
                <c:pt idx="2324">
                  <c:v>122.90083176887362</c:v>
                </c:pt>
                <c:pt idx="2325">
                  <c:v>122.8904683889008</c:v>
                </c:pt>
                <c:pt idx="2326">
                  <c:v>122.87982084413662</c:v>
                </c:pt>
                <c:pt idx="2327">
                  <c:v>122.86889029828234</c:v>
                </c:pt>
                <c:pt idx="2328">
                  <c:v>122.85767792884593</c:v>
                </c:pt>
                <c:pt idx="2329">
                  <c:v>122.84618492702977</c:v>
                </c:pt>
                <c:pt idx="2330">
                  <c:v>122.83441249761358</c:v>
                </c:pt>
                <c:pt idx="2331">
                  <c:v>122.82236185883359</c:v>
                </c:pt>
                <c:pt idx="2332">
                  <c:v>122.81003424226581</c:v>
                </c:pt>
                <c:pt idx="2333">
                  <c:v>122.79743089270232</c:v>
                </c:pt>
                <c:pt idx="2334">
                  <c:v>122.78455306803153</c:v>
                </c:pt>
                <c:pt idx="2335">
                  <c:v>122.77140203911276</c:v>
                </c:pt>
                <c:pt idx="2336">
                  <c:v>122.75797908965001</c:v>
                </c:pt>
                <c:pt idx="2337">
                  <c:v>122.74428551606745</c:v>
                </c:pt>
                <c:pt idx="2338">
                  <c:v>122.73032262738161</c:v>
                </c:pt>
                <c:pt idx="2339">
                  <c:v>122.71609174506958</c:v>
                </c:pt>
                <c:pt idx="2340">
                  <c:v>122.70159420294101</c:v>
                </c:pt>
                <c:pt idx="2341">
                  <c:v>122.68683134700501</c:v>
                </c:pt>
                <c:pt idx="2342">
                  <c:v>122.67180453533857</c:v>
                </c:pt>
                <c:pt idx="2343">
                  <c:v>122.65651513795001</c:v>
                </c:pt>
                <c:pt idx="2344">
                  <c:v>122.64096453664527</c:v>
                </c:pt>
                <c:pt idx="2345">
                  <c:v>122.62515412488976</c:v>
                </c:pt>
                <c:pt idx="2346">
                  <c:v>122.60908530767172</c:v>
                </c:pt>
                <c:pt idx="2347">
                  <c:v>122.59275950136131</c:v>
                </c:pt>
                <c:pt idx="2348">
                  <c:v>122.57617813357075</c:v>
                </c:pt>
                <c:pt idx="2349">
                  <c:v>122.5593426430129</c:v>
                </c:pt>
                <c:pt idx="2350">
                  <c:v>122.54225447935983</c:v>
                </c:pt>
                <c:pt idx="2351">
                  <c:v>122.52491510309559</c:v>
                </c:pt>
                <c:pt idx="2352">
                  <c:v>122.50732598537321</c:v>
                </c:pt>
                <c:pt idx="2353">
                  <c:v>122.48948860786933</c:v>
                </c:pt>
                <c:pt idx="2354">
                  <c:v>122.47140446263421</c:v>
                </c:pt>
                <c:pt idx="2355">
                  <c:v>122.45307505194594</c:v>
                </c:pt>
                <c:pt idx="2356">
                  <c:v>122.43450188816004</c:v>
                </c:pt>
                <c:pt idx="2357">
                  <c:v>122.41568649355742</c:v>
                </c:pt>
                <c:pt idx="2358">
                  <c:v>122.39663040019536</c:v>
                </c:pt>
                <c:pt idx="2359">
                  <c:v>122.37733514975375</c:v>
                </c:pt>
                <c:pt idx="2360">
                  <c:v>122.35780229338019</c:v>
                </c:pt>
                <c:pt idx="2361">
                  <c:v>122.33803339153823</c:v>
                </c:pt>
                <c:pt idx="2362">
                  <c:v>122.31803001384939</c:v>
                </c:pt>
                <c:pt idx="2363">
                  <c:v>122.29779373893768</c:v>
                </c:pt>
                <c:pt idx="2364">
                  <c:v>122.27732615427203</c:v>
                </c:pt>
                <c:pt idx="2365">
                  <c:v>122.25662885600819</c:v>
                </c:pt>
                <c:pt idx="2366">
                  <c:v>122.23570344882853</c:v>
                </c:pt>
                <c:pt idx="2367">
                  <c:v>122.21455154578297</c:v>
                </c:pt>
                <c:pt idx="2368">
                  <c:v>122.19317476812776</c:v>
                </c:pt>
                <c:pt idx="2369">
                  <c:v>122.17157474516216</c:v>
                </c:pt>
                <c:pt idx="2370">
                  <c:v>122.14975311406894</c:v>
                </c:pt>
                <c:pt idx="2371">
                  <c:v>122.12771151974766</c:v>
                </c:pt>
                <c:pt idx="2372">
                  <c:v>122.10545161465205</c:v>
                </c:pt>
                <c:pt idx="2373">
                  <c:v>122.0829750586243</c:v>
                </c:pt>
                <c:pt idx="2374">
                  <c:v>122.06028351872951</c:v>
                </c:pt>
                <c:pt idx="2375">
                  <c:v>122.03737866908895</c:v>
                </c:pt>
                <c:pt idx="2376">
                  <c:v>122.01426219071422</c:v>
                </c:pt>
                <c:pt idx="2377">
                  <c:v>121.99093577133638</c:v>
                </c:pt>
                <c:pt idx="2378">
                  <c:v>121.96740110523979</c:v>
                </c:pt>
                <c:pt idx="2379">
                  <c:v>121.94365989309185</c:v>
                </c:pt>
                <c:pt idx="2380">
                  <c:v>121.91971384177316</c:v>
                </c:pt>
                <c:pt idx="2381">
                  <c:v>121.89556466420633</c:v>
                </c:pt>
                <c:pt idx="2382">
                  <c:v>121.87121407918679</c:v>
                </c:pt>
                <c:pt idx="2383">
                  <c:v>121.8466638112083</c:v>
                </c:pt>
                <c:pt idx="2384">
                  <c:v>121.82191559029256</c:v>
                </c:pt>
                <c:pt idx="2385">
                  <c:v>121.79697115181548</c:v>
                </c:pt>
                <c:pt idx="2386">
                  <c:v>121.77183223633511</c:v>
                </c:pt>
                <c:pt idx="2387">
                  <c:v>121.74650058941506</c:v>
                </c:pt>
                <c:pt idx="2388">
                  <c:v>121.72097796145326</c:v>
                </c:pt>
                <c:pt idx="2389">
                  <c:v>121.69526610750472</c:v>
                </c:pt>
                <c:pt idx="2390">
                  <c:v>121.66936678710738</c:v>
                </c:pt>
                <c:pt idx="2391">
                  <c:v>121.64328176410655</c:v>
                </c:pt>
                <c:pt idx="2392">
                  <c:v>121.6170128064776</c:v>
                </c:pt>
                <c:pt idx="2393">
                  <c:v>121.59056168615136</c:v>
                </c:pt>
                <c:pt idx="2394">
                  <c:v>121.56393017883572</c:v>
                </c:pt>
                <c:pt idx="2395">
                  <c:v>121.5371200638381</c:v>
                </c:pt>
                <c:pt idx="2396">
                  <c:v>121.51013312388983</c:v>
                </c:pt>
                <c:pt idx="2397">
                  <c:v>121.48297114496664</c:v>
                </c:pt>
                <c:pt idx="2398">
                  <c:v>121.45563591611011</c:v>
                </c:pt>
                <c:pt idx="2399">
                  <c:v>121.42812922925262</c:v>
                </c:pt>
                <c:pt idx="2400">
                  <c:v>121.40045287903357</c:v>
                </c:pt>
                <c:pt idx="2401">
                  <c:v>121.37260866262518</c:v>
                </c:pt>
                <c:pt idx="2402">
                  <c:v>121.34459837955026</c:v>
                </c:pt>
                <c:pt idx="2403">
                  <c:v>121.31642383150495</c:v>
                </c:pt>
                <c:pt idx="2404">
                  <c:v>121.28808682217746</c:v>
                </c:pt>
                <c:pt idx="2405">
                  <c:v>121.25958915707153</c:v>
                </c:pt>
                <c:pt idx="2406">
                  <c:v>121.23093264332201</c:v>
                </c:pt>
                <c:pt idx="2407">
                  <c:v>121.20211908952083</c:v>
                </c:pt>
                <c:pt idx="2408">
                  <c:v>121.17315030553056</c:v>
                </c:pt>
                <c:pt idx="2409">
                  <c:v>121.14402810231161</c:v>
                </c:pt>
                <c:pt idx="2410">
                  <c:v>121.11475429173521</c:v>
                </c:pt>
                <c:pt idx="2411">
                  <c:v>121.08533068640963</c:v>
                </c:pt>
                <c:pt idx="2412">
                  <c:v>121.05575909949513</c:v>
                </c:pt>
                <c:pt idx="2413">
                  <c:v>121.02604134452801</c:v>
                </c:pt>
                <c:pt idx="2414">
                  <c:v>120.99617923523553</c:v>
                </c:pt>
                <c:pt idx="2415">
                  <c:v>120.96617458536258</c:v>
                </c:pt>
                <c:pt idx="2416">
                  <c:v>120.93602920848532</c:v>
                </c:pt>
                <c:pt idx="2417">
                  <c:v>120.90574491783642</c:v>
                </c:pt>
                <c:pt idx="2418">
                  <c:v>120.87532352612212</c:v>
                </c:pt>
                <c:pt idx="2419">
                  <c:v>120.84476684534408</c:v>
                </c:pt>
                <c:pt idx="2420">
                  <c:v>120.81407668661927</c:v>
                </c:pt>
                <c:pt idx="2421">
                  <c:v>120.78325486000165</c:v>
                </c:pt>
                <c:pt idx="2422">
                  <c:v>120.7523031743022</c:v>
                </c:pt>
                <c:pt idx="2423">
                  <c:v>120.72122343691029</c:v>
                </c:pt>
                <c:pt idx="2424">
                  <c:v>120.69001745361524</c:v>
                </c:pt>
                <c:pt idx="2425">
                  <c:v>120.65868702842661</c:v>
                </c:pt>
                <c:pt idx="2426">
                  <c:v>120.62723396339855</c:v>
                </c:pt>
                <c:pt idx="2427">
                  <c:v>120.59566005844977</c:v>
                </c:pt>
                <c:pt idx="2428">
                  <c:v>120.56396711118566</c:v>
                </c:pt>
                <c:pt idx="2429">
                  <c:v>120.53215691672213</c:v>
                </c:pt>
                <c:pt idx="2430">
                  <c:v>120.50023126750938</c:v>
                </c:pt>
                <c:pt idx="2431">
                  <c:v>120.46819195315234</c:v>
                </c:pt>
                <c:pt idx="2432">
                  <c:v>120.43604076023715</c:v>
                </c:pt>
                <c:pt idx="2433">
                  <c:v>120.40377947215295</c:v>
                </c:pt>
                <c:pt idx="2434">
                  <c:v>120.37140986891869</c:v>
                </c:pt>
                <c:pt idx="2435">
                  <c:v>120.33893372700598</c:v>
                </c:pt>
                <c:pt idx="2436">
                  <c:v>120.30635281916429</c:v>
                </c:pt>
                <c:pt idx="2437">
                  <c:v>120.27366891424896</c:v>
                </c:pt>
                <c:pt idx="2438">
                  <c:v>120.24088377704422</c:v>
                </c:pt>
                <c:pt idx="2439">
                  <c:v>120.20799916809145</c:v>
                </c:pt>
                <c:pt idx="2440">
                  <c:v>120.17501684351677</c:v>
                </c:pt>
                <c:pt idx="2441">
                  <c:v>120.14193855485746</c:v>
                </c:pt>
                <c:pt idx="2442">
                  <c:v>120.10876604888958</c:v>
                </c:pt>
                <c:pt idx="2443">
                  <c:v>120.0755010674586</c:v>
                </c:pt>
                <c:pt idx="2444">
                  <c:v>120.04214534730622</c:v>
                </c:pt>
                <c:pt idx="2445">
                  <c:v>120.00870061990233</c:v>
                </c:pt>
                <c:pt idx="2446">
                  <c:v>119.97516861127234</c:v>
                </c:pt>
                <c:pt idx="2447">
                  <c:v>119.94155104183105</c:v>
                </c:pt>
                <c:pt idx="2448">
                  <c:v>119.90784962621174</c:v>
                </c:pt>
                <c:pt idx="2449">
                  <c:v>119.87406607309967</c:v>
                </c:pt>
                <c:pt idx="2450">
                  <c:v>119.84020208506412</c:v>
                </c:pt>
                <c:pt idx="2451">
                  <c:v>119.80625935839061</c:v>
                </c:pt>
                <c:pt idx="2452">
                  <c:v>119.77223958291729</c:v>
                </c:pt>
                <c:pt idx="2453">
                  <c:v>119.73814444186672</c:v>
                </c:pt>
                <c:pt idx="2454">
                  <c:v>119.70397561168312</c:v>
                </c:pt>
                <c:pt idx="2455">
                  <c:v>119.66973476186705</c:v>
                </c:pt>
                <c:pt idx="2456">
                  <c:v>119.63542355481223</c:v>
                </c:pt>
                <c:pt idx="2457">
                  <c:v>119.60104364564364</c:v>
                </c:pt>
                <c:pt idx="2458">
                  <c:v>119.56659668205401</c:v>
                </c:pt>
                <c:pt idx="2459">
                  <c:v>119.53208430414354</c:v>
                </c:pt>
                <c:pt idx="2460">
                  <c:v>119.49750814425977</c:v>
                </c:pt>
                <c:pt idx="2461">
                  <c:v>119.46286982683537</c:v>
                </c:pt>
                <c:pt idx="2462">
                  <c:v>119.42817096823185</c:v>
                </c:pt>
                <c:pt idx="2463">
                  <c:v>119.39341317658051</c:v>
                </c:pt>
                <c:pt idx="2464">
                  <c:v>119.35859805162269</c:v>
                </c:pt>
                <c:pt idx="2465">
                  <c:v>119.32372718455613</c:v>
                </c:pt>
                <c:pt idx="2466">
                  <c:v>119.28880215787683</c:v>
                </c:pt>
                <c:pt idx="2467">
                  <c:v>119.25382454522459</c:v>
                </c:pt>
                <c:pt idx="2468">
                  <c:v>119.21879591122763</c:v>
                </c:pt>
                <c:pt idx="2469">
                  <c:v>119.1837178113509</c:v>
                </c:pt>
                <c:pt idx="2470">
                  <c:v>119.1485917917414</c:v>
                </c:pt>
                <c:pt idx="2471">
                  <c:v>119.11341938907681</c:v>
                </c:pt>
                <c:pt idx="2472">
                  <c:v>119.07820213041396</c:v>
                </c:pt>
                <c:pt idx="2473">
                  <c:v>119.04294153303903</c:v>
                </c:pt>
                <c:pt idx="2474">
                  <c:v>119.00763910431834</c:v>
                </c:pt>
                <c:pt idx="2475">
                  <c:v>118.97229634154837</c:v>
                </c:pt>
                <c:pt idx="2476">
                  <c:v>118.93691473180868</c:v>
                </c:pt>
                <c:pt idx="2477">
                  <c:v>118.9014957518152</c:v>
                </c:pt>
                <c:pt idx="2478">
                  <c:v>118.86604086777376</c:v>
                </c:pt>
                <c:pt idx="2479">
                  <c:v>118.83055153523472</c:v>
                </c:pt>
                <c:pt idx="2480">
                  <c:v>118.79502919894823</c:v>
                </c:pt>
                <c:pt idx="2481">
                  <c:v>118.75947529272182</c:v>
                </c:pt>
                <c:pt idx="2482">
                  <c:v>118.72389123927661</c:v>
                </c:pt>
                <c:pt idx="2483">
                  <c:v>118.68827845010622</c:v>
                </c:pt>
                <c:pt idx="2484">
                  <c:v>118.65263832533539</c:v>
                </c:pt>
                <c:pt idx="2485">
                  <c:v>118.61697225358026</c:v>
                </c:pt>
                <c:pt idx="2486">
                  <c:v>118.58128161180889</c:v>
                </c:pt>
                <c:pt idx="2487">
                  <c:v>118.54556776520354</c:v>
                </c:pt>
                <c:pt idx="2488">
                  <c:v>118.5098320670225</c:v>
                </c:pt>
                <c:pt idx="2489">
                  <c:v>118.47407585846418</c:v>
                </c:pt>
                <c:pt idx="2490">
                  <c:v>118.43830046853168</c:v>
                </c:pt>
                <c:pt idx="2491">
                  <c:v>118.40250721389737</c:v>
                </c:pt>
                <c:pt idx="2492">
                  <c:v>118.36669739877024</c:v>
                </c:pt>
                <c:pt idx="2493">
                  <c:v>118.3308723147608</c:v>
                </c:pt>
                <c:pt idx="2494">
                  <c:v>118.29503324075188</c:v>
                </c:pt>
                <c:pt idx="2495">
                  <c:v>118.25918144276463</c:v>
                </c:pt>
                <c:pt idx="2496">
                  <c:v>118.2233181738318</c:v>
                </c:pt>
                <c:pt idx="2497">
                  <c:v>118.18744467386384</c:v>
                </c:pt>
                <c:pt idx="2498">
                  <c:v>118.15156216952462</c:v>
                </c:pt>
                <c:pt idx="2499">
                  <c:v>118.11567187410118</c:v>
                </c:pt>
                <c:pt idx="2500">
                  <c:v>118.07977498737824</c:v>
                </c:pt>
                <c:pt idx="2501">
                  <c:v>118.04387269551179</c:v>
                </c:pt>
                <c:pt idx="2502">
                  <c:v>118.00796617090529</c:v>
                </c:pt>
                <c:pt idx="2503">
                  <c:v>117.97205657208394</c:v>
                </c:pt>
                <c:pt idx="2504">
                  <c:v>117.93614504357227</c:v>
                </c:pt>
                <c:pt idx="2505">
                  <c:v>117.90023271577343</c:v>
                </c:pt>
                <c:pt idx="2506">
                  <c:v>117.86432070484369</c:v>
                </c:pt>
                <c:pt idx="2507">
                  <c:v>117.82841011257659</c:v>
                </c:pt>
                <c:pt idx="2508">
                  <c:v>117.79250202628074</c:v>
                </c:pt>
                <c:pt idx="2509">
                  <c:v>117.7565975186604</c:v>
                </c:pt>
                <c:pt idx="2510">
                  <c:v>117.72069764769948</c:v>
                </c:pt>
                <c:pt idx="2511">
                  <c:v>117.68480345654329</c:v>
                </c:pt>
                <c:pt idx="2512">
                  <c:v>117.64891597338286</c:v>
                </c:pt>
                <c:pt idx="2513">
                  <c:v>117.61303621133798</c:v>
                </c:pt>
                <c:pt idx="2514">
                  <c:v>117.57716516834452</c:v>
                </c:pt>
                <c:pt idx="2515">
                  <c:v>117.5413038270402</c:v>
                </c:pt>
                <c:pt idx="2516">
                  <c:v>117.50545315465041</c:v>
                </c:pt>
                <c:pt idx="2517">
                  <c:v>117.4696141028783</c:v>
                </c:pt>
                <c:pt idx="2518">
                  <c:v>117.43378760779214</c:v>
                </c:pt>
                <c:pt idx="2519">
                  <c:v>117.39797458971401</c:v>
                </c:pt>
                <c:pt idx="2520">
                  <c:v>117.36217595311312</c:v>
                </c:pt>
                <c:pt idx="2521">
                  <c:v>117.32639258649381</c:v>
                </c:pt>
                <c:pt idx="2522">
                  <c:v>117.29062536228851</c:v>
                </c:pt>
                <c:pt idx="2523">
                  <c:v>117.25487513675247</c:v>
                </c:pt>
                <c:pt idx="2524">
                  <c:v>117.21914274985403</c:v>
                </c:pt>
                <c:pt idx="2525">
                  <c:v>117.18342902517139</c:v>
                </c:pt>
                <c:pt idx="2526">
                  <c:v>117.14773476978638</c:v>
                </c:pt>
                <c:pt idx="2527">
                  <c:v>117.11206077418159</c:v>
                </c:pt>
                <c:pt idx="2528">
                  <c:v>117.0764078121347</c:v>
                </c:pt>
                <c:pt idx="2529">
                  <c:v>117.04077664061892</c:v>
                </c:pt>
                <c:pt idx="2530">
                  <c:v>117.00516799969809</c:v>
                </c:pt>
                <c:pt idx="2531">
                  <c:v>116.96958261242784</c:v>
                </c:pt>
                <c:pt idx="2532">
                  <c:v>116.9340211847543</c:v>
                </c:pt>
                <c:pt idx="2533">
                  <c:v>116.89848440541249</c:v>
                </c:pt>
                <c:pt idx="2534">
                  <c:v>116.86297294583142</c:v>
                </c:pt>
                <c:pt idx="2535">
                  <c:v>116.8274874600317</c:v>
                </c:pt>
                <c:pt idx="2536">
                  <c:v>116.79202858452969</c:v>
                </c:pt>
                <c:pt idx="2537">
                  <c:v>116.75659693824176</c:v>
                </c:pt>
                <c:pt idx="2538">
                  <c:v>116.72119312238522</c:v>
                </c:pt>
                <c:pt idx="2539">
                  <c:v>116.68581772038519</c:v>
                </c:pt>
                <c:pt idx="2540">
                  <c:v>116.65047129777747</c:v>
                </c:pt>
                <c:pt idx="2541">
                  <c:v>116.61515440211728</c:v>
                </c:pt>
                <c:pt idx="2542">
                  <c:v>116.57986756288162</c:v>
                </c:pt>
                <c:pt idx="2543">
                  <c:v>116.54461129138072</c:v>
                </c:pt>
                <c:pt idx="2544">
                  <c:v>116.50938608066119</c:v>
                </c:pt>
                <c:pt idx="2545">
                  <c:v>116.47419240541835</c:v>
                </c:pt>
                <c:pt idx="2546">
                  <c:v>116.43903072190162</c:v>
                </c:pt>
                <c:pt idx="2547">
                  <c:v>116.40390146782552</c:v>
                </c:pt>
                <c:pt idx="2548">
                  <c:v>116.36880506228022</c:v>
                </c:pt>
                <c:pt idx="2549">
                  <c:v>116.33374190564186</c:v>
                </c:pt>
                <c:pt idx="2550">
                  <c:v>116.29871237948167</c:v>
                </c:pt>
                <c:pt idx="2551">
                  <c:v>116.26371684648134</c:v>
                </c:pt>
                <c:pt idx="2552">
                  <c:v>116.22875565034252</c:v>
                </c:pt>
                <c:pt idx="2553">
                  <c:v>116.19382911569951</c:v>
                </c:pt>
                <c:pt idx="2554">
                  <c:v>116.1589375480348</c:v>
                </c:pt>
                <c:pt idx="2555">
                  <c:v>116.12408123359107</c:v>
                </c:pt>
                <c:pt idx="2556">
                  <c:v>116.08926043928642</c:v>
                </c:pt>
                <c:pt idx="2557">
                  <c:v>116.05447541262897</c:v>
                </c:pt>
                <c:pt idx="2558">
                  <c:v>116.01972638163201</c:v>
                </c:pt>
                <c:pt idx="2559">
                  <c:v>115.98501355473059</c:v>
                </c:pt>
                <c:pt idx="2560">
                  <c:v>115.95033712069663</c:v>
                </c:pt>
                <c:pt idx="2561">
                  <c:v>115.91569724855738</c:v>
                </c:pt>
                <c:pt idx="2562">
                  <c:v>115.88109408751149</c:v>
                </c:pt>
                <c:pt idx="2563">
                  <c:v>115.84652776684709</c:v>
                </c:pt>
                <c:pt idx="2564">
                  <c:v>115.8119983958594</c:v>
                </c:pt>
                <c:pt idx="2565">
                  <c:v>115.77750606377066</c:v>
                </c:pt>
                <c:pt idx="2566">
                  <c:v>115.74305083964819</c:v>
                </c:pt>
                <c:pt idx="2567">
                  <c:v>115.70863277232293</c:v>
                </c:pt>
                <c:pt idx="2568">
                  <c:v>115.67425189031177</c:v>
                </c:pt>
                <c:pt idx="2569">
                  <c:v>115.63990820173535</c:v>
                </c:pt>
                <c:pt idx="2570">
                  <c:v>115.60560169423967</c:v>
                </c:pt>
                <c:pt idx="2571">
                  <c:v>115.57133233491651</c:v>
                </c:pt>
                <c:pt idx="2572">
                  <c:v>115.53710007022644</c:v>
                </c:pt>
                <c:pt idx="2573">
                  <c:v>115.50290482591946</c:v>
                </c:pt>
                <c:pt idx="2574">
                  <c:v>115.46874650695455</c:v>
                </c:pt>
                <c:pt idx="2575">
                  <c:v>115.43462499742704</c:v>
                </c:pt>
                <c:pt idx="2576">
                  <c:v>115.40054016048789</c:v>
                </c:pt>
                <c:pt idx="2577">
                  <c:v>115.36649183826736</c:v>
                </c:pt>
                <c:pt idx="2578">
                  <c:v>115.33247985179834</c:v>
                </c:pt>
                <c:pt idx="2579">
                  <c:v>115.29850400094151</c:v>
                </c:pt>
                <c:pt idx="2580">
                  <c:v>115.26456406430712</c:v>
                </c:pt>
                <c:pt idx="2581">
                  <c:v>115.23065979918051</c:v>
                </c:pt>
                <c:pt idx="2582">
                  <c:v>115.19679094144711</c:v>
                </c:pt>
                <c:pt idx="2583">
                  <c:v>115.16295720551523</c:v>
                </c:pt>
                <c:pt idx="2584">
                  <c:v>115.12915828424387</c:v>
                </c:pt>
                <c:pt idx="2585">
                  <c:v>115.0953938488658</c:v>
                </c:pt>
                <c:pt idx="2586">
                  <c:v>115.06166354891558</c:v>
                </c:pt>
                <c:pt idx="2587">
                  <c:v>115.02796701215192</c:v>
                </c:pt>
                <c:pt idx="2588">
                  <c:v>114.99430384448725</c:v>
                </c:pt>
                <c:pt idx="2589">
                  <c:v>114.96067362991242</c:v>
                </c:pt>
                <c:pt idx="2590">
                  <c:v>114.92707593042373</c:v>
                </c:pt>
                <c:pt idx="2591">
                  <c:v>114.89351028594861</c:v>
                </c:pt>
                <c:pt idx="2592">
                  <c:v>114.8599762142747</c:v>
                </c:pt>
                <c:pt idx="2593">
                  <c:v>114.82647321097535</c:v>
                </c:pt>
                <c:pt idx="2594">
                  <c:v>114.79300074933734</c:v>
                </c:pt>
                <c:pt idx="2595">
                  <c:v>114.75955828028862</c:v>
                </c:pt>
                <c:pt idx="2596">
                  <c:v>114.72614523232747</c:v>
                </c:pt>
                <c:pt idx="2597">
                  <c:v>114.69276101144651</c:v>
                </c:pt>
                <c:pt idx="2598">
                  <c:v>114.6594050010665</c:v>
                </c:pt>
                <c:pt idx="2599">
                  <c:v>114.62607656195978</c:v>
                </c:pt>
                <c:pt idx="2600">
                  <c:v>114.59277503218166</c:v>
                </c:pt>
                <c:pt idx="2601">
                  <c:v>114.55949972699707</c:v>
                </c:pt>
                <c:pt idx="2602">
                  <c:v>114.52624993881139</c:v>
                </c:pt>
                <c:pt idx="2603">
                  <c:v>114.49302493709783</c:v>
                </c:pt>
                <c:pt idx="2604">
                  <c:v>114.45982396832738</c:v>
                </c:pt>
                <c:pt idx="2605">
                  <c:v>114.42664625589772</c:v>
                </c:pt>
                <c:pt idx="2606">
                  <c:v>114.3934910000619</c:v>
                </c:pt>
                <c:pt idx="2607">
                  <c:v>114.36035737786058</c:v>
                </c:pt>
                <c:pt idx="2608">
                  <c:v>114.32724454304778</c:v>
                </c:pt>
                <c:pt idx="2609">
                  <c:v>114.29415162602372</c:v>
                </c:pt>
                <c:pt idx="2610">
                  <c:v>114.26107773376344</c:v>
                </c:pt>
                <c:pt idx="2611">
                  <c:v>114.22802194974733</c:v>
                </c:pt>
                <c:pt idx="2612">
                  <c:v>114.19498333389069</c:v>
                </c:pt>
                <c:pt idx="2613">
                  <c:v>114.16196092247448</c:v>
                </c:pt>
                <c:pt idx="2614">
                  <c:v>114.1289537280755</c:v>
                </c:pt>
                <c:pt idx="2615">
                  <c:v>114.09596073949747</c:v>
                </c:pt>
                <c:pt idx="2616">
                  <c:v>114.06298092170046</c:v>
                </c:pt>
                <c:pt idx="2617">
                  <c:v>114.03001321573323</c:v>
                </c:pt>
                <c:pt idx="2618">
                  <c:v>113.99705653866255</c:v>
                </c:pt>
                <c:pt idx="2619">
                  <c:v>113.96410978350499</c:v>
                </c:pt>
                <c:pt idx="2620">
                  <c:v>113.9311718191575</c:v>
                </c:pt>
                <c:pt idx="2621">
                  <c:v>113.89824149032947</c:v>
                </c:pt>
                <c:pt idx="2622">
                  <c:v>113.86531761747273</c:v>
                </c:pt>
                <c:pt idx="2623">
                  <c:v>113.83239899671402</c:v>
                </c:pt>
                <c:pt idx="2624">
                  <c:v>113.79948439978557</c:v>
                </c:pt>
                <c:pt idx="2625">
                  <c:v>113.76657257395773</c:v>
                </c:pt>
                <c:pt idx="2626">
                  <c:v>113.73366224196945</c:v>
                </c:pt>
                <c:pt idx="2627">
                  <c:v>113.70075210196121</c:v>
                </c:pt>
                <c:pt idx="2628">
                  <c:v>113.66784082740566</c:v>
                </c:pt>
                <c:pt idx="2629">
                  <c:v>113.63492706704106</c:v>
                </c:pt>
                <c:pt idx="2630">
                  <c:v>113.60200944480252</c:v>
                </c:pt>
                <c:pt idx="2631">
                  <c:v>113.56908655975477</c:v>
                </c:pt>
                <c:pt idx="2632">
                  <c:v>113.536156986023</c:v>
                </c:pt>
                <c:pt idx="2633">
                  <c:v>113.50321927272853</c:v>
                </c:pt>
                <c:pt idx="2634">
                  <c:v>113.47027194391724</c:v>
                </c:pt>
                <c:pt idx="2635">
                  <c:v>113.4373134984958</c:v>
                </c:pt>
                <c:pt idx="2636">
                  <c:v>113.40434241016311</c:v>
                </c:pt>
                <c:pt idx="2637">
                  <c:v>113.37135712734303</c:v>
                </c:pt>
                <c:pt idx="2638">
                  <c:v>113.33835607311809</c:v>
                </c:pt>
                <c:pt idx="2639">
                  <c:v>113.30533764516181</c:v>
                </c:pt>
                <c:pt idx="2640">
                  <c:v>113.27230021567357</c:v>
                </c:pt>
                <c:pt idx="2641">
                  <c:v>113.2392421313117</c:v>
                </c:pt>
                <c:pt idx="2642">
                  <c:v>113.2061617131252</c:v>
                </c:pt>
                <c:pt idx="2643">
                  <c:v>113.17305725649085</c:v>
                </c:pt>
                <c:pt idx="2644">
                  <c:v>113.13992703104485</c:v>
                </c:pt>
                <c:pt idx="2645">
                  <c:v>113.10676928061862</c:v>
                </c:pt>
                <c:pt idx="2646">
                  <c:v>113.0735822231713</c:v>
                </c:pt>
                <c:pt idx="2647">
                  <c:v>113.04036405072621</c:v>
                </c:pt>
                <c:pt idx="2648">
                  <c:v>113.0071129293048</c:v>
                </c:pt>
                <c:pt idx="2649">
                  <c:v>112.97382699886057</c:v>
                </c:pt>
                <c:pt idx="2650">
                  <c:v>112.94050437321688</c:v>
                </c:pt>
                <c:pt idx="2651">
                  <c:v>112.90714313999933</c:v>
                </c:pt>
                <c:pt idx="2652">
                  <c:v>112.87374136057394</c:v>
                </c:pt>
                <c:pt idx="2653">
                  <c:v>112.84029706998035</c:v>
                </c:pt>
                <c:pt idx="2654">
                  <c:v>112.80680827687065</c:v>
                </c:pt>
                <c:pt idx="2655">
                  <c:v>112.77327296344419</c:v>
                </c:pt>
                <c:pt idx="2656">
                  <c:v>112.73968908538333</c:v>
                </c:pt>
                <c:pt idx="2657">
                  <c:v>112.70605457179293</c:v>
                </c:pt>
                <c:pt idx="2658">
                  <c:v>112.6723673251349</c:v>
                </c:pt>
                <c:pt idx="2659">
                  <c:v>112.63862522116624</c:v>
                </c:pt>
                <c:pt idx="2660">
                  <c:v>112.60482610887836</c:v>
                </c:pt>
                <c:pt idx="2661">
                  <c:v>112.57096781043326</c:v>
                </c:pt>
                <c:pt idx="2662">
                  <c:v>112.53704812110213</c:v>
                </c:pt>
                <c:pt idx="2663">
                  <c:v>112.50306480920614</c:v>
                </c:pt>
                <c:pt idx="2664">
                  <c:v>112.46901561605192</c:v>
                </c:pt>
                <c:pt idx="2665">
                  <c:v>112.43489825587392</c:v>
                </c:pt>
                <c:pt idx="2666">
                  <c:v>112.40071041577313</c:v>
                </c:pt>
                <c:pt idx="2667">
                  <c:v>112.36644975565814</c:v>
                </c:pt>
                <c:pt idx="2668">
                  <c:v>112.33211390818305</c:v>
                </c:pt>
                <c:pt idx="2669">
                  <c:v>112.29770047869275</c:v>
                </c:pt>
                <c:pt idx="2670">
                  <c:v>112.26320704516114</c:v>
                </c:pt>
                <c:pt idx="2671">
                  <c:v>112.22863115813304</c:v>
                </c:pt>
                <c:pt idx="2672">
                  <c:v>112.19397034066905</c:v>
                </c:pt>
                <c:pt idx="2673">
                  <c:v>112.15922208828677</c:v>
                </c:pt>
                <c:pt idx="2674">
                  <c:v>112.12438386890324</c:v>
                </c:pt>
                <c:pt idx="2675">
                  <c:v>112.08945312278108</c:v>
                </c:pt>
                <c:pt idx="2676">
                  <c:v>112.05442726247136</c:v>
                </c:pt>
                <c:pt idx="2677">
                  <c:v>112.01930367275864</c:v>
                </c:pt>
                <c:pt idx="2678">
                  <c:v>111.9840797106075</c:v>
                </c:pt>
                <c:pt idx="2679">
                  <c:v>111.94875270510791</c:v>
                </c:pt>
                <c:pt idx="2680">
                  <c:v>111.91331995742195</c:v>
                </c:pt>
                <c:pt idx="2681">
                  <c:v>111.8777787407316</c:v>
                </c:pt>
                <c:pt idx="2682">
                  <c:v>111.84212630018703</c:v>
                </c:pt>
                <c:pt idx="2683">
                  <c:v>111.80635985285464</c:v>
                </c:pt>
                <c:pt idx="2684">
                  <c:v>111.77047658766654</c:v>
                </c:pt>
                <c:pt idx="2685">
                  <c:v>111.73447366537175</c:v>
                </c:pt>
                <c:pt idx="2686">
                  <c:v>111.69834821848559</c:v>
                </c:pt>
                <c:pt idx="2687">
                  <c:v>111.66209735124225</c:v>
                </c:pt>
                <c:pt idx="2688">
                  <c:v>111.6257181395476</c:v>
                </c:pt>
                <c:pt idx="2689">
                  <c:v>111.58920763093148</c:v>
                </c:pt>
                <c:pt idx="2690">
                  <c:v>111.55256284450232</c:v>
                </c:pt>
                <c:pt idx="2691">
                  <c:v>111.51578077090232</c:v>
                </c:pt>
                <c:pt idx="2692">
                  <c:v>111.47885837226278</c:v>
                </c:pt>
                <c:pt idx="2693">
                  <c:v>111.44179258216094</c:v>
                </c:pt>
                <c:pt idx="2694">
                  <c:v>111.40458030557917</c:v>
                </c:pt>
                <c:pt idx="2695">
                  <c:v>111.36721841886116</c:v>
                </c:pt>
                <c:pt idx="2696">
                  <c:v>111.32970376967334</c:v>
                </c:pt>
                <c:pt idx="2697">
                  <c:v>111.2920331769654</c:v>
                </c:pt>
                <c:pt idx="2698">
                  <c:v>111.25420343093214</c:v>
                </c:pt>
                <c:pt idx="2699">
                  <c:v>111.21621129297597</c:v>
                </c:pt>
                <c:pt idx="2700">
                  <c:v>111.17805349567061</c:v>
                </c:pt>
                <c:pt idx="2701">
                  <c:v>111.13972674272775</c:v>
                </c:pt>
                <c:pt idx="2702">
                  <c:v>111.10122770896167</c:v>
                </c:pt>
                <c:pt idx="2703">
                  <c:v>111.06255304025873</c:v>
                </c:pt>
                <c:pt idx="2704">
                  <c:v>111.02369935354406</c:v>
                </c:pt>
                <c:pt idx="2705">
                  <c:v>110.98466323675328</c:v>
                </c:pt>
                <c:pt idx="2706">
                  <c:v>110.94544124880437</c:v>
                </c:pt>
                <c:pt idx="2707">
                  <c:v>110.90602991956791</c:v>
                </c:pt>
                <c:pt idx="2708">
                  <c:v>110.86642574984539</c:v>
                </c:pt>
                <c:pt idx="2709">
                  <c:v>110.82662521134077</c:v>
                </c:pt>
                <c:pt idx="2710">
                  <c:v>110.78662474664078</c:v>
                </c:pt>
                <c:pt idx="2711">
                  <c:v>110.74642076919254</c:v>
                </c:pt>
                <c:pt idx="2712">
                  <c:v>110.70600966328244</c:v>
                </c:pt>
                <c:pt idx="2713">
                  <c:v>110.66538778402158</c:v>
                </c:pt>
                <c:pt idx="2714">
                  <c:v>110.62455145732473</c:v>
                </c:pt>
                <c:pt idx="2715">
                  <c:v>110.58349697989948</c:v>
                </c:pt>
                <c:pt idx="2716">
                  <c:v>110.54222061923116</c:v>
                </c:pt>
                <c:pt idx="2717">
                  <c:v>110.50071861357229</c:v>
                </c:pt>
                <c:pt idx="2718">
                  <c:v>110.45898717193279</c:v>
                </c:pt>
                <c:pt idx="2719">
                  <c:v>110.4170224740725</c:v>
                </c:pt>
                <c:pt idx="2720">
                  <c:v>110.37482067049615</c:v>
                </c:pt>
                <c:pt idx="2721">
                  <c:v>110.33237788244965</c:v>
                </c:pt>
                <c:pt idx="2722">
                  <c:v>110.28969020191661</c:v>
                </c:pt>
                <c:pt idx="2723">
                  <c:v>110.24675369162209</c:v>
                </c:pt>
                <c:pt idx="2724">
                  <c:v>110.20356438503248</c:v>
                </c:pt>
                <c:pt idx="2725">
                  <c:v>110.16011828636164</c:v>
                </c:pt>
                <c:pt idx="2726">
                  <c:v>110.11641137057775</c:v>
                </c:pt>
                <c:pt idx="2727">
                  <c:v>110.07243958341211</c:v>
                </c:pt>
                <c:pt idx="2728">
                  <c:v>110.02819884137156</c:v>
                </c:pt>
                <c:pt idx="2729">
                  <c:v>109.98368503175298</c:v>
                </c:pt>
                <c:pt idx="2730">
                  <c:v>109.93889401265731</c:v>
                </c:pt>
                <c:pt idx="2731">
                  <c:v>109.89382161301324</c:v>
                </c:pt>
                <c:pt idx="2732">
                  <c:v>109.84846363259447</c:v>
                </c:pt>
                <c:pt idx="2733">
                  <c:v>109.80281584204627</c:v>
                </c:pt>
                <c:pt idx="2734">
                  <c:v>109.75687398291339</c:v>
                </c:pt>
                <c:pt idx="2735">
                  <c:v>109.71063376766767</c:v>
                </c:pt>
                <c:pt idx="2736">
                  <c:v>109.66409087974368</c:v>
                </c:pt>
                <c:pt idx="2737">
                  <c:v>109.61724097357161</c:v>
                </c:pt>
                <c:pt idx="2738">
                  <c:v>109.57007967461833</c:v>
                </c:pt>
                <c:pt idx="2739">
                  <c:v>109.52260257942777</c:v>
                </c:pt>
                <c:pt idx="2740">
                  <c:v>109.47480525566718</c:v>
                </c:pt>
                <c:pt idx="2741">
                  <c:v>109.42668324217472</c:v>
                </c:pt>
                <c:pt idx="2742">
                  <c:v>109.37823204901068</c:v>
                </c:pt>
                <c:pt idx="2743">
                  <c:v>109.32944715751285</c:v>
                </c:pt>
                <c:pt idx="2744">
                  <c:v>109.28032402035552</c:v>
                </c:pt>
                <c:pt idx="2745">
                  <c:v>109.23085806161039</c:v>
                </c:pt>
                <c:pt idx="2746">
                  <c:v>109.18104467681309</c:v>
                </c:pt>
                <c:pt idx="2747">
                  <c:v>109.13087923303215</c:v>
                </c:pt>
                <c:pt idx="2748">
                  <c:v>109.08035706894185</c:v>
                </c:pt>
                <c:pt idx="2749">
                  <c:v>109.02947349490047</c:v>
                </c:pt>
                <c:pt idx="2750">
                  <c:v>108.97822379302991</c:v>
                </c:pt>
                <c:pt idx="2751">
                  <c:v>108.92660321730223</c:v>
                </c:pt>
                <c:pt idx="2752">
                  <c:v>108.87460699362821</c:v>
                </c:pt>
                <c:pt idx="2753">
                  <c:v>108.82223031995073</c:v>
                </c:pt>
                <c:pt idx="2754">
                  <c:v>108.7694683663442</c:v>
                </c:pt>
                <c:pt idx="2755">
                  <c:v>108.7163162751155</c:v>
                </c:pt>
                <c:pt idx="2756">
                  <c:v>108.66276916091225</c:v>
                </c:pt>
                <c:pt idx="2757">
                  <c:v>108.60882211083374</c:v>
                </c:pt>
                <c:pt idx="2758">
                  <c:v>108.5544701845488</c:v>
                </c:pt>
                <c:pt idx="2759">
                  <c:v>108.49970841441514</c:v>
                </c:pt>
                <c:pt idx="2760">
                  <c:v>108.4445318056087</c:v>
                </c:pt>
                <c:pt idx="2761">
                  <c:v>108.38893533625379</c:v>
                </c:pt>
                <c:pt idx="2762">
                  <c:v>108.33291395755938</c:v>
                </c:pt>
                <c:pt idx="2763">
                  <c:v>108.27646259396263</c:v>
                </c:pt>
                <c:pt idx="2764">
                  <c:v>108.21957614327739</c:v>
                </c:pt>
                <c:pt idx="2765">
                  <c:v>108.16224947684579</c:v>
                </c:pt>
                <c:pt idx="2766">
                  <c:v>108.10447743969767</c:v>
                </c:pt>
                <c:pt idx="2767">
                  <c:v>108.04625485071779</c:v>
                </c:pt>
                <c:pt idx="2768">
                  <c:v>107.98757650281436</c:v>
                </c:pt>
                <c:pt idx="2769">
                  <c:v>107.9284371630975</c:v>
                </c:pt>
                <c:pt idx="2770">
                  <c:v>107.86883157306296</c:v>
                </c:pt>
                <c:pt idx="2771">
                  <c:v>107.80875444878096</c:v>
                </c:pt>
                <c:pt idx="2772">
                  <c:v>107.74820048109372</c:v>
                </c:pt>
                <c:pt idx="2773">
                  <c:v>107.68716433581778</c:v>
                </c:pt>
                <c:pt idx="2774">
                  <c:v>107.62564065395475</c:v>
                </c:pt>
                <c:pt idx="2775">
                  <c:v>107.56362405190764</c:v>
                </c:pt>
                <c:pt idx="2776">
                  <c:v>107.50110912170516</c:v>
                </c:pt>
                <c:pt idx="2777">
                  <c:v>107.43809043123309</c:v>
                </c:pt>
                <c:pt idx="2778">
                  <c:v>107.37456252447349</c:v>
                </c:pt>
                <c:pt idx="2779">
                  <c:v>107.31051992175043</c:v>
                </c:pt>
                <c:pt idx="2780">
                  <c:v>107.24595711998472</c:v>
                </c:pt>
                <c:pt idx="2781">
                  <c:v>107.18086859295616</c:v>
                </c:pt>
                <c:pt idx="2782">
                  <c:v>107.11524879157352</c:v>
                </c:pt>
                <c:pt idx="2783">
                  <c:v>107.04909214415223</c:v>
                </c:pt>
                <c:pt idx="2784">
                  <c:v>106.98239305670342</c:v>
                </c:pt>
                <c:pt idx="2785">
                  <c:v>106.91514591322766</c:v>
                </c:pt>
                <c:pt idx="2786">
                  <c:v>106.84734507601942</c:v>
                </c:pt>
                <c:pt idx="2787">
                  <c:v>106.77898488598157</c:v>
                </c:pt>
                <c:pt idx="2788">
                  <c:v>106.71005966294638</c:v>
                </c:pt>
                <c:pt idx="2789">
                  <c:v>106.64056370600845</c:v>
                </c:pt>
                <c:pt idx="2790">
                  <c:v>106.57049129386624</c:v>
                </c:pt>
                <c:pt idx="2791">
                  <c:v>106.49983668517133</c:v>
                </c:pt>
                <c:pt idx="2792">
                  <c:v>106.42859411889114</c:v>
                </c:pt>
                <c:pt idx="2793">
                  <c:v>106.35675781467971</c:v>
                </c:pt>
                <c:pt idx="2794">
                  <c:v>106.2843219732581</c:v>
                </c:pt>
                <c:pt idx="2795">
                  <c:v>106.21128077680829</c:v>
                </c:pt>
                <c:pt idx="2796">
                  <c:v>106.13762838937294</c:v>
                </c:pt>
                <c:pt idx="2797">
                  <c:v>106.0633589572716</c:v>
                </c:pt>
                <c:pt idx="2798">
                  <c:v>105.98846660952383</c:v>
                </c:pt>
                <c:pt idx="2799">
                  <c:v>105.91294545828598</c:v>
                </c:pt>
                <c:pt idx="2800">
                  <c:v>105.83678959929775</c:v>
                </c:pt>
                <c:pt idx="2801">
                  <c:v>105.75999311234311</c:v>
                </c:pt>
                <c:pt idx="2802">
                  <c:v>105.68255006172001</c:v>
                </c:pt>
                <c:pt idx="2803">
                  <c:v>105.60445449672503</c:v>
                </c:pt>
                <c:pt idx="2804">
                  <c:v>105.52570045214895</c:v>
                </c:pt>
                <c:pt idx="2805">
                  <c:v>105.44628194878518</c:v>
                </c:pt>
                <c:pt idx="2806">
                  <c:v>105.36619299395217</c:v>
                </c:pt>
                <c:pt idx="2807">
                  <c:v>105.28542758202748</c:v>
                </c:pt>
                <c:pt idx="2808">
                  <c:v>105.20397969499561</c:v>
                </c:pt>
                <c:pt idx="2809">
                  <c:v>105.12184330301008</c:v>
                </c:pt>
                <c:pt idx="2810">
                  <c:v>105.0390123649689</c:v>
                </c:pt>
                <c:pt idx="2811">
                  <c:v>104.95548082910386</c:v>
                </c:pt>
                <c:pt idx="2812">
                  <c:v>104.87124263358491</c:v>
                </c:pt>
                <c:pt idx="2813">
                  <c:v>104.78629170713776</c:v>
                </c:pt>
                <c:pt idx="2814">
                  <c:v>104.70062196967807</c:v>
                </c:pt>
                <c:pt idx="2815">
                  <c:v>104.61422733295903</c:v>
                </c:pt>
                <c:pt idx="2816">
                  <c:v>104.52710170123464</c:v>
                </c:pt>
                <c:pt idx="2817">
                  <c:v>104.43923897194057</c:v>
                </c:pt>
                <c:pt idx="2818">
                  <c:v>104.35063303638528</c:v>
                </c:pt>
                <c:pt idx="2819">
                  <c:v>104.26127778046599</c:v>
                </c:pt>
                <c:pt idx="2820">
                  <c:v>104.17116708539162</c:v>
                </c:pt>
                <c:pt idx="2821">
                  <c:v>104.08029482842801</c:v>
                </c:pt>
                <c:pt idx="2822">
                  <c:v>103.9886548836586</c:v>
                </c:pt>
                <c:pt idx="2823">
                  <c:v>103.89624112276184</c:v>
                </c:pt>
                <c:pt idx="2824">
                  <c:v>103.80304741580555</c:v>
                </c:pt>
                <c:pt idx="2825">
                  <c:v>103.70906763205913</c:v>
                </c:pt>
                <c:pt idx="2826">
                  <c:v>103.61429564082431</c:v>
                </c:pt>
                <c:pt idx="2827">
                  <c:v>103.51872531228244</c:v>
                </c:pt>
                <c:pt idx="2828">
                  <c:v>103.42235051836107</c:v>
                </c:pt>
                <c:pt idx="2829">
                  <c:v>103.32516513361891</c:v>
                </c:pt>
                <c:pt idx="2830">
                  <c:v>103.22716303614912</c:v>
                </c:pt>
                <c:pt idx="2831">
                  <c:v>103.12833810850238</c:v>
                </c:pt>
                <c:pt idx="2832">
                  <c:v>103.02868423862704</c:v>
                </c:pt>
                <c:pt idx="2833">
                  <c:v>102.92819532083314</c:v>
                </c:pt>
                <c:pt idx="2834">
                  <c:v>102.82686525677047</c:v>
                </c:pt>
                <c:pt idx="2835">
                  <c:v>102.72468795643186</c:v>
                </c:pt>
                <c:pt idx="2836">
                  <c:v>102.62165733917193</c:v>
                </c:pt>
                <c:pt idx="2837">
                  <c:v>102.51776733475015</c:v>
                </c:pt>
                <c:pt idx="2838">
                  <c:v>102.41301188439159</c:v>
                </c:pt>
                <c:pt idx="2839">
                  <c:v>102.30738494187143</c:v>
                </c:pt>
                <c:pt idx="2840">
                  <c:v>102.20088047461661</c:v>
                </c:pt>
                <c:pt idx="2841">
                  <c:v>102.09349246483229</c:v>
                </c:pt>
                <c:pt idx="2842">
                  <c:v>101.98521491064757</c:v>
                </c:pt>
                <c:pt idx="2843">
                  <c:v>101.87604182728381</c:v>
                </c:pt>
                <c:pt idx="2844">
                  <c:v>101.76596724824495</c:v>
                </c:pt>
                <c:pt idx="2845">
                  <c:v>101.6549852265282</c:v>
                </c:pt>
                <c:pt idx="2846">
                  <c:v>101.54308983585857</c:v>
                </c:pt>
                <c:pt idx="2847">
                  <c:v>101.43027517194523</c:v>
                </c:pt>
                <c:pt idx="2848">
                  <c:v>101.31653535375989</c:v>
                </c:pt>
                <c:pt idx="2849">
                  <c:v>101.20186452483918</c:v>
                </c:pt>
                <c:pt idx="2850">
                  <c:v>101.08625685460667</c:v>
                </c:pt>
                <c:pt idx="2851">
                  <c:v>100.969706539721</c:v>
                </c:pt>
                <c:pt idx="2852">
                  <c:v>100.85220780544657</c:v>
                </c:pt>
                <c:pt idx="2853">
                  <c:v>100.73375490704453</c:v>
                </c:pt>
                <c:pt idx="2854">
                  <c:v>100.61434213119115</c:v>
                </c:pt>
                <c:pt idx="2855">
                  <c:v>100.49396379741493</c:v>
                </c:pt>
                <c:pt idx="2856">
                  <c:v>100.37261425956089</c:v>
                </c:pt>
                <c:pt idx="2857">
                  <c:v>100.25028790727644</c:v>
                </c:pt>
                <c:pt idx="2858">
                  <c:v>100.12697916752006</c:v>
                </c:pt>
                <c:pt idx="2859">
                  <c:v>100.00268250609572</c:v>
                </c:pt>
                <c:pt idx="2860">
                  <c:v>99.877392429206552</c:v>
                </c:pt>
                <c:pt idx="2861">
                  <c:v>99.751103485038385</c:v>
                </c:pt>
                <c:pt idx="2862">
                  <c:v>99.623810265359481</c:v>
                </c:pt>
                <c:pt idx="2863">
                  <c:v>99.49550740714966</c:v>
                </c:pt>
                <c:pt idx="2864">
                  <c:v>99.3661895942478</c:v>
                </c:pt>
                <c:pt idx="2865">
                  <c:v>99.23585155902741</c:v>
                </c:pt>
                <c:pt idx="2866">
                  <c:v>99.104488084090491</c:v>
                </c:pt>
                <c:pt idx="2867">
                  <c:v>98.972094003988431</c:v>
                </c:pt>
                <c:pt idx="2868">
                  <c:v>98.838664206963884</c:v>
                </c:pt>
                <c:pt idx="2869">
                  <c:v>98.704193636714322</c:v>
                </c:pt>
                <c:pt idx="2870">
                  <c:v>98.568677294180574</c:v>
                </c:pt>
                <c:pt idx="2871">
                  <c:v>98.432110239356192</c:v>
                </c:pt>
                <c:pt idx="2872">
                  <c:v>98.29448759311822</c:v>
                </c:pt>
                <c:pt idx="2873">
                  <c:v>98.155804539081842</c:v>
                </c:pt>
                <c:pt idx="2874">
                  <c:v>98.016056325474537</c:v>
                </c:pt>
                <c:pt idx="2875">
                  <c:v>97.875238267033779</c:v>
                </c:pt>
                <c:pt idx="2876">
                  <c:v>97.733345746920804</c:v>
                </c:pt>
                <c:pt idx="2877">
                  <c:v>97.590374218661424</c:v>
                </c:pt>
                <c:pt idx="2878">
                  <c:v>97.446319208103162</c:v>
                </c:pt>
                <c:pt idx="2879">
                  <c:v>97.301176315391729</c:v>
                </c:pt>
                <c:pt idx="2880">
                  <c:v>97.15494121696733</c:v>
                </c:pt>
                <c:pt idx="2881">
                  <c:v>97.007609667581832</c:v>
                </c:pt>
                <c:pt idx="2882">
                  <c:v>96.859177502330212</c:v>
                </c:pt>
                <c:pt idx="2883">
                  <c:v>96.70964063870386</c:v>
                </c:pt>
                <c:pt idx="2884">
                  <c:v>96.558995078657645</c:v>
                </c:pt>
                <c:pt idx="2885">
                  <c:v>96.407236910695332</c:v>
                </c:pt>
                <c:pt idx="2886">
                  <c:v>96.254362311970027</c:v>
                </c:pt>
                <c:pt idx="2887">
                  <c:v>96.100367550400094</c:v>
                </c:pt>
                <c:pt idx="2888">
                  <c:v>95.945248986799584</c:v>
                </c:pt>
                <c:pt idx="2889">
                  <c:v>95.789003077022826</c:v>
                </c:pt>
                <c:pt idx="2890">
                  <c:v>95.631626374119179</c:v>
                </c:pt>
                <c:pt idx="2891">
                  <c:v>95.47311553050308</c:v>
                </c:pt>
                <c:pt idx="2892">
                  <c:v>95.313467300136224</c:v>
                </c:pt>
                <c:pt idx="2893">
                  <c:v>95.152678540713154</c:v>
                </c:pt>
                <c:pt idx="2894">
                  <c:v>94.990746215864419</c:v>
                </c:pt>
                <c:pt idx="2895">
                  <c:v>94.827667397362433</c:v>
                </c:pt>
                <c:pt idx="2896">
                  <c:v>94.663439267338447</c:v>
                </c:pt>
                <c:pt idx="2897">
                  <c:v>94.498059120501736</c:v>
                </c:pt>
                <c:pt idx="2898">
                  <c:v>94.331524366367006</c:v>
                </c:pt>
                <c:pt idx="2899">
                  <c:v>94.163832531484189</c:v>
                </c:pt>
                <c:pt idx="2900">
                  <c:v>93.99498126167228</c:v>
                </c:pt>
                <c:pt idx="2901">
                  <c:v>93.824968324252808</c:v>
                </c:pt>
                <c:pt idx="2902">
                  <c:v>93.653791610284941</c:v>
                </c:pt>
                <c:pt idx="2903">
                  <c:v>93.481449136799412</c:v>
                </c:pt>
                <c:pt idx="2904">
                  <c:v>93.307939049028747</c:v>
                </c:pt>
                <c:pt idx="2905">
                  <c:v>93.13325962263454</c:v>
                </c:pt>
                <c:pt idx="2906">
                  <c:v>92.95740926593075</c:v>
                </c:pt>
                <c:pt idx="2907">
                  <c:v>92.780386522097317</c:v>
                </c:pt>
                <c:pt idx="2908">
                  <c:v>92.602190071387056</c:v>
                </c:pt>
                <c:pt idx="2909">
                  <c:v>92.422818733322401</c:v>
                </c:pt>
                <c:pt idx="2910">
                  <c:v>92.242271468881086</c:v>
                </c:pt>
                <c:pt idx="2911">
                  <c:v>92.06054738266856</c:v>
                </c:pt>
                <c:pt idx="2912">
                  <c:v>91.877645725073009</c:v>
                </c:pt>
                <c:pt idx="2913">
                  <c:v>91.693565894409815</c:v>
                </c:pt>
                <c:pt idx="2914">
                  <c:v>91.508307439038674</c:v>
                </c:pt>
                <c:pt idx="2915">
                  <c:v>91.32187005947047</c:v>
                </c:pt>
                <c:pt idx="2916">
                  <c:v>91.134253610443011</c:v>
                </c:pt>
                <c:pt idx="2917">
                  <c:v>90.945458102981405</c:v>
                </c:pt>
                <c:pt idx="2918">
                  <c:v>90.75548370642268</c:v>
                </c:pt>
                <c:pt idx="2919">
                  <c:v>90.564330750424503</c:v>
                </c:pt>
                <c:pt idx="2920">
                  <c:v>90.371999726932387</c:v>
                </c:pt>
                <c:pt idx="2921">
                  <c:v>90.178491292124789</c:v>
                </c:pt>
                <c:pt idx="2922">
                  <c:v>89.983806268316485</c:v>
                </c:pt>
                <c:pt idx="2923">
                  <c:v>89.787945645832878</c:v>
                </c:pt>
                <c:pt idx="2924">
                  <c:v>89.590910584841012</c:v>
                </c:pt>
                <c:pt idx="2925">
                  <c:v>89.392702417143781</c:v>
                </c:pt>
                <c:pt idx="2926">
                  <c:v>89.193322647932519</c:v>
                </c:pt>
                <c:pt idx="2927">
                  <c:v>88.992772957488143</c:v>
                </c:pt>
                <c:pt idx="2928">
                  <c:v>88.791055202847303</c:v>
                </c:pt>
                <c:pt idx="2929">
                  <c:v>88.588171419411353</c:v>
                </c:pt>
                <c:pt idx="2930">
                  <c:v>88.384123822504392</c:v>
                </c:pt>
                <c:pt idx="2931">
                  <c:v>88.178914808883036</c:v>
                </c:pt>
                <c:pt idx="2932">
                  <c:v>87.972546958187692</c:v>
                </c:pt>
                <c:pt idx="2933">
                  <c:v>87.765023034335357</c:v>
                </c:pt>
                <c:pt idx="2934">
                  <c:v>87.556345986855348</c:v>
                </c:pt>
                <c:pt idx="2935">
                  <c:v>87.346518952159755</c:v>
                </c:pt>
                <c:pt idx="2936">
                  <c:v>87.135545254752572</c:v>
                </c:pt>
                <c:pt idx="2937">
                  <c:v>86.923428408369475</c:v>
                </c:pt>
                <c:pt idx="2938">
                  <c:v>86.710172117051329</c:v>
                </c:pt>
                <c:pt idx="2939">
                  <c:v>86.495780276145339</c:v>
                </c:pt>
                <c:pt idx="2940">
                  <c:v>86.280256973231317</c:v>
                </c:pt>
                <c:pt idx="2941">
                  <c:v>86.063606488977541</c:v>
                </c:pt>
                <c:pt idx="2942">
                  <c:v>85.845833297913771</c:v>
                </c:pt>
                <c:pt idx="2943">
                  <c:v>85.626942069127026</c:v>
                </c:pt>
                <c:pt idx="2944">
                  <c:v>85.4069376668768</c:v>
                </c:pt>
                <c:pt idx="2945">
                  <c:v>85.185825151123169</c:v>
                </c:pt>
                <c:pt idx="2946">
                  <c:v>84.963609777972522</c:v>
                </c:pt>
                <c:pt idx="2947">
                  <c:v>84.740297000034445</c:v>
                </c:pt>
                <c:pt idx="2948">
                  <c:v>84.515892466684221</c:v>
                </c:pt>
                <c:pt idx="2949">
                  <c:v>84.290402024244173</c:v>
                </c:pt>
                <c:pt idx="2950">
                  <c:v>84.063831716060832</c:v>
                </c:pt>
                <c:pt idx="2951">
                  <c:v>83.836187782490541</c:v>
                </c:pt>
                <c:pt idx="2952">
                  <c:v>83.607476660792997</c:v>
                </c:pt>
                <c:pt idx="2953">
                  <c:v>83.377704984916889</c:v>
                </c:pt>
                <c:pt idx="2954">
                  <c:v>83.146879585192863</c:v>
                </c:pt>
                <c:pt idx="2955">
                  <c:v>82.915007487920988</c:v>
                </c:pt>
                <c:pt idx="2956">
                  <c:v>82.682095914855807</c:v>
                </c:pt>
                <c:pt idx="2957">
                  <c:v>82.448152282588907</c:v>
                </c:pt>
                <c:pt idx="2958">
                  <c:v>82.213184201818976</c:v>
                </c:pt>
                <c:pt idx="2959">
                  <c:v>81.977199476523978</c:v>
                </c:pt>
                <c:pt idx="2960">
                  <c:v>81.740206103017883</c:v>
                </c:pt>
                <c:pt idx="2961">
                  <c:v>81.502212268900692</c:v>
                </c:pt>
                <c:pt idx="2962">
                  <c:v>81.263226351899647</c:v>
                </c:pt>
                <c:pt idx="2963">
                  <c:v>81.023256918596175</c:v>
                </c:pt>
                <c:pt idx="2964">
                  <c:v>80.782312723044072</c:v>
                </c:pt>
                <c:pt idx="2965">
                  <c:v>80.540402705273848</c:v>
                </c:pt>
                <c:pt idx="2966">
                  <c:v>80.297535989685372</c:v>
                </c:pt>
                <c:pt idx="2967">
                  <c:v>80.053721883324343</c:v>
                </c:pt>
                <c:pt idx="2968">
                  <c:v>79.808969874050959</c:v>
                </c:pt>
                <c:pt idx="2969">
                  <c:v>79.563289628586546</c:v>
                </c:pt>
                <c:pt idx="2970">
                  <c:v>79.316690990457104</c:v>
                </c:pt>
                <c:pt idx="2971">
                  <c:v>79.069183977813594</c:v>
                </c:pt>
                <c:pt idx="2972">
                  <c:v>78.82077878114265</c:v>
                </c:pt>
                <c:pt idx="2973">
                  <c:v>78.571485760865997</c:v>
                </c:pt>
                <c:pt idx="2974">
                  <c:v>78.321315444825885</c:v>
                </c:pt>
                <c:pt idx="2975">
                  <c:v>78.070278525655752</c:v>
                </c:pt>
                <c:pt idx="2976">
                  <c:v>77.818385858045133</c:v>
                </c:pt>
                <c:pt idx="2977">
                  <c:v>77.565648455889544</c:v>
                </c:pt>
                <c:pt idx="2978">
                  <c:v>77.312077489333632</c:v>
                </c:pt>
                <c:pt idx="2979">
                  <c:v>77.05768428170289</c:v>
                </c:pt>
                <c:pt idx="2980">
                  <c:v>76.802480306333607</c:v>
                </c:pt>
                <c:pt idx="2981">
                  <c:v>76.546477183291799</c:v>
                </c:pt>
                <c:pt idx="2982">
                  <c:v>76.289686675993607</c:v>
                </c:pt>
                <c:pt idx="2983">
                  <c:v>76.032120687715263</c:v>
                </c:pt>
                <c:pt idx="2984">
                  <c:v>75.773791258012196</c:v>
                </c:pt>
                <c:pt idx="2985">
                  <c:v>75.514710559033489</c:v>
                </c:pt>
                <c:pt idx="2986">
                  <c:v>75.254890891738825</c:v>
                </c:pt>
                <c:pt idx="2987">
                  <c:v>74.994344682025897</c:v>
                </c:pt>
                <c:pt idx="2988">
                  <c:v>74.733084476762244</c:v>
                </c:pt>
                <c:pt idx="2989">
                  <c:v>74.47112293972765</c:v>
                </c:pt>
                <c:pt idx="2990">
                  <c:v>74.208472847472237</c:v>
                </c:pt>
                <c:pt idx="2991">
                  <c:v>73.945147085085807</c:v>
                </c:pt>
                <c:pt idx="2992">
                  <c:v>73.681158641890192</c:v>
                </c:pt>
                <c:pt idx="2993">
                  <c:v>73.416520607050018</c:v>
                </c:pt>
                <c:pt idx="2994">
                  <c:v>73.151246165107636</c:v>
                </c:pt>
                <c:pt idx="2995">
                  <c:v>72.885348591450168</c:v>
                </c:pt>
                <c:pt idx="2996">
                  <c:v>72.618841247701667</c:v>
                </c:pt>
                <c:pt idx="2997">
                  <c:v>72.351737577052972</c:v>
                </c:pt>
                <c:pt idx="2998">
                  <c:v>72.084051099527244</c:v>
                </c:pt>
                <c:pt idx="2999">
                  <c:v>71.815795407189398</c:v>
                </c:pt>
                <c:pt idx="3000">
                  <c:v>71.54698415929731</c:v>
                </c:pt>
                <c:pt idx="3001">
                  <c:v>71.277631077403939</c:v>
                </c:pt>
                <c:pt idx="3002">
                  <c:v>71.007749940411458</c:v>
                </c:pt>
                <c:pt idx="3003">
                  <c:v>70.73735457957946</c:v>
                </c:pt>
                <c:pt idx="3004">
                  <c:v>70.466458873495711</c:v>
                </c:pt>
                <c:pt idx="3005">
                  <c:v>70.195076743012123</c:v>
                </c:pt>
                <c:pt idx="3006">
                  <c:v>69.923222146143544</c:v>
                </c:pt>
                <c:pt idx="3007">
                  <c:v>69.650909072946178</c:v>
                </c:pt>
                <c:pt idx="3008">
                  <c:v>69.378151540365494</c:v>
                </c:pt>
                <c:pt idx="3009">
                  <c:v>69.104963587069292</c:v>
                </c:pt>
                <c:pt idx="3010">
                  <c:v>68.831359268265842</c:v>
                </c:pt>
                <c:pt idx="3011">
                  <c:v>68.557352650505464</c:v>
                </c:pt>
                <c:pt idx="3012">
                  <c:v>68.282957806483267</c:v>
                </c:pt>
                <c:pt idx="3013">
                  <c:v>68.008188809833285</c:v>
                </c:pt>
                <c:pt idx="3014">
                  <c:v>67.733059729927135</c:v>
                </c:pt>
                <c:pt idx="3015">
                  <c:v>67.457584626679022</c:v>
                </c:pt>
                <c:pt idx="3016">
                  <c:v>67.181777545357832</c:v>
                </c:pt>
                <c:pt idx="3017">
                  <c:v>66.905652511420257</c:v>
                </c:pt>
                <c:pt idx="3018">
                  <c:v>66.629223525356196</c:v>
                </c:pt>
                <c:pt idx="3019">
                  <c:v>66.352504557557538</c:v>
                </c:pt>
                <c:pt idx="3020">
                  <c:v>66.075509543222424</c:v>
                </c:pt>
                <c:pt idx="3021">
                  <c:v>65.79825237727735</c:v>
                </c:pt>
                <c:pt idx="3022">
                  <c:v>65.520746909348389</c:v>
                </c:pt>
                <c:pt idx="3023">
                  <c:v>65.243006938760118</c:v>
                </c:pt>
                <c:pt idx="3024">
                  <c:v>64.965046209586021</c:v>
                </c:pt>
                <c:pt idx="3025">
                  <c:v>64.686878405741879</c:v>
                </c:pt>
                <c:pt idx="3026">
                  <c:v>64.408517146133136</c:v>
                </c:pt>
                <c:pt idx="3027">
                  <c:v>64.129975979851508</c:v>
                </c:pt>
                <c:pt idx="3028">
                  <c:v>63.851268381439709</c:v>
                </c:pt>
                <c:pt idx="3029">
                  <c:v>63.572407746207475</c:v>
                </c:pt>
                <c:pt idx="3030">
                  <c:v>63.293407385623325</c:v>
                </c:pt>
                <c:pt idx="3031">
                  <c:v>63.014280522765418</c:v>
                </c:pt>
                <c:pt idx="3032">
                  <c:v>62.735040287854403</c:v>
                </c:pt>
                <c:pt idx="3033">
                  <c:v>62.455699713855452</c:v>
                </c:pt>
                <c:pt idx="3034">
                  <c:v>62.176271732159051</c:v>
                </c:pt>
                <c:pt idx="3035">
                  <c:v>61.896769168348783</c:v>
                </c:pt>
                <c:pt idx="3036">
                  <c:v>61.617204738048855</c:v>
                </c:pt>
                <c:pt idx="3037">
                  <c:v>61.337591042860168</c:v>
                </c:pt>
                <c:pt idx="3038">
                  <c:v>61.057940566385923</c:v>
                </c:pt>
                <c:pt idx="3039">
                  <c:v>60.778265670353079</c:v>
                </c:pt>
                <c:pt idx="3040">
                  <c:v>60.498578590822063</c:v>
                </c:pt>
                <c:pt idx="3041">
                  <c:v>60.21889143450376</c:v>
                </c:pt>
                <c:pt idx="3042">
                  <c:v>59.939216175164162</c:v>
                </c:pt>
                <c:pt idx="3043">
                  <c:v>59.65956465013727</c:v>
                </c:pt>
                <c:pt idx="3044">
                  <c:v>59.379948556945266</c:v>
                </c:pt>
                <c:pt idx="3045">
                  <c:v>59.100379450011502</c:v>
                </c:pt>
                <c:pt idx="3046">
                  <c:v>58.820868737492319</c:v>
                </c:pt>
                <c:pt idx="3047">
                  <c:v>58.541427678208066</c:v>
                </c:pt>
                <c:pt idx="3048">
                  <c:v>58.262067378692706</c:v>
                </c:pt>
                <c:pt idx="3049">
                  <c:v>57.982798790342272</c:v>
                </c:pt>
                <c:pt idx="3050">
                  <c:v>57.703632706686591</c:v>
                </c:pt>
                <c:pt idx="3051">
                  <c:v>57.424579760765837</c:v>
                </c:pt>
                <c:pt idx="3052">
                  <c:v>57.14565042262565</c:v>
                </c:pt>
                <c:pt idx="3053">
                  <c:v>56.866854996922129</c:v>
                </c:pt>
                <c:pt idx="3054">
                  <c:v>56.588203620646254</c:v>
                </c:pt>
                <c:pt idx="3055">
                  <c:v>56.309706260956503</c:v>
                </c:pt>
                <c:pt idx="3056">
                  <c:v>56.03137271313571</c:v>
                </c:pt>
                <c:pt idx="3057">
                  <c:v>55.753212598656987</c:v>
                </c:pt>
                <c:pt idx="3058">
                  <c:v>55.47523536336567</c:v>
                </c:pt>
                <c:pt idx="3059">
                  <c:v>55.197450275782202</c:v>
                </c:pt>
                <c:pt idx="3060">
                  <c:v>54.919866425510932</c:v>
                </c:pt>
                <c:pt idx="3061">
                  <c:v>54.642492721774786</c:v>
                </c:pt>
                <c:pt idx="3062">
                  <c:v>54.365337892056317</c:v>
                </c:pt>
                <c:pt idx="3063">
                  <c:v>54.088410480856467</c:v>
                </c:pt>
                <c:pt idx="3064">
                  <c:v>53.811718848562037</c:v>
                </c:pt>
                <c:pt idx="3065">
                  <c:v>53.535271170433376</c:v>
                </c:pt>
                <c:pt idx="3066">
                  <c:v>53.259075435700026</c:v>
                </c:pt>
                <c:pt idx="3067">
                  <c:v>52.983139446760262</c:v>
                </c:pt>
                <c:pt idx="3068">
                  <c:v>52.707470818503708</c:v>
                </c:pt>
                <c:pt idx="3069">
                  <c:v>52.432076977732393</c:v>
                </c:pt>
                <c:pt idx="3070">
                  <c:v>52.156965162688721</c:v>
                </c:pt>
                <c:pt idx="3071">
                  <c:v>51.882142422696717</c:v>
                </c:pt>
                <c:pt idx="3072">
                  <c:v>51.607615617899256</c:v>
                </c:pt>
                <c:pt idx="3073">
                  <c:v>51.333391419106874</c:v>
                </c:pt>
                <c:pt idx="3074">
                  <c:v>51.0594763077371</c:v>
                </c:pt>
                <c:pt idx="3075">
                  <c:v>50.785876575864307</c:v>
                </c:pt>
                <c:pt idx="3076">
                  <c:v>50.512598326360575</c:v>
                </c:pt>
                <c:pt idx="3077">
                  <c:v>50.239647473134482</c:v>
                </c:pt>
                <c:pt idx="3078">
                  <c:v>49.967029741465382</c:v>
                </c:pt>
                <c:pt idx="3079">
                  <c:v>49.694750668428668</c:v>
                </c:pt>
                <c:pt idx="3080">
                  <c:v>49.422815603413</c:v>
                </c:pt>
                <c:pt idx="3081">
                  <c:v>49.151229708723776</c:v>
                </c:pt>
                <c:pt idx="3082">
                  <c:v>48.879997960276512</c:v>
                </c:pt>
                <c:pt idx="3083">
                  <c:v>48.609125148370424</c:v>
                </c:pt>
                <c:pt idx="3084">
                  <c:v>48.338615878549604</c:v>
                </c:pt>
                <c:pt idx="3085">
                  <c:v>48.06847457253761</c:v>
                </c:pt>
                <c:pt idx="3086">
                  <c:v>47.798705469255879</c:v>
                </c:pt>
                <c:pt idx="3087">
                  <c:v>47.529312625916077</c:v>
                </c:pt>
                <c:pt idx="3088">
                  <c:v>47.260299919185883</c:v>
                </c:pt>
                <c:pt idx="3089">
                  <c:v>46.991671046424983</c:v>
                </c:pt>
                <c:pt idx="3090">
                  <c:v>46.723429526990941</c:v>
                </c:pt>
                <c:pt idx="3091">
                  <c:v>46.455578703615487</c:v>
                </c:pt>
                <c:pt idx="3092">
                  <c:v>46.188121743837712</c:v>
                </c:pt>
                <c:pt idx="3093">
                  <c:v>45.921061641508572</c:v>
                </c:pt>
                <c:pt idx="3094">
                  <c:v>45.654401218346749</c:v>
                </c:pt>
                <c:pt idx="3095">
                  <c:v>45.388143125561044</c:v>
                </c:pt>
                <c:pt idx="3096">
                  <c:v>45.122289845518907</c:v>
                </c:pt>
                <c:pt idx="3097">
                  <c:v>44.856843693476776</c:v>
                </c:pt>
                <c:pt idx="3098">
                  <c:v>44.591806819357629</c:v>
                </c:pt>
                <c:pt idx="3099">
                  <c:v>44.327181209574718</c:v>
                </c:pt>
                <c:pt idx="3100">
                  <c:v>44.062968688907546</c:v>
                </c:pt>
                <c:pt idx="3101">
                  <c:v>43.799170922417943</c:v>
                </c:pt>
                <c:pt idx="3102">
                  <c:v>43.535789417408949</c:v>
                </c:pt>
                <c:pt idx="3103">
                  <c:v>43.272825525426526</c:v>
                </c:pt>
                <c:pt idx="3104">
                  <c:v>43.010280444293471</c:v>
                </c:pt>
                <c:pt idx="3105">
                  <c:v>42.748155220186931</c:v>
                </c:pt>
                <c:pt idx="3106">
                  <c:v>42.486450749740783</c:v>
                </c:pt>
                <c:pt idx="3107">
                  <c:v>42.225167782185792</c:v>
                </c:pt>
                <c:pt idx="3108">
                  <c:v>41.964306921516368</c:v>
                </c:pt>
                <c:pt idx="3109">
                  <c:v>41.703868628690145</c:v>
                </c:pt>
                <c:pt idx="3110">
                  <c:v>41.443853223840478</c:v>
                </c:pt>
                <c:pt idx="3111">
                  <c:v>41.184260888527859</c:v>
                </c:pt>
                <c:pt idx="3112">
                  <c:v>40.925091668004768</c:v>
                </c:pt>
                <c:pt idx="3113">
                  <c:v>40.666345473496136</c:v>
                </c:pt>
                <c:pt idx="3114">
                  <c:v>40.408022084511487</c:v>
                </c:pt>
                <c:pt idx="3115">
                  <c:v>40.15012115115789</c:v>
                </c:pt>
                <c:pt idx="3116">
                  <c:v>39.892642196477283</c:v>
                </c:pt>
                <c:pt idx="3117">
                  <c:v>39.635584618793843</c:v>
                </c:pt>
                <c:pt idx="3118">
                  <c:v>39.378947694070376</c:v>
                </c:pt>
                <c:pt idx="3119">
                  <c:v>39.122730578278123</c:v>
                </c:pt>
                <c:pt idx="3120">
                  <c:v>38.866932309768515</c:v>
                </c:pt>
                <c:pt idx="3121">
                  <c:v>38.611551811660007</c:v>
                </c:pt>
                <c:pt idx="3122">
                  <c:v>38.356587894216801</c:v>
                </c:pt>
                <c:pt idx="3123">
                  <c:v>38.102039257246503</c:v>
                </c:pt>
                <c:pt idx="3124">
                  <c:v>37.847904492483821</c:v>
                </c:pt>
                <c:pt idx="3125">
                  <c:v>37.594182085987512</c:v>
                </c:pt>
                <c:pt idx="3126">
                  <c:v>37.340870420528802</c:v>
                </c:pt>
                <c:pt idx="3127">
                  <c:v>37.087967777981618</c:v>
                </c:pt>
                <c:pt idx="3128">
                  <c:v>36.835472341704218</c:v>
                </c:pt>
                <c:pt idx="3129">
                  <c:v>36.583382198921782</c:v>
                </c:pt>
                <c:pt idx="3130">
                  <c:v>36.331695343102041</c:v>
                </c:pt>
                <c:pt idx="3131">
                  <c:v>36.08040967631996</c:v>
                </c:pt>
                <c:pt idx="3132">
                  <c:v>35.829523011617965</c:v>
                </c:pt>
                <c:pt idx="3133">
                  <c:v>35.579033075357387</c:v>
                </c:pt>
                <c:pt idx="3134">
                  <c:v>35.32893750955617</c:v>
                </c:pt>
                <c:pt idx="3135">
                  <c:v>35.079233874218517</c:v>
                </c:pt>
                <c:pt idx="3136">
                  <c:v>34.829919649651941</c:v>
                </c:pt>
                <c:pt idx="3137">
                  <c:v>34.580992238769966</c:v>
                </c:pt>
                <c:pt idx="3138">
                  <c:v>34.332448969382227</c:v>
                </c:pt>
                <c:pt idx="3139">
                  <c:v>34.084287096470661</c:v>
                </c:pt>
                <c:pt idx="3140">
                  <c:v>33.83650380444567</c:v>
                </c:pt>
                <c:pt idx="3141">
                  <c:v>33.589096209393517</c:v>
                </c:pt>
                <c:pt idx="3142">
                  <c:v>33.342061361300665</c:v>
                </c:pt>
                <c:pt idx="3143">
                  <c:v>33.095396246262055</c:v>
                </c:pt>
                <c:pt idx="3144">
                  <c:v>32.849097788673191</c:v>
                </c:pt>
                <c:pt idx="3145">
                  <c:v>32.603162853400534</c:v>
                </c:pt>
                <c:pt idx="3146">
                  <c:v>32.357588247934729</c:v>
                </c:pt>
                <c:pt idx="3147">
                  <c:v>32.112370724523117</c:v>
                </c:pt>
                <c:pt idx="3148">
                  <c:v>31.867506982280275</c:v>
                </c:pt>
                <c:pt idx="3149">
                  <c:v>31.622993669278912</c:v>
                </c:pt>
                <c:pt idx="3150">
                  <c:v>31.378827384622724</c:v>
                </c:pt>
                <c:pt idx="3151">
                  <c:v>31.135004680489487</c:v>
                </c:pt>
                <c:pt idx="3152">
                  <c:v>30.891522064158892</c:v>
                </c:pt>
                <c:pt idx="3153">
                  <c:v>30.648376000015475</c:v>
                </c:pt>
                <c:pt idx="3154">
                  <c:v>30.405562911529017</c:v>
                </c:pt>
                <c:pt idx="3155">
                  <c:v>30.163079183209362</c:v>
                </c:pt>
                <c:pt idx="3156">
                  <c:v>29.920921162541077</c:v>
                </c:pt>
                <c:pt idx="3157">
                  <c:v>29.679085161895102</c:v>
                </c:pt>
                <c:pt idx="3158">
                  <c:v>29.437567460409667</c:v>
                </c:pt>
                <c:pt idx="3159">
                  <c:v>29.196364305855724</c:v>
                </c:pt>
                <c:pt idx="3160">
                  <c:v>28.955471916472305</c:v>
                </c:pt>
                <c:pt idx="3161">
                  <c:v>28.714886482779264</c:v>
                </c:pt>
                <c:pt idx="3162">
                  <c:v>28.474604169364994</c:v>
                </c:pt>
                <c:pt idx="3163">
                  <c:v>28.234621116650032</c:v>
                </c:pt>
                <c:pt idx="3164">
                  <c:v>27.994933442624358</c:v>
                </c:pt>
                <c:pt idx="3165">
                  <c:v>27.755537244562021</c:v>
                </c:pt>
                <c:pt idx="3166">
                  <c:v>27.516428600705893</c:v>
                </c:pt>
                <c:pt idx="3167">
                  <c:v>27.277603571935373</c:v>
                </c:pt>
                <c:pt idx="3168">
                  <c:v>27.039058203400288</c:v>
                </c:pt>
                <c:pt idx="3169">
                  <c:v>26.80078852613633</c:v>
                </c:pt>
                <c:pt idx="3170">
                  <c:v>26.562790558650789</c:v>
                </c:pt>
                <c:pt idx="3171">
                  <c:v>26.325060308485462</c:v>
                </c:pt>
                <c:pt idx="3172">
                  <c:v>26.087593773754975</c:v>
                </c:pt>
                <c:pt idx="3173">
                  <c:v>25.850386944658652</c:v>
                </c:pt>
                <c:pt idx="3174">
                  <c:v>25.613435804967196</c:v>
                </c:pt>
                <c:pt idx="3175">
                  <c:v>25.376736333484757</c:v>
                </c:pt>
                <c:pt idx="3176">
                  <c:v>25.140284505489603</c:v>
                </c:pt>
                <c:pt idx="3177">
                  <c:v>24.904076294142612</c:v>
                </c:pt>
                <c:pt idx="3178">
                  <c:v>24.668107671878829</c:v>
                </c:pt>
                <c:pt idx="3179">
                  <c:v>24.432374611770001</c:v>
                </c:pt>
                <c:pt idx="3180">
                  <c:v>24.196873088863299</c:v>
                </c:pt>
                <c:pt idx="3181">
                  <c:v>23.961599081497553</c:v>
                </c:pt>
                <c:pt idx="3182">
                  <c:v>23.726548572592748</c:v>
                </c:pt>
                <c:pt idx="3183">
                  <c:v>23.491717550919134</c:v>
                </c:pt>
                <c:pt idx="3184">
                  <c:v>23.257102012337668</c:v>
                </c:pt>
                <c:pt idx="3185">
                  <c:v>23.022697961022232</c:v>
                </c:pt>
                <c:pt idx="3186">
                  <c:v>22.788501410653794</c:v>
                </c:pt>
                <c:pt idx="3187">
                  <c:v>22.554508385593181</c:v>
                </c:pt>
                <c:pt idx="3188">
                  <c:v>22.320714922032977</c:v>
                </c:pt>
                <c:pt idx="3189">
                  <c:v>22.087117069120723</c:v>
                </c:pt>
                <c:pt idx="3190">
                  <c:v>21.853710890066196</c:v>
                </c:pt>
                <c:pt idx="3191">
                  <c:v>21.62049246322087</c:v>
                </c:pt>
                <c:pt idx="3192">
                  <c:v>21.387457883138467</c:v>
                </c:pt>
                <c:pt idx="3193">
                  <c:v>21.154603261610134</c:v>
                </c:pt>
                <c:pt idx="3194">
                  <c:v>20.921924728681944</c:v>
                </c:pt>
                <c:pt idx="3195">
                  <c:v>20.689418433646665</c:v>
                </c:pt>
                <c:pt idx="3196">
                  <c:v>20.457080546017352</c:v>
                </c:pt>
                <c:pt idx="3197">
                  <c:v>20.224907256475547</c:v>
                </c:pt>
                <c:pt idx="3198">
                  <c:v>19.992894777804935</c:v>
                </c:pt>
                <c:pt idx="3199">
                  <c:v>19.761039345796348</c:v>
                </c:pt>
                <c:pt idx="3200">
                  <c:v>19.52933722014015</c:v>
                </c:pt>
                <c:pt idx="3201">
                  <c:v>19.297784685289997</c:v>
                </c:pt>
                <c:pt idx="3202">
                  <c:v>19.066378051315155</c:v>
                </c:pt>
                <c:pt idx="3203">
                  <c:v>18.835113654726143</c:v>
                </c:pt>
                <c:pt idx="3204">
                  <c:v>18.603987859283052</c:v>
                </c:pt>
                <c:pt idx="3205">
                  <c:v>18.372997056787511</c:v>
                </c:pt>
                <c:pt idx="3206">
                  <c:v>18.142137667849028</c:v>
                </c:pt>
                <c:pt idx="3207">
                  <c:v>17.911406142637986</c:v>
                </c:pt>
                <c:pt idx="3208">
                  <c:v>17.680798961618365</c:v>
                </c:pt>
                <c:pt idx="3209">
                  <c:v>17.450312636261089</c:v>
                </c:pt>
                <c:pt idx="3210">
                  <c:v>17.219943709738317</c:v>
                </c:pt>
                <c:pt idx="3211">
                  <c:v>16.989688757604767</c:v>
                </c:pt>
                <c:pt idx="3212">
                  <c:v>16.759544388453037</c:v>
                </c:pt>
                <c:pt idx="3213">
                  <c:v>16.529507244560307</c:v>
                </c:pt>
                <c:pt idx="3214">
                  <c:v>16.299574002510752</c:v>
                </c:pt>
                <c:pt idx="3215">
                  <c:v>16.06974137380243</c:v>
                </c:pt>
                <c:pt idx="3216">
                  <c:v>15.840006105443706</c:v>
                </c:pt>
                <c:pt idx="3217">
                  <c:v>15.610364980522093</c:v>
                </c:pt>
                <c:pt idx="3218">
                  <c:v>15.3808148187656</c:v>
                </c:pt>
                <c:pt idx="3219">
                  <c:v>15.151352477084458</c:v>
                </c:pt>
                <c:pt idx="3220">
                  <c:v>14.921974850095324</c:v>
                </c:pt>
                <c:pt idx="3221">
                  <c:v>14.692678870635717</c:v>
                </c:pt>
                <c:pt idx="3222">
                  <c:v>14.463461510253467</c:v>
                </c:pt>
                <c:pt idx="3223">
                  <c:v>14.234319779691248</c:v>
                </c:pt>
                <c:pt idx="3224">
                  <c:v>14.005250729348859</c:v>
                </c:pt>
                <c:pt idx="3225">
                  <c:v>13.776251449731859</c:v>
                </c:pt>
                <c:pt idx="3226">
                  <c:v>13.54731907189003</c:v>
                </c:pt>
                <c:pt idx="3227">
                  <c:v>13.318450767834264</c:v>
                </c:pt>
                <c:pt idx="3228">
                  <c:v>13.089643750946095</c:v>
                </c:pt>
                <c:pt idx="3229">
                  <c:v>12.860895276367415</c:v>
                </c:pt>
                <c:pt idx="3230">
                  <c:v>12.63220264138215</c:v>
                </c:pt>
                <c:pt idx="3231">
                  <c:v>12.4035631857775</c:v>
                </c:pt>
                <c:pt idx="3232">
                  <c:v>12.174974292198897</c:v>
                </c:pt>
                <c:pt idx="3233">
                  <c:v>11.946433386487257</c:v>
                </c:pt>
                <c:pt idx="3234">
                  <c:v>11.717937938003445</c:v>
                </c:pt>
                <c:pt idx="3235">
                  <c:v>11.489485459940823</c:v>
                </c:pt>
                <c:pt idx="3236">
                  <c:v>11.261073509627238</c:v>
                </c:pt>
                <c:pt idx="3237">
                  <c:v>11.032699688809686</c:v>
                </c:pt>
                <c:pt idx="3238">
                  <c:v>10.80436164393177</c:v>
                </c:pt>
                <c:pt idx="3239">
                  <c:v>10.576057066394725</c:v>
                </c:pt>
                <c:pt idx="3240">
                  <c:v>10.347783692809941</c:v>
                </c:pt>
                <c:pt idx="3241">
                  <c:v>10.119539305237623</c:v>
                </c:pt>
                <c:pt idx="3242">
                  <c:v>9.8913217314151041</c:v>
                </c:pt>
                <c:pt idx="3243">
                  <c:v>9.6631288449730448</c:v>
                </c:pt>
                <c:pt idx="3244">
                  <c:v>9.4349585656406703</c:v>
                </c:pt>
                <c:pt idx="3245">
                  <c:v>9.2068088594392918</c:v>
                </c:pt>
                <c:pt idx="3246">
                  <c:v>8.9786777388666792</c:v>
                </c:pt>
                <c:pt idx="3247">
                  <c:v>8.7505632630695231</c:v>
                </c:pt>
                <c:pt idx="3248">
                  <c:v>8.5224635380031941</c:v>
                </c:pt>
                <c:pt idx="3249">
                  <c:v>8.2943767165869531</c:v>
                </c:pt>
                <c:pt idx="3250">
                  <c:v>8.0663009988416547</c:v>
                </c:pt>
                <c:pt idx="3251">
                  <c:v>7.8382346320235854</c:v>
                </c:pt>
                <c:pt idx="3252">
                  <c:v>7.6101759107425835</c:v>
                </c:pt>
                <c:pt idx="3253">
                  <c:v>7.3821231770772613</c:v>
                </c:pt>
                <c:pt idx="3254">
                  <c:v>7.1540748206736282</c:v>
                </c:pt>
                <c:pt idx="3255">
                  <c:v>6.9260292788382571</c:v>
                </c:pt>
                <c:pt idx="3256">
                  <c:v>6.6979850366211906</c:v>
                </c:pt>
                <c:pt idx="3257">
                  <c:v>6.4699406268894393</c:v>
                </c:pt>
                <c:pt idx="3258">
                  <c:v>6.2418946303899929</c:v>
                </c:pt>
                <c:pt idx="3259">
                  <c:v>6.0138456758085965</c:v>
                </c:pt>
                <c:pt idx="3260">
                  <c:v>5.7857924398122975</c:v>
                </c:pt>
                <c:pt idx="3261">
                  <c:v>5.5577336470883552</c:v>
                </c:pt>
                <c:pt idx="3262">
                  <c:v>5.329668070376556</c:v>
                </c:pt>
                <c:pt idx="3263">
                  <c:v>5.1015945304842774</c:v>
                </c:pt>
                <c:pt idx="3264">
                  <c:v>4.8735118963049047</c:v>
                </c:pt>
                <c:pt idx="3265">
                  <c:v>4.6454190848174335</c:v>
                </c:pt>
                <c:pt idx="3266">
                  <c:v>4.4173150610837979</c:v>
                </c:pt>
                <c:pt idx="3267">
                  <c:v>4.1891988382381555</c:v>
                </c:pt>
                <c:pt idx="3268">
                  <c:v>3.9610694774653155</c:v>
                </c:pt>
                <c:pt idx="3269">
                  <c:v>3.7329260879736808</c:v>
                </c:pt>
                <c:pt idx="3270">
                  <c:v>3.5047678269600624</c:v>
                </c:pt>
                <c:pt idx="3271">
                  <c:v>3.2765938995673878</c:v>
                </c:pt>
                <c:pt idx="3272">
                  <c:v>3.0484035588325185</c:v>
                </c:pt>
                <c:pt idx="3273">
                  <c:v>2.8201961056306857</c:v>
                </c:pt>
                <c:pt idx="3274">
                  <c:v>2.5919708886091541</c:v>
                </c:pt>
                <c:pt idx="3275">
                  <c:v>2.3637273041161961</c:v>
                </c:pt>
                <c:pt idx="3276">
                  <c:v>2.1354647961206012</c:v>
                </c:pt>
                <c:pt idx="3277">
                  <c:v>1.9071828561269228</c:v>
                </c:pt>
                <c:pt idx="3278">
                  <c:v>1.6788810230830222</c:v>
                </c:pt>
                <c:pt idx="3279">
                  <c:v>1.4505588832787737</c:v>
                </c:pt>
                <c:pt idx="3280">
                  <c:v>1.2222160702407336</c:v>
                </c:pt>
                <c:pt idx="3281">
                  <c:v>0.99385226461922116</c:v>
                </c:pt>
                <c:pt idx="3282">
                  <c:v>0.76546719406886155</c:v>
                </c:pt>
                <c:pt idx="3283">
                  <c:v>0.53706063312489505</c:v>
                </c:pt>
                <c:pt idx="3284">
                  <c:v>0.30863240306678108</c:v>
                </c:pt>
                <c:pt idx="3285">
                  <c:v>8.0182371784530915E-2</c:v>
                </c:pt>
                <c:pt idx="3286">
                  <c:v>-0.14828954636905678</c:v>
                </c:pt>
                <c:pt idx="3287">
                  <c:v>-0.37678339072439826</c:v>
                </c:pt>
                <c:pt idx="3288">
                  <c:v>-0.60529915445724214</c:v>
                </c:pt>
                <c:pt idx="3289">
                  <c:v>-0.83383678474581302</c:v>
                </c:pt>
                <c:pt idx="3290">
                  <c:v>-1.0623961829411144</c:v>
                </c:pt>
                <c:pt idx="3291">
                  <c:v>-1.2909772047399315</c:v>
                </c:pt>
                <c:pt idx="3292">
                  <c:v>-1.519579660364883</c:v>
                </c:pt>
                <c:pt idx="3293">
                  <c:v>-1.7482033147479683</c:v>
                </c:pt>
                <c:pt idx="3294">
                  <c:v>-1.9768478877219309</c:v>
                </c:pt>
                <c:pt idx="3295">
                  <c:v>-2.2055130542152313</c:v>
                </c:pt>
                <c:pt idx="3296">
                  <c:v>-2.4341984444535569</c:v>
                </c:pt>
                <c:pt idx="3297">
                  <c:v>-2.6629036441668461</c:v>
                </c:pt>
                <c:pt idx="3298">
                  <c:v>-2.8916281947987841</c:v>
                </c:pt>
                <c:pt idx="3299">
                  <c:v>-3.1203715937255936</c:v>
                </c:pt>
                <c:pt idx="3300">
                  <c:v>-3.3491332944756778</c:v>
                </c:pt>
                <c:pt idx="3301">
                  <c:v>-3.5779127069577612</c:v>
                </c:pt>
                <c:pt idx="3302">
                  <c:v>-3.806709197692328</c:v>
                </c:pt>
                <c:pt idx="3303">
                  <c:v>-4.035522090046328</c:v>
                </c:pt>
                <c:pt idx="3304">
                  <c:v>-4.264350664476666</c:v>
                </c:pt>
                <c:pt idx="3305">
                  <c:v>-4.4931941587742017</c:v>
                </c:pt>
                <c:pt idx="3306">
                  <c:v>-4.7220517683138326</c:v>
                </c:pt>
                <c:pt idx="3307">
                  <c:v>-4.9509226463125344</c:v>
                </c:pt>
                <c:pt idx="3308">
                  <c:v>-5.1798059040850148</c:v>
                </c:pt>
                <c:pt idx="3309">
                  <c:v>-5.408700611310195</c:v>
                </c:pt>
                <c:pt idx="3310">
                  <c:v>-5.6376057962991126</c:v>
                </c:pt>
                <c:pt idx="3311">
                  <c:v>-5.8665204462658096</c:v>
                </c:pt>
                <c:pt idx="3312">
                  <c:v>-6.0954435076076265</c:v>
                </c:pt>
                <c:pt idx="3313">
                  <c:v>-6.3243738861820304</c:v>
                </c:pt>
                <c:pt idx="3314">
                  <c:v>-6.5533104475965445</c:v>
                </c:pt>
                <c:pt idx="3315">
                  <c:v>-6.7822520174932777</c:v>
                </c:pt>
                <c:pt idx="3316">
                  <c:v>-7.0111973818460172</c:v>
                </c:pt>
                <c:pt idx="3317">
                  <c:v>-7.2401452872551317</c:v>
                </c:pt>
                <c:pt idx="3318">
                  <c:v>-7.4690944412492684</c:v>
                </c:pt>
                <c:pt idx="3319">
                  <c:v>-7.6980435125912834</c:v>
                </c:pt>
                <c:pt idx="3320">
                  <c:v>-7.9269911315846855</c:v>
                </c:pt>
                <c:pt idx="3321">
                  <c:v>-8.1559358903887471</c:v>
                </c:pt>
                <c:pt idx="3322">
                  <c:v>-8.3848763433328486</c:v>
                </c:pt>
                <c:pt idx="3323">
                  <c:v>-8.6138110072356824</c:v>
                </c:pt>
                <c:pt idx="3324">
                  <c:v>-8.8427383617300848</c:v>
                </c:pt>
                <c:pt idx="3325">
                  <c:v>-9.0716568495886349</c:v>
                </c:pt>
                <c:pt idx="3326">
                  <c:v>-9.3005648770536027</c:v>
                </c:pt>
                <c:pt idx="3327">
                  <c:v>-9.5294608141710455</c:v>
                </c:pt>
                <c:pt idx="3328">
                  <c:v>-9.7583429951268954</c:v>
                </c:pt>
                <c:pt idx="3329">
                  <c:v>-9.987209718587394</c:v>
                </c:pt>
                <c:pt idx="3330">
                  <c:v>-10.216059248041773</c:v>
                </c:pt>
                <c:pt idx="3331">
                  <c:v>-10.444889812148062</c:v>
                </c:pt>
                <c:pt idx="3332">
                  <c:v>-10.673699605085801</c:v>
                </c:pt>
                <c:pt idx="3333">
                  <c:v>-10.902486786903978</c:v>
                </c:pt>
                <c:pt idx="3334">
                  <c:v>-11.131249483878292</c:v>
                </c:pt>
                <c:pt idx="3335">
                  <c:v>-11.359985788870347</c:v>
                </c:pt>
                <c:pt idx="3336">
                  <c:v>-11.588693761687097</c:v>
                </c:pt>
                <c:pt idx="3337">
                  <c:v>-11.817371429446808</c:v>
                </c:pt>
                <c:pt idx="3338">
                  <c:v>-12.046016786943198</c:v>
                </c:pt>
                <c:pt idx="3339">
                  <c:v>-12.274627797018098</c:v>
                </c:pt>
                <c:pt idx="3340">
                  <c:v>-12.503202390930028</c:v>
                </c:pt>
                <c:pt idx="3341">
                  <c:v>-12.731738468731209</c:v>
                </c:pt>
                <c:pt idx="3342">
                  <c:v>-12.960233899644408</c:v>
                </c:pt>
                <c:pt idx="3343">
                  <c:v>-13.18868652244069</c:v>
                </c:pt>
                <c:pt idx="3344">
                  <c:v>-13.417094145824564</c:v>
                </c:pt>
                <c:pt idx="3345">
                  <c:v>-13.645454548816389</c:v>
                </c:pt>
                <c:pt idx="3346">
                  <c:v>-13.873765481137866</c:v>
                </c:pt>
                <c:pt idx="3347">
                  <c:v>-14.102024663604624</c:v>
                </c:pt>
                <c:pt idx="3348">
                  <c:v>-14.3302297885146</c:v>
                </c:pt>
                <c:pt idx="3349">
                  <c:v>-14.558378520042083</c:v>
                </c:pt>
                <c:pt idx="3350">
                  <c:v>-14.786468494632317</c:v>
                </c:pt>
                <c:pt idx="3351">
                  <c:v>-15.014497321401649</c:v>
                </c:pt>
                <c:pt idx="3352">
                  <c:v>-15.242462582533392</c:v>
                </c:pt>
                <c:pt idx="3353">
                  <c:v>-15.470361833682517</c:v>
                </c:pt>
                <c:pt idx="3354">
                  <c:v>-15.698192604376146</c:v>
                </c:pt>
                <c:pt idx="3355">
                  <c:v>-15.925952398419952</c:v>
                </c:pt>
                <c:pt idx="3356">
                  <c:v>-16.153638694305386</c:v>
                </c:pt>
                <c:pt idx="3357">
                  <c:v>-16.381248945616079</c:v>
                </c:pt>
                <c:pt idx="3358">
                  <c:v>-16.608780581442801</c:v>
                </c:pt>
                <c:pt idx="3359">
                  <c:v>-16.836231006788438</c:v>
                </c:pt>
                <c:pt idx="3360">
                  <c:v>-17.063597602986675</c:v>
                </c:pt>
                <c:pt idx="3361">
                  <c:v>-17.290877728115987</c:v>
                </c:pt>
                <c:pt idx="3362">
                  <c:v>-17.518068717413144</c:v>
                </c:pt>
                <c:pt idx="3363">
                  <c:v>-17.745167883693426</c:v>
                </c:pt>
                <c:pt idx="3364">
                  <c:v>-17.972172517770247</c:v>
                </c:pt>
                <c:pt idx="3365">
                  <c:v>-18.199079888872177</c:v>
                </c:pt>
                <c:pt idx="3366">
                  <c:v>-18.425887245067571</c:v>
                </c:pt>
                <c:pt idx="3367">
                  <c:v>-18.652591813685632</c:v>
                </c:pt>
                <c:pt idx="3368">
                  <c:v>-18.879190801740322</c:v>
                </c:pt>
                <c:pt idx="3369">
                  <c:v>-19.105681396355408</c:v>
                </c:pt>
                <c:pt idx="3370">
                  <c:v>-19.332060765191102</c:v>
                </c:pt>
                <c:pt idx="3371">
                  <c:v>-19.558326056868793</c:v>
                </c:pt>
                <c:pt idx="3372">
                  <c:v>-19.784474401400075</c:v>
                </c:pt>
                <c:pt idx="3373">
                  <c:v>-20.010502910615543</c:v>
                </c:pt>
                <c:pt idx="3374">
                  <c:v>-20.236408678593449</c:v>
                </c:pt>
                <c:pt idx="3375">
                  <c:v>-20.462188782089299</c:v>
                </c:pt>
                <c:pt idx="3376">
                  <c:v>-20.687840280966782</c:v>
                </c:pt>
                <c:pt idx="3377">
                  <c:v>-20.913360218629805</c:v>
                </c:pt>
                <c:pt idx="3378">
                  <c:v>-21.138745622453598</c:v>
                </c:pt>
                <c:pt idx="3379">
                  <c:v>-21.363993504217348</c:v>
                </c:pt>
                <c:pt idx="3380">
                  <c:v>-21.589100860535979</c:v>
                </c:pt>
                <c:pt idx="3381">
                  <c:v>-21.814064673295547</c:v>
                </c:pt>
                <c:pt idx="3382">
                  <c:v>-22.038881910084001</c:v>
                </c:pt>
                <c:pt idx="3383">
                  <c:v>-22.263549524627308</c:v>
                </c:pt>
                <c:pt idx="3384">
                  <c:v>-22.488064457222862</c:v>
                </c:pt>
                <c:pt idx="3385">
                  <c:v>-22.712423635172485</c:v>
                </c:pt>
                <c:pt idx="3386">
                  <c:v>-22.936623973218758</c:v>
                </c:pt>
                <c:pt idx="3387">
                  <c:v>-23.160662373976919</c:v>
                </c:pt>
                <c:pt idx="3388">
                  <c:v>-23.384535728372953</c:v>
                </c:pt>
                <c:pt idx="3389">
                  <c:v>-23.608240916074493</c:v>
                </c:pt>
                <c:pt idx="3390">
                  <c:v>-23.831774805926443</c:v>
                </c:pt>
                <c:pt idx="3391">
                  <c:v>-24.0551342563856</c:v>
                </c:pt>
                <c:pt idx="3392">
                  <c:v>-24.278316115953317</c:v>
                </c:pt>
                <c:pt idx="3393">
                  <c:v>-24.501317223611522</c:v>
                </c:pt>
                <c:pt idx="3394">
                  <c:v>-24.724134409253196</c:v>
                </c:pt>
                <c:pt idx="3395">
                  <c:v>-24.946764494116934</c:v>
                </c:pt>
                <c:pt idx="3396">
                  <c:v>-25.16920429121987</c:v>
                </c:pt>
                <c:pt idx="3397">
                  <c:v>-25.391450605788975</c:v>
                </c:pt>
                <c:pt idx="3398">
                  <c:v>-25.613500235692982</c:v>
                </c:pt>
                <c:pt idx="3399">
                  <c:v>-25.835349971872205</c:v>
                </c:pt>
                <c:pt idx="3400">
                  <c:v>-26.056996598772287</c:v>
                </c:pt>
                <c:pt idx="3401">
                  <c:v>-26.27843689476947</c:v>
                </c:pt>
                <c:pt idx="3402">
                  <c:v>-26.499667632602893</c:v>
                </c:pt>
                <c:pt idx="3403">
                  <c:v>-26.720685579800744</c:v>
                </c:pt>
                <c:pt idx="3404">
                  <c:v>-26.941487499107609</c:v>
                </c:pt>
                <c:pt idx="3405">
                  <c:v>-27.162070148913841</c:v>
                </c:pt>
                <c:pt idx="3406">
                  <c:v>-27.382430283676285</c:v>
                </c:pt>
                <c:pt idx="3407">
                  <c:v>-27.602564654345713</c:v>
                </c:pt>
                <c:pt idx="3408">
                  <c:v>-27.822470008789395</c:v>
                </c:pt>
                <c:pt idx="3409">
                  <c:v>-28.042143092214644</c:v>
                </c:pt>
                <c:pt idx="3410">
                  <c:v>-28.261580647587152</c:v>
                </c:pt>
                <c:pt idx="3411">
                  <c:v>-28.480779416053196</c:v>
                </c:pt>
                <c:pt idx="3412">
                  <c:v>-28.699736137357093</c:v>
                </c:pt>
                <c:pt idx="3413">
                  <c:v>-28.918447550259145</c:v>
                </c:pt>
                <c:pt idx="3414">
                  <c:v>-29.136910392951194</c:v>
                </c:pt>
                <c:pt idx="3415">
                  <c:v>-29.355121403471742</c:v>
                </c:pt>
                <c:pt idx="3416">
                  <c:v>-29.573077320116568</c:v>
                </c:pt>
                <c:pt idx="3417">
                  <c:v>-29.790774881854901</c:v>
                </c:pt>
                <c:pt idx="3418">
                  <c:v>-30.00821082873378</c:v>
                </c:pt>
                <c:pt idx="3419">
                  <c:v>-30.225381902291076</c:v>
                </c:pt>
                <c:pt idx="3420">
                  <c:v>-30.442284845958937</c:v>
                </c:pt>
                <c:pt idx="3421">
                  <c:v>-30.658916405470677</c:v>
                </c:pt>
                <c:pt idx="3422">
                  <c:v>-30.875273329262654</c:v>
                </c:pt>
                <c:pt idx="3423">
                  <c:v>-31.091352368877381</c:v>
                </c:pt>
                <c:pt idx="3424">
                  <c:v>-31.307150279360712</c:v>
                </c:pt>
                <c:pt idx="3425">
                  <c:v>-31.522663819660039</c:v>
                </c:pt>
                <c:pt idx="3426">
                  <c:v>-31.73788975302142</c:v>
                </c:pt>
                <c:pt idx="3427">
                  <c:v>-31.952824847381805</c:v>
                </c:pt>
                <c:pt idx="3428">
                  <c:v>-32.16746587576128</c:v>
                </c:pt>
                <c:pt idx="3429">
                  <c:v>-32.381809616650884</c:v>
                </c:pt>
                <c:pt idx="3430">
                  <c:v>-32.595852854401926</c:v>
                </c:pt>
                <c:pt idx="3431">
                  <c:v>-32.809592379610592</c:v>
                </c:pt>
                <c:pt idx="3432">
                  <c:v>-33.023024989500584</c:v>
                </c:pt>
                <c:pt idx="3433">
                  <c:v>-33.236147488301185</c:v>
                </c:pt>
                <c:pt idx="3434">
                  <c:v>-33.448956687631807</c:v>
                </c:pt>
                <c:pt idx="3435">
                  <c:v>-33.661449406871412</c:v>
                </c:pt>
                <c:pt idx="3436">
                  <c:v>-33.873622473534823</c:v>
                </c:pt>
                <c:pt idx="3437">
                  <c:v>-34.085472723644017</c:v>
                </c:pt>
                <c:pt idx="3438">
                  <c:v>-34.296997002096049</c:v>
                </c:pt>
                <c:pt idx="3439">
                  <c:v>-34.508192163027786</c:v>
                </c:pt>
                <c:pt idx="3440">
                  <c:v>-34.719055070182606</c:v>
                </c:pt>
                <c:pt idx="3441">
                  <c:v>-34.92958259726629</c:v>
                </c:pt>
                <c:pt idx="3442">
                  <c:v>-35.139771628310257</c:v>
                </c:pt>
                <c:pt idx="3443">
                  <c:v>-35.349619058022995</c:v>
                </c:pt>
                <c:pt idx="3444">
                  <c:v>-35.559121792143884</c:v>
                </c:pt>
                <c:pt idx="3445">
                  <c:v>-35.768276747794317</c:v>
                </c:pt>
                <c:pt idx="3446">
                  <c:v>-35.977080853822343</c:v>
                </c:pt>
                <c:pt idx="3447">
                  <c:v>-36.185531051148615</c:v>
                </c:pt>
                <c:pt idx="3448">
                  <c:v>-36.393624293106029</c:v>
                </c:pt>
                <c:pt idx="3449">
                  <c:v>-36.601357545780047</c:v>
                </c:pt>
                <c:pt idx="3450">
                  <c:v>-36.808727788341201</c:v>
                </c:pt>
                <c:pt idx="3451">
                  <c:v>-37.015732013380187</c:v>
                </c:pt>
                <c:pt idx="3452">
                  <c:v>-37.2223672272344</c:v>
                </c:pt>
                <c:pt idx="3453">
                  <c:v>-37.428630450315637</c:v>
                </c:pt>
                <c:pt idx="3454">
                  <c:v>-37.634518717433508</c:v>
                </c:pt>
                <c:pt idx="3455">
                  <c:v>-37.84002907811211</c:v>
                </c:pt>
                <c:pt idx="3456">
                  <c:v>-38.045158596911335</c:v>
                </c:pt>
                <c:pt idx="3457">
                  <c:v>-38.249904353735218</c:v>
                </c:pt>
                <c:pt idx="3458">
                  <c:v>-38.454263444146221</c:v>
                </c:pt>
                <c:pt idx="3459">
                  <c:v>-38.658232979669663</c:v>
                </c:pt>
                <c:pt idx="3460">
                  <c:v>-38.861810088096803</c:v>
                </c:pt>
                <c:pt idx="3461">
                  <c:v>-39.0649919137864</c:v>
                </c:pt>
                <c:pt idx="3462">
                  <c:v>-39.267775617961689</c:v>
                </c:pt>
                <c:pt idx="3463">
                  <c:v>-39.470158379000367</c:v>
                </c:pt>
                <c:pt idx="3464">
                  <c:v>-39.672137392728786</c:v>
                </c:pt>
                <c:pt idx="3465">
                  <c:v>-39.873709872705291</c:v>
                </c:pt>
                <c:pt idx="3466">
                  <c:v>-40.074873050504095</c:v>
                </c:pt>
                <c:pt idx="3467">
                  <c:v>-40.275624175993016</c:v>
                </c:pt>
                <c:pt idx="3468">
                  <c:v>-40.47596051761289</c:v>
                </c:pt>
                <c:pt idx="3469">
                  <c:v>-40.675879362644878</c:v>
                </c:pt>
                <c:pt idx="3470">
                  <c:v>-40.875378017482461</c:v>
                </c:pt>
                <c:pt idx="3471">
                  <c:v>-41.074453807894258</c:v>
                </c:pt>
                <c:pt idx="3472">
                  <c:v>-41.273104079287066</c:v>
                </c:pt>
                <c:pt idx="3473">
                  <c:v>-41.471326196960547</c:v>
                </c:pt>
                <c:pt idx="3474">
                  <c:v>-41.669117546364049</c:v>
                </c:pt>
                <c:pt idx="3475">
                  <c:v>-41.866475533344129</c:v>
                </c:pt>
                <c:pt idx="3476">
                  <c:v>-42.063397584391851</c:v>
                </c:pt>
                <c:pt idx="3477">
                  <c:v>-42.259881146885505</c:v>
                </c:pt>
                <c:pt idx="3478">
                  <c:v>-42.455923689328841</c:v>
                </c:pt>
                <c:pt idx="3479">
                  <c:v>-42.65152270158444</c:v>
                </c:pt>
                <c:pt idx="3480">
                  <c:v>-42.846675695107933</c:v>
                </c:pt>
                <c:pt idx="3481">
                  <c:v>-43.041380203172224</c:v>
                </c:pt>
                <c:pt idx="3482">
                  <c:v>-43.235633781090456</c:v>
                </c:pt>
                <c:pt idx="3483">
                  <c:v>-43.429434006439067</c:v>
                </c:pt>
                <c:pt idx="3484">
                  <c:v>-43.622778479268106</c:v>
                </c:pt>
                <c:pt idx="3485">
                  <c:v>-43.815664822316393</c:v>
                </c:pt>
                <c:pt idx="3486">
                  <c:v>-44.008090681216572</c:v>
                </c:pt>
                <c:pt idx="3487">
                  <c:v>-44.200053724700439</c:v>
                </c:pt>
                <c:pt idx="3488">
                  <c:v>-44.391551644797232</c:v>
                </c:pt>
                <c:pt idx="3489">
                  <c:v>-44.582582157030316</c:v>
                </c:pt>
                <c:pt idx="3490">
                  <c:v>-44.773143000606524</c:v>
                </c:pt>
                <c:pt idx="3491">
                  <c:v>-44.963231938606782</c:v>
                </c:pt>
                <c:pt idx="3492">
                  <c:v>-45.15284675816639</c:v>
                </c:pt>
                <c:pt idx="3493">
                  <c:v>-45.341985270657119</c:v>
                </c:pt>
                <c:pt idx="3494">
                  <c:v>-45.530645311859303</c:v>
                </c:pt>
                <c:pt idx="3495">
                  <c:v>-45.718824742137457</c:v>
                </c:pt>
                <c:pt idx="3496">
                  <c:v>-45.906521446603762</c:v>
                </c:pt>
                <c:pt idx="3497">
                  <c:v>-46.093733335282622</c:v>
                </c:pt>
                <c:pt idx="3498">
                  <c:v>-46.280458343271107</c:v>
                </c:pt>
                <c:pt idx="3499">
                  <c:v>-46.466694430889419</c:v>
                </c:pt>
                <c:pt idx="3500">
                  <c:v>-46.652439583838287</c:v>
                </c:pt>
                <c:pt idx="3501">
                  <c:v>-46.837691813338722</c:v>
                </c:pt>
                <c:pt idx="3502">
                  <c:v>-47.022449156281141</c:v>
                </c:pt>
                <c:pt idx="3503">
                  <c:v>-47.206709675358837</c:v>
                </c:pt>
                <c:pt idx="3504">
                  <c:v>-47.390471459205486</c:v>
                </c:pt>
                <c:pt idx="3505">
                  <c:v>-47.573732622523096</c:v>
                </c:pt>
                <c:pt idx="3506">
                  <c:v>-47.756491306210165</c:v>
                </c:pt>
                <c:pt idx="3507">
                  <c:v>-47.938745677482643</c:v>
                </c:pt>
                <c:pt idx="3508">
                  <c:v>-48.120493929991881</c:v>
                </c:pt>
                <c:pt idx="3509">
                  <c:v>-48.301734283938799</c:v>
                </c:pt>
                <c:pt idx="3510">
                  <c:v>-48.482464986182919</c:v>
                </c:pt>
                <c:pt idx="3511">
                  <c:v>-48.662684310348425</c:v>
                </c:pt>
                <c:pt idx="3512">
                  <c:v>-48.842390556925835</c:v>
                </c:pt>
                <c:pt idx="3513">
                  <c:v>-49.02158205336778</c:v>
                </c:pt>
                <c:pt idx="3514">
                  <c:v>-49.200257154184015</c:v>
                </c:pt>
                <c:pt idx="3515">
                  <c:v>-49.378414241029816</c:v>
                </c:pt>
                <c:pt idx="3516">
                  <c:v>-49.556051722790386</c:v>
                </c:pt>
                <c:pt idx="3517">
                  <c:v>-49.733168035662061</c:v>
                </c:pt>
                <c:pt idx="3518">
                  <c:v>-49.909761643229984</c:v>
                </c:pt>
                <c:pt idx="3519">
                  <c:v>-50.085831036539361</c:v>
                </c:pt>
                <c:pt idx="3520">
                  <c:v>-50.261374734164605</c:v>
                </c:pt>
                <c:pt idx="3521">
                  <c:v>-50.436391282275082</c:v>
                </c:pt>
                <c:pt idx="3522">
                  <c:v>-50.610879254692549</c:v>
                </c:pt>
                <c:pt idx="3523">
                  <c:v>-50.78483725295203</c:v>
                </c:pt>
                <c:pt idx="3524">
                  <c:v>-50.95826390635051</c:v>
                </c:pt>
                <c:pt idx="3525">
                  <c:v>-51.131157871996379</c:v>
                </c:pt>
                <c:pt idx="3526">
                  <c:v>-51.303517834854375</c:v>
                </c:pt>
                <c:pt idx="3527">
                  <c:v>-51.475342507786621</c:v>
                </c:pt>
                <c:pt idx="3528">
                  <c:v>-51.646630631586561</c:v>
                </c:pt>
                <c:pt idx="3529">
                  <c:v>-51.817380975013862</c:v>
                </c:pt>
                <c:pt idx="3530">
                  <c:v>-51.987592334821329</c:v>
                </c:pt>
                <c:pt idx="3531">
                  <c:v>-52.157263535780757</c:v>
                </c:pt>
                <c:pt idx="3532">
                  <c:v>-52.326393430701373</c:v>
                </c:pt>
                <c:pt idx="3533">
                  <c:v>-52.494980900450585</c:v>
                </c:pt>
                <c:pt idx="3534">
                  <c:v>-52.663024853960835</c:v>
                </c:pt>
                <c:pt idx="3535">
                  <c:v>-52.830524228243405</c:v>
                </c:pt>
                <c:pt idx="3536">
                  <c:v>-52.997477988393172</c:v>
                </c:pt>
                <c:pt idx="3537">
                  <c:v>-53.163885127586624</c:v>
                </c:pt>
                <c:pt idx="3538">
                  <c:v>-53.32974466708211</c:v>
                </c:pt>
                <c:pt idx="3539">
                  <c:v>-53.495055656212159</c:v>
                </c:pt>
                <c:pt idx="3540">
                  <c:v>-53.659817172374744</c:v>
                </c:pt>
                <c:pt idx="3541">
                  <c:v>-53.824028321015859</c:v>
                </c:pt>
                <c:pt idx="3542">
                  <c:v>-53.987688235618009</c:v>
                </c:pt>
                <c:pt idx="3543">
                  <c:v>-54.150796077672666</c:v>
                </c:pt>
                <c:pt idx="3544">
                  <c:v>-54.313351036659327</c:v>
                </c:pt>
                <c:pt idx="3545">
                  <c:v>-54.475352330013195</c:v>
                </c:pt>
                <c:pt idx="3546">
                  <c:v>-54.636799203098334</c:v>
                </c:pt>
                <c:pt idx="3547">
                  <c:v>-54.797690929164673</c:v>
                </c:pt>
                <c:pt idx="3548">
                  <c:v>-54.958026809315612</c:v>
                </c:pt>
                <c:pt idx="3549">
                  <c:v>-55.117806172459339</c:v>
                </c:pt>
                <c:pt idx="3550">
                  <c:v>-55.277028375265587</c:v>
                </c:pt>
                <c:pt idx="3551">
                  <c:v>-55.435692802113351</c:v>
                </c:pt>
                <c:pt idx="3552">
                  <c:v>-55.593798865039275</c:v>
                </c:pt>
                <c:pt idx="3553">
                  <c:v>-55.751346003678961</c:v>
                </c:pt>
                <c:pt idx="3554">
                  <c:v>-55.908333685208859</c:v>
                </c:pt>
                <c:pt idx="3555">
                  <c:v>-56.064761404277832</c:v>
                </c:pt>
                <c:pt idx="3556">
                  <c:v>-56.220628682945588</c:v>
                </c:pt>
                <c:pt idx="3557">
                  <c:v>-56.375935070608861</c:v>
                </c:pt>
                <c:pt idx="3558">
                  <c:v>-56.53068014392727</c:v>
                </c:pt>
                <c:pt idx="3559">
                  <c:v>-56.684863506748115</c:v>
                </c:pt>
                <c:pt idx="3560">
                  <c:v>-56.838484790024737</c:v>
                </c:pt>
                <c:pt idx="3561">
                  <c:v>-56.99154365173375</c:v>
                </c:pt>
                <c:pt idx="3562">
                  <c:v>-57.144039776786997</c:v>
                </c:pt>
                <c:pt idx="3563">
                  <c:v>-57.295972876943992</c:v>
                </c:pt>
                <c:pt idx="3564">
                  <c:v>-57.447342690716908</c:v>
                </c:pt>
                <c:pt idx="3565">
                  <c:v>-57.598148983275095</c:v>
                </c:pt>
                <c:pt idx="3566">
                  <c:v>-57.748391546346966</c:v>
                </c:pt>
                <c:pt idx="3567">
                  <c:v>-57.89807019811694</c:v>
                </c:pt>
                <c:pt idx="3568">
                  <c:v>-58.047184783121168</c:v>
                </c:pt>
                <c:pt idx="3569">
                  <c:v>-58.195735172138711</c:v>
                </c:pt>
                <c:pt idx="3570">
                  <c:v>-58.343721262080976</c:v>
                </c:pt>
                <c:pt idx="3571">
                  <c:v>-58.491142975879939</c:v>
                </c:pt>
                <c:pt idx="3572">
                  <c:v>-58.638000262368635</c:v>
                </c:pt>
                <c:pt idx="3573">
                  <c:v>-58.784293096163609</c:v>
                </c:pt>
                <c:pt idx="3574">
                  <c:v>-58.930021477542837</c:v>
                </c:pt>
                <c:pt idx="3575">
                  <c:v>-59.075185432320637</c:v>
                </c:pt>
                <c:pt idx="3576">
                  <c:v>-59.219785011721171</c:v>
                </c:pt>
                <c:pt idx="3577">
                  <c:v>-59.363820292246885</c:v>
                </c:pt>
                <c:pt idx="3578">
                  <c:v>-59.50729137554724</c:v>
                </c:pt>
                <c:pt idx="3579">
                  <c:v>-59.650198388282902</c:v>
                </c:pt>
                <c:pt idx="3580">
                  <c:v>-59.792541481988295</c:v>
                </c:pt>
                <c:pt idx="3581">
                  <c:v>-59.934320832932698</c:v>
                </c:pt>
                <c:pt idx="3582">
                  <c:v>-60.075536641974495</c:v>
                </c:pt>
                <c:pt idx="3583">
                  <c:v>-60.216189134419494</c:v>
                </c:pt>
                <c:pt idx="3584">
                  <c:v>-60.356278559872578</c:v>
                </c:pt>
                <c:pt idx="3585">
                  <c:v>-60.495805192087218</c:v>
                </c:pt>
                <c:pt idx="3586">
                  <c:v>-60.634769328815409</c:v>
                </c:pt>
                <c:pt idx="3587">
                  <c:v>-60.773171291651394</c:v>
                </c:pt>
                <c:pt idx="3588">
                  <c:v>-60.911011425877163</c:v>
                </c:pt>
                <c:pt idx="3589">
                  <c:v>-61.04829010030312</c:v>
                </c:pt>
                <c:pt idx="3590">
                  <c:v>-61.185007707107928</c:v>
                </c:pt>
                <c:pt idx="3591">
                  <c:v>-61.321164661676633</c:v>
                </c:pt>
                <c:pt idx="3592">
                  <c:v>-61.456761402434338</c:v>
                </c:pt>
                <c:pt idx="3593">
                  <c:v>-61.591798390680381</c:v>
                </c:pt>
                <c:pt idx="3594">
                  <c:v>-61.726276110420699</c:v>
                </c:pt>
                <c:pt idx="3595">
                  <c:v>-61.860195068197399</c:v>
                </c:pt>
                <c:pt idx="3596">
                  <c:v>-61.993555792914847</c:v>
                </c:pt>
                <c:pt idx="3597">
                  <c:v>-62.126358835666878</c:v>
                </c:pt>
                <c:pt idx="3598">
                  <c:v>-62.258604769561472</c:v>
                </c:pt>
                <c:pt idx="3599">
                  <c:v>-62.390294189541848</c:v>
                </c:pt>
                <c:pt idx="3600">
                  <c:v>-62.521427712208435</c:v>
                </c:pt>
                <c:pt idx="3601">
                  <c:v>-62.652005975637366</c:v>
                </c:pt>
                <c:pt idx="3602">
                  <c:v>-62.782029639199095</c:v>
                </c:pt>
                <c:pt idx="3603">
                  <c:v>-62.911499383371762</c:v>
                </c:pt>
                <c:pt idx="3604">
                  <c:v>-63.040415909560195</c:v>
                </c:pt>
                <c:pt idx="3605">
                  <c:v>-63.168779939904056</c:v>
                </c:pt>
                <c:pt idx="3606">
                  <c:v>-63.29659221709305</c:v>
                </c:pt>
                <c:pt idx="3607">
                  <c:v>-63.423853504175383</c:v>
                </c:pt>
                <c:pt idx="3608">
                  <c:v>-63.55056458436809</c:v>
                </c:pt>
                <c:pt idx="3609">
                  <c:v>-63.676726260862665</c:v>
                </c:pt>
                <c:pt idx="3610">
                  <c:v>-63.802339356633482</c:v>
                </c:pt>
                <c:pt idx="3611">
                  <c:v>-63.927404714242769</c:v>
                </c:pt>
                <c:pt idx="3612">
                  <c:v>-64.051923195642431</c:v>
                </c:pt>
                <c:pt idx="3613">
                  <c:v>-64.175895681979924</c:v>
                </c:pt>
                <c:pt idx="3614">
                  <c:v>-64.299323073398824</c:v>
                </c:pt>
                <c:pt idx="3615">
                  <c:v>-64.422206288838893</c:v>
                </c:pt>
                <c:pt idx="3616">
                  <c:v>-64.544546265836843</c:v>
                </c:pt>
                <c:pt idx="3617">
                  <c:v>-64.66634396032579</c:v>
                </c:pt>
                <c:pt idx="3618">
                  <c:v>-64.787600346430906</c:v>
                </c:pt>
                <c:pt idx="3619">
                  <c:v>-64.908316416269926</c:v>
                </c:pt>
                <c:pt idx="3620">
                  <c:v>-65.028493179746988</c:v>
                </c:pt>
                <c:pt idx="3621">
                  <c:v>-65.148131664348711</c:v>
                </c:pt>
                <c:pt idx="3622">
                  <c:v>-65.267232914938603</c:v>
                </c:pt>
                <c:pt idx="3623">
                  <c:v>-65.385797993552501</c:v>
                </c:pt>
                <c:pt idx="3624">
                  <c:v>-65.503827979190589</c:v>
                </c:pt>
                <c:pt idx="3625">
                  <c:v>-65.621323967611502</c:v>
                </c:pt>
                <c:pt idx="3626">
                  <c:v>-65.738287071123125</c:v>
                </c:pt>
                <c:pt idx="3627">
                  <c:v>-65.854718418375782</c:v>
                </c:pt>
                <c:pt idx="3628">
                  <c:v>-65.970619154151876</c:v>
                </c:pt>
                <c:pt idx="3629">
                  <c:v>-66.085990439158209</c:v>
                </c:pt>
                <c:pt idx="3630">
                  <c:v>-66.200833449816102</c:v>
                </c:pt>
                <c:pt idx="3631">
                  <c:v>-66.315149378050378</c:v>
                </c:pt>
                <c:pt idx="3632">
                  <c:v>-66.428939431080039</c:v>
                </c:pt>
                <c:pt idx="3633">
                  <c:v>-66.542204831207556</c:v>
                </c:pt>
                <c:pt idx="3634">
                  <c:v>-66.654946815607204</c:v>
                </c:pt>
                <c:pt idx="3635">
                  <c:v>-66.767166636115476</c:v>
                </c:pt>
                <c:pt idx="3636">
                  <c:v>-66.878865559018564</c:v>
                </c:pt>
                <c:pt idx="3637">
                  <c:v>-66.990044864841224</c:v>
                </c:pt>
                <c:pt idx="3638">
                  <c:v>-67.100705848135831</c:v>
                </c:pt>
                <c:pt idx="3639">
                  <c:v>-67.210849817270372</c:v>
                </c:pt>
                <c:pt idx="3640">
                  <c:v>-67.320478094217094</c:v>
                </c:pt>
                <c:pt idx="3641">
                  <c:v>-67.429592014341054</c:v>
                </c:pt>
                <c:pt idx="3642">
                  <c:v>-67.538192926188259</c:v>
                </c:pt>
                <c:pt idx="3643">
                  <c:v>-67.646282191274949</c:v>
                </c:pt>
                <c:pt idx="3644">
                  <c:v>-67.753861183875088</c:v>
                </c:pt>
                <c:pt idx="3645">
                  <c:v>-67.860931290811138</c:v>
                </c:pt>
                <c:pt idx="3646">
                  <c:v>-67.967493911241604</c:v>
                </c:pt>
                <c:pt idx="3647">
                  <c:v>-68.07355045645086</c:v>
                </c:pt>
                <c:pt idx="3648">
                  <c:v>-68.179102349638541</c:v>
                </c:pt>
                <c:pt idx="3649">
                  <c:v>-68.284151025709704</c:v>
                </c:pt>
                <c:pt idx="3650">
                  <c:v>-68.388697931065437</c:v>
                </c:pt>
                <c:pt idx="3651">
                  <c:v>-68.492744523391821</c:v>
                </c:pt>
                <c:pt idx="3652">
                  <c:v>-68.59629227145372</c:v>
                </c:pt>
                <c:pt idx="3653">
                  <c:v>-68.699342654882713</c:v>
                </c:pt>
                <c:pt idx="3654">
                  <c:v>-68.80189716397237</c:v>
                </c:pt>
                <c:pt idx="3655">
                  <c:v>-68.903957299467805</c:v>
                </c:pt>
                <c:pt idx="3656">
                  <c:v>-69.005524572360315</c:v>
                </c:pt>
                <c:pt idx="3657">
                  <c:v>-69.106600503680525</c:v>
                </c:pt>
                <c:pt idx="3658">
                  <c:v>-69.207186624291793</c:v>
                </c:pt>
                <c:pt idx="3659">
                  <c:v>-69.307284474685844</c:v>
                </c:pt>
                <c:pt idx="3660">
                  <c:v>-69.406895604777333</c:v>
                </c:pt>
                <c:pt idx="3661">
                  <c:v>-69.506021573700139</c:v>
                </c:pt>
                <c:pt idx="3662">
                  <c:v>-69.604663949603761</c:v>
                </c:pt>
                <c:pt idx="3663">
                  <c:v>-69.702824309451557</c:v>
                </c:pt>
                <c:pt idx="3664">
                  <c:v>-69.800504238817993</c:v>
                </c:pt>
                <c:pt idx="3665">
                  <c:v>-69.897705331688101</c:v>
                </c:pt>
                <c:pt idx="3666">
                  <c:v>-69.994429190257577</c:v>
                </c:pt>
                <c:pt idx="3667">
                  <c:v>-70.090677424732775</c:v>
                </c:pt>
                <c:pt idx="3668">
                  <c:v>-70.186451653132536</c:v>
                </c:pt>
                <c:pt idx="3669">
                  <c:v>-70.28175350109062</c:v>
                </c:pt>
                <c:pt idx="3670">
                  <c:v>-70.376584601659673</c:v>
                </c:pt>
                <c:pt idx="3671">
                  <c:v>-70.470946595114114</c:v>
                </c:pt>
                <c:pt idx="3672">
                  <c:v>-70.564841128757053</c:v>
                </c:pt>
                <c:pt idx="3673">
                  <c:v>-70.658269856724488</c:v>
                </c:pt>
                <c:pt idx="3674">
                  <c:v>-70.751234439795482</c:v>
                </c:pt>
                <c:pt idx="3675">
                  <c:v>-70.843736545197217</c:v>
                </c:pt>
                <c:pt idx="3676">
                  <c:v>-70.935777846416372</c:v>
                </c:pt>
                <c:pt idx="3677">
                  <c:v>-71.027360023010118</c:v>
                </c:pt>
                <c:pt idx="3678">
                  <c:v>-71.118484760415271</c:v>
                </c:pt>
                <c:pt idx="3679">
                  <c:v>-71.209153749763431</c:v>
                </c:pt>
                <c:pt idx="3680">
                  <c:v>-71.299368687693701</c:v>
                </c:pt>
                <c:pt idx="3681">
                  <c:v>-71.38913127616749</c:v>
                </c:pt>
                <c:pt idx="3682">
                  <c:v>-71.478443222285222</c:v>
                </c:pt>
                <c:pt idx="3683">
                  <c:v>-71.567306238103711</c:v>
                </c:pt>
                <c:pt idx="3684">
                  <c:v>-71.655722040454464</c:v>
                </c:pt>
                <c:pt idx="3685">
                  <c:v>-71.743692350763851</c:v>
                </c:pt>
                <c:pt idx="3686">
                  <c:v>-71.831218894874084</c:v>
                </c:pt>
                <c:pt idx="3687">
                  <c:v>-71.918303402865845</c:v>
                </c:pt>
                <c:pt idx="3688">
                  <c:v>-72.004947608881338</c:v>
                </c:pt>
                <c:pt idx="3689">
                  <c:v>-72.091153250950072</c:v>
                </c:pt>
                <c:pt idx="3690">
                  <c:v>-72.176922070815138</c:v>
                </c:pt>
                <c:pt idx="3691">
                  <c:v>-72.262255813760305</c:v>
                </c:pt>
                <c:pt idx="3692">
                  <c:v>-72.347156228439218</c:v>
                </c:pt>
                <c:pt idx="3693">
                  <c:v>-72.431625066706644</c:v>
                </c:pt>
                <c:pt idx="3694">
                  <c:v>-72.515664083448897</c:v>
                </c:pt>
                <c:pt idx="3695">
                  <c:v>-72.599275036417964</c:v>
                </c:pt>
                <c:pt idx="3696">
                  <c:v>-72.682459686066636</c:v>
                </c:pt>
                <c:pt idx="3697">
                  <c:v>-72.765219795381952</c:v>
                </c:pt>
                <c:pt idx="3698">
                  <c:v>-72.847557129726368</c:v>
                </c:pt>
                <c:pt idx="3699">
                  <c:v>-72.929473456673549</c:v>
                </c:pt>
                <c:pt idx="3700">
                  <c:v>-73.010970545849929</c:v>
                </c:pt>
                <c:pt idx="3701">
                  <c:v>-73.092050168777249</c:v>
                </c:pt>
                <c:pt idx="3702">
                  <c:v>-73.172714098714422</c:v>
                </c:pt>
                <c:pt idx="3703">
                  <c:v>-73.252964110503243</c:v>
                </c:pt>
                <c:pt idx="3704">
                  <c:v>-73.332801980414601</c:v>
                </c:pt>
                <c:pt idx="3705">
                  <c:v>-73.412229485995738</c:v>
                </c:pt>
                <c:pt idx="3706">
                  <c:v>-73.491248405920402</c:v>
                </c:pt>
                <c:pt idx="3707">
                  <c:v>-73.56986051983813</c:v>
                </c:pt>
                <c:pt idx="3708">
                  <c:v>-73.648067608228871</c:v>
                </c:pt>
                <c:pt idx="3709">
                  <c:v>-73.725871452254921</c:v>
                </c:pt>
                <c:pt idx="3710">
                  <c:v>-73.803273833616814</c:v>
                </c:pt>
                <c:pt idx="3711">
                  <c:v>-73.88027653441155</c:v>
                </c:pt>
                <c:pt idx="3712">
                  <c:v>-73.956881336989099</c:v>
                </c:pt>
                <c:pt idx="3713">
                  <c:v>-74.0330900238136</c:v>
                </c:pt>
                <c:pt idx="3714">
                  <c:v>-74.1089043773257</c:v>
                </c:pt>
                <c:pt idx="3715">
                  <c:v>-74.184326179803833</c:v>
                </c:pt>
                <c:pt idx="3716">
                  <c:v>-74.259357213230516</c:v>
                </c:pt>
                <c:pt idx="3717">
                  <c:v>-74.333999259158972</c:v>
                </c:pt>
                <c:pt idx="3718">
                  <c:v>-74.408254098579434</c:v>
                </c:pt>
                <c:pt idx="3719">
                  <c:v>-74.482123511790405</c:v>
                </c:pt>
                <c:pt idx="3720">
                  <c:v>-74.555609278268591</c:v>
                </c:pt>
                <c:pt idx="3721">
                  <c:v>-74.628713176542249</c:v>
                </c:pt>
                <c:pt idx="3722">
                  <c:v>-74.70143698406514</c:v>
                </c:pt>
                <c:pt idx="3723">
                  <c:v>-74.773782477092468</c:v>
                </c:pt>
                <c:pt idx="3724">
                  <c:v>-74.845751430558451</c:v>
                </c:pt>
                <c:pt idx="3725">
                  <c:v>-74.917345617955348</c:v>
                </c:pt>
                <c:pt idx="3726">
                  <c:v>-74.988566811214412</c:v>
                </c:pt>
                <c:pt idx="3727">
                  <c:v>-75.059416780586673</c:v>
                </c:pt>
                <c:pt idx="3728">
                  <c:v>-75.1298972945293</c:v>
                </c:pt>
                <c:pt idx="3729">
                  <c:v>-75.200010119588725</c:v>
                </c:pt>
                <c:pt idx="3730">
                  <c:v>-75.269757020288381</c:v>
                </c:pt>
                <c:pt idx="3731">
                  <c:v>-75.339139759018522</c:v>
                </c:pt>
                <c:pt idx="3732">
                  <c:v>-75.408160095924032</c:v>
                </c:pt>
                <c:pt idx="3733">
                  <c:v>-75.476819788798196</c:v>
                </c:pt>
                <c:pt idx="3734">
                  <c:v>-75.545120592975323</c:v>
                </c:pt>
                <c:pt idx="3735">
                  <c:v>-75.613064261225347</c:v>
                </c:pt>
                <c:pt idx="3736">
                  <c:v>-75.680652543651306</c:v>
                </c:pt>
                <c:pt idx="3737">
                  <c:v>-75.747887187586301</c:v>
                </c:pt>
                <c:pt idx="3738">
                  <c:v>-75.81476993749321</c:v>
                </c:pt>
                <c:pt idx="3739">
                  <c:v>-75.881302534867231</c:v>
                </c:pt>
                <c:pt idx="3740">
                  <c:v>-75.947486718137114</c:v>
                </c:pt>
                <c:pt idx="3741">
                  <c:v>-76.013324222570574</c:v>
                </c:pt>
                <c:pt idx="3742">
                  <c:v>-76.078816780178926</c:v>
                </c:pt>
                <c:pt idx="3743">
                  <c:v>-76.143966119625844</c:v>
                </c:pt>
                <c:pt idx="3744">
                  <c:v>-76.208773966135539</c:v>
                </c:pt>
                <c:pt idx="3745">
                  <c:v>-76.273242041403364</c:v>
                </c:pt>
                <c:pt idx="3746">
                  <c:v>-76.337372063508383</c:v>
                </c:pt>
                <c:pt idx="3747">
                  <c:v>-76.40116574682591</c:v>
                </c:pt>
                <c:pt idx="3748">
                  <c:v>-76.464624801943188</c:v>
                </c:pt>
                <c:pt idx="3749">
                  <c:v>-76.52775093557581</c:v>
                </c:pt>
                <c:pt idx="3750">
                  <c:v>-76.590545850486521</c:v>
                </c:pt>
                <c:pt idx="3751">
                  <c:v>-76.653011245403363</c:v>
                </c:pt>
                <c:pt idx="3752">
                  <c:v>-76.715148814941486</c:v>
                </c:pt>
                <c:pt idx="3753">
                  <c:v>-76.776960249526496</c:v>
                </c:pt>
                <c:pt idx="3754">
                  <c:v>-76.838447235316835</c:v>
                </c:pt>
                <c:pt idx="3755">
                  <c:v>-76.899611454130451</c:v>
                </c:pt>
                <c:pt idx="3756">
                  <c:v>-76.960454583371629</c:v>
                </c:pt>
                <c:pt idx="3757">
                  <c:v>-77.02097829595867</c:v>
                </c:pt>
                <c:pt idx="3758">
                  <c:v>-77.081184260254247</c:v>
                </c:pt>
                <c:pt idx="3759">
                  <c:v>-77.141074139997173</c:v>
                </c:pt>
                <c:pt idx="3760">
                  <c:v>-77.200649594233582</c:v>
                </c:pt>
                <c:pt idx="3761">
                  <c:v>-77.259912277252795</c:v>
                </c:pt>
                <c:pt idx="3762">
                  <c:v>-77.318863838521253</c:v>
                </c:pt>
                <c:pt idx="3763">
                  <c:v>-77.377505922620387</c:v>
                </c:pt>
                <c:pt idx="3764">
                  <c:v>-77.435840169185283</c:v>
                </c:pt>
                <c:pt idx="3765">
                  <c:v>-77.493868212842813</c:v>
                </c:pt>
                <c:pt idx="3766">
                  <c:v>-77.551591683153887</c:v>
                </c:pt>
                <c:pt idx="3767">
                  <c:v>-77.60901220455537</c:v>
                </c:pt>
                <c:pt idx="3768">
                  <c:v>-77.666131396304294</c:v>
                </c:pt>
                <c:pt idx="3769">
                  <c:v>-77.722950872421961</c:v>
                </c:pt>
                <c:pt idx="3770">
                  <c:v>-77.779472241641429</c:v>
                </c:pt>
                <c:pt idx="3771">
                  <c:v>-77.835697107354491</c:v>
                </c:pt>
                <c:pt idx="3772">
                  <c:v>-77.891627067560734</c:v>
                </c:pt>
                <c:pt idx="3773">
                  <c:v>-77.947263714818547</c:v>
                </c:pt>
                <c:pt idx="3774">
                  <c:v>-78.002608636195674</c:v>
                </c:pt>
                <c:pt idx="3775">
                  <c:v>-78.057663413222912</c:v>
                </c:pt>
                <c:pt idx="3776">
                  <c:v>-78.112429621847312</c:v>
                </c:pt>
                <c:pt idx="3777">
                  <c:v>-78.166908832388572</c:v>
                </c:pt>
                <c:pt idx="3778">
                  <c:v>-78.22110260949529</c:v>
                </c:pt>
                <c:pt idx="3779">
                  <c:v>-78.275012512102577</c:v>
                </c:pt>
                <c:pt idx="3780">
                  <c:v>-78.328640093390916</c:v>
                </c:pt>
                <c:pt idx="3781">
                  <c:v>-78.381986900746796</c:v>
                </c:pt>
                <c:pt idx="3782">
                  <c:v>-78.435054475724712</c:v>
                </c:pt>
                <c:pt idx="3783">
                  <c:v>-78.487844354008033</c:v>
                </c:pt>
                <c:pt idx="3784">
                  <c:v>-78.540358065375244</c:v>
                </c:pt>
                <c:pt idx="3785">
                  <c:v>-78.592597133662522</c:v>
                </c:pt>
                <c:pt idx="3786">
                  <c:v>-78.644563076731444</c:v>
                </c:pt>
                <c:pt idx="3787">
                  <c:v>-78.696257406435251</c:v>
                </c:pt>
                <c:pt idx="3788">
                  <c:v>-78.747681628588566</c:v>
                </c:pt>
                <c:pt idx="3789">
                  <c:v>-78.79883724293461</c:v>
                </c:pt>
                <c:pt idx="3790">
                  <c:v>-78.849725743117943</c:v>
                </c:pt>
                <c:pt idx="3791">
                  <c:v>-78.900348616654895</c:v>
                </c:pt>
                <c:pt idx="3792">
                  <c:v>-78.950707344907158</c:v>
                </c:pt>
                <c:pt idx="3793">
                  <c:v>-79.000803403054533</c:v>
                </c:pt>
                <c:pt idx="3794">
                  <c:v>-79.050638260070926</c:v>
                </c:pt>
                <c:pt idx="3795">
                  <c:v>-79.100213378698527</c:v>
                </c:pt>
                <c:pt idx="3796">
                  <c:v>-79.149530215427077</c:v>
                </c:pt>
                <c:pt idx="3797">
                  <c:v>-79.198590220469811</c:v>
                </c:pt>
                <c:pt idx="3798">
                  <c:v>-79.247394837742988</c:v>
                </c:pt>
                <c:pt idx="3799">
                  <c:v>-79.29594550484596</c:v>
                </c:pt>
                <c:pt idx="3800">
                  <c:v>-79.344243653042582</c:v>
                </c:pt>
                <c:pt idx="3801">
                  <c:v>-79.392290707241528</c:v>
                </c:pt>
              </c:numCache>
            </c:numRef>
          </c:yVal>
          <c:smooth val="0"/>
          <c:extLst>
            <c:ext xmlns:c16="http://schemas.microsoft.com/office/drawing/2014/chart" uri="{C3380CC4-5D6E-409C-BE32-E72D297353CC}">
              <c16:uniqueId val="{00000000-213C-4A10-90D7-1B0C87AC8502}"/>
            </c:ext>
          </c:extLst>
        </c:ser>
        <c:dLbls>
          <c:showLegendKey val="0"/>
          <c:showVal val="0"/>
          <c:showCatName val="0"/>
          <c:showSerName val="0"/>
          <c:showPercent val="0"/>
          <c:showBubbleSize val="0"/>
        </c:dLbls>
        <c:axId val="211506688"/>
        <c:axId val="211508608"/>
      </c:scatterChart>
      <c:valAx>
        <c:axId val="211506688"/>
        <c:scaling>
          <c:logBase val="10"/>
          <c:orientation val="minMax"/>
        </c:scaling>
        <c:delete val="0"/>
        <c:axPos val="b"/>
        <c:majorGridlines/>
        <c:minorGridlines/>
        <c:title>
          <c:tx>
            <c:rich>
              <a:bodyPr/>
              <a:lstStyle/>
              <a:p>
                <a:pPr>
                  <a:defRPr/>
                </a:pPr>
                <a:r>
                  <a:rPr lang="en-IN"/>
                  <a:t>Frequency(Hz)</a:t>
                </a:r>
              </a:p>
            </c:rich>
          </c:tx>
          <c:overlay val="0"/>
        </c:title>
        <c:numFmt formatCode="General" sourceLinked="1"/>
        <c:majorTickMark val="out"/>
        <c:minorTickMark val="none"/>
        <c:tickLblPos val="low"/>
        <c:crossAx val="211508608"/>
        <c:crosses val="autoZero"/>
        <c:crossBetween val="midCat"/>
      </c:valAx>
      <c:valAx>
        <c:axId val="211508608"/>
        <c:scaling>
          <c:orientation val="minMax"/>
        </c:scaling>
        <c:delete val="0"/>
        <c:axPos val="l"/>
        <c:majorGridlines/>
        <c:title>
          <c:tx>
            <c:rich>
              <a:bodyPr/>
              <a:lstStyle/>
              <a:p>
                <a:pPr>
                  <a:defRPr/>
                </a:pPr>
                <a:r>
                  <a:rPr lang="en-IN"/>
                  <a:t>Total_phase</a:t>
                </a:r>
              </a:p>
            </c:rich>
          </c:tx>
          <c:overlay val="0"/>
        </c:title>
        <c:numFmt formatCode="General" sourceLinked="1"/>
        <c:majorTickMark val="out"/>
        <c:minorTickMark val="none"/>
        <c:tickLblPos val="low"/>
        <c:crossAx val="211506688"/>
        <c:crosses val="autoZero"/>
        <c:crossBetween val="midCat"/>
      </c:valAx>
    </c:plotArea>
    <c:legend>
      <c:legendPos val="b"/>
      <c:overlay val="0"/>
      <c:spPr>
        <a:ln>
          <a:solidFill>
            <a:srgbClr val="000000"/>
          </a:solidFill>
        </a:ln>
      </c:sp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emf"/><Relationship Id="rId1" Type="http://schemas.openxmlformats.org/officeDocument/2006/relationships/image" Target="../media/image2.png"/><Relationship Id="rId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164</xdr:row>
          <xdr:rowOff>175260</xdr:rowOff>
        </xdr:from>
        <xdr:to>
          <xdr:col>8</xdr:col>
          <xdr:colOff>0</xdr:colOff>
          <xdr:row>193</xdr:row>
          <xdr:rowOff>137160</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xdr:col>
      <xdr:colOff>8467</xdr:colOff>
      <xdr:row>169</xdr:row>
      <xdr:rowOff>8467</xdr:rowOff>
    </xdr:from>
    <xdr:to>
      <xdr:col>4</xdr:col>
      <xdr:colOff>1096433</xdr:colOff>
      <xdr:row>190</xdr:row>
      <xdr:rowOff>148167</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793930</xdr:colOff>
      <xdr:row>39</xdr:row>
      <xdr:rowOff>170363</xdr:rowOff>
    </xdr:from>
    <xdr:to>
      <xdr:col>3</xdr:col>
      <xdr:colOff>5879373</xdr:colOff>
      <xdr:row>57</xdr:row>
      <xdr:rowOff>166280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6132286</xdr:colOff>
      <xdr:row>39</xdr:row>
      <xdr:rowOff>133353</xdr:rowOff>
    </xdr:from>
    <xdr:to>
      <xdr:col>5</xdr:col>
      <xdr:colOff>495301</xdr:colOff>
      <xdr:row>57</xdr:row>
      <xdr:rowOff>129270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994833</xdr:colOff>
      <xdr:row>29</xdr:row>
      <xdr:rowOff>1767416</xdr:rowOff>
    </xdr:from>
    <xdr:to>
      <xdr:col>4</xdr:col>
      <xdr:colOff>2995083</xdr:colOff>
      <xdr:row>29</xdr:row>
      <xdr:rowOff>2920999</xdr:rowOff>
    </xdr:to>
    <xdr:pic>
      <xdr:nvPicPr>
        <xdr:cNvPr id="2" name="Picture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a:fillRect/>
        </a:stretch>
      </xdr:blipFill>
      <xdr:spPr>
        <a:xfrm>
          <a:off x="5433483" y="24875066"/>
          <a:ext cx="2000250" cy="1153583"/>
        </a:xfrm>
        <a:prstGeom prst="rect">
          <a:avLst/>
        </a:prstGeom>
      </xdr:spPr>
    </xdr:pic>
    <xdr:clientData/>
  </xdr:twoCellAnchor>
  <xdr:twoCellAnchor>
    <xdr:from>
      <xdr:col>4</xdr:col>
      <xdr:colOff>889000</xdr:colOff>
      <xdr:row>11</xdr:row>
      <xdr:rowOff>1493574</xdr:rowOff>
    </xdr:from>
    <xdr:to>
      <xdr:col>4</xdr:col>
      <xdr:colOff>2868930</xdr:colOff>
      <xdr:row>11</xdr:row>
      <xdr:rowOff>3647494</xdr:rowOff>
    </xdr:to>
    <xdr:pic>
      <xdr:nvPicPr>
        <xdr:cNvPr id="3" name="Picture 2">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27650" y="8904024"/>
          <a:ext cx="1979930" cy="2153920"/>
        </a:xfrm>
        <a:prstGeom prst="rect">
          <a:avLst/>
        </a:prstGeom>
        <a:noFill/>
        <a:ln>
          <a:noFill/>
        </a:ln>
      </xdr:spPr>
    </xdr:pic>
    <xdr:clientData/>
  </xdr:twoCellAnchor>
  <xdr:twoCellAnchor>
    <xdr:from>
      <xdr:col>4</xdr:col>
      <xdr:colOff>1322916</xdr:colOff>
      <xdr:row>28</xdr:row>
      <xdr:rowOff>2529416</xdr:rowOff>
    </xdr:from>
    <xdr:to>
      <xdr:col>4</xdr:col>
      <xdr:colOff>2590376</xdr:colOff>
      <xdr:row>28</xdr:row>
      <xdr:rowOff>3841326</xdr:rowOff>
    </xdr:to>
    <xdr:pic>
      <xdr:nvPicPr>
        <xdr:cNvPr id="4" name="Picture 3">
          <a:extLst>
            <a:ext uri="{FF2B5EF4-FFF2-40B4-BE49-F238E27FC236}">
              <a16:creationId xmlns:a16="http://schemas.microsoft.com/office/drawing/2014/main" id="{00000000-0008-0000-0400-000004000000}"/>
            </a:ext>
          </a:extLst>
        </xdr:cNvPr>
        <xdr:cNvPicPr/>
      </xdr:nvPicPr>
      <xdr:blipFill rotWithShape="1">
        <a:blip xmlns:r="http://schemas.openxmlformats.org/officeDocument/2006/relationships" r:embed="rId3"/>
        <a:srcRect l="3114"/>
        <a:stretch/>
      </xdr:blipFill>
      <xdr:spPr bwMode="auto">
        <a:xfrm>
          <a:off x="5761566" y="21674666"/>
          <a:ext cx="1267460" cy="1311910"/>
        </a:xfrm>
        <a:prstGeom prst="rect">
          <a:avLst/>
        </a:prstGeom>
        <a:ln>
          <a:noFill/>
        </a:ln>
        <a:extLst>
          <a:ext uri="{53640926-AAD7-44D8-BBD7-CCE9431645EC}">
            <a14:shadowObscured xmlns:a14="http://schemas.microsoft.com/office/drawing/2010/main"/>
          </a:ext>
        </a:extLst>
      </xdr:spPr>
    </xdr:pic>
    <xdr:clientData/>
  </xdr:twoCellAnchor>
  <xdr:twoCellAnchor>
    <xdr:from>
      <xdr:col>4</xdr:col>
      <xdr:colOff>539750</xdr:colOff>
      <xdr:row>30</xdr:row>
      <xdr:rowOff>158750</xdr:rowOff>
    </xdr:from>
    <xdr:to>
      <xdr:col>4</xdr:col>
      <xdr:colOff>3275965</xdr:colOff>
      <xdr:row>30</xdr:row>
      <xdr:rowOff>1593215</xdr:rowOff>
    </xdr:to>
    <xdr:pic>
      <xdr:nvPicPr>
        <xdr:cNvPr id="5" name="Picture 4">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78400" y="28467050"/>
          <a:ext cx="2736215" cy="1434465"/>
        </a:xfrm>
        <a:prstGeom prst="rect">
          <a:avLst/>
        </a:prstGeom>
        <a:noFill/>
        <a:ln>
          <a:noFill/>
        </a:ln>
      </xdr:spPr>
    </xdr:pic>
    <xdr:clientData/>
  </xdr:twoCellAnchor>
  <xdr:twoCellAnchor>
    <xdr:from>
      <xdr:col>4</xdr:col>
      <xdr:colOff>931333</xdr:colOff>
      <xdr:row>31</xdr:row>
      <xdr:rowOff>846666</xdr:rowOff>
    </xdr:from>
    <xdr:to>
      <xdr:col>4</xdr:col>
      <xdr:colOff>2911263</xdr:colOff>
      <xdr:row>31</xdr:row>
      <xdr:rowOff>3000586</xdr:rowOff>
    </xdr:to>
    <xdr:pic>
      <xdr:nvPicPr>
        <xdr:cNvPr id="6" name="Picture 5">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69983" y="30869466"/>
          <a:ext cx="1979930" cy="21539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0270547/AppData/Local/Microsoft/Windows/INetCache/Content.MSO/TPS546x24A_Calculator_Checkli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atfish\TPS546x24A_Calculator_Checklis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0217941/Documents/Design/CatFish/Tools/Compensation%20Table%20Produc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r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ra"/>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og Lookup"/>
      <sheetName val="Validation"/>
      <sheetName val="Array"/>
      <sheetName val="Verilog"/>
      <sheetName val="275 KHz"/>
      <sheetName val="325 KHz"/>
      <sheetName val="450 KHz"/>
      <sheetName val="550 KHz"/>
      <sheetName val="650 KHz"/>
      <sheetName val="900 KHz"/>
      <sheetName val="1100 KHz"/>
      <sheetName val="1500 KHz"/>
      <sheetName val="Index Values"/>
      <sheetName val="Analog Values"/>
      <sheetName val="Sheet1"/>
    </sheetNames>
    <sheetDataSet>
      <sheetData sheetId="0"/>
      <sheetData sheetId="1"/>
      <sheetData sheetId="2"/>
      <sheetData sheetId="3"/>
      <sheetData sheetId="4">
        <row r="4">
          <cell r="A4" t="str">
            <v>COMP</v>
          </cell>
          <cell r="B4" t="str">
            <v>Scale</v>
          </cell>
          <cell r="C4" t="str">
            <v>all bits</v>
          </cell>
          <cell r="D4" t="str">
            <v>rsvd</v>
          </cell>
          <cell r="E4" t="str">
            <v>SEL_GMV</v>
          </cell>
          <cell r="F4" t="str">
            <v>rsvd</v>
          </cell>
          <cell r="G4" t="str">
            <v>SEL_GMI</v>
          </cell>
          <cell r="H4" t="str">
            <v>all bits</v>
          </cell>
          <cell r="I4" t="str">
            <v>SEL_RVV</v>
          </cell>
          <cell r="J4" t="str">
            <v>SEL_INTV</v>
          </cell>
          <cell r="K4" t="str">
            <v>all bits</v>
          </cell>
          <cell r="L4" t="str">
            <v>SEL_INTV</v>
          </cell>
          <cell r="M4" t="str">
            <v>SEL_CPV</v>
          </cell>
          <cell r="N4" t="str">
            <v>rsvd</v>
          </cell>
          <cell r="O4" t="str">
            <v>all bits</v>
          </cell>
          <cell r="P4" t="str">
            <v>SEL_RVI</v>
          </cell>
          <cell r="Q4" t="str">
            <v>SEL_INTI</v>
          </cell>
          <cell r="R4" t="str">
            <v>all bits</v>
          </cell>
          <cell r="S4" t="str">
            <v>SEL_INTI</v>
          </cell>
          <cell r="T4" t="str">
            <v>SEL_CPI</v>
          </cell>
          <cell r="U4" t="str">
            <v>SEL_RINTI</v>
          </cell>
        </row>
        <row r="6">
          <cell r="A6" t="str">
            <v>00000</v>
          </cell>
          <cell r="B6">
            <v>6</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01</v>
          </cell>
          <cell r="S6" t="str">
            <v>00</v>
          </cell>
          <cell r="T6" t="str">
            <v>00000</v>
          </cell>
          <cell r="U6" t="str">
            <v>1</v>
          </cell>
        </row>
        <row r="7">
          <cell r="A7" t="str">
            <v>00001</v>
          </cell>
          <cell r="B7">
            <v>6</v>
          </cell>
          <cell r="C7" t="str">
            <v>12</v>
          </cell>
          <cell r="D7" t="str">
            <v>00</v>
          </cell>
          <cell r="E7" t="str">
            <v>01</v>
          </cell>
          <cell r="F7" t="str">
            <v>00</v>
          </cell>
          <cell r="G7" t="str">
            <v>10</v>
          </cell>
          <cell r="H7" t="str">
            <v>0B</v>
          </cell>
          <cell r="I7" t="str">
            <v>000010</v>
          </cell>
          <cell r="J7" t="str">
            <v>11</v>
          </cell>
          <cell r="K7" t="str">
            <v>F0</v>
          </cell>
          <cell r="L7" t="str">
            <v>11</v>
          </cell>
          <cell r="M7" t="str">
            <v>11000</v>
          </cell>
          <cell r="N7" t="str">
            <v>0</v>
          </cell>
          <cell r="O7" t="str">
            <v>13</v>
          </cell>
          <cell r="P7" t="str">
            <v>000100</v>
          </cell>
          <cell r="Q7" t="str">
            <v>11</v>
          </cell>
          <cell r="R7" t="str">
            <v>19</v>
          </cell>
          <cell r="S7" t="str">
            <v>00</v>
          </cell>
          <cell r="T7" t="str">
            <v>01100</v>
          </cell>
          <cell r="U7" t="str">
            <v>1</v>
          </cell>
        </row>
        <row r="8">
          <cell r="A8" t="str">
            <v>00010</v>
          </cell>
          <cell r="B8">
            <v>6</v>
          </cell>
          <cell r="C8" t="str">
            <v>12</v>
          </cell>
          <cell r="D8" t="str">
            <v>00</v>
          </cell>
          <cell r="E8" t="str">
            <v>01</v>
          </cell>
          <cell r="F8" t="str">
            <v>00</v>
          </cell>
          <cell r="G8" t="str">
            <v>10</v>
          </cell>
          <cell r="H8" t="str">
            <v>13</v>
          </cell>
          <cell r="I8" t="str">
            <v>000100</v>
          </cell>
          <cell r="J8" t="str">
            <v>11</v>
          </cell>
          <cell r="K8" t="str">
            <v>18</v>
          </cell>
          <cell r="L8" t="str">
            <v>00</v>
          </cell>
          <cell r="M8" t="str">
            <v>01100</v>
          </cell>
          <cell r="N8" t="str">
            <v>0</v>
          </cell>
          <cell r="O8" t="str">
            <v>13</v>
          </cell>
          <cell r="P8" t="str">
            <v>000100</v>
          </cell>
          <cell r="Q8" t="str">
            <v>11</v>
          </cell>
          <cell r="R8" t="str">
            <v>19</v>
          </cell>
          <cell r="S8" t="str">
            <v>00</v>
          </cell>
          <cell r="T8" t="str">
            <v>01100</v>
          </cell>
          <cell r="U8" t="str">
            <v>1</v>
          </cell>
        </row>
        <row r="9">
          <cell r="A9" t="str">
            <v>00011</v>
          </cell>
          <cell r="B9">
            <v>6</v>
          </cell>
          <cell r="C9" t="str">
            <v>12</v>
          </cell>
          <cell r="D9" t="str">
            <v>00</v>
          </cell>
          <cell r="E9" t="str">
            <v>01</v>
          </cell>
          <cell r="F9" t="str">
            <v>00</v>
          </cell>
          <cell r="G9" t="str">
            <v>10</v>
          </cell>
          <cell r="H9" t="str">
            <v>21</v>
          </cell>
          <cell r="I9" t="str">
            <v>001000</v>
          </cell>
          <cell r="J9" t="str">
            <v>01</v>
          </cell>
          <cell r="K9" t="str">
            <v>8C</v>
          </cell>
          <cell r="L9" t="str">
            <v>10</v>
          </cell>
          <cell r="M9" t="str">
            <v>00110</v>
          </cell>
          <cell r="N9" t="str">
            <v>0</v>
          </cell>
          <cell r="O9" t="str">
            <v>13</v>
          </cell>
          <cell r="P9" t="str">
            <v>000100</v>
          </cell>
          <cell r="Q9" t="str">
            <v>11</v>
          </cell>
          <cell r="R9" t="str">
            <v>19</v>
          </cell>
          <cell r="S9" t="str">
            <v>00</v>
          </cell>
          <cell r="T9" t="str">
            <v>01100</v>
          </cell>
          <cell r="U9" t="str">
            <v>1</v>
          </cell>
        </row>
        <row r="10">
          <cell r="A10" t="str">
            <v>00100</v>
          </cell>
          <cell r="B10">
            <v>6</v>
          </cell>
          <cell r="C10" t="str">
            <v>12</v>
          </cell>
          <cell r="D10" t="str">
            <v>00</v>
          </cell>
          <cell r="E10" t="str">
            <v>01</v>
          </cell>
          <cell r="F10" t="str">
            <v>00</v>
          </cell>
          <cell r="G10" t="str">
            <v>10</v>
          </cell>
          <cell r="H10" t="str">
            <v>40</v>
          </cell>
          <cell r="I10" t="str">
            <v>010000</v>
          </cell>
          <cell r="J10" t="str">
            <v>00</v>
          </cell>
          <cell r="K10" t="str">
            <v>C6</v>
          </cell>
          <cell r="L10" t="str">
            <v>11</v>
          </cell>
          <cell r="M10" t="str">
            <v>00011</v>
          </cell>
          <cell r="N10" t="str">
            <v>0</v>
          </cell>
          <cell r="O10" t="str">
            <v>13</v>
          </cell>
          <cell r="P10" t="str">
            <v>000100</v>
          </cell>
          <cell r="Q10" t="str">
            <v>11</v>
          </cell>
          <cell r="R10" t="str">
            <v>19</v>
          </cell>
          <cell r="S10" t="str">
            <v>00</v>
          </cell>
          <cell r="T10" t="str">
            <v>01100</v>
          </cell>
          <cell r="U10" t="str">
            <v>1</v>
          </cell>
        </row>
        <row r="11">
          <cell r="A11" t="str">
            <v>00101</v>
          </cell>
          <cell r="B11">
            <v>6</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13</v>
          </cell>
          <cell r="P11" t="str">
            <v>000100</v>
          </cell>
          <cell r="Q11" t="str">
            <v>11</v>
          </cell>
          <cell r="R11" t="str">
            <v>19</v>
          </cell>
          <cell r="S11" t="str">
            <v>00</v>
          </cell>
          <cell r="T11" t="str">
            <v>01100</v>
          </cell>
          <cell r="U11" t="str">
            <v>1</v>
          </cell>
        </row>
        <row r="12">
          <cell r="A12" t="str">
            <v>00110</v>
          </cell>
          <cell r="B12">
            <v>6</v>
          </cell>
          <cell r="C12" t="str">
            <v>12</v>
          </cell>
          <cell r="D12" t="str">
            <v>00</v>
          </cell>
          <cell r="E12" t="str">
            <v>01</v>
          </cell>
          <cell r="F12" t="str">
            <v>00</v>
          </cell>
          <cell r="G12" t="str">
            <v>10</v>
          </cell>
          <cell r="H12" t="str">
            <v>0B</v>
          </cell>
          <cell r="I12" t="str">
            <v>000010</v>
          </cell>
          <cell r="J12" t="str">
            <v>11</v>
          </cell>
          <cell r="K12" t="str">
            <v>F0</v>
          </cell>
          <cell r="L12" t="str">
            <v>11</v>
          </cell>
          <cell r="M12" t="str">
            <v>11000</v>
          </cell>
          <cell r="N12" t="str">
            <v>0</v>
          </cell>
          <cell r="O12" t="str">
            <v>1A</v>
          </cell>
          <cell r="P12" t="str">
            <v>000110</v>
          </cell>
          <cell r="Q12" t="str">
            <v>10</v>
          </cell>
          <cell r="R12" t="str">
            <v>59</v>
          </cell>
          <cell r="S12" t="str">
            <v>01</v>
          </cell>
          <cell r="T12" t="str">
            <v>01100</v>
          </cell>
          <cell r="U12" t="str">
            <v>1</v>
          </cell>
        </row>
        <row r="13">
          <cell r="A13" t="str">
            <v>00111</v>
          </cell>
          <cell r="B13">
            <v>6</v>
          </cell>
          <cell r="C13" t="str">
            <v>12</v>
          </cell>
          <cell r="D13" t="str">
            <v>00</v>
          </cell>
          <cell r="E13" t="str">
            <v>01</v>
          </cell>
          <cell r="F13" t="str">
            <v>00</v>
          </cell>
          <cell r="G13" t="str">
            <v>10</v>
          </cell>
          <cell r="H13" t="str">
            <v>13</v>
          </cell>
          <cell r="I13" t="str">
            <v>000100</v>
          </cell>
          <cell r="J13" t="str">
            <v>11</v>
          </cell>
          <cell r="K13" t="str">
            <v>18</v>
          </cell>
          <cell r="L13" t="str">
            <v>00</v>
          </cell>
          <cell r="M13" t="str">
            <v>01100</v>
          </cell>
          <cell r="N13" t="str">
            <v>0</v>
          </cell>
          <cell r="O13" t="str">
            <v>1A</v>
          </cell>
          <cell r="P13" t="str">
            <v>000110</v>
          </cell>
          <cell r="Q13" t="str">
            <v>10</v>
          </cell>
          <cell r="R13" t="str">
            <v>59</v>
          </cell>
          <cell r="S13" t="str">
            <v>01</v>
          </cell>
          <cell r="T13" t="str">
            <v>01100</v>
          </cell>
          <cell r="U13" t="str">
            <v>1</v>
          </cell>
        </row>
        <row r="14">
          <cell r="A14" t="str">
            <v>01000</v>
          </cell>
          <cell r="B14">
            <v>6</v>
          </cell>
          <cell r="C14" t="str">
            <v>12</v>
          </cell>
          <cell r="D14" t="str">
            <v>00</v>
          </cell>
          <cell r="E14" t="str">
            <v>01</v>
          </cell>
          <cell r="F14" t="str">
            <v>00</v>
          </cell>
          <cell r="G14" t="str">
            <v>10</v>
          </cell>
          <cell r="H14" t="str">
            <v>21</v>
          </cell>
          <cell r="I14" t="str">
            <v>001000</v>
          </cell>
          <cell r="J14" t="str">
            <v>01</v>
          </cell>
          <cell r="K14" t="str">
            <v>8C</v>
          </cell>
          <cell r="L14" t="str">
            <v>10</v>
          </cell>
          <cell r="M14" t="str">
            <v>00110</v>
          </cell>
          <cell r="N14" t="str">
            <v>0</v>
          </cell>
          <cell r="O14" t="str">
            <v>1A</v>
          </cell>
          <cell r="P14" t="str">
            <v>000110</v>
          </cell>
          <cell r="Q14" t="str">
            <v>10</v>
          </cell>
          <cell r="R14" t="str">
            <v>59</v>
          </cell>
          <cell r="S14" t="str">
            <v>01</v>
          </cell>
          <cell r="T14" t="str">
            <v>01100</v>
          </cell>
          <cell r="U14" t="str">
            <v>1</v>
          </cell>
        </row>
        <row r="15">
          <cell r="A15" t="str">
            <v>01001</v>
          </cell>
          <cell r="B15">
            <v>6</v>
          </cell>
          <cell r="C15" t="str">
            <v>12</v>
          </cell>
          <cell r="D15" t="str">
            <v>00</v>
          </cell>
          <cell r="E15" t="str">
            <v>01</v>
          </cell>
          <cell r="F15" t="str">
            <v>00</v>
          </cell>
          <cell r="G15" t="str">
            <v>10</v>
          </cell>
          <cell r="H15" t="str">
            <v>40</v>
          </cell>
          <cell r="I15" t="str">
            <v>010000</v>
          </cell>
          <cell r="J15" t="str">
            <v>00</v>
          </cell>
          <cell r="K15" t="str">
            <v>C6</v>
          </cell>
          <cell r="L15" t="str">
            <v>11</v>
          </cell>
          <cell r="M15" t="str">
            <v>00011</v>
          </cell>
          <cell r="N15" t="str">
            <v>0</v>
          </cell>
          <cell r="O15" t="str">
            <v>1A</v>
          </cell>
          <cell r="P15" t="str">
            <v>000110</v>
          </cell>
          <cell r="Q15" t="str">
            <v>10</v>
          </cell>
          <cell r="R15" t="str">
            <v>59</v>
          </cell>
          <cell r="S15" t="str">
            <v>01</v>
          </cell>
          <cell r="T15" t="str">
            <v>01100</v>
          </cell>
          <cell r="U15" t="str">
            <v>1</v>
          </cell>
        </row>
        <row r="16">
          <cell r="A16" t="str">
            <v>01010</v>
          </cell>
          <cell r="B16">
            <v>6</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1A</v>
          </cell>
          <cell r="P16" t="str">
            <v>000110</v>
          </cell>
          <cell r="Q16" t="str">
            <v>10</v>
          </cell>
          <cell r="R16" t="str">
            <v>59</v>
          </cell>
          <cell r="S16" t="str">
            <v>01</v>
          </cell>
          <cell r="T16" t="str">
            <v>01100</v>
          </cell>
          <cell r="U16" t="str">
            <v>1</v>
          </cell>
        </row>
        <row r="17">
          <cell r="A17" t="str">
            <v>01011</v>
          </cell>
          <cell r="B17">
            <v>6</v>
          </cell>
          <cell r="C17" t="str">
            <v>12</v>
          </cell>
          <cell r="D17" t="str">
            <v>00</v>
          </cell>
          <cell r="E17" t="str">
            <v>01</v>
          </cell>
          <cell r="F17" t="str">
            <v>00</v>
          </cell>
          <cell r="G17" t="str">
            <v>10</v>
          </cell>
          <cell r="H17" t="str">
            <v>0B</v>
          </cell>
          <cell r="I17" t="str">
            <v>000010</v>
          </cell>
          <cell r="J17" t="str">
            <v>11</v>
          </cell>
          <cell r="K17" t="str">
            <v>F0</v>
          </cell>
          <cell r="L17" t="str">
            <v>11</v>
          </cell>
          <cell r="M17" t="str">
            <v>11000</v>
          </cell>
          <cell r="N17" t="str">
            <v>0</v>
          </cell>
          <cell r="O17" t="str">
            <v>22</v>
          </cell>
          <cell r="P17" t="str">
            <v>001000</v>
          </cell>
          <cell r="Q17" t="str">
            <v>10</v>
          </cell>
          <cell r="R17" t="str">
            <v>4D</v>
          </cell>
          <cell r="S17" t="str">
            <v>01</v>
          </cell>
          <cell r="T17" t="str">
            <v>00110</v>
          </cell>
          <cell r="U17" t="str">
            <v>1</v>
          </cell>
        </row>
        <row r="18">
          <cell r="A18" t="str">
            <v>01100</v>
          </cell>
          <cell r="B18">
            <v>6</v>
          </cell>
          <cell r="C18" t="str">
            <v>12</v>
          </cell>
          <cell r="D18" t="str">
            <v>00</v>
          </cell>
          <cell r="E18" t="str">
            <v>01</v>
          </cell>
          <cell r="F18" t="str">
            <v>00</v>
          </cell>
          <cell r="G18" t="str">
            <v>10</v>
          </cell>
          <cell r="H18" t="str">
            <v>13</v>
          </cell>
          <cell r="I18" t="str">
            <v>000100</v>
          </cell>
          <cell r="J18" t="str">
            <v>11</v>
          </cell>
          <cell r="K18" t="str">
            <v>18</v>
          </cell>
          <cell r="L18" t="str">
            <v>00</v>
          </cell>
          <cell r="M18" t="str">
            <v>01100</v>
          </cell>
          <cell r="N18" t="str">
            <v>0</v>
          </cell>
          <cell r="O18" t="str">
            <v>22</v>
          </cell>
          <cell r="P18" t="str">
            <v>001000</v>
          </cell>
          <cell r="Q18" t="str">
            <v>10</v>
          </cell>
          <cell r="R18" t="str">
            <v>4D</v>
          </cell>
          <cell r="S18" t="str">
            <v>01</v>
          </cell>
          <cell r="T18" t="str">
            <v>00110</v>
          </cell>
          <cell r="U18" t="str">
            <v>1</v>
          </cell>
        </row>
        <row r="19">
          <cell r="A19" t="str">
            <v>01101</v>
          </cell>
          <cell r="B19">
            <v>6</v>
          </cell>
          <cell r="C19" t="str">
            <v>12</v>
          </cell>
          <cell r="D19" t="str">
            <v>00</v>
          </cell>
          <cell r="E19" t="str">
            <v>01</v>
          </cell>
          <cell r="F19" t="str">
            <v>00</v>
          </cell>
          <cell r="G19" t="str">
            <v>10</v>
          </cell>
          <cell r="H19" t="str">
            <v>21</v>
          </cell>
          <cell r="I19" t="str">
            <v>001000</v>
          </cell>
          <cell r="J19" t="str">
            <v>01</v>
          </cell>
          <cell r="K19" t="str">
            <v>8C</v>
          </cell>
          <cell r="L19" t="str">
            <v>10</v>
          </cell>
          <cell r="M19" t="str">
            <v>00110</v>
          </cell>
          <cell r="N19" t="str">
            <v>0</v>
          </cell>
          <cell r="O19" t="str">
            <v>22</v>
          </cell>
          <cell r="P19" t="str">
            <v>001000</v>
          </cell>
          <cell r="Q19" t="str">
            <v>10</v>
          </cell>
          <cell r="R19" t="str">
            <v>4D</v>
          </cell>
          <cell r="S19" t="str">
            <v>01</v>
          </cell>
          <cell r="T19" t="str">
            <v>00110</v>
          </cell>
          <cell r="U19" t="str">
            <v>1</v>
          </cell>
        </row>
        <row r="20">
          <cell r="A20" t="str">
            <v>01110</v>
          </cell>
          <cell r="B20">
            <v>6</v>
          </cell>
          <cell r="C20" t="str">
            <v>12</v>
          </cell>
          <cell r="D20" t="str">
            <v>00</v>
          </cell>
          <cell r="E20" t="str">
            <v>01</v>
          </cell>
          <cell r="F20" t="str">
            <v>00</v>
          </cell>
          <cell r="G20" t="str">
            <v>10</v>
          </cell>
          <cell r="H20" t="str">
            <v>40</v>
          </cell>
          <cell r="I20" t="str">
            <v>010000</v>
          </cell>
          <cell r="J20" t="str">
            <v>00</v>
          </cell>
          <cell r="K20" t="str">
            <v>C6</v>
          </cell>
          <cell r="L20" t="str">
            <v>11</v>
          </cell>
          <cell r="M20" t="str">
            <v>00011</v>
          </cell>
          <cell r="N20" t="str">
            <v>0</v>
          </cell>
          <cell r="O20" t="str">
            <v>22</v>
          </cell>
          <cell r="P20" t="str">
            <v>001000</v>
          </cell>
          <cell r="Q20" t="str">
            <v>10</v>
          </cell>
          <cell r="R20" t="str">
            <v>4D</v>
          </cell>
          <cell r="S20" t="str">
            <v>01</v>
          </cell>
          <cell r="T20" t="str">
            <v>00110</v>
          </cell>
          <cell r="U20" t="str">
            <v>1</v>
          </cell>
        </row>
        <row r="21">
          <cell r="A21" t="str">
            <v>01111</v>
          </cell>
          <cell r="B21">
            <v>6</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22</v>
          </cell>
          <cell r="P21" t="str">
            <v>001000</v>
          </cell>
          <cell r="Q21" t="str">
            <v>10</v>
          </cell>
          <cell r="R21" t="str">
            <v>4D</v>
          </cell>
          <cell r="S21" t="str">
            <v>01</v>
          </cell>
          <cell r="T21" t="str">
            <v>00110</v>
          </cell>
          <cell r="U21" t="str">
            <v>1</v>
          </cell>
        </row>
        <row r="22">
          <cell r="A22" t="str">
            <v>10000</v>
          </cell>
          <cell r="B22">
            <v>6</v>
          </cell>
          <cell r="C22" t="str">
            <v>12</v>
          </cell>
          <cell r="D22" t="str">
            <v>00</v>
          </cell>
          <cell r="E22" t="str">
            <v>01</v>
          </cell>
          <cell r="F22" t="str">
            <v>00</v>
          </cell>
          <cell r="G22" t="str">
            <v>10</v>
          </cell>
          <cell r="H22" t="str">
            <v>0B</v>
          </cell>
          <cell r="I22" t="str">
            <v>000010</v>
          </cell>
          <cell r="J22" t="str">
            <v>11</v>
          </cell>
          <cell r="K22" t="str">
            <v>F0</v>
          </cell>
          <cell r="L22" t="str">
            <v>11</v>
          </cell>
          <cell r="M22" t="str">
            <v>11000</v>
          </cell>
          <cell r="N22" t="str">
            <v>0</v>
          </cell>
          <cell r="O22" t="str">
            <v>29</v>
          </cell>
          <cell r="P22" t="str">
            <v>001010</v>
          </cell>
          <cell r="Q22" t="str">
            <v>01</v>
          </cell>
          <cell r="R22" t="str">
            <v>8D</v>
          </cell>
          <cell r="S22" t="str">
            <v>10</v>
          </cell>
          <cell r="T22" t="str">
            <v>00110</v>
          </cell>
          <cell r="U22" t="str">
            <v>1</v>
          </cell>
        </row>
        <row r="23">
          <cell r="A23" t="str">
            <v>10001</v>
          </cell>
          <cell r="B23">
            <v>6</v>
          </cell>
          <cell r="C23" t="str">
            <v>12</v>
          </cell>
          <cell r="D23" t="str">
            <v>00</v>
          </cell>
          <cell r="E23" t="str">
            <v>01</v>
          </cell>
          <cell r="F23" t="str">
            <v>00</v>
          </cell>
          <cell r="G23" t="str">
            <v>10</v>
          </cell>
          <cell r="H23" t="str">
            <v>13</v>
          </cell>
          <cell r="I23" t="str">
            <v>000100</v>
          </cell>
          <cell r="J23" t="str">
            <v>11</v>
          </cell>
          <cell r="K23" t="str">
            <v>18</v>
          </cell>
          <cell r="L23" t="str">
            <v>00</v>
          </cell>
          <cell r="M23" t="str">
            <v>01100</v>
          </cell>
          <cell r="N23" t="str">
            <v>0</v>
          </cell>
          <cell r="O23" t="str">
            <v>29</v>
          </cell>
          <cell r="P23" t="str">
            <v>001010</v>
          </cell>
          <cell r="Q23" t="str">
            <v>01</v>
          </cell>
          <cell r="R23" t="str">
            <v>8D</v>
          </cell>
          <cell r="S23" t="str">
            <v>10</v>
          </cell>
          <cell r="T23" t="str">
            <v>00110</v>
          </cell>
          <cell r="U23" t="str">
            <v>1</v>
          </cell>
        </row>
        <row r="24">
          <cell r="A24" t="str">
            <v>10010</v>
          </cell>
          <cell r="B24">
            <v>6</v>
          </cell>
          <cell r="C24" t="str">
            <v>12</v>
          </cell>
          <cell r="D24" t="str">
            <v>00</v>
          </cell>
          <cell r="E24" t="str">
            <v>01</v>
          </cell>
          <cell r="F24" t="str">
            <v>00</v>
          </cell>
          <cell r="G24" t="str">
            <v>10</v>
          </cell>
          <cell r="H24" t="str">
            <v>21</v>
          </cell>
          <cell r="I24" t="str">
            <v>001000</v>
          </cell>
          <cell r="J24" t="str">
            <v>01</v>
          </cell>
          <cell r="K24" t="str">
            <v>8C</v>
          </cell>
          <cell r="L24" t="str">
            <v>10</v>
          </cell>
          <cell r="M24" t="str">
            <v>00110</v>
          </cell>
          <cell r="N24" t="str">
            <v>0</v>
          </cell>
          <cell r="O24" t="str">
            <v>29</v>
          </cell>
          <cell r="P24" t="str">
            <v>001010</v>
          </cell>
          <cell r="Q24" t="str">
            <v>01</v>
          </cell>
          <cell r="R24" t="str">
            <v>8D</v>
          </cell>
          <cell r="S24" t="str">
            <v>10</v>
          </cell>
          <cell r="T24" t="str">
            <v>00110</v>
          </cell>
          <cell r="U24" t="str">
            <v>1</v>
          </cell>
        </row>
        <row r="25">
          <cell r="A25" t="str">
            <v>10011</v>
          </cell>
          <cell r="B25">
            <v>6</v>
          </cell>
          <cell r="C25" t="str">
            <v>12</v>
          </cell>
          <cell r="D25" t="str">
            <v>00</v>
          </cell>
          <cell r="E25" t="str">
            <v>01</v>
          </cell>
          <cell r="F25" t="str">
            <v>00</v>
          </cell>
          <cell r="G25" t="str">
            <v>10</v>
          </cell>
          <cell r="H25" t="str">
            <v>40</v>
          </cell>
          <cell r="I25" t="str">
            <v>010000</v>
          </cell>
          <cell r="J25" t="str">
            <v>00</v>
          </cell>
          <cell r="K25" t="str">
            <v>C6</v>
          </cell>
          <cell r="L25" t="str">
            <v>11</v>
          </cell>
          <cell r="M25" t="str">
            <v>00011</v>
          </cell>
          <cell r="N25" t="str">
            <v>0</v>
          </cell>
          <cell r="O25" t="str">
            <v>29</v>
          </cell>
          <cell r="P25" t="str">
            <v>001010</v>
          </cell>
          <cell r="Q25" t="str">
            <v>01</v>
          </cell>
          <cell r="R25" t="str">
            <v>8D</v>
          </cell>
          <cell r="S25" t="str">
            <v>10</v>
          </cell>
          <cell r="T25" t="str">
            <v>00110</v>
          </cell>
          <cell r="U25" t="str">
            <v>1</v>
          </cell>
        </row>
        <row r="26">
          <cell r="A26" t="str">
            <v>10100</v>
          </cell>
          <cell r="B26">
            <v>6</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29</v>
          </cell>
          <cell r="P26" t="str">
            <v>001010</v>
          </cell>
          <cell r="Q26" t="str">
            <v>01</v>
          </cell>
          <cell r="R26" t="str">
            <v>8D</v>
          </cell>
          <cell r="S26" t="str">
            <v>10</v>
          </cell>
          <cell r="T26" t="str">
            <v>00110</v>
          </cell>
          <cell r="U26" t="str">
            <v>1</v>
          </cell>
        </row>
        <row r="27">
          <cell r="A27" t="str">
            <v>10101</v>
          </cell>
          <cell r="B27">
            <v>6</v>
          </cell>
          <cell r="C27" t="str">
            <v>13</v>
          </cell>
          <cell r="D27" t="str">
            <v>00</v>
          </cell>
          <cell r="E27" t="str">
            <v>01</v>
          </cell>
          <cell r="F27" t="str">
            <v>00</v>
          </cell>
          <cell r="G27" t="str">
            <v>11</v>
          </cell>
          <cell r="H27" t="str">
            <v>0B</v>
          </cell>
          <cell r="I27" t="str">
            <v>000010</v>
          </cell>
          <cell r="J27" t="str">
            <v>11</v>
          </cell>
          <cell r="K27" t="str">
            <v>F0</v>
          </cell>
          <cell r="L27" t="str">
            <v>11</v>
          </cell>
          <cell r="M27" t="str">
            <v>11000</v>
          </cell>
          <cell r="N27" t="str">
            <v>0</v>
          </cell>
          <cell r="O27" t="str">
            <v>19</v>
          </cell>
          <cell r="P27" t="str">
            <v>000110</v>
          </cell>
          <cell r="Q27" t="str">
            <v>01</v>
          </cell>
          <cell r="R27" t="str">
            <v>8D</v>
          </cell>
          <cell r="S27" t="str">
            <v>10</v>
          </cell>
          <cell r="T27" t="str">
            <v>00110</v>
          </cell>
          <cell r="U27" t="str">
            <v>1</v>
          </cell>
        </row>
        <row r="28">
          <cell r="A28" t="str">
            <v>10110</v>
          </cell>
          <cell r="B28">
            <v>6</v>
          </cell>
          <cell r="C28" t="str">
            <v>13</v>
          </cell>
          <cell r="D28" t="str">
            <v>00</v>
          </cell>
          <cell r="E28" t="str">
            <v>01</v>
          </cell>
          <cell r="F28" t="str">
            <v>00</v>
          </cell>
          <cell r="G28" t="str">
            <v>11</v>
          </cell>
          <cell r="H28" t="str">
            <v>13</v>
          </cell>
          <cell r="I28" t="str">
            <v>000100</v>
          </cell>
          <cell r="J28" t="str">
            <v>11</v>
          </cell>
          <cell r="K28" t="str">
            <v>18</v>
          </cell>
          <cell r="L28" t="str">
            <v>00</v>
          </cell>
          <cell r="M28" t="str">
            <v>01100</v>
          </cell>
          <cell r="N28" t="str">
            <v>0</v>
          </cell>
          <cell r="O28" t="str">
            <v>19</v>
          </cell>
          <cell r="P28" t="str">
            <v>000110</v>
          </cell>
          <cell r="Q28" t="str">
            <v>01</v>
          </cell>
          <cell r="R28" t="str">
            <v>8D</v>
          </cell>
          <cell r="S28" t="str">
            <v>10</v>
          </cell>
          <cell r="T28" t="str">
            <v>00110</v>
          </cell>
          <cell r="U28" t="str">
            <v>1</v>
          </cell>
        </row>
        <row r="29">
          <cell r="A29" t="str">
            <v>10111</v>
          </cell>
          <cell r="B29">
            <v>6</v>
          </cell>
          <cell r="C29" t="str">
            <v>13</v>
          </cell>
          <cell r="D29" t="str">
            <v>00</v>
          </cell>
          <cell r="E29" t="str">
            <v>01</v>
          </cell>
          <cell r="F29" t="str">
            <v>00</v>
          </cell>
          <cell r="G29" t="str">
            <v>11</v>
          </cell>
          <cell r="H29" t="str">
            <v>21</v>
          </cell>
          <cell r="I29" t="str">
            <v>001000</v>
          </cell>
          <cell r="J29" t="str">
            <v>01</v>
          </cell>
          <cell r="K29" t="str">
            <v>8C</v>
          </cell>
          <cell r="L29" t="str">
            <v>10</v>
          </cell>
          <cell r="M29" t="str">
            <v>00110</v>
          </cell>
          <cell r="N29" t="str">
            <v>0</v>
          </cell>
          <cell r="O29" t="str">
            <v>19</v>
          </cell>
          <cell r="P29" t="str">
            <v>000110</v>
          </cell>
          <cell r="Q29" t="str">
            <v>01</v>
          </cell>
          <cell r="R29" t="str">
            <v>8D</v>
          </cell>
          <cell r="S29" t="str">
            <v>10</v>
          </cell>
          <cell r="T29" t="str">
            <v>00110</v>
          </cell>
          <cell r="U29" t="str">
            <v>1</v>
          </cell>
        </row>
        <row r="30">
          <cell r="A30" t="str">
            <v>11000</v>
          </cell>
          <cell r="B30">
            <v>6</v>
          </cell>
          <cell r="C30" t="str">
            <v>13</v>
          </cell>
          <cell r="D30" t="str">
            <v>00</v>
          </cell>
          <cell r="E30" t="str">
            <v>01</v>
          </cell>
          <cell r="F30" t="str">
            <v>00</v>
          </cell>
          <cell r="G30" t="str">
            <v>11</v>
          </cell>
          <cell r="H30" t="str">
            <v>40</v>
          </cell>
          <cell r="I30" t="str">
            <v>010000</v>
          </cell>
          <cell r="J30" t="str">
            <v>00</v>
          </cell>
          <cell r="K30" t="str">
            <v>C6</v>
          </cell>
          <cell r="L30" t="str">
            <v>11</v>
          </cell>
          <cell r="M30" t="str">
            <v>00011</v>
          </cell>
          <cell r="N30" t="str">
            <v>0</v>
          </cell>
          <cell r="O30" t="str">
            <v>19</v>
          </cell>
          <cell r="P30" t="str">
            <v>000110</v>
          </cell>
          <cell r="Q30" t="str">
            <v>01</v>
          </cell>
          <cell r="R30" t="str">
            <v>8D</v>
          </cell>
          <cell r="S30" t="str">
            <v>10</v>
          </cell>
          <cell r="T30" t="str">
            <v>00110</v>
          </cell>
          <cell r="U30" t="str">
            <v>1</v>
          </cell>
        </row>
        <row r="31">
          <cell r="A31" t="str">
            <v>11001</v>
          </cell>
          <cell r="B31">
            <v>6</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19</v>
          </cell>
          <cell r="P31" t="str">
            <v>000110</v>
          </cell>
          <cell r="Q31" t="str">
            <v>01</v>
          </cell>
          <cell r="R31" t="str">
            <v>8D</v>
          </cell>
          <cell r="S31" t="str">
            <v>10</v>
          </cell>
          <cell r="T31" t="str">
            <v>00110</v>
          </cell>
          <cell r="U31" t="str">
            <v>1</v>
          </cell>
        </row>
        <row r="32">
          <cell r="A32" t="str">
            <v>11010</v>
          </cell>
          <cell r="B32">
            <v>6</v>
          </cell>
          <cell r="C32" t="str">
            <v>13</v>
          </cell>
          <cell r="D32" t="str">
            <v>00</v>
          </cell>
          <cell r="E32" t="str">
            <v>01</v>
          </cell>
          <cell r="F32" t="str">
            <v>00</v>
          </cell>
          <cell r="G32" t="str">
            <v>11</v>
          </cell>
          <cell r="H32" t="str">
            <v>0B</v>
          </cell>
          <cell r="I32" t="str">
            <v>000010</v>
          </cell>
          <cell r="J32" t="str">
            <v>11</v>
          </cell>
          <cell r="K32" t="str">
            <v>F0</v>
          </cell>
          <cell r="L32" t="str">
            <v>11</v>
          </cell>
          <cell r="M32" t="str">
            <v>11000</v>
          </cell>
          <cell r="N32" t="str">
            <v>0</v>
          </cell>
          <cell r="O32" t="str">
            <v>1C</v>
          </cell>
          <cell r="P32" t="str">
            <v>000111</v>
          </cell>
          <cell r="Q32" t="str">
            <v>00</v>
          </cell>
          <cell r="R32" t="str">
            <v>CD</v>
          </cell>
          <cell r="S32" t="str">
            <v>11</v>
          </cell>
          <cell r="T32" t="str">
            <v>00110</v>
          </cell>
          <cell r="U32" t="str">
            <v>1</v>
          </cell>
        </row>
        <row r="33">
          <cell r="A33" t="str">
            <v>11011</v>
          </cell>
          <cell r="B33">
            <v>6</v>
          </cell>
          <cell r="C33" t="str">
            <v>13</v>
          </cell>
          <cell r="D33" t="str">
            <v>00</v>
          </cell>
          <cell r="E33" t="str">
            <v>01</v>
          </cell>
          <cell r="F33" t="str">
            <v>00</v>
          </cell>
          <cell r="G33" t="str">
            <v>11</v>
          </cell>
          <cell r="H33" t="str">
            <v>13</v>
          </cell>
          <cell r="I33" t="str">
            <v>000100</v>
          </cell>
          <cell r="J33" t="str">
            <v>11</v>
          </cell>
          <cell r="K33" t="str">
            <v>18</v>
          </cell>
          <cell r="L33" t="str">
            <v>00</v>
          </cell>
          <cell r="M33" t="str">
            <v>01100</v>
          </cell>
          <cell r="N33" t="str">
            <v>0</v>
          </cell>
          <cell r="O33" t="str">
            <v>1C</v>
          </cell>
          <cell r="P33" t="str">
            <v>000111</v>
          </cell>
          <cell r="Q33" t="str">
            <v>00</v>
          </cell>
          <cell r="R33" t="str">
            <v>CD</v>
          </cell>
          <cell r="S33" t="str">
            <v>11</v>
          </cell>
          <cell r="T33" t="str">
            <v>00110</v>
          </cell>
          <cell r="U33" t="str">
            <v>1</v>
          </cell>
        </row>
        <row r="34">
          <cell r="A34" t="str">
            <v>11100</v>
          </cell>
          <cell r="B34">
            <v>6</v>
          </cell>
          <cell r="C34" t="str">
            <v>13</v>
          </cell>
          <cell r="D34" t="str">
            <v>00</v>
          </cell>
          <cell r="E34" t="str">
            <v>01</v>
          </cell>
          <cell r="F34" t="str">
            <v>00</v>
          </cell>
          <cell r="G34" t="str">
            <v>11</v>
          </cell>
          <cell r="H34" t="str">
            <v>21</v>
          </cell>
          <cell r="I34" t="str">
            <v>001000</v>
          </cell>
          <cell r="J34" t="str">
            <v>01</v>
          </cell>
          <cell r="K34" t="str">
            <v>8C</v>
          </cell>
          <cell r="L34" t="str">
            <v>10</v>
          </cell>
          <cell r="M34" t="str">
            <v>00110</v>
          </cell>
          <cell r="N34" t="str">
            <v>0</v>
          </cell>
          <cell r="O34" t="str">
            <v>1C</v>
          </cell>
          <cell r="P34" t="str">
            <v>000111</v>
          </cell>
          <cell r="Q34" t="str">
            <v>00</v>
          </cell>
          <cell r="R34" t="str">
            <v>CD</v>
          </cell>
          <cell r="S34" t="str">
            <v>11</v>
          </cell>
          <cell r="T34" t="str">
            <v>00110</v>
          </cell>
          <cell r="U34" t="str">
            <v>1</v>
          </cell>
        </row>
        <row r="35">
          <cell r="A35" t="str">
            <v>11101</v>
          </cell>
          <cell r="B35">
            <v>6</v>
          </cell>
          <cell r="C35" t="str">
            <v>13</v>
          </cell>
          <cell r="D35" t="str">
            <v>00</v>
          </cell>
          <cell r="E35" t="str">
            <v>01</v>
          </cell>
          <cell r="F35" t="str">
            <v>00</v>
          </cell>
          <cell r="G35" t="str">
            <v>11</v>
          </cell>
          <cell r="H35" t="str">
            <v>40</v>
          </cell>
          <cell r="I35" t="str">
            <v>010000</v>
          </cell>
          <cell r="J35" t="str">
            <v>00</v>
          </cell>
          <cell r="K35" t="str">
            <v>C6</v>
          </cell>
          <cell r="L35" t="str">
            <v>11</v>
          </cell>
          <cell r="M35" t="str">
            <v>00011</v>
          </cell>
          <cell r="N35" t="str">
            <v>0</v>
          </cell>
          <cell r="O35" t="str">
            <v>1C</v>
          </cell>
          <cell r="P35" t="str">
            <v>000111</v>
          </cell>
          <cell r="Q35" t="str">
            <v>00</v>
          </cell>
          <cell r="R35" t="str">
            <v>CD</v>
          </cell>
          <cell r="S35" t="str">
            <v>11</v>
          </cell>
          <cell r="T35" t="str">
            <v>00110</v>
          </cell>
          <cell r="U35" t="str">
            <v>1</v>
          </cell>
        </row>
        <row r="36">
          <cell r="A36" t="str">
            <v>11110</v>
          </cell>
          <cell r="B36">
            <v>6</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CD</v>
          </cell>
          <cell r="S36" t="str">
            <v>11</v>
          </cell>
          <cell r="T36" t="str">
            <v>00110</v>
          </cell>
          <cell r="U36" t="str">
            <v>1</v>
          </cell>
        </row>
        <row r="37">
          <cell r="A37" t="str">
            <v>11111</v>
          </cell>
          <cell r="B37">
            <v>6</v>
          </cell>
          <cell r="C37" t="str">
            <v>13</v>
          </cell>
          <cell r="D37" t="str">
            <v>00</v>
          </cell>
          <cell r="E37" t="str">
            <v>01</v>
          </cell>
          <cell r="F37" t="str">
            <v>00</v>
          </cell>
          <cell r="G37" t="str">
            <v>11</v>
          </cell>
          <cell r="H37" t="str">
            <v>21</v>
          </cell>
          <cell r="I37" t="str">
            <v>001000</v>
          </cell>
          <cell r="J37" t="str">
            <v>01</v>
          </cell>
          <cell r="K37" t="str">
            <v>8C</v>
          </cell>
          <cell r="L37" t="str">
            <v>10</v>
          </cell>
          <cell r="M37" t="str">
            <v>00110</v>
          </cell>
          <cell r="N37" t="str">
            <v>0</v>
          </cell>
          <cell r="O37" t="str">
            <v>28</v>
          </cell>
          <cell r="P37" t="str">
            <v>001010</v>
          </cell>
          <cell r="Q37" t="str">
            <v>00</v>
          </cell>
          <cell r="R37" t="str">
            <v>CD</v>
          </cell>
          <cell r="S37" t="str">
            <v>11</v>
          </cell>
          <cell r="T37" t="str">
            <v>00110</v>
          </cell>
          <cell r="U37" t="str">
            <v>1</v>
          </cell>
        </row>
      </sheetData>
      <sheetData sheetId="5">
        <row r="6">
          <cell r="A6" t="str">
            <v>00000</v>
          </cell>
          <cell r="B6">
            <v>5</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01</v>
          </cell>
          <cell r="S6" t="str">
            <v>00</v>
          </cell>
          <cell r="T6" t="str">
            <v>00000</v>
          </cell>
          <cell r="U6" t="str">
            <v>1</v>
          </cell>
        </row>
        <row r="7">
          <cell r="A7" t="str">
            <v>00001</v>
          </cell>
          <cell r="B7">
            <v>5</v>
          </cell>
          <cell r="C7" t="str">
            <v>12</v>
          </cell>
          <cell r="D7" t="str">
            <v>00</v>
          </cell>
          <cell r="E7" t="str">
            <v>01</v>
          </cell>
          <cell r="F7" t="str">
            <v>00</v>
          </cell>
          <cell r="G7" t="str">
            <v>10</v>
          </cell>
          <cell r="H7" t="str">
            <v>0B</v>
          </cell>
          <cell r="I7" t="str">
            <v>000010</v>
          </cell>
          <cell r="J7" t="str">
            <v>11</v>
          </cell>
          <cell r="K7" t="str">
            <v>E8</v>
          </cell>
          <cell r="L7" t="str">
            <v>11</v>
          </cell>
          <cell r="M7" t="str">
            <v>10100</v>
          </cell>
          <cell r="N7" t="str">
            <v>0</v>
          </cell>
          <cell r="O7" t="str">
            <v>12</v>
          </cell>
          <cell r="P7" t="str">
            <v>000100</v>
          </cell>
          <cell r="Q7" t="str">
            <v>10</v>
          </cell>
          <cell r="R7" t="str">
            <v>95</v>
          </cell>
          <cell r="S7" t="str">
            <v>10</v>
          </cell>
          <cell r="T7" t="str">
            <v>01010</v>
          </cell>
          <cell r="U7" t="str">
            <v>1</v>
          </cell>
        </row>
        <row r="8">
          <cell r="A8" t="str">
            <v>00010</v>
          </cell>
          <cell r="B8">
            <v>5</v>
          </cell>
          <cell r="C8" t="str">
            <v>12</v>
          </cell>
          <cell r="D8" t="str">
            <v>00</v>
          </cell>
          <cell r="E8" t="str">
            <v>01</v>
          </cell>
          <cell r="F8" t="str">
            <v>00</v>
          </cell>
          <cell r="G8" t="str">
            <v>10</v>
          </cell>
          <cell r="H8" t="str">
            <v>12</v>
          </cell>
          <cell r="I8" t="str">
            <v>000100</v>
          </cell>
          <cell r="J8" t="str">
            <v>10</v>
          </cell>
          <cell r="K8" t="str">
            <v>94</v>
          </cell>
          <cell r="L8" t="str">
            <v>10</v>
          </cell>
          <cell r="M8" t="str">
            <v>01010</v>
          </cell>
          <cell r="N8" t="str">
            <v>0</v>
          </cell>
          <cell r="O8" t="str">
            <v>12</v>
          </cell>
          <cell r="P8" t="str">
            <v>000100</v>
          </cell>
          <cell r="Q8" t="str">
            <v>10</v>
          </cell>
          <cell r="R8" t="str">
            <v>95</v>
          </cell>
          <cell r="S8" t="str">
            <v>10</v>
          </cell>
          <cell r="T8" t="str">
            <v>01010</v>
          </cell>
          <cell r="U8" t="str">
            <v>1</v>
          </cell>
        </row>
        <row r="9">
          <cell r="A9" t="str">
            <v>00011</v>
          </cell>
          <cell r="B9">
            <v>5</v>
          </cell>
          <cell r="C9" t="str">
            <v>12</v>
          </cell>
          <cell r="D9" t="str">
            <v>00</v>
          </cell>
          <cell r="E9" t="str">
            <v>01</v>
          </cell>
          <cell r="F9" t="str">
            <v>00</v>
          </cell>
          <cell r="G9" t="str">
            <v>10</v>
          </cell>
          <cell r="H9" t="str">
            <v>21</v>
          </cell>
          <cell r="I9" t="str">
            <v>001000</v>
          </cell>
          <cell r="J9" t="str">
            <v>01</v>
          </cell>
          <cell r="K9" t="str">
            <v>4A</v>
          </cell>
          <cell r="L9" t="str">
            <v>01</v>
          </cell>
          <cell r="M9" t="str">
            <v>00101</v>
          </cell>
          <cell r="N9" t="str">
            <v>0</v>
          </cell>
          <cell r="O9" t="str">
            <v>12</v>
          </cell>
          <cell r="P9" t="str">
            <v>000100</v>
          </cell>
          <cell r="Q9" t="str">
            <v>10</v>
          </cell>
          <cell r="R9" t="str">
            <v>95</v>
          </cell>
          <cell r="S9" t="str">
            <v>10</v>
          </cell>
          <cell r="T9" t="str">
            <v>01010</v>
          </cell>
          <cell r="U9" t="str">
            <v>1</v>
          </cell>
        </row>
        <row r="10">
          <cell r="A10" t="str">
            <v>00100</v>
          </cell>
          <cell r="B10">
            <v>5</v>
          </cell>
          <cell r="C10" t="str">
            <v>12</v>
          </cell>
          <cell r="D10" t="str">
            <v>00</v>
          </cell>
          <cell r="E10" t="str">
            <v>01</v>
          </cell>
          <cell r="F10" t="str">
            <v>00</v>
          </cell>
          <cell r="G10" t="str">
            <v>10</v>
          </cell>
          <cell r="H10" t="str">
            <v>40</v>
          </cell>
          <cell r="I10" t="str">
            <v>010000</v>
          </cell>
          <cell r="J10" t="str">
            <v>00</v>
          </cell>
          <cell r="K10" t="str">
            <v>84</v>
          </cell>
          <cell r="L10" t="str">
            <v>10</v>
          </cell>
          <cell r="M10" t="str">
            <v>00010</v>
          </cell>
          <cell r="N10" t="str">
            <v>0</v>
          </cell>
          <cell r="O10" t="str">
            <v>12</v>
          </cell>
          <cell r="P10" t="str">
            <v>000100</v>
          </cell>
          <cell r="Q10" t="str">
            <v>10</v>
          </cell>
          <cell r="R10" t="str">
            <v>95</v>
          </cell>
          <cell r="S10" t="str">
            <v>10</v>
          </cell>
          <cell r="T10" t="str">
            <v>01010</v>
          </cell>
          <cell r="U10" t="str">
            <v>1</v>
          </cell>
        </row>
        <row r="11">
          <cell r="A11" t="str">
            <v>00101</v>
          </cell>
          <cell r="B11">
            <v>5</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12</v>
          </cell>
          <cell r="P11" t="str">
            <v>000100</v>
          </cell>
          <cell r="Q11" t="str">
            <v>10</v>
          </cell>
          <cell r="R11" t="str">
            <v>95</v>
          </cell>
          <cell r="S11" t="str">
            <v>10</v>
          </cell>
          <cell r="T11" t="str">
            <v>01010</v>
          </cell>
          <cell r="U11" t="str">
            <v>1</v>
          </cell>
        </row>
        <row r="12">
          <cell r="A12" t="str">
            <v>00110</v>
          </cell>
          <cell r="B12">
            <v>5</v>
          </cell>
          <cell r="C12" t="str">
            <v>12</v>
          </cell>
          <cell r="D12" t="str">
            <v>00</v>
          </cell>
          <cell r="E12" t="str">
            <v>01</v>
          </cell>
          <cell r="F12" t="str">
            <v>00</v>
          </cell>
          <cell r="G12" t="str">
            <v>10</v>
          </cell>
          <cell r="H12" t="str">
            <v>0B</v>
          </cell>
          <cell r="I12" t="str">
            <v>000010</v>
          </cell>
          <cell r="J12" t="str">
            <v>11</v>
          </cell>
          <cell r="K12" t="str">
            <v>E8</v>
          </cell>
          <cell r="L12" t="str">
            <v>11</v>
          </cell>
          <cell r="M12" t="str">
            <v>10100</v>
          </cell>
          <cell r="N12" t="str">
            <v>0</v>
          </cell>
          <cell r="O12" t="str">
            <v>19</v>
          </cell>
          <cell r="P12" t="str">
            <v>000110</v>
          </cell>
          <cell r="Q12" t="str">
            <v>01</v>
          </cell>
          <cell r="R12" t="str">
            <v>D5</v>
          </cell>
          <cell r="S12" t="str">
            <v>11</v>
          </cell>
          <cell r="T12" t="str">
            <v>01010</v>
          </cell>
          <cell r="U12" t="str">
            <v>1</v>
          </cell>
        </row>
        <row r="13">
          <cell r="A13" t="str">
            <v>00111</v>
          </cell>
          <cell r="B13">
            <v>5</v>
          </cell>
          <cell r="C13" t="str">
            <v>12</v>
          </cell>
          <cell r="D13" t="str">
            <v>00</v>
          </cell>
          <cell r="E13" t="str">
            <v>01</v>
          </cell>
          <cell r="F13" t="str">
            <v>00</v>
          </cell>
          <cell r="G13" t="str">
            <v>10</v>
          </cell>
          <cell r="H13" t="str">
            <v>12</v>
          </cell>
          <cell r="I13" t="str">
            <v>000100</v>
          </cell>
          <cell r="J13" t="str">
            <v>10</v>
          </cell>
          <cell r="K13" t="str">
            <v>94</v>
          </cell>
          <cell r="L13" t="str">
            <v>10</v>
          </cell>
          <cell r="M13" t="str">
            <v>01010</v>
          </cell>
          <cell r="N13" t="str">
            <v>0</v>
          </cell>
          <cell r="O13" t="str">
            <v>19</v>
          </cell>
          <cell r="P13" t="str">
            <v>000110</v>
          </cell>
          <cell r="Q13" t="str">
            <v>01</v>
          </cell>
          <cell r="R13" t="str">
            <v>D5</v>
          </cell>
          <cell r="S13" t="str">
            <v>11</v>
          </cell>
          <cell r="T13" t="str">
            <v>01010</v>
          </cell>
          <cell r="U13" t="str">
            <v>1</v>
          </cell>
        </row>
        <row r="14">
          <cell r="A14" t="str">
            <v>01000</v>
          </cell>
          <cell r="B14">
            <v>5</v>
          </cell>
          <cell r="C14" t="str">
            <v>12</v>
          </cell>
          <cell r="D14" t="str">
            <v>00</v>
          </cell>
          <cell r="E14" t="str">
            <v>01</v>
          </cell>
          <cell r="F14" t="str">
            <v>00</v>
          </cell>
          <cell r="G14" t="str">
            <v>10</v>
          </cell>
          <cell r="H14" t="str">
            <v>21</v>
          </cell>
          <cell r="I14" t="str">
            <v>001000</v>
          </cell>
          <cell r="J14" t="str">
            <v>01</v>
          </cell>
          <cell r="K14" t="str">
            <v>4A</v>
          </cell>
          <cell r="L14" t="str">
            <v>01</v>
          </cell>
          <cell r="M14" t="str">
            <v>00101</v>
          </cell>
          <cell r="N14" t="str">
            <v>0</v>
          </cell>
          <cell r="O14" t="str">
            <v>19</v>
          </cell>
          <cell r="P14" t="str">
            <v>000110</v>
          </cell>
          <cell r="Q14" t="str">
            <v>01</v>
          </cell>
          <cell r="R14" t="str">
            <v>D5</v>
          </cell>
          <cell r="S14" t="str">
            <v>11</v>
          </cell>
          <cell r="T14" t="str">
            <v>01010</v>
          </cell>
          <cell r="U14" t="str">
            <v>1</v>
          </cell>
        </row>
        <row r="15">
          <cell r="A15" t="str">
            <v>01001</v>
          </cell>
          <cell r="B15">
            <v>5</v>
          </cell>
          <cell r="C15" t="str">
            <v>12</v>
          </cell>
          <cell r="D15" t="str">
            <v>00</v>
          </cell>
          <cell r="E15" t="str">
            <v>01</v>
          </cell>
          <cell r="F15" t="str">
            <v>00</v>
          </cell>
          <cell r="G15" t="str">
            <v>10</v>
          </cell>
          <cell r="H15" t="str">
            <v>40</v>
          </cell>
          <cell r="I15" t="str">
            <v>010000</v>
          </cell>
          <cell r="J15" t="str">
            <v>00</v>
          </cell>
          <cell r="K15" t="str">
            <v>84</v>
          </cell>
          <cell r="L15" t="str">
            <v>10</v>
          </cell>
          <cell r="M15" t="str">
            <v>00010</v>
          </cell>
          <cell r="N15" t="str">
            <v>0</v>
          </cell>
          <cell r="O15" t="str">
            <v>19</v>
          </cell>
          <cell r="P15" t="str">
            <v>000110</v>
          </cell>
          <cell r="Q15" t="str">
            <v>01</v>
          </cell>
          <cell r="R15" t="str">
            <v>D5</v>
          </cell>
          <cell r="S15" t="str">
            <v>11</v>
          </cell>
          <cell r="T15" t="str">
            <v>01010</v>
          </cell>
          <cell r="U15" t="str">
            <v>1</v>
          </cell>
        </row>
        <row r="16">
          <cell r="A16" t="str">
            <v>01010</v>
          </cell>
          <cell r="B16">
            <v>5</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19</v>
          </cell>
          <cell r="P16" t="str">
            <v>000110</v>
          </cell>
          <cell r="Q16" t="str">
            <v>01</v>
          </cell>
          <cell r="R16" t="str">
            <v>D5</v>
          </cell>
          <cell r="S16" t="str">
            <v>11</v>
          </cell>
          <cell r="T16" t="str">
            <v>01010</v>
          </cell>
          <cell r="U16" t="str">
            <v>1</v>
          </cell>
        </row>
        <row r="17">
          <cell r="A17" t="str">
            <v>01011</v>
          </cell>
          <cell r="B17">
            <v>5</v>
          </cell>
          <cell r="C17" t="str">
            <v>12</v>
          </cell>
          <cell r="D17" t="str">
            <v>00</v>
          </cell>
          <cell r="E17" t="str">
            <v>01</v>
          </cell>
          <cell r="F17" t="str">
            <v>00</v>
          </cell>
          <cell r="G17" t="str">
            <v>10</v>
          </cell>
          <cell r="H17" t="str">
            <v>0B</v>
          </cell>
          <cell r="I17" t="str">
            <v>000010</v>
          </cell>
          <cell r="J17" t="str">
            <v>11</v>
          </cell>
          <cell r="K17" t="str">
            <v>E8</v>
          </cell>
          <cell r="L17" t="str">
            <v>11</v>
          </cell>
          <cell r="M17" t="str">
            <v>10100</v>
          </cell>
          <cell r="N17" t="str">
            <v>0</v>
          </cell>
          <cell r="O17" t="str">
            <v>21</v>
          </cell>
          <cell r="P17" t="str">
            <v>001000</v>
          </cell>
          <cell r="Q17" t="str">
            <v>01</v>
          </cell>
          <cell r="R17" t="str">
            <v>CB</v>
          </cell>
          <cell r="S17" t="str">
            <v>11</v>
          </cell>
          <cell r="T17" t="str">
            <v>00101</v>
          </cell>
          <cell r="U17" t="str">
            <v>1</v>
          </cell>
        </row>
        <row r="18">
          <cell r="A18" t="str">
            <v>01100</v>
          </cell>
          <cell r="B18">
            <v>5</v>
          </cell>
          <cell r="C18" t="str">
            <v>12</v>
          </cell>
          <cell r="D18" t="str">
            <v>00</v>
          </cell>
          <cell r="E18" t="str">
            <v>01</v>
          </cell>
          <cell r="F18" t="str">
            <v>00</v>
          </cell>
          <cell r="G18" t="str">
            <v>10</v>
          </cell>
          <cell r="H18" t="str">
            <v>12</v>
          </cell>
          <cell r="I18" t="str">
            <v>000100</v>
          </cell>
          <cell r="J18" t="str">
            <v>10</v>
          </cell>
          <cell r="K18" t="str">
            <v>94</v>
          </cell>
          <cell r="L18" t="str">
            <v>10</v>
          </cell>
          <cell r="M18" t="str">
            <v>01010</v>
          </cell>
          <cell r="N18" t="str">
            <v>0</v>
          </cell>
          <cell r="O18" t="str">
            <v>21</v>
          </cell>
          <cell r="P18" t="str">
            <v>001000</v>
          </cell>
          <cell r="Q18" t="str">
            <v>01</v>
          </cell>
          <cell r="R18" t="str">
            <v>CB</v>
          </cell>
          <cell r="S18" t="str">
            <v>11</v>
          </cell>
          <cell r="T18" t="str">
            <v>00101</v>
          </cell>
          <cell r="U18" t="str">
            <v>1</v>
          </cell>
        </row>
        <row r="19">
          <cell r="A19" t="str">
            <v>01101</v>
          </cell>
          <cell r="B19">
            <v>5</v>
          </cell>
          <cell r="C19" t="str">
            <v>12</v>
          </cell>
          <cell r="D19" t="str">
            <v>00</v>
          </cell>
          <cell r="E19" t="str">
            <v>01</v>
          </cell>
          <cell r="F19" t="str">
            <v>00</v>
          </cell>
          <cell r="G19" t="str">
            <v>10</v>
          </cell>
          <cell r="H19" t="str">
            <v>21</v>
          </cell>
          <cell r="I19" t="str">
            <v>001000</v>
          </cell>
          <cell r="J19" t="str">
            <v>01</v>
          </cell>
          <cell r="K19" t="str">
            <v>4A</v>
          </cell>
          <cell r="L19" t="str">
            <v>01</v>
          </cell>
          <cell r="M19" t="str">
            <v>00101</v>
          </cell>
          <cell r="N19" t="str">
            <v>0</v>
          </cell>
          <cell r="O19" t="str">
            <v>21</v>
          </cell>
          <cell r="P19" t="str">
            <v>001000</v>
          </cell>
          <cell r="Q19" t="str">
            <v>01</v>
          </cell>
          <cell r="R19" t="str">
            <v>CB</v>
          </cell>
          <cell r="S19" t="str">
            <v>11</v>
          </cell>
          <cell r="T19" t="str">
            <v>00101</v>
          </cell>
          <cell r="U19" t="str">
            <v>1</v>
          </cell>
        </row>
        <row r="20">
          <cell r="A20" t="str">
            <v>01110</v>
          </cell>
          <cell r="B20">
            <v>5</v>
          </cell>
          <cell r="C20" t="str">
            <v>12</v>
          </cell>
          <cell r="D20" t="str">
            <v>00</v>
          </cell>
          <cell r="E20" t="str">
            <v>01</v>
          </cell>
          <cell r="F20" t="str">
            <v>00</v>
          </cell>
          <cell r="G20" t="str">
            <v>10</v>
          </cell>
          <cell r="H20" t="str">
            <v>40</v>
          </cell>
          <cell r="I20" t="str">
            <v>010000</v>
          </cell>
          <cell r="J20" t="str">
            <v>00</v>
          </cell>
          <cell r="K20" t="str">
            <v>84</v>
          </cell>
          <cell r="L20" t="str">
            <v>10</v>
          </cell>
          <cell r="M20" t="str">
            <v>00010</v>
          </cell>
          <cell r="N20" t="str">
            <v>0</v>
          </cell>
          <cell r="O20" t="str">
            <v>21</v>
          </cell>
          <cell r="P20" t="str">
            <v>001000</v>
          </cell>
          <cell r="Q20" t="str">
            <v>01</v>
          </cell>
          <cell r="R20" t="str">
            <v>CB</v>
          </cell>
          <cell r="S20" t="str">
            <v>11</v>
          </cell>
          <cell r="T20" t="str">
            <v>00101</v>
          </cell>
          <cell r="U20" t="str">
            <v>1</v>
          </cell>
        </row>
        <row r="21">
          <cell r="A21" t="str">
            <v>01111</v>
          </cell>
          <cell r="B21">
            <v>5</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21</v>
          </cell>
          <cell r="P21" t="str">
            <v>001000</v>
          </cell>
          <cell r="Q21" t="str">
            <v>01</v>
          </cell>
          <cell r="R21" t="str">
            <v>CB</v>
          </cell>
          <cell r="S21" t="str">
            <v>11</v>
          </cell>
          <cell r="T21" t="str">
            <v>00101</v>
          </cell>
          <cell r="U21" t="str">
            <v>1</v>
          </cell>
        </row>
        <row r="22">
          <cell r="A22" t="str">
            <v>10000</v>
          </cell>
          <cell r="B22">
            <v>5</v>
          </cell>
          <cell r="C22" t="str">
            <v>12</v>
          </cell>
          <cell r="D22" t="str">
            <v>00</v>
          </cell>
          <cell r="E22" t="str">
            <v>01</v>
          </cell>
          <cell r="F22" t="str">
            <v>00</v>
          </cell>
          <cell r="G22" t="str">
            <v>10</v>
          </cell>
          <cell r="H22" t="str">
            <v>0B</v>
          </cell>
          <cell r="I22" t="str">
            <v>000010</v>
          </cell>
          <cell r="J22" t="str">
            <v>11</v>
          </cell>
          <cell r="K22" t="str">
            <v>E8</v>
          </cell>
          <cell r="L22" t="str">
            <v>11</v>
          </cell>
          <cell r="M22" t="str">
            <v>10100</v>
          </cell>
          <cell r="N22" t="str">
            <v>0</v>
          </cell>
          <cell r="O22" t="str">
            <v>29</v>
          </cell>
          <cell r="P22" t="str">
            <v>001010</v>
          </cell>
          <cell r="Q22" t="str">
            <v>01</v>
          </cell>
          <cell r="R22" t="str">
            <v>4B</v>
          </cell>
          <cell r="S22" t="str">
            <v>01</v>
          </cell>
          <cell r="T22" t="str">
            <v>00101</v>
          </cell>
          <cell r="U22" t="str">
            <v>1</v>
          </cell>
        </row>
        <row r="23">
          <cell r="A23" t="str">
            <v>10001</v>
          </cell>
          <cell r="B23">
            <v>5</v>
          </cell>
          <cell r="C23" t="str">
            <v>12</v>
          </cell>
          <cell r="D23" t="str">
            <v>00</v>
          </cell>
          <cell r="E23" t="str">
            <v>01</v>
          </cell>
          <cell r="F23" t="str">
            <v>00</v>
          </cell>
          <cell r="G23" t="str">
            <v>10</v>
          </cell>
          <cell r="H23" t="str">
            <v>12</v>
          </cell>
          <cell r="I23" t="str">
            <v>000100</v>
          </cell>
          <cell r="J23" t="str">
            <v>10</v>
          </cell>
          <cell r="K23" t="str">
            <v>94</v>
          </cell>
          <cell r="L23" t="str">
            <v>10</v>
          </cell>
          <cell r="M23" t="str">
            <v>01010</v>
          </cell>
          <cell r="N23" t="str">
            <v>0</v>
          </cell>
          <cell r="O23" t="str">
            <v>29</v>
          </cell>
          <cell r="P23" t="str">
            <v>001010</v>
          </cell>
          <cell r="Q23" t="str">
            <v>01</v>
          </cell>
          <cell r="R23" t="str">
            <v>4B</v>
          </cell>
          <cell r="S23" t="str">
            <v>01</v>
          </cell>
          <cell r="T23" t="str">
            <v>00101</v>
          </cell>
          <cell r="U23" t="str">
            <v>1</v>
          </cell>
        </row>
        <row r="24">
          <cell r="A24" t="str">
            <v>10010</v>
          </cell>
          <cell r="B24">
            <v>5</v>
          </cell>
          <cell r="C24" t="str">
            <v>12</v>
          </cell>
          <cell r="D24" t="str">
            <v>00</v>
          </cell>
          <cell r="E24" t="str">
            <v>01</v>
          </cell>
          <cell r="F24" t="str">
            <v>00</v>
          </cell>
          <cell r="G24" t="str">
            <v>10</v>
          </cell>
          <cell r="H24" t="str">
            <v>21</v>
          </cell>
          <cell r="I24" t="str">
            <v>001000</v>
          </cell>
          <cell r="J24" t="str">
            <v>01</v>
          </cell>
          <cell r="K24" t="str">
            <v>4A</v>
          </cell>
          <cell r="L24" t="str">
            <v>01</v>
          </cell>
          <cell r="M24" t="str">
            <v>00101</v>
          </cell>
          <cell r="N24" t="str">
            <v>0</v>
          </cell>
          <cell r="O24" t="str">
            <v>29</v>
          </cell>
          <cell r="P24" t="str">
            <v>001010</v>
          </cell>
          <cell r="Q24" t="str">
            <v>01</v>
          </cell>
          <cell r="R24" t="str">
            <v>4B</v>
          </cell>
          <cell r="S24" t="str">
            <v>01</v>
          </cell>
          <cell r="T24" t="str">
            <v>00101</v>
          </cell>
          <cell r="U24" t="str">
            <v>1</v>
          </cell>
        </row>
        <row r="25">
          <cell r="A25" t="str">
            <v>10011</v>
          </cell>
          <cell r="B25">
            <v>5</v>
          </cell>
          <cell r="C25" t="str">
            <v>12</v>
          </cell>
          <cell r="D25" t="str">
            <v>00</v>
          </cell>
          <cell r="E25" t="str">
            <v>01</v>
          </cell>
          <cell r="F25" t="str">
            <v>00</v>
          </cell>
          <cell r="G25" t="str">
            <v>10</v>
          </cell>
          <cell r="H25" t="str">
            <v>40</v>
          </cell>
          <cell r="I25" t="str">
            <v>010000</v>
          </cell>
          <cell r="J25" t="str">
            <v>00</v>
          </cell>
          <cell r="K25" t="str">
            <v>84</v>
          </cell>
          <cell r="L25" t="str">
            <v>10</v>
          </cell>
          <cell r="M25" t="str">
            <v>00010</v>
          </cell>
          <cell r="N25" t="str">
            <v>0</v>
          </cell>
          <cell r="O25" t="str">
            <v>29</v>
          </cell>
          <cell r="P25" t="str">
            <v>001010</v>
          </cell>
          <cell r="Q25" t="str">
            <v>01</v>
          </cell>
          <cell r="R25" t="str">
            <v>4B</v>
          </cell>
          <cell r="S25" t="str">
            <v>01</v>
          </cell>
          <cell r="T25" t="str">
            <v>00101</v>
          </cell>
          <cell r="U25" t="str">
            <v>1</v>
          </cell>
        </row>
        <row r="26">
          <cell r="A26" t="str">
            <v>10100</v>
          </cell>
          <cell r="B26">
            <v>5</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29</v>
          </cell>
          <cell r="P26" t="str">
            <v>001010</v>
          </cell>
          <cell r="Q26" t="str">
            <v>01</v>
          </cell>
          <cell r="R26" t="str">
            <v>4B</v>
          </cell>
          <cell r="S26" t="str">
            <v>01</v>
          </cell>
          <cell r="T26" t="str">
            <v>00101</v>
          </cell>
          <cell r="U26" t="str">
            <v>1</v>
          </cell>
        </row>
        <row r="27">
          <cell r="A27" t="str">
            <v>10101</v>
          </cell>
          <cell r="B27">
            <v>5</v>
          </cell>
          <cell r="C27" t="str">
            <v>13</v>
          </cell>
          <cell r="D27" t="str">
            <v>00</v>
          </cell>
          <cell r="E27" t="str">
            <v>01</v>
          </cell>
          <cell r="F27" t="str">
            <v>00</v>
          </cell>
          <cell r="G27" t="str">
            <v>11</v>
          </cell>
          <cell r="H27" t="str">
            <v>0B</v>
          </cell>
          <cell r="I27" t="str">
            <v>000010</v>
          </cell>
          <cell r="J27" t="str">
            <v>11</v>
          </cell>
          <cell r="K27" t="str">
            <v>E8</v>
          </cell>
          <cell r="L27" t="str">
            <v>11</v>
          </cell>
          <cell r="M27" t="str">
            <v>10100</v>
          </cell>
          <cell r="N27" t="str">
            <v>0</v>
          </cell>
          <cell r="O27" t="str">
            <v>19</v>
          </cell>
          <cell r="P27" t="str">
            <v>000110</v>
          </cell>
          <cell r="Q27" t="str">
            <v>01</v>
          </cell>
          <cell r="R27" t="str">
            <v>4B</v>
          </cell>
          <cell r="S27" t="str">
            <v>01</v>
          </cell>
          <cell r="T27" t="str">
            <v>00101</v>
          </cell>
          <cell r="U27" t="str">
            <v>1</v>
          </cell>
        </row>
        <row r="28">
          <cell r="A28" t="str">
            <v>10110</v>
          </cell>
          <cell r="B28">
            <v>5</v>
          </cell>
          <cell r="C28" t="str">
            <v>13</v>
          </cell>
          <cell r="D28" t="str">
            <v>00</v>
          </cell>
          <cell r="E28" t="str">
            <v>01</v>
          </cell>
          <cell r="F28" t="str">
            <v>00</v>
          </cell>
          <cell r="G28" t="str">
            <v>11</v>
          </cell>
          <cell r="H28" t="str">
            <v>12</v>
          </cell>
          <cell r="I28" t="str">
            <v>000100</v>
          </cell>
          <cell r="J28" t="str">
            <v>10</v>
          </cell>
          <cell r="K28" t="str">
            <v>94</v>
          </cell>
          <cell r="L28" t="str">
            <v>10</v>
          </cell>
          <cell r="M28" t="str">
            <v>01010</v>
          </cell>
          <cell r="N28" t="str">
            <v>0</v>
          </cell>
          <cell r="O28" t="str">
            <v>19</v>
          </cell>
          <cell r="P28" t="str">
            <v>000110</v>
          </cell>
          <cell r="Q28" t="str">
            <v>01</v>
          </cell>
          <cell r="R28" t="str">
            <v>4B</v>
          </cell>
          <cell r="S28" t="str">
            <v>01</v>
          </cell>
          <cell r="T28" t="str">
            <v>00101</v>
          </cell>
          <cell r="U28" t="str">
            <v>1</v>
          </cell>
        </row>
        <row r="29">
          <cell r="A29" t="str">
            <v>10111</v>
          </cell>
          <cell r="B29">
            <v>5</v>
          </cell>
          <cell r="C29" t="str">
            <v>13</v>
          </cell>
          <cell r="D29" t="str">
            <v>00</v>
          </cell>
          <cell r="E29" t="str">
            <v>01</v>
          </cell>
          <cell r="F29" t="str">
            <v>00</v>
          </cell>
          <cell r="G29" t="str">
            <v>11</v>
          </cell>
          <cell r="H29" t="str">
            <v>21</v>
          </cell>
          <cell r="I29" t="str">
            <v>001000</v>
          </cell>
          <cell r="J29" t="str">
            <v>01</v>
          </cell>
          <cell r="K29" t="str">
            <v>4A</v>
          </cell>
          <cell r="L29" t="str">
            <v>01</v>
          </cell>
          <cell r="M29" t="str">
            <v>00101</v>
          </cell>
          <cell r="N29" t="str">
            <v>0</v>
          </cell>
          <cell r="O29" t="str">
            <v>19</v>
          </cell>
          <cell r="P29" t="str">
            <v>000110</v>
          </cell>
          <cell r="Q29" t="str">
            <v>01</v>
          </cell>
          <cell r="R29" t="str">
            <v>4B</v>
          </cell>
          <cell r="S29" t="str">
            <v>01</v>
          </cell>
          <cell r="T29" t="str">
            <v>00101</v>
          </cell>
          <cell r="U29" t="str">
            <v>1</v>
          </cell>
        </row>
        <row r="30">
          <cell r="A30" t="str">
            <v>11000</v>
          </cell>
          <cell r="B30">
            <v>5</v>
          </cell>
          <cell r="C30" t="str">
            <v>13</v>
          </cell>
          <cell r="D30" t="str">
            <v>00</v>
          </cell>
          <cell r="E30" t="str">
            <v>01</v>
          </cell>
          <cell r="F30" t="str">
            <v>00</v>
          </cell>
          <cell r="G30" t="str">
            <v>11</v>
          </cell>
          <cell r="H30" t="str">
            <v>40</v>
          </cell>
          <cell r="I30" t="str">
            <v>010000</v>
          </cell>
          <cell r="J30" t="str">
            <v>00</v>
          </cell>
          <cell r="K30" t="str">
            <v>84</v>
          </cell>
          <cell r="L30" t="str">
            <v>10</v>
          </cell>
          <cell r="M30" t="str">
            <v>00010</v>
          </cell>
          <cell r="N30" t="str">
            <v>0</v>
          </cell>
          <cell r="O30" t="str">
            <v>19</v>
          </cell>
          <cell r="P30" t="str">
            <v>000110</v>
          </cell>
          <cell r="Q30" t="str">
            <v>01</v>
          </cell>
          <cell r="R30" t="str">
            <v>4B</v>
          </cell>
          <cell r="S30" t="str">
            <v>01</v>
          </cell>
          <cell r="T30" t="str">
            <v>00101</v>
          </cell>
          <cell r="U30" t="str">
            <v>1</v>
          </cell>
        </row>
        <row r="31">
          <cell r="A31" t="str">
            <v>11001</v>
          </cell>
          <cell r="B31">
            <v>5</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19</v>
          </cell>
          <cell r="P31" t="str">
            <v>000110</v>
          </cell>
          <cell r="Q31" t="str">
            <v>01</v>
          </cell>
          <cell r="R31" t="str">
            <v>4B</v>
          </cell>
          <cell r="S31" t="str">
            <v>01</v>
          </cell>
          <cell r="T31" t="str">
            <v>00101</v>
          </cell>
          <cell r="U31" t="str">
            <v>1</v>
          </cell>
        </row>
        <row r="32">
          <cell r="A32" t="str">
            <v>11010</v>
          </cell>
          <cell r="B32">
            <v>5</v>
          </cell>
          <cell r="C32" t="str">
            <v>13</v>
          </cell>
          <cell r="D32" t="str">
            <v>00</v>
          </cell>
          <cell r="E32" t="str">
            <v>01</v>
          </cell>
          <cell r="F32" t="str">
            <v>00</v>
          </cell>
          <cell r="G32" t="str">
            <v>11</v>
          </cell>
          <cell r="H32" t="str">
            <v>0B</v>
          </cell>
          <cell r="I32" t="str">
            <v>000010</v>
          </cell>
          <cell r="J32" t="str">
            <v>11</v>
          </cell>
          <cell r="K32" t="str">
            <v>E8</v>
          </cell>
          <cell r="L32" t="str">
            <v>11</v>
          </cell>
          <cell r="M32" t="str">
            <v>10100</v>
          </cell>
          <cell r="N32" t="str">
            <v>0</v>
          </cell>
          <cell r="O32" t="str">
            <v>1C</v>
          </cell>
          <cell r="P32" t="str">
            <v>000111</v>
          </cell>
          <cell r="Q32" t="str">
            <v>00</v>
          </cell>
          <cell r="R32" t="str">
            <v>8B</v>
          </cell>
          <cell r="S32" t="str">
            <v>10</v>
          </cell>
          <cell r="T32" t="str">
            <v>00101</v>
          </cell>
          <cell r="U32" t="str">
            <v>1</v>
          </cell>
        </row>
        <row r="33">
          <cell r="A33" t="str">
            <v>11011</v>
          </cell>
          <cell r="B33">
            <v>5</v>
          </cell>
          <cell r="C33" t="str">
            <v>13</v>
          </cell>
          <cell r="D33" t="str">
            <v>00</v>
          </cell>
          <cell r="E33" t="str">
            <v>01</v>
          </cell>
          <cell r="F33" t="str">
            <v>00</v>
          </cell>
          <cell r="G33" t="str">
            <v>11</v>
          </cell>
          <cell r="H33" t="str">
            <v>12</v>
          </cell>
          <cell r="I33" t="str">
            <v>000100</v>
          </cell>
          <cell r="J33" t="str">
            <v>10</v>
          </cell>
          <cell r="K33" t="str">
            <v>94</v>
          </cell>
          <cell r="L33" t="str">
            <v>10</v>
          </cell>
          <cell r="M33" t="str">
            <v>01010</v>
          </cell>
          <cell r="N33" t="str">
            <v>0</v>
          </cell>
          <cell r="O33" t="str">
            <v>1C</v>
          </cell>
          <cell r="P33" t="str">
            <v>000111</v>
          </cell>
          <cell r="Q33" t="str">
            <v>00</v>
          </cell>
          <cell r="R33" t="str">
            <v>8B</v>
          </cell>
          <cell r="S33" t="str">
            <v>10</v>
          </cell>
          <cell r="T33" t="str">
            <v>00101</v>
          </cell>
          <cell r="U33" t="str">
            <v>1</v>
          </cell>
        </row>
        <row r="34">
          <cell r="A34" t="str">
            <v>11100</v>
          </cell>
          <cell r="B34">
            <v>5</v>
          </cell>
          <cell r="C34" t="str">
            <v>13</v>
          </cell>
          <cell r="D34" t="str">
            <v>00</v>
          </cell>
          <cell r="E34" t="str">
            <v>01</v>
          </cell>
          <cell r="F34" t="str">
            <v>00</v>
          </cell>
          <cell r="G34" t="str">
            <v>11</v>
          </cell>
          <cell r="H34" t="str">
            <v>21</v>
          </cell>
          <cell r="I34" t="str">
            <v>001000</v>
          </cell>
          <cell r="J34" t="str">
            <v>01</v>
          </cell>
          <cell r="K34" t="str">
            <v>4A</v>
          </cell>
          <cell r="L34" t="str">
            <v>01</v>
          </cell>
          <cell r="M34" t="str">
            <v>00101</v>
          </cell>
          <cell r="N34" t="str">
            <v>0</v>
          </cell>
          <cell r="O34" t="str">
            <v>1C</v>
          </cell>
          <cell r="P34" t="str">
            <v>000111</v>
          </cell>
          <cell r="Q34" t="str">
            <v>00</v>
          </cell>
          <cell r="R34" t="str">
            <v>8B</v>
          </cell>
          <cell r="S34" t="str">
            <v>10</v>
          </cell>
          <cell r="T34" t="str">
            <v>00101</v>
          </cell>
          <cell r="U34" t="str">
            <v>1</v>
          </cell>
        </row>
        <row r="35">
          <cell r="A35" t="str">
            <v>11101</v>
          </cell>
          <cell r="B35">
            <v>5</v>
          </cell>
          <cell r="C35" t="str">
            <v>13</v>
          </cell>
          <cell r="D35" t="str">
            <v>00</v>
          </cell>
          <cell r="E35" t="str">
            <v>01</v>
          </cell>
          <cell r="F35" t="str">
            <v>00</v>
          </cell>
          <cell r="G35" t="str">
            <v>11</v>
          </cell>
          <cell r="H35" t="str">
            <v>40</v>
          </cell>
          <cell r="I35" t="str">
            <v>010000</v>
          </cell>
          <cell r="J35" t="str">
            <v>00</v>
          </cell>
          <cell r="K35" t="str">
            <v>84</v>
          </cell>
          <cell r="L35" t="str">
            <v>10</v>
          </cell>
          <cell r="M35" t="str">
            <v>00010</v>
          </cell>
          <cell r="N35" t="str">
            <v>0</v>
          </cell>
          <cell r="O35" t="str">
            <v>1C</v>
          </cell>
          <cell r="P35" t="str">
            <v>000111</v>
          </cell>
          <cell r="Q35" t="str">
            <v>00</v>
          </cell>
          <cell r="R35" t="str">
            <v>8B</v>
          </cell>
          <cell r="S35" t="str">
            <v>10</v>
          </cell>
          <cell r="T35" t="str">
            <v>00101</v>
          </cell>
          <cell r="U35" t="str">
            <v>1</v>
          </cell>
        </row>
        <row r="36">
          <cell r="A36" t="str">
            <v>11110</v>
          </cell>
          <cell r="B36">
            <v>5</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8B</v>
          </cell>
          <cell r="S36" t="str">
            <v>10</v>
          </cell>
          <cell r="T36" t="str">
            <v>00101</v>
          </cell>
          <cell r="U36" t="str">
            <v>1</v>
          </cell>
        </row>
        <row r="37">
          <cell r="A37" t="str">
            <v>11111</v>
          </cell>
          <cell r="B37">
            <v>5</v>
          </cell>
          <cell r="C37" t="str">
            <v>13</v>
          </cell>
          <cell r="D37" t="str">
            <v>00</v>
          </cell>
          <cell r="E37" t="str">
            <v>01</v>
          </cell>
          <cell r="F37" t="str">
            <v>00</v>
          </cell>
          <cell r="G37" t="str">
            <v>11</v>
          </cell>
          <cell r="H37" t="str">
            <v>21</v>
          </cell>
          <cell r="I37" t="str">
            <v>001000</v>
          </cell>
          <cell r="J37" t="str">
            <v>01</v>
          </cell>
          <cell r="K37" t="str">
            <v>4A</v>
          </cell>
          <cell r="L37" t="str">
            <v>01</v>
          </cell>
          <cell r="M37" t="str">
            <v>00101</v>
          </cell>
          <cell r="N37" t="str">
            <v>0</v>
          </cell>
          <cell r="O37" t="str">
            <v>28</v>
          </cell>
          <cell r="P37" t="str">
            <v>001010</v>
          </cell>
          <cell r="Q37" t="str">
            <v>00</v>
          </cell>
          <cell r="R37" t="str">
            <v>8B</v>
          </cell>
          <cell r="S37" t="str">
            <v>10</v>
          </cell>
          <cell r="T37" t="str">
            <v>00101</v>
          </cell>
          <cell r="U37" t="str">
            <v>1</v>
          </cell>
        </row>
      </sheetData>
      <sheetData sheetId="6">
        <row r="6">
          <cell r="A6" t="str">
            <v>00000</v>
          </cell>
          <cell r="B6">
            <v>3</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00</v>
          </cell>
          <cell r="S6" t="str">
            <v>00</v>
          </cell>
          <cell r="T6" t="str">
            <v>00000</v>
          </cell>
          <cell r="U6" t="str">
            <v>0</v>
          </cell>
        </row>
        <row r="7">
          <cell r="A7" t="str">
            <v>00001</v>
          </cell>
          <cell r="B7">
            <v>3</v>
          </cell>
          <cell r="C7" t="str">
            <v>12</v>
          </cell>
          <cell r="D7" t="str">
            <v>00</v>
          </cell>
          <cell r="E7" t="str">
            <v>01</v>
          </cell>
          <cell r="F7" t="str">
            <v>00</v>
          </cell>
          <cell r="G7" t="str">
            <v>10</v>
          </cell>
          <cell r="H7" t="str">
            <v>0B</v>
          </cell>
          <cell r="I7" t="str">
            <v>000010</v>
          </cell>
          <cell r="J7" t="str">
            <v>11</v>
          </cell>
          <cell r="K7" t="str">
            <v>18</v>
          </cell>
          <cell r="L7" t="str">
            <v>00</v>
          </cell>
          <cell r="M7" t="str">
            <v>01100</v>
          </cell>
          <cell r="N7" t="str">
            <v>0</v>
          </cell>
          <cell r="O7" t="str">
            <v>13</v>
          </cell>
          <cell r="P7" t="str">
            <v>000100</v>
          </cell>
          <cell r="Q7" t="str">
            <v>11</v>
          </cell>
          <cell r="R7" t="str">
            <v>0C</v>
          </cell>
          <cell r="S7" t="str">
            <v>00</v>
          </cell>
          <cell r="T7" t="str">
            <v>00110</v>
          </cell>
          <cell r="U7" t="str">
            <v>0</v>
          </cell>
        </row>
        <row r="8">
          <cell r="A8" t="str">
            <v>00010</v>
          </cell>
          <cell r="B8">
            <v>3</v>
          </cell>
          <cell r="C8" t="str">
            <v>12</v>
          </cell>
          <cell r="D8" t="str">
            <v>00</v>
          </cell>
          <cell r="E8" t="str">
            <v>01</v>
          </cell>
          <cell r="F8" t="str">
            <v>00</v>
          </cell>
          <cell r="G8" t="str">
            <v>10</v>
          </cell>
          <cell r="H8" t="str">
            <v>11</v>
          </cell>
          <cell r="I8" t="str">
            <v>000100</v>
          </cell>
          <cell r="J8" t="str">
            <v>01</v>
          </cell>
          <cell r="K8" t="str">
            <v>8C</v>
          </cell>
          <cell r="L8" t="str">
            <v>10</v>
          </cell>
          <cell r="M8" t="str">
            <v>00110</v>
          </cell>
          <cell r="N8" t="str">
            <v>0</v>
          </cell>
          <cell r="O8" t="str">
            <v>13</v>
          </cell>
          <cell r="P8" t="str">
            <v>000100</v>
          </cell>
          <cell r="Q8" t="str">
            <v>11</v>
          </cell>
          <cell r="R8" t="str">
            <v>0C</v>
          </cell>
          <cell r="S8" t="str">
            <v>00</v>
          </cell>
          <cell r="T8" t="str">
            <v>00110</v>
          </cell>
          <cell r="U8" t="str">
            <v>0</v>
          </cell>
        </row>
        <row r="9">
          <cell r="A9" t="str">
            <v>00011</v>
          </cell>
          <cell r="B9">
            <v>3</v>
          </cell>
          <cell r="C9" t="str">
            <v>12</v>
          </cell>
          <cell r="D9" t="str">
            <v>00</v>
          </cell>
          <cell r="E9" t="str">
            <v>01</v>
          </cell>
          <cell r="F9" t="str">
            <v>00</v>
          </cell>
          <cell r="G9" t="str">
            <v>10</v>
          </cell>
          <cell r="H9" t="str">
            <v>20</v>
          </cell>
          <cell r="I9" t="str">
            <v>001000</v>
          </cell>
          <cell r="J9" t="str">
            <v>00</v>
          </cell>
          <cell r="K9" t="str">
            <v>C6</v>
          </cell>
          <cell r="L9" t="str">
            <v>11</v>
          </cell>
          <cell r="M9" t="str">
            <v>00011</v>
          </cell>
          <cell r="N9" t="str">
            <v>0</v>
          </cell>
          <cell r="O9" t="str">
            <v>13</v>
          </cell>
          <cell r="P9" t="str">
            <v>000100</v>
          </cell>
          <cell r="Q9" t="str">
            <v>11</v>
          </cell>
          <cell r="R9" t="str">
            <v>0C</v>
          </cell>
          <cell r="S9" t="str">
            <v>00</v>
          </cell>
          <cell r="T9" t="str">
            <v>00110</v>
          </cell>
          <cell r="U9" t="str">
            <v>0</v>
          </cell>
        </row>
        <row r="10">
          <cell r="A10" t="str">
            <v>00100</v>
          </cell>
          <cell r="B10">
            <v>3</v>
          </cell>
          <cell r="C10" t="str">
            <v>12</v>
          </cell>
          <cell r="D10" t="str">
            <v>00</v>
          </cell>
          <cell r="E10" t="str">
            <v>01</v>
          </cell>
          <cell r="F10" t="str">
            <v>00</v>
          </cell>
          <cell r="G10" t="str">
            <v>10</v>
          </cell>
          <cell r="H10" t="str">
            <v>40</v>
          </cell>
          <cell r="I10" t="str">
            <v>010000</v>
          </cell>
          <cell r="J10" t="str">
            <v>00</v>
          </cell>
          <cell r="K10" t="str">
            <v>42</v>
          </cell>
          <cell r="L10" t="str">
            <v>01</v>
          </cell>
          <cell r="M10" t="str">
            <v>00001</v>
          </cell>
          <cell r="N10" t="str">
            <v>0</v>
          </cell>
          <cell r="O10" t="str">
            <v>13</v>
          </cell>
          <cell r="P10" t="str">
            <v>000100</v>
          </cell>
          <cell r="Q10" t="str">
            <v>11</v>
          </cell>
          <cell r="R10" t="str">
            <v>0C</v>
          </cell>
          <cell r="S10" t="str">
            <v>00</v>
          </cell>
          <cell r="T10" t="str">
            <v>00110</v>
          </cell>
          <cell r="U10" t="str">
            <v>0</v>
          </cell>
        </row>
        <row r="11">
          <cell r="A11" t="str">
            <v>00101</v>
          </cell>
          <cell r="B11">
            <v>3</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13</v>
          </cell>
          <cell r="P11" t="str">
            <v>000100</v>
          </cell>
          <cell r="Q11" t="str">
            <v>11</v>
          </cell>
          <cell r="R11" t="str">
            <v>0C</v>
          </cell>
          <cell r="S11" t="str">
            <v>00</v>
          </cell>
          <cell r="T11" t="str">
            <v>00110</v>
          </cell>
          <cell r="U11" t="str">
            <v>0</v>
          </cell>
        </row>
        <row r="12">
          <cell r="A12" t="str">
            <v>00110</v>
          </cell>
          <cell r="B12">
            <v>3</v>
          </cell>
          <cell r="C12" t="str">
            <v>12</v>
          </cell>
          <cell r="D12" t="str">
            <v>00</v>
          </cell>
          <cell r="E12" t="str">
            <v>01</v>
          </cell>
          <cell r="F12" t="str">
            <v>00</v>
          </cell>
          <cell r="G12" t="str">
            <v>10</v>
          </cell>
          <cell r="H12" t="str">
            <v>0B</v>
          </cell>
          <cell r="I12" t="str">
            <v>000010</v>
          </cell>
          <cell r="J12" t="str">
            <v>11</v>
          </cell>
          <cell r="K12" t="str">
            <v>18</v>
          </cell>
          <cell r="L12" t="str">
            <v>00</v>
          </cell>
          <cell r="M12" t="str">
            <v>01100</v>
          </cell>
          <cell r="N12" t="str">
            <v>0</v>
          </cell>
          <cell r="O12" t="str">
            <v>1A</v>
          </cell>
          <cell r="P12" t="str">
            <v>000110</v>
          </cell>
          <cell r="Q12" t="str">
            <v>10</v>
          </cell>
          <cell r="R12" t="str">
            <v>4C</v>
          </cell>
          <cell r="S12" t="str">
            <v>01</v>
          </cell>
          <cell r="T12" t="str">
            <v>00110</v>
          </cell>
          <cell r="U12" t="str">
            <v>0</v>
          </cell>
        </row>
        <row r="13">
          <cell r="A13" t="str">
            <v>00111</v>
          </cell>
          <cell r="B13">
            <v>3</v>
          </cell>
          <cell r="C13" t="str">
            <v>12</v>
          </cell>
          <cell r="D13" t="str">
            <v>00</v>
          </cell>
          <cell r="E13" t="str">
            <v>01</v>
          </cell>
          <cell r="F13" t="str">
            <v>00</v>
          </cell>
          <cell r="G13" t="str">
            <v>10</v>
          </cell>
          <cell r="H13" t="str">
            <v>11</v>
          </cell>
          <cell r="I13" t="str">
            <v>000100</v>
          </cell>
          <cell r="J13" t="str">
            <v>01</v>
          </cell>
          <cell r="K13" t="str">
            <v>8C</v>
          </cell>
          <cell r="L13" t="str">
            <v>10</v>
          </cell>
          <cell r="M13" t="str">
            <v>00110</v>
          </cell>
          <cell r="N13" t="str">
            <v>0</v>
          </cell>
          <cell r="O13" t="str">
            <v>1A</v>
          </cell>
          <cell r="P13" t="str">
            <v>000110</v>
          </cell>
          <cell r="Q13" t="str">
            <v>10</v>
          </cell>
          <cell r="R13" t="str">
            <v>4C</v>
          </cell>
          <cell r="S13" t="str">
            <v>01</v>
          </cell>
          <cell r="T13" t="str">
            <v>00110</v>
          </cell>
          <cell r="U13" t="str">
            <v>0</v>
          </cell>
        </row>
        <row r="14">
          <cell r="A14" t="str">
            <v>01000</v>
          </cell>
          <cell r="B14">
            <v>3</v>
          </cell>
          <cell r="C14" t="str">
            <v>12</v>
          </cell>
          <cell r="D14" t="str">
            <v>00</v>
          </cell>
          <cell r="E14" t="str">
            <v>01</v>
          </cell>
          <cell r="F14" t="str">
            <v>00</v>
          </cell>
          <cell r="G14" t="str">
            <v>10</v>
          </cell>
          <cell r="H14" t="str">
            <v>20</v>
          </cell>
          <cell r="I14" t="str">
            <v>001000</v>
          </cell>
          <cell r="J14" t="str">
            <v>00</v>
          </cell>
          <cell r="K14" t="str">
            <v>C6</v>
          </cell>
          <cell r="L14" t="str">
            <v>11</v>
          </cell>
          <cell r="M14" t="str">
            <v>00011</v>
          </cell>
          <cell r="N14" t="str">
            <v>0</v>
          </cell>
          <cell r="O14" t="str">
            <v>1A</v>
          </cell>
          <cell r="P14" t="str">
            <v>000110</v>
          </cell>
          <cell r="Q14" t="str">
            <v>10</v>
          </cell>
          <cell r="R14" t="str">
            <v>4C</v>
          </cell>
          <cell r="S14" t="str">
            <v>01</v>
          </cell>
          <cell r="T14" t="str">
            <v>00110</v>
          </cell>
          <cell r="U14" t="str">
            <v>0</v>
          </cell>
        </row>
        <row r="15">
          <cell r="A15" t="str">
            <v>01001</v>
          </cell>
          <cell r="B15">
            <v>3</v>
          </cell>
          <cell r="C15" t="str">
            <v>12</v>
          </cell>
          <cell r="D15" t="str">
            <v>00</v>
          </cell>
          <cell r="E15" t="str">
            <v>01</v>
          </cell>
          <cell r="F15" t="str">
            <v>00</v>
          </cell>
          <cell r="G15" t="str">
            <v>10</v>
          </cell>
          <cell r="H15" t="str">
            <v>40</v>
          </cell>
          <cell r="I15" t="str">
            <v>010000</v>
          </cell>
          <cell r="J15" t="str">
            <v>00</v>
          </cell>
          <cell r="K15" t="str">
            <v>42</v>
          </cell>
          <cell r="L15" t="str">
            <v>01</v>
          </cell>
          <cell r="M15" t="str">
            <v>00001</v>
          </cell>
          <cell r="N15" t="str">
            <v>0</v>
          </cell>
          <cell r="O15" t="str">
            <v>1A</v>
          </cell>
          <cell r="P15" t="str">
            <v>000110</v>
          </cell>
          <cell r="Q15" t="str">
            <v>10</v>
          </cell>
          <cell r="R15" t="str">
            <v>4C</v>
          </cell>
          <cell r="S15" t="str">
            <v>01</v>
          </cell>
          <cell r="T15" t="str">
            <v>00110</v>
          </cell>
          <cell r="U15" t="str">
            <v>0</v>
          </cell>
        </row>
        <row r="16">
          <cell r="A16" t="str">
            <v>01010</v>
          </cell>
          <cell r="B16">
            <v>3</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1A</v>
          </cell>
          <cell r="P16" t="str">
            <v>000110</v>
          </cell>
          <cell r="Q16" t="str">
            <v>10</v>
          </cell>
          <cell r="R16" t="str">
            <v>4C</v>
          </cell>
          <cell r="S16" t="str">
            <v>01</v>
          </cell>
          <cell r="T16" t="str">
            <v>00110</v>
          </cell>
          <cell r="U16" t="str">
            <v>0</v>
          </cell>
        </row>
        <row r="17">
          <cell r="A17" t="str">
            <v>01011</v>
          </cell>
          <cell r="B17">
            <v>3</v>
          </cell>
          <cell r="C17" t="str">
            <v>12</v>
          </cell>
          <cell r="D17" t="str">
            <v>00</v>
          </cell>
          <cell r="E17" t="str">
            <v>01</v>
          </cell>
          <cell r="F17" t="str">
            <v>00</v>
          </cell>
          <cell r="G17" t="str">
            <v>10</v>
          </cell>
          <cell r="H17" t="str">
            <v>0B</v>
          </cell>
          <cell r="I17" t="str">
            <v>000010</v>
          </cell>
          <cell r="J17" t="str">
            <v>11</v>
          </cell>
          <cell r="K17" t="str">
            <v>18</v>
          </cell>
          <cell r="L17" t="str">
            <v>00</v>
          </cell>
          <cell r="M17" t="str">
            <v>01100</v>
          </cell>
          <cell r="N17" t="str">
            <v>0</v>
          </cell>
          <cell r="O17" t="str">
            <v>22</v>
          </cell>
          <cell r="P17" t="str">
            <v>001000</v>
          </cell>
          <cell r="Q17" t="str">
            <v>10</v>
          </cell>
          <cell r="R17" t="str">
            <v>46</v>
          </cell>
          <cell r="S17" t="str">
            <v>01</v>
          </cell>
          <cell r="T17" t="str">
            <v>00011</v>
          </cell>
          <cell r="U17" t="str">
            <v>0</v>
          </cell>
        </row>
        <row r="18">
          <cell r="A18" t="str">
            <v>01100</v>
          </cell>
          <cell r="B18">
            <v>3</v>
          </cell>
          <cell r="C18" t="str">
            <v>12</v>
          </cell>
          <cell r="D18" t="str">
            <v>00</v>
          </cell>
          <cell r="E18" t="str">
            <v>01</v>
          </cell>
          <cell r="F18" t="str">
            <v>00</v>
          </cell>
          <cell r="G18" t="str">
            <v>10</v>
          </cell>
          <cell r="H18" t="str">
            <v>11</v>
          </cell>
          <cell r="I18" t="str">
            <v>000100</v>
          </cell>
          <cell r="J18" t="str">
            <v>01</v>
          </cell>
          <cell r="K18" t="str">
            <v>8C</v>
          </cell>
          <cell r="L18" t="str">
            <v>10</v>
          </cell>
          <cell r="M18" t="str">
            <v>00110</v>
          </cell>
          <cell r="N18" t="str">
            <v>0</v>
          </cell>
          <cell r="O18" t="str">
            <v>22</v>
          </cell>
          <cell r="P18" t="str">
            <v>001000</v>
          </cell>
          <cell r="Q18" t="str">
            <v>10</v>
          </cell>
          <cell r="R18" t="str">
            <v>46</v>
          </cell>
          <cell r="S18" t="str">
            <v>01</v>
          </cell>
          <cell r="T18" t="str">
            <v>00011</v>
          </cell>
          <cell r="U18" t="str">
            <v>0</v>
          </cell>
        </row>
        <row r="19">
          <cell r="A19" t="str">
            <v>01101</v>
          </cell>
          <cell r="B19">
            <v>3</v>
          </cell>
          <cell r="C19" t="str">
            <v>12</v>
          </cell>
          <cell r="D19" t="str">
            <v>00</v>
          </cell>
          <cell r="E19" t="str">
            <v>01</v>
          </cell>
          <cell r="F19" t="str">
            <v>00</v>
          </cell>
          <cell r="G19" t="str">
            <v>10</v>
          </cell>
          <cell r="H19" t="str">
            <v>20</v>
          </cell>
          <cell r="I19" t="str">
            <v>001000</v>
          </cell>
          <cell r="J19" t="str">
            <v>00</v>
          </cell>
          <cell r="K19" t="str">
            <v>C6</v>
          </cell>
          <cell r="L19" t="str">
            <v>11</v>
          </cell>
          <cell r="M19" t="str">
            <v>00011</v>
          </cell>
          <cell r="N19" t="str">
            <v>0</v>
          </cell>
          <cell r="O19" t="str">
            <v>22</v>
          </cell>
          <cell r="P19" t="str">
            <v>001000</v>
          </cell>
          <cell r="Q19" t="str">
            <v>10</v>
          </cell>
          <cell r="R19" t="str">
            <v>46</v>
          </cell>
          <cell r="S19" t="str">
            <v>01</v>
          </cell>
          <cell r="T19" t="str">
            <v>00011</v>
          </cell>
          <cell r="U19" t="str">
            <v>0</v>
          </cell>
        </row>
        <row r="20">
          <cell r="A20" t="str">
            <v>01110</v>
          </cell>
          <cell r="B20">
            <v>3</v>
          </cell>
          <cell r="C20" t="str">
            <v>12</v>
          </cell>
          <cell r="D20" t="str">
            <v>00</v>
          </cell>
          <cell r="E20" t="str">
            <v>01</v>
          </cell>
          <cell r="F20" t="str">
            <v>00</v>
          </cell>
          <cell r="G20" t="str">
            <v>10</v>
          </cell>
          <cell r="H20" t="str">
            <v>40</v>
          </cell>
          <cell r="I20" t="str">
            <v>010000</v>
          </cell>
          <cell r="J20" t="str">
            <v>00</v>
          </cell>
          <cell r="K20" t="str">
            <v>42</v>
          </cell>
          <cell r="L20" t="str">
            <v>01</v>
          </cell>
          <cell r="M20" t="str">
            <v>00001</v>
          </cell>
          <cell r="N20" t="str">
            <v>0</v>
          </cell>
          <cell r="O20" t="str">
            <v>22</v>
          </cell>
          <cell r="P20" t="str">
            <v>001000</v>
          </cell>
          <cell r="Q20" t="str">
            <v>10</v>
          </cell>
          <cell r="R20" t="str">
            <v>46</v>
          </cell>
          <cell r="S20" t="str">
            <v>01</v>
          </cell>
          <cell r="T20" t="str">
            <v>00011</v>
          </cell>
          <cell r="U20" t="str">
            <v>0</v>
          </cell>
        </row>
        <row r="21">
          <cell r="A21" t="str">
            <v>01111</v>
          </cell>
          <cell r="B21">
            <v>3</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22</v>
          </cell>
          <cell r="P21" t="str">
            <v>001000</v>
          </cell>
          <cell r="Q21" t="str">
            <v>10</v>
          </cell>
          <cell r="R21" t="str">
            <v>46</v>
          </cell>
          <cell r="S21" t="str">
            <v>01</v>
          </cell>
          <cell r="T21" t="str">
            <v>00011</v>
          </cell>
          <cell r="U21" t="str">
            <v>0</v>
          </cell>
        </row>
        <row r="22">
          <cell r="A22" t="str">
            <v>10000</v>
          </cell>
          <cell r="B22">
            <v>3</v>
          </cell>
          <cell r="C22" t="str">
            <v>12</v>
          </cell>
          <cell r="D22" t="str">
            <v>00</v>
          </cell>
          <cell r="E22" t="str">
            <v>01</v>
          </cell>
          <cell r="F22" t="str">
            <v>00</v>
          </cell>
          <cell r="G22" t="str">
            <v>10</v>
          </cell>
          <cell r="H22" t="str">
            <v>0B</v>
          </cell>
          <cell r="I22" t="str">
            <v>000010</v>
          </cell>
          <cell r="J22" t="str">
            <v>11</v>
          </cell>
          <cell r="K22" t="str">
            <v>18</v>
          </cell>
          <cell r="L22" t="str">
            <v>00</v>
          </cell>
          <cell r="M22" t="str">
            <v>01100</v>
          </cell>
          <cell r="N22" t="str">
            <v>0</v>
          </cell>
          <cell r="O22" t="str">
            <v>29</v>
          </cell>
          <cell r="P22" t="str">
            <v>001010</v>
          </cell>
          <cell r="Q22" t="str">
            <v>01</v>
          </cell>
          <cell r="R22" t="str">
            <v>86</v>
          </cell>
          <cell r="S22" t="str">
            <v>10</v>
          </cell>
          <cell r="T22" t="str">
            <v>00011</v>
          </cell>
          <cell r="U22" t="str">
            <v>0</v>
          </cell>
        </row>
        <row r="23">
          <cell r="A23" t="str">
            <v>10001</v>
          </cell>
          <cell r="B23">
            <v>3</v>
          </cell>
          <cell r="C23" t="str">
            <v>12</v>
          </cell>
          <cell r="D23" t="str">
            <v>00</v>
          </cell>
          <cell r="E23" t="str">
            <v>01</v>
          </cell>
          <cell r="F23" t="str">
            <v>00</v>
          </cell>
          <cell r="G23" t="str">
            <v>10</v>
          </cell>
          <cell r="H23" t="str">
            <v>11</v>
          </cell>
          <cell r="I23" t="str">
            <v>000100</v>
          </cell>
          <cell r="J23" t="str">
            <v>01</v>
          </cell>
          <cell r="K23" t="str">
            <v>8C</v>
          </cell>
          <cell r="L23" t="str">
            <v>10</v>
          </cell>
          <cell r="M23" t="str">
            <v>00110</v>
          </cell>
          <cell r="N23" t="str">
            <v>0</v>
          </cell>
          <cell r="O23" t="str">
            <v>29</v>
          </cell>
          <cell r="P23" t="str">
            <v>001010</v>
          </cell>
          <cell r="Q23" t="str">
            <v>01</v>
          </cell>
          <cell r="R23" t="str">
            <v>86</v>
          </cell>
          <cell r="S23" t="str">
            <v>10</v>
          </cell>
          <cell r="T23" t="str">
            <v>00011</v>
          </cell>
          <cell r="U23" t="str">
            <v>0</v>
          </cell>
        </row>
        <row r="24">
          <cell r="A24" t="str">
            <v>10010</v>
          </cell>
          <cell r="B24">
            <v>3</v>
          </cell>
          <cell r="C24" t="str">
            <v>12</v>
          </cell>
          <cell r="D24" t="str">
            <v>00</v>
          </cell>
          <cell r="E24" t="str">
            <v>01</v>
          </cell>
          <cell r="F24" t="str">
            <v>00</v>
          </cell>
          <cell r="G24" t="str">
            <v>10</v>
          </cell>
          <cell r="H24" t="str">
            <v>20</v>
          </cell>
          <cell r="I24" t="str">
            <v>001000</v>
          </cell>
          <cell r="J24" t="str">
            <v>00</v>
          </cell>
          <cell r="K24" t="str">
            <v>C6</v>
          </cell>
          <cell r="L24" t="str">
            <v>11</v>
          </cell>
          <cell r="M24" t="str">
            <v>00011</v>
          </cell>
          <cell r="N24" t="str">
            <v>0</v>
          </cell>
          <cell r="O24" t="str">
            <v>29</v>
          </cell>
          <cell r="P24" t="str">
            <v>001010</v>
          </cell>
          <cell r="Q24" t="str">
            <v>01</v>
          </cell>
          <cell r="R24" t="str">
            <v>86</v>
          </cell>
          <cell r="S24" t="str">
            <v>10</v>
          </cell>
          <cell r="T24" t="str">
            <v>00011</v>
          </cell>
          <cell r="U24" t="str">
            <v>0</v>
          </cell>
        </row>
        <row r="25">
          <cell r="A25" t="str">
            <v>10011</v>
          </cell>
          <cell r="B25">
            <v>3</v>
          </cell>
          <cell r="C25" t="str">
            <v>12</v>
          </cell>
          <cell r="D25" t="str">
            <v>00</v>
          </cell>
          <cell r="E25" t="str">
            <v>01</v>
          </cell>
          <cell r="F25" t="str">
            <v>00</v>
          </cell>
          <cell r="G25" t="str">
            <v>10</v>
          </cell>
          <cell r="H25" t="str">
            <v>40</v>
          </cell>
          <cell r="I25" t="str">
            <v>010000</v>
          </cell>
          <cell r="J25" t="str">
            <v>00</v>
          </cell>
          <cell r="K25" t="str">
            <v>42</v>
          </cell>
          <cell r="L25" t="str">
            <v>01</v>
          </cell>
          <cell r="M25" t="str">
            <v>00001</v>
          </cell>
          <cell r="N25" t="str">
            <v>0</v>
          </cell>
          <cell r="O25" t="str">
            <v>29</v>
          </cell>
          <cell r="P25" t="str">
            <v>001010</v>
          </cell>
          <cell r="Q25" t="str">
            <v>01</v>
          </cell>
          <cell r="R25" t="str">
            <v>86</v>
          </cell>
          <cell r="S25" t="str">
            <v>10</v>
          </cell>
          <cell r="T25" t="str">
            <v>00011</v>
          </cell>
          <cell r="U25" t="str">
            <v>0</v>
          </cell>
        </row>
        <row r="26">
          <cell r="A26" t="str">
            <v>10100</v>
          </cell>
          <cell r="B26">
            <v>3</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29</v>
          </cell>
          <cell r="P26" t="str">
            <v>001010</v>
          </cell>
          <cell r="Q26" t="str">
            <v>01</v>
          </cell>
          <cell r="R26" t="str">
            <v>86</v>
          </cell>
          <cell r="S26" t="str">
            <v>10</v>
          </cell>
          <cell r="T26" t="str">
            <v>00011</v>
          </cell>
          <cell r="U26" t="str">
            <v>0</v>
          </cell>
        </row>
        <row r="27">
          <cell r="A27" t="str">
            <v>10101</v>
          </cell>
          <cell r="B27">
            <v>3</v>
          </cell>
          <cell r="C27" t="str">
            <v>13</v>
          </cell>
          <cell r="D27" t="str">
            <v>00</v>
          </cell>
          <cell r="E27" t="str">
            <v>01</v>
          </cell>
          <cell r="F27" t="str">
            <v>00</v>
          </cell>
          <cell r="G27" t="str">
            <v>11</v>
          </cell>
          <cell r="H27" t="str">
            <v>0B</v>
          </cell>
          <cell r="I27" t="str">
            <v>000010</v>
          </cell>
          <cell r="J27" t="str">
            <v>11</v>
          </cell>
          <cell r="K27" t="str">
            <v>18</v>
          </cell>
          <cell r="L27" t="str">
            <v>00</v>
          </cell>
          <cell r="M27" t="str">
            <v>01100</v>
          </cell>
          <cell r="N27" t="str">
            <v>0</v>
          </cell>
          <cell r="O27" t="str">
            <v>19</v>
          </cell>
          <cell r="P27" t="str">
            <v>000110</v>
          </cell>
          <cell r="Q27" t="str">
            <v>01</v>
          </cell>
          <cell r="R27" t="str">
            <v>86</v>
          </cell>
          <cell r="S27" t="str">
            <v>10</v>
          </cell>
          <cell r="T27" t="str">
            <v>00011</v>
          </cell>
          <cell r="U27" t="str">
            <v>0</v>
          </cell>
        </row>
        <row r="28">
          <cell r="A28" t="str">
            <v>10110</v>
          </cell>
          <cell r="B28">
            <v>3</v>
          </cell>
          <cell r="C28" t="str">
            <v>13</v>
          </cell>
          <cell r="D28" t="str">
            <v>00</v>
          </cell>
          <cell r="E28" t="str">
            <v>01</v>
          </cell>
          <cell r="F28" t="str">
            <v>00</v>
          </cell>
          <cell r="G28" t="str">
            <v>11</v>
          </cell>
          <cell r="H28" t="str">
            <v>11</v>
          </cell>
          <cell r="I28" t="str">
            <v>000100</v>
          </cell>
          <cell r="J28" t="str">
            <v>01</v>
          </cell>
          <cell r="K28" t="str">
            <v>8C</v>
          </cell>
          <cell r="L28" t="str">
            <v>10</v>
          </cell>
          <cell r="M28" t="str">
            <v>00110</v>
          </cell>
          <cell r="N28" t="str">
            <v>0</v>
          </cell>
          <cell r="O28" t="str">
            <v>19</v>
          </cell>
          <cell r="P28" t="str">
            <v>000110</v>
          </cell>
          <cell r="Q28" t="str">
            <v>01</v>
          </cell>
          <cell r="R28" t="str">
            <v>86</v>
          </cell>
          <cell r="S28" t="str">
            <v>10</v>
          </cell>
          <cell r="T28" t="str">
            <v>00011</v>
          </cell>
          <cell r="U28" t="str">
            <v>0</v>
          </cell>
        </row>
        <row r="29">
          <cell r="A29" t="str">
            <v>10111</v>
          </cell>
          <cell r="B29">
            <v>3</v>
          </cell>
          <cell r="C29" t="str">
            <v>13</v>
          </cell>
          <cell r="D29" t="str">
            <v>00</v>
          </cell>
          <cell r="E29" t="str">
            <v>01</v>
          </cell>
          <cell r="F29" t="str">
            <v>00</v>
          </cell>
          <cell r="G29" t="str">
            <v>11</v>
          </cell>
          <cell r="H29" t="str">
            <v>20</v>
          </cell>
          <cell r="I29" t="str">
            <v>001000</v>
          </cell>
          <cell r="J29" t="str">
            <v>00</v>
          </cell>
          <cell r="K29" t="str">
            <v>C6</v>
          </cell>
          <cell r="L29" t="str">
            <v>11</v>
          </cell>
          <cell r="M29" t="str">
            <v>00011</v>
          </cell>
          <cell r="N29" t="str">
            <v>0</v>
          </cell>
          <cell r="O29" t="str">
            <v>19</v>
          </cell>
          <cell r="P29" t="str">
            <v>000110</v>
          </cell>
          <cell r="Q29" t="str">
            <v>01</v>
          </cell>
          <cell r="R29" t="str">
            <v>86</v>
          </cell>
          <cell r="S29" t="str">
            <v>10</v>
          </cell>
          <cell r="T29" t="str">
            <v>00011</v>
          </cell>
          <cell r="U29" t="str">
            <v>0</v>
          </cell>
        </row>
        <row r="30">
          <cell r="A30" t="str">
            <v>11000</v>
          </cell>
          <cell r="B30">
            <v>3</v>
          </cell>
          <cell r="C30" t="str">
            <v>13</v>
          </cell>
          <cell r="D30" t="str">
            <v>00</v>
          </cell>
          <cell r="E30" t="str">
            <v>01</v>
          </cell>
          <cell r="F30" t="str">
            <v>00</v>
          </cell>
          <cell r="G30" t="str">
            <v>11</v>
          </cell>
          <cell r="H30" t="str">
            <v>40</v>
          </cell>
          <cell r="I30" t="str">
            <v>010000</v>
          </cell>
          <cell r="J30" t="str">
            <v>00</v>
          </cell>
          <cell r="K30" t="str">
            <v>42</v>
          </cell>
          <cell r="L30" t="str">
            <v>01</v>
          </cell>
          <cell r="M30" t="str">
            <v>00001</v>
          </cell>
          <cell r="N30" t="str">
            <v>0</v>
          </cell>
          <cell r="O30" t="str">
            <v>19</v>
          </cell>
          <cell r="P30" t="str">
            <v>000110</v>
          </cell>
          <cell r="Q30" t="str">
            <v>01</v>
          </cell>
          <cell r="R30" t="str">
            <v>86</v>
          </cell>
          <cell r="S30" t="str">
            <v>10</v>
          </cell>
          <cell r="T30" t="str">
            <v>00011</v>
          </cell>
          <cell r="U30" t="str">
            <v>0</v>
          </cell>
        </row>
        <row r="31">
          <cell r="A31" t="str">
            <v>11001</v>
          </cell>
          <cell r="B31">
            <v>3</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19</v>
          </cell>
          <cell r="P31" t="str">
            <v>000110</v>
          </cell>
          <cell r="Q31" t="str">
            <v>01</v>
          </cell>
          <cell r="R31" t="str">
            <v>86</v>
          </cell>
          <cell r="S31" t="str">
            <v>10</v>
          </cell>
          <cell r="T31" t="str">
            <v>00011</v>
          </cell>
          <cell r="U31" t="str">
            <v>0</v>
          </cell>
        </row>
        <row r="32">
          <cell r="A32" t="str">
            <v>11010</v>
          </cell>
          <cell r="B32">
            <v>3</v>
          </cell>
          <cell r="C32" t="str">
            <v>13</v>
          </cell>
          <cell r="D32" t="str">
            <v>00</v>
          </cell>
          <cell r="E32" t="str">
            <v>01</v>
          </cell>
          <cell r="F32" t="str">
            <v>00</v>
          </cell>
          <cell r="G32" t="str">
            <v>11</v>
          </cell>
          <cell r="H32" t="str">
            <v>0B</v>
          </cell>
          <cell r="I32" t="str">
            <v>000010</v>
          </cell>
          <cell r="J32" t="str">
            <v>11</v>
          </cell>
          <cell r="K32" t="str">
            <v>18</v>
          </cell>
          <cell r="L32" t="str">
            <v>00</v>
          </cell>
          <cell r="M32" t="str">
            <v>01100</v>
          </cell>
          <cell r="N32" t="str">
            <v>0</v>
          </cell>
          <cell r="O32" t="str">
            <v>1C</v>
          </cell>
          <cell r="P32" t="str">
            <v>000111</v>
          </cell>
          <cell r="Q32" t="str">
            <v>00</v>
          </cell>
          <cell r="R32" t="str">
            <v>C6</v>
          </cell>
          <cell r="S32" t="str">
            <v>11</v>
          </cell>
          <cell r="T32" t="str">
            <v>00011</v>
          </cell>
          <cell r="U32" t="str">
            <v>0</v>
          </cell>
        </row>
        <row r="33">
          <cell r="A33" t="str">
            <v>11011</v>
          </cell>
          <cell r="B33">
            <v>3</v>
          </cell>
          <cell r="C33" t="str">
            <v>13</v>
          </cell>
          <cell r="D33" t="str">
            <v>00</v>
          </cell>
          <cell r="E33" t="str">
            <v>01</v>
          </cell>
          <cell r="F33" t="str">
            <v>00</v>
          </cell>
          <cell r="G33" t="str">
            <v>11</v>
          </cell>
          <cell r="H33" t="str">
            <v>11</v>
          </cell>
          <cell r="I33" t="str">
            <v>000100</v>
          </cell>
          <cell r="J33" t="str">
            <v>01</v>
          </cell>
          <cell r="K33" t="str">
            <v>8C</v>
          </cell>
          <cell r="L33" t="str">
            <v>10</v>
          </cell>
          <cell r="M33" t="str">
            <v>00110</v>
          </cell>
          <cell r="N33" t="str">
            <v>0</v>
          </cell>
          <cell r="O33" t="str">
            <v>1C</v>
          </cell>
          <cell r="P33" t="str">
            <v>000111</v>
          </cell>
          <cell r="Q33" t="str">
            <v>00</v>
          </cell>
          <cell r="R33" t="str">
            <v>C6</v>
          </cell>
          <cell r="S33" t="str">
            <v>11</v>
          </cell>
          <cell r="T33" t="str">
            <v>00011</v>
          </cell>
          <cell r="U33" t="str">
            <v>0</v>
          </cell>
        </row>
        <row r="34">
          <cell r="A34" t="str">
            <v>11100</v>
          </cell>
          <cell r="B34">
            <v>3</v>
          </cell>
          <cell r="C34" t="str">
            <v>13</v>
          </cell>
          <cell r="D34" t="str">
            <v>00</v>
          </cell>
          <cell r="E34" t="str">
            <v>01</v>
          </cell>
          <cell r="F34" t="str">
            <v>00</v>
          </cell>
          <cell r="G34" t="str">
            <v>11</v>
          </cell>
          <cell r="H34" t="str">
            <v>20</v>
          </cell>
          <cell r="I34" t="str">
            <v>001000</v>
          </cell>
          <cell r="J34" t="str">
            <v>00</v>
          </cell>
          <cell r="K34" t="str">
            <v>C6</v>
          </cell>
          <cell r="L34" t="str">
            <v>11</v>
          </cell>
          <cell r="M34" t="str">
            <v>00011</v>
          </cell>
          <cell r="N34" t="str">
            <v>0</v>
          </cell>
          <cell r="O34" t="str">
            <v>1C</v>
          </cell>
          <cell r="P34" t="str">
            <v>000111</v>
          </cell>
          <cell r="Q34" t="str">
            <v>00</v>
          </cell>
          <cell r="R34" t="str">
            <v>C6</v>
          </cell>
          <cell r="S34" t="str">
            <v>11</v>
          </cell>
          <cell r="T34" t="str">
            <v>00011</v>
          </cell>
          <cell r="U34" t="str">
            <v>0</v>
          </cell>
        </row>
        <row r="35">
          <cell r="A35" t="str">
            <v>11101</v>
          </cell>
          <cell r="B35">
            <v>3</v>
          </cell>
          <cell r="C35" t="str">
            <v>13</v>
          </cell>
          <cell r="D35" t="str">
            <v>00</v>
          </cell>
          <cell r="E35" t="str">
            <v>01</v>
          </cell>
          <cell r="F35" t="str">
            <v>00</v>
          </cell>
          <cell r="G35" t="str">
            <v>11</v>
          </cell>
          <cell r="H35" t="str">
            <v>40</v>
          </cell>
          <cell r="I35" t="str">
            <v>010000</v>
          </cell>
          <cell r="J35" t="str">
            <v>00</v>
          </cell>
          <cell r="K35" t="str">
            <v>42</v>
          </cell>
          <cell r="L35" t="str">
            <v>01</v>
          </cell>
          <cell r="M35" t="str">
            <v>00001</v>
          </cell>
          <cell r="N35" t="str">
            <v>0</v>
          </cell>
          <cell r="O35" t="str">
            <v>1C</v>
          </cell>
          <cell r="P35" t="str">
            <v>000111</v>
          </cell>
          <cell r="Q35" t="str">
            <v>00</v>
          </cell>
          <cell r="R35" t="str">
            <v>C6</v>
          </cell>
          <cell r="S35" t="str">
            <v>11</v>
          </cell>
          <cell r="T35" t="str">
            <v>00011</v>
          </cell>
          <cell r="U35" t="str">
            <v>0</v>
          </cell>
        </row>
        <row r="36">
          <cell r="A36" t="str">
            <v>11110</v>
          </cell>
          <cell r="B36">
            <v>3</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C6</v>
          </cell>
          <cell r="S36" t="str">
            <v>11</v>
          </cell>
          <cell r="T36" t="str">
            <v>00011</v>
          </cell>
          <cell r="U36" t="str">
            <v>0</v>
          </cell>
        </row>
        <row r="37">
          <cell r="A37" t="str">
            <v>11111</v>
          </cell>
          <cell r="B37">
            <v>3</v>
          </cell>
          <cell r="C37" t="str">
            <v>13</v>
          </cell>
          <cell r="D37" t="str">
            <v>00</v>
          </cell>
          <cell r="E37" t="str">
            <v>01</v>
          </cell>
          <cell r="F37" t="str">
            <v>00</v>
          </cell>
          <cell r="G37" t="str">
            <v>11</v>
          </cell>
          <cell r="H37" t="str">
            <v>20</v>
          </cell>
          <cell r="I37" t="str">
            <v>001000</v>
          </cell>
          <cell r="J37" t="str">
            <v>00</v>
          </cell>
          <cell r="K37" t="str">
            <v>C6</v>
          </cell>
          <cell r="L37" t="str">
            <v>11</v>
          </cell>
          <cell r="M37" t="str">
            <v>00011</v>
          </cell>
          <cell r="N37" t="str">
            <v>0</v>
          </cell>
          <cell r="O37" t="str">
            <v>28</v>
          </cell>
          <cell r="P37" t="str">
            <v>001010</v>
          </cell>
          <cell r="Q37" t="str">
            <v>00</v>
          </cell>
          <cell r="R37" t="str">
            <v>C6</v>
          </cell>
          <cell r="S37" t="str">
            <v>11</v>
          </cell>
          <cell r="T37" t="str">
            <v>00011</v>
          </cell>
          <cell r="U37" t="str">
            <v>0</v>
          </cell>
        </row>
      </sheetData>
      <sheetData sheetId="7">
        <row r="6">
          <cell r="A6" t="str">
            <v>00000</v>
          </cell>
          <cell r="B6">
            <v>3</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00</v>
          </cell>
          <cell r="S6" t="str">
            <v>00</v>
          </cell>
          <cell r="T6" t="str">
            <v>00000</v>
          </cell>
          <cell r="U6" t="str">
            <v>0</v>
          </cell>
        </row>
        <row r="7">
          <cell r="A7" t="str">
            <v>00001</v>
          </cell>
          <cell r="B7">
            <v>3</v>
          </cell>
          <cell r="C7" t="str">
            <v>12</v>
          </cell>
          <cell r="D7" t="str">
            <v>00</v>
          </cell>
          <cell r="E7" t="str">
            <v>01</v>
          </cell>
          <cell r="F7" t="str">
            <v>00</v>
          </cell>
          <cell r="G7" t="str">
            <v>10</v>
          </cell>
          <cell r="H7" t="str">
            <v>0B</v>
          </cell>
          <cell r="I7" t="str">
            <v>000010</v>
          </cell>
          <cell r="J7" t="str">
            <v>11</v>
          </cell>
          <cell r="K7" t="str">
            <v>18</v>
          </cell>
          <cell r="L7" t="str">
            <v>00</v>
          </cell>
          <cell r="M7" t="str">
            <v>01100</v>
          </cell>
          <cell r="N7" t="str">
            <v>0</v>
          </cell>
          <cell r="O7" t="str">
            <v>13</v>
          </cell>
          <cell r="P7" t="str">
            <v>000100</v>
          </cell>
          <cell r="Q7" t="str">
            <v>11</v>
          </cell>
          <cell r="R7" t="str">
            <v>0C</v>
          </cell>
          <cell r="S7" t="str">
            <v>00</v>
          </cell>
          <cell r="T7" t="str">
            <v>00110</v>
          </cell>
          <cell r="U7" t="str">
            <v>0</v>
          </cell>
        </row>
        <row r="8">
          <cell r="A8" t="str">
            <v>00010</v>
          </cell>
          <cell r="B8">
            <v>3</v>
          </cell>
          <cell r="C8" t="str">
            <v>12</v>
          </cell>
          <cell r="D8" t="str">
            <v>00</v>
          </cell>
          <cell r="E8" t="str">
            <v>01</v>
          </cell>
          <cell r="F8" t="str">
            <v>00</v>
          </cell>
          <cell r="G8" t="str">
            <v>10</v>
          </cell>
          <cell r="H8" t="str">
            <v>11</v>
          </cell>
          <cell r="I8" t="str">
            <v>000100</v>
          </cell>
          <cell r="J8" t="str">
            <v>01</v>
          </cell>
          <cell r="K8" t="str">
            <v>8C</v>
          </cell>
          <cell r="L8" t="str">
            <v>10</v>
          </cell>
          <cell r="M8" t="str">
            <v>00110</v>
          </cell>
          <cell r="N8" t="str">
            <v>0</v>
          </cell>
          <cell r="O8" t="str">
            <v>13</v>
          </cell>
          <cell r="P8" t="str">
            <v>000100</v>
          </cell>
          <cell r="Q8" t="str">
            <v>11</v>
          </cell>
          <cell r="R8" t="str">
            <v>0C</v>
          </cell>
          <cell r="S8" t="str">
            <v>00</v>
          </cell>
          <cell r="T8" t="str">
            <v>00110</v>
          </cell>
          <cell r="U8" t="str">
            <v>0</v>
          </cell>
        </row>
        <row r="9">
          <cell r="A9" t="str">
            <v>00011</v>
          </cell>
          <cell r="B9">
            <v>3</v>
          </cell>
          <cell r="C9" t="str">
            <v>12</v>
          </cell>
          <cell r="D9" t="str">
            <v>00</v>
          </cell>
          <cell r="E9" t="str">
            <v>01</v>
          </cell>
          <cell r="F9" t="str">
            <v>00</v>
          </cell>
          <cell r="G9" t="str">
            <v>10</v>
          </cell>
          <cell r="H9" t="str">
            <v>20</v>
          </cell>
          <cell r="I9" t="str">
            <v>001000</v>
          </cell>
          <cell r="J9" t="str">
            <v>00</v>
          </cell>
          <cell r="K9" t="str">
            <v>C6</v>
          </cell>
          <cell r="L9" t="str">
            <v>11</v>
          </cell>
          <cell r="M9" t="str">
            <v>00011</v>
          </cell>
          <cell r="N9" t="str">
            <v>0</v>
          </cell>
          <cell r="O9" t="str">
            <v>13</v>
          </cell>
          <cell r="P9" t="str">
            <v>000100</v>
          </cell>
          <cell r="Q9" t="str">
            <v>11</v>
          </cell>
          <cell r="R9" t="str">
            <v>0C</v>
          </cell>
          <cell r="S9" t="str">
            <v>00</v>
          </cell>
          <cell r="T9" t="str">
            <v>00110</v>
          </cell>
          <cell r="U9" t="str">
            <v>0</v>
          </cell>
        </row>
        <row r="10">
          <cell r="A10" t="str">
            <v>00100</v>
          </cell>
          <cell r="B10">
            <v>3</v>
          </cell>
          <cell r="C10" t="str">
            <v>12</v>
          </cell>
          <cell r="D10" t="str">
            <v>00</v>
          </cell>
          <cell r="E10" t="str">
            <v>01</v>
          </cell>
          <cell r="F10" t="str">
            <v>00</v>
          </cell>
          <cell r="G10" t="str">
            <v>10</v>
          </cell>
          <cell r="H10" t="str">
            <v>40</v>
          </cell>
          <cell r="I10" t="str">
            <v>010000</v>
          </cell>
          <cell r="J10" t="str">
            <v>00</v>
          </cell>
          <cell r="K10" t="str">
            <v>42</v>
          </cell>
          <cell r="L10" t="str">
            <v>01</v>
          </cell>
          <cell r="M10" t="str">
            <v>00001</v>
          </cell>
          <cell r="N10" t="str">
            <v>0</v>
          </cell>
          <cell r="O10" t="str">
            <v>13</v>
          </cell>
          <cell r="P10" t="str">
            <v>000100</v>
          </cell>
          <cell r="Q10" t="str">
            <v>11</v>
          </cell>
          <cell r="R10" t="str">
            <v>0C</v>
          </cell>
          <cell r="S10" t="str">
            <v>00</v>
          </cell>
          <cell r="T10" t="str">
            <v>00110</v>
          </cell>
          <cell r="U10" t="str">
            <v>0</v>
          </cell>
        </row>
        <row r="11">
          <cell r="A11" t="str">
            <v>00101</v>
          </cell>
          <cell r="B11">
            <v>3</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13</v>
          </cell>
          <cell r="P11" t="str">
            <v>000100</v>
          </cell>
          <cell r="Q11" t="str">
            <v>11</v>
          </cell>
          <cell r="R11" t="str">
            <v>0C</v>
          </cell>
          <cell r="S11" t="str">
            <v>00</v>
          </cell>
          <cell r="T11" t="str">
            <v>00110</v>
          </cell>
          <cell r="U11" t="str">
            <v>0</v>
          </cell>
        </row>
        <row r="12">
          <cell r="A12" t="str">
            <v>00110</v>
          </cell>
          <cell r="B12">
            <v>3</v>
          </cell>
          <cell r="C12" t="str">
            <v>12</v>
          </cell>
          <cell r="D12" t="str">
            <v>00</v>
          </cell>
          <cell r="E12" t="str">
            <v>01</v>
          </cell>
          <cell r="F12" t="str">
            <v>00</v>
          </cell>
          <cell r="G12" t="str">
            <v>10</v>
          </cell>
          <cell r="H12" t="str">
            <v>0B</v>
          </cell>
          <cell r="I12" t="str">
            <v>000010</v>
          </cell>
          <cell r="J12" t="str">
            <v>11</v>
          </cell>
          <cell r="K12" t="str">
            <v>18</v>
          </cell>
          <cell r="L12" t="str">
            <v>00</v>
          </cell>
          <cell r="M12" t="str">
            <v>01100</v>
          </cell>
          <cell r="N12" t="str">
            <v>0</v>
          </cell>
          <cell r="O12" t="str">
            <v>1A</v>
          </cell>
          <cell r="P12" t="str">
            <v>000110</v>
          </cell>
          <cell r="Q12" t="str">
            <v>10</v>
          </cell>
          <cell r="R12" t="str">
            <v>4C</v>
          </cell>
          <cell r="S12" t="str">
            <v>01</v>
          </cell>
          <cell r="T12" t="str">
            <v>00110</v>
          </cell>
          <cell r="U12" t="str">
            <v>0</v>
          </cell>
        </row>
        <row r="13">
          <cell r="A13" t="str">
            <v>00111</v>
          </cell>
          <cell r="B13">
            <v>3</v>
          </cell>
          <cell r="C13" t="str">
            <v>12</v>
          </cell>
          <cell r="D13" t="str">
            <v>00</v>
          </cell>
          <cell r="E13" t="str">
            <v>01</v>
          </cell>
          <cell r="F13" t="str">
            <v>00</v>
          </cell>
          <cell r="G13" t="str">
            <v>10</v>
          </cell>
          <cell r="H13" t="str">
            <v>11</v>
          </cell>
          <cell r="I13" t="str">
            <v>000100</v>
          </cell>
          <cell r="J13" t="str">
            <v>01</v>
          </cell>
          <cell r="K13" t="str">
            <v>8C</v>
          </cell>
          <cell r="L13" t="str">
            <v>10</v>
          </cell>
          <cell r="M13" t="str">
            <v>00110</v>
          </cell>
          <cell r="N13" t="str">
            <v>0</v>
          </cell>
          <cell r="O13" t="str">
            <v>1A</v>
          </cell>
          <cell r="P13" t="str">
            <v>000110</v>
          </cell>
          <cell r="Q13" t="str">
            <v>10</v>
          </cell>
          <cell r="R13" t="str">
            <v>4C</v>
          </cell>
          <cell r="S13" t="str">
            <v>01</v>
          </cell>
          <cell r="T13" t="str">
            <v>00110</v>
          </cell>
          <cell r="U13" t="str">
            <v>0</v>
          </cell>
        </row>
        <row r="14">
          <cell r="A14" t="str">
            <v>01000</v>
          </cell>
          <cell r="B14">
            <v>3</v>
          </cell>
          <cell r="C14" t="str">
            <v>12</v>
          </cell>
          <cell r="D14" t="str">
            <v>00</v>
          </cell>
          <cell r="E14" t="str">
            <v>01</v>
          </cell>
          <cell r="F14" t="str">
            <v>00</v>
          </cell>
          <cell r="G14" t="str">
            <v>10</v>
          </cell>
          <cell r="H14" t="str">
            <v>20</v>
          </cell>
          <cell r="I14" t="str">
            <v>001000</v>
          </cell>
          <cell r="J14" t="str">
            <v>00</v>
          </cell>
          <cell r="K14" t="str">
            <v>C6</v>
          </cell>
          <cell r="L14" t="str">
            <v>11</v>
          </cell>
          <cell r="M14" t="str">
            <v>00011</v>
          </cell>
          <cell r="N14" t="str">
            <v>0</v>
          </cell>
          <cell r="O14" t="str">
            <v>1A</v>
          </cell>
          <cell r="P14" t="str">
            <v>000110</v>
          </cell>
          <cell r="Q14" t="str">
            <v>10</v>
          </cell>
          <cell r="R14" t="str">
            <v>4C</v>
          </cell>
          <cell r="S14" t="str">
            <v>01</v>
          </cell>
          <cell r="T14" t="str">
            <v>00110</v>
          </cell>
          <cell r="U14" t="str">
            <v>0</v>
          </cell>
        </row>
        <row r="15">
          <cell r="A15" t="str">
            <v>01001</v>
          </cell>
          <cell r="B15">
            <v>3</v>
          </cell>
          <cell r="C15" t="str">
            <v>12</v>
          </cell>
          <cell r="D15" t="str">
            <v>00</v>
          </cell>
          <cell r="E15" t="str">
            <v>01</v>
          </cell>
          <cell r="F15" t="str">
            <v>00</v>
          </cell>
          <cell r="G15" t="str">
            <v>10</v>
          </cell>
          <cell r="H15" t="str">
            <v>40</v>
          </cell>
          <cell r="I15" t="str">
            <v>010000</v>
          </cell>
          <cell r="J15" t="str">
            <v>00</v>
          </cell>
          <cell r="K15" t="str">
            <v>42</v>
          </cell>
          <cell r="L15" t="str">
            <v>01</v>
          </cell>
          <cell r="M15" t="str">
            <v>00001</v>
          </cell>
          <cell r="N15" t="str">
            <v>0</v>
          </cell>
          <cell r="O15" t="str">
            <v>1A</v>
          </cell>
          <cell r="P15" t="str">
            <v>000110</v>
          </cell>
          <cell r="Q15" t="str">
            <v>10</v>
          </cell>
          <cell r="R15" t="str">
            <v>4C</v>
          </cell>
          <cell r="S15" t="str">
            <v>01</v>
          </cell>
          <cell r="T15" t="str">
            <v>00110</v>
          </cell>
          <cell r="U15" t="str">
            <v>0</v>
          </cell>
        </row>
        <row r="16">
          <cell r="A16" t="str">
            <v>01010</v>
          </cell>
          <cell r="B16">
            <v>3</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1A</v>
          </cell>
          <cell r="P16" t="str">
            <v>000110</v>
          </cell>
          <cell r="Q16" t="str">
            <v>10</v>
          </cell>
          <cell r="R16" t="str">
            <v>4C</v>
          </cell>
          <cell r="S16" t="str">
            <v>01</v>
          </cell>
          <cell r="T16" t="str">
            <v>00110</v>
          </cell>
          <cell r="U16" t="str">
            <v>0</v>
          </cell>
        </row>
        <row r="17">
          <cell r="A17" t="str">
            <v>01011</v>
          </cell>
          <cell r="B17">
            <v>3</v>
          </cell>
          <cell r="C17" t="str">
            <v>12</v>
          </cell>
          <cell r="D17" t="str">
            <v>00</v>
          </cell>
          <cell r="E17" t="str">
            <v>01</v>
          </cell>
          <cell r="F17" t="str">
            <v>00</v>
          </cell>
          <cell r="G17" t="str">
            <v>10</v>
          </cell>
          <cell r="H17" t="str">
            <v>0B</v>
          </cell>
          <cell r="I17" t="str">
            <v>000010</v>
          </cell>
          <cell r="J17" t="str">
            <v>11</v>
          </cell>
          <cell r="K17" t="str">
            <v>18</v>
          </cell>
          <cell r="L17" t="str">
            <v>00</v>
          </cell>
          <cell r="M17" t="str">
            <v>01100</v>
          </cell>
          <cell r="N17" t="str">
            <v>0</v>
          </cell>
          <cell r="O17" t="str">
            <v>22</v>
          </cell>
          <cell r="P17" t="str">
            <v>001000</v>
          </cell>
          <cell r="Q17" t="str">
            <v>10</v>
          </cell>
          <cell r="R17" t="str">
            <v>46</v>
          </cell>
          <cell r="S17" t="str">
            <v>01</v>
          </cell>
          <cell r="T17" t="str">
            <v>00011</v>
          </cell>
          <cell r="U17" t="str">
            <v>0</v>
          </cell>
        </row>
        <row r="18">
          <cell r="A18" t="str">
            <v>01100</v>
          </cell>
          <cell r="B18">
            <v>3</v>
          </cell>
          <cell r="C18" t="str">
            <v>12</v>
          </cell>
          <cell r="D18" t="str">
            <v>00</v>
          </cell>
          <cell r="E18" t="str">
            <v>01</v>
          </cell>
          <cell r="F18" t="str">
            <v>00</v>
          </cell>
          <cell r="G18" t="str">
            <v>10</v>
          </cell>
          <cell r="H18" t="str">
            <v>11</v>
          </cell>
          <cell r="I18" t="str">
            <v>000100</v>
          </cell>
          <cell r="J18" t="str">
            <v>01</v>
          </cell>
          <cell r="K18" t="str">
            <v>8C</v>
          </cell>
          <cell r="L18" t="str">
            <v>10</v>
          </cell>
          <cell r="M18" t="str">
            <v>00110</v>
          </cell>
          <cell r="N18" t="str">
            <v>0</v>
          </cell>
          <cell r="O18" t="str">
            <v>22</v>
          </cell>
          <cell r="P18" t="str">
            <v>001000</v>
          </cell>
          <cell r="Q18" t="str">
            <v>10</v>
          </cell>
          <cell r="R18" t="str">
            <v>46</v>
          </cell>
          <cell r="S18" t="str">
            <v>01</v>
          </cell>
          <cell r="T18" t="str">
            <v>00011</v>
          </cell>
          <cell r="U18" t="str">
            <v>0</v>
          </cell>
        </row>
        <row r="19">
          <cell r="A19" t="str">
            <v>01101</v>
          </cell>
          <cell r="B19">
            <v>3</v>
          </cell>
          <cell r="C19" t="str">
            <v>12</v>
          </cell>
          <cell r="D19" t="str">
            <v>00</v>
          </cell>
          <cell r="E19" t="str">
            <v>01</v>
          </cell>
          <cell r="F19" t="str">
            <v>00</v>
          </cell>
          <cell r="G19" t="str">
            <v>10</v>
          </cell>
          <cell r="H19" t="str">
            <v>20</v>
          </cell>
          <cell r="I19" t="str">
            <v>001000</v>
          </cell>
          <cell r="J19" t="str">
            <v>00</v>
          </cell>
          <cell r="K19" t="str">
            <v>C6</v>
          </cell>
          <cell r="L19" t="str">
            <v>11</v>
          </cell>
          <cell r="M19" t="str">
            <v>00011</v>
          </cell>
          <cell r="N19" t="str">
            <v>0</v>
          </cell>
          <cell r="O19" t="str">
            <v>22</v>
          </cell>
          <cell r="P19" t="str">
            <v>001000</v>
          </cell>
          <cell r="Q19" t="str">
            <v>10</v>
          </cell>
          <cell r="R19" t="str">
            <v>46</v>
          </cell>
          <cell r="S19" t="str">
            <v>01</v>
          </cell>
          <cell r="T19" t="str">
            <v>00011</v>
          </cell>
          <cell r="U19" t="str">
            <v>0</v>
          </cell>
        </row>
        <row r="20">
          <cell r="A20" t="str">
            <v>01110</v>
          </cell>
          <cell r="B20">
            <v>3</v>
          </cell>
          <cell r="C20" t="str">
            <v>12</v>
          </cell>
          <cell r="D20" t="str">
            <v>00</v>
          </cell>
          <cell r="E20" t="str">
            <v>01</v>
          </cell>
          <cell r="F20" t="str">
            <v>00</v>
          </cell>
          <cell r="G20" t="str">
            <v>10</v>
          </cell>
          <cell r="H20" t="str">
            <v>40</v>
          </cell>
          <cell r="I20" t="str">
            <v>010000</v>
          </cell>
          <cell r="J20" t="str">
            <v>00</v>
          </cell>
          <cell r="K20" t="str">
            <v>42</v>
          </cell>
          <cell r="L20" t="str">
            <v>01</v>
          </cell>
          <cell r="M20" t="str">
            <v>00001</v>
          </cell>
          <cell r="N20" t="str">
            <v>0</v>
          </cell>
          <cell r="O20" t="str">
            <v>22</v>
          </cell>
          <cell r="P20" t="str">
            <v>001000</v>
          </cell>
          <cell r="Q20" t="str">
            <v>10</v>
          </cell>
          <cell r="R20" t="str">
            <v>46</v>
          </cell>
          <cell r="S20" t="str">
            <v>01</v>
          </cell>
          <cell r="T20" t="str">
            <v>00011</v>
          </cell>
          <cell r="U20" t="str">
            <v>0</v>
          </cell>
        </row>
        <row r="21">
          <cell r="A21" t="str">
            <v>01111</v>
          </cell>
          <cell r="B21">
            <v>3</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22</v>
          </cell>
          <cell r="P21" t="str">
            <v>001000</v>
          </cell>
          <cell r="Q21" t="str">
            <v>10</v>
          </cell>
          <cell r="R21" t="str">
            <v>46</v>
          </cell>
          <cell r="S21" t="str">
            <v>01</v>
          </cell>
          <cell r="T21" t="str">
            <v>00011</v>
          </cell>
          <cell r="U21" t="str">
            <v>0</v>
          </cell>
        </row>
        <row r="22">
          <cell r="A22" t="str">
            <v>10000</v>
          </cell>
          <cell r="B22">
            <v>3</v>
          </cell>
          <cell r="C22" t="str">
            <v>12</v>
          </cell>
          <cell r="D22" t="str">
            <v>00</v>
          </cell>
          <cell r="E22" t="str">
            <v>01</v>
          </cell>
          <cell r="F22" t="str">
            <v>00</v>
          </cell>
          <cell r="G22" t="str">
            <v>10</v>
          </cell>
          <cell r="H22" t="str">
            <v>0B</v>
          </cell>
          <cell r="I22" t="str">
            <v>000010</v>
          </cell>
          <cell r="J22" t="str">
            <v>11</v>
          </cell>
          <cell r="K22" t="str">
            <v>18</v>
          </cell>
          <cell r="L22" t="str">
            <v>00</v>
          </cell>
          <cell r="M22" t="str">
            <v>01100</v>
          </cell>
          <cell r="N22" t="str">
            <v>0</v>
          </cell>
          <cell r="O22" t="str">
            <v>29</v>
          </cell>
          <cell r="P22" t="str">
            <v>001010</v>
          </cell>
          <cell r="Q22" t="str">
            <v>01</v>
          </cell>
          <cell r="R22" t="str">
            <v>86</v>
          </cell>
          <cell r="S22" t="str">
            <v>10</v>
          </cell>
          <cell r="T22" t="str">
            <v>00011</v>
          </cell>
          <cell r="U22" t="str">
            <v>0</v>
          </cell>
        </row>
        <row r="23">
          <cell r="A23" t="str">
            <v>10001</v>
          </cell>
          <cell r="B23">
            <v>3</v>
          </cell>
          <cell r="C23" t="str">
            <v>12</v>
          </cell>
          <cell r="D23" t="str">
            <v>00</v>
          </cell>
          <cell r="E23" t="str">
            <v>01</v>
          </cell>
          <cell r="F23" t="str">
            <v>00</v>
          </cell>
          <cell r="G23" t="str">
            <v>10</v>
          </cell>
          <cell r="H23" t="str">
            <v>11</v>
          </cell>
          <cell r="I23" t="str">
            <v>000100</v>
          </cell>
          <cell r="J23" t="str">
            <v>01</v>
          </cell>
          <cell r="K23" t="str">
            <v>8C</v>
          </cell>
          <cell r="L23" t="str">
            <v>10</v>
          </cell>
          <cell r="M23" t="str">
            <v>00110</v>
          </cell>
          <cell r="N23" t="str">
            <v>0</v>
          </cell>
          <cell r="O23" t="str">
            <v>29</v>
          </cell>
          <cell r="P23" t="str">
            <v>001010</v>
          </cell>
          <cell r="Q23" t="str">
            <v>01</v>
          </cell>
          <cell r="R23" t="str">
            <v>86</v>
          </cell>
          <cell r="S23" t="str">
            <v>10</v>
          </cell>
          <cell r="T23" t="str">
            <v>00011</v>
          </cell>
          <cell r="U23" t="str">
            <v>0</v>
          </cell>
        </row>
        <row r="24">
          <cell r="A24" t="str">
            <v>10010</v>
          </cell>
          <cell r="B24">
            <v>3</v>
          </cell>
          <cell r="C24" t="str">
            <v>12</v>
          </cell>
          <cell r="D24" t="str">
            <v>00</v>
          </cell>
          <cell r="E24" t="str">
            <v>01</v>
          </cell>
          <cell r="F24" t="str">
            <v>00</v>
          </cell>
          <cell r="G24" t="str">
            <v>10</v>
          </cell>
          <cell r="H24" t="str">
            <v>20</v>
          </cell>
          <cell r="I24" t="str">
            <v>001000</v>
          </cell>
          <cell r="J24" t="str">
            <v>00</v>
          </cell>
          <cell r="K24" t="str">
            <v>C6</v>
          </cell>
          <cell r="L24" t="str">
            <v>11</v>
          </cell>
          <cell r="M24" t="str">
            <v>00011</v>
          </cell>
          <cell r="N24" t="str">
            <v>0</v>
          </cell>
          <cell r="O24" t="str">
            <v>29</v>
          </cell>
          <cell r="P24" t="str">
            <v>001010</v>
          </cell>
          <cell r="Q24" t="str">
            <v>01</v>
          </cell>
          <cell r="R24" t="str">
            <v>86</v>
          </cell>
          <cell r="S24" t="str">
            <v>10</v>
          </cell>
          <cell r="T24" t="str">
            <v>00011</v>
          </cell>
          <cell r="U24" t="str">
            <v>0</v>
          </cell>
        </row>
        <row r="25">
          <cell r="A25" t="str">
            <v>10011</v>
          </cell>
          <cell r="B25">
            <v>3</v>
          </cell>
          <cell r="C25" t="str">
            <v>12</v>
          </cell>
          <cell r="D25" t="str">
            <v>00</v>
          </cell>
          <cell r="E25" t="str">
            <v>01</v>
          </cell>
          <cell r="F25" t="str">
            <v>00</v>
          </cell>
          <cell r="G25" t="str">
            <v>10</v>
          </cell>
          <cell r="H25" t="str">
            <v>40</v>
          </cell>
          <cell r="I25" t="str">
            <v>010000</v>
          </cell>
          <cell r="J25" t="str">
            <v>00</v>
          </cell>
          <cell r="K25" t="str">
            <v>42</v>
          </cell>
          <cell r="L25" t="str">
            <v>01</v>
          </cell>
          <cell r="M25" t="str">
            <v>00001</v>
          </cell>
          <cell r="N25" t="str">
            <v>0</v>
          </cell>
          <cell r="O25" t="str">
            <v>29</v>
          </cell>
          <cell r="P25" t="str">
            <v>001010</v>
          </cell>
          <cell r="Q25" t="str">
            <v>01</v>
          </cell>
          <cell r="R25" t="str">
            <v>86</v>
          </cell>
          <cell r="S25" t="str">
            <v>10</v>
          </cell>
          <cell r="T25" t="str">
            <v>00011</v>
          </cell>
          <cell r="U25" t="str">
            <v>0</v>
          </cell>
        </row>
        <row r="26">
          <cell r="A26" t="str">
            <v>10100</v>
          </cell>
          <cell r="B26">
            <v>3</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29</v>
          </cell>
          <cell r="P26" t="str">
            <v>001010</v>
          </cell>
          <cell r="Q26" t="str">
            <v>01</v>
          </cell>
          <cell r="R26" t="str">
            <v>86</v>
          </cell>
          <cell r="S26" t="str">
            <v>10</v>
          </cell>
          <cell r="T26" t="str">
            <v>00011</v>
          </cell>
          <cell r="U26" t="str">
            <v>0</v>
          </cell>
        </row>
        <row r="27">
          <cell r="A27" t="str">
            <v>10101</v>
          </cell>
          <cell r="B27">
            <v>3</v>
          </cell>
          <cell r="C27" t="str">
            <v>13</v>
          </cell>
          <cell r="D27" t="str">
            <v>00</v>
          </cell>
          <cell r="E27" t="str">
            <v>01</v>
          </cell>
          <cell r="F27" t="str">
            <v>00</v>
          </cell>
          <cell r="G27" t="str">
            <v>11</v>
          </cell>
          <cell r="H27" t="str">
            <v>0B</v>
          </cell>
          <cell r="I27" t="str">
            <v>000010</v>
          </cell>
          <cell r="J27" t="str">
            <v>11</v>
          </cell>
          <cell r="K27" t="str">
            <v>18</v>
          </cell>
          <cell r="L27" t="str">
            <v>00</v>
          </cell>
          <cell r="M27" t="str">
            <v>01100</v>
          </cell>
          <cell r="N27" t="str">
            <v>0</v>
          </cell>
          <cell r="O27" t="str">
            <v>19</v>
          </cell>
          <cell r="P27" t="str">
            <v>000110</v>
          </cell>
          <cell r="Q27" t="str">
            <v>01</v>
          </cell>
          <cell r="R27" t="str">
            <v>86</v>
          </cell>
          <cell r="S27" t="str">
            <v>10</v>
          </cell>
          <cell r="T27" t="str">
            <v>00011</v>
          </cell>
          <cell r="U27" t="str">
            <v>0</v>
          </cell>
        </row>
        <row r="28">
          <cell r="A28" t="str">
            <v>10110</v>
          </cell>
          <cell r="B28">
            <v>3</v>
          </cell>
          <cell r="C28" t="str">
            <v>13</v>
          </cell>
          <cell r="D28" t="str">
            <v>00</v>
          </cell>
          <cell r="E28" t="str">
            <v>01</v>
          </cell>
          <cell r="F28" t="str">
            <v>00</v>
          </cell>
          <cell r="G28" t="str">
            <v>11</v>
          </cell>
          <cell r="H28" t="str">
            <v>11</v>
          </cell>
          <cell r="I28" t="str">
            <v>000100</v>
          </cell>
          <cell r="J28" t="str">
            <v>01</v>
          </cell>
          <cell r="K28" t="str">
            <v>8C</v>
          </cell>
          <cell r="L28" t="str">
            <v>10</v>
          </cell>
          <cell r="M28" t="str">
            <v>00110</v>
          </cell>
          <cell r="N28" t="str">
            <v>0</v>
          </cell>
          <cell r="O28" t="str">
            <v>19</v>
          </cell>
          <cell r="P28" t="str">
            <v>000110</v>
          </cell>
          <cell r="Q28" t="str">
            <v>01</v>
          </cell>
          <cell r="R28" t="str">
            <v>86</v>
          </cell>
          <cell r="S28" t="str">
            <v>10</v>
          </cell>
          <cell r="T28" t="str">
            <v>00011</v>
          </cell>
          <cell r="U28" t="str">
            <v>0</v>
          </cell>
        </row>
        <row r="29">
          <cell r="A29" t="str">
            <v>10111</v>
          </cell>
          <cell r="B29">
            <v>3</v>
          </cell>
          <cell r="C29" t="str">
            <v>13</v>
          </cell>
          <cell r="D29" t="str">
            <v>00</v>
          </cell>
          <cell r="E29" t="str">
            <v>01</v>
          </cell>
          <cell r="F29" t="str">
            <v>00</v>
          </cell>
          <cell r="G29" t="str">
            <v>11</v>
          </cell>
          <cell r="H29" t="str">
            <v>20</v>
          </cell>
          <cell r="I29" t="str">
            <v>001000</v>
          </cell>
          <cell r="J29" t="str">
            <v>00</v>
          </cell>
          <cell r="K29" t="str">
            <v>C6</v>
          </cell>
          <cell r="L29" t="str">
            <v>11</v>
          </cell>
          <cell r="M29" t="str">
            <v>00011</v>
          </cell>
          <cell r="N29" t="str">
            <v>0</v>
          </cell>
          <cell r="O29" t="str">
            <v>19</v>
          </cell>
          <cell r="P29" t="str">
            <v>000110</v>
          </cell>
          <cell r="Q29" t="str">
            <v>01</v>
          </cell>
          <cell r="R29" t="str">
            <v>86</v>
          </cell>
          <cell r="S29" t="str">
            <v>10</v>
          </cell>
          <cell r="T29" t="str">
            <v>00011</v>
          </cell>
          <cell r="U29" t="str">
            <v>0</v>
          </cell>
        </row>
        <row r="30">
          <cell r="A30" t="str">
            <v>11000</v>
          </cell>
          <cell r="B30">
            <v>3</v>
          </cell>
          <cell r="C30" t="str">
            <v>13</v>
          </cell>
          <cell r="D30" t="str">
            <v>00</v>
          </cell>
          <cell r="E30" t="str">
            <v>01</v>
          </cell>
          <cell r="F30" t="str">
            <v>00</v>
          </cell>
          <cell r="G30" t="str">
            <v>11</v>
          </cell>
          <cell r="H30" t="str">
            <v>40</v>
          </cell>
          <cell r="I30" t="str">
            <v>010000</v>
          </cell>
          <cell r="J30" t="str">
            <v>00</v>
          </cell>
          <cell r="K30" t="str">
            <v>42</v>
          </cell>
          <cell r="L30" t="str">
            <v>01</v>
          </cell>
          <cell r="M30" t="str">
            <v>00001</v>
          </cell>
          <cell r="N30" t="str">
            <v>0</v>
          </cell>
          <cell r="O30" t="str">
            <v>19</v>
          </cell>
          <cell r="P30" t="str">
            <v>000110</v>
          </cell>
          <cell r="Q30" t="str">
            <v>01</v>
          </cell>
          <cell r="R30" t="str">
            <v>86</v>
          </cell>
          <cell r="S30" t="str">
            <v>10</v>
          </cell>
          <cell r="T30" t="str">
            <v>00011</v>
          </cell>
          <cell r="U30" t="str">
            <v>0</v>
          </cell>
        </row>
        <row r="31">
          <cell r="A31" t="str">
            <v>11001</v>
          </cell>
          <cell r="B31">
            <v>3</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19</v>
          </cell>
          <cell r="P31" t="str">
            <v>000110</v>
          </cell>
          <cell r="Q31" t="str">
            <v>01</v>
          </cell>
          <cell r="R31" t="str">
            <v>86</v>
          </cell>
          <cell r="S31" t="str">
            <v>10</v>
          </cell>
          <cell r="T31" t="str">
            <v>00011</v>
          </cell>
          <cell r="U31" t="str">
            <v>0</v>
          </cell>
        </row>
        <row r="32">
          <cell r="A32" t="str">
            <v>11010</v>
          </cell>
          <cell r="B32">
            <v>3</v>
          </cell>
          <cell r="C32" t="str">
            <v>13</v>
          </cell>
          <cell r="D32" t="str">
            <v>00</v>
          </cell>
          <cell r="E32" t="str">
            <v>01</v>
          </cell>
          <cell r="F32" t="str">
            <v>00</v>
          </cell>
          <cell r="G32" t="str">
            <v>11</v>
          </cell>
          <cell r="H32" t="str">
            <v>0B</v>
          </cell>
          <cell r="I32" t="str">
            <v>000010</v>
          </cell>
          <cell r="J32" t="str">
            <v>11</v>
          </cell>
          <cell r="K32" t="str">
            <v>18</v>
          </cell>
          <cell r="L32" t="str">
            <v>00</v>
          </cell>
          <cell r="M32" t="str">
            <v>01100</v>
          </cell>
          <cell r="N32" t="str">
            <v>0</v>
          </cell>
          <cell r="O32" t="str">
            <v>1C</v>
          </cell>
          <cell r="P32" t="str">
            <v>000111</v>
          </cell>
          <cell r="Q32" t="str">
            <v>00</v>
          </cell>
          <cell r="R32" t="str">
            <v>C6</v>
          </cell>
          <cell r="S32" t="str">
            <v>11</v>
          </cell>
          <cell r="T32" t="str">
            <v>00011</v>
          </cell>
          <cell r="U32" t="str">
            <v>0</v>
          </cell>
        </row>
        <row r="33">
          <cell r="A33" t="str">
            <v>11011</v>
          </cell>
          <cell r="B33">
            <v>3</v>
          </cell>
          <cell r="C33" t="str">
            <v>13</v>
          </cell>
          <cell r="D33" t="str">
            <v>00</v>
          </cell>
          <cell r="E33" t="str">
            <v>01</v>
          </cell>
          <cell r="F33" t="str">
            <v>00</v>
          </cell>
          <cell r="G33" t="str">
            <v>11</v>
          </cell>
          <cell r="H33" t="str">
            <v>11</v>
          </cell>
          <cell r="I33" t="str">
            <v>000100</v>
          </cell>
          <cell r="J33" t="str">
            <v>01</v>
          </cell>
          <cell r="K33" t="str">
            <v>8C</v>
          </cell>
          <cell r="L33" t="str">
            <v>10</v>
          </cell>
          <cell r="M33" t="str">
            <v>00110</v>
          </cell>
          <cell r="N33" t="str">
            <v>0</v>
          </cell>
          <cell r="O33" t="str">
            <v>1C</v>
          </cell>
          <cell r="P33" t="str">
            <v>000111</v>
          </cell>
          <cell r="Q33" t="str">
            <v>00</v>
          </cell>
          <cell r="R33" t="str">
            <v>C6</v>
          </cell>
          <cell r="S33" t="str">
            <v>11</v>
          </cell>
          <cell r="T33" t="str">
            <v>00011</v>
          </cell>
          <cell r="U33" t="str">
            <v>0</v>
          </cell>
        </row>
        <row r="34">
          <cell r="A34" t="str">
            <v>11100</v>
          </cell>
          <cell r="B34">
            <v>3</v>
          </cell>
          <cell r="C34" t="str">
            <v>13</v>
          </cell>
          <cell r="D34" t="str">
            <v>00</v>
          </cell>
          <cell r="E34" t="str">
            <v>01</v>
          </cell>
          <cell r="F34" t="str">
            <v>00</v>
          </cell>
          <cell r="G34" t="str">
            <v>11</v>
          </cell>
          <cell r="H34" t="str">
            <v>20</v>
          </cell>
          <cell r="I34" t="str">
            <v>001000</v>
          </cell>
          <cell r="J34" t="str">
            <v>00</v>
          </cell>
          <cell r="K34" t="str">
            <v>C6</v>
          </cell>
          <cell r="L34" t="str">
            <v>11</v>
          </cell>
          <cell r="M34" t="str">
            <v>00011</v>
          </cell>
          <cell r="N34" t="str">
            <v>0</v>
          </cell>
          <cell r="O34" t="str">
            <v>1C</v>
          </cell>
          <cell r="P34" t="str">
            <v>000111</v>
          </cell>
          <cell r="Q34" t="str">
            <v>00</v>
          </cell>
          <cell r="R34" t="str">
            <v>C6</v>
          </cell>
          <cell r="S34" t="str">
            <v>11</v>
          </cell>
          <cell r="T34" t="str">
            <v>00011</v>
          </cell>
          <cell r="U34" t="str">
            <v>0</v>
          </cell>
        </row>
        <row r="35">
          <cell r="A35" t="str">
            <v>11101</v>
          </cell>
          <cell r="B35">
            <v>3</v>
          </cell>
          <cell r="C35" t="str">
            <v>13</v>
          </cell>
          <cell r="D35" t="str">
            <v>00</v>
          </cell>
          <cell r="E35" t="str">
            <v>01</v>
          </cell>
          <cell r="F35" t="str">
            <v>00</v>
          </cell>
          <cell r="G35" t="str">
            <v>11</v>
          </cell>
          <cell r="H35" t="str">
            <v>40</v>
          </cell>
          <cell r="I35" t="str">
            <v>010000</v>
          </cell>
          <cell r="J35" t="str">
            <v>00</v>
          </cell>
          <cell r="K35" t="str">
            <v>42</v>
          </cell>
          <cell r="L35" t="str">
            <v>01</v>
          </cell>
          <cell r="M35" t="str">
            <v>00001</v>
          </cell>
          <cell r="N35" t="str">
            <v>0</v>
          </cell>
          <cell r="O35" t="str">
            <v>1C</v>
          </cell>
          <cell r="P35" t="str">
            <v>000111</v>
          </cell>
          <cell r="Q35" t="str">
            <v>00</v>
          </cell>
          <cell r="R35" t="str">
            <v>C6</v>
          </cell>
          <cell r="S35" t="str">
            <v>11</v>
          </cell>
          <cell r="T35" t="str">
            <v>00011</v>
          </cell>
          <cell r="U35" t="str">
            <v>0</v>
          </cell>
        </row>
        <row r="36">
          <cell r="A36" t="str">
            <v>11110</v>
          </cell>
          <cell r="B36">
            <v>3</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C6</v>
          </cell>
          <cell r="S36" t="str">
            <v>11</v>
          </cell>
          <cell r="T36" t="str">
            <v>00011</v>
          </cell>
          <cell r="U36" t="str">
            <v>0</v>
          </cell>
        </row>
        <row r="37">
          <cell r="A37" t="str">
            <v>11111</v>
          </cell>
          <cell r="B37">
            <v>3</v>
          </cell>
          <cell r="C37" t="str">
            <v>13</v>
          </cell>
          <cell r="D37" t="str">
            <v>00</v>
          </cell>
          <cell r="E37" t="str">
            <v>01</v>
          </cell>
          <cell r="F37" t="str">
            <v>00</v>
          </cell>
          <cell r="G37" t="str">
            <v>11</v>
          </cell>
          <cell r="H37" t="str">
            <v>20</v>
          </cell>
          <cell r="I37" t="str">
            <v>001000</v>
          </cell>
          <cell r="J37" t="str">
            <v>00</v>
          </cell>
          <cell r="K37" t="str">
            <v>C6</v>
          </cell>
          <cell r="L37" t="str">
            <v>11</v>
          </cell>
          <cell r="M37" t="str">
            <v>00011</v>
          </cell>
          <cell r="N37" t="str">
            <v>0</v>
          </cell>
          <cell r="O37" t="str">
            <v>28</v>
          </cell>
          <cell r="P37" t="str">
            <v>001010</v>
          </cell>
          <cell r="Q37" t="str">
            <v>00</v>
          </cell>
          <cell r="R37" t="str">
            <v>C6</v>
          </cell>
          <cell r="S37" t="str">
            <v>11</v>
          </cell>
          <cell r="T37" t="str">
            <v>00011</v>
          </cell>
          <cell r="U37" t="str">
            <v>0</v>
          </cell>
        </row>
      </sheetData>
      <sheetData sheetId="8">
        <row r="6">
          <cell r="A6" t="str">
            <v>00000</v>
          </cell>
          <cell r="B6">
            <v>2</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00</v>
          </cell>
          <cell r="S6" t="str">
            <v>00</v>
          </cell>
          <cell r="T6" t="str">
            <v>00000</v>
          </cell>
          <cell r="U6" t="str">
            <v>0</v>
          </cell>
        </row>
        <row r="7">
          <cell r="A7" t="str">
            <v>00001</v>
          </cell>
          <cell r="B7">
            <v>2</v>
          </cell>
          <cell r="C7" t="str">
            <v>12</v>
          </cell>
          <cell r="D7" t="str">
            <v>00</v>
          </cell>
          <cell r="E7" t="str">
            <v>01</v>
          </cell>
          <cell r="F7" t="str">
            <v>00</v>
          </cell>
          <cell r="G7" t="str">
            <v>10</v>
          </cell>
          <cell r="H7" t="str">
            <v>0A</v>
          </cell>
          <cell r="I7" t="str">
            <v>000010</v>
          </cell>
          <cell r="J7" t="str">
            <v>10</v>
          </cell>
          <cell r="K7" t="str">
            <v>10</v>
          </cell>
          <cell r="L7" t="str">
            <v>00</v>
          </cell>
          <cell r="M7" t="str">
            <v>01000</v>
          </cell>
          <cell r="N7" t="str">
            <v>0</v>
          </cell>
          <cell r="O7" t="str">
            <v>12</v>
          </cell>
          <cell r="P7" t="str">
            <v>000100</v>
          </cell>
          <cell r="Q7" t="str">
            <v>10</v>
          </cell>
          <cell r="R7" t="str">
            <v>08</v>
          </cell>
          <cell r="S7" t="str">
            <v>00</v>
          </cell>
          <cell r="T7" t="str">
            <v>00100</v>
          </cell>
          <cell r="U7" t="str">
            <v>0</v>
          </cell>
        </row>
        <row r="8">
          <cell r="A8" t="str">
            <v>00010</v>
          </cell>
          <cell r="B8">
            <v>2</v>
          </cell>
          <cell r="C8" t="str">
            <v>12</v>
          </cell>
          <cell r="D8" t="str">
            <v>00</v>
          </cell>
          <cell r="E8" t="str">
            <v>01</v>
          </cell>
          <cell r="F8" t="str">
            <v>00</v>
          </cell>
          <cell r="G8" t="str">
            <v>10</v>
          </cell>
          <cell r="H8" t="str">
            <v>11</v>
          </cell>
          <cell r="I8" t="str">
            <v>000100</v>
          </cell>
          <cell r="J8" t="str">
            <v>01</v>
          </cell>
          <cell r="K8" t="str">
            <v>08</v>
          </cell>
          <cell r="L8" t="str">
            <v>00</v>
          </cell>
          <cell r="M8" t="str">
            <v>00100</v>
          </cell>
          <cell r="N8" t="str">
            <v>0</v>
          </cell>
          <cell r="O8" t="str">
            <v>12</v>
          </cell>
          <cell r="P8" t="str">
            <v>000100</v>
          </cell>
          <cell r="Q8" t="str">
            <v>10</v>
          </cell>
          <cell r="R8" t="str">
            <v>08</v>
          </cell>
          <cell r="S8" t="str">
            <v>00</v>
          </cell>
          <cell r="T8" t="str">
            <v>00100</v>
          </cell>
          <cell r="U8" t="str">
            <v>0</v>
          </cell>
        </row>
        <row r="9">
          <cell r="A9" t="str">
            <v>00011</v>
          </cell>
          <cell r="B9">
            <v>2</v>
          </cell>
          <cell r="C9" t="str">
            <v>12</v>
          </cell>
          <cell r="D9" t="str">
            <v>00</v>
          </cell>
          <cell r="E9" t="str">
            <v>01</v>
          </cell>
          <cell r="F9" t="str">
            <v>00</v>
          </cell>
          <cell r="G9" t="str">
            <v>10</v>
          </cell>
          <cell r="H9" t="str">
            <v>20</v>
          </cell>
          <cell r="I9" t="str">
            <v>001000</v>
          </cell>
          <cell r="J9" t="str">
            <v>00</v>
          </cell>
          <cell r="K9" t="str">
            <v>84</v>
          </cell>
          <cell r="L9" t="str">
            <v>10</v>
          </cell>
          <cell r="M9" t="str">
            <v>00010</v>
          </cell>
          <cell r="N9" t="str">
            <v>0</v>
          </cell>
          <cell r="O9" t="str">
            <v>12</v>
          </cell>
          <cell r="P9" t="str">
            <v>000100</v>
          </cell>
          <cell r="Q9" t="str">
            <v>10</v>
          </cell>
          <cell r="R9" t="str">
            <v>08</v>
          </cell>
          <cell r="S9" t="str">
            <v>00</v>
          </cell>
          <cell r="T9" t="str">
            <v>00100</v>
          </cell>
          <cell r="U9" t="str">
            <v>0</v>
          </cell>
        </row>
        <row r="10">
          <cell r="A10" t="str">
            <v>00100</v>
          </cell>
          <cell r="B10">
            <v>2</v>
          </cell>
          <cell r="C10" t="str">
            <v>12</v>
          </cell>
          <cell r="D10" t="str">
            <v>00</v>
          </cell>
          <cell r="E10" t="str">
            <v>01</v>
          </cell>
          <cell r="F10" t="str">
            <v>00</v>
          </cell>
          <cell r="G10" t="str">
            <v>10</v>
          </cell>
          <cell r="H10" t="str">
            <v>40</v>
          </cell>
          <cell r="I10" t="str">
            <v>010000</v>
          </cell>
          <cell r="J10" t="str">
            <v>00</v>
          </cell>
          <cell r="K10" t="str">
            <v>42</v>
          </cell>
          <cell r="L10" t="str">
            <v>01</v>
          </cell>
          <cell r="M10" t="str">
            <v>00001</v>
          </cell>
          <cell r="N10" t="str">
            <v>0</v>
          </cell>
          <cell r="O10" t="str">
            <v>12</v>
          </cell>
          <cell r="P10" t="str">
            <v>000100</v>
          </cell>
          <cell r="Q10" t="str">
            <v>10</v>
          </cell>
          <cell r="R10" t="str">
            <v>08</v>
          </cell>
          <cell r="S10" t="str">
            <v>00</v>
          </cell>
          <cell r="T10" t="str">
            <v>00100</v>
          </cell>
          <cell r="U10" t="str">
            <v>0</v>
          </cell>
        </row>
        <row r="11">
          <cell r="A11" t="str">
            <v>00101</v>
          </cell>
          <cell r="B11">
            <v>2</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12</v>
          </cell>
          <cell r="P11" t="str">
            <v>000100</v>
          </cell>
          <cell r="Q11" t="str">
            <v>10</v>
          </cell>
          <cell r="R11" t="str">
            <v>08</v>
          </cell>
          <cell r="S11" t="str">
            <v>00</v>
          </cell>
          <cell r="T11" t="str">
            <v>00100</v>
          </cell>
          <cell r="U11" t="str">
            <v>0</v>
          </cell>
        </row>
        <row r="12">
          <cell r="A12" t="str">
            <v>00110</v>
          </cell>
          <cell r="B12">
            <v>2</v>
          </cell>
          <cell r="C12" t="str">
            <v>12</v>
          </cell>
          <cell r="D12" t="str">
            <v>00</v>
          </cell>
          <cell r="E12" t="str">
            <v>01</v>
          </cell>
          <cell r="F12" t="str">
            <v>00</v>
          </cell>
          <cell r="G12" t="str">
            <v>10</v>
          </cell>
          <cell r="H12" t="str">
            <v>0A</v>
          </cell>
          <cell r="I12" t="str">
            <v>000010</v>
          </cell>
          <cell r="J12" t="str">
            <v>10</v>
          </cell>
          <cell r="K12" t="str">
            <v>10</v>
          </cell>
          <cell r="L12" t="str">
            <v>00</v>
          </cell>
          <cell r="M12" t="str">
            <v>01000</v>
          </cell>
          <cell r="N12" t="str">
            <v>0</v>
          </cell>
          <cell r="O12" t="str">
            <v>19</v>
          </cell>
          <cell r="P12" t="str">
            <v>000110</v>
          </cell>
          <cell r="Q12" t="str">
            <v>01</v>
          </cell>
          <cell r="R12" t="str">
            <v>88</v>
          </cell>
          <cell r="S12" t="str">
            <v>10</v>
          </cell>
          <cell r="T12" t="str">
            <v>00100</v>
          </cell>
          <cell r="U12" t="str">
            <v>0</v>
          </cell>
        </row>
        <row r="13">
          <cell r="A13" t="str">
            <v>00111</v>
          </cell>
          <cell r="B13">
            <v>2</v>
          </cell>
          <cell r="C13" t="str">
            <v>12</v>
          </cell>
          <cell r="D13" t="str">
            <v>00</v>
          </cell>
          <cell r="E13" t="str">
            <v>01</v>
          </cell>
          <cell r="F13" t="str">
            <v>00</v>
          </cell>
          <cell r="G13" t="str">
            <v>10</v>
          </cell>
          <cell r="H13" t="str">
            <v>11</v>
          </cell>
          <cell r="I13" t="str">
            <v>000100</v>
          </cell>
          <cell r="J13" t="str">
            <v>01</v>
          </cell>
          <cell r="K13" t="str">
            <v>08</v>
          </cell>
          <cell r="L13" t="str">
            <v>00</v>
          </cell>
          <cell r="M13" t="str">
            <v>00100</v>
          </cell>
          <cell r="N13" t="str">
            <v>0</v>
          </cell>
          <cell r="O13" t="str">
            <v>19</v>
          </cell>
          <cell r="P13" t="str">
            <v>000110</v>
          </cell>
          <cell r="Q13" t="str">
            <v>01</v>
          </cell>
          <cell r="R13" t="str">
            <v>88</v>
          </cell>
          <cell r="S13" t="str">
            <v>10</v>
          </cell>
          <cell r="T13" t="str">
            <v>00100</v>
          </cell>
          <cell r="U13" t="str">
            <v>0</v>
          </cell>
        </row>
        <row r="14">
          <cell r="A14" t="str">
            <v>01000</v>
          </cell>
          <cell r="B14">
            <v>2</v>
          </cell>
          <cell r="C14" t="str">
            <v>12</v>
          </cell>
          <cell r="D14" t="str">
            <v>00</v>
          </cell>
          <cell r="E14" t="str">
            <v>01</v>
          </cell>
          <cell r="F14" t="str">
            <v>00</v>
          </cell>
          <cell r="G14" t="str">
            <v>10</v>
          </cell>
          <cell r="H14" t="str">
            <v>20</v>
          </cell>
          <cell r="I14" t="str">
            <v>001000</v>
          </cell>
          <cell r="J14" t="str">
            <v>00</v>
          </cell>
          <cell r="K14" t="str">
            <v>84</v>
          </cell>
          <cell r="L14" t="str">
            <v>10</v>
          </cell>
          <cell r="M14" t="str">
            <v>00010</v>
          </cell>
          <cell r="N14" t="str">
            <v>0</v>
          </cell>
          <cell r="O14" t="str">
            <v>19</v>
          </cell>
          <cell r="P14" t="str">
            <v>000110</v>
          </cell>
          <cell r="Q14" t="str">
            <v>01</v>
          </cell>
          <cell r="R14" t="str">
            <v>88</v>
          </cell>
          <cell r="S14" t="str">
            <v>10</v>
          </cell>
          <cell r="T14" t="str">
            <v>00100</v>
          </cell>
          <cell r="U14" t="str">
            <v>0</v>
          </cell>
        </row>
        <row r="15">
          <cell r="A15" t="str">
            <v>01001</v>
          </cell>
          <cell r="B15">
            <v>2</v>
          </cell>
          <cell r="C15" t="str">
            <v>12</v>
          </cell>
          <cell r="D15" t="str">
            <v>00</v>
          </cell>
          <cell r="E15" t="str">
            <v>01</v>
          </cell>
          <cell r="F15" t="str">
            <v>00</v>
          </cell>
          <cell r="G15" t="str">
            <v>10</v>
          </cell>
          <cell r="H15" t="str">
            <v>40</v>
          </cell>
          <cell r="I15" t="str">
            <v>010000</v>
          </cell>
          <cell r="J15" t="str">
            <v>00</v>
          </cell>
          <cell r="K15" t="str">
            <v>42</v>
          </cell>
          <cell r="L15" t="str">
            <v>01</v>
          </cell>
          <cell r="M15" t="str">
            <v>00001</v>
          </cell>
          <cell r="N15" t="str">
            <v>0</v>
          </cell>
          <cell r="O15" t="str">
            <v>19</v>
          </cell>
          <cell r="P15" t="str">
            <v>000110</v>
          </cell>
          <cell r="Q15" t="str">
            <v>01</v>
          </cell>
          <cell r="R15" t="str">
            <v>88</v>
          </cell>
          <cell r="S15" t="str">
            <v>10</v>
          </cell>
          <cell r="T15" t="str">
            <v>00100</v>
          </cell>
          <cell r="U15" t="str">
            <v>0</v>
          </cell>
        </row>
        <row r="16">
          <cell r="A16" t="str">
            <v>01010</v>
          </cell>
          <cell r="B16">
            <v>2</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19</v>
          </cell>
          <cell r="P16" t="str">
            <v>000110</v>
          </cell>
          <cell r="Q16" t="str">
            <v>01</v>
          </cell>
          <cell r="R16" t="str">
            <v>88</v>
          </cell>
          <cell r="S16" t="str">
            <v>10</v>
          </cell>
          <cell r="T16" t="str">
            <v>00100</v>
          </cell>
          <cell r="U16" t="str">
            <v>0</v>
          </cell>
        </row>
        <row r="17">
          <cell r="A17" t="str">
            <v>01011</v>
          </cell>
          <cell r="B17">
            <v>2</v>
          </cell>
          <cell r="C17" t="str">
            <v>12</v>
          </cell>
          <cell r="D17" t="str">
            <v>00</v>
          </cell>
          <cell r="E17" t="str">
            <v>01</v>
          </cell>
          <cell r="F17" t="str">
            <v>00</v>
          </cell>
          <cell r="G17" t="str">
            <v>10</v>
          </cell>
          <cell r="H17" t="str">
            <v>0A</v>
          </cell>
          <cell r="I17" t="str">
            <v>000010</v>
          </cell>
          <cell r="J17" t="str">
            <v>10</v>
          </cell>
          <cell r="K17" t="str">
            <v>10</v>
          </cell>
          <cell r="L17" t="str">
            <v>00</v>
          </cell>
          <cell r="M17" t="str">
            <v>01000</v>
          </cell>
          <cell r="N17" t="str">
            <v>0</v>
          </cell>
          <cell r="O17" t="str">
            <v>21</v>
          </cell>
          <cell r="P17" t="str">
            <v>001000</v>
          </cell>
          <cell r="Q17" t="str">
            <v>01</v>
          </cell>
          <cell r="R17" t="str">
            <v>84</v>
          </cell>
          <cell r="S17" t="str">
            <v>10</v>
          </cell>
          <cell r="T17" t="str">
            <v>00010</v>
          </cell>
          <cell r="U17" t="str">
            <v>0</v>
          </cell>
        </row>
        <row r="18">
          <cell r="A18" t="str">
            <v>01100</v>
          </cell>
          <cell r="B18">
            <v>2</v>
          </cell>
          <cell r="C18" t="str">
            <v>12</v>
          </cell>
          <cell r="D18" t="str">
            <v>00</v>
          </cell>
          <cell r="E18" t="str">
            <v>01</v>
          </cell>
          <cell r="F18" t="str">
            <v>00</v>
          </cell>
          <cell r="G18" t="str">
            <v>10</v>
          </cell>
          <cell r="H18" t="str">
            <v>11</v>
          </cell>
          <cell r="I18" t="str">
            <v>000100</v>
          </cell>
          <cell r="J18" t="str">
            <v>01</v>
          </cell>
          <cell r="K18" t="str">
            <v>08</v>
          </cell>
          <cell r="L18" t="str">
            <v>00</v>
          </cell>
          <cell r="M18" t="str">
            <v>00100</v>
          </cell>
          <cell r="N18" t="str">
            <v>0</v>
          </cell>
          <cell r="O18" t="str">
            <v>21</v>
          </cell>
          <cell r="P18" t="str">
            <v>001000</v>
          </cell>
          <cell r="Q18" t="str">
            <v>01</v>
          </cell>
          <cell r="R18" t="str">
            <v>84</v>
          </cell>
          <cell r="S18" t="str">
            <v>10</v>
          </cell>
          <cell r="T18" t="str">
            <v>00010</v>
          </cell>
          <cell r="U18" t="str">
            <v>0</v>
          </cell>
        </row>
        <row r="19">
          <cell r="A19" t="str">
            <v>01101</v>
          </cell>
          <cell r="B19">
            <v>2</v>
          </cell>
          <cell r="C19" t="str">
            <v>12</v>
          </cell>
          <cell r="D19" t="str">
            <v>00</v>
          </cell>
          <cell r="E19" t="str">
            <v>01</v>
          </cell>
          <cell r="F19" t="str">
            <v>00</v>
          </cell>
          <cell r="G19" t="str">
            <v>10</v>
          </cell>
          <cell r="H19" t="str">
            <v>20</v>
          </cell>
          <cell r="I19" t="str">
            <v>001000</v>
          </cell>
          <cell r="J19" t="str">
            <v>00</v>
          </cell>
          <cell r="K19" t="str">
            <v>84</v>
          </cell>
          <cell r="L19" t="str">
            <v>10</v>
          </cell>
          <cell r="M19" t="str">
            <v>00010</v>
          </cell>
          <cell r="N19" t="str">
            <v>0</v>
          </cell>
          <cell r="O19" t="str">
            <v>21</v>
          </cell>
          <cell r="P19" t="str">
            <v>001000</v>
          </cell>
          <cell r="Q19" t="str">
            <v>01</v>
          </cell>
          <cell r="R19" t="str">
            <v>84</v>
          </cell>
          <cell r="S19" t="str">
            <v>10</v>
          </cell>
          <cell r="T19" t="str">
            <v>00010</v>
          </cell>
          <cell r="U19" t="str">
            <v>0</v>
          </cell>
        </row>
        <row r="20">
          <cell r="A20" t="str">
            <v>01110</v>
          </cell>
          <cell r="B20">
            <v>2</v>
          </cell>
          <cell r="C20" t="str">
            <v>12</v>
          </cell>
          <cell r="D20" t="str">
            <v>00</v>
          </cell>
          <cell r="E20" t="str">
            <v>01</v>
          </cell>
          <cell r="F20" t="str">
            <v>00</v>
          </cell>
          <cell r="G20" t="str">
            <v>10</v>
          </cell>
          <cell r="H20" t="str">
            <v>40</v>
          </cell>
          <cell r="I20" t="str">
            <v>010000</v>
          </cell>
          <cell r="J20" t="str">
            <v>00</v>
          </cell>
          <cell r="K20" t="str">
            <v>42</v>
          </cell>
          <cell r="L20" t="str">
            <v>01</v>
          </cell>
          <cell r="M20" t="str">
            <v>00001</v>
          </cell>
          <cell r="N20" t="str">
            <v>0</v>
          </cell>
          <cell r="O20" t="str">
            <v>21</v>
          </cell>
          <cell r="P20" t="str">
            <v>001000</v>
          </cell>
          <cell r="Q20" t="str">
            <v>01</v>
          </cell>
          <cell r="R20" t="str">
            <v>84</v>
          </cell>
          <cell r="S20" t="str">
            <v>10</v>
          </cell>
          <cell r="T20" t="str">
            <v>00010</v>
          </cell>
          <cell r="U20" t="str">
            <v>0</v>
          </cell>
        </row>
        <row r="21">
          <cell r="A21" t="str">
            <v>01111</v>
          </cell>
          <cell r="B21">
            <v>2</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21</v>
          </cell>
          <cell r="P21" t="str">
            <v>001000</v>
          </cell>
          <cell r="Q21" t="str">
            <v>01</v>
          </cell>
          <cell r="R21" t="str">
            <v>84</v>
          </cell>
          <cell r="S21" t="str">
            <v>10</v>
          </cell>
          <cell r="T21" t="str">
            <v>00010</v>
          </cell>
          <cell r="U21" t="str">
            <v>0</v>
          </cell>
        </row>
        <row r="22">
          <cell r="A22" t="str">
            <v>10000</v>
          </cell>
          <cell r="B22">
            <v>2</v>
          </cell>
          <cell r="C22" t="str">
            <v>12</v>
          </cell>
          <cell r="D22" t="str">
            <v>00</v>
          </cell>
          <cell r="E22" t="str">
            <v>01</v>
          </cell>
          <cell r="F22" t="str">
            <v>00</v>
          </cell>
          <cell r="G22" t="str">
            <v>10</v>
          </cell>
          <cell r="H22" t="str">
            <v>0A</v>
          </cell>
          <cell r="I22" t="str">
            <v>000010</v>
          </cell>
          <cell r="J22" t="str">
            <v>10</v>
          </cell>
          <cell r="K22" t="str">
            <v>10</v>
          </cell>
          <cell r="L22" t="str">
            <v>00</v>
          </cell>
          <cell r="M22" t="str">
            <v>01000</v>
          </cell>
          <cell r="N22" t="str">
            <v>0</v>
          </cell>
          <cell r="O22" t="str">
            <v>29</v>
          </cell>
          <cell r="P22" t="str">
            <v>001010</v>
          </cell>
          <cell r="Q22" t="str">
            <v>01</v>
          </cell>
          <cell r="R22" t="str">
            <v>04</v>
          </cell>
          <cell r="S22" t="str">
            <v>00</v>
          </cell>
          <cell r="T22" t="str">
            <v>00010</v>
          </cell>
          <cell r="U22" t="str">
            <v>0</v>
          </cell>
        </row>
        <row r="23">
          <cell r="A23" t="str">
            <v>10001</v>
          </cell>
          <cell r="B23">
            <v>2</v>
          </cell>
          <cell r="C23" t="str">
            <v>12</v>
          </cell>
          <cell r="D23" t="str">
            <v>00</v>
          </cell>
          <cell r="E23" t="str">
            <v>01</v>
          </cell>
          <cell r="F23" t="str">
            <v>00</v>
          </cell>
          <cell r="G23" t="str">
            <v>10</v>
          </cell>
          <cell r="H23" t="str">
            <v>11</v>
          </cell>
          <cell r="I23" t="str">
            <v>000100</v>
          </cell>
          <cell r="J23" t="str">
            <v>01</v>
          </cell>
          <cell r="K23" t="str">
            <v>08</v>
          </cell>
          <cell r="L23" t="str">
            <v>00</v>
          </cell>
          <cell r="M23" t="str">
            <v>00100</v>
          </cell>
          <cell r="N23" t="str">
            <v>0</v>
          </cell>
          <cell r="O23" t="str">
            <v>29</v>
          </cell>
          <cell r="P23" t="str">
            <v>001010</v>
          </cell>
          <cell r="Q23" t="str">
            <v>01</v>
          </cell>
          <cell r="R23" t="str">
            <v>04</v>
          </cell>
          <cell r="S23" t="str">
            <v>00</v>
          </cell>
          <cell r="T23" t="str">
            <v>00010</v>
          </cell>
          <cell r="U23" t="str">
            <v>0</v>
          </cell>
        </row>
        <row r="24">
          <cell r="A24" t="str">
            <v>10010</v>
          </cell>
          <cell r="B24">
            <v>2</v>
          </cell>
          <cell r="C24" t="str">
            <v>12</v>
          </cell>
          <cell r="D24" t="str">
            <v>00</v>
          </cell>
          <cell r="E24" t="str">
            <v>01</v>
          </cell>
          <cell r="F24" t="str">
            <v>00</v>
          </cell>
          <cell r="G24" t="str">
            <v>10</v>
          </cell>
          <cell r="H24" t="str">
            <v>20</v>
          </cell>
          <cell r="I24" t="str">
            <v>001000</v>
          </cell>
          <cell r="J24" t="str">
            <v>00</v>
          </cell>
          <cell r="K24" t="str">
            <v>84</v>
          </cell>
          <cell r="L24" t="str">
            <v>10</v>
          </cell>
          <cell r="M24" t="str">
            <v>00010</v>
          </cell>
          <cell r="N24" t="str">
            <v>0</v>
          </cell>
          <cell r="O24" t="str">
            <v>29</v>
          </cell>
          <cell r="P24" t="str">
            <v>001010</v>
          </cell>
          <cell r="Q24" t="str">
            <v>01</v>
          </cell>
          <cell r="R24" t="str">
            <v>04</v>
          </cell>
          <cell r="S24" t="str">
            <v>00</v>
          </cell>
          <cell r="T24" t="str">
            <v>00010</v>
          </cell>
          <cell r="U24" t="str">
            <v>0</v>
          </cell>
        </row>
        <row r="25">
          <cell r="A25" t="str">
            <v>10011</v>
          </cell>
          <cell r="B25">
            <v>2</v>
          </cell>
          <cell r="C25" t="str">
            <v>12</v>
          </cell>
          <cell r="D25" t="str">
            <v>00</v>
          </cell>
          <cell r="E25" t="str">
            <v>01</v>
          </cell>
          <cell r="F25" t="str">
            <v>00</v>
          </cell>
          <cell r="G25" t="str">
            <v>10</v>
          </cell>
          <cell r="H25" t="str">
            <v>40</v>
          </cell>
          <cell r="I25" t="str">
            <v>010000</v>
          </cell>
          <cell r="J25" t="str">
            <v>00</v>
          </cell>
          <cell r="K25" t="str">
            <v>42</v>
          </cell>
          <cell r="L25" t="str">
            <v>01</v>
          </cell>
          <cell r="M25" t="str">
            <v>00001</v>
          </cell>
          <cell r="N25" t="str">
            <v>0</v>
          </cell>
          <cell r="O25" t="str">
            <v>29</v>
          </cell>
          <cell r="P25" t="str">
            <v>001010</v>
          </cell>
          <cell r="Q25" t="str">
            <v>01</v>
          </cell>
          <cell r="R25" t="str">
            <v>04</v>
          </cell>
          <cell r="S25" t="str">
            <v>00</v>
          </cell>
          <cell r="T25" t="str">
            <v>00010</v>
          </cell>
          <cell r="U25" t="str">
            <v>0</v>
          </cell>
        </row>
        <row r="26">
          <cell r="A26" t="str">
            <v>10100</v>
          </cell>
          <cell r="B26">
            <v>2</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29</v>
          </cell>
          <cell r="P26" t="str">
            <v>001010</v>
          </cell>
          <cell r="Q26" t="str">
            <v>01</v>
          </cell>
          <cell r="R26" t="str">
            <v>04</v>
          </cell>
          <cell r="S26" t="str">
            <v>00</v>
          </cell>
          <cell r="T26" t="str">
            <v>00010</v>
          </cell>
          <cell r="U26" t="str">
            <v>0</v>
          </cell>
        </row>
        <row r="27">
          <cell r="A27" t="str">
            <v>10101</v>
          </cell>
          <cell r="B27">
            <v>2</v>
          </cell>
          <cell r="C27" t="str">
            <v>13</v>
          </cell>
          <cell r="D27" t="str">
            <v>00</v>
          </cell>
          <cell r="E27" t="str">
            <v>01</v>
          </cell>
          <cell r="F27" t="str">
            <v>00</v>
          </cell>
          <cell r="G27" t="str">
            <v>11</v>
          </cell>
          <cell r="H27" t="str">
            <v>0A</v>
          </cell>
          <cell r="I27" t="str">
            <v>000010</v>
          </cell>
          <cell r="J27" t="str">
            <v>10</v>
          </cell>
          <cell r="K27" t="str">
            <v>10</v>
          </cell>
          <cell r="L27" t="str">
            <v>00</v>
          </cell>
          <cell r="M27" t="str">
            <v>01000</v>
          </cell>
          <cell r="N27" t="str">
            <v>0</v>
          </cell>
          <cell r="O27" t="str">
            <v>19</v>
          </cell>
          <cell r="P27" t="str">
            <v>000110</v>
          </cell>
          <cell r="Q27" t="str">
            <v>01</v>
          </cell>
          <cell r="R27" t="str">
            <v>04</v>
          </cell>
          <cell r="S27" t="str">
            <v>00</v>
          </cell>
          <cell r="T27" t="str">
            <v>00010</v>
          </cell>
          <cell r="U27" t="str">
            <v>0</v>
          </cell>
        </row>
        <row r="28">
          <cell r="A28" t="str">
            <v>10110</v>
          </cell>
          <cell r="B28">
            <v>2</v>
          </cell>
          <cell r="C28" t="str">
            <v>13</v>
          </cell>
          <cell r="D28" t="str">
            <v>00</v>
          </cell>
          <cell r="E28" t="str">
            <v>01</v>
          </cell>
          <cell r="F28" t="str">
            <v>00</v>
          </cell>
          <cell r="G28" t="str">
            <v>11</v>
          </cell>
          <cell r="H28" t="str">
            <v>11</v>
          </cell>
          <cell r="I28" t="str">
            <v>000100</v>
          </cell>
          <cell r="J28" t="str">
            <v>01</v>
          </cell>
          <cell r="K28" t="str">
            <v>08</v>
          </cell>
          <cell r="L28" t="str">
            <v>00</v>
          </cell>
          <cell r="M28" t="str">
            <v>00100</v>
          </cell>
          <cell r="N28" t="str">
            <v>0</v>
          </cell>
          <cell r="O28" t="str">
            <v>19</v>
          </cell>
          <cell r="P28" t="str">
            <v>000110</v>
          </cell>
          <cell r="Q28" t="str">
            <v>01</v>
          </cell>
          <cell r="R28" t="str">
            <v>04</v>
          </cell>
          <cell r="S28" t="str">
            <v>00</v>
          </cell>
          <cell r="T28" t="str">
            <v>00010</v>
          </cell>
          <cell r="U28" t="str">
            <v>0</v>
          </cell>
        </row>
        <row r="29">
          <cell r="A29" t="str">
            <v>10111</v>
          </cell>
          <cell r="B29">
            <v>2</v>
          </cell>
          <cell r="C29" t="str">
            <v>13</v>
          </cell>
          <cell r="D29" t="str">
            <v>00</v>
          </cell>
          <cell r="E29" t="str">
            <v>01</v>
          </cell>
          <cell r="F29" t="str">
            <v>00</v>
          </cell>
          <cell r="G29" t="str">
            <v>11</v>
          </cell>
          <cell r="H29" t="str">
            <v>20</v>
          </cell>
          <cell r="I29" t="str">
            <v>001000</v>
          </cell>
          <cell r="J29" t="str">
            <v>00</v>
          </cell>
          <cell r="K29" t="str">
            <v>84</v>
          </cell>
          <cell r="L29" t="str">
            <v>10</v>
          </cell>
          <cell r="M29" t="str">
            <v>00010</v>
          </cell>
          <cell r="N29" t="str">
            <v>0</v>
          </cell>
          <cell r="O29" t="str">
            <v>19</v>
          </cell>
          <cell r="P29" t="str">
            <v>000110</v>
          </cell>
          <cell r="Q29" t="str">
            <v>01</v>
          </cell>
          <cell r="R29" t="str">
            <v>04</v>
          </cell>
          <cell r="S29" t="str">
            <v>00</v>
          </cell>
          <cell r="T29" t="str">
            <v>00010</v>
          </cell>
          <cell r="U29" t="str">
            <v>0</v>
          </cell>
        </row>
        <row r="30">
          <cell r="A30" t="str">
            <v>11000</v>
          </cell>
          <cell r="B30">
            <v>2</v>
          </cell>
          <cell r="C30" t="str">
            <v>13</v>
          </cell>
          <cell r="D30" t="str">
            <v>00</v>
          </cell>
          <cell r="E30" t="str">
            <v>01</v>
          </cell>
          <cell r="F30" t="str">
            <v>00</v>
          </cell>
          <cell r="G30" t="str">
            <v>11</v>
          </cell>
          <cell r="H30" t="str">
            <v>40</v>
          </cell>
          <cell r="I30" t="str">
            <v>010000</v>
          </cell>
          <cell r="J30" t="str">
            <v>00</v>
          </cell>
          <cell r="K30" t="str">
            <v>42</v>
          </cell>
          <cell r="L30" t="str">
            <v>01</v>
          </cell>
          <cell r="M30" t="str">
            <v>00001</v>
          </cell>
          <cell r="N30" t="str">
            <v>0</v>
          </cell>
          <cell r="O30" t="str">
            <v>19</v>
          </cell>
          <cell r="P30" t="str">
            <v>000110</v>
          </cell>
          <cell r="Q30" t="str">
            <v>01</v>
          </cell>
          <cell r="R30" t="str">
            <v>04</v>
          </cell>
          <cell r="S30" t="str">
            <v>00</v>
          </cell>
          <cell r="T30" t="str">
            <v>00010</v>
          </cell>
          <cell r="U30" t="str">
            <v>0</v>
          </cell>
        </row>
        <row r="31">
          <cell r="A31" t="str">
            <v>11001</v>
          </cell>
          <cell r="B31">
            <v>2</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19</v>
          </cell>
          <cell r="P31" t="str">
            <v>000110</v>
          </cell>
          <cell r="Q31" t="str">
            <v>01</v>
          </cell>
          <cell r="R31" t="str">
            <v>04</v>
          </cell>
          <cell r="S31" t="str">
            <v>00</v>
          </cell>
          <cell r="T31" t="str">
            <v>00010</v>
          </cell>
          <cell r="U31" t="str">
            <v>0</v>
          </cell>
        </row>
        <row r="32">
          <cell r="A32" t="str">
            <v>11010</v>
          </cell>
          <cell r="B32">
            <v>2</v>
          </cell>
          <cell r="C32" t="str">
            <v>13</v>
          </cell>
          <cell r="D32" t="str">
            <v>00</v>
          </cell>
          <cell r="E32" t="str">
            <v>01</v>
          </cell>
          <cell r="F32" t="str">
            <v>00</v>
          </cell>
          <cell r="G32" t="str">
            <v>11</v>
          </cell>
          <cell r="H32" t="str">
            <v>0A</v>
          </cell>
          <cell r="I32" t="str">
            <v>000010</v>
          </cell>
          <cell r="J32" t="str">
            <v>10</v>
          </cell>
          <cell r="K32" t="str">
            <v>10</v>
          </cell>
          <cell r="L32" t="str">
            <v>00</v>
          </cell>
          <cell r="M32" t="str">
            <v>01000</v>
          </cell>
          <cell r="N32" t="str">
            <v>0</v>
          </cell>
          <cell r="O32" t="str">
            <v>1C</v>
          </cell>
          <cell r="P32" t="str">
            <v>000111</v>
          </cell>
          <cell r="Q32" t="str">
            <v>00</v>
          </cell>
          <cell r="R32" t="str">
            <v>84</v>
          </cell>
          <cell r="S32" t="str">
            <v>10</v>
          </cell>
          <cell r="T32" t="str">
            <v>00010</v>
          </cell>
          <cell r="U32" t="str">
            <v>0</v>
          </cell>
        </row>
        <row r="33">
          <cell r="A33" t="str">
            <v>11011</v>
          </cell>
          <cell r="B33">
            <v>2</v>
          </cell>
          <cell r="C33" t="str">
            <v>13</v>
          </cell>
          <cell r="D33" t="str">
            <v>00</v>
          </cell>
          <cell r="E33" t="str">
            <v>01</v>
          </cell>
          <cell r="F33" t="str">
            <v>00</v>
          </cell>
          <cell r="G33" t="str">
            <v>11</v>
          </cell>
          <cell r="H33" t="str">
            <v>11</v>
          </cell>
          <cell r="I33" t="str">
            <v>000100</v>
          </cell>
          <cell r="J33" t="str">
            <v>01</v>
          </cell>
          <cell r="K33" t="str">
            <v>08</v>
          </cell>
          <cell r="L33" t="str">
            <v>00</v>
          </cell>
          <cell r="M33" t="str">
            <v>00100</v>
          </cell>
          <cell r="N33" t="str">
            <v>0</v>
          </cell>
          <cell r="O33" t="str">
            <v>1C</v>
          </cell>
          <cell r="P33" t="str">
            <v>000111</v>
          </cell>
          <cell r="Q33" t="str">
            <v>00</v>
          </cell>
          <cell r="R33" t="str">
            <v>84</v>
          </cell>
          <cell r="S33" t="str">
            <v>10</v>
          </cell>
          <cell r="T33" t="str">
            <v>00010</v>
          </cell>
          <cell r="U33" t="str">
            <v>0</v>
          </cell>
        </row>
        <row r="34">
          <cell r="A34" t="str">
            <v>11100</v>
          </cell>
          <cell r="B34">
            <v>2</v>
          </cell>
          <cell r="C34" t="str">
            <v>13</v>
          </cell>
          <cell r="D34" t="str">
            <v>00</v>
          </cell>
          <cell r="E34" t="str">
            <v>01</v>
          </cell>
          <cell r="F34" t="str">
            <v>00</v>
          </cell>
          <cell r="G34" t="str">
            <v>11</v>
          </cell>
          <cell r="H34" t="str">
            <v>20</v>
          </cell>
          <cell r="I34" t="str">
            <v>001000</v>
          </cell>
          <cell r="J34" t="str">
            <v>00</v>
          </cell>
          <cell r="K34" t="str">
            <v>84</v>
          </cell>
          <cell r="L34" t="str">
            <v>10</v>
          </cell>
          <cell r="M34" t="str">
            <v>00010</v>
          </cell>
          <cell r="N34" t="str">
            <v>0</v>
          </cell>
          <cell r="O34" t="str">
            <v>1C</v>
          </cell>
          <cell r="P34" t="str">
            <v>000111</v>
          </cell>
          <cell r="Q34" t="str">
            <v>00</v>
          </cell>
          <cell r="R34" t="str">
            <v>84</v>
          </cell>
          <cell r="S34" t="str">
            <v>10</v>
          </cell>
          <cell r="T34" t="str">
            <v>00010</v>
          </cell>
          <cell r="U34" t="str">
            <v>0</v>
          </cell>
        </row>
        <row r="35">
          <cell r="A35" t="str">
            <v>11101</v>
          </cell>
          <cell r="B35">
            <v>2</v>
          </cell>
          <cell r="C35" t="str">
            <v>13</v>
          </cell>
          <cell r="D35" t="str">
            <v>00</v>
          </cell>
          <cell r="E35" t="str">
            <v>01</v>
          </cell>
          <cell r="F35" t="str">
            <v>00</v>
          </cell>
          <cell r="G35" t="str">
            <v>11</v>
          </cell>
          <cell r="H35" t="str">
            <v>40</v>
          </cell>
          <cell r="I35" t="str">
            <v>010000</v>
          </cell>
          <cell r="J35" t="str">
            <v>00</v>
          </cell>
          <cell r="K35" t="str">
            <v>42</v>
          </cell>
          <cell r="L35" t="str">
            <v>01</v>
          </cell>
          <cell r="M35" t="str">
            <v>00001</v>
          </cell>
          <cell r="N35" t="str">
            <v>0</v>
          </cell>
          <cell r="O35" t="str">
            <v>1C</v>
          </cell>
          <cell r="P35" t="str">
            <v>000111</v>
          </cell>
          <cell r="Q35" t="str">
            <v>00</v>
          </cell>
          <cell r="R35" t="str">
            <v>84</v>
          </cell>
          <cell r="S35" t="str">
            <v>10</v>
          </cell>
          <cell r="T35" t="str">
            <v>00010</v>
          </cell>
          <cell r="U35" t="str">
            <v>0</v>
          </cell>
        </row>
        <row r="36">
          <cell r="A36" t="str">
            <v>11110</v>
          </cell>
          <cell r="B36">
            <v>2</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84</v>
          </cell>
          <cell r="S36" t="str">
            <v>10</v>
          </cell>
          <cell r="T36" t="str">
            <v>00010</v>
          </cell>
          <cell r="U36" t="str">
            <v>0</v>
          </cell>
        </row>
        <row r="37">
          <cell r="A37" t="str">
            <v>11111</v>
          </cell>
          <cell r="B37">
            <v>2</v>
          </cell>
          <cell r="C37" t="str">
            <v>13</v>
          </cell>
          <cell r="D37" t="str">
            <v>00</v>
          </cell>
          <cell r="E37" t="str">
            <v>01</v>
          </cell>
          <cell r="F37" t="str">
            <v>00</v>
          </cell>
          <cell r="G37" t="str">
            <v>11</v>
          </cell>
          <cell r="H37" t="str">
            <v>20</v>
          </cell>
          <cell r="I37" t="str">
            <v>001000</v>
          </cell>
          <cell r="J37" t="str">
            <v>00</v>
          </cell>
          <cell r="K37" t="str">
            <v>84</v>
          </cell>
          <cell r="L37" t="str">
            <v>10</v>
          </cell>
          <cell r="M37" t="str">
            <v>00010</v>
          </cell>
          <cell r="N37" t="str">
            <v>0</v>
          </cell>
          <cell r="O37" t="str">
            <v>28</v>
          </cell>
          <cell r="P37" t="str">
            <v>001010</v>
          </cell>
          <cell r="Q37" t="str">
            <v>00</v>
          </cell>
          <cell r="R37" t="str">
            <v>84</v>
          </cell>
          <cell r="S37" t="str">
            <v>10</v>
          </cell>
          <cell r="T37" t="str">
            <v>00010</v>
          </cell>
          <cell r="U37" t="str">
            <v>0</v>
          </cell>
        </row>
      </sheetData>
      <sheetData sheetId="9">
        <row r="6">
          <cell r="A6" t="str">
            <v>00000</v>
          </cell>
          <cell r="B6">
            <v>2</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00</v>
          </cell>
          <cell r="S6" t="str">
            <v>00</v>
          </cell>
          <cell r="T6" t="str">
            <v>00000</v>
          </cell>
          <cell r="U6" t="str">
            <v>0</v>
          </cell>
        </row>
        <row r="7">
          <cell r="A7" t="str">
            <v>00001</v>
          </cell>
          <cell r="B7">
            <v>2</v>
          </cell>
          <cell r="C7" t="str">
            <v>12</v>
          </cell>
          <cell r="D7" t="str">
            <v>00</v>
          </cell>
          <cell r="E7" t="str">
            <v>01</v>
          </cell>
          <cell r="F7" t="str">
            <v>00</v>
          </cell>
          <cell r="G7" t="str">
            <v>10</v>
          </cell>
          <cell r="H7" t="str">
            <v>0A</v>
          </cell>
          <cell r="I7" t="str">
            <v>000010</v>
          </cell>
          <cell r="J7" t="str">
            <v>10</v>
          </cell>
          <cell r="K7" t="str">
            <v>10</v>
          </cell>
          <cell r="L7" t="str">
            <v>00</v>
          </cell>
          <cell r="M7" t="str">
            <v>01000</v>
          </cell>
          <cell r="N7" t="str">
            <v>0</v>
          </cell>
          <cell r="O7" t="str">
            <v>12</v>
          </cell>
          <cell r="P7" t="str">
            <v>000100</v>
          </cell>
          <cell r="Q7" t="str">
            <v>10</v>
          </cell>
          <cell r="R7" t="str">
            <v>08</v>
          </cell>
          <cell r="S7" t="str">
            <v>00</v>
          </cell>
          <cell r="T7" t="str">
            <v>00100</v>
          </cell>
          <cell r="U7" t="str">
            <v>0</v>
          </cell>
        </row>
        <row r="8">
          <cell r="A8" t="str">
            <v>00010</v>
          </cell>
          <cell r="B8">
            <v>2</v>
          </cell>
          <cell r="C8" t="str">
            <v>12</v>
          </cell>
          <cell r="D8" t="str">
            <v>00</v>
          </cell>
          <cell r="E8" t="str">
            <v>01</v>
          </cell>
          <cell r="F8" t="str">
            <v>00</v>
          </cell>
          <cell r="G8" t="str">
            <v>10</v>
          </cell>
          <cell r="H8" t="str">
            <v>11</v>
          </cell>
          <cell r="I8" t="str">
            <v>000100</v>
          </cell>
          <cell r="J8" t="str">
            <v>01</v>
          </cell>
          <cell r="K8" t="str">
            <v>08</v>
          </cell>
          <cell r="L8" t="str">
            <v>00</v>
          </cell>
          <cell r="M8" t="str">
            <v>00100</v>
          </cell>
          <cell r="N8" t="str">
            <v>0</v>
          </cell>
          <cell r="O8" t="str">
            <v>12</v>
          </cell>
          <cell r="P8" t="str">
            <v>000100</v>
          </cell>
          <cell r="Q8" t="str">
            <v>10</v>
          </cell>
          <cell r="R8" t="str">
            <v>08</v>
          </cell>
          <cell r="S8" t="str">
            <v>00</v>
          </cell>
          <cell r="T8" t="str">
            <v>00100</v>
          </cell>
          <cell r="U8" t="str">
            <v>0</v>
          </cell>
        </row>
        <row r="9">
          <cell r="A9" t="str">
            <v>00011</v>
          </cell>
          <cell r="B9">
            <v>2</v>
          </cell>
          <cell r="C9" t="str">
            <v>12</v>
          </cell>
          <cell r="D9" t="str">
            <v>00</v>
          </cell>
          <cell r="E9" t="str">
            <v>01</v>
          </cell>
          <cell r="F9" t="str">
            <v>00</v>
          </cell>
          <cell r="G9" t="str">
            <v>10</v>
          </cell>
          <cell r="H9" t="str">
            <v>20</v>
          </cell>
          <cell r="I9" t="str">
            <v>001000</v>
          </cell>
          <cell r="J9" t="str">
            <v>00</v>
          </cell>
          <cell r="K9" t="str">
            <v>84</v>
          </cell>
          <cell r="L9" t="str">
            <v>10</v>
          </cell>
          <cell r="M9" t="str">
            <v>00010</v>
          </cell>
          <cell r="N9" t="str">
            <v>0</v>
          </cell>
          <cell r="O9" t="str">
            <v>12</v>
          </cell>
          <cell r="P9" t="str">
            <v>000100</v>
          </cell>
          <cell r="Q9" t="str">
            <v>10</v>
          </cell>
          <cell r="R9" t="str">
            <v>08</v>
          </cell>
          <cell r="S9" t="str">
            <v>00</v>
          </cell>
          <cell r="T9" t="str">
            <v>00100</v>
          </cell>
          <cell r="U9" t="str">
            <v>0</v>
          </cell>
        </row>
        <row r="10">
          <cell r="A10" t="str">
            <v>00100</v>
          </cell>
          <cell r="B10">
            <v>2</v>
          </cell>
          <cell r="C10" t="str">
            <v>12</v>
          </cell>
          <cell r="D10" t="str">
            <v>00</v>
          </cell>
          <cell r="E10" t="str">
            <v>01</v>
          </cell>
          <cell r="F10" t="str">
            <v>00</v>
          </cell>
          <cell r="G10" t="str">
            <v>10</v>
          </cell>
          <cell r="H10" t="str">
            <v>40</v>
          </cell>
          <cell r="I10" t="str">
            <v>010000</v>
          </cell>
          <cell r="J10" t="str">
            <v>00</v>
          </cell>
          <cell r="K10" t="str">
            <v>42</v>
          </cell>
          <cell r="L10" t="str">
            <v>01</v>
          </cell>
          <cell r="M10" t="str">
            <v>00001</v>
          </cell>
          <cell r="N10" t="str">
            <v>0</v>
          </cell>
          <cell r="O10" t="str">
            <v>12</v>
          </cell>
          <cell r="P10" t="str">
            <v>000100</v>
          </cell>
          <cell r="Q10" t="str">
            <v>10</v>
          </cell>
          <cell r="R10" t="str">
            <v>08</v>
          </cell>
          <cell r="S10" t="str">
            <v>00</v>
          </cell>
          <cell r="T10" t="str">
            <v>00100</v>
          </cell>
          <cell r="U10" t="str">
            <v>0</v>
          </cell>
        </row>
        <row r="11">
          <cell r="A11" t="str">
            <v>00101</v>
          </cell>
          <cell r="B11">
            <v>2</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12</v>
          </cell>
          <cell r="P11" t="str">
            <v>000100</v>
          </cell>
          <cell r="Q11" t="str">
            <v>10</v>
          </cell>
          <cell r="R11" t="str">
            <v>08</v>
          </cell>
          <cell r="S11" t="str">
            <v>00</v>
          </cell>
          <cell r="T11" t="str">
            <v>00100</v>
          </cell>
          <cell r="U11" t="str">
            <v>0</v>
          </cell>
        </row>
        <row r="12">
          <cell r="A12" t="str">
            <v>00110</v>
          </cell>
          <cell r="B12">
            <v>2</v>
          </cell>
          <cell r="C12" t="str">
            <v>12</v>
          </cell>
          <cell r="D12" t="str">
            <v>00</v>
          </cell>
          <cell r="E12" t="str">
            <v>01</v>
          </cell>
          <cell r="F12" t="str">
            <v>00</v>
          </cell>
          <cell r="G12" t="str">
            <v>10</v>
          </cell>
          <cell r="H12" t="str">
            <v>0A</v>
          </cell>
          <cell r="I12" t="str">
            <v>000010</v>
          </cell>
          <cell r="J12" t="str">
            <v>10</v>
          </cell>
          <cell r="K12" t="str">
            <v>10</v>
          </cell>
          <cell r="L12" t="str">
            <v>00</v>
          </cell>
          <cell r="M12" t="str">
            <v>01000</v>
          </cell>
          <cell r="N12" t="str">
            <v>0</v>
          </cell>
          <cell r="O12" t="str">
            <v>19</v>
          </cell>
          <cell r="P12" t="str">
            <v>000110</v>
          </cell>
          <cell r="Q12" t="str">
            <v>01</v>
          </cell>
          <cell r="R12" t="str">
            <v>88</v>
          </cell>
          <cell r="S12" t="str">
            <v>10</v>
          </cell>
          <cell r="T12" t="str">
            <v>00100</v>
          </cell>
          <cell r="U12" t="str">
            <v>0</v>
          </cell>
        </row>
        <row r="13">
          <cell r="A13" t="str">
            <v>00111</v>
          </cell>
          <cell r="B13">
            <v>2</v>
          </cell>
          <cell r="C13" t="str">
            <v>12</v>
          </cell>
          <cell r="D13" t="str">
            <v>00</v>
          </cell>
          <cell r="E13" t="str">
            <v>01</v>
          </cell>
          <cell r="F13" t="str">
            <v>00</v>
          </cell>
          <cell r="G13" t="str">
            <v>10</v>
          </cell>
          <cell r="H13" t="str">
            <v>11</v>
          </cell>
          <cell r="I13" t="str">
            <v>000100</v>
          </cell>
          <cell r="J13" t="str">
            <v>01</v>
          </cell>
          <cell r="K13" t="str">
            <v>08</v>
          </cell>
          <cell r="L13" t="str">
            <v>00</v>
          </cell>
          <cell r="M13" t="str">
            <v>00100</v>
          </cell>
          <cell r="N13" t="str">
            <v>0</v>
          </cell>
          <cell r="O13" t="str">
            <v>19</v>
          </cell>
          <cell r="P13" t="str">
            <v>000110</v>
          </cell>
          <cell r="Q13" t="str">
            <v>01</v>
          </cell>
          <cell r="R13" t="str">
            <v>88</v>
          </cell>
          <cell r="S13" t="str">
            <v>10</v>
          </cell>
          <cell r="T13" t="str">
            <v>00100</v>
          </cell>
          <cell r="U13" t="str">
            <v>0</v>
          </cell>
        </row>
        <row r="14">
          <cell r="A14" t="str">
            <v>01000</v>
          </cell>
          <cell r="B14">
            <v>2</v>
          </cell>
          <cell r="C14" t="str">
            <v>12</v>
          </cell>
          <cell r="D14" t="str">
            <v>00</v>
          </cell>
          <cell r="E14" t="str">
            <v>01</v>
          </cell>
          <cell r="F14" t="str">
            <v>00</v>
          </cell>
          <cell r="G14" t="str">
            <v>10</v>
          </cell>
          <cell r="H14" t="str">
            <v>20</v>
          </cell>
          <cell r="I14" t="str">
            <v>001000</v>
          </cell>
          <cell r="J14" t="str">
            <v>00</v>
          </cell>
          <cell r="K14" t="str">
            <v>84</v>
          </cell>
          <cell r="L14" t="str">
            <v>10</v>
          </cell>
          <cell r="M14" t="str">
            <v>00010</v>
          </cell>
          <cell r="N14" t="str">
            <v>0</v>
          </cell>
          <cell r="O14" t="str">
            <v>19</v>
          </cell>
          <cell r="P14" t="str">
            <v>000110</v>
          </cell>
          <cell r="Q14" t="str">
            <v>01</v>
          </cell>
          <cell r="R14" t="str">
            <v>88</v>
          </cell>
          <cell r="S14" t="str">
            <v>10</v>
          </cell>
          <cell r="T14" t="str">
            <v>00100</v>
          </cell>
          <cell r="U14" t="str">
            <v>0</v>
          </cell>
        </row>
        <row r="15">
          <cell r="A15" t="str">
            <v>01001</v>
          </cell>
          <cell r="B15">
            <v>2</v>
          </cell>
          <cell r="C15" t="str">
            <v>12</v>
          </cell>
          <cell r="D15" t="str">
            <v>00</v>
          </cell>
          <cell r="E15" t="str">
            <v>01</v>
          </cell>
          <cell r="F15" t="str">
            <v>00</v>
          </cell>
          <cell r="G15" t="str">
            <v>10</v>
          </cell>
          <cell r="H15" t="str">
            <v>40</v>
          </cell>
          <cell r="I15" t="str">
            <v>010000</v>
          </cell>
          <cell r="J15" t="str">
            <v>00</v>
          </cell>
          <cell r="K15" t="str">
            <v>42</v>
          </cell>
          <cell r="L15" t="str">
            <v>01</v>
          </cell>
          <cell r="M15" t="str">
            <v>00001</v>
          </cell>
          <cell r="N15" t="str">
            <v>0</v>
          </cell>
          <cell r="O15" t="str">
            <v>19</v>
          </cell>
          <cell r="P15" t="str">
            <v>000110</v>
          </cell>
          <cell r="Q15" t="str">
            <v>01</v>
          </cell>
          <cell r="R15" t="str">
            <v>88</v>
          </cell>
          <cell r="S15" t="str">
            <v>10</v>
          </cell>
          <cell r="T15" t="str">
            <v>00100</v>
          </cell>
          <cell r="U15" t="str">
            <v>0</v>
          </cell>
        </row>
        <row r="16">
          <cell r="A16" t="str">
            <v>01010</v>
          </cell>
          <cell r="B16">
            <v>2</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19</v>
          </cell>
          <cell r="P16" t="str">
            <v>000110</v>
          </cell>
          <cell r="Q16" t="str">
            <v>01</v>
          </cell>
          <cell r="R16" t="str">
            <v>88</v>
          </cell>
          <cell r="S16" t="str">
            <v>10</v>
          </cell>
          <cell r="T16" t="str">
            <v>00100</v>
          </cell>
          <cell r="U16" t="str">
            <v>0</v>
          </cell>
        </row>
        <row r="17">
          <cell r="A17" t="str">
            <v>01011</v>
          </cell>
          <cell r="B17">
            <v>2</v>
          </cell>
          <cell r="C17" t="str">
            <v>12</v>
          </cell>
          <cell r="D17" t="str">
            <v>00</v>
          </cell>
          <cell r="E17" t="str">
            <v>01</v>
          </cell>
          <cell r="F17" t="str">
            <v>00</v>
          </cell>
          <cell r="G17" t="str">
            <v>10</v>
          </cell>
          <cell r="H17" t="str">
            <v>0A</v>
          </cell>
          <cell r="I17" t="str">
            <v>000010</v>
          </cell>
          <cell r="J17" t="str">
            <v>10</v>
          </cell>
          <cell r="K17" t="str">
            <v>10</v>
          </cell>
          <cell r="L17" t="str">
            <v>00</v>
          </cell>
          <cell r="M17" t="str">
            <v>01000</v>
          </cell>
          <cell r="N17" t="str">
            <v>0</v>
          </cell>
          <cell r="O17" t="str">
            <v>21</v>
          </cell>
          <cell r="P17" t="str">
            <v>001000</v>
          </cell>
          <cell r="Q17" t="str">
            <v>01</v>
          </cell>
          <cell r="R17" t="str">
            <v>84</v>
          </cell>
          <cell r="S17" t="str">
            <v>10</v>
          </cell>
          <cell r="T17" t="str">
            <v>00010</v>
          </cell>
          <cell r="U17" t="str">
            <v>0</v>
          </cell>
        </row>
        <row r="18">
          <cell r="A18" t="str">
            <v>01100</v>
          </cell>
          <cell r="B18">
            <v>2</v>
          </cell>
          <cell r="C18" t="str">
            <v>12</v>
          </cell>
          <cell r="D18" t="str">
            <v>00</v>
          </cell>
          <cell r="E18" t="str">
            <v>01</v>
          </cell>
          <cell r="F18" t="str">
            <v>00</v>
          </cell>
          <cell r="G18" t="str">
            <v>10</v>
          </cell>
          <cell r="H18" t="str">
            <v>11</v>
          </cell>
          <cell r="I18" t="str">
            <v>000100</v>
          </cell>
          <cell r="J18" t="str">
            <v>01</v>
          </cell>
          <cell r="K18" t="str">
            <v>08</v>
          </cell>
          <cell r="L18" t="str">
            <v>00</v>
          </cell>
          <cell r="M18" t="str">
            <v>00100</v>
          </cell>
          <cell r="N18" t="str">
            <v>0</v>
          </cell>
          <cell r="O18" t="str">
            <v>21</v>
          </cell>
          <cell r="P18" t="str">
            <v>001000</v>
          </cell>
          <cell r="Q18" t="str">
            <v>01</v>
          </cell>
          <cell r="R18" t="str">
            <v>84</v>
          </cell>
          <cell r="S18" t="str">
            <v>10</v>
          </cell>
          <cell r="T18" t="str">
            <v>00010</v>
          </cell>
          <cell r="U18" t="str">
            <v>0</v>
          </cell>
        </row>
        <row r="19">
          <cell r="A19" t="str">
            <v>01101</v>
          </cell>
          <cell r="B19">
            <v>2</v>
          </cell>
          <cell r="C19" t="str">
            <v>12</v>
          </cell>
          <cell r="D19" t="str">
            <v>00</v>
          </cell>
          <cell r="E19" t="str">
            <v>01</v>
          </cell>
          <cell r="F19" t="str">
            <v>00</v>
          </cell>
          <cell r="G19" t="str">
            <v>10</v>
          </cell>
          <cell r="H19" t="str">
            <v>20</v>
          </cell>
          <cell r="I19" t="str">
            <v>001000</v>
          </cell>
          <cell r="J19" t="str">
            <v>00</v>
          </cell>
          <cell r="K19" t="str">
            <v>84</v>
          </cell>
          <cell r="L19" t="str">
            <v>10</v>
          </cell>
          <cell r="M19" t="str">
            <v>00010</v>
          </cell>
          <cell r="N19" t="str">
            <v>0</v>
          </cell>
          <cell r="O19" t="str">
            <v>21</v>
          </cell>
          <cell r="P19" t="str">
            <v>001000</v>
          </cell>
          <cell r="Q19" t="str">
            <v>01</v>
          </cell>
          <cell r="R19" t="str">
            <v>84</v>
          </cell>
          <cell r="S19" t="str">
            <v>10</v>
          </cell>
          <cell r="T19" t="str">
            <v>00010</v>
          </cell>
          <cell r="U19" t="str">
            <v>0</v>
          </cell>
        </row>
        <row r="20">
          <cell r="A20" t="str">
            <v>01110</v>
          </cell>
          <cell r="B20">
            <v>2</v>
          </cell>
          <cell r="C20" t="str">
            <v>12</v>
          </cell>
          <cell r="D20" t="str">
            <v>00</v>
          </cell>
          <cell r="E20" t="str">
            <v>01</v>
          </cell>
          <cell r="F20" t="str">
            <v>00</v>
          </cell>
          <cell r="G20" t="str">
            <v>10</v>
          </cell>
          <cell r="H20" t="str">
            <v>40</v>
          </cell>
          <cell r="I20" t="str">
            <v>010000</v>
          </cell>
          <cell r="J20" t="str">
            <v>00</v>
          </cell>
          <cell r="K20" t="str">
            <v>42</v>
          </cell>
          <cell r="L20" t="str">
            <v>01</v>
          </cell>
          <cell r="M20" t="str">
            <v>00001</v>
          </cell>
          <cell r="N20" t="str">
            <v>0</v>
          </cell>
          <cell r="O20" t="str">
            <v>21</v>
          </cell>
          <cell r="P20" t="str">
            <v>001000</v>
          </cell>
          <cell r="Q20" t="str">
            <v>01</v>
          </cell>
          <cell r="R20" t="str">
            <v>84</v>
          </cell>
          <cell r="S20" t="str">
            <v>10</v>
          </cell>
          <cell r="T20" t="str">
            <v>00010</v>
          </cell>
          <cell r="U20" t="str">
            <v>0</v>
          </cell>
        </row>
        <row r="21">
          <cell r="A21" t="str">
            <v>01111</v>
          </cell>
          <cell r="B21">
            <v>2</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21</v>
          </cell>
          <cell r="P21" t="str">
            <v>001000</v>
          </cell>
          <cell r="Q21" t="str">
            <v>01</v>
          </cell>
          <cell r="R21" t="str">
            <v>84</v>
          </cell>
          <cell r="S21" t="str">
            <v>10</v>
          </cell>
          <cell r="T21" t="str">
            <v>00010</v>
          </cell>
          <cell r="U21" t="str">
            <v>0</v>
          </cell>
        </row>
        <row r="22">
          <cell r="A22" t="str">
            <v>10000</v>
          </cell>
          <cell r="B22">
            <v>2</v>
          </cell>
          <cell r="C22" t="str">
            <v>12</v>
          </cell>
          <cell r="D22" t="str">
            <v>00</v>
          </cell>
          <cell r="E22" t="str">
            <v>01</v>
          </cell>
          <cell r="F22" t="str">
            <v>00</v>
          </cell>
          <cell r="G22" t="str">
            <v>10</v>
          </cell>
          <cell r="H22" t="str">
            <v>0A</v>
          </cell>
          <cell r="I22" t="str">
            <v>000010</v>
          </cell>
          <cell r="J22" t="str">
            <v>10</v>
          </cell>
          <cell r="K22" t="str">
            <v>10</v>
          </cell>
          <cell r="L22" t="str">
            <v>00</v>
          </cell>
          <cell r="M22" t="str">
            <v>01000</v>
          </cell>
          <cell r="N22" t="str">
            <v>0</v>
          </cell>
          <cell r="O22" t="str">
            <v>29</v>
          </cell>
          <cell r="P22" t="str">
            <v>001010</v>
          </cell>
          <cell r="Q22" t="str">
            <v>01</v>
          </cell>
          <cell r="R22" t="str">
            <v>04</v>
          </cell>
          <cell r="S22" t="str">
            <v>00</v>
          </cell>
          <cell r="T22" t="str">
            <v>00010</v>
          </cell>
          <cell r="U22" t="str">
            <v>0</v>
          </cell>
        </row>
        <row r="23">
          <cell r="A23" t="str">
            <v>10001</v>
          </cell>
          <cell r="B23">
            <v>2</v>
          </cell>
          <cell r="C23" t="str">
            <v>12</v>
          </cell>
          <cell r="D23" t="str">
            <v>00</v>
          </cell>
          <cell r="E23" t="str">
            <v>01</v>
          </cell>
          <cell r="F23" t="str">
            <v>00</v>
          </cell>
          <cell r="G23" t="str">
            <v>10</v>
          </cell>
          <cell r="H23" t="str">
            <v>11</v>
          </cell>
          <cell r="I23" t="str">
            <v>000100</v>
          </cell>
          <cell r="J23" t="str">
            <v>01</v>
          </cell>
          <cell r="K23" t="str">
            <v>08</v>
          </cell>
          <cell r="L23" t="str">
            <v>00</v>
          </cell>
          <cell r="M23" t="str">
            <v>00100</v>
          </cell>
          <cell r="N23" t="str">
            <v>0</v>
          </cell>
          <cell r="O23" t="str">
            <v>29</v>
          </cell>
          <cell r="P23" t="str">
            <v>001010</v>
          </cell>
          <cell r="Q23" t="str">
            <v>01</v>
          </cell>
          <cell r="R23" t="str">
            <v>04</v>
          </cell>
          <cell r="S23" t="str">
            <v>00</v>
          </cell>
          <cell r="T23" t="str">
            <v>00010</v>
          </cell>
          <cell r="U23" t="str">
            <v>0</v>
          </cell>
        </row>
        <row r="24">
          <cell r="A24" t="str">
            <v>10010</v>
          </cell>
          <cell r="B24">
            <v>2</v>
          </cell>
          <cell r="C24" t="str">
            <v>12</v>
          </cell>
          <cell r="D24" t="str">
            <v>00</v>
          </cell>
          <cell r="E24" t="str">
            <v>01</v>
          </cell>
          <cell r="F24" t="str">
            <v>00</v>
          </cell>
          <cell r="G24" t="str">
            <v>10</v>
          </cell>
          <cell r="H24" t="str">
            <v>20</v>
          </cell>
          <cell r="I24" t="str">
            <v>001000</v>
          </cell>
          <cell r="J24" t="str">
            <v>00</v>
          </cell>
          <cell r="K24" t="str">
            <v>84</v>
          </cell>
          <cell r="L24" t="str">
            <v>10</v>
          </cell>
          <cell r="M24" t="str">
            <v>00010</v>
          </cell>
          <cell r="N24" t="str">
            <v>0</v>
          </cell>
          <cell r="O24" t="str">
            <v>29</v>
          </cell>
          <cell r="P24" t="str">
            <v>001010</v>
          </cell>
          <cell r="Q24" t="str">
            <v>01</v>
          </cell>
          <cell r="R24" t="str">
            <v>04</v>
          </cell>
          <cell r="S24" t="str">
            <v>00</v>
          </cell>
          <cell r="T24" t="str">
            <v>00010</v>
          </cell>
          <cell r="U24" t="str">
            <v>0</v>
          </cell>
        </row>
        <row r="25">
          <cell r="A25" t="str">
            <v>10011</v>
          </cell>
          <cell r="B25">
            <v>2</v>
          </cell>
          <cell r="C25" t="str">
            <v>12</v>
          </cell>
          <cell r="D25" t="str">
            <v>00</v>
          </cell>
          <cell r="E25" t="str">
            <v>01</v>
          </cell>
          <cell r="F25" t="str">
            <v>00</v>
          </cell>
          <cell r="G25" t="str">
            <v>10</v>
          </cell>
          <cell r="H25" t="str">
            <v>40</v>
          </cell>
          <cell r="I25" t="str">
            <v>010000</v>
          </cell>
          <cell r="J25" t="str">
            <v>00</v>
          </cell>
          <cell r="K25" t="str">
            <v>42</v>
          </cell>
          <cell r="L25" t="str">
            <v>01</v>
          </cell>
          <cell r="M25" t="str">
            <v>00001</v>
          </cell>
          <cell r="N25" t="str">
            <v>0</v>
          </cell>
          <cell r="O25" t="str">
            <v>29</v>
          </cell>
          <cell r="P25" t="str">
            <v>001010</v>
          </cell>
          <cell r="Q25" t="str">
            <v>01</v>
          </cell>
          <cell r="R25" t="str">
            <v>04</v>
          </cell>
          <cell r="S25" t="str">
            <v>00</v>
          </cell>
          <cell r="T25" t="str">
            <v>00010</v>
          </cell>
          <cell r="U25" t="str">
            <v>0</v>
          </cell>
        </row>
        <row r="26">
          <cell r="A26" t="str">
            <v>10100</v>
          </cell>
          <cell r="B26">
            <v>2</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29</v>
          </cell>
          <cell r="P26" t="str">
            <v>001010</v>
          </cell>
          <cell r="Q26" t="str">
            <v>01</v>
          </cell>
          <cell r="R26" t="str">
            <v>04</v>
          </cell>
          <cell r="S26" t="str">
            <v>00</v>
          </cell>
          <cell r="T26" t="str">
            <v>00010</v>
          </cell>
          <cell r="U26" t="str">
            <v>0</v>
          </cell>
        </row>
        <row r="27">
          <cell r="A27" t="str">
            <v>10101</v>
          </cell>
          <cell r="B27">
            <v>2</v>
          </cell>
          <cell r="C27" t="str">
            <v>13</v>
          </cell>
          <cell r="D27" t="str">
            <v>00</v>
          </cell>
          <cell r="E27" t="str">
            <v>01</v>
          </cell>
          <cell r="F27" t="str">
            <v>00</v>
          </cell>
          <cell r="G27" t="str">
            <v>11</v>
          </cell>
          <cell r="H27" t="str">
            <v>0A</v>
          </cell>
          <cell r="I27" t="str">
            <v>000010</v>
          </cell>
          <cell r="J27" t="str">
            <v>10</v>
          </cell>
          <cell r="K27" t="str">
            <v>10</v>
          </cell>
          <cell r="L27" t="str">
            <v>00</v>
          </cell>
          <cell r="M27" t="str">
            <v>01000</v>
          </cell>
          <cell r="N27" t="str">
            <v>0</v>
          </cell>
          <cell r="O27" t="str">
            <v>19</v>
          </cell>
          <cell r="P27" t="str">
            <v>000110</v>
          </cell>
          <cell r="Q27" t="str">
            <v>01</v>
          </cell>
          <cell r="R27" t="str">
            <v>04</v>
          </cell>
          <cell r="S27" t="str">
            <v>00</v>
          </cell>
          <cell r="T27" t="str">
            <v>00010</v>
          </cell>
          <cell r="U27" t="str">
            <v>0</v>
          </cell>
        </row>
        <row r="28">
          <cell r="A28" t="str">
            <v>10110</v>
          </cell>
          <cell r="B28">
            <v>2</v>
          </cell>
          <cell r="C28" t="str">
            <v>13</v>
          </cell>
          <cell r="D28" t="str">
            <v>00</v>
          </cell>
          <cell r="E28" t="str">
            <v>01</v>
          </cell>
          <cell r="F28" t="str">
            <v>00</v>
          </cell>
          <cell r="G28" t="str">
            <v>11</v>
          </cell>
          <cell r="H28" t="str">
            <v>11</v>
          </cell>
          <cell r="I28" t="str">
            <v>000100</v>
          </cell>
          <cell r="J28" t="str">
            <v>01</v>
          </cell>
          <cell r="K28" t="str">
            <v>08</v>
          </cell>
          <cell r="L28" t="str">
            <v>00</v>
          </cell>
          <cell r="M28" t="str">
            <v>00100</v>
          </cell>
          <cell r="N28" t="str">
            <v>0</v>
          </cell>
          <cell r="O28" t="str">
            <v>19</v>
          </cell>
          <cell r="P28" t="str">
            <v>000110</v>
          </cell>
          <cell r="Q28" t="str">
            <v>01</v>
          </cell>
          <cell r="R28" t="str">
            <v>04</v>
          </cell>
          <cell r="S28" t="str">
            <v>00</v>
          </cell>
          <cell r="T28" t="str">
            <v>00010</v>
          </cell>
          <cell r="U28" t="str">
            <v>0</v>
          </cell>
        </row>
        <row r="29">
          <cell r="A29" t="str">
            <v>10111</v>
          </cell>
          <cell r="B29">
            <v>2</v>
          </cell>
          <cell r="C29" t="str">
            <v>13</v>
          </cell>
          <cell r="D29" t="str">
            <v>00</v>
          </cell>
          <cell r="E29" t="str">
            <v>01</v>
          </cell>
          <cell r="F29" t="str">
            <v>00</v>
          </cell>
          <cell r="G29" t="str">
            <v>11</v>
          </cell>
          <cell r="H29" t="str">
            <v>20</v>
          </cell>
          <cell r="I29" t="str">
            <v>001000</v>
          </cell>
          <cell r="J29" t="str">
            <v>00</v>
          </cell>
          <cell r="K29" t="str">
            <v>84</v>
          </cell>
          <cell r="L29" t="str">
            <v>10</v>
          </cell>
          <cell r="M29" t="str">
            <v>00010</v>
          </cell>
          <cell r="N29" t="str">
            <v>0</v>
          </cell>
          <cell r="O29" t="str">
            <v>19</v>
          </cell>
          <cell r="P29" t="str">
            <v>000110</v>
          </cell>
          <cell r="Q29" t="str">
            <v>01</v>
          </cell>
          <cell r="R29" t="str">
            <v>04</v>
          </cell>
          <cell r="S29" t="str">
            <v>00</v>
          </cell>
          <cell r="T29" t="str">
            <v>00010</v>
          </cell>
          <cell r="U29" t="str">
            <v>0</v>
          </cell>
        </row>
        <row r="30">
          <cell r="A30" t="str">
            <v>11000</v>
          </cell>
          <cell r="B30">
            <v>2</v>
          </cell>
          <cell r="C30" t="str">
            <v>13</v>
          </cell>
          <cell r="D30" t="str">
            <v>00</v>
          </cell>
          <cell r="E30" t="str">
            <v>01</v>
          </cell>
          <cell r="F30" t="str">
            <v>00</v>
          </cell>
          <cell r="G30" t="str">
            <v>11</v>
          </cell>
          <cell r="H30" t="str">
            <v>40</v>
          </cell>
          <cell r="I30" t="str">
            <v>010000</v>
          </cell>
          <cell r="J30" t="str">
            <v>00</v>
          </cell>
          <cell r="K30" t="str">
            <v>42</v>
          </cell>
          <cell r="L30" t="str">
            <v>01</v>
          </cell>
          <cell r="M30" t="str">
            <v>00001</v>
          </cell>
          <cell r="N30" t="str">
            <v>0</v>
          </cell>
          <cell r="O30" t="str">
            <v>19</v>
          </cell>
          <cell r="P30" t="str">
            <v>000110</v>
          </cell>
          <cell r="Q30" t="str">
            <v>01</v>
          </cell>
          <cell r="R30" t="str">
            <v>04</v>
          </cell>
          <cell r="S30" t="str">
            <v>00</v>
          </cell>
          <cell r="T30" t="str">
            <v>00010</v>
          </cell>
          <cell r="U30" t="str">
            <v>0</v>
          </cell>
        </row>
        <row r="31">
          <cell r="A31" t="str">
            <v>11001</v>
          </cell>
          <cell r="B31">
            <v>2</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19</v>
          </cell>
          <cell r="P31" t="str">
            <v>000110</v>
          </cell>
          <cell r="Q31" t="str">
            <v>01</v>
          </cell>
          <cell r="R31" t="str">
            <v>04</v>
          </cell>
          <cell r="S31" t="str">
            <v>00</v>
          </cell>
          <cell r="T31" t="str">
            <v>00010</v>
          </cell>
          <cell r="U31" t="str">
            <v>0</v>
          </cell>
        </row>
        <row r="32">
          <cell r="A32" t="str">
            <v>11010</v>
          </cell>
          <cell r="B32">
            <v>2</v>
          </cell>
          <cell r="C32" t="str">
            <v>13</v>
          </cell>
          <cell r="D32" t="str">
            <v>00</v>
          </cell>
          <cell r="E32" t="str">
            <v>01</v>
          </cell>
          <cell r="F32" t="str">
            <v>00</v>
          </cell>
          <cell r="G32" t="str">
            <v>11</v>
          </cell>
          <cell r="H32" t="str">
            <v>0A</v>
          </cell>
          <cell r="I32" t="str">
            <v>000010</v>
          </cell>
          <cell r="J32" t="str">
            <v>10</v>
          </cell>
          <cell r="K32" t="str">
            <v>10</v>
          </cell>
          <cell r="L32" t="str">
            <v>00</v>
          </cell>
          <cell r="M32" t="str">
            <v>01000</v>
          </cell>
          <cell r="N32" t="str">
            <v>0</v>
          </cell>
          <cell r="O32" t="str">
            <v>1C</v>
          </cell>
          <cell r="P32" t="str">
            <v>000111</v>
          </cell>
          <cell r="Q32" t="str">
            <v>00</v>
          </cell>
          <cell r="R32" t="str">
            <v>84</v>
          </cell>
          <cell r="S32" t="str">
            <v>10</v>
          </cell>
          <cell r="T32" t="str">
            <v>00010</v>
          </cell>
          <cell r="U32" t="str">
            <v>0</v>
          </cell>
        </row>
        <row r="33">
          <cell r="A33" t="str">
            <v>11011</v>
          </cell>
          <cell r="B33">
            <v>2</v>
          </cell>
          <cell r="C33" t="str">
            <v>13</v>
          </cell>
          <cell r="D33" t="str">
            <v>00</v>
          </cell>
          <cell r="E33" t="str">
            <v>01</v>
          </cell>
          <cell r="F33" t="str">
            <v>00</v>
          </cell>
          <cell r="G33" t="str">
            <v>11</v>
          </cell>
          <cell r="H33" t="str">
            <v>11</v>
          </cell>
          <cell r="I33" t="str">
            <v>000100</v>
          </cell>
          <cell r="J33" t="str">
            <v>01</v>
          </cell>
          <cell r="K33" t="str">
            <v>08</v>
          </cell>
          <cell r="L33" t="str">
            <v>00</v>
          </cell>
          <cell r="M33" t="str">
            <v>00100</v>
          </cell>
          <cell r="N33" t="str">
            <v>0</v>
          </cell>
          <cell r="O33" t="str">
            <v>1C</v>
          </cell>
          <cell r="P33" t="str">
            <v>000111</v>
          </cell>
          <cell r="Q33" t="str">
            <v>00</v>
          </cell>
          <cell r="R33" t="str">
            <v>84</v>
          </cell>
          <cell r="S33" t="str">
            <v>10</v>
          </cell>
          <cell r="T33" t="str">
            <v>00010</v>
          </cell>
          <cell r="U33" t="str">
            <v>0</v>
          </cell>
        </row>
        <row r="34">
          <cell r="A34" t="str">
            <v>11100</v>
          </cell>
          <cell r="B34">
            <v>2</v>
          </cell>
          <cell r="C34" t="str">
            <v>13</v>
          </cell>
          <cell r="D34" t="str">
            <v>00</v>
          </cell>
          <cell r="E34" t="str">
            <v>01</v>
          </cell>
          <cell r="F34" t="str">
            <v>00</v>
          </cell>
          <cell r="G34" t="str">
            <v>11</v>
          </cell>
          <cell r="H34" t="str">
            <v>20</v>
          </cell>
          <cell r="I34" t="str">
            <v>001000</v>
          </cell>
          <cell r="J34" t="str">
            <v>00</v>
          </cell>
          <cell r="K34" t="str">
            <v>84</v>
          </cell>
          <cell r="L34" t="str">
            <v>10</v>
          </cell>
          <cell r="M34" t="str">
            <v>00010</v>
          </cell>
          <cell r="N34" t="str">
            <v>0</v>
          </cell>
          <cell r="O34" t="str">
            <v>1C</v>
          </cell>
          <cell r="P34" t="str">
            <v>000111</v>
          </cell>
          <cell r="Q34" t="str">
            <v>00</v>
          </cell>
          <cell r="R34" t="str">
            <v>84</v>
          </cell>
          <cell r="S34" t="str">
            <v>10</v>
          </cell>
          <cell r="T34" t="str">
            <v>00010</v>
          </cell>
          <cell r="U34" t="str">
            <v>0</v>
          </cell>
        </row>
        <row r="35">
          <cell r="A35" t="str">
            <v>11101</v>
          </cell>
          <cell r="B35">
            <v>2</v>
          </cell>
          <cell r="C35" t="str">
            <v>13</v>
          </cell>
          <cell r="D35" t="str">
            <v>00</v>
          </cell>
          <cell r="E35" t="str">
            <v>01</v>
          </cell>
          <cell r="F35" t="str">
            <v>00</v>
          </cell>
          <cell r="G35" t="str">
            <v>11</v>
          </cell>
          <cell r="H35" t="str">
            <v>40</v>
          </cell>
          <cell r="I35" t="str">
            <v>010000</v>
          </cell>
          <cell r="J35" t="str">
            <v>00</v>
          </cell>
          <cell r="K35" t="str">
            <v>42</v>
          </cell>
          <cell r="L35" t="str">
            <v>01</v>
          </cell>
          <cell r="M35" t="str">
            <v>00001</v>
          </cell>
          <cell r="N35" t="str">
            <v>0</v>
          </cell>
          <cell r="O35" t="str">
            <v>1C</v>
          </cell>
          <cell r="P35" t="str">
            <v>000111</v>
          </cell>
          <cell r="Q35" t="str">
            <v>00</v>
          </cell>
          <cell r="R35" t="str">
            <v>84</v>
          </cell>
          <cell r="S35" t="str">
            <v>10</v>
          </cell>
          <cell r="T35" t="str">
            <v>00010</v>
          </cell>
          <cell r="U35" t="str">
            <v>0</v>
          </cell>
        </row>
        <row r="36">
          <cell r="A36" t="str">
            <v>11110</v>
          </cell>
          <cell r="B36">
            <v>2</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84</v>
          </cell>
          <cell r="S36" t="str">
            <v>10</v>
          </cell>
          <cell r="T36" t="str">
            <v>00010</v>
          </cell>
          <cell r="U36" t="str">
            <v>0</v>
          </cell>
        </row>
        <row r="37">
          <cell r="A37" t="str">
            <v>11111</v>
          </cell>
          <cell r="B37">
            <v>2</v>
          </cell>
          <cell r="C37" t="str">
            <v>13</v>
          </cell>
          <cell r="D37" t="str">
            <v>00</v>
          </cell>
          <cell r="E37" t="str">
            <v>01</v>
          </cell>
          <cell r="F37" t="str">
            <v>00</v>
          </cell>
          <cell r="G37" t="str">
            <v>11</v>
          </cell>
          <cell r="H37" t="str">
            <v>20</v>
          </cell>
          <cell r="I37" t="str">
            <v>001000</v>
          </cell>
          <cell r="J37" t="str">
            <v>00</v>
          </cell>
          <cell r="K37" t="str">
            <v>84</v>
          </cell>
          <cell r="L37" t="str">
            <v>10</v>
          </cell>
          <cell r="M37" t="str">
            <v>00010</v>
          </cell>
          <cell r="N37" t="str">
            <v>0</v>
          </cell>
          <cell r="O37" t="str">
            <v>28</v>
          </cell>
          <cell r="P37" t="str">
            <v>001010</v>
          </cell>
          <cell r="Q37" t="str">
            <v>00</v>
          </cell>
          <cell r="R37" t="str">
            <v>84</v>
          </cell>
          <cell r="S37" t="str">
            <v>10</v>
          </cell>
          <cell r="T37" t="str">
            <v>00010</v>
          </cell>
          <cell r="U37" t="str">
            <v>0</v>
          </cell>
        </row>
      </sheetData>
      <sheetData sheetId="10">
        <row r="6">
          <cell r="A6" t="str">
            <v>00000</v>
          </cell>
          <cell r="B6">
            <v>1.5</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00</v>
          </cell>
          <cell r="S6" t="str">
            <v>00</v>
          </cell>
          <cell r="T6" t="str">
            <v>00000</v>
          </cell>
          <cell r="U6" t="str">
            <v>0</v>
          </cell>
        </row>
        <row r="7">
          <cell r="A7" t="str">
            <v>00001</v>
          </cell>
          <cell r="B7">
            <v>1.5</v>
          </cell>
          <cell r="C7" t="str">
            <v>12</v>
          </cell>
          <cell r="D7" t="str">
            <v>00</v>
          </cell>
          <cell r="E7" t="str">
            <v>01</v>
          </cell>
          <cell r="F7" t="str">
            <v>00</v>
          </cell>
          <cell r="G7" t="str">
            <v>10</v>
          </cell>
          <cell r="H7" t="str">
            <v>09</v>
          </cell>
          <cell r="I7" t="str">
            <v>000010</v>
          </cell>
          <cell r="J7" t="str">
            <v>01</v>
          </cell>
          <cell r="K7" t="str">
            <v>8C</v>
          </cell>
          <cell r="L7" t="str">
            <v>10</v>
          </cell>
          <cell r="M7" t="str">
            <v>00110</v>
          </cell>
          <cell r="N7" t="str">
            <v>0</v>
          </cell>
          <cell r="O7" t="str">
            <v>11</v>
          </cell>
          <cell r="P7" t="str">
            <v>000100</v>
          </cell>
          <cell r="Q7" t="str">
            <v>01</v>
          </cell>
          <cell r="R7" t="str">
            <v>86</v>
          </cell>
          <cell r="S7" t="str">
            <v>10</v>
          </cell>
          <cell r="T7" t="str">
            <v>00011</v>
          </cell>
          <cell r="U7" t="str">
            <v>0</v>
          </cell>
        </row>
        <row r="8">
          <cell r="A8" t="str">
            <v>00010</v>
          </cell>
          <cell r="B8">
            <v>1.5</v>
          </cell>
          <cell r="C8" t="str">
            <v>12</v>
          </cell>
          <cell r="D8" t="str">
            <v>00</v>
          </cell>
          <cell r="E8" t="str">
            <v>01</v>
          </cell>
          <cell r="F8" t="str">
            <v>00</v>
          </cell>
          <cell r="G8" t="str">
            <v>10</v>
          </cell>
          <cell r="H8" t="str">
            <v>10</v>
          </cell>
          <cell r="I8" t="str">
            <v>000100</v>
          </cell>
          <cell r="J8" t="str">
            <v>00</v>
          </cell>
          <cell r="K8" t="str">
            <v>C6</v>
          </cell>
          <cell r="L8" t="str">
            <v>11</v>
          </cell>
          <cell r="M8" t="str">
            <v>00011</v>
          </cell>
          <cell r="N8" t="str">
            <v>0</v>
          </cell>
          <cell r="O8" t="str">
            <v>11</v>
          </cell>
          <cell r="P8" t="str">
            <v>000100</v>
          </cell>
          <cell r="Q8" t="str">
            <v>01</v>
          </cell>
          <cell r="R8" t="str">
            <v>86</v>
          </cell>
          <cell r="S8" t="str">
            <v>10</v>
          </cell>
          <cell r="T8" t="str">
            <v>00011</v>
          </cell>
          <cell r="U8" t="str">
            <v>0</v>
          </cell>
        </row>
        <row r="9">
          <cell r="A9" t="str">
            <v>00011</v>
          </cell>
          <cell r="B9">
            <v>1.5</v>
          </cell>
          <cell r="C9" t="str">
            <v>12</v>
          </cell>
          <cell r="D9" t="str">
            <v>00</v>
          </cell>
          <cell r="E9" t="str">
            <v>01</v>
          </cell>
          <cell r="F9" t="str">
            <v>00</v>
          </cell>
          <cell r="G9" t="str">
            <v>10</v>
          </cell>
          <cell r="H9" t="str">
            <v>20</v>
          </cell>
          <cell r="I9" t="str">
            <v>001000</v>
          </cell>
          <cell r="J9" t="str">
            <v>00</v>
          </cell>
          <cell r="K9" t="str">
            <v>42</v>
          </cell>
          <cell r="L9" t="str">
            <v>01</v>
          </cell>
          <cell r="M9" t="str">
            <v>00001</v>
          </cell>
          <cell r="N9" t="str">
            <v>0</v>
          </cell>
          <cell r="O9" t="str">
            <v>11</v>
          </cell>
          <cell r="P9" t="str">
            <v>000100</v>
          </cell>
          <cell r="Q9" t="str">
            <v>01</v>
          </cell>
          <cell r="R9" t="str">
            <v>86</v>
          </cell>
          <cell r="S9" t="str">
            <v>10</v>
          </cell>
          <cell r="T9" t="str">
            <v>00011</v>
          </cell>
          <cell r="U9" t="str">
            <v>0</v>
          </cell>
        </row>
        <row r="10">
          <cell r="A10" t="str">
            <v>00100</v>
          </cell>
          <cell r="B10">
            <v>1.5</v>
          </cell>
          <cell r="C10" t="str">
            <v>12</v>
          </cell>
          <cell r="D10" t="str">
            <v>00</v>
          </cell>
          <cell r="E10" t="str">
            <v>01</v>
          </cell>
          <cell r="F10" t="str">
            <v>00</v>
          </cell>
          <cell r="G10" t="str">
            <v>10</v>
          </cell>
          <cell r="H10" t="str">
            <v>40</v>
          </cell>
          <cell r="I10" t="str">
            <v>010000</v>
          </cell>
          <cell r="J10" t="str">
            <v>00</v>
          </cell>
          <cell r="K10" t="str">
            <v>42</v>
          </cell>
          <cell r="L10" t="str">
            <v>01</v>
          </cell>
          <cell r="M10" t="str">
            <v>00001</v>
          </cell>
          <cell r="N10" t="str">
            <v>0</v>
          </cell>
          <cell r="O10" t="str">
            <v>11</v>
          </cell>
          <cell r="P10" t="str">
            <v>000100</v>
          </cell>
          <cell r="Q10" t="str">
            <v>01</v>
          </cell>
          <cell r="R10" t="str">
            <v>86</v>
          </cell>
          <cell r="S10" t="str">
            <v>10</v>
          </cell>
          <cell r="T10" t="str">
            <v>00011</v>
          </cell>
          <cell r="U10" t="str">
            <v>0</v>
          </cell>
        </row>
        <row r="11">
          <cell r="A11" t="str">
            <v>00101</v>
          </cell>
          <cell r="B11">
            <v>1.5</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11</v>
          </cell>
          <cell r="P11" t="str">
            <v>000100</v>
          </cell>
          <cell r="Q11" t="str">
            <v>01</v>
          </cell>
          <cell r="R11" t="str">
            <v>86</v>
          </cell>
          <cell r="S11" t="str">
            <v>10</v>
          </cell>
          <cell r="T11" t="str">
            <v>00011</v>
          </cell>
          <cell r="U11" t="str">
            <v>0</v>
          </cell>
        </row>
        <row r="12">
          <cell r="A12" t="str">
            <v>00110</v>
          </cell>
          <cell r="B12">
            <v>1.5</v>
          </cell>
          <cell r="C12" t="str">
            <v>12</v>
          </cell>
          <cell r="D12" t="str">
            <v>00</v>
          </cell>
          <cell r="E12" t="str">
            <v>01</v>
          </cell>
          <cell r="F12" t="str">
            <v>00</v>
          </cell>
          <cell r="G12" t="str">
            <v>10</v>
          </cell>
          <cell r="H12" t="str">
            <v>09</v>
          </cell>
          <cell r="I12" t="str">
            <v>000010</v>
          </cell>
          <cell r="J12" t="str">
            <v>01</v>
          </cell>
          <cell r="K12" t="str">
            <v>8C</v>
          </cell>
          <cell r="L12" t="str">
            <v>10</v>
          </cell>
          <cell r="M12" t="str">
            <v>00110</v>
          </cell>
          <cell r="N12" t="str">
            <v>0</v>
          </cell>
          <cell r="O12" t="str">
            <v>19</v>
          </cell>
          <cell r="P12" t="str">
            <v>000110</v>
          </cell>
          <cell r="Q12" t="str">
            <v>01</v>
          </cell>
          <cell r="R12" t="str">
            <v>06</v>
          </cell>
          <cell r="S12" t="str">
            <v>00</v>
          </cell>
          <cell r="T12" t="str">
            <v>00011</v>
          </cell>
          <cell r="U12" t="str">
            <v>0</v>
          </cell>
        </row>
        <row r="13">
          <cell r="A13" t="str">
            <v>00111</v>
          </cell>
          <cell r="B13">
            <v>1.5</v>
          </cell>
          <cell r="C13" t="str">
            <v>12</v>
          </cell>
          <cell r="D13" t="str">
            <v>00</v>
          </cell>
          <cell r="E13" t="str">
            <v>01</v>
          </cell>
          <cell r="F13" t="str">
            <v>00</v>
          </cell>
          <cell r="G13" t="str">
            <v>10</v>
          </cell>
          <cell r="H13" t="str">
            <v>10</v>
          </cell>
          <cell r="I13" t="str">
            <v>000100</v>
          </cell>
          <cell r="J13" t="str">
            <v>00</v>
          </cell>
          <cell r="K13" t="str">
            <v>C6</v>
          </cell>
          <cell r="L13" t="str">
            <v>11</v>
          </cell>
          <cell r="M13" t="str">
            <v>00011</v>
          </cell>
          <cell r="N13" t="str">
            <v>0</v>
          </cell>
          <cell r="O13" t="str">
            <v>19</v>
          </cell>
          <cell r="P13" t="str">
            <v>000110</v>
          </cell>
          <cell r="Q13" t="str">
            <v>01</v>
          </cell>
          <cell r="R13" t="str">
            <v>06</v>
          </cell>
          <cell r="S13" t="str">
            <v>00</v>
          </cell>
          <cell r="T13" t="str">
            <v>00011</v>
          </cell>
          <cell r="U13" t="str">
            <v>0</v>
          </cell>
        </row>
        <row r="14">
          <cell r="A14" t="str">
            <v>01000</v>
          </cell>
          <cell r="B14">
            <v>1.5</v>
          </cell>
          <cell r="C14" t="str">
            <v>12</v>
          </cell>
          <cell r="D14" t="str">
            <v>00</v>
          </cell>
          <cell r="E14" t="str">
            <v>01</v>
          </cell>
          <cell r="F14" t="str">
            <v>00</v>
          </cell>
          <cell r="G14" t="str">
            <v>10</v>
          </cell>
          <cell r="H14" t="str">
            <v>20</v>
          </cell>
          <cell r="I14" t="str">
            <v>001000</v>
          </cell>
          <cell r="J14" t="str">
            <v>00</v>
          </cell>
          <cell r="K14" t="str">
            <v>42</v>
          </cell>
          <cell r="L14" t="str">
            <v>01</v>
          </cell>
          <cell r="M14" t="str">
            <v>00001</v>
          </cell>
          <cell r="N14" t="str">
            <v>0</v>
          </cell>
          <cell r="O14" t="str">
            <v>19</v>
          </cell>
          <cell r="P14" t="str">
            <v>000110</v>
          </cell>
          <cell r="Q14" t="str">
            <v>01</v>
          </cell>
          <cell r="R14" t="str">
            <v>06</v>
          </cell>
          <cell r="S14" t="str">
            <v>00</v>
          </cell>
          <cell r="T14" t="str">
            <v>00011</v>
          </cell>
          <cell r="U14" t="str">
            <v>0</v>
          </cell>
        </row>
        <row r="15">
          <cell r="A15" t="str">
            <v>01001</v>
          </cell>
          <cell r="B15">
            <v>1.5</v>
          </cell>
          <cell r="C15" t="str">
            <v>12</v>
          </cell>
          <cell r="D15" t="str">
            <v>00</v>
          </cell>
          <cell r="E15" t="str">
            <v>01</v>
          </cell>
          <cell r="F15" t="str">
            <v>00</v>
          </cell>
          <cell r="G15" t="str">
            <v>10</v>
          </cell>
          <cell r="H15" t="str">
            <v>40</v>
          </cell>
          <cell r="I15" t="str">
            <v>010000</v>
          </cell>
          <cell r="J15" t="str">
            <v>00</v>
          </cell>
          <cell r="K15" t="str">
            <v>42</v>
          </cell>
          <cell r="L15" t="str">
            <v>01</v>
          </cell>
          <cell r="M15" t="str">
            <v>00001</v>
          </cell>
          <cell r="N15" t="str">
            <v>0</v>
          </cell>
          <cell r="O15" t="str">
            <v>19</v>
          </cell>
          <cell r="P15" t="str">
            <v>000110</v>
          </cell>
          <cell r="Q15" t="str">
            <v>01</v>
          </cell>
          <cell r="R15" t="str">
            <v>06</v>
          </cell>
          <cell r="S15" t="str">
            <v>00</v>
          </cell>
          <cell r="T15" t="str">
            <v>00011</v>
          </cell>
          <cell r="U15" t="str">
            <v>0</v>
          </cell>
        </row>
        <row r="16">
          <cell r="A16" t="str">
            <v>01010</v>
          </cell>
          <cell r="B16">
            <v>1.5</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19</v>
          </cell>
          <cell r="P16" t="str">
            <v>000110</v>
          </cell>
          <cell r="Q16" t="str">
            <v>01</v>
          </cell>
          <cell r="R16" t="str">
            <v>06</v>
          </cell>
          <cell r="S16" t="str">
            <v>00</v>
          </cell>
          <cell r="T16" t="str">
            <v>00011</v>
          </cell>
          <cell r="U16" t="str">
            <v>0</v>
          </cell>
        </row>
        <row r="17">
          <cell r="A17" t="str">
            <v>01011</v>
          </cell>
          <cell r="B17">
            <v>1.5</v>
          </cell>
          <cell r="C17" t="str">
            <v>12</v>
          </cell>
          <cell r="D17" t="str">
            <v>00</v>
          </cell>
          <cell r="E17" t="str">
            <v>01</v>
          </cell>
          <cell r="F17" t="str">
            <v>00</v>
          </cell>
          <cell r="G17" t="str">
            <v>10</v>
          </cell>
          <cell r="H17" t="str">
            <v>09</v>
          </cell>
          <cell r="I17" t="str">
            <v>000010</v>
          </cell>
          <cell r="J17" t="str">
            <v>01</v>
          </cell>
          <cell r="K17" t="str">
            <v>8C</v>
          </cell>
          <cell r="L17" t="str">
            <v>10</v>
          </cell>
          <cell r="M17" t="str">
            <v>00110</v>
          </cell>
          <cell r="N17" t="str">
            <v>0</v>
          </cell>
          <cell r="O17" t="str">
            <v>21</v>
          </cell>
          <cell r="P17" t="str">
            <v>001000</v>
          </cell>
          <cell r="Q17" t="str">
            <v>01</v>
          </cell>
          <cell r="R17" t="str">
            <v>02</v>
          </cell>
          <cell r="S17" t="str">
            <v>00</v>
          </cell>
          <cell r="T17" t="str">
            <v>00001</v>
          </cell>
          <cell r="U17" t="str">
            <v>0</v>
          </cell>
        </row>
        <row r="18">
          <cell r="A18" t="str">
            <v>01100</v>
          </cell>
          <cell r="B18">
            <v>1.5</v>
          </cell>
          <cell r="C18" t="str">
            <v>12</v>
          </cell>
          <cell r="D18" t="str">
            <v>00</v>
          </cell>
          <cell r="E18" t="str">
            <v>01</v>
          </cell>
          <cell r="F18" t="str">
            <v>00</v>
          </cell>
          <cell r="G18" t="str">
            <v>10</v>
          </cell>
          <cell r="H18" t="str">
            <v>10</v>
          </cell>
          <cell r="I18" t="str">
            <v>000100</v>
          </cell>
          <cell r="J18" t="str">
            <v>00</v>
          </cell>
          <cell r="K18" t="str">
            <v>C6</v>
          </cell>
          <cell r="L18" t="str">
            <v>11</v>
          </cell>
          <cell r="M18" t="str">
            <v>00011</v>
          </cell>
          <cell r="N18" t="str">
            <v>0</v>
          </cell>
          <cell r="O18" t="str">
            <v>21</v>
          </cell>
          <cell r="P18" t="str">
            <v>001000</v>
          </cell>
          <cell r="Q18" t="str">
            <v>01</v>
          </cell>
          <cell r="R18" t="str">
            <v>02</v>
          </cell>
          <cell r="S18" t="str">
            <v>00</v>
          </cell>
          <cell r="T18" t="str">
            <v>00001</v>
          </cell>
          <cell r="U18" t="str">
            <v>0</v>
          </cell>
        </row>
        <row r="19">
          <cell r="A19" t="str">
            <v>01101</v>
          </cell>
          <cell r="B19">
            <v>1.5</v>
          </cell>
          <cell r="C19" t="str">
            <v>12</v>
          </cell>
          <cell r="D19" t="str">
            <v>00</v>
          </cell>
          <cell r="E19" t="str">
            <v>01</v>
          </cell>
          <cell r="F19" t="str">
            <v>00</v>
          </cell>
          <cell r="G19" t="str">
            <v>10</v>
          </cell>
          <cell r="H19" t="str">
            <v>20</v>
          </cell>
          <cell r="I19" t="str">
            <v>001000</v>
          </cell>
          <cell r="J19" t="str">
            <v>00</v>
          </cell>
          <cell r="K19" t="str">
            <v>42</v>
          </cell>
          <cell r="L19" t="str">
            <v>01</v>
          </cell>
          <cell r="M19" t="str">
            <v>00001</v>
          </cell>
          <cell r="N19" t="str">
            <v>0</v>
          </cell>
          <cell r="O19" t="str">
            <v>21</v>
          </cell>
          <cell r="P19" t="str">
            <v>001000</v>
          </cell>
          <cell r="Q19" t="str">
            <v>01</v>
          </cell>
          <cell r="R19" t="str">
            <v>02</v>
          </cell>
          <cell r="S19" t="str">
            <v>00</v>
          </cell>
          <cell r="T19" t="str">
            <v>00001</v>
          </cell>
          <cell r="U19" t="str">
            <v>0</v>
          </cell>
        </row>
        <row r="20">
          <cell r="A20" t="str">
            <v>01110</v>
          </cell>
          <cell r="B20">
            <v>1.5</v>
          </cell>
          <cell r="C20" t="str">
            <v>12</v>
          </cell>
          <cell r="D20" t="str">
            <v>00</v>
          </cell>
          <cell r="E20" t="str">
            <v>01</v>
          </cell>
          <cell r="F20" t="str">
            <v>00</v>
          </cell>
          <cell r="G20" t="str">
            <v>10</v>
          </cell>
          <cell r="H20" t="str">
            <v>40</v>
          </cell>
          <cell r="I20" t="str">
            <v>010000</v>
          </cell>
          <cell r="J20" t="str">
            <v>00</v>
          </cell>
          <cell r="K20" t="str">
            <v>42</v>
          </cell>
          <cell r="L20" t="str">
            <v>01</v>
          </cell>
          <cell r="M20" t="str">
            <v>00001</v>
          </cell>
          <cell r="N20" t="str">
            <v>0</v>
          </cell>
          <cell r="O20" t="str">
            <v>21</v>
          </cell>
          <cell r="P20" t="str">
            <v>001000</v>
          </cell>
          <cell r="Q20" t="str">
            <v>01</v>
          </cell>
          <cell r="R20" t="str">
            <v>02</v>
          </cell>
          <cell r="S20" t="str">
            <v>00</v>
          </cell>
          <cell r="T20" t="str">
            <v>00001</v>
          </cell>
          <cell r="U20" t="str">
            <v>0</v>
          </cell>
        </row>
        <row r="21">
          <cell r="A21" t="str">
            <v>01111</v>
          </cell>
          <cell r="B21">
            <v>1.5</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21</v>
          </cell>
          <cell r="P21" t="str">
            <v>001000</v>
          </cell>
          <cell r="Q21" t="str">
            <v>01</v>
          </cell>
          <cell r="R21" t="str">
            <v>02</v>
          </cell>
          <cell r="S21" t="str">
            <v>00</v>
          </cell>
          <cell r="T21" t="str">
            <v>00001</v>
          </cell>
          <cell r="U21" t="str">
            <v>0</v>
          </cell>
        </row>
        <row r="22">
          <cell r="A22" t="str">
            <v>10000</v>
          </cell>
          <cell r="B22">
            <v>1.5</v>
          </cell>
          <cell r="C22" t="str">
            <v>12</v>
          </cell>
          <cell r="D22" t="str">
            <v>00</v>
          </cell>
          <cell r="E22" t="str">
            <v>01</v>
          </cell>
          <cell r="F22" t="str">
            <v>00</v>
          </cell>
          <cell r="G22" t="str">
            <v>10</v>
          </cell>
          <cell r="H22" t="str">
            <v>09</v>
          </cell>
          <cell r="I22" t="str">
            <v>000010</v>
          </cell>
          <cell r="J22" t="str">
            <v>01</v>
          </cell>
          <cell r="K22" t="str">
            <v>8C</v>
          </cell>
          <cell r="L22" t="str">
            <v>10</v>
          </cell>
          <cell r="M22" t="str">
            <v>00110</v>
          </cell>
          <cell r="N22" t="str">
            <v>0</v>
          </cell>
          <cell r="O22" t="str">
            <v>28</v>
          </cell>
          <cell r="P22" t="str">
            <v>001010</v>
          </cell>
          <cell r="Q22" t="str">
            <v>00</v>
          </cell>
          <cell r="R22" t="str">
            <v>C2</v>
          </cell>
          <cell r="S22" t="str">
            <v>11</v>
          </cell>
          <cell r="T22" t="str">
            <v>00001</v>
          </cell>
          <cell r="U22" t="str">
            <v>0</v>
          </cell>
        </row>
        <row r="23">
          <cell r="A23" t="str">
            <v>10001</v>
          </cell>
          <cell r="B23">
            <v>1.5</v>
          </cell>
          <cell r="C23" t="str">
            <v>12</v>
          </cell>
          <cell r="D23" t="str">
            <v>00</v>
          </cell>
          <cell r="E23" t="str">
            <v>01</v>
          </cell>
          <cell r="F23" t="str">
            <v>00</v>
          </cell>
          <cell r="G23" t="str">
            <v>10</v>
          </cell>
          <cell r="H23" t="str">
            <v>10</v>
          </cell>
          <cell r="I23" t="str">
            <v>000100</v>
          </cell>
          <cell r="J23" t="str">
            <v>00</v>
          </cell>
          <cell r="K23" t="str">
            <v>C6</v>
          </cell>
          <cell r="L23" t="str">
            <v>11</v>
          </cell>
          <cell r="M23" t="str">
            <v>00011</v>
          </cell>
          <cell r="N23" t="str">
            <v>0</v>
          </cell>
          <cell r="O23" t="str">
            <v>28</v>
          </cell>
          <cell r="P23" t="str">
            <v>001010</v>
          </cell>
          <cell r="Q23" t="str">
            <v>00</v>
          </cell>
          <cell r="R23" t="str">
            <v>C2</v>
          </cell>
          <cell r="S23" t="str">
            <v>11</v>
          </cell>
          <cell r="T23" t="str">
            <v>00001</v>
          </cell>
          <cell r="U23" t="str">
            <v>0</v>
          </cell>
        </row>
        <row r="24">
          <cell r="A24" t="str">
            <v>10010</v>
          </cell>
          <cell r="B24">
            <v>1.5</v>
          </cell>
          <cell r="C24" t="str">
            <v>12</v>
          </cell>
          <cell r="D24" t="str">
            <v>00</v>
          </cell>
          <cell r="E24" t="str">
            <v>01</v>
          </cell>
          <cell r="F24" t="str">
            <v>00</v>
          </cell>
          <cell r="G24" t="str">
            <v>10</v>
          </cell>
          <cell r="H24" t="str">
            <v>20</v>
          </cell>
          <cell r="I24" t="str">
            <v>001000</v>
          </cell>
          <cell r="J24" t="str">
            <v>00</v>
          </cell>
          <cell r="K24" t="str">
            <v>42</v>
          </cell>
          <cell r="L24" t="str">
            <v>01</v>
          </cell>
          <cell r="M24" t="str">
            <v>00001</v>
          </cell>
          <cell r="N24" t="str">
            <v>0</v>
          </cell>
          <cell r="O24" t="str">
            <v>28</v>
          </cell>
          <cell r="P24" t="str">
            <v>001010</v>
          </cell>
          <cell r="Q24" t="str">
            <v>00</v>
          </cell>
          <cell r="R24" t="str">
            <v>C2</v>
          </cell>
          <cell r="S24" t="str">
            <v>11</v>
          </cell>
          <cell r="T24" t="str">
            <v>00001</v>
          </cell>
          <cell r="U24" t="str">
            <v>0</v>
          </cell>
        </row>
        <row r="25">
          <cell r="A25" t="str">
            <v>10011</v>
          </cell>
          <cell r="B25">
            <v>1.5</v>
          </cell>
          <cell r="C25" t="str">
            <v>12</v>
          </cell>
          <cell r="D25" t="str">
            <v>00</v>
          </cell>
          <cell r="E25" t="str">
            <v>01</v>
          </cell>
          <cell r="F25" t="str">
            <v>00</v>
          </cell>
          <cell r="G25" t="str">
            <v>10</v>
          </cell>
          <cell r="H25" t="str">
            <v>40</v>
          </cell>
          <cell r="I25" t="str">
            <v>010000</v>
          </cell>
          <cell r="J25" t="str">
            <v>00</v>
          </cell>
          <cell r="K25" t="str">
            <v>42</v>
          </cell>
          <cell r="L25" t="str">
            <v>01</v>
          </cell>
          <cell r="M25" t="str">
            <v>00001</v>
          </cell>
          <cell r="N25" t="str">
            <v>0</v>
          </cell>
          <cell r="O25" t="str">
            <v>28</v>
          </cell>
          <cell r="P25" t="str">
            <v>001010</v>
          </cell>
          <cell r="Q25" t="str">
            <v>00</v>
          </cell>
          <cell r="R25" t="str">
            <v>C2</v>
          </cell>
          <cell r="S25" t="str">
            <v>11</v>
          </cell>
          <cell r="T25" t="str">
            <v>00001</v>
          </cell>
          <cell r="U25" t="str">
            <v>0</v>
          </cell>
        </row>
        <row r="26">
          <cell r="A26" t="str">
            <v>10100</v>
          </cell>
          <cell r="B26">
            <v>1.5</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28</v>
          </cell>
          <cell r="P26" t="str">
            <v>001010</v>
          </cell>
          <cell r="Q26" t="str">
            <v>00</v>
          </cell>
          <cell r="R26" t="str">
            <v>C2</v>
          </cell>
          <cell r="S26" t="str">
            <v>11</v>
          </cell>
          <cell r="T26" t="str">
            <v>00001</v>
          </cell>
          <cell r="U26" t="str">
            <v>0</v>
          </cell>
        </row>
        <row r="27">
          <cell r="A27" t="str">
            <v>10101</v>
          </cell>
          <cell r="B27">
            <v>1.5</v>
          </cell>
          <cell r="C27" t="str">
            <v>13</v>
          </cell>
          <cell r="D27" t="str">
            <v>00</v>
          </cell>
          <cell r="E27" t="str">
            <v>01</v>
          </cell>
          <cell r="F27" t="str">
            <v>00</v>
          </cell>
          <cell r="G27" t="str">
            <v>11</v>
          </cell>
          <cell r="H27" t="str">
            <v>09</v>
          </cell>
          <cell r="I27" t="str">
            <v>000010</v>
          </cell>
          <cell r="J27" t="str">
            <v>01</v>
          </cell>
          <cell r="K27" t="str">
            <v>8C</v>
          </cell>
          <cell r="L27" t="str">
            <v>10</v>
          </cell>
          <cell r="M27" t="str">
            <v>00110</v>
          </cell>
          <cell r="N27" t="str">
            <v>0</v>
          </cell>
          <cell r="O27" t="str">
            <v>18</v>
          </cell>
          <cell r="P27" t="str">
            <v>000110</v>
          </cell>
          <cell r="Q27" t="str">
            <v>00</v>
          </cell>
          <cell r="R27" t="str">
            <v>C2</v>
          </cell>
          <cell r="S27" t="str">
            <v>11</v>
          </cell>
          <cell r="T27" t="str">
            <v>00001</v>
          </cell>
          <cell r="U27" t="str">
            <v>0</v>
          </cell>
        </row>
        <row r="28">
          <cell r="A28" t="str">
            <v>10110</v>
          </cell>
          <cell r="B28">
            <v>1.5</v>
          </cell>
          <cell r="C28" t="str">
            <v>13</v>
          </cell>
          <cell r="D28" t="str">
            <v>00</v>
          </cell>
          <cell r="E28" t="str">
            <v>01</v>
          </cell>
          <cell r="F28" t="str">
            <v>00</v>
          </cell>
          <cell r="G28" t="str">
            <v>11</v>
          </cell>
          <cell r="H28" t="str">
            <v>10</v>
          </cell>
          <cell r="I28" t="str">
            <v>000100</v>
          </cell>
          <cell r="J28" t="str">
            <v>00</v>
          </cell>
          <cell r="K28" t="str">
            <v>C6</v>
          </cell>
          <cell r="L28" t="str">
            <v>11</v>
          </cell>
          <cell r="M28" t="str">
            <v>00011</v>
          </cell>
          <cell r="N28" t="str">
            <v>0</v>
          </cell>
          <cell r="O28" t="str">
            <v>18</v>
          </cell>
          <cell r="P28" t="str">
            <v>000110</v>
          </cell>
          <cell r="Q28" t="str">
            <v>00</v>
          </cell>
          <cell r="R28" t="str">
            <v>C2</v>
          </cell>
          <cell r="S28" t="str">
            <v>11</v>
          </cell>
          <cell r="T28" t="str">
            <v>00001</v>
          </cell>
          <cell r="U28" t="str">
            <v>0</v>
          </cell>
        </row>
        <row r="29">
          <cell r="A29" t="str">
            <v>10111</v>
          </cell>
          <cell r="B29">
            <v>1.5</v>
          </cell>
          <cell r="C29" t="str">
            <v>13</v>
          </cell>
          <cell r="D29" t="str">
            <v>00</v>
          </cell>
          <cell r="E29" t="str">
            <v>01</v>
          </cell>
          <cell r="F29" t="str">
            <v>00</v>
          </cell>
          <cell r="G29" t="str">
            <v>11</v>
          </cell>
          <cell r="H29" t="str">
            <v>20</v>
          </cell>
          <cell r="I29" t="str">
            <v>001000</v>
          </cell>
          <cell r="J29" t="str">
            <v>00</v>
          </cell>
          <cell r="K29" t="str">
            <v>42</v>
          </cell>
          <cell r="L29" t="str">
            <v>01</v>
          </cell>
          <cell r="M29" t="str">
            <v>00001</v>
          </cell>
          <cell r="N29" t="str">
            <v>0</v>
          </cell>
          <cell r="O29" t="str">
            <v>18</v>
          </cell>
          <cell r="P29" t="str">
            <v>000110</v>
          </cell>
          <cell r="Q29" t="str">
            <v>00</v>
          </cell>
          <cell r="R29" t="str">
            <v>C2</v>
          </cell>
          <cell r="S29" t="str">
            <v>11</v>
          </cell>
          <cell r="T29" t="str">
            <v>00001</v>
          </cell>
          <cell r="U29" t="str">
            <v>0</v>
          </cell>
        </row>
        <row r="30">
          <cell r="A30" t="str">
            <v>11000</v>
          </cell>
          <cell r="B30">
            <v>1.5</v>
          </cell>
          <cell r="C30" t="str">
            <v>13</v>
          </cell>
          <cell r="D30" t="str">
            <v>00</v>
          </cell>
          <cell r="E30" t="str">
            <v>01</v>
          </cell>
          <cell r="F30" t="str">
            <v>00</v>
          </cell>
          <cell r="G30" t="str">
            <v>11</v>
          </cell>
          <cell r="H30" t="str">
            <v>40</v>
          </cell>
          <cell r="I30" t="str">
            <v>010000</v>
          </cell>
          <cell r="J30" t="str">
            <v>00</v>
          </cell>
          <cell r="K30" t="str">
            <v>42</v>
          </cell>
          <cell r="L30" t="str">
            <v>01</v>
          </cell>
          <cell r="M30" t="str">
            <v>00001</v>
          </cell>
          <cell r="N30" t="str">
            <v>0</v>
          </cell>
          <cell r="O30" t="str">
            <v>18</v>
          </cell>
          <cell r="P30" t="str">
            <v>000110</v>
          </cell>
          <cell r="Q30" t="str">
            <v>00</v>
          </cell>
          <cell r="R30" t="str">
            <v>C2</v>
          </cell>
          <cell r="S30" t="str">
            <v>11</v>
          </cell>
          <cell r="T30" t="str">
            <v>00001</v>
          </cell>
          <cell r="U30" t="str">
            <v>0</v>
          </cell>
        </row>
        <row r="31">
          <cell r="A31" t="str">
            <v>11001</v>
          </cell>
          <cell r="B31">
            <v>1.5</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18</v>
          </cell>
          <cell r="P31" t="str">
            <v>000110</v>
          </cell>
          <cell r="Q31" t="str">
            <v>00</v>
          </cell>
          <cell r="R31" t="str">
            <v>C2</v>
          </cell>
          <cell r="S31" t="str">
            <v>11</v>
          </cell>
          <cell r="T31" t="str">
            <v>00001</v>
          </cell>
          <cell r="U31" t="str">
            <v>0</v>
          </cell>
        </row>
        <row r="32">
          <cell r="A32" t="str">
            <v>11010</v>
          </cell>
          <cell r="B32">
            <v>1.5</v>
          </cell>
          <cell r="C32" t="str">
            <v>13</v>
          </cell>
          <cell r="D32" t="str">
            <v>00</v>
          </cell>
          <cell r="E32" t="str">
            <v>01</v>
          </cell>
          <cell r="F32" t="str">
            <v>00</v>
          </cell>
          <cell r="G32" t="str">
            <v>11</v>
          </cell>
          <cell r="H32" t="str">
            <v>09</v>
          </cell>
          <cell r="I32" t="str">
            <v>000010</v>
          </cell>
          <cell r="J32" t="str">
            <v>01</v>
          </cell>
          <cell r="K32" t="str">
            <v>8C</v>
          </cell>
          <cell r="L32" t="str">
            <v>10</v>
          </cell>
          <cell r="M32" t="str">
            <v>00110</v>
          </cell>
          <cell r="N32" t="str">
            <v>0</v>
          </cell>
          <cell r="O32" t="str">
            <v>1C</v>
          </cell>
          <cell r="P32" t="str">
            <v>000111</v>
          </cell>
          <cell r="Q32" t="str">
            <v>00</v>
          </cell>
          <cell r="R32" t="str">
            <v>42</v>
          </cell>
          <cell r="S32" t="str">
            <v>01</v>
          </cell>
          <cell r="T32" t="str">
            <v>00001</v>
          </cell>
          <cell r="U32" t="str">
            <v>0</v>
          </cell>
        </row>
        <row r="33">
          <cell r="A33" t="str">
            <v>11011</v>
          </cell>
          <cell r="B33">
            <v>1.5</v>
          </cell>
          <cell r="C33" t="str">
            <v>13</v>
          </cell>
          <cell r="D33" t="str">
            <v>00</v>
          </cell>
          <cell r="E33" t="str">
            <v>01</v>
          </cell>
          <cell r="F33" t="str">
            <v>00</v>
          </cell>
          <cell r="G33" t="str">
            <v>11</v>
          </cell>
          <cell r="H33" t="str">
            <v>10</v>
          </cell>
          <cell r="I33" t="str">
            <v>000100</v>
          </cell>
          <cell r="J33" t="str">
            <v>00</v>
          </cell>
          <cell r="K33" t="str">
            <v>C6</v>
          </cell>
          <cell r="L33" t="str">
            <v>11</v>
          </cell>
          <cell r="M33" t="str">
            <v>00011</v>
          </cell>
          <cell r="N33" t="str">
            <v>0</v>
          </cell>
          <cell r="O33" t="str">
            <v>1C</v>
          </cell>
          <cell r="P33" t="str">
            <v>000111</v>
          </cell>
          <cell r="Q33" t="str">
            <v>00</v>
          </cell>
          <cell r="R33" t="str">
            <v>42</v>
          </cell>
          <cell r="S33" t="str">
            <v>01</v>
          </cell>
          <cell r="T33" t="str">
            <v>00001</v>
          </cell>
          <cell r="U33" t="str">
            <v>0</v>
          </cell>
        </row>
        <row r="34">
          <cell r="A34" t="str">
            <v>11100</v>
          </cell>
          <cell r="B34">
            <v>1.5</v>
          </cell>
          <cell r="C34" t="str">
            <v>13</v>
          </cell>
          <cell r="D34" t="str">
            <v>00</v>
          </cell>
          <cell r="E34" t="str">
            <v>01</v>
          </cell>
          <cell r="F34" t="str">
            <v>00</v>
          </cell>
          <cell r="G34" t="str">
            <v>11</v>
          </cell>
          <cell r="H34" t="str">
            <v>20</v>
          </cell>
          <cell r="I34" t="str">
            <v>001000</v>
          </cell>
          <cell r="J34" t="str">
            <v>00</v>
          </cell>
          <cell r="K34" t="str">
            <v>42</v>
          </cell>
          <cell r="L34" t="str">
            <v>01</v>
          </cell>
          <cell r="M34" t="str">
            <v>00001</v>
          </cell>
          <cell r="N34" t="str">
            <v>0</v>
          </cell>
          <cell r="O34" t="str">
            <v>1C</v>
          </cell>
          <cell r="P34" t="str">
            <v>000111</v>
          </cell>
          <cell r="Q34" t="str">
            <v>00</v>
          </cell>
          <cell r="R34" t="str">
            <v>42</v>
          </cell>
          <cell r="S34" t="str">
            <v>01</v>
          </cell>
          <cell r="T34" t="str">
            <v>00001</v>
          </cell>
          <cell r="U34" t="str">
            <v>0</v>
          </cell>
        </row>
        <row r="35">
          <cell r="A35" t="str">
            <v>11101</v>
          </cell>
          <cell r="B35">
            <v>1.5</v>
          </cell>
          <cell r="C35" t="str">
            <v>13</v>
          </cell>
          <cell r="D35" t="str">
            <v>00</v>
          </cell>
          <cell r="E35" t="str">
            <v>01</v>
          </cell>
          <cell r="F35" t="str">
            <v>00</v>
          </cell>
          <cell r="G35" t="str">
            <v>11</v>
          </cell>
          <cell r="H35" t="str">
            <v>40</v>
          </cell>
          <cell r="I35" t="str">
            <v>010000</v>
          </cell>
          <cell r="J35" t="str">
            <v>00</v>
          </cell>
          <cell r="K35" t="str">
            <v>42</v>
          </cell>
          <cell r="L35" t="str">
            <v>01</v>
          </cell>
          <cell r="M35" t="str">
            <v>00001</v>
          </cell>
          <cell r="N35" t="str">
            <v>0</v>
          </cell>
          <cell r="O35" t="str">
            <v>1C</v>
          </cell>
          <cell r="P35" t="str">
            <v>000111</v>
          </cell>
          <cell r="Q35" t="str">
            <v>00</v>
          </cell>
          <cell r="R35" t="str">
            <v>42</v>
          </cell>
          <cell r="S35" t="str">
            <v>01</v>
          </cell>
          <cell r="T35" t="str">
            <v>00001</v>
          </cell>
          <cell r="U35" t="str">
            <v>0</v>
          </cell>
        </row>
        <row r="36">
          <cell r="A36" t="str">
            <v>11110</v>
          </cell>
          <cell r="B36">
            <v>1.5</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42</v>
          </cell>
          <cell r="S36" t="str">
            <v>01</v>
          </cell>
          <cell r="T36" t="str">
            <v>00001</v>
          </cell>
          <cell r="U36" t="str">
            <v>0</v>
          </cell>
        </row>
        <row r="37">
          <cell r="A37" t="str">
            <v>11111</v>
          </cell>
          <cell r="B37">
            <v>1.5</v>
          </cell>
          <cell r="C37" t="str">
            <v>13</v>
          </cell>
          <cell r="D37" t="str">
            <v>00</v>
          </cell>
          <cell r="E37" t="str">
            <v>01</v>
          </cell>
          <cell r="F37" t="str">
            <v>00</v>
          </cell>
          <cell r="G37" t="str">
            <v>11</v>
          </cell>
          <cell r="H37" t="str">
            <v>20</v>
          </cell>
          <cell r="I37" t="str">
            <v>001000</v>
          </cell>
          <cell r="J37" t="str">
            <v>00</v>
          </cell>
          <cell r="K37" t="str">
            <v>42</v>
          </cell>
          <cell r="L37" t="str">
            <v>01</v>
          </cell>
          <cell r="M37" t="str">
            <v>00001</v>
          </cell>
          <cell r="N37" t="str">
            <v>0</v>
          </cell>
          <cell r="O37" t="str">
            <v>28</v>
          </cell>
          <cell r="P37" t="str">
            <v>001010</v>
          </cell>
          <cell r="Q37" t="str">
            <v>00</v>
          </cell>
          <cell r="R37" t="str">
            <v>42</v>
          </cell>
          <cell r="S37" t="str">
            <v>01</v>
          </cell>
          <cell r="T37" t="str">
            <v>00001</v>
          </cell>
          <cell r="U37" t="str">
            <v>0</v>
          </cell>
        </row>
      </sheetData>
      <sheetData sheetId="11">
        <row r="6">
          <cell r="A6" t="str">
            <v>00000</v>
          </cell>
          <cell r="B6">
            <v>1</v>
          </cell>
          <cell r="C6" t="e">
            <v>#NUM!</v>
          </cell>
          <cell r="D6" t="str">
            <v>00</v>
          </cell>
          <cell r="E6" t="e">
            <v>#NUM!</v>
          </cell>
          <cell r="F6" t="str">
            <v>00</v>
          </cell>
          <cell r="G6" t="e">
            <v>#NUM!</v>
          </cell>
          <cell r="H6" t="str">
            <v>00</v>
          </cell>
          <cell r="I6" t="str">
            <v>000000</v>
          </cell>
          <cell r="J6" t="str">
            <v>00</v>
          </cell>
          <cell r="K6" t="str">
            <v>42</v>
          </cell>
          <cell r="L6" t="str">
            <v>01</v>
          </cell>
          <cell r="M6" t="str">
            <v>00001</v>
          </cell>
          <cell r="N6" t="str">
            <v>0</v>
          </cell>
          <cell r="O6" t="str">
            <v>00</v>
          </cell>
          <cell r="P6" t="str">
            <v>000000</v>
          </cell>
          <cell r="Q6" t="str">
            <v>00</v>
          </cell>
          <cell r="R6" t="str">
            <v>00</v>
          </cell>
          <cell r="S6" t="str">
            <v>00</v>
          </cell>
          <cell r="T6" t="str">
            <v>00000</v>
          </cell>
          <cell r="U6" t="str">
            <v>0</v>
          </cell>
        </row>
        <row r="7">
          <cell r="A7" t="str">
            <v>00001</v>
          </cell>
          <cell r="B7">
            <v>1</v>
          </cell>
          <cell r="C7" t="str">
            <v>12</v>
          </cell>
          <cell r="D7" t="str">
            <v>00</v>
          </cell>
          <cell r="E7" t="str">
            <v>01</v>
          </cell>
          <cell r="F7" t="str">
            <v>00</v>
          </cell>
          <cell r="G7" t="str">
            <v>10</v>
          </cell>
          <cell r="H7" t="str">
            <v>09</v>
          </cell>
          <cell r="I7" t="str">
            <v>000010</v>
          </cell>
          <cell r="J7" t="str">
            <v>01</v>
          </cell>
          <cell r="K7" t="str">
            <v>08</v>
          </cell>
          <cell r="L7" t="str">
            <v>00</v>
          </cell>
          <cell r="M7" t="str">
            <v>00100</v>
          </cell>
          <cell r="N7" t="str">
            <v>0</v>
          </cell>
          <cell r="O7" t="str">
            <v>11</v>
          </cell>
          <cell r="P7" t="str">
            <v>000100</v>
          </cell>
          <cell r="Q7" t="str">
            <v>01</v>
          </cell>
          <cell r="R7" t="str">
            <v>04</v>
          </cell>
          <cell r="S7" t="str">
            <v>00</v>
          </cell>
          <cell r="T7" t="str">
            <v>00010</v>
          </cell>
          <cell r="U7" t="str">
            <v>0</v>
          </cell>
        </row>
        <row r="8">
          <cell r="A8" t="str">
            <v>00010</v>
          </cell>
          <cell r="B8">
            <v>1</v>
          </cell>
          <cell r="C8" t="str">
            <v>12</v>
          </cell>
          <cell r="D8" t="str">
            <v>00</v>
          </cell>
          <cell r="E8" t="str">
            <v>01</v>
          </cell>
          <cell r="F8" t="str">
            <v>00</v>
          </cell>
          <cell r="G8" t="str">
            <v>10</v>
          </cell>
          <cell r="H8" t="str">
            <v>10</v>
          </cell>
          <cell r="I8" t="str">
            <v>000100</v>
          </cell>
          <cell r="J8" t="str">
            <v>00</v>
          </cell>
          <cell r="K8" t="str">
            <v>84</v>
          </cell>
          <cell r="L8" t="str">
            <v>10</v>
          </cell>
          <cell r="M8" t="str">
            <v>00010</v>
          </cell>
          <cell r="N8" t="str">
            <v>0</v>
          </cell>
          <cell r="O8" t="str">
            <v>11</v>
          </cell>
          <cell r="P8" t="str">
            <v>000100</v>
          </cell>
          <cell r="Q8" t="str">
            <v>01</v>
          </cell>
          <cell r="R8" t="str">
            <v>04</v>
          </cell>
          <cell r="S8" t="str">
            <v>00</v>
          </cell>
          <cell r="T8" t="str">
            <v>00010</v>
          </cell>
          <cell r="U8" t="str">
            <v>0</v>
          </cell>
        </row>
        <row r="9">
          <cell r="A9" t="str">
            <v>00011</v>
          </cell>
          <cell r="B9">
            <v>1</v>
          </cell>
          <cell r="C9" t="str">
            <v>12</v>
          </cell>
          <cell r="D9" t="str">
            <v>00</v>
          </cell>
          <cell r="E9" t="str">
            <v>01</v>
          </cell>
          <cell r="F9" t="str">
            <v>00</v>
          </cell>
          <cell r="G9" t="str">
            <v>10</v>
          </cell>
          <cell r="H9" t="str">
            <v>20</v>
          </cell>
          <cell r="I9" t="str">
            <v>001000</v>
          </cell>
          <cell r="J9" t="str">
            <v>00</v>
          </cell>
          <cell r="K9" t="str">
            <v>42</v>
          </cell>
          <cell r="L9" t="str">
            <v>01</v>
          </cell>
          <cell r="M9" t="str">
            <v>00001</v>
          </cell>
          <cell r="N9" t="str">
            <v>0</v>
          </cell>
          <cell r="O9" t="str">
            <v>11</v>
          </cell>
          <cell r="P9" t="str">
            <v>000100</v>
          </cell>
          <cell r="Q9" t="str">
            <v>01</v>
          </cell>
          <cell r="R9" t="str">
            <v>04</v>
          </cell>
          <cell r="S9" t="str">
            <v>00</v>
          </cell>
          <cell r="T9" t="str">
            <v>00010</v>
          </cell>
          <cell r="U9" t="str">
            <v>0</v>
          </cell>
        </row>
        <row r="10">
          <cell r="A10" t="str">
            <v>00100</v>
          </cell>
          <cell r="B10">
            <v>1</v>
          </cell>
          <cell r="C10" t="str">
            <v>12</v>
          </cell>
          <cell r="D10" t="str">
            <v>00</v>
          </cell>
          <cell r="E10" t="str">
            <v>01</v>
          </cell>
          <cell r="F10" t="str">
            <v>00</v>
          </cell>
          <cell r="G10" t="str">
            <v>10</v>
          </cell>
          <cell r="H10" t="str">
            <v>40</v>
          </cell>
          <cell r="I10" t="str">
            <v>010000</v>
          </cell>
          <cell r="J10" t="str">
            <v>00</v>
          </cell>
          <cell r="K10" t="str">
            <v>42</v>
          </cell>
          <cell r="L10" t="str">
            <v>01</v>
          </cell>
          <cell r="M10" t="str">
            <v>00001</v>
          </cell>
          <cell r="N10" t="str">
            <v>0</v>
          </cell>
          <cell r="O10" t="str">
            <v>11</v>
          </cell>
          <cell r="P10" t="str">
            <v>000100</v>
          </cell>
          <cell r="Q10" t="str">
            <v>01</v>
          </cell>
          <cell r="R10" t="str">
            <v>04</v>
          </cell>
          <cell r="S10" t="str">
            <v>00</v>
          </cell>
          <cell r="T10" t="str">
            <v>00010</v>
          </cell>
          <cell r="U10" t="str">
            <v>0</v>
          </cell>
        </row>
        <row r="11">
          <cell r="A11" t="str">
            <v>00101</v>
          </cell>
          <cell r="B11">
            <v>1</v>
          </cell>
          <cell r="C11" t="str">
            <v>12</v>
          </cell>
          <cell r="D11" t="str">
            <v>00</v>
          </cell>
          <cell r="E11" t="str">
            <v>01</v>
          </cell>
          <cell r="F11" t="str">
            <v>00</v>
          </cell>
          <cell r="G11" t="str">
            <v>10</v>
          </cell>
          <cell r="H11" t="str">
            <v>80</v>
          </cell>
          <cell r="I11" t="str">
            <v>100000</v>
          </cell>
          <cell r="J11" t="str">
            <v>00</v>
          </cell>
          <cell r="K11" t="str">
            <v>42</v>
          </cell>
          <cell r="L11" t="str">
            <v>01</v>
          </cell>
          <cell r="M11" t="str">
            <v>00001</v>
          </cell>
          <cell r="N11" t="str">
            <v>0</v>
          </cell>
          <cell r="O11" t="str">
            <v>11</v>
          </cell>
          <cell r="P11" t="str">
            <v>000100</v>
          </cell>
          <cell r="Q11" t="str">
            <v>01</v>
          </cell>
          <cell r="R11" t="str">
            <v>04</v>
          </cell>
          <cell r="S11" t="str">
            <v>00</v>
          </cell>
          <cell r="T11" t="str">
            <v>00010</v>
          </cell>
          <cell r="U11" t="str">
            <v>0</v>
          </cell>
        </row>
        <row r="12">
          <cell r="A12" t="str">
            <v>00110</v>
          </cell>
          <cell r="B12">
            <v>1</v>
          </cell>
          <cell r="C12" t="str">
            <v>12</v>
          </cell>
          <cell r="D12" t="str">
            <v>00</v>
          </cell>
          <cell r="E12" t="str">
            <v>01</v>
          </cell>
          <cell r="F12" t="str">
            <v>00</v>
          </cell>
          <cell r="G12" t="str">
            <v>10</v>
          </cell>
          <cell r="H12" t="str">
            <v>09</v>
          </cell>
          <cell r="I12" t="str">
            <v>000010</v>
          </cell>
          <cell r="J12" t="str">
            <v>01</v>
          </cell>
          <cell r="K12" t="str">
            <v>08</v>
          </cell>
          <cell r="L12" t="str">
            <v>00</v>
          </cell>
          <cell r="M12" t="str">
            <v>00100</v>
          </cell>
          <cell r="N12" t="str">
            <v>0</v>
          </cell>
          <cell r="O12" t="str">
            <v>18</v>
          </cell>
          <cell r="P12" t="str">
            <v>000110</v>
          </cell>
          <cell r="Q12" t="str">
            <v>00</v>
          </cell>
          <cell r="R12" t="str">
            <v>C4</v>
          </cell>
          <cell r="S12" t="str">
            <v>11</v>
          </cell>
          <cell r="T12" t="str">
            <v>00010</v>
          </cell>
          <cell r="U12" t="str">
            <v>0</v>
          </cell>
        </row>
        <row r="13">
          <cell r="A13" t="str">
            <v>00111</v>
          </cell>
          <cell r="B13">
            <v>1</v>
          </cell>
          <cell r="C13" t="str">
            <v>12</v>
          </cell>
          <cell r="D13" t="str">
            <v>00</v>
          </cell>
          <cell r="E13" t="str">
            <v>01</v>
          </cell>
          <cell r="F13" t="str">
            <v>00</v>
          </cell>
          <cell r="G13" t="str">
            <v>10</v>
          </cell>
          <cell r="H13" t="str">
            <v>10</v>
          </cell>
          <cell r="I13" t="str">
            <v>000100</v>
          </cell>
          <cell r="J13" t="str">
            <v>00</v>
          </cell>
          <cell r="K13" t="str">
            <v>84</v>
          </cell>
          <cell r="L13" t="str">
            <v>10</v>
          </cell>
          <cell r="M13" t="str">
            <v>00010</v>
          </cell>
          <cell r="N13" t="str">
            <v>0</v>
          </cell>
          <cell r="O13" t="str">
            <v>18</v>
          </cell>
          <cell r="P13" t="str">
            <v>000110</v>
          </cell>
          <cell r="Q13" t="str">
            <v>00</v>
          </cell>
          <cell r="R13" t="str">
            <v>C4</v>
          </cell>
          <cell r="S13" t="str">
            <v>11</v>
          </cell>
          <cell r="T13" t="str">
            <v>00010</v>
          </cell>
          <cell r="U13" t="str">
            <v>0</v>
          </cell>
        </row>
        <row r="14">
          <cell r="A14" t="str">
            <v>01000</v>
          </cell>
          <cell r="B14">
            <v>1</v>
          </cell>
          <cell r="C14" t="str">
            <v>12</v>
          </cell>
          <cell r="D14" t="str">
            <v>00</v>
          </cell>
          <cell r="E14" t="str">
            <v>01</v>
          </cell>
          <cell r="F14" t="str">
            <v>00</v>
          </cell>
          <cell r="G14" t="str">
            <v>10</v>
          </cell>
          <cell r="H14" t="str">
            <v>20</v>
          </cell>
          <cell r="I14" t="str">
            <v>001000</v>
          </cell>
          <cell r="J14" t="str">
            <v>00</v>
          </cell>
          <cell r="K14" t="str">
            <v>42</v>
          </cell>
          <cell r="L14" t="str">
            <v>01</v>
          </cell>
          <cell r="M14" t="str">
            <v>00001</v>
          </cell>
          <cell r="N14" t="str">
            <v>0</v>
          </cell>
          <cell r="O14" t="str">
            <v>18</v>
          </cell>
          <cell r="P14" t="str">
            <v>000110</v>
          </cell>
          <cell r="Q14" t="str">
            <v>00</v>
          </cell>
          <cell r="R14" t="str">
            <v>C4</v>
          </cell>
          <cell r="S14" t="str">
            <v>11</v>
          </cell>
          <cell r="T14" t="str">
            <v>00010</v>
          </cell>
          <cell r="U14" t="str">
            <v>0</v>
          </cell>
        </row>
        <row r="15">
          <cell r="A15" t="str">
            <v>01001</v>
          </cell>
          <cell r="B15">
            <v>1</v>
          </cell>
          <cell r="C15" t="str">
            <v>12</v>
          </cell>
          <cell r="D15" t="str">
            <v>00</v>
          </cell>
          <cell r="E15" t="str">
            <v>01</v>
          </cell>
          <cell r="F15" t="str">
            <v>00</v>
          </cell>
          <cell r="G15" t="str">
            <v>10</v>
          </cell>
          <cell r="H15" t="str">
            <v>40</v>
          </cell>
          <cell r="I15" t="str">
            <v>010000</v>
          </cell>
          <cell r="J15" t="str">
            <v>00</v>
          </cell>
          <cell r="K15" t="str">
            <v>42</v>
          </cell>
          <cell r="L15" t="str">
            <v>01</v>
          </cell>
          <cell r="M15" t="str">
            <v>00001</v>
          </cell>
          <cell r="N15" t="str">
            <v>0</v>
          </cell>
          <cell r="O15" t="str">
            <v>18</v>
          </cell>
          <cell r="P15" t="str">
            <v>000110</v>
          </cell>
          <cell r="Q15" t="str">
            <v>00</v>
          </cell>
          <cell r="R15" t="str">
            <v>C4</v>
          </cell>
          <cell r="S15" t="str">
            <v>11</v>
          </cell>
          <cell r="T15" t="str">
            <v>00010</v>
          </cell>
          <cell r="U15" t="str">
            <v>0</v>
          </cell>
        </row>
        <row r="16">
          <cell r="A16" t="str">
            <v>01010</v>
          </cell>
          <cell r="B16">
            <v>1</v>
          </cell>
          <cell r="C16" t="str">
            <v>12</v>
          </cell>
          <cell r="D16" t="str">
            <v>00</v>
          </cell>
          <cell r="E16" t="str">
            <v>01</v>
          </cell>
          <cell r="F16" t="str">
            <v>00</v>
          </cell>
          <cell r="G16" t="str">
            <v>10</v>
          </cell>
          <cell r="H16" t="str">
            <v>80</v>
          </cell>
          <cell r="I16" t="str">
            <v>100000</v>
          </cell>
          <cell r="J16" t="str">
            <v>00</v>
          </cell>
          <cell r="K16" t="str">
            <v>42</v>
          </cell>
          <cell r="L16" t="str">
            <v>01</v>
          </cell>
          <cell r="M16" t="str">
            <v>00001</v>
          </cell>
          <cell r="N16" t="str">
            <v>0</v>
          </cell>
          <cell r="O16" t="str">
            <v>18</v>
          </cell>
          <cell r="P16" t="str">
            <v>000110</v>
          </cell>
          <cell r="Q16" t="str">
            <v>00</v>
          </cell>
          <cell r="R16" t="str">
            <v>C4</v>
          </cell>
          <cell r="S16" t="str">
            <v>11</v>
          </cell>
          <cell r="T16" t="str">
            <v>00010</v>
          </cell>
          <cell r="U16" t="str">
            <v>0</v>
          </cell>
        </row>
        <row r="17">
          <cell r="A17" t="str">
            <v>01011</v>
          </cell>
          <cell r="B17">
            <v>1</v>
          </cell>
          <cell r="C17" t="str">
            <v>12</v>
          </cell>
          <cell r="D17" t="str">
            <v>00</v>
          </cell>
          <cell r="E17" t="str">
            <v>01</v>
          </cell>
          <cell r="F17" t="str">
            <v>00</v>
          </cell>
          <cell r="G17" t="str">
            <v>10</v>
          </cell>
          <cell r="H17" t="str">
            <v>09</v>
          </cell>
          <cell r="I17" t="str">
            <v>000010</v>
          </cell>
          <cell r="J17" t="str">
            <v>01</v>
          </cell>
          <cell r="K17" t="str">
            <v>08</v>
          </cell>
          <cell r="L17" t="str">
            <v>00</v>
          </cell>
          <cell r="M17" t="str">
            <v>00100</v>
          </cell>
          <cell r="N17" t="str">
            <v>0</v>
          </cell>
          <cell r="O17" t="str">
            <v>20</v>
          </cell>
          <cell r="P17" t="str">
            <v>001000</v>
          </cell>
          <cell r="Q17" t="str">
            <v>00</v>
          </cell>
          <cell r="R17" t="str">
            <v>C2</v>
          </cell>
          <cell r="S17" t="str">
            <v>11</v>
          </cell>
          <cell r="T17" t="str">
            <v>00001</v>
          </cell>
          <cell r="U17" t="str">
            <v>0</v>
          </cell>
        </row>
        <row r="18">
          <cell r="A18" t="str">
            <v>01100</v>
          </cell>
          <cell r="B18">
            <v>1</v>
          </cell>
          <cell r="C18" t="str">
            <v>12</v>
          </cell>
          <cell r="D18" t="str">
            <v>00</v>
          </cell>
          <cell r="E18" t="str">
            <v>01</v>
          </cell>
          <cell r="F18" t="str">
            <v>00</v>
          </cell>
          <cell r="G18" t="str">
            <v>10</v>
          </cell>
          <cell r="H18" t="str">
            <v>10</v>
          </cell>
          <cell r="I18" t="str">
            <v>000100</v>
          </cell>
          <cell r="J18" t="str">
            <v>00</v>
          </cell>
          <cell r="K18" t="str">
            <v>84</v>
          </cell>
          <cell r="L18" t="str">
            <v>10</v>
          </cell>
          <cell r="M18" t="str">
            <v>00010</v>
          </cell>
          <cell r="N18" t="str">
            <v>0</v>
          </cell>
          <cell r="O18" t="str">
            <v>20</v>
          </cell>
          <cell r="P18" t="str">
            <v>001000</v>
          </cell>
          <cell r="Q18" t="str">
            <v>00</v>
          </cell>
          <cell r="R18" t="str">
            <v>C2</v>
          </cell>
          <cell r="S18" t="str">
            <v>11</v>
          </cell>
          <cell r="T18" t="str">
            <v>00001</v>
          </cell>
          <cell r="U18" t="str">
            <v>0</v>
          </cell>
        </row>
        <row r="19">
          <cell r="A19" t="str">
            <v>01101</v>
          </cell>
          <cell r="B19">
            <v>1</v>
          </cell>
          <cell r="C19" t="str">
            <v>12</v>
          </cell>
          <cell r="D19" t="str">
            <v>00</v>
          </cell>
          <cell r="E19" t="str">
            <v>01</v>
          </cell>
          <cell r="F19" t="str">
            <v>00</v>
          </cell>
          <cell r="G19" t="str">
            <v>10</v>
          </cell>
          <cell r="H19" t="str">
            <v>20</v>
          </cell>
          <cell r="I19" t="str">
            <v>001000</v>
          </cell>
          <cell r="J19" t="str">
            <v>00</v>
          </cell>
          <cell r="K19" t="str">
            <v>42</v>
          </cell>
          <cell r="L19" t="str">
            <v>01</v>
          </cell>
          <cell r="M19" t="str">
            <v>00001</v>
          </cell>
          <cell r="N19" t="str">
            <v>0</v>
          </cell>
          <cell r="O19" t="str">
            <v>20</v>
          </cell>
          <cell r="P19" t="str">
            <v>001000</v>
          </cell>
          <cell r="Q19" t="str">
            <v>00</v>
          </cell>
          <cell r="R19" t="str">
            <v>C2</v>
          </cell>
          <cell r="S19" t="str">
            <v>11</v>
          </cell>
          <cell r="T19" t="str">
            <v>00001</v>
          </cell>
          <cell r="U19" t="str">
            <v>0</v>
          </cell>
        </row>
        <row r="20">
          <cell r="A20" t="str">
            <v>01110</v>
          </cell>
          <cell r="B20">
            <v>1</v>
          </cell>
          <cell r="C20" t="str">
            <v>12</v>
          </cell>
          <cell r="D20" t="str">
            <v>00</v>
          </cell>
          <cell r="E20" t="str">
            <v>01</v>
          </cell>
          <cell r="F20" t="str">
            <v>00</v>
          </cell>
          <cell r="G20" t="str">
            <v>10</v>
          </cell>
          <cell r="H20" t="str">
            <v>40</v>
          </cell>
          <cell r="I20" t="str">
            <v>010000</v>
          </cell>
          <cell r="J20" t="str">
            <v>00</v>
          </cell>
          <cell r="K20" t="str">
            <v>42</v>
          </cell>
          <cell r="L20" t="str">
            <v>01</v>
          </cell>
          <cell r="M20" t="str">
            <v>00001</v>
          </cell>
          <cell r="N20" t="str">
            <v>0</v>
          </cell>
          <cell r="O20" t="str">
            <v>20</v>
          </cell>
          <cell r="P20" t="str">
            <v>001000</v>
          </cell>
          <cell r="Q20" t="str">
            <v>00</v>
          </cell>
          <cell r="R20" t="str">
            <v>C2</v>
          </cell>
          <cell r="S20" t="str">
            <v>11</v>
          </cell>
          <cell r="T20" t="str">
            <v>00001</v>
          </cell>
          <cell r="U20" t="str">
            <v>0</v>
          </cell>
        </row>
        <row r="21">
          <cell r="A21" t="str">
            <v>01111</v>
          </cell>
          <cell r="B21">
            <v>1</v>
          </cell>
          <cell r="C21" t="str">
            <v>12</v>
          </cell>
          <cell r="D21" t="str">
            <v>00</v>
          </cell>
          <cell r="E21" t="str">
            <v>01</v>
          </cell>
          <cell r="F21" t="str">
            <v>00</v>
          </cell>
          <cell r="G21" t="str">
            <v>10</v>
          </cell>
          <cell r="H21" t="str">
            <v>80</v>
          </cell>
          <cell r="I21" t="str">
            <v>100000</v>
          </cell>
          <cell r="J21" t="str">
            <v>00</v>
          </cell>
          <cell r="K21" t="str">
            <v>42</v>
          </cell>
          <cell r="L21" t="str">
            <v>01</v>
          </cell>
          <cell r="M21" t="str">
            <v>00001</v>
          </cell>
          <cell r="N21" t="str">
            <v>0</v>
          </cell>
          <cell r="O21" t="str">
            <v>20</v>
          </cell>
          <cell r="P21" t="str">
            <v>001000</v>
          </cell>
          <cell r="Q21" t="str">
            <v>00</v>
          </cell>
          <cell r="R21" t="str">
            <v>C2</v>
          </cell>
          <cell r="S21" t="str">
            <v>11</v>
          </cell>
          <cell r="T21" t="str">
            <v>00001</v>
          </cell>
          <cell r="U21" t="str">
            <v>0</v>
          </cell>
        </row>
        <row r="22">
          <cell r="A22" t="str">
            <v>10000</v>
          </cell>
          <cell r="B22">
            <v>1</v>
          </cell>
          <cell r="C22" t="str">
            <v>12</v>
          </cell>
          <cell r="D22" t="str">
            <v>00</v>
          </cell>
          <cell r="E22" t="str">
            <v>01</v>
          </cell>
          <cell r="F22" t="str">
            <v>00</v>
          </cell>
          <cell r="G22" t="str">
            <v>10</v>
          </cell>
          <cell r="H22" t="str">
            <v>09</v>
          </cell>
          <cell r="I22" t="str">
            <v>000010</v>
          </cell>
          <cell r="J22" t="str">
            <v>01</v>
          </cell>
          <cell r="K22" t="str">
            <v>08</v>
          </cell>
          <cell r="L22" t="str">
            <v>00</v>
          </cell>
          <cell r="M22" t="str">
            <v>00100</v>
          </cell>
          <cell r="N22" t="str">
            <v>0</v>
          </cell>
          <cell r="O22" t="str">
            <v>28</v>
          </cell>
          <cell r="P22" t="str">
            <v>001010</v>
          </cell>
          <cell r="Q22" t="str">
            <v>00</v>
          </cell>
          <cell r="R22" t="str">
            <v>82</v>
          </cell>
          <cell r="S22" t="str">
            <v>10</v>
          </cell>
          <cell r="T22" t="str">
            <v>00001</v>
          </cell>
          <cell r="U22" t="str">
            <v>0</v>
          </cell>
        </row>
        <row r="23">
          <cell r="A23" t="str">
            <v>10001</v>
          </cell>
          <cell r="B23">
            <v>1</v>
          </cell>
          <cell r="C23" t="str">
            <v>12</v>
          </cell>
          <cell r="D23" t="str">
            <v>00</v>
          </cell>
          <cell r="E23" t="str">
            <v>01</v>
          </cell>
          <cell r="F23" t="str">
            <v>00</v>
          </cell>
          <cell r="G23" t="str">
            <v>10</v>
          </cell>
          <cell r="H23" t="str">
            <v>10</v>
          </cell>
          <cell r="I23" t="str">
            <v>000100</v>
          </cell>
          <cell r="J23" t="str">
            <v>00</v>
          </cell>
          <cell r="K23" t="str">
            <v>84</v>
          </cell>
          <cell r="L23" t="str">
            <v>10</v>
          </cell>
          <cell r="M23" t="str">
            <v>00010</v>
          </cell>
          <cell r="N23" t="str">
            <v>0</v>
          </cell>
          <cell r="O23" t="str">
            <v>28</v>
          </cell>
          <cell r="P23" t="str">
            <v>001010</v>
          </cell>
          <cell r="Q23" t="str">
            <v>00</v>
          </cell>
          <cell r="R23" t="str">
            <v>82</v>
          </cell>
          <cell r="S23" t="str">
            <v>10</v>
          </cell>
          <cell r="T23" t="str">
            <v>00001</v>
          </cell>
          <cell r="U23" t="str">
            <v>0</v>
          </cell>
        </row>
        <row r="24">
          <cell r="A24" t="str">
            <v>10010</v>
          </cell>
          <cell r="B24">
            <v>1</v>
          </cell>
          <cell r="C24" t="str">
            <v>12</v>
          </cell>
          <cell r="D24" t="str">
            <v>00</v>
          </cell>
          <cell r="E24" t="str">
            <v>01</v>
          </cell>
          <cell r="F24" t="str">
            <v>00</v>
          </cell>
          <cell r="G24" t="str">
            <v>10</v>
          </cell>
          <cell r="H24" t="str">
            <v>20</v>
          </cell>
          <cell r="I24" t="str">
            <v>001000</v>
          </cell>
          <cell r="J24" t="str">
            <v>00</v>
          </cell>
          <cell r="K24" t="str">
            <v>42</v>
          </cell>
          <cell r="L24" t="str">
            <v>01</v>
          </cell>
          <cell r="M24" t="str">
            <v>00001</v>
          </cell>
          <cell r="N24" t="str">
            <v>0</v>
          </cell>
          <cell r="O24" t="str">
            <v>28</v>
          </cell>
          <cell r="P24" t="str">
            <v>001010</v>
          </cell>
          <cell r="Q24" t="str">
            <v>00</v>
          </cell>
          <cell r="R24" t="str">
            <v>82</v>
          </cell>
          <cell r="S24" t="str">
            <v>10</v>
          </cell>
          <cell r="T24" t="str">
            <v>00001</v>
          </cell>
          <cell r="U24" t="str">
            <v>0</v>
          </cell>
        </row>
        <row r="25">
          <cell r="A25" t="str">
            <v>10011</v>
          </cell>
          <cell r="B25">
            <v>1</v>
          </cell>
          <cell r="C25" t="str">
            <v>12</v>
          </cell>
          <cell r="D25" t="str">
            <v>00</v>
          </cell>
          <cell r="E25" t="str">
            <v>01</v>
          </cell>
          <cell r="F25" t="str">
            <v>00</v>
          </cell>
          <cell r="G25" t="str">
            <v>10</v>
          </cell>
          <cell r="H25" t="str">
            <v>40</v>
          </cell>
          <cell r="I25" t="str">
            <v>010000</v>
          </cell>
          <cell r="J25" t="str">
            <v>00</v>
          </cell>
          <cell r="K25" t="str">
            <v>42</v>
          </cell>
          <cell r="L25" t="str">
            <v>01</v>
          </cell>
          <cell r="M25" t="str">
            <v>00001</v>
          </cell>
          <cell r="N25" t="str">
            <v>0</v>
          </cell>
          <cell r="O25" t="str">
            <v>28</v>
          </cell>
          <cell r="P25" t="str">
            <v>001010</v>
          </cell>
          <cell r="Q25" t="str">
            <v>00</v>
          </cell>
          <cell r="R25" t="str">
            <v>82</v>
          </cell>
          <cell r="S25" t="str">
            <v>10</v>
          </cell>
          <cell r="T25" t="str">
            <v>00001</v>
          </cell>
          <cell r="U25" t="str">
            <v>0</v>
          </cell>
        </row>
        <row r="26">
          <cell r="A26" t="str">
            <v>10100</v>
          </cell>
          <cell r="B26">
            <v>1</v>
          </cell>
          <cell r="C26" t="str">
            <v>12</v>
          </cell>
          <cell r="D26" t="str">
            <v>00</v>
          </cell>
          <cell r="E26" t="str">
            <v>01</v>
          </cell>
          <cell r="F26" t="str">
            <v>00</v>
          </cell>
          <cell r="G26" t="str">
            <v>10</v>
          </cell>
          <cell r="H26" t="str">
            <v>80</v>
          </cell>
          <cell r="I26" t="str">
            <v>100000</v>
          </cell>
          <cell r="J26" t="str">
            <v>00</v>
          </cell>
          <cell r="K26" t="str">
            <v>42</v>
          </cell>
          <cell r="L26" t="str">
            <v>01</v>
          </cell>
          <cell r="M26" t="str">
            <v>00001</v>
          </cell>
          <cell r="N26" t="str">
            <v>0</v>
          </cell>
          <cell r="O26" t="str">
            <v>28</v>
          </cell>
          <cell r="P26" t="str">
            <v>001010</v>
          </cell>
          <cell r="Q26" t="str">
            <v>00</v>
          </cell>
          <cell r="R26" t="str">
            <v>82</v>
          </cell>
          <cell r="S26" t="str">
            <v>10</v>
          </cell>
          <cell r="T26" t="str">
            <v>00001</v>
          </cell>
          <cell r="U26" t="str">
            <v>0</v>
          </cell>
        </row>
        <row r="27">
          <cell r="A27" t="str">
            <v>10101</v>
          </cell>
          <cell r="B27">
            <v>1</v>
          </cell>
          <cell r="C27" t="str">
            <v>13</v>
          </cell>
          <cell r="D27" t="str">
            <v>00</v>
          </cell>
          <cell r="E27" t="str">
            <v>01</v>
          </cell>
          <cell r="F27" t="str">
            <v>00</v>
          </cell>
          <cell r="G27" t="str">
            <v>11</v>
          </cell>
          <cell r="H27" t="str">
            <v>09</v>
          </cell>
          <cell r="I27" t="str">
            <v>000010</v>
          </cell>
          <cell r="J27" t="str">
            <v>01</v>
          </cell>
          <cell r="K27" t="str">
            <v>08</v>
          </cell>
          <cell r="L27" t="str">
            <v>00</v>
          </cell>
          <cell r="M27" t="str">
            <v>00100</v>
          </cell>
          <cell r="N27" t="str">
            <v>0</v>
          </cell>
          <cell r="O27" t="str">
            <v>18</v>
          </cell>
          <cell r="P27" t="str">
            <v>000110</v>
          </cell>
          <cell r="Q27" t="str">
            <v>00</v>
          </cell>
          <cell r="R27" t="str">
            <v>82</v>
          </cell>
          <cell r="S27" t="str">
            <v>10</v>
          </cell>
          <cell r="T27" t="str">
            <v>00001</v>
          </cell>
          <cell r="U27" t="str">
            <v>0</v>
          </cell>
        </row>
        <row r="28">
          <cell r="A28" t="str">
            <v>10110</v>
          </cell>
          <cell r="B28">
            <v>1</v>
          </cell>
          <cell r="C28" t="str">
            <v>13</v>
          </cell>
          <cell r="D28" t="str">
            <v>00</v>
          </cell>
          <cell r="E28" t="str">
            <v>01</v>
          </cell>
          <cell r="F28" t="str">
            <v>00</v>
          </cell>
          <cell r="G28" t="str">
            <v>11</v>
          </cell>
          <cell r="H28" t="str">
            <v>10</v>
          </cell>
          <cell r="I28" t="str">
            <v>000100</v>
          </cell>
          <cell r="J28" t="str">
            <v>00</v>
          </cell>
          <cell r="K28" t="str">
            <v>84</v>
          </cell>
          <cell r="L28" t="str">
            <v>10</v>
          </cell>
          <cell r="M28" t="str">
            <v>00010</v>
          </cell>
          <cell r="N28" t="str">
            <v>0</v>
          </cell>
          <cell r="O28" t="str">
            <v>18</v>
          </cell>
          <cell r="P28" t="str">
            <v>000110</v>
          </cell>
          <cell r="Q28" t="str">
            <v>00</v>
          </cell>
          <cell r="R28" t="str">
            <v>82</v>
          </cell>
          <cell r="S28" t="str">
            <v>10</v>
          </cell>
          <cell r="T28" t="str">
            <v>00001</v>
          </cell>
          <cell r="U28" t="str">
            <v>0</v>
          </cell>
        </row>
        <row r="29">
          <cell r="A29" t="str">
            <v>10111</v>
          </cell>
          <cell r="B29">
            <v>1</v>
          </cell>
          <cell r="C29" t="str">
            <v>13</v>
          </cell>
          <cell r="D29" t="str">
            <v>00</v>
          </cell>
          <cell r="E29" t="str">
            <v>01</v>
          </cell>
          <cell r="F29" t="str">
            <v>00</v>
          </cell>
          <cell r="G29" t="str">
            <v>11</v>
          </cell>
          <cell r="H29" t="str">
            <v>20</v>
          </cell>
          <cell r="I29" t="str">
            <v>001000</v>
          </cell>
          <cell r="J29" t="str">
            <v>00</v>
          </cell>
          <cell r="K29" t="str">
            <v>42</v>
          </cell>
          <cell r="L29" t="str">
            <v>01</v>
          </cell>
          <cell r="M29" t="str">
            <v>00001</v>
          </cell>
          <cell r="N29" t="str">
            <v>0</v>
          </cell>
          <cell r="O29" t="str">
            <v>18</v>
          </cell>
          <cell r="P29" t="str">
            <v>000110</v>
          </cell>
          <cell r="Q29" t="str">
            <v>00</v>
          </cell>
          <cell r="R29" t="str">
            <v>82</v>
          </cell>
          <cell r="S29" t="str">
            <v>10</v>
          </cell>
          <cell r="T29" t="str">
            <v>00001</v>
          </cell>
          <cell r="U29" t="str">
            <v>0</v>
          </cell>
        </row>
        <row r="30">
          <cell r="A30" t="str">
            <v>11000</v>
          </cell>
          <cell r="B30">
            <v>1</v>
          </cell>
          <cell r="C30" t="str">
            <v>13</v>
          </cell>
          <cell r="D30" t="str">
            <v>00</v>
          </cell>
          <cell r="E30" t="str">
            <v>01</v>
          </cell>
          <cell r="F30" t="str">
            <v>00</v>
          </cell>
          <cell r="G30" t="str">
            <v>11</v>
          </cell>
          <cell r="H30" t="str">
            <v>40</v>
          </cell>
          <cell r="I30" t="str">
            <v>010000</v>
          </cell>
          <cell r="J30" t="str">
            <v>00</v>
          </cell>
          <cell r="K30" t="str">
            <v>42</v>
          </cell>
          <cell r="L30" t="str">
            <v>01</v>
          </cell>
          <cell r="M30" t="str">
            <v>00001</v>
          </cell>
          <cell r="N30" t="str">
            <v>0</v>
          </cell>
          <cell r="O30" t="str">
            <v>18</v>
          </cell>
          <cell r="P30" t="str">
            <v>000110</v>
          </cell>
          <cell r="Q30" t="str">
            <v>00</v>
          </cell>
          <cell r="R30" t="str">
            <v>82</v>
          </cell>
          <cell r="S30" t="str">
            <v>10</v>
          </cell>
          <cell r="T30" t="str">
            <v>00001</v>
          </cell>
          <cell r="U30" t="str">
            <v>0</v>
          </cell>
        </row>
        <row r="31">
          <cell r="A31" t="str">
            <v>11001</v>
          </cell>
          <cell r="B31">
            <v>1</v>
          </cell>
          <cell r="C31" t="str">
            <v>13</v>
          </cell>
          <cell r="D31" t="str">
            <v>00</v>
          </cell>
          <cell r="E31" t="str">
            <v>01</v>
          </cell>
          <cell r="F31" t="str">
            <v>00</v>
          </cell>
          <cell r="G31" t="str">
            <v>11</v>
          </cell>
          <cell r="H31" t="str">
            <v>80</v>
          </cell>
          <cell r="I31" t="str">
            <v>100000</v>
          </cell>
          <cell r="J31" t="str">
            <v>00</v>
          </cell>
          <cell r="K31" t="str">
            <v>42</v>
          </cell>
          <cell r="L31" t="str">
            <v>01</v>
          </cell>
          <cell r="M31" t="str">
            <v>00001</v>
          </cell>
          <cell r="N31" t="str">
            <v>0</v>
          </cell>
          <cell r="O31" t="str">
            <v>18</v>
          </cell>
          <cell r="P31" t="str">
            <v>000110</v>
          </cell>
          <cell r="Q31" t="str">
            <v>00</v>
          </cell>
          <cell r="R31" t="str">
            <v>82</v>
          </cell>
          <cell r="S31" t="str">
            <v>10</v>
          </cell>
          <cell r="T31" t="str">
            <v>00001</v>
          </cell>
          <cell r="U31" t="str">
            <v>0</v>
          </cell>
        </row>
        <row r="32">
          <cell r="A32" t="str">
            <v>11010</v>
          </cell>
          <cell r="B32">
            <v>1</v>
          </cell>
          <cell r="C32" t="str">
            <v>13</v>
          </cell>
          <cell r="D32" t="str">
            <v>00</v>
          </cell>
          <cell r="E32" t="str">
            <v>01</v>
          </cell>
          <cell r="F32" t="str">
            <v>00</v>
          </cell>
          <cell r="G32" t="str">
            <v>11</v>
          </cell>
          <cell r="H32" t="str">
            <v>09</v>
          </cell>
          <cell r="I32" t="str">
            <v>000010</v>
          </cell>
          <cell r="J32" t="str">
            <v>01</v>
          </cell>
          <cell r="K32" t="str">
            <v>08</v>
          </cell>
          <cell r="L32" t="str">
            <v>00</v>
          </cell>
          <cell r="M32" t="str">
            <v>00100</v>
          </cell>
          <cell r="N32" t="str">
            <v>0</v>
          </cell>
          <cell r="O32" t="str">
            <v>1C</v>
          </cell>
          <cell r="P32" t="str">
            <v>000111</v>
          </cell>
          <cell r="Q32" t="str">
            <v>00</v>
          </cell>
          <cell r="R32" t="str">
            <v>42</v>
          </cell>
          <cell r="S32" t="str">
            <v>01</v>
          </cell>
          <cell r="T32" t="str">
            <v>00001</v>
          </cell>
          <cell r="U32" t="str">
            <v>0</v>
          </cell>
        </row>
        <row r="33">
          <cell r="A33" t="str">
            <v>11011</v>
          </cell>
          <cell r="B33">
            <v>1</v>
          </cell>
          <cell r="C33" t="str">
            <v>13</v>
          </cell>
          <cell r="D33" t="str">
            <v>00</v>
          </cell>
          <cell r="E33" t="str">
            <v>01</v>
          </cell>
          <cell r="F33" t="str">
            <v>00</v>
          </cell>
          <cell r="G33" t="str">
            <v>11</v>
          </cell>
          <cell r="H33" t="str">
            <v>10</v>
          </cell>
          <cell r="I33" t="str">
            <v>000100</v>
          </cell>
          <cell r="J33" t="str">
            <v>00</v>
          </cell>
          <cell r="K33" t="str">
            <v>84</v>
          </cell>
          <cell r="L33" t="str">
            <v>10</v>
          </cell>
          <cell r="M33" t="str">
            <v>00010</v>
          </cell>
          <cell r="N33" t="str">
            <v>0</v>
          </cell>
          <cell r="O33" t="str">
            <v>1C</v>
          </cell>
          <cell r="P33" t="str">
            <v>000111</v>
          </cell>
          <cell r="Q33" t="str">
            <v>00</v>
          </cell>
          <cell r="R33" t="str">
            <v>42</v>
          </cell>
          <cell r="S33" t="str">
            <v>01</v>
          </cell>
          <cell r="T33" t="str">
            <v>00001</v>
          </cell>
          <cell r="U33" t="str">
            <v>0</v>
          </cell>
        </row>
        <row r="34">
          <cell r="A34" t="str">
            <v>11100</v>
          </cell>
          <cell r="B34">
            <v>1</v>
          </cell>
          <cell r="C34" t="str">
            <v>13</v>
          </cell>
          <cell r="D34" t="str">
            <v>00</v>
          </cell>
          <cell r="E34" t="str">
            <v>01</v>
          </cell>
          <cell r="F34" t="str">
            <v>00</v>
          </cell>
          <cell r="G34" t="str">
            <v>11</v>
          </cell>
          <cell r="H34" t="str">
            <v>20</v>
          </cell>
          <cell r="I34" t="str">
            <v>001000</v>
          </cell>
          <cell r="J34" t="str">
            <v>00</v>
          </cell>
          <cell r="K34" t="str">
            <v>42</v>
          </cell>
          <cell r="L34" t="str">
            <v>01</v>
          </cell>
          <cell r="M34" t="str">
            <v>00001</v>
          </cell>
          <cell r="N34" t="str">
            <v>0</v>
          </cell>
          <cell r="O34" t="str">
            <v>1C</v>
          </cell>
          <cell r="P34" t="str">
            <v>000111</v>
          </cell>
          <cell r="Q34" t="str">
            <v>00</v>
          </cell>
          <cell r="R34" t="str">
            <v>42</v>
          </cell>
          <cell r="S34" t="str">
            <v>01</v>
          </cell>
          <cell r="T34" t="str">
            <v>00001</v>
          </cell>
          <cell r="U34" t="str">
            <v>0</v>
          </cell>
        </row>
        <row r="35">
          <cell r="A35" t="str">
            <v>11101</v>
          </cell>
          <cell r="B35">
            <v>1</v>
          </cell>
          <cell r="C35" t="str">
            <v>13</v>
          </cell>
          <cell r="D35" t="str">
            <v>00</v>
          </cell>
          <cell r="E35" t="str">
            <v>01</v>
          </cell>
          <cell r="F35" t="str">
            <v>00</v>
          </cell>
          <cell r="G35" t="str">
            <v>11</v>
          </cell>
          <cell r="H35" t="str">
            <v>40</v>
          </cell>
          <cell r="I35" t="str">
            <v>010000</v>
          </cell>
          <cell r="J35" t="str">
            <v>00</v>
          </cell>
          <cell r="K35" t="str">
            <v>42</v>
          </cell>
          <cell r="L35" t="str">
            <v>01</v>
          </cell>
          <cell r="M35" t="str">
            <v>00001</v>
          </cell>
          <cell r="N35" t="str">
            <v>0</v>
          </cell>
          <cell r="O35" t="str">
            <v>1C</v>
          </cell>
          <cell r="P35" t="str">
            <v>000111</v>
          </cell>
          <cell r="Q35" t="str">
            <v>00</v>
          </cell>
          <cell r="R35" t="str">
            <v>42</v>
          </cell>
          <cell r="S35" t="str">
            <v>01</v>
          </cell>
          <cell r="T35" t="str">
            <v>00001</v>
          </cell>
          <cell r="U35" t="str">
            <v>0</v>
          </cell>
        </row>
        <row r="36">
          <cell r="A36" t="str">
            <v>11110</v>
          </cell>
          <cell r="B36">
            <v>1</v>
          </cell>
          <cell r="C36" t="str">
            <v>13</v>
          </cell>
          <cell r="D36" t="str">
            <v>00</v>
          </cell>
          <cell r="E36" t="str">
            <v>01</v>
          </cell>
          <cell r="F36" t="str">
            <v>00</v>
          </cell>
          <cell r="G36" t="str">
            <v>11</v>
          </cell>
          <cell r="H36" t="str">
            <v>80</v>
          </cell>
          <cell r="I36" t="str">
            <v>100000</v>
          </cell>
          <cell r="J36" t="str">
            <v>00</v>
          </cell>
          <cell r="K36" t="str">
            <v>42</v>
          </cell>
          <cell r="L36" t="str">
            <v>01</v>
          </cell>
          <cell r="M36" t="str">
            <v>00001</v>
          </cell>
          <cell r="N36" t="str">
            <v>0</v>
          </cell>
          <cell r="O36" t="str">
            <v>1C</v>
          </cell>
          <cell r="P36" t="str">
            <v>000111</v>
          </cell>
          <cell r="Q36" t="str">
            <v>00</v>
          </cell>
          <cell r="R36" t="str">
            <v>42</v>
          </cell>
          <cell r="S36" t="str">
            <v>01</v>
          </cell>
          <cell r="T36" t="str">
            <v>00001</v>
          </cell>
          <cell r="U36" t="str">
            <v>0</v>
          </cell>
        </row>
        <row r="37">
          <cell r="A37" t="str">
            <v>11111</v>
          </cell>
          <cell r="B37">
            <v>1</v>
          </cell>
          <cell r="C37" t="str">
            <v>13</v>
          </cell>
          <cell r="D37" t="str">
            <v>00</v>
          </cell>
          <cell r="E37" t="str">
            <v>01</v>
          </cell>
          <cell r="F37" t="str">
            <v>00</v>
          </cell>
          <cell r="G37" t="str">
            <v>11</v>
          </cell>
          <cell r="H37" t="str">
            <v>20</v>
          </cell>
          <cell r="I37" t="str">
            <v>001000</v>
          </cell>
          <cell r="J37" t="str">
            <v>00</v>
          </cell>
          <cell r="K37" t="str">
            <v>42</v>
          </cell>
          <cell r="L37" t="str">
            <v>01</v>
          </cell>
          <cell r="M37" t="str">
            <v>00001</v>
          </cell>
          <cell r="N37" t="str">
            <v>0</v>
          </cell>
          <cell r="O37" t="str">
            <v>28</v>
          </cell>
          <cell r="P37" t="str">
            <v>001010</v>
          </cell>
          <cell r="Q37" t="str">
            <v>00</v>
          </cell>
          <cell r="R37" t="str">
            <v>42</v>
          </cell>
          <cell r="S37" t="str">
            <v>01</v>
          </cell>
          <cell r="T37" t="str">
            <v>00001</v>
          </cell>
          <cell r="U37" t="str">
            <v>0</v>
          </cell>
        </row>
      </sheetData>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image" Target="../media/image1.emf"/><Relationship Id="rId4" Type="http://schemas.openxmlformats.org/officeDocument/2006/relationships/oleObject" Target="../embeddings/Microsoft_Visio_2003-2010_Drawing.vsd"/></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www.ti.com/lit/an/slva689/slva689.pdf" TargetMode="External"/><Relationship Id="rId2" Type="http://schemas.openxmlformats.org/officeDocument/2006/relationships/hyperlink" Target="http://www.ti.com/lit/an/slva689/slva689.pdf" TargetMode="External"/><Relationship Id="rId1" Type="http://schemas.openxmlformats.org/officeDocument/2006/relationships/hyperlink" Target="http://www.ti.com/lit/an/slva689/slva689.pdf"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Q168"/>
  <sheetViews>
    <sheetView zoomScale="90" zoomScaleNormal="90" workbookViewId="0">
      <pane ySplit="2" topLeftCell="A96" activePane="bottomLeft" state="frozen"/>
      <selection activeCell="T16" sqref="T16"/>
      <selection pane="bottomLeft" activeCell="H78" sqref="H78"/>
    </sheetView>
  </sheetViews>
  <sheetFormatPr defaultColWidth="9.109375" defaultRowHeight="13.8" x14ac:dyDescent="0.25"/>
  <cols>
    <col min="1" max="1" width="2.88671875" style="171" customWidth="1"/>
    <col min="2" max="2" width="28.109375" style="171" customWidth="1"/>
    <col min="3" max="6" width="15.6640625" style="171" customWidth="1"/>
    <col min="7" max="7" width="10.109375" style="248" bestFit="1" customWidth="1"/>
    <col min="8" max="8" width="113.33203125" style="171" customWidth="1"/>
    <col min="9" max="9" width="13.5546875" style="171" customWidth="1"/>
    <col min="10" max="10" width="37.88671875" style="171" customWidth="1"/>
    <col min="11" max="11" width="12" style="171" customWidth="1"/>
    <col min="12" max="12" width="13.109375" style="171" customWidth="1"/>
    <col min="13" max="16384" width="9.109375" style="171"/>
  </cols>
  <sheetData>
    <row r="1" spans="2:17" ht="23.4" thickBot="1" x14ac:dyDescent="0.3">
      <c r="B1" s="409" t="s">
        <v>544</v>
      </c>
      <c r="C1" s="409"/>
      <c r="D1" s="409"/>
      <c r="E1" s="409"/>
      <c r="F1" s="409"/>
      <c r="G1" s="409"/>
      <c r="H1" s="409"/>
    </row>
    <row r="2" spans="2:17" ht="27" thickBot="1" x14ac:dyDescent="0.3">
      <c r="B2" s="169" t="s">
        <v>20</v>
      </c>
      <c r="C2" s="169" t="s">
        <v>545</v>
      </c>
      <c r="D2" s="169" t="s">
        <v>546</v>
      </c>
      <c r="E2" s="169" t="s">
        <v>547</v>
      </c>
      <c r="F2" s="169" t="s">
        <v>548</v>
      </c>
      <c r="G2" s="170" t="s">
        <v>208</v>
      </c>
      <c r="H2" s="169" t="s">
        <v>549</v>
      </c>
      <c r="I2" s="172">
        <f>Vout*0.98</f>
        <v>0.29399999999999998</v>
      </c>
      <c r="J2" s="172">
        <f>Vout*1.02</f>
        <v>0.30599999999999999</v>
      </c>
      <c r="L2" s="173"/>
      <c r="M2" s="173"/>
      <c r="N2" s="173"/>
      <c r="O2" s="174"/>
      <c r="P2" s="173"/>
      <c r="Q2" s="173"/>
    </row>
    <row r="3" spans="2:17" x14ac:dyDescent="0.25">
      <c r="B3" s="175" t="s">
        <v>190</v>
      </c>
      <c r="C3" s="65" t="s">
        <v>1018</v>
      </c>
      <c r="D3" s="176"/>
      <c r="E3" s="66"/>
      <c r="F3" s="176"/>
      <c r="G3" s="177" t="s">
        <v>197</v>
      </c>
      <c r="H3" s="178" t="s">
        <v>190</v>
      </c>
      <c r="I3" s="172"/>
      <c r="J3" s="179" t="s">
        <v>16</v>
      </c>
      <c r="L3" s="173"/>
      <c r="M3" s="173"/>
      <c r="N3" s="173"/>
      <c r="O3" s="174"/>
      <c r="P3" s="173"/>
      <c r="Q3" s="173"/>
    </row>
    <row r="4" spans="2:17" ht="15" x14ac:dyDescent="0.25">
      <c r="B4" s="175" t="s">
        <v>203</v>
      </c>
      <c r="D4" s="249">
        <f>VLOOKUP(C3,'Compensation References'!A2:C7,2,FALSE)</f>
        <v>40</v>
      </c>
      <c r="E4" s="66"/>
      <c r="F4" s="176"/>
      <c r="G4" s="177" t="s">
        <v>25</v>
      </c>
      <c r="H4" s="178" t="s">
        <v>198</v>
      </c>
      <c r="I4" s="172"/>
      <c r="J4" s="58" t="s">
        <v>541</v>
      </c>
      <c r="L4" s="173"/>
      <c r="M4" s="173"/>
      <c r="N4" s="173"/>
      <c r="O4" s="174"/>
      <c r="P4" s="173"/>
      <c r="Q4" s="173"/>
    </row>
    <row r="5" spans="2:17" ht="15" customHeight="1" x14ac:dyDescent="0.25">
      <c r="B5" s="175" t="s">
        <v>181</v>
      </c>
      <c r="C5" s="65">
        <v>5</v>
      </c>
      <c r="D5" s="176"/>
      <c r="E5" s="66"/>
      <c r="F5" s="176"/>
      <c r="G5" s="177" t="s">
        <v>22</v>
      </c>
      <c r="H5" s="178" t="s">
        <v>180</v>
      </c>
      <c r="I5" s="172">
        <f>Iout/2</f>
        <v>16.5</v>
      </c>
      <c r="J5" s="59" t="s">
        <v>542</v>
      </c>
      <c r="L5" s="173"/>
      <c r="M5" s="173"/>
      <c r="N5" s="173"/>
      <c r="O5" s="174"/>
      <c r="P5" s="173"/>
      <c r="Q5" s="173"/>
    </row>
    <row r="6" spans="2:17" ht="15" x14ac:dyDescent="0.25">
      <c r="B6" s="175" t="s">
        <v>23</v>
      </c>
      <c r="C6" s="65">
        <v>0.3</v>
      </c>
      <c r="D6" s="176"/>
      <c r="E6" s="66"/>
      <c r="F6" s="176"/>
      <c r="G6" s="177" t="s">
        <v>22</v>
      </c>
      <c r="H6" s="178" t="s">
        <v>1024</v>
      </c>
      <c r="J6" s="60" t="s">
        <v>543</v>
      </c>
      <c r="L6" s="173"/>
      <c r="M6" s="173"/>
      <c r="N6" s="173"/>
      <c r="O6" s="174"/>
      <c r="P6" s="173"/>
      <c r="Q6" s="173"/>
    </row>
    <row r="7" spans="2:17" ht="15" x14ac:dyDescent="0.25">
      <c r="B7" s="175" t="s">
        <v>15</v>
      </c>
      <c r="C7" s="250"/>
      <c r="D7" s="181"/>
      <c r="E7" s="65">
        <v>1</v>
      </c>
      <c r="F7" s="180"/>
      <c r="G7" s="177" t="s">
        <v>22</v>
      </c>
      <c r="H7" s="178" t="s">
        <v>77</v>
      </c>
      <c r="J7" s="61" t="s">
        <v>17</v>
      </c>
      <c r="L7" s="173"/>
      <c r="M7" s="173"/>
      <c r="N7" s="173"/>
      <c r="O7" s="174"/>
      <c r="P7" s="173"/>
      <c r="Q7" s="173"/>
    </row>
    <row r="8" spans="2:17" ht="15" x14ac:dyDescent="0.25">
      <c r="B8" s="175" t="s">
        <v>169</v>
      </c>
      <c r="C8" s="66"/>
      <c r="D8" s="181"/>
      <c r="E8" s="66"/>
      <c r="F8" s="182">
        <f>VOSL*Vout</f>
        <v>0.3</v>
      </c>
      <c r="G8" s="177" t="s">
        <v>22</v>
      </c>
      <c r="H8" s="178" t="s">
        <v>540</v>
      </c>
      <c r="J8" s="62" t="s">
        <v>18</v>
      </c>
      <c r="L8" s="173"/>
      <c r="M8" s="173"/>
      <c r="N8" s="173"/>
      <c r="O8" s="174"/>
      <c r="P8" s="173"/>
      <c r="Q8" s="173"/>
    </row>
    <row r="9" spans="2:17" ht="15" x14ac:dyDescent="0.25">
      <c r="B9" s="175" t="s">
        <v>24</v>
      </c>
      <c r="C9" s="65">
        <v>33</v>
      </c>
      <c r="D9" s="176"/>
      <c r="E9" s="66"/>
      <c r="F9" s="176"/>
      <c r="G9" s="177" t="s">
        <v>25</v>
      </c>
      <c r="H9" s="178" t="s">
        <v>136</v>
      </c>
      <c r="J9" s="63" t="s">
        <v>19</v>
      </c>
      <c r="L9" s="173"/>
      <c r="M9" s="173"/>
      <c r="N9" s="173"/>
      <c r="O9" s="174"/>
      <c r="P9" s="173"/>
      <c r="Q9" s="173"/>
    </row>
    <row r="10" spans="2:17" x14ac:dyDescent="0.25">
      <c r="B10" s="175" t="s">
        <v>127</v>
      </c>
      <c r="C10" s="65">
        <v>1</v>
      </c>
      <c r="D10" s="176"/>
      <c r="E10" s="66"/>
      <c r="F10" s="176"/>
      <c r="G10" s="177" t="s">
        <v>129</v>
      </c>
      <c r="H10" s="178" t="s">
        <v>128</v>
      </c>
      <c r="K10" s="173"/>
      <c r="L10" s="173"/>
      <c r="M10" s="173"/>
      <c r="N10" s="173"/>
      <c r="O10" s="174"/>
      <c r="P10" s="173"/>
      <c r="Q10" s="173"/>
    </row>
    <row r="11" spans="2:17" ht="14.4" thickBot="1" x14ac:dyDescent="0.3">
      <c r="B11" s="175" t="s">
        <v>137</v>
      </c>
      <c r="C11" s="66"/>
      <c r="D11" s="183">
        <f>Iout/Phases</f>
        <v>33</v>
      </c>
      <c r="E11" s="66"/>
      <c r="F11" s="176"/>
      <c r="G11" s="177" t="s">
        <v>25</v>
      </c>
      <c r="H11" s="178" t="s">
        <v>199</v>
      </c>
      <c r="K11" s="173"/>
      <c r="L11" s="173"/>
      <c r="M11" s="173"/>
      <c r="N11" s="173"/>
      <c r="O11" s="174"/>
      <c r="P11" s="173"/>
      <c r="Q11" s="173"/>
    </row>
    <row r="12" spans="2:17" ht="15" customHeight="1" x14ac:dyDescent="0.25">
      <c r="B12" s="175" t="s">
        <v>26</v>
      </c>
      <c r="C12" s="65">
        <v>5</v>
      </c>
      <c r="D12" s="176"/>
      <c r="E12" s="66"/>
      <c r="F12" s="176"/>
      <c r="G12" s="177" t="s">
        <v>25</v>
      </c>
      <c r="H12" s="178" t="s">
        <v>27</v>
      </c>
      <c r="J12" s="410" t="s">
        <v>1021</v>
      </c>
      <c r="K12" s="173"/>
      <c r="L12" s="173"/>
      <c r="M12" s="173"/>
      <c r="N12" s="173"/>
      <c r="O12" s="174"/>
      <c r="P12" s="173"/>
      <c r="Q12" s="173"/>
    </row>
    <row r="13" spans="2:17" x14ac:dyDescent="0.25">
      <c r="B13" s="175" t="s">
        <v>28</v>
      </c>
      <c r="C13" s="65">
        <f>Vout*15</f>
        <v>4.5</v>
      </c>
      <c r="D13" s="176"/>
      <c r="E13" s="66"/>
      <c r="F13" s="176"/>
      <c r="G13" s="177" t="s">
        <v>29</v>
      </c>
      <c r="H13" s="178" t="s">
        <v>30</v>
      </c>
      <c r="J13" s="411"/>
      <c r="K13" s="184"/>
      <c r="L13" s="173"/>
      <c r="M13" s="173"/>
      <c r="N13" s="173"/>
      <c r="O13" s="174"/>
      <c r="P13" s="173"/>
      <c r="Q13" s="173"/>
    </row>
    <row r="14" spans="2:17" x14ac:dyDescent="0.25">
      <c r="B14" s="175" t="s">
        <v>31</v>
      </c>
      <c r="C14" s="65">
        <f>Vout*40</f>
        <v>12</v>
      </c>
      <c r="D14" s="176"/>
      <c r="E14" s="66"/>
      <c r="F14" s="176"/>
      <c r="G14" s="177" t="s">
        <v>29</v>
      </c>
      <c r="H14" s="178" t="s">
        <v>32</v>
      </c>
      <c r="J14" s="411"/>
      <c r="K14" s="185"/>
      <c r="L14" s="173"/>
      <c r="M14" s="173"/>
      <c r="N14" s="173"/>
      <c r="O14" s="174"/>
      <c r="P14" s="173"/>
      <c r="Q14" s="173"/>
    </row>
    <row r="15" spans="2:17" x14ac:dyDescent="0.25">
      <c r="B15" s="175" t="s">
        <v>33</v>
      </c>
      <c r="C15" s="65">
        <f>Vout*40</f>
        <v>12</v>
      </c>
      <c r="D15" s="176"/>
      <c r="E15" s="66"/>
      <c r="F15" s="176"/>
      <c r="G15" s="177" t="s">
        <v>29</v>
      </c>
      <c r="H15" s="178" t="s">
        <v>34</v>
      </c>
      <c r="J15" s="411"/>
      <c r="K15" s="185"/>
      <c r="L15" s="173"/>
      <c r="M15" s="173"/>
      <c r="N15" s="173"/>
      <c r="O15" s="174"/>
      <c r="P15" s="173"/>
      <c r="Q15" s="173"/>
    </row>
    <row r="16" spans="2:17" ht="14.4" thickBot="1" x14ac:dyDescent="0.3">
      <c r="B16" s="175" t="s">
        <v>35</v>
      </c>
      <c r="C16" s="65">
        <v>550</v>
      </c>
      <c r="D16" s="176"/>
      <c r="E16" s="66"/>
      <c r="F16" s="176"/>
      <c r="G16" s="177" t="s">
        <v>11</v>
      </c>
      <c r="H16" s="178" t="s">
        <v>1025</v>
      </c>
      <c r="J16" s="411"/>
      <c r="K16" s="185"/>
    </row>
    <row r="17" spans="2:11" ht="15.6" x14ac:dyDescent="0.25">
      <c r="B17" s="438" t="s">
        <v>664</v>
      </c>
      <c r="C17" s="439"/>
      <c r="D17" s="439"/>
      <c r="E17" s="439"/>
      <c r="F17" s="439"/>
      <c r="G17" s="439"/>
      <c r="H17" s="440"/>
      <c r="J17" s="411"/>
      <c r="K17" s="185"/>
    </row>
    <row r="18" spans="2:11" ht="14.4" thickBot="1" x14ac:dyDescent="0.3">
      <c r="B18" s="441" t="s">
        <v>665</v>
      </c>
      <c r="C18" s="442"/>
      <c r="D18" s="442"/>
      <c r="E18" s="442"/>
      <c r="F18" s="442"/>
      <c r="G18" s="442"/>
      <c r="H18" s="443"/>
      <c r="J18" s="411"/>
      <c r="K18" s="185"/>
    </row>
    <row r="19" spans="2:11" x14ac:dyDescent="0.25">
      <c r="B19" s="331" t="s">
        <v>43</v>
      </c>
      <c r="C19" s="332"/>
      <c r="D19" s="333">
        <f>(Pvin-Vout)*(Vout/Pvin)/(fsw*10^3)*10^6</f>
        <v>0.5127272727272727</v>
      </c>
      <c r="E19" s="334"/>
      <c r="F19" s="335"/>
      <c r="G19" s="336" t="s">
        <v>44</v>
      </c>
      <c r="H19" s="337" t="s">
        <v>45</v>
      </c>
      <c r="J19" s="411"/>
      <c r="K19" s="185"/>
    </row>
    <row r="20" spans="2:11" x14ac:dyDescent="0.25">
      <c r="B20" s="175" t="s">
        <v>46</v>
      </c>
      <c r="C20" s="250"/>
      <c r="D20" s="186">
        <f>D19/(0.1*Iout/Phases)</f>
        <v>0.15537190082644625</v>
      </c>
      <c r="E20" s="149"/>
      <c r="F20" s="187"/>
      <c r="G20" s="177" t="s">
        <v>40</v>
      </c>
      <c r="H20" s="178" t="s">
        <v>47</v>
      </c>
      <c r="J20" s="411"/>
      <c r="K20" s="185"/>
    </row>
    <row r="21" spans="2:11" x14ac:dyDescent="0.25">
      <c r="B21" s="175" t="s">
        <v>41</v>
      </c>
      <c r="C21" s="250"/>
      <c r="D21" s="186">
        <f>D19/(0.4*Iout/Phases)</f>
        <v>3.8842975206611563E-2</v>
      </c>
      <c r="E21" s="149"/>
      <c r="F21" s="187"/>
      <c r="G21" s="177" t="s">
        <v>40</v>
      </c>
      <c r="H21" s="178" t="s">
        <v>42</v>
      </c>
      <c r="J21" s="411"/>
      <c r="K21" s="173"/>
    </row>
    <row r="22" spans="2:11" x14ac:dyDescent="0.25">
      <c r="B22" s="175" t="s">
        <v>687</v>
      </c>
      <c r="C22" s="250"/>
      <c r="D22" s="186">
        <f>D19/(0.3*Iout/Phases)</f>
        <v>5.1790633608815424E-2</v>
      </c>
      <c r="E22" s="149"/>
      <c r="F22" s="187"/>
      <c r="G22" s="177" t="s">
        <v>40</v>
      </c>
      <c r="H22" s="178" t="s">
        <v>688</v>
      </c>
      <c r="J22" s="411"/>
      <c r="K22" s="173"/>
    </row>
    <row r="23" spans="2:11" x14ac:dyDescent="0.25">
      <c r="B23" s="175" t="s">
        <v>308</v>
      </c>
      <c r="C23" s="327"/>
      <c r="D23" s="176"/>
      <c r="E23" s="65">
        <v>0.22</v>
      </c>
      <c r="F23" s="176"/>
      <c r="G23" s="177" t="s">
        <v>40</v>
      </c>
      <c r="H23" s="178" t="s">
        <v>309</v>
      </c>
      <c r="J23" s="411"/>
      <c r="K23" s="173"/>
    </row>
    <row r="24" spans="2:11" x14ac:dyDescent="0.25">
      <c r="B24" s="175" t="s">
        <v>310</v>
      </c>
      <c r="C24" s="327"/>
      <c r="D24" s="176"/>
      <c r="E24" s="65">
        <f>80</f>
        <v>80</v>
      </c>
      <c r="F24" s="176"/>
      <c r="G24" s="177" t="s">
        <v>166</v>
      </c>
      <c r="H24" s="178" t="s">
        <v>357</v>
      </c>
      <c r="J24" s="411"/>
      <c r="K24" s="173"/>
    </row>
    <row r="25" spans="2:11" ht="14.4" thickBot="1" x14ac:dyDescent="0.3">
      <c r="B25" s="175" t="s">
        <v>38</v>
      </c>
      <c r="C25" s="250"/>
      <c r="D25" s="327"/>
      <c r="E25" s="66"/>
      <c r="F25" s="182">
        <f>E23*E24/100</f>
        <v>0.17600000000000002</v>
      </c>
      <c r="G25" s="177" t="s">
        <v>40</v>
      </c>
      <c r="H25" s="178" t="s">
        <v>672</v>
      </c>
      <c r="J25" s="412"/>
      <c r="K25" s="173"/>
    </row>
    <row r="26" spans="2:11" x14ac:dyDescent="0.25">
      <c r="B26" s="175" t="s">
        <v>48</v>
      </c>
      <c r="C26" s="250"/>
      <c r="D26" s="327"/>
      <c r="E26" s="78"/>
      <c r="F26" s="198">
        <f>D19/Lout</f>
        <v>2.9132231404958673</v>
      </c>
      <c r="G26" s="177" t="s">
        <v>25</v>
      </c>
      <c r="H26" s="178" t="s">
        <v>153</v>
      </c>
    </row>
    <row r="27" spans="2:11" x14ac:dyDescent="0.25">
      <c r="B27" s="175" t="s">
        <v>150</v>
      </c>
      <c r="C27" s="250"/>
      <c r="D27" s="327"/>
      <c r="E27" s="78"/>
      <c r="F27" s="198">
        <f>1/(fsw*10^3)/(Lout*10^-6)</f>
        <v>10.330578512396693</v>
      </c>
      <c r="G27" s="177" t="s">
        <v>151</v>
      </c>
      <c r="H27" s="178" t="s">
        <v>152</v>
      </c>
    </row>
    <row r="28" spans="2:11" x14ac:dyDescent="0.25">
      <c r="B28" s="175" t="s">
        <v>49</v>
      </c>
      <c r="C28" s="250"/>
      <c r="D28" s="327"/>
      <c r="E28" s="149"/>
      <c r="F28" s="194">
        <f>Iripple/Iphase</f>
        <v>8.8279489105935374E-2</v>
      </c>
      <c r="G28" s="177" t="s">
        <v>50</v>
      </c>
      <c r="H28" s="178" t="s">
        <v>51</v>
      </c>
    </row>
    <row r="29" spans="2:11" x14ac:dyDescent="0.25">
      <c r="B29" s="175" t="s">
        <v>52</v>
      </c>
      <c r="C29" s="250"/>
      <c r="D29" s="327"/>
      <c r="E29" s="78"/>
      <c r="F29" s="198">
        <f>Iphase+Iripple/2</f>
        <v>34.456611570247937</v>
      </c>
      <c r="G29" s="177" t="s">
        <v>50</v>
      </c>
      <c r="H29" s="178" t="s">
        <v>53</v>
      </c>
    </row>
    <row r="30" spans="2:11" ht="14.4" thickBot="1" x14ac:dyDescent="0.3">
      <c r="B30" s="338" t="s">
        <v>54</v>
      </c>
      <c r="C30" s="339"/>
      <c r="D30" s="340"/>
      <c r="E30" s="341"/>
      <c r="F30" s="342">
        <f>SQRT(Iphase^2+1/12*(Iripple)^2)</f>
        <v>33.010714004529802</v>
      </c>
      <c r="G30" s="343" t="s">
        <v>55</v>
      </c>
      <c r="H30" s="344" t="s">
        <v>56</v>
      </c>
    </row>
    <row r="31" spans="2:11" ht="15.6" x14ac:dyDescent="0.25">
      <c r="B31" s="444" t="s">
        <v>666</v>
      </c>
      <c r="C31" s="445"/>
      <c r="D31" s="445"/>
      <c r="E31" s="445"/>
      <c r="F31" s="445"/>
      <c r="G31" s="445"/>
      <c r="H31" s="446"/>
      <c r="J31" s="362"/>
    </row>
    <row r="32" spans="2:11" ht="14.4" thickBot="1" x14ac:dyDescent="0.3">
      <c r="B32" s="441" t="s">
        <v>667</v>
      </c>
      <c r="C32" s="442"/>
      <c r="D32" s="442"/>
      <c r="E32" s="442"/>
      <c r="F32" s="442"/>
      <c r="G32" s="442"/>
      <c r="H32" s="443"/>
    </row>
    <row r="33" spans="2:10" x14ac:dyDescent="0.25">
      <c r="B33" s="175" t="s">
        <v>57</v>
      </c>
      <c r="C33" s="250"/>
      <c r="D33" s="188">
        <f>Iripple/(8*fsw*C13)*10^6</f>
        <v>147.13248184322563</v>
      </c>
      <c r="E33" s="78"/>
      <c r="F33" s="189"/>
      <c r="G33" s="177" t="s">
        <v>39</v>
      </c>
      <c r="H33" s="178" t="s">
        <v>177</v>
      </c>
    </row>
    <row r="34" spans="2:10" x14ac:dyDescent="0.25">
      <c r="B34" s="175" t="s">
        <v>58</v>
      </c>
      <c r="C34" s="250"/>
      <c r="D34" s="190">
        <f>1/(2*PI()*(C14*10^-3)/(C12/Phases)*(fsw*10^3)/10)*10^6</f>
        <v>1205.719265847692</v>
      </c>
      <c r="E34" s="251"/>
      <c r="F34" s="191"/>
      <c r="G34" s="177" t="s">
        <v>39</v>
      </c>
      <c r="H34" s="178" t="s">
        <v>178</v>
      </c>
    </row>
    <row r="35" spans="2:10" x14ac:dyDescent="0.25">
      <c r="B35" s="175" t="s">
        <v>59</v>
      </c>
      <c r="C35" s="250"/>
      <c r="D35" s="190">
        <f>1/(2*PI()*(C15*10^-3)/(C12/Phases)*(fsw*10^3)/10)*10^6</f>
        <v>1205.719265847692</v>
      </c>
      <c r="E35" s="251"/>
      <c r="F35" s="191"/>
      <c r="G35" s="177" t="s">
        <v>39</v>
      </c>
      <c r="H35" s="178" t="s">
        <v>179</v>
      </c>
    </row>
    <row r="36" spans="2:10" x14ac:dyDescent="0.25">
      <c r="B36" s="175" t="s">
        <v>311</v>
      </c>
      <c r="C36" s="327"/>
      <c r="D36" s="176"/>
      <c r="E36" s="65">
        <v>560</v>
      </c>
      <c r="F36" s="176"/>
      <c r="G36" s="177" t="s">
        <v>39</v>
      </c>
      <c r="H36" s="178" t="s">
        <v>312</v>
      </c>
    </row>
    <row r="37" spans="2:10" x14ac:dyDescent="0.25">
      <c r="B37" s="175" t="s">
        <v>362</v>
      </c>
      <c r="C37" s="327"/>
      <c r="D37" s="176"/>
      <c r="E37" s="65">
        <f>0.8*85</f>
        <v>68</v>
      </c>
      <c r="F37" s="176"/>
      <c r="G37" s="177" t="s">
        <v>166</v>
      </c>
      <c r="H37" s="178" t="s">
        <v>356</v>
      </c>
    </row>
    <row r="38" spans="2:10" x14ac:dyDescent="0.25">
      <c r="B38" s="175" t="s">
        <v>60</v>
      </c>
      <c r="C38" s="250"/>
      <c r="E38" s="66"/>
      <c r="F38" s="182">
        <f>E36*E37/100</f>
        <v>380.8</v>
      </c>
      <c r="G38" s="177" t="s">
        <v>39</v>
      </c>
      <c r="H38" s="178" t="s">
        <v>63</v>
      </c>
    </row>
    <row r="39" spans="2:10" x14ac:dyDescent="0.25">
      <c r="B39" s="175" t="s">
        <v>61</v>
      </c>
      <c r="C39" s="327"/>
      <c r="D39" s="176"/>
      <c r="E39" s="65">
        <v>3</v>
      </c>
      <c r="F39" s="176"/>
      <c r="G39" s="177" t="s">
        <v>115</v>
      </c>
      <c r="H39" s="178" t="s">
        <v>64</v>
      </c>
    </row>
    <row r="40" spans="2:10" x14ac:dyDescent="0.25">
      <c r="B40" s="175" t="s">
        <v>62</v>
      </c>
      <c r="C40" s="327"/>
      <c r="D40" s="328"/>
      <c r="E40" s="65">
        <v>4</v>
      </c>
      <c r="F40" s="176"/>
      <c r="G40" s="177"/>
      <c r="H40" s="178" t="s">
        <v>374</v>
      </c>
    </row>
    <row r="41" spans="2:10" x14ac:dyDescent="0.25">
      <c r="B41" s="175" t="s">
        <v>65</v>
      </c>
      <c r="C41" s="250"/>
      <c r="D41" s="329"/>
      <c r="E41" s="251"/>
      <c r="F41" s="193">
        <f>IF(E40=0,0.001,E40*F38)</f>
        <v>1523.2</v>
      </c>
      <c r="G41" s="177" t="s">
        <v>39</v>
      </c>
      <c r="H41" s="178" t="s">
        <v>67</v>
      </c>
    </row>
    <row r="42" spans="2:10" x14ac:dyDescent="0.25">
      <c r="B42" s="175" t="s">
        <v>66</v>
      </c>
      <c r="C42" s="250"/>
      <c r="D42" s="329"/>
      <c r="E42" s="66"/>
      <c r="F42" s="182">
        <f>IF(E40=0,0,E39/E40)</f>
        <v>0.75</v>
      </c>
      <c r="G42" s="177" t="s">
        <v>115</v>
      </c>
      <c r="H42" s="178" t="s">
        <v>68</v>
      </c>
    </row>
    <row r="43" spans="2:10" x14ac:dyDescent="0.25">
      <c r="B43" s="175" t="s">
        <v>313</v>
      </c>
      <c r="C43" s="250"/>
      <c r="D43" s="328"/>
      <c r="E43" s="65">
        <v>100</v>
      </c>
      <c r="F43" s="176"/>
      <c r="G43" s="177" t="s">
        <v>39</v>
      </c>
      <c r="H43" s="178" t="s">
        <v>363</v>
      </c>
    </row>
    <row r="44" spans="2:10" x14ac:dyDescent="0.25">
      <c r="B44" s="175" t="s">
        <v>314</v>
      </c>
      <c r="C44" s="250"/>
      <c r="D44" s="328"/>
      <c r="E44" s="65">
        <v>60</v>
      </c>
      <c r="F44" s="176"/>
      <c r="G44" s="177" t="s">
        <v>166</v>
      </c>
      <c r="H44" s="178" t="s">
        <v>358</v>
      </c>
    </row>
    <row r="45" spans="2:10" x14ac:dyDescent="0.25">
      <c r="B45" s="175" t="s">
        <v>371</v>
      </c>
      <c r="C45" s="250"/>
      <c r="D45" s="176"/>
      <c r="E45" s="65">
        <v>3</v>
      </c>
      <c r="F45" s="176"/>
      <c r="G45" s="177" t="s">
        <v>115</v>
      </c>
      <c r="H45" s="178" t="s">
        <v>365</v>
      </c>
    </row>
    <row r="46" spans="2:10" x14ac:dyDescent="0.25">
      <c r="B46" s="175" t="s">
        <v>372</v>
      </c>
      <c r="C46" s="250"/>
      <c r="D46" s="176"/>
      <c r="E46" s="65">
        <v>4</v>
      </c>
      <c r="F46" s="176"/>
      <c r="G46" s="177"/>
      <c r="H46" s="178" t="s">
        <v>373</v>
      </c>
    </row>
    <row r="47" spans="2:10" x14ac:dyDescent="0.25">
      <c r="B47" s="175" t="s">
        <v>370</v>
      </c>
      <c r="C47" s="250"/>
      <c r="D47" s="176"/>
      <c r="E47" s="66"/>
      <c r="F47" s="182">
        <f>E43*E44/100</f>
        <v>60</v>
      </c>
      <c r="G47" s="177" t="s">
        <v>39</v>
      </c>
      <c r="H47" s="178" t="s">
        <v>364</v>
      </c>
      <c r="J47" s="192"/>
    </row>
    <row r="48" spans="2:10" x14ac:dyDescent="0.25">
      <c r="B48" s="175" t="s">
        <v>366</v>
      </c>
      <c r="C48" s="250"/>
      <c r="D48" s="191"/>
      <c r="E48" s="251"/>
      <c r="F48" s="193">
        <f>IF(E46=0,0.001,E46*F47)</f>
        <v>240</v>
      </c>
      <c r="G48" s="177" t="s">
        <v>39</v>
      </c>
      <c r="H48" s="178" t="s">
        <v>367</v>
      </c>
    </row>
    <row r="49" spans="2:8" x14ac:dyDescent="0.25">
      <c r="B49" s="175" t="s">
        <v>368</v>
      </c>
      <c r="C49" s="250"/>
      <c r="D49" s="187"/>
      <c r="E49" s="149"/>
      <c r="F49" s="194">
        <f>IF(E46=0,0,E45/E46)</f>
        <v>0.75</v>
      </c>
      <c r="G49" s="177" t="s">
        <v>115</v>
      </c>
      <c r="H49" s="178" t="s">
        <v>369</v>
      </c>
    </row>
    <row r="50" spans="2:8" x14ac:dyDescent="0.25">
      <c r="B50" s="175" t="s">
        <v>120</v>
      </c>
      <c r="C50" s="250"/>
      <c r="D50" s="327"/>
      <c r="E50" s="251"/>
      <c r="F50" s="193">
        <f>Cout_bulk+Cout_cer</f>
        <v>1763.2</v>
      </c>
      <c r="G50" s="177" t="s">
        <v>39</v>
      </c>
      <c r="H50" s="178" t="s">
        <v>121</v>
      </c>
    </row>
    <row r="51" spans="2:8" ht="15" customHeight="1" x14ac:dyDescent="0.25">
      <c r="B51" s="175" t="s">
        <v>361</v>
      </c>
      <c r="C51" s="65">
        <v>2500</v>
      </c>
      <c r="D51" s="181"/>
      <c r="E51" s="66"/>
      <c r="F51" s="176"/>
      <c r="G51" s="177" t="s">
        <v>39</v>
      </c>
      <c r="H51" s="195" t="s">
        <v>377</v>
      </c>
    </row>
    <row r="52" spans="2:8" ht="27.6" x14ac:dyDescent="0.25">
      <c r="B52" s="196" t="s">
        <v>94</v>
      </c>
      <c r="C52" s="250"/>
      <c r="D52" s="197">
        <f>MAX(C51,Cout_cer+Cout_bulk,E36*E40+E43*E46)</f>
        <v>2640</v>
      </c>
      <c r="E52" s="251"/>
      <c r="F52" s="191"/>
      <c r="G52" s="177" t="s">
        <v>39</v>
      </c>
      <c r="H52" s="195" t="s">
        <v>360</v>
      </c>
    </row>
    <row r="53" spans="2:8" x14ac:dyDescent="0.25">
      <c r="B53" s="175" t="s">
        <v>119</v>
      </c>
      <c r="C53" s="250"/>
      <c r="D53" s="186">
        <f>IF(Cout_total&lt;Cout_max,1/(2*PI()*(Cout_max*10^-6)/GM_PS),1/(2*PI()*(Cout_total*10^-6)/GM_PS))/1000</f>
        <v>9.7946325414109818</v>
      </c>
      <c r="E53" s="149"/>
      <c r="F53" s="187"/>
      <c r="G53" s="177" t="s">
        <v>11</v>
      </c>
      <c r="H53" s="178" t="s">
        <v>378</v>
      </c>
    </row>
    <row r="54" spans="2:8" x14ac:dyDescent="0.25">
      <c r="B54" s="175" t="s">
        <v>69</v>
      </c>
      <c r="C54" s="250"/>
      <c r="D54" s="186">
        <f>1/(1/(SQRT((ESR_bulk*10^-3)^2+1/(2*PI()*fsw*10^3*Cout_bulk*10^-6)^2))+1/(SQRT((ESR_cer*10^-3)^2+1/(2*PI()*fsw*10^3*Cout_cer*10^-6)^2)))*1000</f>
        <v>0.50081062161039214</v>
      </c>
      <c r="E54" s="149"/>
      <c r="F54" s="187"/>
      <c r="G54" s="177" t="s">
        <v>115</v>
      </c>
      <c r="H54" s="178" t="s">
        <v>113</v>
      </c>
    </row>
    <row r="55" spans="2:8" x14ac:dyDescent="0.25">
      <c r="B55" s="175" t="s">
        <v>175</v>
      </c>
      <c r="C55" s="250"/>
      <c r="D55" s="186">
        <f>D54*Iripple</f>
        <v>1.458973091881514</v>
      </c>
      <c r="E55" s="149"/>
      <c r="F55" s="187"/>
      <c r="G55" s="177" t="s">
        <v>29</v>
      </c>
      <c r="H55" s="178" t="s">
        <v>176</v>
      </c>
    </row>
    <row r="56" spans="2:8" ht="14.4" thickBot="1" x14ac:dyDescent="0.3">
      <c r="B56" s="175" t="s">
        <v>70</v>
      </c>
      <c r="C56" s="250"/>
      <c r="D56" s="188">
        <f>1/(1/(SQRT((ESR_bulk*10^-3)^2+1/(2*PI()*fsw*10^2*Cout_bulk*10^-6)^2))+1/(SQRT((ESR_cer*10^-3)^2+1/(2*PI()*fsw*10^2*Cout_cer*10^-6)^2)))*1000</f>
        <v>1.74707517916374</v>
      </c>
      <c r="E56" s="78"/>
      <c r="F56" s="189"/>
      <c r="G56" s="177" t="s">
        <v>115</v>
      </c>
      <c r="H56" s="178" t="s">
        <v>114</v>
      </c>
    </row>
    <row r="57" spans="2:8" ht="15.6" x14ac:dyDescent="0.25">
      <c r="B57" s="438" t="s">
        <v>668</v>
      </c>
      <c r="C57" s="439"/>
      <c r="D57" s="439"/>
      <c r="E57" s="439"/>
      <c r="F57" s="439"/>
      <c r="G57" s="439"/>
      <c r="H57" s="440"/>
    </row>
    <row r="58" spans="2:8" ht="14.4" thickBot="1" x14ac:dyDescent="0.3">
      <c r="B58" s="441" t="s">
        <v>669</v>
      </c>
      <c r="C58" s="442"/>
      <c r="D58" s="442"/>
      <c r="E58" s="442"/>
      <c r="F58" s="442"/>
      <c r="G58" s="442"/>
      <c r="H58" s="443"/>
    </row>
    <row r="59" spans="2:8" x14ac:dyDescent="0.25">
      <c r="B59" s="175" t="s">
        <v>71</v>
      </c>
      <c r="C59" s="181"/>
      <c r="D59" s="183">
        <f>Iout*(Vout/Pvin*1/(fsw*10^3))*10^6</f>
        <v>3.5999999999999996</v>
      </c>
      <c r="E59" s="66"/>
      <c r="F59" s="176"/>
      <c r="G59" s="177" t="s">
        <v>72</v>
      </c>
      <c r="H59" s="178" t="s">
        <v>73</v>
      </c>
    </row>
    <row r="60" spans="2:8" x14ac:dyDescent="0.25">
      <c r="B60" s="175" t="s">
        <v>74</v>
      </c>
      <c r="C60" s="181"/>
      <c r="D60" s="183">
        <f>D59*4</f>
        <v>14.399999999999999</v>
      </c>
      <c r="E60" s="66"/>
      <c r="F60" s="176"/>
      <c r="G60" s="177" t="s">
        <v>39</v>
      </c>
      <c r="H60" s="178" t="s">
        <v>170</v>
      </c>
    </row>
    <row r="61" spans="2:8" x14ac:dyDescent="0.25">
      <c r="B61" s="175" t="s">
        <v>75</v>
      </c>
      <c r="C61" s="181"/>
      <c r="D61" s="176"/>
      <c r="E61" s="65">
        <f>5*22*(1-12/25)</f>
        <v>57.2</v>
      </c>
      <c r="F61" s="176"/>
      <c r="G61" s="177" t="s">
        <v>39</v>
      </c>
      <c r="H61" s="178" t="s">
        <v>689</v>
      </c>
    </row>
    <row r="62" spans="2:8" x14ac:dyDescent="0.25">
      <c r="B62" s="175" t="s">
        <v>76</v>
      </c>
      <c r="C62" s="181"/>
      <c r="D62" s="189"/>
      <c r="E62" s="78"/>
      <c r="F62" s="198">
        <f>D59/Cin_cer*1000</f>
        <v>62.937062937062926</v>
      </c>
      <c r="G62" s="177" t="s">
        <v>29</v>
      </c>
      <c r="H62" s="178" t="s">
        <v>690</v>
      </c>
    </row>
    <row r="63" spans="2:8" ht="28.2" thickBot="1" x14ac:dyDescent="0.3">
      <c r="B63" s="196" t="s">
        <v>188</v>
      </c>
      <c r="C63" s="181"/>
      <c r="D63" s="199"/>
      <c r="E63" s="252"/>
      <c r="F63" s="200">
        <f>(Iout-(Iout*Vout/Pvin))*SQRT(Vout/Pvin)+Iout*(Vout/Pvin)*SQRT(1-(Vout/Pvin))</f>
        <v>9.5179984056502853</v>
      </c>
      <c r="G63" s="201" t="s">
        <v>25</v>
      </c>
      <c r="H63" s="202" t="s">
        <v>189</v>
      </c>
    </row>
    <row r="64" spans="2:8" ht="15.6" x14ac:dyDescent="0.25">
      <c r="B64" s="438" t="s">
        <v>668</v>
      </c>
      <c r="C64" s="439"/>
      <c r="D64" s="439"/>
      <c r="E64" s="439"/>
      <c r="F64" s="439"/>
      <c r="G64" s="439"/>
      <c r="H64" s="440"/>
    </row>
    <row r="65" spans="2:13" ht="14.4" thickBot="1" x14ac:dyDescent="0.3">
      <c r="B65" s="441" t="s">
        <v>669</v>
      </c>
      <c r="C65" s="442"/>
      <c r="D65" s="442"/>
      <c r="E65" s="442"/>
      <c r="F65" s="442"/>
      <c r="G65" s="442"/>
      <c r="H65" s="443"/>
    </row>
    <row r="66" spans="2:13" x14ac:dyDescent="0.25">
      <c r="B66" s="175" t="s">
        <v>78</v>
      </c>
      <c r="C66" s="181"/>
      <c r="D66" s="183">
        <v>5.5</v>
      </c>
      <c r="E66" s="66"/>
      <c r="F66" s="176"/>
      <c r="G66" s="177"/>
      <c r="H66" s="178" t="s">
        <v>125</v>
      </c>
    </row>
    <row r="67" spans="2:13" x14ac:dyDescent="0.25">
      <c r="B67" s="175" t="s">
        <v>79</v>
      </c>
      <c r="C67" s="181"/>
      <c r="D67" s="183">
        <f>VLOOKUP(C3,'Compensation References'!A2:C7,3,FALSE)</f>
        <v>6.1550000000000002</v>
      </c>
      <c r="E67" s="66"/>
      <c r="F67" s="176"/>
      <c r="G67" s="177" t="s">
        <v>12</v>
      </c>
      <c r="H67" s="178" t="s">
        <v>132</v>
      </c>
    </row>
    <row r="68" spans="2:13" x14ac:dyDescent="0.25">
      <c r="B68" s="175" t="s">
        <v>133</v>
      </c>
      <c r="C68" s="181"/>
      <c r="D68" s="203">
        <f>Phases/CSA*1000</f>
        <v>162.46953696181964</v>
      </c>
      <c r="E68" s="253"/>
      <c r="F68" s="204"/>
      <c r="G68" s="177" t="s">
        <v>134</v>
      </c>
      <c r="H68" s="178" t="s">
        <v>131</v>
      </c>
    </row>
    <row r="69" spans="2:13" x14ac:dyDescent="0.25">
      <c r="B69" s="175" t="s">
        <v>81</v>
      </c>
      <c r="C69" s="181"/>
      <c r="D69" s="176"/>
      <c r="E69" s="65">
        <v>4</v>
      </c>
      <c r="F69" s="176"/>
      <c r="G69" s="177"/>
      <c r="H69" s="178" t="s">
        <v>117</v>
      </c>
    </row>
    <row r="70" spans="2:13" x14ac:dyDescent="0.25">
      <c r="B70" s="175" t="s">
        <v>82</v>
      </c>
      <c r="C70" s="181"/>
      <c r="D70" s="189"/>
      <c r="E70" s="78"/>
      <c r="F70" s="198">
        <f>fsw/E69</f>
        <v>137.5</v>
      </c>
      <c r="G70" s="177" t="s">
        <v>11</v>
      </c>
      <c r="H70" s="178" t="s">
        <v>83</v>
      </c>
    </row>
    <row r="71" spans="2:13" x14ac:dyDescent="0.25">
      <c r="B71" s="175" t="s">
        <v>124</v>
      </c>
      <c r="C71" s="181"/>
      <c r="D71" s="189"/>
      <c r="E71" s="78"/>
      <c r="F71" s="198">
        <f>Mod_ratio/(fcoi_trgt*10^3*Lout*10^-6)</f>
        <v>227.27272727272725</v>
      </c>
      <c r="G71" s="177" t="s">
        <v>80</v>
      </c>
      <c r="H71" s="178" t="s">
        <v>124</v>
      </c>
      <c r="J71" s="422" t="s">
        <v>171</v>
      </c>
      <c r="K71" s="423"/>
      <c r="L71" s="424"/>
    </row>
    <row r="72" spans="2:13" x14ac:dyDescent="0.25">
      <c r="B72" s="175" t="s">
        <v>95</v>
      </c>
      <c r="C72" s="181"/>
      <c r="D72" s="176"/>
      <c r="E72" s="65">
        <v>10</v>
      </c>
      <c r="F72" s="176"/>
      <c r="G72" s="177"/>
      <c r="H72" s="178" t="s">
        <v>118</v>
      </c>
      <c r="J72" s="425"/>
      <c r="K72" s="426"/>
      <c r="L72" s="427"/>
    </row>
    <row r="73" spans="2:13" x14ac:dyDescent="0.25">
      <c r="B73" s="175" t="s">
        <v>96</v>
      </c>
      <c r="C73" s="181"/>
      <c r="D73" s="176"/>
      <c r="E73" s="66"/>
      <c r="F73" s="182">
        <f>fsw/E72</f>
        <v>55</v>
      </c>
      <c r="G73" s="177" t="s">
        <v>11</v>
      </c>
      <c r="H73" s="178" t="s">
        <v>97</v>
      </c>
      <c r="J73" s="425"/>
      <c r="K73" s="426"/>
      <c r="L73" s="427"/>
    </row>
    <row r="74" spans="2:13" ht="15" customHeight="1" x14ac:dyDescent="0.25">
      <c r="B74" s="175" t="s">
        <v>108</v>
      </c>
      <c r="C74" s="181"/>
      <c r="D74" s="189"/>
      <c r="E74" s="78"/>
      <c r="F74" s="198">
        <f>1/(1/(SQRT((ESR_bulk*10^-3)^2+1/(2*PI()*fcov_trgt*10^3*Cout_bulk*10^-6)^2))+1/(SQRT((ESR_cer*10^-3)^2+1/(2*PI()*fcov_trgt*10^3*Cout_cer*10^-6)^2)))*1000</f>
        <v>1.74707517916374</v>
      </c>
      <c r="G74" s="177" t="s">
        <v>115</v>
      </c>
      <c r="H74" s="178" t="s">
        <v>109</v>
      </c>
      <c r="J74" s="425"/>
      <c r="K74" s="426"/>
      <c r="L74" s="427"/>
    </row>
    <row r="75" spans="2:13" ht="14.4" thickBot="1" x14ac:dyDescent="0.3">
      <c r="B75" s="205"/>
      <c r="C75" s="206"/>
      <c r="D75" s="206"/>
      <c r="E75" s="206"/>
      <c r="F75" s="206"/>
      <c r="G75" s="207"/>
      <c r="H75" s="208"/>
      <c r="J75" s="425"/>
      <c r="K75" s="426"/>
      <c r="L75" s="427"/>
    </row>
    <row r="76" spans="2:13" ht="15" customHeight="1" thickBot="1" x14ac:dyDescent="0.3">
      <c r="B76" s="432" t="s">
        <v>200</v>
      </c>
      <c r="C76" s="433"/>
      <c r="D76" s="433"/>
      <c r="E76" s="433"/>
      <c r="F76" s="433"/>
      <c r="G76" s="433"/>
      <c r="H76" s="434"/>
      <c r="J76" s="425"/>
      <c r="K76" s="426"/>
      <c r="L76" s="427"/>
    </row>
    <row r="77" spans="2:13" ht="14.4" thickBot="1" x14ac:dyDescent="0.3">
      <c r="B77" s="430" t="s">
        <v>376</v>
      </c>
      <c r="C77" s="431"/>
      <c r="D77" s="431"/>
      <c r="E77" s="431"/>
      <c r="F77" s="431"/>
      <c r="G77" s="431"/>
      <c r="H77" s="431"/>
      <c r="I77" s="209" t="s">
        <v>201</v>
      </c>
      <c r="J77" s="428" t="s">
        <v>158</v>
      </c>
      <c r="K77" s="428"/>
      <c r="L77" s="429"/>
    </row>
    <row r="78" spans="2:13" ht="15" thickBot="1" x14ac:dyDescent="0.3">
      <c r="B78" s="210" t="s">
        <v>349</v>
      </c>
      <c r="C78" s="211"/>
      <c r="D78" s="212"/>
      <c r="E78" s="380">
        <v>8</v>
      </c>
      <c r="F78" s="212"/>
      <c r="G78" s="213"/>
      <c r="H78" s="214" t="s">
        <v>359</v>
      </c>
      <c r="J78" s="215" t="s">
        <v>155</v>
      </c>
      <c r="K78" s="216" t="s">
        <v>156</v>
      </c>
      <c r="L78" s="217" t="s">
        <v>157</v>
      </c>
    </row>
    <row r="79" spans="2:13" ht="14.4" x14ac:dyDescent="0.25">
      <c r="B79" s="210" t="s">
        <v>990</v>
      </c>
      <c r="C79" s="396"/>
      <c r="D79" s="212"/>
      <c r="E79" s="400"/>
      <c r="F79" s="220">
        <f>VLOOKUP(fsw,'Resistor References'!K3:L10,2,FALSE)</f>
        <v>3</v>
      </c>
      <c r="G79" s="213"/>
      <c r="H79" s="214" t="s">
        <v>991</v>
      </c>
      <c r="J79" s="221">
        <v>0</v>
      </c>
      <c r="K79" s="401" t="s">
        <v>37</v>
      </c>
      <c r="L79" s="221" t="s">
        <v>37</v>
      </c>
    </row>
    <row r="80" spans="2:13" x14ac:dyDescent="0.25">
      <c r="B80" s="175" t="s">
        <v>327</v>
      </c>
      <c r="C80" s="218"/>
      <c r="D80" s="219"/>
      <c r="E80" s="254"/>
      <c r="F80" s="220">
        <f>VLOOKUP(Comp_Code,J79:L110,2)</f>
        <v>3</v>
      </c>
      <c r="G80" s="177"/>
      <c r="H80" s="178" t="s">
        <v>353</v>
      </c>
      <c r="J80" s="222">
        <v>1</v>
      </c>
      <c r="K80" s="223">
        <v>2</v>
      </c>
      <c r="L80" s="222">
        <v>0.5</v>
      </c>
      <c r="M80" s="172">
        <f t="shared" ref="M80:M110" si="0">MIN(K80*D$135/D$117,VLOOP_trgt)</f>
        <v>1.8455382299092078</v>
      </c>
    </row>
    <row r="81" spans="2:13" ht="14.4" thickBot="1" x14ac:dyDescent="0.3">
      <c r="B81" s="383" t="s">
        <v>340</v>
      </c>
      <c r="C81" s="384"/>
      <c r="D81" s="385"/>
      <c r="E81" s="386"/>
      <c r="F81" s="387">
        <f>VLOOKUP(Comp_Code,J79:L110,3)</f>
        <v>2</v>
      </c>
      <c r="G81" s="388"/>
      <c r="H81" s="389" t="s">
        <v>352</v>
      </c>
      <c r="J81" s="222">
        <v>2</v>
      </c>
      <c r="K81" s="223">
        <v>2</v>
      </c>
      <c r="L81" s="222">
        <v>1</v>
      </c>
      <c r="M81" s="172">
        <f t="shared" si="0"/>
        <v>1.8455382299092078</v>
      </c>
    </row>
    <row r="82" spans="2:13" x14ac:dyDescent="0.25">
      <c r="B82" s="331" t="s">
        <v>159</v>
      </c>
      <c r="C82" s="211"/>
      <c r="D82" s="390"/>
      <c r="E82" s="391"/>
      <c r="F82" s="392">
        <f>fcoi_trgt/ILOOP_trgt*F80</f>
        <v>108.04397147764143</v>
      </c>
      <c r="G82" s="336" t="s">
        <v>11</v>
      </c>
      <c r="H82" s="337" t="s">
        <v>354</v>
      </c>
      <c r="J82" s="222">
        <v>3</v>
      </c>
      <c r="K82" s="223">
        <v>2</v>
      </c>
      <c r="L82" s="222">
        <v>2</v>
      </c>
      <c r="M82" s="172">
        <f t="shared" si="0"/>
        <v>1.8455382299092078</v>
      </c>
    </row>
    <row r="83" spans="2:13" x14ac:dyDescent="0.25">
      <c r="B83" s="175" t="s">
        <v>160</v>
      </c>
      <c r="C83" s="218"/>
      <c r="D83" s="224"/>
      <c r="E83" s="255"/>
      <c r="F83" s="225">
        <f>fcov_trgt/VLOOP_trgt*F81</f>
        <v>31.223114493584301</v>
      </c>
      <c r="G83" s="177" t="s">
        <v>11</v>
      </c>
      <c r="H83" s="178" t="s">
        <v>355</v>
      </c>
      <c r="J83" s="222">
        <v>4</v>
      </c>
      <c r="K83" s="223">
        <v>2</v>
      </c>
      <c r="L83" s="222">
        <v>4</v>
      </c>
      <c r="M83" s="172">
        <f t="shared" si="0"/>
        <v>1.8455382299092078</v>
      </c>
    </row>
    <row r="84" spans="2:13" x14ac:dyDescent="0.25">
      <c r="B84" s="175" t="s">
        <v>161</v>
      </c>
      <c r="C84" s="218"/>
      <c r="D84" s="226"/>
      <c r="E84" s="256"/>
      <c r="F84" s="227">
        <f>F82/F83</f>
        <v>3.4603841810797644</v>
      </c>
      <c r="G84" s="177"/>
      <c r="H84" s="178" t="s">
        <v>172</v>
      </c>
      <c r="J84" s="222">
        <v>5</v>
      </c>
      <c r="K84" s="223">
        <v>2</v>
      </c>
      <c r="L84" s="222">
        <v>8</v>
      </c>
      <c r="M84" s="172">
        <f t="shared" si="0"/>
        <v>1.8455382299092078</v>
      </c>
    </row>
    <row r="85" spans="2:13" x14ac:dyDescent="0.25">
      <c r="B85" s="175" t="s">
        <v>162</v>
      </c>
      <c r="C85" s="218"/>
      <c r="D85" s="228"/>
      <c r="E85" s="257"/>
      <c r="F85" s="229">
        <f>1/(1/(SQRT((ESR_bulk*10^-3)^2+1/(2*PI()*F83*10^3*Cout_bulk*10^-6)^2))+1/(SQRT((ESR_cer*10^-3)^2+1/(2*PI()*F83*10^3*Cout_cer*10^-6)^2)))*1000</f>
        <v>2.9529619581677267</v>
      </c>
      <c r="G85" s="177" t="s">
        <v>115</v>
      </c>
      <c r="H85" s="178" t="s">
        <v>163</v>
      </c>
      <c r="J85" s="222">
        <v>6</v>
      </c>
      <c r="K85" s="223">
        <v>3</v>
      </c>
      <c r="L85" s="222">
        <v>0.5</v>
      </c>
      <c r="M85" s="172">
        <f t="shared" si="0"/>
        <v>2.7683073448638114</v>
      </c>
    </row>
    <row r="86" spans="2:13" x14ac:dyDescent="0.25">
      <c r="B86" s="175" t="s">
        <v>164</v>
      </c>
      <c r="C86" s="218"/>
      <c r="D86" s="224"/>
      <c r="E86" s="255"/>
      <c r="F86" s="225">
        <f>F85*C12</f>
        <v>14.764809790838633</v>
      </c>
      <c r="G86" s="177" t="s">
        <v>29</v>
      </c>
      <c r="H86" s="178" t="s">
        <v>167</v>
      </c>
      <c r="J86" s="222">
        <v>7</v>
      </c>
      <c r="K86" s="223">
        <v>3</v>
      </c>
      <c r="L86" s="222">
        <v>1</v>
      </c>
      <c r="M86" s="172">
        <f t="shared" si="0"/>
        <v>2.7683073448638114</v>
      </c>
    </row>
    <row r="87" spans="2:13" ht="15" customHeight="1" thickBot="1" x14ac:dyDescent="0.3">
      <c r="B87" s="383" t="s">
        <v>165</v>
      </c>
      <c r="C87" s="384"/>
      <c r="D87" s="393"/>
      <c r="E87" s="394"/>
      <c r="F87" s="395">
        <f>F86/Vout/10</f>
        <v>4.9216032636128784</v>
      </c>
      <c r="G87" s="388" t="s">
        <v>166</v>
      </c>
      <c r="H87" s="389" t="s">
        <v>168</v>
      </c>
      <c r="J87" s="222">
        <v>8</v>
      </c>
      <c r="K87" s="223">
        <v>3</v>
      </c>
      <c r="L87" s="222">
        <v>2</v>
      </c>
      <c r="M87" s="172">
        <f t="shared" si="0"/>
        <v>2.7683073448638114</v>
      </c>
    </row>
    <row r="88" spans="2:13" ht="15.75" customHeight="1" x14ac:dyDescent="0.25">
      <c r="B88" s="447" t="s">
        <v>988</v>
      </c>
      <c r="C88" s="448"/>
      <c r="D88" s="448"/>
      <c r="E88" s="448"/>
      <c r="F88" s="448"/>
      <c r="G88" s="448"/>
      <c r="H88" s="449"/>
      <c r="J88" s="222">
        <v>9</v>
      </c>
      <c r="K88" s="223">
        <v>3</v>
      </c>
      <c r="L88" s="222">
        <v>4</v>
      </c>
      <c r="M88" s="172">
        <f t="shared" si="0"/>
        <v>2.7683073448638114</v>
      </c>
    </row>
    <row r="89" spans="2:13" ht="14.4" thickBot="1" x14ac:dyDescent="0.3">
      <c r="B89" s="450" t="s">
        <v>989</v>
      </c>
      <c r="C89" s="451"/>
      <c r="D89" s="451"/>
      <c r="E89" s="451"/>
      <c r="F89" s="451"/>
      <c r="G89" s="451"/>
      <c r="H89" s="452"/>
      <c r="J89" s="222">
        <v>10</v>
      </c>
      <c r="K89" s="223">
        <v>3</v>
      </c>
      <c r="L89" s="222">
        <v>8</v>
      </c>
      <c r="M89" s="172">
        <f t="shared" si="0"/>
        <v>2.7683073448638114</v>
      </c>
    </row>
    <row r="90" spans="2:13" ht="15.75" customHeight="1" thickBot="1" x14ac:dyDescent="0.3">
      <c r="B90" s="453" t="s">
        <v>1001</v>
      </c>
      <c r="C90" s="454"/>
      <c r="D90" s="454"/>
      <c r="E90" s="454"/>
      <c r="F90" s="454"/>
      <c r="G90" s="454"/>
      <c r="H90" s="455"/>
      <c r="J90" s="222">
        <v>11</v>
      </c>
      <c r="K90" s="223">
        <v>4</v>
      </c>
      <c r="L90" s="222">
        <v>0.5</v>
      </c>
      <c r="M90" s="172">
        <f t="shared" si="0"/>
        <v>3.5230309911140578</v>
      </c>
    </row>
    <row r="91" spans="2:13" x14ac:dyDescent="0.25">
      <c r="B91" s="210" t="s">
        <v>122</v>
      </c>
      <c r="C91" s="396"/>
      <c r="D91" s="397"/>
      <c r="E91" s="398"/>
      <c r="F91" s="399" t="str">
        <f>VLOOKUP(32*fsw_code+Comp_Code,Array!A1:AI257,25,FALSE)</f>
        <v>1220C61A4C</v>
      </c>
      <c r="G91" s="213" t="s">
        <v>995</v>
      </c>
      <c r="H91" s="214" t="s">
        <v>1002</v>
      </c>
      <c r="J91" s="222">
        <v>12</v>
      </c>
      <c r="K91" s="223">
        <v>4</v>
      </c>
      <c r="L91" s="222">
        <v>1</v>
      </c>
      <c r="M91" s="172">
        <f t="shared" si="0"/>
        <v>3.5230309911140578</v>
      </c>
    </row>
    <row r="92" spans="2:13" x14ac:dyDescent="0.25">
      <c r="B92" s="175" t="s">
        <v>1</v>
      </c>
      <c r="C92" s="218"/>
      <c r="D92" s="226"/>
      <c r="E92" s="256"/>
      <c r="F92" s="403">
        <f>VLOOKUP(32*fsw_code+Comp_Code,Array!A1:AI257,26,FALSE)</f>
        <v>100</v>
      </c>
      <c r="G92" s="177" t="s">
        <v>9</v>
      </c>
      <c r="H92" s="178" t="s">
        <v>1003</v>
      </c>
      <c r="J92" s="222">
        <v>13</v>
      </c>
      <c r="K92" s="223">
        <v>4</v>
      </c>
      <c r="L92" s="222">
        <v>2</v>
      </c>
      <c r="M92" s="172">
        <f t="shared" si="0"/>
        <v>3.5230309911140578</v>
      </c>
    </row>
    <row r="93" spans="2:13" x14ac:dyDescent="0.25">
      <c r="B93" s="175" t="s">
        <v>5</v>
      </c>
      <c r="C93" s="218"/>
      <c r="D93" s="226"/>
      <c r="E93" s="256"/>
      <c r="F93" s="403">
        <f>VLOOKUP(32*fsw_code+Comp_Code,Array!A1:AI257,27,FALSE)</f>
        <v>30</v>
      </c>
      <c r="G93" s="177" t="s">
        <v>93</v>
      </c>
      <c r="H93" s="178" t="s">
        <v>1004</v>
      </c>
      <c r="J93" s="222">
        <v>14</v>
      </c>
      <c r="K93" s="223">
        <v>4</v>
      </c>
      <c r="L93" s="222">
        <v>4</v>
      </c>
      <c r="M93" s="172">
        <f t="shared" si="0"/>
        <v>3.5230309911140578</v>
      </c>
    </row>
    <row r="94" spans="2:13" x14ac:dyDescent="0.25">
      <c r="B94" s="175" t="s">
        <v>6</v>
      </c>
      <c r="C94" s="218"/>
      <c r="D94" s="226"/>
      <c r="E94" s="256"/>
      <c r="F94" s="405">
        <f>VLOOKUP(32*fsw_code+Comp_Code,Array!A1:AI257,28,FALSE)</f>
        <v>2.9996999999999998</v>
      </c>
      <c r="G94" s="177" t="s">
        <v>10</v>
      </c>
      <c r="H94" s="178" t="s">
        <v>1005</v>
      </c>
      <c r="J94" s="222">
        <v>15</v>
      </c>
      <c r="K94" s="223">
        <v>4</v>
      </c>
      <c r="L94" s="222">
        <v>8</v>
      </c>
      <c r="M94" s="172">
        <f t="shared" si="0"/>
        <v>3.5230309911140578</v>
      </c>
    </row>
    <row r="95" spans="2:13" x14ac:dyDescent="0.25">
      <c r="B95" s="175" t="s">
        <v>996</v>
      </c>
      <c r="C95" s="218"/>
      <c r="D95" s="226"/>
      <c r="E95" s="256"/>
      <c r="F95" s="403">
        <f>VLOOKUP(32*fsw_code+Comp_Code,Array!A1:AI257,30,FALSE)</f>
        <v>800</v>
      </c>
      <c r="G95" s="177" t="s">
        <v>93</v>
      </c>
      <c r="H95" s="178" t="s">
        <v>1006</v>
      </c>
      <c r="J95" s="222">
        <v>16</v>
      </c>
      <c r="K95" s="223">
        <v>5</v>
      </c>
      <c r="L95" s="222">
        <v>0.5</v>
      </c>
      <c r="M95" s="172">
        <f t="shared" si="0"/>
        <v>3.5230309911140578</v>
      </c>
    </row>
    <row r="96" spans="2:13" x14ac:dyDescent="0.25">
      <c r="B96" s="175" t="s">
        <v>992</v>
      </c>
      <c r="C96" s="218"/>
      <c r="D96" s="226"/>
      <c r="E96" s="256"/>
      <c r="F96" s="403">
        <f>F95*F92/1000</f>
        <v>80</v>
      </c>
      <c r="G96" s="177"/>
      <c r="H96" s="178" t="s">
        <v>1007</v>
      </c>
      <c r="J96" s="222">
        <v>17</v>
      </c>
      <c r="K96" s="223">
        <v>5</v>
      </c>
      <c r="L96" s="222">
        <v>1</v>
      </c>
      <c r="M96" s="172">
        <f t="shared" si="0"/>
        <v>3.5230309911140578</v>
      </c>
    </row>
    <row r="97" spans="2:13" x14ac:dyDescent="0.25">
      <c r="B97" s="175" t="s">
        <v>84</v>
      </c>
      <c r="C97" s="218"/>
      <c r="D97" s="226"/>
      <c r="E97" s="256"/>
      <c r="F97" s="227">
        <f>F94*F96</f>
        <v>239.976</v>
      </c>
      <c r="G97" s="177" t="s">
        <v>10</v>
      </c>
      <c r="H97" s="178" t="s">
        <v>1009</v>
      </c>
      <c r="J97" s="222">
        <v>18</v>
      </c>
      <c r="K97" s="223">
        <v>5</v>
      </c>
      <c r="L97" s="222">
        <v>2</v>
      </c>
      <c r="M97" s="172">
        <f t="shared" si="0"/>
        <v>3.5230309911140578</v>
      </c>
    </row>
    <row r="98" spans="2:13" x14ac:dyDescent="0.25">
      <c r="B98" s="175" t="s">
        <v>7</v>
      </c>
      <c r="C98" s="218"/>
      <c r="D98" s="226"/>
      <c r="E98" s="256"/>
      <c r="F98" s="225">
        <f>VLOOKUP(32*fsw_code+Comp_Code,Array!A1:AI257,29,FALSE)</f>
        <v>19.200000000000003</v>
      </c>
      <c r="G98" s="177" t="s">
        <v>10</v>
      </c>
      <c r="H98" s="178" t="s">
        <v>1008</v>
      </c>
      <c r="J98" s="222">
        <v>19</v>
      </c>
      <c r="K98" s="223">
        <v>5</v>
      </c>
      <c r="L98" s="222">
        <v>4</v>
      </c>
      <c r="M98" s="172">
        <f t="shared" si="0"/>
        <v>3.5230309911140578</v>
      </c>
    </row>
    <row r="99" spans="2:13" x14ac:dyDescent="0.25">
      <c r="B99" s="175" t="s">
        <v>793</v>
      </c>
      <c r="C99" s="218"/>
      <c r="D99" s="226"/>
      <c r="E99" s="256"/>
      <c r="F99" s="403">
        <f>F92*F93/1000</f>
        <v>3</v>
      </c>
      <c r="G99" s="177"/>
      <c r="H99" s="178" t="s">
        <v>353</v>
      </c>
      <c r="J99" s="222">
        <v>20</v>
      </c>
      <c r="K99" s="223">
        <v>5</v>
      </c>
      <c r="L99" s="222">
        <v>8</v>
      </c>
      <c r="M99" s="172">
        <f t="shared" si="0"/>
        <v>3.5230309911140578</v>
      </c>
    </row>
    <row r="100" spans="2:13" x14ac:dyDescent="0.25">
      <c r="B100" s="175" t="s">
        <v>993</v>
      </c>
      <c r="C100" s="218"/>
      <c r="D100" s="226"/>
      <c r="E100" s="256"/>
      <c r="F100" s="225">
        <f>1/(2*PI()*F93*10^-12*F97*10^3)/1000</f>
        <v>22.107063913599049</v>
      </c>
      <c r="G100" s="177" t="s">
        <v>11</v>
      </c>
      <c r="H100" s="178" t="s">
        <v>1010</v>
      </c>
      <c r="J100" s="222">
        <v>21</v>
      </c>
      <c r="K100" s="223">
        <v>6</v>
      </c>
      <c r="L100" s="222">
        <v>0.5</v>
      </c>
      <c r="M100" s="172">
        <f t="shared" si="0"/>
        <v>3.5230309911140578</v>
      </c>
    </row>
    <row r="101" spans="2:13" ht="14.4" thickBot="1" x14ac:dyDescent="0.3">
      <c r="B101" s="383" t="s">
        <v>994</v>
      </c>
      <c r="C101" s="384"/>
      <c r="D101" s="393"/>
      <c r="E101" s="394"/>
      <c r="F101" s="404">
        <f>1/(2*PI()*F93*10^-12*F98*10^3)/1000</f>
        <v>276.31066509009605</v>
      </c>
      <c r="G101" s="388" t="s">
        <v>11</v>
      </c>
      <c r="H101" s="389" t="s">
        <v>1011</v>
      </c>
      <c r="J101" s="222">
        <v>22</v>
      </c>
      <c r="K101" s="223">
        <v>6</v>
      </c>
      <c r="L101" s="222">
        <v>1</v>
      </c>
      <c r="M101" s="172">
        <f t="shared" si="0"/>
        <v>3.5230309911140578</v>
      </c>
    </row>
    <row r="102" spans="2:13" ht="14.4" thickBot="1" x14ac:dyDescent="0.3">
      <c r="B102" s="453" t="s">
        <v>1000</v>
      </c>
      <c r="C102" s="454"/>
      <c r="D102" s="454"/>
      <c r="E102" s="454"/>
      <c r="F102" s="454"/>
      <c r="G102" s="454"/>
      <c r="H102" s="455"/>
      <c r="J102" s="222">
        <v>23</v>
      </c>
      <c r="K102" s="223">
        <v>6</v>
      </c>
      <c r="L102" s="222">
        <v>2</v>
      </c>
      <c r="M102" s="172">
        <f t="shared" si="0"/>
        <v>3.5230309911140578</v>
      </c>
    </row>
    <row r="103" spans="2:13" x14ac:dyDescent="0.25">
      <c r="B103" s="210" t="s">
        <v>0</v>
      </c>
      <c r="C103" s="396"/>
      <c r="D103" s="397"/>
      <c r="E103" s="398"/>
      <c r="F103" s="406">
        <f>VLOOKUP(32*fsw_code+Comp_Code,Array!A1:AI257,31,FALSE)</f>
        <v>50</v>
      </c>
      <c r="G103" s="213" t="s">
        <v>9</v>
      </c>
      <c r="H103" s="214" t="s">
        <v>1012</v>
      </c>
      <c r="J103" s="222">
        <v>24</v>
      </c>
      <c r="K103" s="223">
        <v>6</v>
      </c>
      <c r="L103" s="222">
        <v>4</v>
      </c>
      <c r="M103" s="172">
        <f t="shared" si="0"/>
        <v>3.5230309911140578</v>
      </c>
    </row>
    <row r="104" spans="2:13" x14ac:dyDescent="0.25">
      <c r="B104" s="175" t="s">
        <v>2</v>
      </c>
      <c r="C104" s="218"/>
      <c r="D104" s="226"/>
      <c r="E104" s="256"/>
      <c r="F104" s="403">
        <f>VLOOKUP(32*fsw_code+Comp_Code,Array!A1:AI257,32,FALSE)</f>
        <v>40</v>
      </c>
      <c r="G104" s="177" t="s">
        <v>93</v>
      </c>
      <c r="H104" s="178" t="s">
        <v>1013</v>
      </c>
      <c r="J104" s="222">
        <v>25</v>
      </c>
      <c r="K104" s="223">
        <v>6</v>
      </c>
      <c r="L104" s="222">
        <v>8</v>
      </c>
      <c r="M104" s="172">
        <f t="shared" si="0"/>
        <v>3.5230309911140578</v>
      </c>
    </row>
    <row r="105" spans="2:13" x14ac:dyDescent="0.25">
      <c r="B105" s="175" t="s">
        <v>3</v>
      </c>
      <c r="C105" s="218"/>
      <c r="D105" s="226"/>
      <c r="E105" s="256"/>
      <c r="F105" s="227">
        <f>VLOOKUP(32*fsw_code+Comp_Code,Array!A1:AI257,33,FALSE)</f>
        <v>3.75</v>
      </c>
      <c r="G105" s="177" t="s">
        <v>10</v>
      </c>
      <c r="H105" s="178" t="s">
        <v>1005</v>
      </c>
      <c r="J105" s="222">
        <v>26</v>
      </c>
      <c r="K105" s="223">
        <v>7</v>
      </c>
      <c r="L105" s="222">
        <v>0.5</v>
      </c>
      <c r="M105" s="172">
        <f t="shared" si="0"/>
        <v>3.5230309911140578</v>
      </c>
    </row>
    <row r="106" spans="2:13" x14ac:dyDescent="0.25">
      <c r="B106" s="175" t="s">
        <v>997</v>
      </c>
      <c r="C106" s="218"/>
      <c r="D106" s="226"/>
      <c r="E106" s="256"/>
      <c r="F106" s="227">
        <v>4000</v>
      </c>
      <c r="G106" s="177" t="s">
        <v>93</v>
      </c>
      <c r="H106" s="178" t="s">
        <v>1006</v>
      </c>
      <c r="J106" s="222">
        <v>27</v>
      </c>
      <c r="K106" s="223">
        <v>7</v>
      </c>
      <c r="L106" s="222">
        <v>1</v>
      </c>
      <c r="M106" s="172">
        <f t="shared" si="0"/>
        <v>3.5230309911140578</v>
      </c>
    </row>
    <row r="107" spans="2:13" x14ac:dyDescent="0.25">
      <c r="B107" s="175" t="s">
        <v>110</v>
      </c>
      <c r="C107" s="218"/>
      <c r="D107" s="226"/>
      <c r="E107" s="256"/>
      <c r="F107" s="227">
        <f>F103*F106*F105/1000</f>
        <v>750</v>
      </c>
      <c r="G107" s="177" t="s">
        <v>10</v>
      </c>
      <c r="H107" s="178" t="s">
        <v>1014</v>
      </c>
      <c r="J107" s="222">
        <v>28</v>
      </c>
      <c r="K107" s="223">
        <v>7</v>
      </c>
      <c r="L107" s="222">
        <v>2</v>
      </c>
      <c r="M107" s="172">
        <f t="shared" si="0"/>
        <v>3.5230309911140578</v>
      </c>
    </row>
    <row r="108" spans="2:13" x14ac:dyDescent="0.25">
      <c r="B108" s="175" t="s">
        <v>4</v>
      </c>
      <c r="C108" s="218"/>
      <c r="D108" s="226"/>
      <c r="E108" s="256"/>
      <c r="F108" s="227">
        <f>VLOOKUP(32*fsw_code+Comp_Code,Array!A1:AI257,34,FALSE)</f>
        <v>18.75</v>
      </c>
      <c r="G108" s="177" t="s">
        <v>10</v>
      </c>
      <c r="H108" s="178" t="s">
        <v>1015</v>
      </c>
      <c r="J108" s="222">
        <v>29</v>
      </c>
      <c r="K108" s="223">
        <v>7</v>
      </c>
      <c r="L108" s="222">
        <v>4</v>
      </c>
      <c r="M108" s="172">
        <f t="shared" si="0"/>
        <v>3.5230309911140578</v>
      </c>
    </row>
    <row r="109" spans="2:13" x14ac:dyDescent="0.25">
      <c r="B109" s="175" t="s">
        <v>796</v>
      </c>
      <c r="C109" s="218"/>
      <c r="D109" s="226"/>
      <c r="E109" s="256"/>
      <c r="F109" s="403">
        <f>F103*F104/1000</f>
        <v>2</v>
      </c>
      <c r="G109" s="177"/>
      <c r="H109" s="178" t="s">
        <v>352</v>
      </c>
      <c r="J109" s="235">
        <v>30</v>
      </c>
      <c r="K109" s="236">
        <v>7</v>
      </c>
      <c r="L109" s="222">
        <v>8</v>
      </c>
      <c r="M109" s="172">
        <f t="shared" si="0"/>
        <v>3.5230309911140578</v>
      </c>
    </row>
    <row r="110" spans="2:13" ht="14.4" thickBot="1" x14ac:dyDescent="0.3">
      <c r="B110" s="175" t="s">
        <v>998</v>
      </c>
      <c r="C110" s="219"/>
      <c r="D110" s="226"/>
      <c r="E110" s="256"/>
      <c r="F110" s="227">
        <f>1/(2*PI()*F107*10^-12*F104*10^3)/1000</f>
        <v>5.3051647697298447</v>
      </c>
      <c r="G110" s="177" t="s">
        <v>11</v>
      </c>
      <c r="H110" s="178" t="s">
        <v>1016</v>
      </c>
      <c r="J110" s="237">
        <v>31</v>
      </c>
      <c r="K110" s="238">
        <v>10</v>
      </c>
      <c r="L110" s="402">
        <v>2</v>
      </c>
      <c r="M110" s="172">
        <f t="shared" si="0"/>
        <v>3.5230309911140578</v>
      </c>
    </row>
    <row r="111" spans="2:13" x14ac:dyDescent="0.25">
      <c r="B111" s="175" t="s">
        <v>999</v>
      </c>
      <c r="C111" s="219"/>
      <c r="D111" s="226"/>
      <c r="E111" s="256"/>
      <c r="F111" s="403">
        <f>1/(2*PI()*F108*10^-12*F104*10^3)/1000</f>
        <v>212.20659078919377</v>
      </c>
      <c r="G111" s="177" t="s">
        <v>11</v>
      </c>
      <c r="H111" s="178" t="s">
        <v>1017</v>
      </c>
      <c r="M111" s="172">
        <f>MIN(K108*D$135/D$117,VLOOP_trgt)</f>
        <v>3.5230309911140578</v>
      </c>
    </row>
    <row r="112" spans="2:13" ht="16.2" thickBot="1" x14ac:dyDescent="0.35">
      <c r="B112" s="435" t="s">
        <v>550</v>
      </c>
      <c r="C112" s="436"/>
      <c r="D112" s="436"/>
      <c r="E112" s="436"/>
      <c r="F112" s="436"/>
      <c r="G112" s="436"/>
      <c r="H112" s="437"/>
      <c r="M112" s="172">
        <f>MIN(K110*D$135/D$117,VLOOP_trgt)</f>
        <v>3.5230309911140578</v>
      </c>
    </row>
    <row r="113" spans="2:8" x14ac:dyDescent="0.25">
      <c r="B113" s="413" t="s">
        <v>375</v>
      </c>
      <c r="C113" s="414"/>
      <c r="D113" s="414"/>
      <c r="E113" s="414"/>
      <c r="F113" s="414"/>
      <c r="G113" s="414"/>
      <c r="H113" s="415"/>
    </row>
    <row r="114" spans="2:8" x14ac:dyDescent="0.25">
      <c r="B114" s="416"/>
      <c r="C114" s="417"/>
      <c r="D114" s="417"/>
      <c r="E114" s="417"/>
      <c r="F114" s="417"/>
      <c r="G114" s="417"/>
      <c r="H114" s="418"/>
    </row>
    <row r="115" spans="2:8" ht="14.4" thickBot="1" x14ac:dyDescent="0.3">
      <c r="B115" s="419"/>
      <c r="C115" s="420"/>
      <c r="D115" s="420"/>
      <c r="E115" s="420"/>
      <c r="F115" s="420"/>
      <c r="G115" s="420"/>
      <c r="H115" s="421"/>
    </row>
    <row r="116" spans="2:8" x14ac:dyDescent="0.25">
      <c r="B116" s="230"/>
      <c r="C116" s="231"/>
      <c r="D116" s="231"/>
      <c r="E116" s="231"/>
      <c r="F116" s="231"/>
      <c r="G116" s="232"/>
      <c r="H116" s="233"/>
    </row>
    <row r="117" spans="2:8" x14ac:dyDescent="0.25">
      <c r="B117" s="175" t="s">
        <v>343</v>
      </c>
      <c r="C117" s="181"/>
      <c r="D117" s="188">
        <f>1.7/(F71*CSA/1000)*PI()</f>
        <v>3.8178900160603826</v>
      </c>
      <c r="E117" s="189"/>
      <c r="F117" s="189"/>
      <c r="G117" s="177"/>
      <c r="H117" s="178" t="s">
        <v>86</v>
      </c>
    </row>
    <row r="118" spans="2:8" x14ac:dyDescent="0.25">
      <c r="B118" s="175" t="s">
        <v>87</v>
      </c>
      <c r="C118" s="181"/>
      <c r="D118" s="186">
        <f>fsw/12</f>
        <v>45.833333333333336</v>
      </c>
      <c r="E118" s="187"/>
      <c r="F118" s="187"/>
      <c r="G118" s="177" t="s">
        <v>11</v>
      </c>
      <c r="H118" s="178" t="s">
        <v>88</v>
      </c>
    </row>
    <row r="119" spans="2:8" ht="14.4" thickBot="1" x14ac:dyDescent="0.3">
      <c r="B119" s="175" t="s">
        <v>89</v>
      </c>
      <c r="C119" s="181"/>
      <c r="D119" s="183">
        <f>fsw</f>
        <v>550</v>
      </c>
      <c r="E119" s="176"/>
      <c r="F119" s="176"/>
      <c r="G119" s="177" t="s">
        <v>11</v>
      </c>
      <c r="H119" s="178" t="s">
        <v>90</v>
      </c>
    </row>
    <row r="120" spans="2:8" ht="15.6" x14ac:dyDescent="0.25">
      <c r="B120" s="438" t="s">
        <v>670</v>
      </c>
      <c r="C120" s="439"/>
      <c r="D120" s="439"/>
      <c r="E120" s="439"/>
      <c r="F120" s="439"/>
      <c r="G120" s="439"/>
      <c r="H120" s="440"/>
    </row>
    <row r="121" spans="2:8" ht="14.4" thickBot="1" x14ac:dyDescent="0.3">
      <c r="B121" s="441"/>
      <c r="C121" s="442"/>
      <c r="D121" s="442"/>
      <c r="E121" s="442"/>
      <c r="F121" s="442"/>
      <c r="G121" s="442"/>
      <c r="H121" s="443"/>
    </row>
    <row r="122" spans="2:8" x14ac:dyDescent="0.25">
      <c r="B122" s="175" t="s">
        <v>1</v>
      </c>
      <c r="C122" s="181"/>
      <c r="D122" s="176"/>
      <c r="E122" s="407">
        <f>F92</f>
        <v>100</v>
      </c>
      <c r="F122" s="176"/>
      <c r="G122" s="177" t="s">
        <v>9</v>
      </c>
      <c r="H122" s="178" t="s">
        <v>92</v>
      </c>
    </row>
    <row r="123" spans="2:8" x14ac:dyDescent="0.25">
      <c r="B123" s="175" t="s">
        <v>323</v>
      </c>
      <c r="C123" s="181"/>
      <c r="D123" s="188">
        <f>ILOOP_trgt/(E122*10^-6)/1000</f>
        <v>38.178900160603831</v>
      </c>
      <c r="E123" s="78"/>
      <c r="F123" s="330"/>
      <c r="G123" s="177" t="s">
        <v>93</v>
      </c>
      <c r="H123" s="178" t="s">
        <v>91</v>
      </c>
    </row>
    <row r="124" spans="2:8" x14ac:dyDescent="0.25">
      <c r="B124" s="175" t="s">
        <v>5</v>
      </c>
      <c r="C124" s="181"/>
      <c r="D124" s="176"/>
      <c r="E124" s="407">
        <v>35</v>
      </c>
      <c r="F124" s="328"/>
      <c r="G124" s="177" t="s">
        <v>93</v>
      </c>
      <c r="H124" s="178" t="s">
        <v>315</v>
      </c>
    </row>
    <row r="125" spans="2:8" x14ac:dyDescent="0.25">
      <c r="B125" s="175" t="s">
        <v>324</v>
      </c>
      <c r="C125" s="181"/>
      <c r="D125" s="188">
        <f>1/(2*PI()*E124*10^3*fzi_trgt*10^3)*10^12</f>
        <v>99.213471018324356</v>
      </c>
      <c r="E125" s="78"/>
      <c r="F125" s="330"/>
      <c r="G125" s="177" t="s">
        <v>10</v>
      </c>
      <c r="H125" s="178" t="s">
        <v>85</v>
      </c>
    </row>
    <row r="126" spans="2:8" x14ac:dyDescent="0.25">
      <c r="B126" s="175" t="s">
        <v>326</v>
      </c>
      <c r="C126" s="181"/>
      <c r="D126" s="189"/>
      <c r="E126" s="407">
        <v>80</v>
      </c>
      <c r="F126" s="330"/>
      <c r="G126" s="177"/>
      <c r="H126" s="178" t="s">
        <v>348</v>
      </c>
    </row>
    <row r="127" spans="2:8" x14ac:dyDescent="0.25">
      <c r="B127" s="175" t="s">
        <v>84</v>
      </c>
      <c r="C127" s="181"/>
      <c r="D127" s="176"/>
      <c r="E127" s="65">
        <v>79.920000000000016</v>
      </c>
      <c r="F127" s="328"/>
      <c r="G127" s="177" t="s">
        <v>10</v>
      </c>
      <c r="H127" s="178" t="s">
        <v>316</v>
      </c>
    </row>
    <row r="128" spans="2:8" x14ac:dyDescent="0.25">
      <c r="B128" s="175" t="s">
        <v>325</v>
      </c>
      <c r="C128" s="181"/>
      <c r="D128" s="188">
        <f>1/(2*PI()*E124*10^3*fpi_trgt*10^3)*10^12</f>
        <v>8.2677892515270308</v>
      </c>
      <c r="E128" s="78"/>
      <c r="F128" s="330"/>
      <c r="G128" s="177" t="s">
        <v>10</v>
      </c>
      <c r="H128" s="178" t="s">
        <v>107</v>
      </c>
    </row>
    <row r="129" spans="2:8" x14ac:dyDescent="0.25">
      <c r="B129" s="175" t="s">
        <v>7</v>
      </c>
      <c r="C129" s="181"/>
      <c r="D129" s="176"/>
      <c r="E129" s="65">
        <v>9.6000000000000014</v>
      </c>
      <c r="F129" s="176"/>
      <c r="G129" s="177" t="s">
        <v>10</v>
      </c>
      <c r="H129" s="178" t="s">
        <v>317</v>
      </c>
    </row>
    <row r="130" spans="2:8" x14ac:dyDescent="0.25">
      <c r="B130" s="175" t="s">
        <v>327</v>
      </c>
      <c r="C130" s="181"/>
      <c r="D130" s="176"/>
      <c r="E130" s="66"/>
      <c r="F130" s="182">
        <f>E124*E122/1000</f>
        <v>3.5</v>
      </c>
      <c r="G130" s="177"/>
      <c r="H130" s="178" t="s">
        <v>330</v>
      </c>
    </row>
    <row r="131" spans="2:8" x14ac:dyDescent="0.25">
      <c r="B131" s="175" t="s">
        <v>328</v>
      </c>
      <c r="C131" s="181"/>
      <c r="D131" s="204"/>
      <c r="E131" s="253"/>
      <c r="F131" s="234">
        <f>1/(2*PI()*E127*E124*10^-6)</f>
        <v>56.897949053301623</v>
      </c>
      <c r="G131" s="177" t="s">
        <v>11</v>
      </c>
      <c r="H131" s="178" t="s">
        <v>331</v>
      </c>
    </row>
    <row r="132" spans="2:8" x14ac:dyDescent="0.25">
      <c r="B132" s="175" t="s">
        <v>329</v>
      </c>
      <c r="C132" s="181"/>
      <c r="D132" s="204"/>
      <c r="E132" s="253"/>
      <c r="F132" s="234">
        <f>1/(2*PI()*E124*E129*10^-6)</f>
        <v>473.67542586873617</v>
      </c>
      <c r="G132" s="177" t="s">
        <v>11</v>
      </c>
      <c r="H132" s="178" t="s">
        <v>332</v>
      </c>
    </row>
    <row r="133" spans="2:8" x14ac:dyDescent="0.25">
      <c r="B133" s="175" t="s">
        <v>159</v>
      </c>
      <c r="C133" s="181"/>
      <c r="D133" s="204"/>
      <c r="E133" s="253"/>
      <c r="F133" s="234">
        <f>fcoi_trgt/ILOOP_trgt*ILOOP</f>
        <v>126.05130005724834</v>
      </c>
      <c r="G133" s="177" t="s">
        <v>11</v>
      </c>
      <c r="H133" s="178" t="s">
        <v>336</v>
      </c>
    </row>
    <row r="134" spans="2:8" x14ac:dyDescent="0.25">
      <c r="B134" s="175" t="s">
        <v>135</v>
      </c>
      <c r="C134" s="181"/>
      <c r="D134" s="189"/>
      <c r="E134" s="78"/>
      <c r="F134" s="198">
        <f>Zout_fco_trgt*GM_PS/1000</f>
        <v>0.28384649539622092</v>
      </c>
      <c r="G134" s="177"/>
      <c r="H134" s="178" t="s">
        <v>202</v>
      </c>
    </row>
    <row r="135" spans="2:8" x14ac:dyDescent="0.25">
      <c r="B135" s="175" t="s">
        <v>344</v>
      </c>
      <c r="C135" s="181"/>
      <c r="D135" s="188">
        <f>1/(F134*VOSL)</f>
        <v>3.5230309911140578</v>
      </c>
      <c r="E135" s="78"/>
      <c r="F135" s="327"/>
      <c r="G135" s="177"/>
      <c r="H135" s="178" t="s">
        <v>100</v>
      </c>
    </row>
    <row r="136" spans="2:8" x14ac:dyDescent="0.25">
      <c r="B136" s="175" t="s">
        <v>98</v>
      </c>
      <c r="C136" s="181"/>
      <c r="D136" s="188">
        <f>IF(D53*F134&lt;fcov_trgt/3,D53*F134,fcov_trgt/3)</f>
        <v>2.7801721205732877</v>
      </c>
      <c r="E136" s="78"/>
      <c r="F136" s="327"/>
      <c r="G136" s="177" t="s">
        <v>11</v>
      </c>
      <c r="H136" s="178" t="s">
        <v>101</v>
      </c>
    </row>
    <row r="137" spans="2:8" x14ac:dyDescent="0.25">
      <c r="B137" s="175" t="s">
        <v>99</v>
      </c>
      <c r="C137" s="181"/>
      <c r="D137" s="183">
        <f>fsw/2</f>
        <v>275</v>
      </c>
      <c r="E137" s="66"/>
      <c r="F137" s="327"/>
      <c r="G137" s="177" t="s">
        <v>11</v>
      </c>
      <c r="H137" s="178" t="s">
        <v>102</v>
      </c>
    </row>
    <row r="138" spans="2:8" x14ac:dyDescent="0.25">
      <c r="B138" s="175" t="s">
        <v>0</v>
      </c>
      <c r="C138" s="181"/>
      <c r="D138" s="328"/>
      <c r="E138" s="407">
        <f>F103</f>
        <v>50</v>
      </c>
      <c r="F138" s="176"/>
      <c r="G138" s="177" t="s">
        <v>9</v>
      </c>
      <c r="H138" s="178" t="s">
        <v>103</v>
      </c>
    </row>
    <row r="139" spans="2:8" x14ac:dyDescent="0.25">
      <c r="B139" s="175" t="s">
        <v>333</v>
      </c>
      <c r="C139" s="181"/>
      <c r="D139" s="188">
        <f>VLOOP_trgt/E138*1000</f>
        <v>70.46061982228116</v>
      </c>
      <c r="E139" s="78"/>
      <c r="F139" s="327"/>
      <c r="G139" s="177" t="s">
        <v>93</v>
      </c>
      <c r="H139" s="178" t="s">
        <v>104</v>
      </c>
    </row>
    <row r="140" spans="2:8" x14ac:dyDescent="0.25">
      <c r="B140" s="175" t="s">
        <v>2</v>
      </c>
      <c r="C140" s="181"/>
      <c r="D140" s="176"/>
      <c r="E140" s="407">
        <v>70</v>
      </c>
      <c r="F140" s="176"/>
      <c r="G140" s="177" t="s">
        <v>93</v>
      </c>
      <c r="H140" s="178" t="s">
        <v>318</v>
      </c>
    </row>
    <row r="141" spans="2:8" x14ac:dyDescent="0.25">
      <c r="B141" s="175" t="s">
        <v>334</v>
      </c>
      <c r="C141" s="181"/>
      <c r="D141" s="188">
        <f>1/(2*PI()*E140*10^3*D136*10^3)*10^12</f>
        <v>817.80621686872223</v>
      </c>
      <c r="E141" s="78"/>
      <c r="F141" s="327"/>
      <c r="G141" s="177" t="s">
        <v>10</v>
      </c>
      <c r="H141" s="178" t="s">
        <v>105</v>
      </c>
    </row>
    <row r="142" spans="2:8" x14ac:dyDescent="0.25">
      <c r="B142" s="175" t="s">
        <v>110</v>
      </c>
      <c r="C142" s="181"/>
      <c r="D142" s="176"/>
      <c r="E142" s="79">
        <v>750</v>
      </c>
      <c r="F142" s="176"/>
      <c r="G142" s="177" t="s">
        <v>10</v>
      </c>
      <c r="H142" s="178" t="s">
        <v>319</v>
      </c>
    </row>
    <row r="143" spans="2:8" x14ac:dyDescent="0.25">
      <c r="B143" s="175" t="s">
        <v>335</v>
      </c>
      <c r="C143" s="181"/>
      <c r="D143" s="188">
        <f>1/(2*PI()*E140*10^3*D137*10^3)*10^12</f>
        <v>8.2677892515270308</v>
      </c>
      <c r="E143" s="78"/>
      <c r="F143" s="327"/>
      <c r="G143" s="177" t="s">
        <v>10</v>
      </c>
      <c r="H143" s="178" t="s">
        <v>106</v>
      </c>
    </row>
    <row r="144" spans="2:8" x14ac:dyDescent="0.25">
      <c r="B144" s="175" t="s">
        <v>4</v>
      </c>
      <c r="C144" s="181"/>
      <c r="D144" s="176"/>
      <c r="E144" s="79">
        <v>6.25</v>
      </c>
      <c r="F144" s="176"/>
      <c r="G144" s="177" t="s">
        <v>10</v>
      </c>
      <c r="H144" s="178" t="s">
        <v>320</v>
      </c>
    </row>
    <row r="145" spans="2:8" x14ac:dyDescent="0.25">
      <c r="B145" s="175" t="s">
        <v>340</v>
      </c>
      <c r="C145" s="181"/>
      <c r="D145" s="176"/>
      <c r="E145" s="66"/>
      <c r="F145" s="182">
        <f>E140*E138/1000</f>
        <v>3.5</v>
      </c>
      <c r="G145" s="177"/>
      <c r="H145" s="178" t="s">
        <v>339</v>
      </c>
    </row>
    <row r="146" spans="2:8" x14ac:dyDescent="0.25">
      <c r="B146" s="175" t="s">
        <v>341</v>
      </c>
      <c r="C146" s="181"/>
      <c r="D146" s="204"/>
      <c r="E146" s="253"/>
      <c r="F146" s="234">
        <f>1/(2*PI()*E142*E140*10^-6)</f>
        <v>3.0315227255599111</v>
      </c>
      <c r="G146" s="177" t="s">
        <v>11</v>
      </c>
      <c r="H146" s="178" t="s">
        <v>338</v>
      </c>
    </row>
    <row r="147" spans="2:8" x14ac:dyDescent="0.25">
      <c r="B147" s="175" t="s">
        <v>342</v>
      </c>
      <c r="C147" s="181"/>
      <c r="D147" s="204"/>
      <c r="E147" s="253"/>
      <c r="F147" s="234">
        <f>1/(2*PI()*E140*E144*10^-6)</f>
        <v>363.78272706718934</v>
      </c>
      <c r="G147" s="177" t="s">
        <v>11</v>
      </c>
      <c r="H147" s="178" t="s">
        <v>337</v>
      </c>
    </row>
    <row r="148" spans="2:8" x14ac:dyDescent="0.25">
      <c r="B148" s="175" t="s">
        <v>160</v>
      </c>
      <c r="C148" s="181"/>
      <c r="D148" s="204"/>
      <c r="E148" s="253"/>
      <c r="F148" s="234">
        <f>fcov_trgt/VLOOP_trgt*VLOOP</f>
        <v>54.64045036377253</v>
      </c>
      <c r="G148" s="177" t="s">
        <v>11</v>
      </c>
      <c r="H148" s="178" t="s">
        <v>790</v>
      </c>
    </row>
    <row r="149" spans="2:8" x14ac:dyDescent="0.25">
      <c r="B149" s="175" t="s">
        <v>161</v>
      </c>
      <c r="C149" s="181"/>
      <c r="D149" s="189"/>
      <c r="E149" s="78"/>
      <c r="F149" s="198">
        <f>F133/F148</f>
        <v>2.3069227873865095</v>
      </c>
      <c r="G149" s="177"/>
      <c r="H149" s="178" t="s">
        <v>172</v>
      </c>
    </row>
    <row r="150" spans="2:8" x14ac:dyDescent="0.25">
      <c r="B150" s="175" t="s">
        <v>162</v>
      </c>
      <c r="C150" s="181"/>
      <c r="D150" s="189"/>
      <c r="E150" s="78"/>
      <c r="F150" s="198">
        <f>1/(1/(SQRT((ESR_bulk*10^-3)^2+1/(2*PI()*F148*10^3*Cout_bulk*10^-6)^2))+1/(SQRT((ESR_cer*10^-3)^2+1/(2*PI()*F148*10^3*Cout_cer*10^-6)^2)))*1000</f>
        <v>1.757242665980582</v>
      </c>
      <c r="G150" s="177" t="s">
        <v>115</v>
      </c>
      <c r="H150" s="178" t="s">
        <v>163</v>
      </c>
    </row>
    <row r="151" spans="2:8" x14ac:dyDescent="0.25">
      <c r="B151" s="175" t="s">
        <v>164</v>
      </c>
      <c r="C151" s="181"/>
      <c r="D151" s="204"/>
      <c r="E151" s="253"/>
      <c r="F151" s="234">
        <f>F150*C12</f>
        <v>8.7862133299029104</v>
      </c>
      <c r="G151" s="177" t="s">
        <v>29</v>
      </c>
      <c r="H151" s="178" t="s">
        <v>167</v>
      </c>
    </row>
    <row r="152" spans="2:8" ht="14.4" thickBot="1" x14ac:dyDescent="0.3">
      <c r="B152" s="175" t="s">
        <v>165</v>
      </c>
      <c r="C152" s="181"/>
      <c r="D152" s="189"/>
      <c r="E152" s="78"/>
      <c r="F152" s="198">
        <f>F151/Vout/10</f>
        <v>2.9287377766343035</v>
      </c>
      <c r="G152" s="177" t="s">
        <v>166</v>
      </c>
      <c r="H152" s="178" t="s">
        <v>168</v>
      </c>
    </row>
    <row r="153" spans="2:8" ht="15.6" x14ac:dyDescent="0.25">
      <c r="B153" s="438"/>
      <c r="C153" s="439"/>
      <c r="D153" s="439"/>
      <c r="E153" s="439"/>
      <c r="F153" s="439"/>
      <c r="G153" s="439"/>
      <c r="H153" s="440"/>
    </row>
    <row r="154" spans="2:8" ht="14.4" thickBot="1" x14ac:dyDescent="0.3">
      <c r="B154" s="441"/>
      <c r="C154" s="442"/>
      <c r="D154" s="442"/>
      <c r="E154" s="442"/>
      <c r="F154" s="442"/>
      <c r="G154" s="442"/>
      <c r="H154" s="443"/>
    </row>
    <row r="155" spans="2:8" x14ac:dyDescent="0.25">
      <c r="B155" s="196" t="s">
        <v>122</v>
      </c>
      <c r="C155" s="181"/>
      <c r="D155" s="239"/>
      <c r="E155" s="239"/>
      <c r="F155" s="240" t="str">
        <f>DEC2HEX(F158+2*F160+2^6*F159+2^10*F157+2^17*F164+2^22*F163+2^26*F162+2^32*F156+2^36*F161,10)</f>
        <v>1238C21CC6</v>
      </c>
      <c r="G155" s="201" t="s">
        <v>123</v>
      </c>
      <c r="H155" s="241"/>
    </row>
    <row r="156" spans="2:8" x14ac:dyDescent="0.25">
      <c r="B156" s="196" t="str">
        <f>"GMI = " &amp; REPT(" ",15) &amp; E122 &amp; " µS"</f>
        <v>GMI =                100 µS</v>
      </c>
      <c r="C156" s="181"/>
      <c r="D156" s="239"/>
      <c r="E156" s="239"/>
      <c r="F156" s="240">
        <f>VLOOKUP(E122,'Compensation References'!E1:P9,12,FALSE)</f>
        <v>2</v>
      </c>
      <c r="G156" s="201" t="s">
        <v>14</v>
      </c>
      <c r="H156" s="241"/>
    </row>
    <row r="157" spans="2:8" x14ac:dyDescent="0.25">
      <c r="B157" s="196" t="str">
        <f>"RVI = " &amp; REPT(" ",16) &amp; E124 &amp; " kΩ"</f>
        <v>RVI =                 35 kΩ</v>
      </c>
      <c r="C157" s="181"/>
      <c r="D157" s="239"/>
      <c r="E157" s="239"/>
      <c r="F157" s="240">
        <f>VLOOKUP(E124,'Compensation References'!I2:P65,8,FALSE)</f>
        <v>7</v>
      </c>
      <c r="G157" s="201" t="s">
        <v>14</v>
      </c>
      <c r="H157" s="241"/>
    </row>
    <row r="158" spans="2:8" ht="27.6" x14ac:dyDescent="0.25">
      <c r="B158" s="196" t="str">
        <f>"CZI_MULT = " &amp; REPT(" ",3) &amp; E126</f>
        <v>CZI_MULT =    80</v>
      </c>
      <c r="C158" s="181"/>
      <c r="D158" s="239"/>
      <c r="E158" s="239"/>
      <c r="F158" s="240">
        <f>VLOOKUP(E126,'Compensation References'!M2:P3,4,FALSE)</f>
        <v>0</v>
      </c>
      <c r="G158" s="201" t="s">
        <v>14</v>
      </c>
      <c r="H158" s="202" t="s">
        <v>347</v>
      </c>
    </row>
    <row r="159" spans="2:8" x14ac:dyDescent="0.25">
      <c r="B159" s="196" t="str">
        <f>"CZI = " &amp; REPT(" ",16) &amp; E127 &amp; " pF"</f>
        <v>CZI =                 79.92 pF</v>
      </c>
      <c r="C159" s="181"/>
      <c r="D159" s="239"/>
      <c r="E159" s="239"/>
      <c r="F159" s="240">
        <f>VLOOKUP(E127,'Compensation References'!N2:P17,3,FALSE)</f>
        <v>3</v>
      </c>
      <c r="G159" s="201" t="s">
        <v>14</v>
      </c>
      <c r="H159" s="241" t="s">
        <v>173</v>
      </c>
    </row>
    <row r="160" spans="2:8" x14ac:dyDescent="0.25">
      <c r="B160" s="196" t="str">
        <f>"CPI = " &amp; REPT(" ",16) &amp; E129 &amp; " pF"</f>
        <v>CPI =                 9.6 pF</v>
      </c>
      <c r="C160" s="181"/>
      <c r="D160" s="239"/>
      <c r="E160" s="239"/>
      <c r="F160" s="240">
        <f>VLOOKUP(E129,'Compensation References'!K2:P33,6,FALSE)</f>
        <v>3</v>
      </c>
      <c r="G160" s="201" t="s">
        <v>14</v>
      </c>
      <c r="H160" s="241"/>
    </row>
    <row r="161" spans="2:8" x14ac:dyDescent="0.25">
      <c r="B161" s="196" t="str">
        <f>"GMV = " &amp; REPT(" ",13) &amp; E138 &amp; " µS"</f>
        <v>GMV =              50 µS</v>
      </c>
      <c r="C161" s="181"/>
      <c r="D161" s="239"/>
      <c r="E161" s="239"/>
      <c r="F161" s="240">
        <f>VLOOKUP(E138,'Compensation References'!D1:P9,13,FALSE)</f>
        <v>1</v>
      </c>
      <c r="G161" s="201" t="s">
        <v>14</v>
      </c>
      <c r="H161" s="241"/>
    </row>
    <row r="162" spans="2:8" x14ac:dyDescent="0.25">
      <c r="B162" s="196" t="str">
        <f>"RVV = " &amp; REPT(" ",14) &amp; E140 &amp; " kΩ"</f>
        <v>RVV =               70 kΩ</v>
      </c>
      <c r="C162" s="181"/>
      <c r="D162" s="239"/>
      <c r="E162" s="239"/>
      <c r="F162" s="240">
        <f>VLOOKUP(E140,'Compensation References'!F2:P65,11,FALSE)</f>
        <v>14</v>
      </c>
      <c r="G162" s="201" t="s">
        <v>14</v>
      </c>
      <c r="H162" s="241"/>
    </row>
    <row r="163" spans="2:8" x14ac:dyDescent="0.25">
      <c r="B163" s="196" t="str">
        <f>"CZV = " &amp; REPT(" ",15) &amp; E142 &amp; " pF"</f>
        <v>CZV =                750 pF</v>
      </c>
      <c r="C163" s="181"/>
      <c r="D163" s="239"/>
      <c r="E163" s="239"/>
      <c r="F163" s="240">
        <f>VLOOKUP(E142,'Compensation References'!O2:P17,2,FALSE)</f>
        <v>3</v>
      </c>
      <c r="G163" s="201" t="s">
        <v>14</v>
      </c>
      <c r="H163" s="241" t="s">
        <v>174</v>
      </c>
    </row>
    <row r="164" spans="2:8" ht="14.4" thickBot="1" x14ac:dyDescent="0.3">
      <c r="B164" s="242" t="str">
        <f>"CPV = " &amp; REPT(" ",14) &amp; E144 &amp; " pF"</f>
        <v>CPV =               6.25 pF</v>
      </c>
      <c r="C164" s="243"/>
      <c r="D164" s="244"/>
      <c r="E164" s="244"/>
      <c r="F164" s="245">
        <f>VLOOKUP(E144,'Compensation References'!H2:P33,9,FALSE)</f>
        <v>1</v>
      </c>
      <c r="G164" s="246" t="s">
        <v>14</v>
      </c>
      <c r="H164" s="247"/>
    </row>
    <row r="165" spans="2:8" x14ac:dyDescent="0.25">
      <c r="B165" s="408" t="s">
        <v>789</v>
      </c>
      <c r="C165" s="408"/>
      <c r="D165" s="408"/>
      <c r="E165" s="408"/>
    </row>
    <row r="166" spans="2:8" x14ac:dyDescent="0.25">
      <c r="B166" s="171" t="s">
        <v>784</v>
      </c>
      <c r="C166" s="373">
        <f>'BODE PLOT'!$P$40</f>
        <v>90.447956704540488</v>
      </c>
      <c r="D166" s="171" t="s">
        <v>11</v>
      </c>
    </row>
    <row r="167" spans="2:8" x14ac:dyDescent="0.25">
      <c r="B167" s="171" t="s">
        <v>785</v>
      </c>
      <c r="C167" s="373">
        <f>'BODE PLOT'!$Q$40</f>
        <v>69.104963587069292</v>
      </c>
      <c r="D167" s="171" t="s">
        <v>788</v>
      </c>
    </row>
    <row r="168" spans="2:8" x14ac:dyDescent="0.25">
      <c r="B168" s="171" t="s">
        <v>786</v>
      </c>
      <c r="C168" s="373">
        <f>'BODE PLOT'!$R$40</f>
        <v>-15.009217940081065</v>
      </c>
      <c r="D168" s="171" t="s">
        <v>787</v>
      </c>
    </row>
  </sheetData>
  <sheetProtection sheet="1" objects="1" scenarios="1"/>
  <mergeCells count="25">
    <mergeCell ref="B121:H121"/>
    <mergeCell ref="B120:H120"/>
    <mergeCell ref="B154:H154"/>
    <mergeCell ref="B153:H153"/>
    <mergeCell ref="B65:H65"/>
    <mergeCell ref="B88:H88"/>
    <mergeCell ref="B89:H89"/>
    <mergeCell ref="B102:H102"/>
    <mergeCell ref="B90:H90"/>
    <mergeCell ref="B165:E165"/>
    <mergeCell ref="B1:H1"/>
    <mergeCell ref="J12:J25"/>
    <mergeCell ref="B113:H115"/>
    <mergeCell ref="J71:L76"/>
    <mergeCell ref="J77:L77"/>
    <mergeCell ref="B77:H77"/>
    <mergeCell ref="B76:H76"/>
    <mergeCell ref="B112:H112"/>
    <mergeCell ref="B17:H17"/>
    <mergeCell ref="B18:H18"/>
    <mergeCell ref="B31:H31"/>
    <mergeCell ref="B32:H32"/>
    <mergeCell ref="B58:H58"/>
    <mergeCell ref="B57:H57"/>
    <mergeCell ref="B64:H64"/>
  </mergeCells>
  <conditionalFormatting sqref="F82">
    <cfRule type="cellIs" dxfId="179" priority="96" operator="greaterThan">
      <formula>$C$16/3</formula>
    </cfRule>
  </conditionalFormatting>
  <conditionalFormatting sqref="K80:K110">
    <cfRule type="cellIs" dxfId="178" priority="136" operator="lessThan">
      <formula>$D$117</formula>
    </cfRule>
    <cfRule type="cellIs" dxfId="177" priority="137" operator="greaterThan">
      <formula>$D$117</formula>
    </cfRule>
  </conditionalFormatting>
  <conditionalFormatting sqref="D130:F130">
    <cfRule type="cellIs" dxfId="176" priority="138" operator="greaterThan">
      <formula>$D$117</formula>
    </cfRule>
  </conditionalFormatting>
  <conditionalFormatting sqref="E124">
    <cfRule type="cellIs" dxfId="175" priority="139" operator="greaterThan">
      <formula>$D$123</formula>
    </cfRule>
  </conditionalFormatting>
  <conditionalFormatting sqref="C5">
    <cfRule type="cellIs" dxfId="174" priority="78" operator="between">
      <formula>1.8</formula>
      <formula>4</formula>
    </cfRule>
    <cfRule type="cellIs" dxfId="173" priority="79" operator="greaterThan">
      <formula>16</formula>
    </cfRule>
    <cfRule type="cellIs" dxfId="172" priority="83" operator="lessThan">
      <formula>1.8</formula>
    </cfRule>
  </conditionalFormatting>
  <conditionalFormatting sqref="F8">
    <cfRule type="cellIs" dxfId="171" priority="80" operator="greaterThan">
      <formula>0.7</formula>
    </cfRule>
    <cfRule type="cellIs" dxfId="170" priority="81" operator="lessThan">
      <formula>0.25</formula>
    </cfRule>
  </conditionalFormatting>
  <conditionalFormatting sqref="C6">
    <cfRule type="cellIs" dxfId="169" priority="76" operator="greaterThan">
      <formula>5.5</formula>
    </cfRule>
    <cfRule type="cellIs" dxfId="168" priority="77" operator="lessThan">
      <formula>0.25</formula>
    </cfRule>
    <cfRule type="cellIs" dxfId="167" priority="1" operator="lessThan">
      <formula>0.5</formula>
    </cfRule>
  </conditionalFormatting>
  <conditionalFormatting sqref="D55">
    <cfRule type="cellIs" dxfId="166" priority="74" operator="greaterThan">
      <formula>$C$13</formula>
    </cfRule>
  </conditionalFormatting>
  <conditionalFormatting sqref="F84">
    <cfRule type="cellIs" dxfId="165" priority="72" operator="lessThan">
      <formula>2</formula>
    </cfRule>
  </conditionalFormatting>
  <conditionalFormatting sqref="F86">
    <cfRule type="cellIs" dxfId="164" priority="105" operator="greaterThan">
      <formula>$C$15</formula>
    </cfRule>
    <cfRule type="cellIs" dxfId="163" priority="106" operator="greaterThan">
      <formula>$C$14</formula>
    </cfRule>
  </conditionalFormatting>
  <conditionalFormatting sqref="F133">
    <cfRule type="cellIs" dxfId="162" priority="69" operator="greaterThan">
      <formula>$C$16/3</formula>
    </cfRule>
  </conditionalFormatting>
  <conditionalFormatting sqref="F130">
    <cfRule type="cellIs" dxfId="161" priority="68" operator="greaterThan">
      <formula>$D$117</formula>
    </cfRule>
  </conditionalFormatting>
  <conditionalFormatting sqref="F149">
    <cfRule type="cellIs" dxfId="160" priority="67" operator="lessThan">
      <formula>2</formula>
    </cfRule>
  </conditionalFormatting>
  <conditionalFormatting sqref="F151">
    <cfRule type="cellIs" dxfId="159" priority="65" operator="greaterThan">
      <formula>$C$15</formula>
    </cfRule>
    <cfRule type="cellIs" dxfId="158" priority="66" operator="greaterThan">
      <formula>$C$14</formula>
    </cfRule>
  </conditionalFormatting>
  <conditionalFormatting sqref="E140">
    <cfRule type="cellIs" dxfId="157" priority="181" operator="greaterThan">
      <formula>$D$139</formula>
    </cfRule>
  </conditionalFormatting>
  <conditionalFormatting sqref="E72">
    <cfRule type="cellIs" dxfId="156" priority="64" operator="lessThan">
      <formula>$E$69*2</formula>
    </cfRule>
  </conditionalFormatting>
  <conditionalFormatting sqref="D11">
    <cfRule type="cellIs" dxfId="155" priority="182" operator="greaterThan">
      <formula>$D$4</formula>
    </cfRule>
  </conditionalFormatting>
  <conditionalFormatting sqref="F26">
    <cfRule type="cellIs" dxfId="154" priority="183" operator="lessThan">
      <formula>$D$4*0.05</formula>
    </cfRule>
  </conditionalFormatting>
  <conditionalFormatting sqref="L80">
    <cfRule type="cellIs" dxfId="153" priority="62" operator="greaterThan">
      <formula>M80</formula>
    </cfRule>
    <cfRule type="cellIs" dxfId="152" priority="63" operator="lessThan">
      <formula>M80</formula>
    </cfRule>
  </conditionalFormatting>
  <conditionalFormatting sqref="L81">
    <cfRule type="cellIs" dxfId="151" priority="60" operator="greaterThan">
      <formula>M81</formula>
    </cfRule>
    <cfRule type="cellIs" dxfId="150" priority="61" operator="lessThan">
      <formula>M81</formula>
    </cfRule>
  </conditionalFormatting>
  <conditionalFormatting sqref="L82">
    <cfRule type="cellIs" dxfId="149" priority="58" operator="greaterThan">
      <formula>M82</formula>
    </cfRule>
    <cfRule type="cellIs" dxfId="148" priority="59" operator="lessThan">
      <formula>M82</formula>
    </cfRule>
  </conditionalFormatting>
  <conditionalFormatting sqref="L83">
    <cfRule type="cellIs" dxfId="147" priority="56" operator="greaterThan">
      <formula>M83</formula>
    </cfRule>
    <cfRule type="cellIs" dxfId="146" priority="57" operator="lessThan">
      <formula>M83</formula>
    </cfRule>
  </conditionalFormatting>
  <conditionalFormatting sqref="L84">
    <cfRule type="cellIs" dxfId="145" priority="54" operator="greaterThan">
      <formula>M84</formula>
    </cfRule>
    <cfRule type="cellIs" dxfId="144" priority="55" operator="lessThan">
      <formula>M84</formula>
    </cfRule>
  </conditionalFormatting>
  <conditionalFormatting sqref="L85">
    <cfRule type="cellIs" dxfId="143" priority="52" operator="greaterThan">
      <formula>M85</formula>
    </cfRule>
    <cfRule type="cellIs" dxfId="142" priority="53" operator="lessThan">
      <formula>M85</formula>
    </cfRule>
  </conditionalFormatting>
  <conditionalFormatting sqref="L86">
    <cfRule type="cellIs" dxfId="141" priority="50" operator="greaterThan">
      <formula>M86</formula>
    </cfRule>
    <cfRule type="cellIs" dxfId="140" priority="51" operator="lessThan">
      <formula>M86</formula>
    </cfRule>
  </conditionalFormatting>
  <conditionalFormatting sqref="L87">
    <cfRule type="cellIs" dxfId="139" priority="48" operator="greaterThan">
      <formula>M87</formula>
    </cfRule>
    <cfRule type="cellIs" dxfId="138" priority="49" operator="lessThan">
      <formula>M87</formula>
    </cfRule>
  </conditionalFormatting>
  <conditionalFormatting sqref="L88">
    <cfRule type="cellIs" dxfId="137" priority="46" operator="greaterThan">
      <formula>M88</formula>
    </cfRule>
    <cfRule type="cellIs" dxfId="136" priority="47" operator="lessThan">
      <formula>M88</formula>
    </cfRule>
  </conditionalFormatting>
  <conditionalFormatting sqref="L89">
    <cfRule type="cellIs" dxfId="135" priority="44" operator="greaterThan">
      <formula>M89</formula>
    </cfRule>
    <cfRule type="cellIs" dxfId="134" priority="45" operator="lessThan">
      <formula>M89</formula>
    </cfRule>
  </conditionalFormatting>
  <conditionalFormatting sqref="L90">
    <cfRule type="cellIs" dxfId="133" priority="42" operator="greaterThan">
      <formula>M90</formula>
    </cfRule>
    <cfRule type="cellIs" dxfId="132" priority="43" operator="lessThan">
      <formula>M90</formula>
    </cfRule>
  </conditionalFormatting>
  <conditionalFormatting sqref="L91">
    <cfRule type="cellIs" dxfId="131" priority="40" operator="greaterThan">
      <formula>M91</formula>
    </cfRule>
    <cfRule type="cellIs" dxfId="130" priority="41" operator="lessThan">
      <formula>M91</formula>
    </cfRule>
  </conditionalFormatting>
  <conditionalFormatting sqref="L92">
    <cfRule type="cellIs" dxfId="129" priority="38" operator="greaterThan">
      <formula>M92</formula>
    </cfRule>
    <cfRule type="cellIs" dxfId="128" priority="39" operator="lessThan">
      <formula>M92</formula>
    </cfRule>
  </conditionalFormatting>
  <conditionalFormatting sqref="L93">
    <cfRule type="cellIs" dxfId="127" priority="36" operator="greaterThan">
      <formula>M93</formula>
    </cfRule>
    <cfRule type="cellIs" dxfId="126" priority="37" operator="lessThan">
      <formula>M93</formula>
    </cfRule>
  </conditionalFormatting>
  <conditionalFormatting sqref="L94">
    <cfRule type="cellIs" dxfId="125" priority="34" operator="greaterThan">
      <formula>M94</formula>
    </cfRule>
    <cfRule type="cellIs" dxfId="124" priority="35" operator="lessThan">
      <formula>M94</formula>
    </cfRule>
  </conditionalFormatting>
  <conditionalFormatting sqref="L95">
    <cfRule type="cellIs" dxfId="123" priority="32" operator="greaterThan">
      <formula>M95</formula>
    </cfRule>
    <cfRule type="cellIs" dxfId="122" priority="33" operator="lessThan">
      <formula>M95</formula>
    </cfRule>
  </conditionalFormatting>
  <conditionalFormatting sqref="L96">
    <cfRule type="cellIs" dxfId="121" priority="30" operator="greaterThan">
      <formula>M96</formula>
    </cfRule>
    <cfRule type="cellIs" dxfId="120" priority="31" operator="lessThan">
      <formula>M96</formula>
    </cfRule>
  </conditionalFormatting>
  <conditionalFormatting sqref="L97">
    <cfRule type="cellIs" dxfId="119" priority="28" operator="greaterThan">
      <formula>M97</formula>
    </cfRule>
    <cfRule type="cellIs" dxfId="118" priority="29" operator="lessThan">
      <formula>M97</formula>
    </cfRule>
  </conditionalFormatting>
  <conditionalFormatting sqref="L98">
    <cfRule type="cellIs" dxfId="117" priority="26" operator="greaterThan">
      <formula>M98</formula>
    </cfRule>
    <cfRule type="cellIs" dxfId="116" priority="27" operator="lessThan">
      <formula>M98</formula>
    </cfRule>
  </conditionalFormatting>
  <conditionalFormatting sqref="L99">
    <cfRule type="cellIs" dxfId="115" priority="24" operator="greaterThan">
      <formula>M99</formula>
    </cfRule>
    <cfRule type="cellIs" dxfId="114" priority="25" operator="lessThan">
      <formula>M99</formula>
    </cfRule>
  </conditionalFormatting>
  <conditionalFormatting sqref="L100">
    <cfRule type="cellIs" dxfId="113" priority="22" operator="greaterThan">
      <formula>M100</formula>
    </cfRule>
    <cfRule type="cellIs" dxfId="112" priority="23" operator="lessThan">
      <formula>M100</formula>
    </cfRule>
  </conditionalFormatting>
  <conditionalFormatting sqref="L101">
    <cfRule type="cellIs" dxfId="111" priority="20" operator="greaterThan">
      <formula>M101</formula>
    </cfRule>
    <cfRule type="cellIs" dxfId="110" priority="21" operator="lessThan">
      <formula>M101</formula>
    </cfRule>
  </conditionalFormatting>
  <conditionalFormatting sqref="L102">
    <cfRule type="cellIs" dxfId="109" priority="18" operator="greaterThan">
      <formula>M102</formula>
    </cfRule>
    <cfRule type="cellIs" dxfId="108" priority="19" operator="lessThan">
      <formula>M102</formula>
    </cfRule>
  </conditionalFormatting>
  <conditionalFormatting sqref="L103">
    <cfRule type="cellIs" dxfId="107" priority="16" operator="greaterThan">
      <formula>M103</formula>
    </cfRule>
    <cfRule type="cellIs" dxfId="106" priority="17" operator="lessThan">
      <formula>M103</formula>
    </cfRule>
  </conditionalFormatting>
  <conditionalFormatting sqref="L104">
    <cfRule type="cellIs" dxfId="105" priority="14" operator="greaterThan">
      <formula>M104</formula>
    </cfRule>
    <cfRule type="cellIs" dxfId="104" priority="15" operator="lessThan">
      <formula>M104</formula>
    </cfRule>
  </conditionalFormatting>
  <conditionalFormatting sqref="L105">
    <cfRule type="cellIs" dxfId="103" priority="12" operator="greaterThan">
      <formula>M105</formula>
    </cfRule>
    <cfRule type="cellIs" dxfId="102" priority="13" operator="lessThan">
      <formula>M105</formula>
    </cfRule>
  </conditionalFormatting>
  <conditionalFormatting sqref="L106">
    <cfRule type="cellIs" dxfId="101" priority="10" operator="greaterThan">
      <formula>M106</formula>
    </cfRule>
    <cfRule type="cellIs" dxfId="100" priority="11" operator="lessThan">
      <formula>M106</formula>
    </cfRule>
  </conditionalFormatting>
  <conditionalFormatting sqref="L107">
    <cfRule type="cellIs" dxfId="99" priority="8" operator="greaterThan">
      <formula>M107</formula>
    </cfRule>
    <cfRule type="cellIs" dxfId="98" priority="9" operator="lessThan">
      <formula>M107</formula>
    </cfRule>
  </conditionalFormatting>
  <conditionalFormatting sqref="L108">
    <cfRule type="cellIs" dxfId="97" priority="6" operator="greaterThan">
      <formula>M108</formula>
    </cfRule>
    <cfRule type="cellIs" dxfId="96" priority="7" operator="lessThan">
      <formula>M108</formula>
    </cfRule>
  </conditionalFormatting>
  <conditionalFormatting sqref="L109">
    <cfRule type="cellIs" dxfId="95" priority="4" operator="greaterThan">
      <formula>M109</formula>
    </cfRule>
    <cfRule type="cellIs" dxfId="94" priority="5" operator="lessThan">
      <formula>M109</formula>
    </cfRule>
  </conditionalFormatting>
  <conditionalFormatting sqref="L110">
    <cfRule type="cellIs" dxfId="93" priority="2" operator="greaterThan">
      <formula>M110</formula>
    </cfRule>
    <cfRule type="cellIs" dxfId="92" priority="3" operator="lessThan">
      <formula>M110</formula>
    </cfRule>
  </conditionalFormatting>
  <dataValidations count="2">
    <dataValidation type="whole" allowBlank="1" showInputMessage="1" showErrorMessage="1" sqref="E79">
      <formula1>0</formula1>
      <formula2>7</formula2>
    </dataValidation>
    <dataValidation type="list" allowBlank="1" showInputMessage="1" showErrorMessage="1" sqref="E78">
      <formula1>$J$80:$J$110</formula1>
    </dataValidation>
  </dataValidations>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1047" r:id="rId4">
          <objectPr defaultSize="0" autoPict="0" r:id="rId5">
            <anchor moveWithCells="1">
              <from>
                <xdr:col>5</xdr:col>
                <xdr:colOff>0</xdr:colOff>
                <xdr:row>164</xdr:row>
                <xdr:rowOff>175260</xdr:rowOff>
              </from>
              <to>
                <xdr:col>8</xdr:col>
                <xdr:colOff>0</xdr:colOff>
                <xdr:row>193</xdr:row>
                <xdr:rowOff>137160</xdr:rowOff>
              </to>
            </anchor>
          </objectPr>
        </oleObject>
      </mc:Choice>
      <mc:Fallback>
        <oleObject progId="Visio.Drawing.11" shapeId="1047" r:id="rId4"/>
      </mc:Fallback>
    </mc:AlternateContent>
  </oleObjects>
  <extLst>
    <ext xmlns:x14="http://schemas.microsoft.com/office/spreadsheetml/2009/9/main" uri="{78C0D931-6437-407d-A8EE-F0AAD7539E65}">
      <x14:conditionalFormattings>
        <x14:conditionalFormatting xmlns:xm="http://schemas.microsoft.com/office/excel/2006/main">
          <x14:cfRule type="cellIs" priority="70" operator="greaterThan" id="{F8388281-D9AC-4009-B657-0FFF0AB56577}">
            <xm:f>'Compensation References'!$M$2</xm:f>
            <x14:dxf>
              <font>
                <color rgb="FF9C0006"/>
              </font>
              <fill>
                <patternFill>
                  <bgColor rgb="FFFFC7CE"/>
                </patternFill>
              </fill>
            </x14:dxf>
          </x14:cfRule>
          <x14:cfRule type="cellIs" priority="71" operator="lessThan" id="{BC1B7E67-7631-4540-87D5-FEB3526BE421}">
            <xm:f>'Compensation References'!$M$2</xm:f>
            <x14:dxf>
              <font>
                <color rgb="FF9C0006"/>
              </font>
              <fill>
                <patternFill>
                  <bgColor rgb="FFFFC7CE"/>
                </patternFill>
              </fill>
            </x14:dxf>
          </x14:cfRule>
          <xm:sqref>E126</xm:sqref>
        </x14:conditionalFormatting>
      </x14:conditionalFormattings>
    </ext>
    <ext xmlns:x14="http://schemas.microsoft.com/office/spreadsheetml/2009/9/main" uri="{CCE6A557-97BC-4b89-ADB6-D9C93CAAB3DF}">
      <x14:dataValidations xmlns:xm="http://schemas.microsoft.com/office/excel/2006/main" count="13">
        <x14:dataValidation type="list" allowBlank="1" showInputMessage="1" showErrorMessage="1">
          <x14:formula1>
            <xm:f>'Compensation References'!$R$2:$R$13</xm:f>
          </x14:formula1>
          <xm:sqref>C16:C17 D17:F17</xm:sqref>
        </x14:dataValidation>
        <x14:dataValidation type="list" allowBlank="1" showInputMessage="1" showErrorMessage="1">
          <x14:formula1>
            <xm:f>'Compensation References'!$E$2:$E$5</xm:f>
          </x14:formula1>
          <xm:sqref>E122</xm:sqref>
        </x14:dataValidation>
        <x14:dataValidation type="list" allowBlank="1" showInputMessage="1" showErrorMessage="1">
          <x14:formula1>
            <xm:f>'Compensation References'!$I$2:$I$65</xm:f>
          </x14:formula1>
          <xm:sqref>E124</xm:sqref>
        </x14:dataValidation>
        <x14:dataValidation type="list" allowBlank="1" showInputMessage="1" showErrorMessage="1">
          <x14:formula1>
            <xm:f>'Compensation References'!$K$2:$K$33</xm:f>
          </x14:formula1>
          <xm:sqref>E129</xm:sqref>
        </x14:dataValidation>
        <x14:dataValidation type="list" allowBlank="1" showInputMessage="1" showErrorMessage="1">
          <x14:formula1>
            <xm:f>'Compensation References'!$N$2:$N$17</xm:f>
          </x14:formula1>
          <xm:sqref>E127</xm:sqref>
        </x14:dataValidation>
        <x14:dataValidation type="list" allowBlank="1" showInputMessage="1" showErrorMessage="1">
          <x14:formula1>
            <xm:f>'Compensation References'!$D$2:$D$5</xm:f>
          </x14:formula1>
          <xm:sqref>E138</xm:sqref>
        </x14:dataValidation>
        <x14:dataValidation type="list" allowBlank="1" showInputMessage="1" showErrorMessage="1">
          <x14:formula1>
            <xm:f>'Compensation References'!$F$2:$F$65</xm:f>
          </x14:formula1>
          <xm:sqref>E140</xm:sqref>
        </x14:dataValidation>
        <x14:dataValidation type="list" allowBlank="1" showInputMessage="1" showErrorMessage="1">
          <x14:formula1>
            <xm:f>'Compensation References'!$O$2:$O$17</xm:f>
          </x14:formula1>
          <xm:sqref>E142</xm:sqref>
        </x14:dataValidation>
        <x14:dataValidation type="list" allowBlank="1" showInputMessage="1" showErrorMessage="1">
          <x14:formula1>
            <xm:f>'Compensation References'!$H$2:$H$33</xm:f>
          </x14:formula1>
          <xm:sqref>E144</xm:sqref>
        </x14:dataValidation>
        <x14:dataValidation type="list" allowBlank="1" showInputMessage="1" showErrorMessage="1">
          <x14:formula1>
            <xm:f>'Compensation References'!$M$2:$M$3</xm:f>
          </x14:formula1>
          <xm:sqref>E126</xm:sqref>
        </x14:dataValidation>
        <x14:dataValidation type="list" allowBlank="1" showInputMessage="1" showErrorMessage="1">
          <x14:formula1>
            <xm:f>'Compensation References'!$Q$2:$Q$5</xm:f>
          </x14:formula1>
          <xm:sqref>C10</xm:sqref>
        </x14:dataValidation>
        <x14:dataValidation type="list" allowBlank="1" showInputMessage="1" showErrorMessage="1">
          <x14:formula1>
            <xm:f>'Compensation References'!$T$2:$T$5</xm:f>
          </x14:formula1>
          <xm:sqref>E7</xm:sqref>
        </x14:dataValidation>
        <x14:dataValidation type="list" allowBlank="1" showInputMessage="1" showErrorMessage="1">
          <x14:formula1>
            <xm:f>'Compensation References'!$A$2:$A$7</xm:f>
          </x14:formula1>
          <xm:sqref>C3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45"/>
  <sheetViews>
    <sheetView zoomScaleNormal="100" workbookViewId="0">
      <selection activeCell="C2" sqref="C2"/>
    </sheetView>
  </sheetViews>
  <sheetFormatPr defaultColWidth="9.109375" defaultRowHeight="14.4" x14ac:dyDescent="0.3"/>
  <cols>
    <col min="1" max="1" width="14.33203125" style="57" bestFit="1" customWidth="1"/>
    <col min="2" max="2" width="17.5546875" style="57" customWidth="1"/>
    <col min="3" max="3" width="55.88671875" style="57" bestFit="1" customWidth="1"/>
    <col min="4" max="4" width="102" style="57" bestFit="1" customWidth="1"/>
    <col min="5" max="5" width="58.6640625" style="57" bestFit="1" customWidth="1"/>
    <col min="6" max="6" width="51.5546875" style="57" bestFit="1" customWidth="1"/>
    <col min="7" max="7" width="48.109375" style="57" bestFit="1" customWidth="1"/>
    <col min="8" max="8" width="41" style="57" bestFit="1" customWidth="1"/>
    <col min="9" max="9" width="53.109375" style="57" bestFit="1" customWidth="1"/>
    <col min="10" max="10" width="0.33203125" style="57" customWidth="1"/>
    <col min="11" max="11" width="46.88671875" style="57" customWidth="1"/>
    <col min="12" max="12" width="44.88671875" style="57" customWidth="1"/>
    <col min="13" max="13" width="35.33203125" style="57" bestFit="1" customWidth="1"/>
    <col min="14" max="14" width="8.33203125" style="57" customWidth="1"/>
    <col min="15" max="15" width="9.109375" style="57"/>
    <col min="16" max="18" width="15.88671875" style="57" bestFit="1" customWidth="1"/>
    <col min="19" max="19" width="13.44140625" style="57" bestFit="1" customWidth="1"/>
    <col min="20" max="20" width="16.6640625" style="57" bestFit="1" customWidth="1"/>
    <col min="21" max="16384" width="9.109375" style="57"/>
  </cols>
  <sheetData>
    <row r="1" spans="1:5" x14ac:dyDescent="0.3">
      <c r="A1" s="375"/>
      <c r="B1" s="375"/>
      <c r="C1" s="375" t="s">
        <v>694</v>
      </c>
      <c r="D1" s="375"/>
      <c r="E1" s="375"/>
    </row>
    <row r="2" spans="1:5" x14ac:dyDescent="0.3">
      <c r="A2" s="375"/>
      <c r="B2" s="375" t="s">
        <v>695</v>
      </c>
      <c r="C2" s="375">
        <f>'Device Calculator'!D4</f>
        <v>40</v>
      </c>
      <c r="D2" s="375" t="s">
        <v>696</v>
      </c>
      <c r="E2" s="375"/>
    </row>
    <row r="3" spans="1:5" x14ac:dyDescent="0.3">
      <c r="A3" s="375"/>
      <c r="B3" s="375" t="s">
        <v>181</v>
      </c>
      <c r="C3" s="375">
        <f>Pvin</f>
        <v>5</v>
      </c>
      <c r="D3" s="375"/>
      <c r="E3" s="375"/>
    </row>
    <row r="4" spans="1:5" x14ac:dyDescent="0.3">
      <c r="A4" s="375"/>
      <c r="B4" s="375" t="s">
        <v>24</v>
      </c>
      <c r="C4" s="375">
        <f>Iout</f>
        <v>33</v>
      </c>
      <c r="D4" s="375"/>
      <c r="E4" s="375"/>
    </row>
    <row r="5" spans="1:5" x14ac:dyDescent="0.3">
      <c r="A5" s="375"/>
      <c r="B5" s="375" t="s">
        <v>23</v>
      </c>
      <c r="C5" s="375">
        <f>Vout</f>
        <v>0.3</v>
      </c>
      <c r="D5" s="375"/>
      <c r="E5" s="375"/>
    </row>
    <row r="6" spans="1:5" x14ac:dyDescent="0.3">
      <c r="A6" s="375"/>
      <c r="B6" s="375" t="s">
        <v>697</v>
      </c>
      <c r="C6" s="375">
        <f>Phases</f>
        <v>1</v>
      </c>
      <c r="D6" s="376" t="s">
        <v>128</v>
      </c>
      <c r="E6" s="375"/>
    </row>
    <row r="7" spans="1:5" x14ac:dyDescent="0.3">
      <c r="A7" s="375"/>
      <c r="B7" s="375"/>
      <c r="C7" s="375"/>
      <c r="D7" s="375"/>
      <c r="E7" s="375"/>
    </row>
    <row r="8" spans="1:5" x14ac:dyDescent="0.3">
      <c r="A8" s="375"/>
      <c r="B8" s="375" t="s">
        <v>698</v>
      </c>
      <c r="C8" s="377">
        <f>'Device Calculator'!E122*0.000001</f>
        <v>9.9999999999999991E-5</v>
      </c>
      <c r="D8" s="376" t="s">
        <v>92</v>
      </c>
      <c r="E8" s="377"/>
    </row>
    <row r="9" spans="1:5" x14ac:dyDescent="0.3">
      <c r="A9" s="375"/>
      <c r="B9" s="375" t="s">
        <v>699</v>
      </c>
      <c r="C9" s="377">
        <f>'Device Calculator'!E124*1000</f>
        <v>35000</v>
      </c>
      <c r="D9" s="376" t="s">
        <v>315</v>
      </c>
      <c r="E9" s="377"/>
    </row>
    <row r="10" spans="1:5" x14ac:dyDescent="0.3">
      <c r="A10" s="375"/>
      <c r="B10" s="375" t="s">
        <v>700</v>
      </c>
      <c r="C10" s="377">
        <f>'Device Calculator'!E129*0.000000000001</f>
        <v>9.6000000000000011E-12</v>
      </c>
      <c r="D10" s="376" t="s">
        <v>317</v>
      </c>
      <c r="E10" s="377"/>
    </row>
    <row r="11" spans="1:5" x14ac:dyDescent="0.3">
      <c r="A11" s="375"/>
      <c r="B11" s="375" t="s">
        <v>701</v>
      </c>
      <c r="C11" s="377">
        <f>'Device Calculator'!E126/'BODE PLOT'!C8</f>
        <v>800000.00000000012</v>
      </c>
      <c r="D11" s="375"/>
      <c r="E11" s="377"/>
    </row>
    <row r="12" spans="1:5" x14ac:dyDescent="0.3">
      <c r="A12" s="375"/>
      <c r="B12" s="375" t="s">
        <v>702</v>
      </c>
      <c r="C12" s="377">
        <f>'Device Calculator'!E127*0.000000000001/'Device Calculator'!E126</f>
        <v>9.9900000000000029E-13</v>
      </c>
      <c r="D12" s="375"/>
      <c r="E12" s="377"/>
    </row>
    <row r="13" spans="1:5" x14ac:dyDescent="0.3">
      <c r="A13" s="375"/>
      <c r="B13" s="375"/>
      <c r="C13" s="375"/>
      <c r="D13" s="375"/>
      <c r="E13" s="375"/>
    </row>
    <row r="14" spans="1:5" x14ac:dyDescent="0.3">
      <c r="A14" s="375"/>
      <c r="B14" s="375" t="s">
        <v>703</v>
      </c>
      <c r="C14" s="377">
        <f>(C8)*(C9)</f>
        <v>3.4999999999999996</v>
      </c>
      <c r="D14" s="376" t="s">
        <v>704</v>
      </c>
      <c r="E14" s="375" t="s">
        <v>705</v>
      </c>
    </row>
    <row r="15" spans="1:5" x14ac:dyDescent="0.3">
      <c r="A15" s="375"/>
      <c r="B15" s="375" t="s">
        <v>706</v>
      </c>
      <c r="C15" s="377">
        <f>1/(C14*(C11)*(C12))</f>
        <v>357500.35750035738</v>
      </c>
      <c r="D15" s="376" t="s">
        <v>707</v>
      </c>
      <c r="E15" s="375" t="s">
        <v>708</v>
      </c>
    </row>
    <row r="16" spans="1:5" x14ac:dyDescent="0.3">
      <c r="A16" s="375"/>
      <c r="B16" s="375" t="s">
        <v>709</v>
      </c>
      <c r="C16" s="377">
        <f>1/((C9)*(C10))</f>
        <v>2976190.4761904757</v>
      </c>
      <c r="D16" s="376" t="s">
        <v>710</v>
      </c>
      <c r="E16" s="375" t="s">
        <v>711</v>
      </c>
    </row>
    <row r="17" spans="1:6" ht="14.25" customHeight="1" x14ac:dyDescent="0.3">
      <c r="A17" s="375"/>
      <c r="B17" s="375"/>
      <c r="C17" s="375"/>
      <c r="D17" s="375"/>
      <c r="E17" s="375"/>
    </row>
    <row r="18" spans="1:6" x14ac:dyDescent="0.3">
      <c r="A18" s="375"/>
      <c r="B18" s="375" t="s">
        <v>712</v>
      </c>
      <c r="C18" s="375">
        <f>C5/C4</f>
        <v>9.0909090909090905E-3</v>
      </c>
      <c r="D18" s="375"/>
      <c r="E18" s="375"/>
    </row>
    <row r="19" spans="1:6" x14ac:dyDescent="0.3">
      <c r="A19" s="375"/>
      <c r="B19" s="375" t="s">
        <v>776</v>
      </c>
      <c r="C19" s="375"/>
      <c r="D19" s="375"/>
      <c r="E19" s="375"/>
    </row>
    <row r="20" spans="1:6" x14ac:dyDescent="0.3">
      <c r="A20" s="375"/>
      <c r="B20" s="375" t="s">
        <v>713</v>
      </c>
      <c r="C20" s="377">
        <f>'Device Calculator'!F47*0.000001</f>
        <v>5.9999999999999995E-5</v>
      </c>
      <c r="D20" s="375" t="s">
        <v>714</v>
      </c>
      <c r="E20" s="375"/>
    </row>
    <row r="21" spans="1:6" x14ac:dyDescent="0.3">
      <c r="A21" s="375"/>
      <c r="B21" s="375" t="s">
        <v>715</v>
      </c>
      <c r="C21" s="377">
        <f>'Device Calculator'!E45*0.001</f>
        <v>3.0000000000000001E-3</v>
      </c>
      <c r="D21" s="375" t="s">
        <v>716</v>
      </c>
      <c r="E21" s="375"/>
    </row>
    <row r="22" spans="1:6" x14ac:dyDescent="0.3">
      <c r="A22" s="375"/>
      <c r="B22" s="375" t="s">
        <v>717</v>
      </c>
      <c r="C22" s="375">
        <f>'Device Calculator'!E46</f>
        <v>4</v>
      </c>
      <c r="D22" s="375" t="s">
        <v>718</v>
      </c>
      <c r="E22" s="375"/>
    </row>
    <row r="23" spans="1:6" x14ac:dyDescent="0.3">
      <c r="A23" s="375"/>
      <c r="B23" s="375"/>
      <c r="C23" s="375"/>
      <c r="D23" s="375"/>
      <c r="E23" s="375"/>
    </row>
    <row r="24" spans="1:6" x14ac:dyDescent="0.3">
      <c r="A24" s="375"/>
      <c r="B24" s="375" t="s">
        <v>719</v>
      </c>
      <c r="C24" s="377">
        <f>'Device Calculator'!F38*0.000001</f>
        <v>3.8079999999999999E-4</v>
      </c>
      <c r="D24" s="375" t="s">
        <v>720</v>
      </c>
      <c r="E24" s="375"/>
    </row>
    <row r="25" spans="1:6" x14ac:dyDescent="0.3">
      <c r="A25" s="375"/>
      <c r="B25" s="375" t="s">
        <v>721</v>
      </c>
      <c r="C25" s="377">
        <f>'Device Calculator'!E39*0.001</f>
        <v>3.0000000000000001E-3</v>
      </c>
      <c r="D25" s="375" t="s">
        <v>722</v>
      </c>
      <c r="E25" s="375"/>
    </row>
    <row r="26" spans="1:6" x14ac:dyDescent="0.3">
      <c r="A26" s="375"/>
      <c r="B26" s="375" t="s">
        <v>723</v>
      </c>
      <c r="C26" s="375">
        <f>'Device Calculator'!E40</f>
        <v>4</v>
      </c>
      <c r="D26" s="375" t="s">
        <v>724</v>
      </c>
      <c r="E26" s="375"/>
    </row>
    <row r="27" spans="1:6" x14ac:dyDescent="0.3">
      <c r="A27" s="375"/>
      <c r="B27" s="375"/>
      <c r="C27" s="375"/>
      <c r="D27" s="375"/>
      <c r="E27" s="375"/>
    </row>
    <row r="28" spans="1:6" x14ac:dyDescent="0.3">
      <c r="A28" s="375"/>
      <c r="B28" s="375" t="s">
        <v>725</v>
      </c>
      <c r="C28" s="377">
        <f>Lout*0.000001</f>
        <v>1.7600000000000001E-7</v>
      </c>
      <c r="D28" s="375" t="s">
        <v>38</v>
      </c>
      <c r="E28" s="375"/>
    </row>
    <row r="29" spans="1:6" x14ac:dyDescent="0.3">
      <c r="A29" s="375"/>
      <c r="B29" s="375" t="s">
        <v>726</v>
      </c>
      <c r="C29" s="375">
        <f>5.5/Pvin</f>
        <v>1.1000000000000001</v>
      </c>
      <c r="D29" s="375" t="s">
        <v>727</v>
      </c>
      <c r="E29" s="375"/>
    </row>
    <row r="30" spans="1:6" x14ac:dyDescent="0.3">
      <c r="A30" s="375"/>
      <c r="B30" s="375" t="s">
        <v>728</v>
      </c>
      <c r="C30" s="375">
        <f>IF(C2&gt;20,1,2)</f>
        <v>1</v>
      </c>
      <c r="D30" s="375" t="s">
        <v>729</v>
      </c>
      <c r="E30" s="375"/>
      <c r="F30" s="365"/>
    </row>
    <row r="31" spans="1:6" x14ac:dyDescent="0.3">
      <c r="A31" s="375"/>
      <c r="B31" s="375" t="s">
        <v>730</v>
      </c>
      <c r="C31" s="375">
        <f>0.006155*C30</f>
        <v>6.1549999999999999E-3</v>
      </c>
      <c r="D31" s="378" t="s">
        <v>731</v>
      </c>
      <c r="E31" s="375"/>
      <c r="F31" s="365"/>
    </row>
    <row r="32" spans="1:6" x14ac:dyDescent="0.3">
      <c r="A32" s="375"/>
      <c r="B32" s="375" t="s">
        <v>732</v>
      </c>
      <c r="C32" s="375">
        <f>'Device Calculator'!E138*0.000001</f>
        <v>4.9999999999999996E-5</v>
      </c>
      <c r="D32" s="375" t="s">
        <v>103</v>
      </c>
      <c r="E32" s="375"/>
      <c r="F32" s="365" t="s">
        <v>733</v>
      </c>
    </row>
    <row r="33" spans="1:20" x14ac:dyDescent="0.3">
      <c r="A33" s="375"/>
      <c r="B33" s="375" t="s">
        <v>734</v>
      </c>
      <c r="C33" s="377">
        <f>'Device Calculator'!E140*1000</f>
        <v>70000</v>
      </c>
      <c r="D33" s="375" t="s">
        <v>318</v>
      </c>
      <c r="E33" s="375"/>
      <c r="F33" s="365"/>
    </row>
    <row r="34" spans="1:20" x14ac:dyDescent="0.3">
      <c r="A34" s="375"/>
      <c r="B34" s="375" t="s">
        <v>735</v>
      </c>
      <c r="C34" s="377">
        <f>'Device Calculator'!E144*0.000000000001</f>
        <v>6.2500000000000002E-12</v>
      </c>
      <c r="D34" s="375" t="s">
        <v>320</v>
      </c>
      <c r="E34" s="375"/>
      <c r="F34" s="365"/>
    </row>
    <row r="35" spans="1:20" x14ac:dyDescent="0.3">
      <c r="A35" s="375"/>
      <c r="B35" s="375" t="s">
        <v>736</v>
      </c>
      <c r="C35" s="377">
        <v>4000000</v>
      </c>
      <c r="D35" s="375" t="s">
        <v>737</v>
      </c>
      <c r="E35" s="375"/>
      <c r="F35" s="365"/>
    </row>
    <row r="36" spans="1:20" x14ac:dyDescent="0.3">
      <c r="A36" s="375"/>
      <c r="B36" s="375" t="s">
        <v>738</v>
      </c>
      <c r="C36" s="377">
        <f>'Device Calculator'!E142*0.000000000001/(C32*'BODE PLOT'!C35)</f>
        <v>3.7500000000000008E-12</v>
      </c>
      <c r="D36" s="375" t="s">
        <v>739</v>
      </c>
      <c r="E36" s="375"/>
      <c r="F36" s="365"/>
    </row>
    <row r="37" spans="1:20" x14ac:dyDescent="0.3">
      <c r="A37" s="375"/>
      <c r="B37" s="375" t="s">
        <v>740</v>
      </c>
      <c r="C37" s="375">
        <f>C32*C33</f>
        <v>3.4999999999999996</v>
      </c>
      <c r="D37" s="375" t="s">
        <v>741</v>
      </c>
      <c r="E37" s="379" t="s">
        <v>742</v>
      </c>
    </row>
    <row r="38" spans="1:20" x14ac:dyDescent="0.3">
      <c r="A38" s="375"/>
      <c r="B38" s="375" t="s">
        <v>743</v>
      </c>
      <c r="C38" s="377">
        <f>1/(C37*C35*C36)</f>
        <v>19047.619047619046</v>
      </c>
      <c r="D38" s="375" t="s">
        <v>744</v>
      </c>
      <c r="E38" s="379" t="s">
        <v>745</v>
      </c>
      <c r="H38" s="57" t="str">
        <f>IMSUM(K44,COMPLEX(0,$C$28*A44))</f>
        <v>0.0090909089928793+1.90261092859405E-07i</v>
      </c>
      <c r="N38" s="57" t="s">
        <v>782</v>
      </c>
      <c r="O38" s="57" t="s">
        <v>781</v>
      </c>
    </row>
    <row r="39" spans="1:20" x14ac:dyDescent="0.3">
      <c r="A39" s="375"/>
      <c r="B39" s="375" t="s">
        <v>746</v>
      </c>
      <c r="C39" s="377">
        <f>1/(C33*C34)</f>
        <v>2285714.2857142859</v>
      </c>
      <c r="D39" s="375" t="s">
        <v>747</v>
      </c>
      <c r="E39" s="379" t="s">
        <v>748</v>
      </c>
      <c r="N39" s="57">
        <f>MIN(N44:N3845)</f>
        <v>8.0182371784530915E-2</v>
      </c>
      <c r="O39" s="57">
        <f>MIN(O44:O3845)</f>
        <v>2.7866850845375043E-3</v>
      </c>
      <c r="P39" s="57" t="s">
        <v>779</v>
      </c>
      <c r="Q39" s="57" t="s">
        <v>777</v>
      </c>
      <c r="R39" s="57" t="s">
        <v>783</v>
      </c>
    </row>
    <row r="40" spans="1:20" x14ac:dyDescent="0.3">
      <c r="A40" s="375"/>
      <c r="B40" s="375" t="s">
        <v>697</v>
      </c>
      <c r="C40" s="375">
        <f>C6</f>
        <v>1</v>
      </c>
      <c r="D40" s="375"/>
      <c r="N40" s="57">
        <f>VLOOKUP(N39,N44:R3845,5,FALSE)</f>
        <v>8.0182371784530915E-2</v>
      </c>
      <c r="O40" s="57">
        <f>VLOOKUP(O39,O44:P3845,2,FALSE)</f>
        <v>2.7866850845375043E-3</v>
      </c>
      <c r="P40" s="57">
        <f>VLOOKUP(O40,P44:S3845,4,FALSE)</f>
        <v>90.447956704540488</v>
      </c>
      <c r="Q40" s="57">
        <f>VLOOKUP(O40,P44:R3845,3,FALSE)</f>
        <v>69.104963587069292</v>
      </c>
      <c r="R40" s="57">
        <f>VLOOKUP(N40,R44:T3845,3,FALSE)</f>
        <v>-15.009217940081065</v>
      </c>
    </row>
    <row r="41" spans="1:20" x14ac:dyDescent="0.3">
      <c r="A41" s="375"/>
      <c r="B41" s="375" t="s">
        <v>749</v>
      </c>
      <c r="C41" s="375">
        <f>VOSL</f>
        <v>1</v>
      </c>
      <c r="D41" s="375"/>
      <c r="I41" s="364" t="s">
        <v>750</v>
      </c>
    </row>
    <row r="42" spans="1:20" x14ac:dyDescent="0.3">
      <c r="A42" s="374">
        <f>B3845</f>
        <v>1823787.8002829247</v>
      </c>
      <c r="B42" s="375">
        <f>0.0038</f>
        <v>3.8E-3</v>
      </c>
      <c r="C42" s="375" t="s">
        <v>751</v>
      </c>
      <c r="D42" s="375" t="s">
        <v>752</v>
      </c>
      <c r="E42" s="375" t="s">
        <v>753</v>
      </c>
      <c r="F42" s="375" t="s">
        <v>754</v>
      </c>
      <c r="G42" s="375" t="s">
        <v>755</v>
      </c>
      <c r="H42" s="375" t="s">
        <v>756</v>
      </c>
      <c r="I42" s="375" t="s">
        <v>757</v>
      </c>
      <c r="J42" s="375"/>
      <c r="K42" s="375" t="s">
        <v>758</v>
      </c>
      <c r="L42" s="375" t="s">
        <v>759</v>
      </c>
      <c r="M42" s="375" t="s">
        <v>760</v>
      </c>
      <c r="N42" s="367"/>
    </row>
    <row r="43" spans="1:20" ht="28.8" x14ac:dyDescent="0.3">
      <c r="A43" s="368" t="s">
        <v>761</v>
      </c>
      <c r="B43" s="368" t="s">
        <v>762</v>
      </c>
      <c r="C43" s="366" t="s">
        <v>763</v>
      </c>
      <c r="D43" s="366" t="s">
        <v>764</v>
      </c>
      <c r="E43" s="369" t="s">
        <v>765</v>
      </c>
      <c r="F43" s="369" t="s">
        <v>766</v>
      </c>
      <c r="G43" s="369" t="s">
        <v>767</v>
      </c>
      <c r="H43" s="369" t="s">
        <v>768</v>
      </c>
      <c r="I43" s="57" t="s">
        <v>769</v>
      </c>
      <c r="J43" s="57" t="s">
        <v>770</v>
      </c>
      <c r="K43" s="369" t="s">
        <v>771</v>
      </c>
      <c r="L43" s="57" t="s">
        <v>772</v>
      </c>
      <c r="M43" s="57" t="s">
        <v>773</v>
      </c>
      <c r="P43" s="370" t="s">
        <v>774</v>
      </c>
      <c r="Q43" s="370" t="s">
        <v>775</v>
      </c>
      <c r="R43" s="370" t="s">
        <v>780</v>
      </c>
      <c r="S43" s="372" t="s">
        <v>778</v>
      </c>
      <c r="T43" s="12" t="str">
        <f>P43</f>
        <v>Total_gain</v>
      </c>
    </row>
    <row r="44" spans="1:20" x14ac:dyDescent="0.3">
      <c r="A44" s="57">
        <f>2*PI()*B44</f>
        <v>6.2831853071795862</v>
      </c>
      <c r="B44" s="12">
        <v>1</v>
      </c>
      <c r="C44" s="57" t="str">
        <f>IMPRODUCT(D44,E44,$C$40,,K44,$C$41)</f>
        <v>3.60564092283289-15671.4124162038i</v>
      </c>
      <c r="D44" s="57" t="str">
        <f>IMDIV(IMPRODUCT($C$37,$C$38,COMPLEX(1,A44/$C$38)),IMSUM(-1*A44*A44/$C$39,COMPLEX(0,1*A44)))</f>
        <v>3.4708333333071-10610.3295490006i</v>
      </c>
      <c r="E44" s="57" t="str">
        <f>IMDIV(IMPRODUCT(IMSUM(F44,G44),$C$29,H44),IMSUM(1,I44))</f>
        <v>162.46953697816+0.000596753651791822i</v>
      </c>
      <c r="F44" s="57" t="str">
        <f>IMDIV(IMPRODUCT($C$14,$C$15,COMPLEX(1,A44/$C$15)),IMSUM(-1*A44*A44/$C$16,COMPLEX(0,A44)))</f>
        <v>3.07957957956584-199142.821693057i</v>
      </c>
      <c r="G44" s="57" t="str">
        <f>IMDIV(1,COMPLEX(1,A44*$C$9*$C$10))</f>
        <v>0.999999999995543-2.11115026320293E-06i</v>
      </c>
      <c r="H44" s="57" t="str">
        <f>IMDIV($C$3,IMSUM(K44,COMPLEX(0,$C$28*A44)))</f>
        <v>550.000005689896-0.0115107963612004i</v>
      </c>
      <c r="I44" s="57" t="str">
        <f>IMPRODUCT(F44,$C$29,H44,$C$31)</f>
        <v>-4.05230458234537-741563.068761734i</v>
      </c>
      <c r="K44" s="57" t="str">
        <f>IF($C$26&lt;=0,IMDIV(1,IMSUM(IMDIV(1,L44),1/$C$18)),IMDIV(1,IMSUM(IMDIV(1,L44),1/$C$18,IMDIV(1,M44))))</f>
        <v>0.0090909089928793-9.15579521204205E-07i</v>
      </c>
      <c r="L44" s="57" t="str">
        <f>IMSUM($C$21/$C$22,IMDIV(1,COMPLEX(0,$C$20*$C$22*A44)))</f>
        <v>0.00075-663.145596216231i</v>
      </c>
      <c r="M44" s="57" t="str">
        <f>IMSUM($C$25/$C$26,IMDIV(1,COMPLEX(0,$C$24*$C$26*A44)))</f>
        <v>0.00075-104.487226294574i</v>
      </c>
      <c r="N44" s="57">
        <f>ABS(R44)</f>
        <v>90.013182475081763</v>
      </c>
      <c r="O44" s="57">
        <f>ABS(P44)</f>
        <v>83.902163027067601</v>
      </c>
      <c r="P44" s="371">
        <f>20*LOG10(IMABS(C44))</f>
        <v>83.902163027067601</v>
      </c>
      <c r="Q44" s="371">
        <f>IMARGUMENT(C44)*180/PI()</f>
        <v>-89.986817524918237</v>
      </c>
      <c r="R44" s="12">
        <f>IF(Q44&lt;0,Q44+180,Q44-180)</f>
        <v>90.013182475081763</v>
      </c>
      <c r="S44" s="57">
        <f>B44/1000</f>
        <v>1E-3</v>
      </c>
      <c r="T44" s="12">
        <f t="shared" ref="T44:T107" si="0">P44</f>
        <v>83.902163027067601</v>
      </c>
    </row>
    <row r="45" spans="1:20" x14ac:dyDescent="0.3">
      <c r="A45" s="57">
        <f t="shared" ref="A45:A108" si="1">2*PI()*B45</f>
        <v>6.3070614113468686</v>
      </c>
      <c r="B45" s="12">
        <f>B44*(1+B$42)</f>
        <v>1.0038</v>
      </c>
      <c r="C45" s="57" t="str">
        <f t="shared" ref="C45:C108" si="2">IMPRODUCT(D45,E45,$C$40,,K45,$C$41)</f>
        <v>3.60564092255306-15612.0864902058i</v>
      </c>
      <c r="D45" s="57" t="str">
        <f t="shared" ref="D45:D108" si="3">IMDIV(IMPRODUCT($C$37,$C$38,COMPLEX(1,A45/$C$38)),IMSUM(-1*A45*A45/$C$39,COMPLEX(0,1*A45)))</f>
        <v>3.47083333330691-10570.1629299395i</v>
      </c>
      <c r="E45" s="57" t="str">
        <f t="shared" ref="E45:E108" si="4">IMDIV(IMPRODUCT(IMSUM(F45,G45),$C$29,H45),IMSUM(1,I45))</f>
        <v>162.469536978285+0.000599021315684545i</v>
      </c>
      <c r="F45" s="57" t="str">
        <f t="shared" ref="F45:F108" si="5">IMDIV(IMPRODUCT($C$14,$C$15,COMPLEX(1,A45/$C$15)),IMSUM(-1*A45*A45/$C$16,COMPLEX(0,A45)))</f>
        <v>3.07957957956576-198388.94370702i</v>
      </c>
      <c r="G45" s="57" t="str">
        <f t="shared" ref="G45:G108" si="6">IMDIV(1,COMPLEX(1,A45*$C$9*$C$10))</f>
        <v>0.999999999995509-2.11917263420303E-06i</v>
      </c>
      <c r="H45" s="57" t="str">
        <f t="shared" ref="H45:H108" si="7">IMDIV($C$3,IMSUM(K45,COMPLEX(0,$C$28*A45)))</f>
        <v>550.000005733221-0.011554537394087i</v>
      </c>
      <c r="I45" s="57" t="str">
        <f t="shared" ref="I45:I108" si="8">IMPRODUCT(F45,$C$29,H45,$C$31)</f>
        <v>-4.05230459046445-738755.796794342i</v>
      </c>
      <c r="K45" s="57" t="str">
        <f t="shared" ref="K45:K108" si="9">IF($C$26&lt;=0,IMDIV(1,IMSUM(IMDIV(1,L45),1/$C$18)),IMDIV(1,IMSUM(IMDIV(1,L45),1/$C$18,IMDIV(1,M45))))</f>
        <v>0.00909090899213286-9.19058723304529E-07i</v>
      </c>
      <c r="L45" s="57" t="str">
        <f t="shared" ref="L45:L108" si="10">IMSUM($C$21/$C$22,IMDIV(1,COMPLEX(0,$C$20*$C$22*A45)))</f>
        <v>0.00075-660.635182522644i</v>
      </c>
      <c r="M45" s="57" t="str">
        <f t="shared" ref="M45:M108" si="11">IMSUM($C$25/$C$26,IMDIV(1,COMPLEX(0,$C$24*$C$26*A45)))</f>
        <v>0.00075-104.091677918484i</v>
      </c>
      <c r="N45" s="57">
        <f t="shared" ref="N45:N108" si="12">ABS(R45)</f>
        <v>90.013232568482024</v>
      </c>
      <c r="O45" s="57">
        <f t="shared" ref="O45:O108" si="13">ABS(P45)</f>
        <v>83.869219203374314</v>
      </c>
      <c r="P45" s="371">
        <f t="shared" ref="P45:P108" si="14">20*LOG10(IMABS(C45))</f>
        <v>83.869219203374314</v>
      </c>
      <c r="Q45" s="371">
        <f t="shared" ref="Q45:Q108" si="15">IMARGUMENT(C45)*180/PI()</f>
        <v>-89.986767431517976</v>
      </c>
      <c r="R45" s="12">
        <f t="shared" ref="R45:R108" si="16">IF(Q45&lt;0,Q45+180,Q45-180)</f>
        <v>90.013232568482024</v>
      </c>
      <c r="S45" s="57">
        <f t="shared" ref="S45:S108" si="17">B45/1000</f>
        <v>1.0038E-3</v>
      </c>
      <c r="T45" s="12">
        <f t="shared" si="0"/>
        <v>83.869219203374314</v>
      </c>
    </row>
    <row r="46" spans="1:20" x14ac:dyDescent="0.3">
      <c r="A46" s="57">
        <f t="shared" si="1"/>
        <v>6.3310282447099864</v>
      </c>
      <c r="B46" s="12">
        <f t="shared" ref="B46:B109" si="18">B45*(1+B$42)</f>
        <v>1.00761444</v>
      </c>
      <c r="C46" s="57" t="str">
        <f t="shared" si="2"/>
        <v>3.60564092227107-15552.9851493132i</v>
      </c>
      <c r="D46" s="57" t="str">
        <f t="shared" si="3"/>
        <v>3.4708333333067-10530.1483662208i</v>
      </c>
      <c r="E46" s="57" t="str">
        <f t="shared" si="4"/>
        <v>162.46953697841+0.000601297596700242i</v>
      </c>
      <c r="F46" s="57" t="str">
        <f t="shared" si="5"/>
        <v>3.07957957956565-197637.919612542i</v>
      </c>
      <c r="G46" s="57" t="str">
        <f t="shared" si="6"/>
        <v>0.999999999995475-2.12722549021293E-06i</v>
      </c>
      <c r="H46" s="57" t="str">
        <f t="shared" si="7"/>
        <v>550.000005776876-0.0115984446429756i</v>
      </c>
      <c r="I46" s="57" t="str">
        <f t="shared" si="8"/>
        <v>-4.05230459864571-735959.152077106i</v>
      </c>
      <c r="K46" s="57" t="str">
        <f t="shared" si="9"/>
        <v>0.00909090899138075-9.22551146371915E-07i</v>
      </c>
      <c r="L46" s="57" t="str">
        <f t="shared" si="10"/>
        <v>0.00075-658.134272287949i</v>
      </c>
      <c r="M46" s="57" t="str">
        <f t="shared" si="11"/>
        <v>0.00075-103.697626936127i</v>
      </c>
      <c r="N46" s="57">
        <f t="shared" si="12"/>
        <v>90.01328285223714</v>
      </c>
      <c r="O46" s="57">
        <f t="shared" si="13"/>
        <v>83.836275379705569</v>
      </c>
      <c r="P46" s="371">
        <f t="shared" si="14"/>
        <v>83.836275379705569</v>
      </c>
      <c r="Q46" s="371">
        <f t="shared" si="15"/>
        <v>-89.98671714776286</v>
      </c>
      <c r="R46" s="12">
        <f t="shared" si="16"/>
        <v>90.01328285223714</v>
      </c>
      <c r="S46" s="57">
        <f t="shared" si="17"/>
        <v>1.00761444E-3</v>
      </c>
      <c r="T46" s="12">
        <f t="shared" si="0"/>
        <v>83.836275379705569</v>
      </c>
    </row>
    <row r="47" spans="1:20" x14ac:dyDescent="0.3">
      <c r="A47" s="57">
        <f t="shared" si="1"/>
        <v>6.3550861520398847</v>
      </c>
      <c r="B47" s="12">
        <f t="shared" si="18"/>
        <v>1.011443374872</v>
      </c>
      <c r="C47" s="57" t="str">
        <f t="shared" si="2"/>
        <v>3.60564092198694-15494.1075433334i</v>
      </c>
      <c r="D47" s="57" t="str">
        <f t="shared" si="3"/>
        <v>3.47083333330651-10490.2852822216i</v>
      </c>
      <c r="E47" s="57" t="str">
        <f t="shared" si="4"/>
        <v>162.469536978536+0.000603582527583973i</v>
      </c>
      <c r="F47" s="57" t="str">
        <f t="shared" si="5"/>
        <v>3.07957957956554-196889.73860589i</v>
      </c>
      <c r="G47" s="57" t="str">
        <f t="shared" si="6"/>
        <v>0.999999999995441-2.13530894707566E-06i</v>
      </c>
      <c r="H47" s="57" t="str">
        <f t="shared" si="7"/>
        <v>550.000005820867-0.0116425187394885i</v>
      </c>
      <c r="I47" s="57" t="str">
        <f t="shared" si="8"/>
        <v>-4.0523046068903-733173.094379358i</v>
      </c>
      <c r="K47" s="57" t="str">
        <f t="shared" si="9"/>
        <v>0.00909090899062284-9.26056840646015E-07i</v>
      </c>
      <c r="L47" s="57" t="str">
        <f t="shared" si="10"/>
        <v>0.00075-655.642829535716i</v>
      </c>
      <c r="M47" s="57" t="str">
        <f t="shared" si="11"/>
        <v>0.00075-103.305067678947i</v>
      </c>
      <c r="N47" s="57">
        <f t="shared" si="12"/>
        <v>90.01333332707047</v>
      </c>
      <c r="O47" s="57">
        <f t="shared" si="13"/>
        <v>83.803331556061522</v>
      </c>
      <c r="P47" s="371">
        <f t="shared" si="14"/>
        <v>83.803331556061522</v>
      </c>
      <c r="Q47" s="371">
        <f t="shared" si="15"/>
        <v>-89.98666667292953</v>
      </c>
      <c r="R47" s="12">
        <f t="shared" si="16"/>
        <v>90.01333332707047</v>
      </c>
      <c r="S47" s="57">
        <f t="shared" si="17"/>
        <v>1.0114433748720001E-3</v>
      </c>
      <c r="T47" s="12">
        <f t="shared" si="0"/>
        <v>83.803331556061522</v>
      </c>
    </row>
    <row r="48" spans="1:20" x14ac:dyDescent="0.3">
      <c r="A48" s="57">
        <f t="shared" si="1"/>
        <v>6.3792354794176367</v>
      </c>
      <c r="B48" s="12">
        <f t="shared" si="18"/>
        <v>1.0152868596965137</v>
      </c>
      <c r="C48" s="57" t="str">
        <f t="shared" si="2"/>
        <v>3.60564092170065-15435.4528252926i</v>
      </c>
      <c r="D48" s="57" t="str">
        <f t="shared" si="3"/>
        <v>3.47083333330629-10450.573104498i</v>
      </c>
      <c r="E48" s="57" t="str">
        <f t="shared" si="4"/>
        <v>162.469536978664+0.000605876141205264i</v>
      </c>
      <c r="F48" s="57" t="str">
        <f t="shared" si="5"/>
        <v>3.07957957956543-196144.389924227i</v>
      </c>
      <c r="G48" s="57" t="str">
        <f t="shared" si="6"/>
        <v>0.999999999995406-2.14342312107448E-06i</v>
      </c>
      <c r="H48" s="57" t="str">
        <f t="shared" si="7"/>
        <v>550.000005865188-0.0116867603176451i</v>
      </c>
      <c r="I48" s="57" t="str">
        <f t="shared" si="8"/>
        <v>-4.05230461519545-730397.583622705i</v>
      </c>
      <c r="K48" s="57" t="str">
        <f t="shared" si="9"/>
        <v>0.00909090898985925-9.29575856557437E-07i</v>
      </c>
      <c r="L48" s="57" t="str">
        <f t="shared" si="10"/>
        <v>0.00075-653.160818425698i</v>
      </c>
      <c r="M48" s="57" t="str">
        <f t="shared" si="11"/>
        <v>0.00075-102.913994499847i</v>
      </c>
      <c r="N48" s="57">
        <f t="shared" si="12"/>
        <v>90.013383993708118</v>
      </c>
      <c r="O48" s="57">
        <f t="shared" si="13"/>
        <v>83.770387732442572</v>
      </c>
      <c r="P48" s="371">
        <f t="shared" si="14"/>
        <v>83.770387732442572</v>
      </c>
      <c r="Q48" s="371">
        <f t="shared" si="15"/>
        <v>-89.986616006291882</v>
      </c>
      <c r="R48" s="12">
        <f t="shared" si="16"/>
        <v>90.013383993708118</v>
      </c>
      <c r="S48" s="57">
        <f t="shared" si="17"/>
        <v>1.0152868596965136E-3</v>
      </c>
      <c r="T48" s="12">
        <f t="shared" si="0"/>
        <v>83.770387732442572</v>
      </c>
    </row>
    <row r="49" spans="1:20" x14ac:dyDescent="0.3">
      <c r="A49" s="57">
        <f t="shared" si="1"/>
        <v>6.4034765742394235</v>
      </c>
      <c r="B49" s="12">
        <f t="shared" si="18"/>
        <v>1.0191449497633605</v>
      </c>
      <c r="C49" s="57" t="str">
        <f t="shared" si="2"/>
        <v>3.6056409214122-15377.0201514225i</v>
      </c>
      <c r="D49" s="57" t="str">
        <f t="shared" si="3"/>
        <v>3.4708333333061-10411.011261777i</v>
      </c>
      <c r="E49" s="57" t="str">
        <f t="shared" si="4"/>
        <v>162.469536978793+0.000608178470558478i</v>
      </c>
      <c r="F49" s="57" t="str">
        <f t="shared" si="5"/>
        <v>3.07957957956533-195401.862845465i</v>
      </c>
      <c r="G49" s="57" t="str">
        <f t="shared" si="6"/>
        <v>0.999999999995371-2.15156812893449E-06i</v>
      </c>
      <c r="H49" s="57" t="str">
        <f t="shared" si="7"/>
        <v>550.00000590985-0.0117311700138798i</v>
      </c>
      <c r="I49" s="57" t="str">
        <f t="shared" si="8"/>
        <v>-4.05230462356598-727632.579880514i</v>
      </c>
      <c r="K49" s="57" t="str">
        <f t="shared" si="9"/>
        <v>0.00909090898908977-9.33108244728361E-07i</v>
      </c>
      <c r="L49" s="57" t="str">
        <f t="shared" si="10"/>
        <v>0.00075-650.688203253335i</v>
      </c>
      <c r="M49" s="57" t="str">
        <f t="shared" si="11"/>
        <v>0.00075-102.524401773109i</v>
      </c>
      <c r="N49" s="57">
        <f t="shared" si="12"/>
        <v>90.013434852878916</v>
      </c>
      <c r="O49" s="57">
        <f t="shared" si="13"/>
        <v>83.737443908848604</v>
      </c>
      <c r="P49" s="371">
        <f t="shared" si="14"/>
        <v>83.737443908848604</v>
      </c>
      <c r="Q49" s="371">
        <f t="shared" si="15"/>
        <v>-89.986565147121084</v>
      </c>
      <c r="R49" s="12">
        <f t="shared" si="16"/>
        <v>90.013434852878916</v>
      </c>
      <c r="S49" s="57">
        <f t="shared" si="17"/>
        <v>1.0191449497633604E-3</v>
      </c>
      <c r="T49" s="12">
        <f t="shared" si="0"/>
        <v>83.737443908848604</v>
      </c>
    </row>
    <row r="50" spans="1:20" x14ac:dyDescent="0.3">
      <c r="A50" s="57">
        <f t="shared" si="1"/>
        <v>6.4278097852215339</v>
      </c>
      <c r="B50" s="12">
        <f t="shared" si="18"/>
        <v>1.0230177005724612</v>
      </c>
      <c r="C50" s="57" t="str">
        <f t="shared" si="2"/>
        <v>3.60564092112153-15318.8086811498i</v>
      </c>
      <c r="D50" s="57" t="str">
        <f t="shared" si="3"/>
        <v>3.47083333330589-10371.5991849482i</v>
      </c>
      <c r="E50" s="57" t="str">
        <f t="shared" si="4"/>
        <v>162.469536978921+0.000610489548763444i</v>
      </c>
      <c r="F50" s="57" t="str">
        <f t="shared" si="5"/>
        <v>3.07957957956522-194662.146688101i</v>
      </c>
      <c r="G50" s="57" t="str">
        <f t="shared" si="6"/>
        <v>0.999999999995336-2.15974408782437E-06i</v>
      </c>
      <c r="H50" s="57" t="str">
        <f t="shared" si="7"/>
        <v>550.000005954846-0.0117757484670391i</v>
      </c>
      <c r="I50" s="57" t="str">
        <f t="shared" si="8"/>
        <v>-4.05230463199841-724878.04337726i</v>
      </c>
      <c r="K50" s="57" t="str">
        <f t="shared" si="9"/>
        <v>0.00909090898831454-9.36654055973385E-07i</v>
      </c>
      <c r="L50" s="57" t="str">
        <f t="shared" si="10"/>
        <v>0.00075-648.224948449226i</v>
      </c>
      <c r="M50" s="57" t="str">
        <f t="shared" si="11"/>
        <v>0.00075-102.136283894311i</v>
      </c>
      <c r="N50" s="57">
        <f t="shared" si="12"/>
        <v>90.013485905314496</v>
      </c>
      <c r="O50" s="57">
        <f t="shared" si="13"/>
        <v>83.704500085280017</v>
      </c>
      <c r="P50" s="371">
        <f t="shared" si="14"/>
        <v>83.704500085280017</v>
      </c>
      <c r="Q50" s="371">
        <f t="shared" si="15"/>
        <v>-89.986514094685504</v>
      </c>
      <c r="R50" s="12">
        <f t="shared" si="16"/>
        <v>90.013485905314496</v>
      </c>
      <c r="S50" s="57">
        <f t="shared" si="17"/>
        <v>1.0230177005724611E-3</v>
      </c>
      <c r="T50" s="12">
        <f t="shared" si="0"/>
        <v>83.704500085280017</v>
      </c>
    </row>
    <row r="51" spans="1:20" x14ac:dyDescent="0.3">
      <c r="A51" s="57">
        <f t="shared" si="1"/>
        <v>6.4522354624053753</v>
      </c>
      <c r="B51" s="12">
        <f t="shared" si="18"/>
        <v>1.0269051678346366</v>
      </c>
      <c r="C51" s="57" t="str">
        <f t="shared" si="2"/>
        <v>3.60564092082864-15260.8175770828i</v>
      </c>
      <c r="D51" s="57" t="str">
        <f t="shared" si="3"/>
        <v>3.47083333330567-10332.3363070557i</v>
      </c>
      <c r="E51" s="57" t="str">
        <f t="shared" si="4"/>
        <v>162.469536979051+0.000612809409065781i</v>
      </c>
      <c r="F51" s="57" t="str">
        <f t="shared" si="5"/>
        <v>3.0795795795651-193925.230811069i</v>
      </c>
      <c r="G51" s="57" t="str">
        <f t="shared" si="6"/>
        <v>0.9999999999953-2.16795111535802E-06i</v>
      </c>
      <c r="H51" s="57" t="str">
        <f t="shared" si="7"/>
        <v>550.000006000189-0.0118204963184026i</v>
      </c>
      <c r="I51" s="57" t="str">
        <f t="shared" si="8"/>
        <v>-4.05230464049605-722133.934488022i</v>
      </c>
      <c r="K51" s="57" t="str">
        <f t="shared" si="9"/>
        <v>0.00909090898753335-9.40213341300161E-07i</v>
      </c>
      <c r="L51" s="57" t="str">
        <f t="shared" si="10"/>
        <v>0.00075-645.771018578628i</v>
      </c>
      <c r="M51" s="57" t="str">
        <f t="shared" si="11"/>
        <v>0.00075-101.749635280246i</v>
      </c>
      <c r="N51" s="57">
        <f t="shared" si="12"/>
        <v>90.013537151749276</v>
      </c>
      <c r="O51" s="57">
        <f t="shared" si="13"/>
        <v>83.671556261736924</v>
      </c>
      <c r="P51" s="371">
        <f t="shared" si="14"/>
        <v>83.671556261736924</v>
      </c>
      <c r="Q51" s="371">
        <f t="shared" si="15"/>
        <v>-89.986462848250724</v>
      </c>
      <c r="R51" s="12">
        <f t="shared" si="16"/>
        <v>90.013537151749276</v>
      </c>
      <c r="S51" s="57">
        <f t="shared" si="17"/>
        <v>1.0269051678346366E-3</v>
      </c>
      <c r="T51" s="12">
        <f t="shared" si="0"/>
        <v>83.671556261736924</v>
      </c>
    </row>
    <row r="52" spans="1:20" x14ac:dyDescent="0.3">
      <c r="A52" s="57">
        <f t="shared" si="1"/>
        <v>6.4767539571625168</v>
      </c>
      <c r="B52" s="12">
        <f t="shared" si="18"/>
        <v>1.0308074074724083</v>
      </c>
      <c r="C52" s="57" t="str">
        <f t="shared" si="2"/>
        <v>3.60564092053352-15203.0460050001i</v>
      </c>
      <c r="D52" s="57" t="str">
        <f t="shared" si="3"/>
        <v>3.47083333330546-10293.2220632898i</v>
      </c>
      <c r="E52" s="57" t="str">
        <f t="shared" si="4"/>
        <v>162.469536979183+0.000615138084837462i</v>
      </c>
      <c r="F52" s="57" t="str">
        <f t="shared" si="5"/>
        <v>3.07957957956499-193191.104613588i</v>
      </c>
      <c r="G52" s="57" t="str">
        <f t="shared" si="6"/>
        <v>0.999999999995264-0.0000021761893295963i</v>
      </c>
      <c r="H52" s="57" t="str">
        <f t="shared" si="7"/>
        <v>550.00000604588-0.0118654142116837i</v>
      </c>
      <c r="I52" s="57" t="str">
        <f t="shared" si="8"/>
        <v>-4.05230464905853-719400.213737874i</v>
      </c>
      <c r="K52" s="57" t="str">
        <f t="shared" si="9"/>
        <v>0.00909090898674614-9.43786151910186E-07i</v>
      </c>
      <c r="L52" s="57" t="str">
        <f t="shared" si="10"/>
        <v>0.00075-643.326378340934i</v>
      </c>
      <c r="M52" s="57" t="str">
        <f t="shared" si="11"/>
        <v>0.00075-101.364450368844i</v>
      </c>
      <c r="N52" s="57">
        <f t="shared" si="12"/>
        <v>90.013588592920456</v>
      </c>
      <c r="O52" s="57">
        <f t="shared" si="13"/>
        <v>83.638612438219567</v>
      </c>
      <c r="P52" s="371">
        <f t="shared" si="14"/>
        <v>83.638612438219567</v>
      </c>
      <c r="Q52" s="371">
        <f t="shared" si="15"/>
        <v>-89.986411407079544</v>
      </c>
      <c r="R52" s="12">
        <f t="shared" si="16"/>
        <v>90.013588592920456</v>
      </c>
      <c r="S52" s="57">
        <f t="shared" si="17"/>
        <v>1.0308074074724084E-3</v>
      </c>
      <c r="T52" s="12">
        <f t="shared" si="0"/>
        <v>83.638612438219567</v>
      </c>
    </row>
    <row r="53" spans="1:20" x14ac:dyDescent="0.3">
      <c r="A53" s="57">
        <f t="shared" si="1"/>
        <v>6.5013656221997342</v>
      </c>
      <c r="B53" s="12">
        <f t="shared" si="18"/>
        <v>1.0347244756208034</v>
      </c>
      <c r="C53" s="57" t="str">
        <f t="shared" si="2"/>
        <v>3.60564092023621-15145.4931338384i</v>
      </c>
      <c r="D53" s="57" t="str">
        <f t="shared" si="3"/>
        <v>3.47083333330526-10254.255890979i</v>
      </c>
      <c r="E53" s="57" t="str">
        <f t="shared" si="4"/>
        <v>162.469536979315+0.00061747560957728i</v>
      </c>
      <c r="F53" s="57" t="str">
        <f t="shared" si="5"/>
        <v>3.07957957956489-192459.757535006i</v>
      </c>
      <c r="G53" s="57" t="str">
        <f t="shared" si="6"/>
        <v>0.999999999995228-2.18445884904869E-06i</v>
      </c>
      <c r="H53" s="57" t="str">
        <f t="shared" si="7"/>
        <v>550.000006091913-0.0119105027930421i</v>
      </c>
      <c r="I53" s="57" t="str">
        <f t="shared" si="8"/>
        <v>-4.05230465768583-716676.841801314i</v>
      </c>
      <c r="K53" s="57" t="str">
        <f t="shared" si="9"/>
        <v>0.00909090898595305-9.47372539199543E-07i</v>
      </c>
      <c r="L53" s="57" t="str">
        <f t="shared" si="10"/>
        <v>0.00075-640.890992569168i</v>
      </c>
      <c r="M53" s="57" t="str">
        <f t="shared" si="11"/>
        <v>0.00075-100.980723619092i</v>
      </c>
      <c r="N53" s="57">
        <f t="shared" si="12"/>
        <v>90.013640229568011</v>
      </c>
      <c r="O53" s="57">
        <f t="shared" si="13"/>
        <v>83.605668614728216</v>
      </c>
      <c r="P53" s="371">
        <f t="shared" si="14"/>
        <v>83.605668614728216</v>
      </c>
      <c r="Q53" s="371">
        <f t="shared" si="15"/>
        <v>-89.986359770431989</v>
      </c>
      <c r="R53" s="12">
        <f t="shared" si="16"/>
        <v>90.013640229568011</v>
      </c>
      <c r="S53" s="57">
        <f t="shared" si="17"/>
        <v>1.0347244756208035E-3</v>
      </c>
      <c r="T53" s="12">
        <f t="shared" si="0"/>
        <v>83.605668614728216</v>
      </c>
    </row>
    <row r="54" spans="1:20" x14ac:dyDescent="0.3">
      <c r="A54" s="57">
        <f t="shared" si="1"/>
        <v>6.5260708115640931</v>
      </c>
      <c r="B54" s="12">
        <f t="shared" si="18"/>
        <v>1.0386564286281625</v>
      </c>
      <c r="C54" s="57" t="str">
        <f t="shared" si="2"/>
        <v>3.60564091993656-15088.1581356798i</v>
      </c>
      <c r="D54" s="57" t="str">
        <f t="shared" si="3"/>
        <v>3.47083333330504-10215.4372295817i</v>
      </c>
      <c r="E54" s="57" t="str">
        <f t="shared" si="4"/>
        <v>162.469536979448+0.000619822016911283i</v>
      </c>
      <c r="F54" s="57" t="str">
        <f t="shared" si="5"/>
        <v>3.07957957956477-191731.17905465i</v>
      </c>
      <c r="G54" s="57" t="str">
        <f t="shared" si="6"/>
        <v>0.999999999995192-0.000002192759792675i</v>
      </c>
      <c r="H54" s="57" t="str">
        <f t="shared" si="7"/>
        <v>550.0000061383-0.0119557627110935i</v>
      </c>
      <c r="I54" s="57" t="str">
        <f t="shared" si="8"/>
        <v>-4.05230466637844-713963.779501736i</v>
      </c>
      <c r="K54" s="57" t="str">
        <f t="shared" si="9"/>
        <v>0.00909090898515386-9.50972554759604E-07i</v>
      </c>
      <c r="L54" s="57" t="str">
        <f t="shared" si="10"/>
        <v>0.00075-638.464826229499i</v>
      </c>
      <c r="M54" s="57" t="str">
        <f t="shared" si="11"/>
        <v>0.00075-100.59844951095i</v>
      </c>
      <c r="N54" s="57">
        <f t="shared" si="12"/>
        <v>90.013692062434771</v>
      </c>
      <c r="O54" s="57">
        <f t="shared" si="13"/>
        <v>83.5727247912628</v>
      </c>
      <c r="P54" s="371">
        <f t="shared" si="14"/>
        <v>83.5727247912628</v>
      </c>
      <c r="Q54" s="371">
        <f t="shared" si="15"/>
        <v>-89.986307937565229</v>
      </c>
      <c r="R54" s="12">
        <f t="shared" si="16"/>
        <v>90.013692062434771</v>
      </c>
      <c r="S54" s="57">
        <f t="shared" si="17"/>
        <v>1.0386564286281625E-3</v>
      </c>
      <c r="T54" s="12">
        <f t="shared" si="0"/>
        <v>83.5727247912628</v>
      </c>
    </row>
    <row r="55" spans="1:20" x14ac:dyDescent="0.3">
      <c r="A55" s="57">
        <f t="shared" si="1"/>
        <v>6.5508698806480368</v>
      </c>
      <c r="B55" s="12">
        <f t="shared" si="18"/>
        <v>1.0426033230569496</v>
      </c>
      <c r="C55" s="57" t="str">
        <f t="shared" si="2"/>
        <v>3.60564091963466-15031.0401857417i</v>
      </c>
      <c r="D55" s="57" t="str">
        <f t="shared" si="3"/>
        <v>3.47083333330482-10176.7655206786i</v>
      </c>
      <c r="E55" s="57" t="str">
        <f t="shared" si="4"/>
        <v>162.469536979583+0.000622177340593386i</v>
      </c>
      <c r="F55" s="57" t="str">
        <f t="shared" si="5"/>
        <v>3.07957957956466-191005.358691673i</v>
      </c>
      <c r="G55" s="57" t="str">
        <f t="shared" si="6"/>
        <v>0.999999999995155-2.20109227988708E-06i</v>
      </c>
      <c r="H55" s="57" t="str">
        <f t="shared" si="7"/>
        <v>550.000006185043-0.0120011946169201i</v>
      </c>
      <c r="I55" s="57" t="str">
        <f t="shared" si="8"/>
        <v>-4.05230467513902-711260.987810822i</v>
      </c>
      <c r="K55" s="57" t="str">
        <f t="shared" si="9"/>
        <v>0.00909090898434854-9.54586250377747E-07i</v>
      </c>
      <c r="L55" s="57" t="str">
        <f t="shared" si="10"/>
        <v>0.00075-636.047844420699i</v>
      </c>
      <c r="M55" s="57" t="str">
        <f t="shared" si="11"/>
        <v>0.00075-100.217622545278i</v>
      </c>
      <c r="N55" s="57">
        <f t="shared" si="12"/>
        <v>90.013744092266364</v>
      </c>
      <c r="O55" s="57">
        <f t="shared" si="13"/>
        <v>83.53978096782383</v>
      </c>
      <c r="P55" s="371">
        <f t="shared" si="14"/>
        <v>83.53978096782383</v>
      </c>
      <c r="Q55" s="371">
        <f t="shared" si="15"/>
        <v>-89.986255907733636</v>
      </c>
      <c r="R55" s="12">
        <f t="shared" si="16"/>
        <v>90.013744092266364</v>
      </c>
      <c r="S55" s="57">
        <f t="shared" si="17"/>
        <v>1.0426033230569495E-3</v>
      </c>
      <c r="T55" s="12">
        <f t="shared" si="0"/>
        <v>83.53978096782383</v>
      </c>
    </row>
    <row r="56" spans="1:20" x14ac:dyDescent="0.3">
      <c r="A56" s="57">
        <f t="shared" si="1"/>
        <v>6.5757631861944992</v>
      </c>
      <c r="B56" s="12">
        <f t="shared" si="18"/>
        <v>1.046565215684566</v>
      </c>
      <c r="C56" s="57" t="str">
        <f t="shared" si="2"/>
        <v>3.60564091933043-14974.1384623629i</v>
      </c>
      <c r="D56" s="57" t="str">
        <f t="shared" si="3"/>
        <v>3.4708333333046-10138.2402079641i</v>
      </c>
      <c r="E56" s="57" t="str">
        <f t="shared" si="4"/>
        <v>162.469536979717+0.000624541614505668i</v>
      </c>
      <c r="F56" s="57" t="str">
        <f t="shared" si="5"/>
        <v>3.07957957956456-190282.286004906i</v>
      </c>
      <c r="G56" s="57" t="str">
        <f t="shared" si="6"/>
        <v>0.999999999995118-2.20945643055056E-06i</v>
      </c>
      <c r="H56" s="57" t="str">
        <f t="shared" si="7"/>
        <v>550.000006232135-0.0120467991640726i</v>
      </c>
      <c r="I56" s="57" t="str">
        <f t="shared" si="8"/>
        <v>-4.0523046839634-708568.427847996i</v>
      </c>
      <c r="K56" s="57" t="str">
        <f t="shared" si="9"/>
        <v>0.0090909089835372-9.58213678038249E-07i</v>
      </c>
      <c r="L56" s="57" t="str">
        <f t="shared" si="10"/>
        <v>0.00075-633.640012373679i</v>
      </c>
      <c r="M56" s="57" t="str">
        <f t="shared" si="11"/>
        <v>0.00075-99.8382372437516i</v>
      </c>
      <c r="N56" s="57">
        <f t="shared" si="12"/>
        <v>90.013796319811235</v>
      </c>
      <c r="O56" s="57">
        <f t="shared" si="13"/>
        <v>83.50683714441135</v>
      </c>
      <c r="P56" s="371">
        <f t="shared" si="14"/>
        <v>83.50683714441135</v>
      </c>
      <c r="Q56" s="371">
        <f t="shared" si="15"/>
        <v>-89.986203680188765</v>
      </c>
      <c r="R56" s="12">
        <f t="shared" si="16"/>
        <v>90.013796319811235</v>
      </c>
      <c r="S56" s="57">
        <f t="shared" si="17"/>
        <v>1.0465652156845659E-3</v>
      </c>
      <c r="T56" s="12">
        <f t="shared" si="0"/>
        <v>83.50683714441135</v>
      </c>
    </row>
    <row r="57" spans="1:20" x14ac:dyDescent="0.3">
      <c r="A57" s="57">
        <f t="shared" si="1"/>
        <v>6.6007510863020391</v>
      </c>
      <c r="B57" s="12">
        <f t="shared" si="18"/>
        <v>1.0505421635041674</v>
      </c>
      <c r="C57" s="57" t="str">
        <f t="shared" si="2"/>
        <v>3.60564091902395-14917.4521469932i</v>
      </c>
      <c r="D57" s="57" t="str">
        <f t="shared" si="3"/>
        <v>3.47083333330438-10099.8607372386i</v>
      </c>
      <c r="E57" s="57" t="str">
        <f t="shared" si="4"/>
        <v>162.469536979855+0.000626914872659022i</v>
      </c>
      <c r="F57" s="57" t="str">
        <f t="shared" si="5"/>
        <v>3.07957957956444-189561.950592705i</v>
      </c>
      <c r="G57" s="57" t="str">
        <f t="shared" si="6"/>
        <v>0.999999999995081-2.21785236498658E-06i</v>
      </c>
      <c r="H57" s="57" t="str">
        <f t="shared" si="7"/>
        <v>550.000006279589-0.0120925770085929i</v>
      </c>
      <c r="I57" s="57" t="str">
        <f t="shared" si="8"/>
        <v>-4.05230469285693-705886.060879892i</v>
      </c>
      <c r="K57" s="57" t="str">
        <f t="shared" si="9"/>
        <v>0.00909090898271963-9.61854889922799E-07i</v>
      </c>
      <c r="L57" s="57" t="str">
        <f t="shared" si="10"/>
        <v>0.00075-631.241295450965i</v>
      </c>
      <c r="M57" s="57" t="str">
        <f t="shared" si="11"/>
        <v>0.00075-99.4602881487862i</v>
      </c>
      <c r="N57" s="57">
        <f t="shared" si="12"/>
        <v>90.013848745820738</v>
      </c>
      <c r="O57" s="57">
        <f t="shared" si="13"/>
        <v>83.473893321025656</v>
      </c>
      <c r="P57" s="371">
        <f t="shared" si="14"/>
        <v>83.473893321025656</v>
      </c>
      <c r="Q57" s="371">
        <f t="shared" si="15"/>
        <v>-89.986151254179262</v>
      </c>
      <c r="R57" s="12">
        <f t="shared" si="16"/>
        <v>90.013848745820738</v>
      </c>
      <c r="S57" s="57">
        <f t="shared" si="17"/>
        <v>1.0505421635041675E-3</v>
      </c>
      <c r="T57" s="12">
        <f t="shared" si="0"/>
        <v>83.473893321025656</v>
      </c>
    </row>
    <row r="58" spans="1:20" x14ac:dyDescent="0.3">
      <c r="A58" s="57">
        <f t="shared" si="1"/>
        <v>6.6258339404299873</v>
      </c>
      <c r="B58" s="12">
        <f t="shared" si="18"/>
        <v>1.0545342237254833</v>
      </c>
      <c r="C58" s="57" t="str">
        <f t="shared" si="2"/>
        <v>3.60564091871507-14860.9804241804i</v>
      </c>
      <c r="D58" s="57" t="str">
        <f t="shared" si="3"/>
        <v>3.47083333330416-10061.6265564006i</v>
      </c>
      <c r="E58" s="57" t="str">
        <f t="shared" si="4"/>
        <v>162.469536979991+0.000629297149193573i</v>
      </c>
      <c r="F58" s="57" t="str">
        <f t="shared" si="5"/>
        <v>3.07957957956432-188844.342092805i</v>
      </c>
      <c r="G58" s="57" t="str">
        <f t="shared" si="6"/>
        <v>0.999999999995044-2.22628020397345E-06i</v>
      </c>
      <c r="H58" s="57" t="str">
        <f t="shared" si="7"/>
        <v>550.000006327406-0.0121385288090109i</v>
      </c>
      <c r="I58" s="57" t="str">
        <f t="shared" si="8"/>
        <v>-4.05230470181881-703213.848319762i</v>
      </c>
      <c r="K58" s="57" t="str">
        <f t="shared" si="9"/>
        <v>0.0090909089818958-9.65509938411449E-07i</v>
      </c>
      <c r="L58" s="57" t="str">
        <f t="shared" si="10"/>
        <v>0.00075-628.851659146209i</v>
      </c>
      <c r="M58" s="57" t="str">
        <f t="shared" si="11"/>
        <v>0.00075-99.083769823457i</v>
      </c>
      <c r="N58" s="57">
        <f t="shared" si="12"/>
        <v>90.013901371048988</v>
      </c>
      <c r="O58" s="57">
        <f t="shared" si="13"/>
        <v>83.440949497666651</v>
      </c>
      <c r="P58" s="371">
        <f t="shared" si="14"/>
        <v>83.440949497666651</v>
      </c>
      <c r="Q58" s="371">
        <f t="shared" si="15"/>
        <v>-89.986098628951012</v>
      </c>
      <c r="R58" s="12">
        <f t="shared" si="16"/>
        <v>90.013901371048988</v>
      </c>
      <c r="S58" s="57">
        <f t="shared" si="17"/>
        <v>1.0545342237254834E-3</v>
      </c>
      <c r="T58" s="12">
        <f t="shared" si="0"/>
        <v>83.440949497666651</v>
      </c>
    </row>
    <row r="59" spans="1:20" x14ac:dyDescent="0.3">
      <c r="A59" s="57">
        <f t="shared" si="1"/>
        <v>6.651012109403621</v>
      </c>
      <c r="B59" s="12">
        <f t="shared" si="18"/>
        <v>1.0585414537756401</v>
      </c>
      <c r="C59" s="57" t="str">
        <f t="shared" si="2"/>
        <v>3.60564091840391-14804.7224815606i</v>
      </c>
      <c r="D59" s="57" t="str">
        <f t="shared" si="3"/>
        <v>3.47083333330395-10023.5371154386i</v>
      </c>
      <c r="E59" s="57" t="str">
        <f t="shared" si="4"/>
        <v>162.46953698013+0.000631688478379163i</v>
      </c>
      <c r="F59" s="57" t="str">
        <f t="shared" si="5"/>
        <v>3.0795795795642-188129.450182165i</v>
      </c>
      <c r="G59" s="57" t="str">
        <f t="shared" si="6"/>
        <v>0.999999999995006-2.23474006874846E-06i</v>
      </c>
      <c r="H59" s="57" t="str">
        <f t="shared" si="7"/>
        <v>550.000006375585-0.0121846552263591i</v>
      </c>
      <c r="I59" s="57" t="str">
        <f t="shared" si="8"/>
        <v>-4.0523047108483-700551.751726922i</v>
      </c>
      <c r="K59" s="57" t="str">
        <f t="shared" si="9"/>
        <v>0.00909090898106574-9.69178876083296E-07i</v>
      </c>
      <c r="L59" s="57" t="str">
        <f t="shared" si="10"/>
        <v>0.00075-626.471069083691i</v>
      </c>
      <c r="M59" s="57" t="str">
        <f t="shared" si="11"/>
        <v>0.00075-98.708676851422i</v>
      </c>
      <c r="N59" s="57">
        <f t="shared" si="12"/>
        <v>90.013954196253053</v>
      </c>
      <c r="O59" s="57">
        <f t="shared" si="13"/>
        <v>83.40800567433503</v>
      </c>
      <c r="P59" s="371">
        <f t="shared" si="14"/>
        <v>83.40800567433503</v>
      </c>
      <c r="Q59" s="371">
        <f t="shared" si="15"/>
        <v>-89.986045803746947</v>
      </c>
      <c r="R59" s="12">
        <f t="shared" si="16"/>
        <v>90.013954196253053</v>
      </c>
      <c r="S59" s="57">
        <f t="shared" si="17"/>
        <v>1.0585414537756402E-3</v>
      </c>
      <c r="T59" s="12">
        <f t="shared" si="0"/>
        <v>83.40800567433503</v>
      </c>
    </row>
    <row r="60" spans="1:20" x14ac:dyDescent="0.3">
      <c r="A60" s="57">
        <f t="shared" si="1"/>
        <v>6.6762859554193552</v>
      </c>
      <c r="B60" s="12">
        <f t="shared" si="18"/>
        <v>1.0625639112999876</v>
      </c>
      <c r="C60" s="57" t="str">
        <f t="shared" si="2"/>
        <v>3.60564091809031-14748.6775098437i</v>
      </c>
      <c r="D60" s="57" t="str">
        <f t="shared" si="3"/>
        <v>3.47083333330371-9985.59186642305i</v>
      </c>
      <c r="E60" s="57" t="str">
        <f t="shared" si="4"/>
        <v>162.469536980269+0.000634088894615884i</v>
      </c>
      <c r="F60" s="57" t="str">
        <f t="shared" si="5"/>
        <v>3.07957957956407-187417.264576825i</v>
      </c>
      <c r="G60" s="57" t="str">
        <f t="shared" si="6"/>
        <v>0.999999999994968-2.24323208100961E-06i</v>
      </c>
      <c r="H60" s="57" t="str">
        <f t="shared" si="7"/>
        <v>550.000006424133-0.0122309569241837i</v>
      </c>
      <c r="I60" s="57" t="str">
        <f t="shared" si="8"/>
        <v>-4.05230471994697-697899.732806223i</v>
      </c>
      <c r="K60" s="57" t="str">
        <f t="shared" si="9"/>
        <v>0.00909090898022932-9.72861755717215E-07i</v>
      </c>
      <c r="L60" s="57" t="str">
        <f t="shared" si="10"/>
        <v>0.00075-624.099491017822i</v>
      </c>
      <c r="M60" s="57" t="str">
        <f t="shared" si="11"/>
        <v>0.00075-98.3350038368417i</v>
      </c>
      <c r="N60" s="57">
        <f t="shared" si="12"/>
        <v>90.014007222192816</v>
      </c>
      <c r="O60" s="57">
        <f t="shared" si="13"/>
        <v>83.375061851030523</v>
      </c>
      <c r="P60" s="371">
        <f t="shared" si="14"/>
        <v>83.375061851030523</v>
      </c>
      <c r="Q60" s="371">
        <f t="shared" si="15"/>
        <v>-89.985992777807184</v>
      </c>
      <c r="R60" s="12">
        <f t="shared" si="16"/>
        <v>90.014007222192816</v>
      </c>
      <c r="S60" s="57">
        <f t="shared" si="17"/>
        <v>1.0625639112999876E-3</v>
      </c>
      <c r="T60" s="12">
        <f t="shared" si="0"/>
        <v>83.375061851030523</v>
      </c>
    </row>
    <row r="61" spans="1:20" x14ac:dyDescent="0.3">
      <c r="A61" s="57">
        <f t="shared" si="1"/>
        <v>6.7016558420499486</v>
      </c>
      <c r="B61" s="12">
        <f t="shared" si="18"/>
        <v>1.0666016541629275</v>
      </c>
      <c r="C61" s="57" t="str">
        <f t="shared" si="2"/>
        <v>3.60564091777435-14692.8447028045i</v>
      </c>
      <c r="D61" s="57" t="str">
        <f t="shared" si="3"/>
        <v>3.47083333330349-9947.79026349896i</v>
      </c>
      <c r="E61" s="57" t="str">
        <f t="shared" si="4"/>
        <v>162.46953698041+0.000636498432434501i</v>
      </c>
      <c r="F61" s="57" t="str">
        <f t="shared" si="5"/>
        <v>3.07957957956396-186707.775031757i</v>
      </c>
      <c r="G61" s="57" t="str">
        <f t="shared" si="6"/>
        <v>0.99999999999493-2.25175636291736E-06i</v>
      </c>
      <c r="H61" s="57" t="str">
        <f t="shared" si="7"/>
        <v>550.000006473048-0.0122774345685493i</v>
      </c>
      <c r="I61" s="57" t="str">
        <f t="shared" si="8"/>
        <v>-4.05230472911258-695257.753407481i</v>
      </c>
      <c r="K61" s="57" t="str">
        <f t="shared" si="9"/>
        <v>0.00909090897938657-9.76558630292677E-07i</v>
      </c>
      <c r="L61" s="57" t="str">
        <f t="shared" si="10"/>
        <v>0.00075-621.736890832659i</v>
      </c>
      <c r="M61" s="57" t="str">
        <f t="shared" si="11"/>
        <v>0.00075-97.9627454043055i</v>
      </c>
      <c r="N61" s="57">
        <f t="shared" si="12"/>
        <v>90.014060449631074</v>
      </c>
      <c r="O61" s="57">
        <f t="shared" si="13"/>
        <v>83.342118027753713</v>
      </c>
      <c r="P61" s="371">
        <f t="shared" si="14"/>
        <v>83.342118027753713</v>
      </c>
      <c r="Q61" s="371">
        <f t="shared" si="15"/>
        <v>-89.985939550368926</v>
      </c>
      <c r="R61" s="12">
        <f t="shared" si="16"/>
        <v>90.014060449631074</v>
      </c>
      <c r="S61" s="57">
        <f t="shared" si="17"/>
        <v>1.0666016541629275E-3</v>
      </c>
      <c r="T61" s="12">
        <f t="shared" si="0"/>
        <v>83.342118027753713</v>
      </c>
    </row>
    <row r="62" spans="1:20" x14ac:dyDescent="0.3">
      <c r="A62" s="57">
        <f t="shared" si="1"/>
        <v>6.7271221342497389</v>
      </c>
      <c r="B62" s="12">
        <f t="shared" si="18"/>
        <v>1.0706547404487468</v>
      </c>
      <c r="C62" s="57" t="str">
        <f t="shared" si="2"/>
        <v>3.605640917456-14637.2232572689i</v>
      </c>
      <c r="D62" s="57" t="str">
        <f t="shared" si="3"/>
        <v>3.47083333330327-9910.13176287751i</v>
      </c>
      <c r="E62" s="57" t="str">
        <f t="shared" si="4"/>
        <v>162.469536980551+0.000638917126497065i</v>
      </c>
      <c r="F62" s="57" t="str">
        <f t="shared" si="5"/>
        <v>3.07957957956385-186000.971340715i</v>
      </c>
      <c r="G62" s="57" t="str">
        <f t="shared" si="6"/>
        <v>0.999999999994891-2.26031303709636E-06i</v>
      </c>
      <c r="H62" s="57" t="str">
        <f t="shared" si="7"/>
        <v>550.000006522337-0.0123240888280575i</v>
      </c>
      <c r="I62" s="57" t="str">
        <f t="shared" si="8"/>
        <v>-4.05230473835025-692625.775524939i</v>
      </c>
      <c r="K62" s="57" t="str">
        <f t="shared" si="9"/>
        <v>0.00909090897853738-9.80269552990397E-07i</v>
      </c>
      <c r="L62" s="57" t="str">
        <f t="shared" si="10"/>
        <v>0.00075-619.383234541402i</v>
      </c>
      <c r="M62" s="57" t="str">
        <f t="shared" si="11"/>
        <v>0.00075-97.5918961987504i</v>
      </c>
      <c r="N62" s="57">
        <f t="shared" si="12"/>
        <v>90.01411387933355</v>
      </c>
      <c r="O62" s="57">
        <f t="shared" si="13"/>
        <v>83.309174204504529</v>
      </c>
      <c r="P62" s="371">
        <f t="shared" si="14"/>
        <v>83.309174204504529</v>
      </c>
      <c r="Q62" s="371">
        <f t="shared" si="15"/>
        <v>-89.98588612066645</v>
      </c>
      <c r="R62" s="12">
        <f t="shared" si="16"/>
        <v>90.01411387933355</v>
      </c>
      <c r="S62" s="57">
        <f t="shared" si="17"/>
        <v>1.0706547404487467E-3</v>
      </c>
      <c r="T62" s="12">
        <f t="shared" si="0"/>
        <v>83.309174204504529</v>
      </c>
    </row>
    <row r="63" spans="1:20" x14ac:dyDescent="0.3">
      <c r="A63" s="57">
        <f t="shared" si="1"/>
        <v>6.7526851983598881</v>
      </c>
      <c r="B63" s="12">
        <f t="shared" si="18"/>
        <v>1.0747232284624519</v>
      </c>
      <c r="C63" s="57" t="str">
        <f t="shared" si="2"/>
        <v>3.60564091713522-14581.8123731041i</v>
      </c>
      <c r="D63" s="57" t="str">
        <f t="shared" si="3"/>
        <v>3.47083333330304-9872.61582282854i</v>
      </c>
      <c r="E63" s="57" t="str">
        <f t="shared" si="4"/>
        <v>162.469536980694+0.000641345011597274i</v>
      </c>
      <c r="F63" s="57" t="str">
        <f t="shared" si="5"/>
        <v>3.07957957956372-185296.843336091i</v>
      </c>
      <c r="G63" s="57" t="str">
        <f t="shared" si="6"/>
        <v>0.999999999994852-2.26890222663724E-06i</v>
      </c>
      <c r="H63" s="57" t="str">
        <f t="shared" si="7"/>
        <v>550.000006571999-0.0123709203738439i</v>
      </c>
      <c r="I63" s="57" t="str">
        <f t="shared" si="8"/>
        <v>-4.05230474765694-690003.761296706i</v>
      </c>
      <c r="K63" s="57" t="str">
        <f t="shared" si="9"/>
        <v>0.00909090897768177-9.83994577193277E-07i</v>
      </c>
      <c r="L63" s="57" t="str">
        <f t="shared" si="10"/>
        <v>0.00075-617.038488285917i</v>
      </c>
      <c r="M63" s="57" t="str">
        <f t="shared" si="11"/>
        <v>0.00075-97.2224508853858i</v>
      </c>
      <c r="N63" s="57">
        <f t="shared" si="12"/>
        <v>90.014167512068809</v>
      </c>
      <c r="O63" s="57">
        <f t="shared" si="13"/>
        <v>83.276230381283398</v>
      </c>
      <c r="P63" s="371">
        <f t="shared" si="14"/>
        <v>83.276230381283398</v>
      </c>
      <c r="Q63" s="371">
        <f t="shared" si="15"/>
        <v>-89.985832487931191</v>
      </c>
      <c r="R63" s="12">
        <f t="shared" si="16"/>
        <v>90.014167512068809</v>
      </c>
      <c r="S63" s="57">
        <f t="shared" si="17"/>
        <v>1.0747232284624519E-3</v>
      </c>
      <c r="T63" s="12">
        <f t="shared" si="0"/>
        <v>83.276230381283398</v>
      </c>
    </row>
    <row r="64" spans="1:20" x14ac:dyDescent="0.3">
      <c r="A64" s="57">
        <f t="shared" si="1"/>
        <v>6.778345402113656</v>
      </c>
      <c r="B64" s="12">
        <f t="shared" si="18"/>
        <v>1.0788071767306093</v>
      </c>
      <c r="C64" s="57" t="str">
        <f t="shared" si="2"/>
        <v>3.60564091681198-14526.6112532056i</v>
      </c>
      <c r="D64" s="57" t="str">
        <f t="shared" si="3"/>
        <v>3.47083333330281-9835.24190367266i</v>
      </c>
      <c r="E64" s="57" t="str">
        <f t="shared" si="4"/>
        <v>162.469536980838+0.000643782122661083i</v>
      </c>
      <c r="F64" s="57" t="str">
        <f t="shared" si="5"/>
        <v>3.0795795795636-184595.380888767i</v>
      </c>
      <c r="G64" s="57" t="str">
        <f t="shared" si="6"/>
        <v>0.999999999994813-2.27752405509838E-06i</v>
      </c>
      <c r="H64" s="57" t="str">
        <f t="shared" si="7"/>
        <v>550.000006622045-0.0124179298796002i</v>
      </c>
      <c r="I64" s="57" t="str">
        <f t="shared" si="8"/>
        <v>-4.05230475703635-687391.673004238i</v>
      </c>
      <c r="K64" s="57" t="str">
        <f t="shared" si="9"/>
        <v>0.00909090897681954-9.87733756486973E-07i</v>
      </c>
      <c r="L64" s="57" t="str">
        <f t="shared" si="10"/>
        <v>0.00075-614.702618336237i</v>
      </c>
      <c r="M64" s="57" t="str">
        <f t="shared" si="11"/>
        <v>0.00075-96.8544041496176i</v>
      </c>
      <c r="N64" s="57">
        <f t="shared" si="12"/>
        <v>90.014221348608388</v>
      </c>
      <c r="O64" s="57">
        <f t="shared" si="13"/>
        <v>83.243286558090375</v>
      </c>
      <c r="P64" s="371">
        <f t="shared" si="14"/>
        <v>83.243286558090375</v>
      </c>
      <c r="Q64" s="371">
        <f t="shared" si="15"/>
        <v>-89.985778651391612</v>
      </c>
      <c r="R64" s="12">
        <f t="shared" si="16"/>
        <v>90.014221348608388</v>
      </c>
      <c r="S64" s="57">
        <f t="shared" si="17"/>
        <v>1.0788071767306093E-3</v>
      </c>
      <c r="T64" s="12">
        <f t="shared" si="0"/>
        <v>83.243286558090375</v>
      </c>
    </row>
    <row r="65" spans="1:20" x14ac:dyDescent="0.3">
      <c r="A65" s="57">
        <f t="shared" si="1"/>
        <v>6.8041031146416877</v>
      </c>
      <c r="B65" s="12">
        <f t="shared" si="18"/>
        <v>1.0829066440021857</v>
      </c>
      <c r="C65" s="57" t="str">
        <f t="shared" si="2"/>
        <v>3.60564091648625-14471.6191034869i</v>
      </c>
      <c r="D65" s="57" t="str">
        <f t="shared" si="3"/>
        <v>3.47083333330257-9798.0094677735i</v>
      </c>
      <c r="E65" s="57" t="str">
        <f t="shared" si="4"/>
        <v>162.469536980982+0.000646228494747183i</v>
      </c>
      <c r="F65" s="57" t="str">
        <f t="shared" si="5"/>
        <v>3.07957957956348-183896.57390797i</v>
      </c>
      <c r="G65" s="57" t="str">
        <f t="shared" si="6"/>
        <v>0.999999999994773-2.28617864650766E-06i</v>
      </c>
      <c r="H65" s="57" t="str">
        <f t="shared" si="7"/>
        <v>550.000006672469-0.0124651180215734i</v>
      </c>
      <c r="I65" s="57" t="str">
        <f t="shared" si="8"/>
        <v>-4.05230476648678-684789.473071755i</v>
      </c>
      <c r="K65" s="57" t="str">
        <f t="shared" si="9"/>
        <v>0.0090909089759508-9.91487144660858E-07i</v>
      </c>
      <c r="L65" s="57" t="str">
        <f t="shared" si="10"/>
        <v>0.00075-612.375591090098i</v>
      </c>
      <c r="M65" s="57" t="str">
        <f t="shared" si="11"/>
        <v>0.00075-96.4877506969691i</v>
      </c>
      <c r="N65" s="57">
        <f t="shared" si="12"/>
        <v>90.014275389726748</v>
      </c>
      <c r="O65" s="57">
        <f t="shared" si="13"/>
        <v>83.210342734925703</v>
      </c>
      <c r="P65" s="371">
        <f t="shared" si="14"/>
        <v>83.210342734925703</v>
      </c>
      <c r="Q65" s="371">
        <f t="shared" si="15"/>
        <v>-89.985724610273252</v>
      </c>
      <c r="R65" s="12">
        <f t="shared" si="16"/>
        <v>90.014275389726748</v>
      </c>
      <c r="S65" s="57">
        <f t="shared" si="17"/>
        <v>1.0829066440021858E-3</v>
      </c>
      <c r="T65" s="12">
        <f t="shared" si="0"/>
        <v>83.210342734925703</v>
      </c>
    </row>
    <row r="66" spans="1:20" x14ac:dyDescent="0.3">
      <c r="A66" s="57">
        <f t="shared" si="1"/>
        <v>6.8299587064773268</v>
      </c>
      <c r="B66" s="12">
        <f t="shared" si="18"/>
        <v>1.087021689249394</v>
      </c>
      <c r="C66" s="57" t="str">
        <f t="shared" si="2"/>
        <v>3.60564091615812-14416.8351328677i</v>
      </c>
      <c r="D66" s="57" t="str">
        <f t="shared" si="3"/>
        <v>3.47083333330235-9760.91797952995i</v>
      </c>
      <c r="E66" s="57" t="str">
        <f t="shared" si="4"/>
        <v>162.469536981128+0.000648684163047416i</v>
      </c>
      <c r="F66" s="57" t="str">
        <f t="shared" si="5"/>
        <v>3.07957957956337-183200.412341127i</v>
      </c>
      <c r="G66" s="57" t="str">
        <f t="shared" si="6"/>
        <v>0.999999999994734-2.29486612536429E-06i</v>
      </c>
      <c r="H66" s="57" t="str">
        <f t="shared" si="7"/>
        <v>550.000006723272-0.0125124854785809i</v>
      </c>
      <c r="I66" s="57" t="str">
        <f t="shared" si="8"/>
        <v>-4.05230477600712-682197.124065736i</v>
      </c>
      <c r="K66" s="57" t="str">
        <f t="shared" si="9"/>
        <v>0.00909090897507552-9.95254795708664E-07i</v>
      </c>
      <c r="L66" s="57" t="str">
        <f t="shared" si="10"/>
        <v>0.00075-610.05737307242i</v>
      </c>
      <c r="M66" s="57" t="str">
        <f t="shared" si="11"/>
        <v>0.00075-96.1224852530071i</v>
      </c>
      <c r="N66" s="57">
        <f t="shared" si="12"/>
        <v>90.01432963620131</v>
      </c>
      <c r="O66" s="57">
        <f t="shared" si="13"/>
        <v>83.177398911789766</v>
      </c>
      <c r="P66" s="371">
        <f t="shared" si="14"/>
        <v>83.177398911789766</v>
      </c>
      <c r="Q66" s="371">
        <f t="shared" si="15"/>
        <v>-89.98567036379869</v>
      </c>
      <c r="R66" s="12">
        <f t="shared" si="16"/>
        <v>90.01432963620131</v>
      </c>
      <c r="S66" s="57">
        <f t="shared" si="17"/>
        <v>1.087021689249394E-3</v>
      </c>
      <c r="T66" s="12">
        <f t="shared" si="0"/>
        <v>83.177398911789766</v>
      </c>
    </row>
    <row r="67" spans="1:20" x14ac:dyDescent="0.3">
      <c r="A67" s="57">
        <f t="shared" si="1"/>
        <v>6.8559125495619408</v>
      </c>
      <c r="B67" s="12">
        <f t="shared" si="18"/>
        <v>1.0911523716685418</v>
      </c>
      <c r="C67" s="57" t="str">
        <f t="shared" si="2"/>
        <v>3.60564091582745-14362.2585532619i</v>
      </c>
      <c r="D67" s="57" t="str">
        <f t="shared" si="3"/>
        <v>3.47083333330211-9723.96690536853i</v>
      </c>
      <c r="E67" s="57" t="str">
        <f t="shared" si="4"/>
        <v>162.469536981276+0.000651149162887434i</v>
      </c>
      <c r="F67" s="57" t="str">
        <f t="shared" si="5"/>
        <v>3.07957957956324-182506.886173721i</v>
      </c>
      <c r="G67" s="57" t="str">
        <f t="shared" si="6"/>
        <v>0.999999999994694-2.30358661664059E-06i</v>
      </c>
      <c r="H67" s="57" t="str">
        <f t="shared" si="7"/>
        <v>550.00000677447-0.0125600329320244i</v>
      </c>
      <c r="I67" s="57" t="str">
        <f t="shared" si="8"/>
        <v>-4.05230478560217-679614.588694389i</v>
      </c>
      <c r="K67" s="57" t="str">
        <f t="shared" si="9"/>
        <v>0.00909090897419346-9.99036763829264E-07i</v>
      </c>
      <c r="L67" s="57" t="str">
        <f t="shared" si="10"/>
        <v>0.00075-607.747930934867i</v>
      </c>
      <c r="M67" s="57" t="str">
        <f t="shared" si="11"/>
        <v>0.00075-95.7586025632675i</v>
      </c>
      <c r="N67" s="57">
        <f t="shared" si="12"/>
        <v>90.014384088812378</v>
      </c>
      <c r="O67" s="57">
        <f t="shared" si="13"/>
        <v>83.144455088682605</v>
      </c>
      <c r="P67" s="371">
        <f t="shared" si="14"/>
        <v>83.144455088682605</v>
      </c>
      <c r="Q67" s="371">
        <f t="shared" si="15"/>
        <v>-89.985615911187622</v>
      </c>
      <c r="R67" s="12">
        <f t="shared" si="16"/>
        <v>90.014384088812378</v>
      </c>
      <c r="S67" s="57">
        <f t="shared" si="17"/>
        <v>1.0911523716685418E-3</v>
      </c>
      <c r="T67" s="12">
        <f t="shared" si="0"/>
        <v>83.144455088682605</v>
      </c>
    </row>
    <row r="68" spans="1:20" x14ac:dyDescent="0.3">
      <c r="A68" s="57">
        <f t="shared" si="1"/>
        <v>6.881965017250276</v>
      </c>
      <c r="B68" s="12">
        <f t="shared" si="18"/>
        <v>1.0952987506808822</v>
      </c>
      <c r="C68" s="57" t="str">
        <f t="shared" si="2"/>
        <v>3.60564091549426-14307.888579567i</v>
      </c>
      <c r="D68" s="57" t="str">
        <f t="shared" si="3"/>
        <v>3.47083333330187-9687.1557137356i</v>
      </c>
      <c r="E68" s="57" t="str">
        <f t="shared" si="4"/>
        <v>162.469536981424+0.000653623529727088i</v>
      </c>
      <c r="F68" s="57" t="str">
        <f t="shared" si="5"/>
        <v>3.07957957956312-181815.985429144i</v>
      </c>
      <c r="G68" s="57" t="str">
        <f t="shared" si="6"/>
        <v>0.999999999994653-2.31234024578373E-06i</v>
      </c>
      <c r="H68" s="57" t="str">
        <f t="shared" si="7"/>
        <v>550.000006826052-0.0126077610658886i</v>
      </c>
      <c r="I68" s="57" t="str">
        <f t="shared" si="8"/>
        <v>-4.05230479526896-677041.829807055i</v>
      </c>
      <c r="K68" s="57" t="str">
        <f t="shared" si="9"/>
        <v>0.00909090897330476-1.00283310342756E-06i</v>
      </c>
      <c r="L68" s="57" t="str">
        <f t="shared" si="10"/>
        <v>0.00075-605.447231455337i</v>
      </c>
      <c r="M68" s="57" t="str">
        <f t="shared" si="11"/>
        <v>0.00075-95.3960973931732i</v>
      </c>
      <c r="N68" s="57">
        <f t="shared" si="12"/>
        <v>90.014438748343295</v>
      </c>
      <c r="O68" s="57">
        <f t="shared" si="13"/>
        <v>83.111511265604406</v>
      </c>
      <c r="P68" s="371">
        <f t="shared" si="14"/>
        <v>83.111511265604406</v>
      </c>
      <c r="Q68" s="371">
        <f t="shared" si="15"/>
        <v>-89.985561251656705</v>
      </c>
      <c r="R68" s="12">
        <f t="shared" si="16"/>
        <v>90.014438748343295</v>
      </c>
      <c r="S68" s="57">
        <f t="shared" si="17"/>
        <v>1.0952987506808822E-3</v>
      </c>
      <c r="T68" s="12">
        <f t="shared" si="0"/>
        <v>83.111511265604406</v>
      </c>
    </row>
    <row r="69" spans="1:20" x14ac:dyDescent="0.3">
      <c r="A69" s="57">
        <f t="shared" si="1"/>
        <v>6.9081164843158271</v>
      </c>
      <c r="B69" s="12">
        <f t="shared" si="18"/>
        <v>1.0994608859334696</v>
      </c>
      <c r="C69" s="57" t="str">
        <f t="shared" si="2"/>
        <v>3.60564091515851-14253.7244296529i</v>
      </c>
      <c r="D69" s="57" t="str">
        <f t="shared" si="3"/>
        <v>3.47083333330163-9650.48387508983i</v>
      </c>
      <c r="E69" s="57" t="str">
        <f t="shared" si="4"/>
        <v>162.469536981572+0.000656107299160948i</v>
      </c>
      <c r="F69" s="57" t="str">
        <f t="shared" si="5"/>
        <v>3.07957957956297-181127.700168558i</v>
      </c>
      <c r="G69" s="57" t="str">
        <f t="shared" si="6"/>
        <v>0.999999999994612-2.32112713871761E-06i</v>
      </c>
      <c r="H69" s="57" t="str">
        <f t="shared" si="7"/>
        <v>550.000006878028-0.0126556705667618i</v>
      </c>
      <c r="I69" s="57" t="str">
        <f t="shared" si="8"/>
        <v>-4.0523048050101-674478.810393745i</v>
      </c>
      <c r="K69" s="57" t="str">
        <f t="shared" si="9"/>
        <v>0.00909090897240928-1.00664386911513E-06i</v>
      </c>
      <c r="L69" s="57" t="str">
        <f t="shared" si="10"/>
        <v>0.00075-603.155241537495i</v>
      </c>
      <c r="M69" s="57" t="str">
        <f t="shared" si="11"/>
        <v>0.00075-95.0349645279664i</v>
      </c>
      <c r="N69" s="57">
        <f t="shared" si="12"/>
        <v>90.014493615580363</v>
      </c>
      <c r="O69" s="57">
        <f t="shared" si="13"/>
        <v>83.07856744255551</v>
      </c>
      <c r="P69" s="371">
        <f t="shared" si="14"/>
        <v>83.07856744255551</v>
      </c>
      <c r="Q69" s="371">
        <f t="shared" si="15"/>
        <v>-89.985506384419637</v>
      </c>
      <c r="R69" s="12">
        <f t="shared" si="16"/>
        <v>90.014493615580363</v>
      </c>
      <c r="S69" s="57">
        <f t="shared" si="17"/>
        <v>1.0994608859334696E-3</v>
      </c>
      <c r="T69" s="12">
        <f t="shared" si="0"/>
        <v>83.07856744255551</v>
      </c>
    </row>
    <row r="70" spans="1:20" x14ac:dyDescent="0.3">
      <c r="A70" s="57">
        <f t="shared" si="1"/>
        <v>6.9343673269562274</v>
      </c>
      <c r="B70" s="12">
        <f t="shared" si="18"/>
        <v>1.1036388373000168</v>
      </c>
      <c r="C70" s="57" t="str">
        <f t="shared" si="2"/>
        <v>3.60564091482024-14199.7653243501i</v>
      </c>
      <c r="D70" s="57" t="str">
        <f t="shared" si="3"/>
        <v>3.47083333330139-9613.95086189451i</v>
      </c>
      <c r="E70" s="57" t="str">
        <f t="shared" si="4"/>
        <v>162.469536981723+0.000658600506918905i</v>
      </c>
      <c r="F70" s="57" t="str">
        <f t="shared" si="5"/>
        <v>3.07957957956286-180442.020490747i</v>
      </c>
      <c r="G70" s="57" t="str">
        <f t="shared" si="6"/>
        <v>0.999999999994571-2.32994742184464E-06i</v>
      </c>
      <c r="H70" s="57" t="str">
        <f t="shared" si="7"/>
        <v>550.0000069304-0.0127037621238388i</v>
      </c>
      <c r="I70" s="57" t="str">
        <f t="shared" si="8"/>
        <v>-4.0523048148246-671925.493584558i</v>
      </c>
      <c r="K70" s="57" t="str">
        <f t="shared" si="9"/>
        <v>0.00909090897150697-1.01046911571111E-06i</v>
      </c>
      <c r="L70" s="57" t="str">
        <f t="shared" si="10"/>
        <v>0.00075-600.871928210298i</v>
      </c>
      <c r="M70" s="57" t="str">
        <f t="shared" si="11"/>
        <v>0.00075-94.6751987726309i</v>
      </c>
      <c r="N70" s="57">
        <f t="shared" si="12"/>
        <v>90.014548691312839</v>
      </c>
      <c r="O70" s="57">
        <f t="shared" si="13"/>
        <v>83.04562361953613</v>
      </c>
      <c r="P70" s="371">
        <f t="shared" si="14"/>
        <v>83.04562361953613</v>
      </c>
      <c r="Q70" s="371">
        <f t="shared" si="15"/>
        <v>-89.985451308687161</v>
      </c>
      <c r="R70" s="12">
        <f t="shared" si="16"/>
        <v>90.014548691312839</v>
      </c>
      <c r="S70" s="57">
        <f t="shared" si="17"/>
        <v>1.1036388373000167E-3</v>
      </c>
      <c r="T70" s="12">
        <f t="shared" si="0"/>
        <v>83.04562361953613</v>
      </c>
    </row>
    <row r="71" spans="1:20" x14ac:dyDescent="0.3">
      <c r="A71" s="57">
        <f t="shared" si="1"/>
        <v>6.9607179227986613</v>
      </c>
      <c r="B71" s="12">
        <f t="shared" si="18"/>
        <v>1.1078326648817569</v>
      </c>
      <c r="C71" s="57" t="str">
        <f t="shared" si="2"/>
        <v>3.60564091447935-14146.0104874385i</v>
      </c>
      <c r="D71" s="57" t="str">
        <f t="shared" si="3"/>
        <v>3.47083333330114-9577.55614860997i</v>
      </c>
      <c r="E71" s="57" t="str">
        <f t="shared" si="4"/>
        <v>162.469536981874+0.000661103188866577i</v>
      </c>
      <c r="F71" s="57" t="str">
        <f t="shared" si="5"/>
        <v>3.07957957956273-179758.936531981i</v>
      </c>
      <c r="G71" s="57" t="str">
        <f t="shared" si="6"/>
        <v>0.99999999999453-2.33880122204756E-06i</v>
      </c>
      <c r="H71" s="57" t="str">
        <f t="shared" si="7"/>
        <v>550.000006983172-0.0127520364289347i</v>
      </c>
      <c r="I71" s="57" t="str">
        <f t="shared" si="8"/>
        <v>-4.05230482471387-669381.842649186i</v>
      </c>
      <c r="K71" s="57" t="str">
        <f t="shared" si="9"/>
        <v>0.00909090897059778-1.01430889824293E-06i</v>
      </c>
      <c r="L71" s="57" t="str">
        <f t="shared" si="10"/>
        <v>0.00075-598.597258627511i</v>
      </c>
      <c r="M71" s="57" t="str">
        <f t="shared" si="11"/>
        <v>0.00075-94.316794951814i</v>
      </c>
      <c r="N71" s="57">
        <f t="shared" si="12"/>
        <v>90.014603976333035</v>
      </c>
      <c r="O71" s="57">
        <f t="shared" si="13"/>
        <v>83.012679796546323</v>
      </c>
      <c r="P71" s="371">
        <f t="shared" si="14"/>
        <v>83.012679796546323</v>
      </c>
      <c r="Q71" s="371">
        <f t="shared" si="15"/>
        <v>-89.985396023666965</v>
      </c>
      <c r="R71" s="12">
        <f t="shared" si="16"/>
        <v>90.014603976333035</v>
      </c>
      <c r="S71" s="57">
        <f t="shared" si="17"/>
        <v>1.1078326648817569E-3</v>
      </c>
      <c r="T71" s="12">
        <f t="shared" si="0"/>
        <v>83.012679796546323</v>
      </c>
    </row>
    <row r="72" spans="1:20" x14ac:dyDescent="0.3">
      <c r="A72" s="57">
        <f t="shared" si="1"/>
        <v>6.9871686509052955</v>
      </c>
      <c r="B72" s="12">
        <f t="shared" si="18"/>
        <v>1.1120424290083075</v>
      </c>
      <c r="C72" s="57" t="str">
        <f t="shared" si="2"/>
        <v>3.6056409141359-14092.4591456371i</v>
      </c>
      <c r="D72" s="57" t="str">
        <f t="shared" si="3"/>
        <v>3.47083333330089-9541.29921168604i</v>
      </c>
      <c r="E72" s="57" t="str">
        <f t="shared" si="4"/>
        <v>162.469536982027+0.000663615381005906i</v>
      </c>
      <c r="F72" s="57" t="str">
        <f t="shared" si="5"/>
        <v>3.0795795795626-179078.438465865i</v>
      </c>
      <c r="G72" s="57" t="str">
        <f t="shared" si="6"/>
        <v>0.999999999994488-2.34768866669124E-06i</v>
      </c>
      <c r="H72" s="57" t="str">
        <f t="shared" si="7"/>
        <v>550.000007036345-0.0128004941764942i</v>
      </c>
      <c r="I72" s="57" t="str">
        <f t="shared" si="8"/>
        <v>-4.0523048346795-666847.820996341i</v>
      </c>
      <c r="K72" s="57" t="str">
        <f t="shared" si="9"/>
        <v>0.00909090896968167-1.01816327194713E-06i</v>
      </c>
      <c r="L72" s="57" t="str">
        <f t="shared" si="10"/>
        <v>0.00075-596.331200067257i</v>
      </c>
      <c r="M72" s="57" t="str">
        <f t="shared" si="11"/>
        <v>0.00075-93.9597479097572i</v>
      </c>
      <c r="N72" s="57">
        <f t="shared" si="12"/>
        <v>90.014659471436232</v>
      </c>
      <c r="O72" s="57">
        <f t="shared" si="13"/>
        <v>82.979735973586571</v>
      </c>
      <c r="P72" s="371">
        <f t="shared" si="14"/>
        <v>82.979735973586571</v>
      </c>
      <c r="Q72" s="371">
        <f t="shared" si="15"/>
        <v>-89.985340528563768</v>
      </c>
      <c r="R72" s="12">
        <f t="shared" si="16"/>
        <v>90.014659471436232</v>
      </c>
      <c r="S72" s="57">
        <f t="shared" si="17"/>
        <v>1.1120424290083075E-3</v>
      </c>
      <c r="T72" s="12">
        <f t="shared" si="0"/>
        <v>82.979735973586571</v>
      </c>
    </row>
    <row r="73" spans="1:20" x14ac:dyDescent="0.3">
      <c r="A73" s="57">
        <f t="shared" si="1"/>
        <v>7.0137198917787362</v>
      </c>
      <c r="B73" s="12">
        <f t="shared" si="18"/>
        <v>1.1162681902385392</v>
      </c>
      <c r="C73" s="57" t="str">
        <f t="shared" si="2"/>
        <v>3.60564091378985-14039.1105285917i</v>
      </c>
      <c r="D73" s="57" t="str">
        <f t="shared" si="3"/>
        <v>3.47083333330065-9505.17952955453i</v>
      </c>
      <c r="E73" s="57" t="str">
        <f t="shared" si="4"/>
        <v>162.469536982181+0.000666137119475607i</v>
      </c>
      <c r="F73" s="57" t="str">
        <f t="shared" si="5"/>
        <v>3.07957957956248-178400.516503208i</v>
      </c>
      <c r="G73" s="57" t="str">
        <f t="shared" si="6"/>
        <v>0.999999999994446-2.35660988362457E-06i</v>
      </c>
      <c r="H73" s="57" t="str">
        <f t="shared" si="7"/>
        <v>550.000007089923-0.0128491360635988i</v>
      </c>
      <c r="I73" s="57" t="str">
        <f t="shared" si="8"/>
        <v>-4.05230484472091-664323.392173281i</v>
      </c>
      <c r="K73" s="57" t="str">
        <f t="shared" si="9"/>
        <v>0.00909090896875859-1.02203229227016E-06i</v>
      </c>
      <c r="L73" s="57" t="str">
        <f t="shared" si="10"/>
        <v>0.00075-594.073719931515i</v>
      </c>
      <c r="M73" s="57" t="str">
        <f t="shared" si="11"/>
        <v>0.00075-93.6040525102177i</v>
      </c>
      <c r="N73" s="57">
        <f t="shared" si="12"/>
        <v>90.014715177420726</v>
      </c>
      <c r="O73" s="57">
        <f t="shared" si="13"/>
        <v>82.946792150656989</v>
      </c>
      <c r="P73" s="371">
        <f t="shared" si="14"/>
        <v>82.946792150656989</v>
      </c>
      <c r="Q73" s="371">
        <f t="shared" si="15"/>
        <v>-89.985284822579274</v>
      </c>
      <c r="R73" s="12">
        <f t="shared" si="16"/>
        <v>90.014715177420726</v>
      </c>
      <c r="S73" s="57">
        <f t="shared" si="17"/>
        <v>1.1162681902385392E-3</v>
      </c>
      <c r="T73" s="12">
        <f t="shared" si="0"/>
        <v>82.946792150656989</v>
      </c>
    </row>
    <row r="74" spans="1:20" x14ac:dyDescent="0.3">
      <c r="A74" s="57">
        <f t="shared" si="1"/>
        <v>7.0403720273674963</v>
      </c>
      <c r="B74" s="12">
        <f t="shared" si="18"/>
        <v>1.1205100093614457</v>
      </c>
      <c r="C74" s="57" t="str">
        <f t="shared" si="2"/>
        <v>3.60564091344116-13985.9638688645i</v>
      </c>
      <c r="D74" s="57" t="str">
        <f t="shared" si="3"/>
        <v>3.47083333330041-9469.19658262166i</v>
      </c>
      <c r="E74" s="57" t="str">
        <f t="shared" si="4"/>
        <v>162.469536982337+0.000668668440551738i</v>
      </c>
      <c r="F74" s="57" t="str">
        <f t="shared" si="5"/>
        <v>3.07957957956235-177725.160891874i</v>
      </c>
      <c r="G74" s="57" t="str">
        <f t="shared" si="6"/>
        <v>0.999999999994404-2.36556500118224E-06i</v>
      </c>
      <c r="H74" s="57" t="str">
        <f t="shared" si="7"/>
        <v>550.000007143909-0.0128979627899788i</v>
      </c>
      <c r="I74" s="57" t="str">
        <f t="shared" si="8"/>
        <v>-4.05230485483726-661808.519865246i</v>
      </c>
      <c r="K74" s="57" t="str">
        <f t="shared" si="9"/>
        <v>0.00909090896782848-1.02591601486917E-06i</v>
      </c>
      <c r="L74" s="57" t="str">
        <f t="shared" si="10"/>
        <v>0.00075-591.824785745682i</v>
      </c>
      <c r="M74" s="57" t="str">
        <f t="shared" si="11"/>
        <v>0.00075-93.2497036363993i</v>
      </c>
      <c r="N74" s="57">
        <f t="shared" si="12"/>
        <v>90.014771095087909</v>
      </c>
      <c r="O74" s="57">
        <f t="shared" si="13"/>
        <v>82.913848327757776</v>
      </c>
      <c r="P74" s="371">
        <f t="shared" si="14"/>
        <v>82.913848327757776</v>
      </c>
      <c r="Q74" s="371">
        <f t="shared" si="15"/>
        <v>-89.985228904912091</v>
      </c>
      <c r="R74" s="12">
        <f t="shared" si="16"/>
        <v>90.014771095087909</v>
      </c>
      <c r="S74" s="57">
        <f t="shared" si="17"/>
        <v>1.1205100093614458E-3</v>
      </c>
      <c r="T74" s="12">
        <f t="shared" si="0"/>
        <v>82.913848327757776</v>
      </c>
    </row>
    <row r="75" spans="1:20" x14ac:dyDescent="0.3">
      <c r="A75" s="57">
        <f t="shared" si="1"/>
        <v>7.0671254410714939</v>
      </c>
      <c r="B75" s="12">
        <f t="shared" si="18"/>
        <v>1.1247679473970194</v>
      </c>
      <c r="C75" s="57" t="str">
        <f t="shared" si="2"/>
        <v>3.60564091308979-13933.018401923i</v>
      </c>
      <c r="D75" s="57" t="str">
        <f t="shared" si="3"/>
        <v>3.47083333330015-9433.34985326068i</v>
      </c>
      <c r="E75" s="57" t="str">
        <f t="shared" si="4"/>
        <v>162.469536982493+0.000671209380648223i</v>
      </c>
      <c r="F75" s="57" t="str">
        <f t="shared" si="5"/>
        <v>3.07957957956221-177052.361916646i</v>
      </c>
      <c r="G75" s="57" t="str">
        <f t="shared" si="6"/>
        <v>0.999999999994361-2.37455414818663E-06i</v>
      </c>
      <c r="H75" s="57" t="str">
        <f t="shared" si="7"/>
        <v>550.000007198306-0.012946975058027i</v>
      </c>
      <c r="I75" s="57" t="str">
        <f t="shared" si="8"/>
        <v>-4.05230486503198-659303.167894954i</v>
      </c>
      <c r="K75" s="57" t="str">
        <f t="shared" si="9"/>
        <v>0.00909090896689129-1.02981449561276E-06i</v>
      </c>
      <c r="L75" s="57" t="str">
        <f t="shared" si="10"/>
        <v>0.00075-589.584365158081i</v>
      </c>
      <c r="M75" s="57" t="str">
        <f t="shared" si="11"/>
        <v>0.00075-92.8966961908743i</v>
      </c>
      <c r="N75" s="57">
        <f t="shared" si="12"/>
        <v>90.014827225242115</v>
      </c>
      <c r="O75" s="57">
        <f t="shared" si="13"/>
        <v>82.880904504889216</v>
      </c>
      <c r="P75" s="371">
        <f t="shared" si="14"/>
        <v>82.880904504889216</v>
      </c>
      <c r="Q75" s="371">
        <f t="shared" si="15"/>
        <v>-89.985172774757885</v>
      </c>
      <c r="R75" s="12">
        <f t="shared" si="16"/>
        <v>90.014827225242115</v>
      </c>
      <c r="S75" s="57">
        <f t="shared" si="17"/>
        <v>1.1247679473970194E-3</v>
      </c>
      <c r="T75" s="12">
        <f t="shared" si="0"/>
        <v>82.880904504889216</v>
      </c>
    </row>
    <row r="76" spans="1:20" x14ac:dyDescent="0.3">
      <c r="A76" s="57">
        <f t="shared" si="1"/>
        <v>7.0939805177475659</v>
      </c>
      <c r="B76" s="12">
        <f t="shared" si="18"/>
        <v>1.1290420655971281</v>
      </c>
      <c r="C76" s="57" t="str">
        <f t="shared" si="2"/>
        <v>3.60564091273574-13880.2733661287i</v>
      </c>
      <c r="D76" s="57" t="str">
        <f t="shared" si="3"/>
        <v>3.4708333332999-9397.63882580432i</v>
      </c>
      <c r="E76" s="57" t="str">
        <f t="shared" si="4"/>
        <v>162.469536982649+0.000673759976317321i</v>
      </c>
      <c r="F76" s="57" t="str">
        <f t="shared" si="5"/>
        <v>3.07957957956208-176382.109899085i</v>
      </c>
      <c r="G76" s="57" t="str">
        <f t="shared" si="6"/>
        <v>0.999999999994319-2.38357745394964E-06i</v>
      </c>
      <c r="H76" s="57" t="str">
        <f t="shared" si="7"/>
        <v>550.000007253116-0.0129961735728017i</v>
      </c>
      <c r="I76" s="57" t="str">
        <f t="shared" si="8"/>
        <v>-4.0523048753041-656807.300222075i</v>
      </c>
      <c r="K76" s="57" t="str">
        <f t="shared" si="9"/>
        <v>0.00909090896594698-1.03372779058189E-06i</v>
      </c>
      <c r="L76" s="57" t="str">
        <f t="shared" si="10"/>
        <v>0.00075-587.35242593951i</v>
      </c>
      <c r="M76" s="57" t="str">
        <f t="shared" si="11"/>
        <v>0.00075-92.5450250955112i</v>
      </c>
      <c r="N76" s="57">
        <f t="shared" si="12"/>
        <v>90.014883568690863</v>
      </c>
      <c r="O76" s="57">
        <f t="shared" si="13"/>
        <v>82.847960682051394</v>
      </c>
      <c r="P76" s="371">
        <f t="shared" si="14"/>
        <v>82.847960682051394</v>
      </c>
      <c r="Q76" s="371">
        <f t="shared" si="15"/>
        <v>-89.985116431309137</v>
      </c>
      <c r="R76" s="12">
        <f t="shared" si="16"/>
        <v>90.014883568690863</v>
      </c>
      <c r="S76" s="57">
        <f t="shared" si="17"/>
        <v>1.129042065597128E-3</v>
      </c>
      <c r="T76" s="12">
        <f t="shared" si="0"/>
        <v>82.847960682051394</v>
      </c>
    </row>
    <row r="77" spans="1:20" x14ac:dyDescent="0.3">
      <c r="A77" s="57">
        <f t="shared" si="1"/>
        <v>7.1209376437150071</v>
      </c>
      <c r="B77" s="12">
        <f t="shared" si="18"/>
        <v>1.1333324254463972</v>
      </c>
      <c r="C77" s="57" t="str">
        <f t="shared" si="2"/>
        <v>3.60564091237904-13827.728002727i</v>
      </c>
      <c r="D77" s="57" t="str">
        <f t="shared" si="3"/>
        <v>3.47083333329964-9362.0629865375i</v>
      </c>
      <c r="E77" s="57" t="str">
        <f t="shared" si="4"/>
        <v>162.469536982809+0.000676320264250235i</v>
      </c>
      <c r="F77" s="57" t="str">
        <f t="shared" si="5"/>
        <v>3.07957957956195-175714.395197391i</v>
      </c>
      <c r="G77" s="57" t="str">
        <f t="shared" si="6"/>
        <v>0.999999999994275-2.39263504827454E-06i</v>
      </c>
      <c r="H77" s="57" t="str">
        <f t="shared" si="7"/>
        <v>550.000007308342-0.0130455590420409i</v>
      </c>
      <c r="I77" s="57" t="str">
        <f t="shared" si="8"/>
        <v>-4.05230488565334-654320.880942715i</v>
      </c>
      <c r="K77" s="57" t="str">
        <f t="shared" si="9"/>
        <v>0.0090909089649955-1.03765595607061E-06i</v>
      </c>
      <c r="L77" s="57" t="str">
        <f t="shared" si="10"/>
        <v>0.00075-585.128935982778i</v>
      </c>
      <c r="M77" s="57" t="str">
        <f t="shared" si="11"/>
        <v>0.00075-92.194685291404i</v>
      </c>
      <c r="N77" s="57">
        <f t="shared" si="12"/>
        <v>90.014940126244596</v>
      </c>
      <c r="O77" s="57">
        <f t="shared" si="13"/>
        <v>82.815016859244835</v>
      </c>
      <c r="P77" s="371">
        <f t="shared" si="14"/>
        <v>82.815016859244835</v>
      </c>
      <c r="Q77" s="371">
        <f t="shared" si="15"/>
        <v>-89.985059873755404</v>
      </c>
      <c r="R77" s="12">
        <f t="shared" si="16"/>
        <v>90.014940126244596</v>
      </c>
      <c r="S77" s="57">
        <f t="shared" si="17"/>
        <v>1.1333324254463972E-3</v>
      </c>
      <c r="T77" s="12">
        <f t="shared" si="0"/>
        <v>82.815016859244835</v>
      </c>
    </row>
    <row r="78" spans="1:20" x14ac:dyDescent="0.3">
      <c r="A78" s="57">
        <f t="shared" si="1"/>
        <v>7.1479972067611239</v>
      </c>
      <c r="B78" s="12">
        <f t="shared" si="18"/>
        <v>1.1376390886630936</v>
      </c>
      <c r="C78" s="57" t="str">
        <f t="shared" si="2"/>
        <v>3.60564091201957-13775.3815558346i</v>
      </c>
      <c r="D78" s="57" t="str">
        <f t="shared" si="3"/>
        <v>3.47083333329939-9326.62182368983i</v>
      </c>
      <c r="E78" s="57" t="str">
        <f t="shared" si="4"/>
        <v>162.469536982968+0.000678890281277534i</v>
      </c>
      <c r="F78" s="57" t="str">
        <f t="shared" si="5"/>
        <v>3.07957957956181-175049.208206264i</v>
      </c>
      <c r="G78" s="57" t="str">
        <f t="shared" si="6"/>
        <v>0.999999999994232-2.40172706145789E-06i</v>
      </c>
      <c r="H78" s="57" t="str">
        <f t="shared" si="7"/>
        <v>550.000007363994-0.0130951321761757i</v>
      </c>
      <c r="I78" s="57" t="str">
        <f t="shared" si="8"/>
        <v>-4.05230489608361-651843.874288908i</v>
      </c>
      <c r="K78" s="57" t="str">
        <f t="shared" si="9"/>
        <v>0.0090909089640367-1.04159904858684E-06i</v>
      </c>
      <c r="L78" s="57" t="str">
        <f t="shared" si="10"/>
        <v>0.00075-582.913863302229i</v>
      </c>
      <c r="M78" s="57" t="str">
        <f t="shared" si="11"/>
        <v>0.00075-91.8456717387969i</v>
      </c>
      <c r="N78" s="57">
        <f t="shared" si="12"/>
        <v>90.014996898716973</v>
      </c>
      <c r="O78" s="57">
        <f t="shared" si="13"/>
        <v>82.782073036469399</v>
      </c>
      <c r="P78" s="371">
        <f t="shared" si="14"/>
        <v>82.782073036469399</v>
      </c>
      <c r="Q78" s="371">
        <f t="shared" si="15"/>
        <v>-89.985003101283027</v>
      </c>
      <c r="R78" s="12">
        <f t="shared" si="16"/>
        <v>90.014996898716973</v>
      </c>
      <c r="S78" s="57">
        <f t="shared" si="17"/>
        <v>1.1376390886630935E-3</v>
      </c>
      <c r="T78" s="12">
        <f t="shared" si="0"/>
        <v>82.782073036469399</v>
      </c>
    </row>
    <row r="79" spans="1:20" x14ac:dyDescent="0.3">
      <c r="A79" s="57">
        <f t="shared" si="1"/>
        <v>7.1751595961468171</v>
      </c>
      <c r="B79" s="12">
        <f t="shared" si="18"/>
        <v>1.1419621172000134</v>
      </c>
      <c r="C79" s="57" t="str">
        <f t="shared" si="2"/>
        <v>3.60564091165739-13723.2332724307i</v>
      </c>
      <c r="D79" s="57" t="str">
        <f t="shared" si="3"/>
        <v>3.47083333329914-9291.31482742824i</v>
      </c>
      <c r="E79" s="57" t="str">
        <f t="shared" si="4"/>
        <v>162.469536983129+0.000681470064369823i</v>
      </c>
      <c r="F79" s="57" t="str">
        <f t="shared" si="5"/>
        <v>3.07957957956169-174386.539356764i</v>
      </c>
      <c r="G79" s="57" t="str">
        <f t="shared" si="6"/>
        <v>0.999999999994188-2.41085362429132E-06i</v>
      </c>
      <c r="H79" s="57" t="str">
        <f t="shared" si="7"/>
        <v>550.000007420067-0.0131448936883308i</v>
      </c>
      <c r="I79" s="57" t="str">
        <f t="shared" si="8"/>
        <v>-4.05230490659166-649376.244628064i</v>
      </c>
      <c r="K79" s="57" t="str">
        <f t="shared" si="9"/>
        <v>0.00909090896307062-1.04555712485331E-06i</v>
      </c>
      <c r="L79" s="57" t="str">
        <f t="shared" si="10"/>
        <v>0.00075-580.707176033301i</v>
      </c>
      <c r="M79" s="57" t="str">
        <f t="shared" si="11"/>
        <v>0.00075-91.4979794170122i</v>
      </c>
      <c r="N79" s="57">
        <f t="shared" si="12"/>
        <v>90.015053886924662</v>
      </c>
      <c r="O79" s="57">
        <f t="shared" si="13"/>
        <v>82.749129213725595</v>
      </c>
      <c r="P79" s="371">
        <f t="shared" si="14"/>
        <v>82.749129213725595</v>
      </c>
      <c r="Q79" s="371">
        <f t="shared" si="15"/>
        <v>-89.984946113075338</v>
      </c>
      <c r="R79" s="12">
        <f t="shared" si="16"/>
        <v>90.015053886924662</v>
      </c>
      <c r="S79" s="57">
        <f t="shared" si="17"/>
        <v>1.1419621172000134E-3</v>
      </c>
      <c r="T79" s="12">
        <f t="shared" si="0"/>
        <v>82.749129213725595</v>
      </c>
    </row>
    <row r="80" spans="1:20" x14ac:dyDescent="0.3">
      <c r="A80" s="57">
        <f t="shared" si="1"/>
        <v>7.2024252026121749</v>
      </c>
      <c r="B80" s="12">
        <f t="shared" si="18"/>
        <v>1.1463015732453734</v>
      </c>
      <c r="C80" s="57" t="str">
        <f t="shared" si="2"/>
        <v>3.60564091129242-13671.2824023448i</v>
      </c>
      <c r="D80" s="57" t="str">
        <f t="shared" si="3"/>
        <v>3.47083333329887-9256.14148984978i</v>
      </c>
      <c r="E80" s="57" t="str">
        <f t="shared" si="4"/>
        <v>162.469536983291+0.000684059650638118i</v>
      </c>
      <c r="F80" s="57" t="str">
        <f t="shared" si="5"/>
        <v>3.07957957956155-173726.379116179i</v>
      </c>
      <c r="G80" s="57" t="str">
        <f t="shared" si="6"/>
        <v>0.999999999994144-2.42001486806352E-06i</v>
      </c>
      <c r="H80" s="57" t="str">
        <f t="shared" si="7"/>
        <v>550.000007476566-0.0131948442943451i</v>
      </c>
      <c r="I80" s="57" t="str">
        <f t="shared" si="8"/>
        <v>-4.05230491717974-646917.956462511i</v>
      </c>
      <c r="K80" s="57" t="str">
        <f t="shared" si="9"/>
        <v>0.00909090896209721-1.04953024180824E-06i</v>
      </c>
      <c r="L80" s="57" t="str">
        <f t="shared" si="10"/>
        <v>0.00075-578.508842432061i</v>
      </c>
      <c r="M80" s="57" t="str">
        <f t="shared" si="11"/>
        <v>0.00075-91.151603324379i</v>
      </c>
      <c r="N80" s="57">
        <f t="shared" si="12"/>
        <v>90.015111091687444</v>
      </c>
      <c r="O80" s="57">
        <f t="shared" si="13"/>
        <v>82.716185391013681</v>
      </c>
      <c r="P80" s="371">
        <f t="shared" si="14"/>
        <v>82.716185391013681</v>
      </c>
      <c r="Q80" s="371">
        <f t="shared" si="15"/>
        <v>-89.984888908312556</v>
      </c>
      <c r="R80" s="12">
        <f t="shared" si="16"/>
        <v>90.015111091687444</v>
      </c>
      <c r="S80" s="57">
        <f t="shared" si="17"/>
        <v>1.1463015732453734E-3</v>
      </c>
      <c r="T80" s="12">
        <f t="shared" si="0"/>
        <v>82.716185391013681</v>
      </c>
    </row>
    <row r="81" spans="1:20" x14ac:dyDescent="0.3">
      <c r="A81" s="57">
        <f t="shared" si="1"/>
        <v>7.2297944183821006</v>
      </c>
      <c r="B81" s="12">
        <f t="shared" si="18"/>
        <v>1.1506575192237058</v>
      </c>
      <c r="C81" s="57" t="str">
        <f t="shared" si="2"/>
        <v>3.60564091092472-13619.528198246i</v>
      </c>
      <c r="D81" s="57" t="str">
        <f t="shared" si="3"/>
        <v>3.4708333332986-9221.10130497416i</v>
      </c>
      <c r="E81" s="57" t="str">
        <f t="shared" si="4"/>
        <v>162.469536983455+0.000686659077334515i</v>
      </c>
      <c r="F81" s="57" t="str">
        <f t="shared" si="5"/>
        <v>3.0795795795614-173068.717987882i</v>
      </c>
      <c r="G81" s="57" t="str">
        <f t="shared" si="6"/>
        <v>0.999999999994099-2.42921092456206E-06i</v>
      </c>
      <c r="H81" s="57" t="str">
        <f t="shared" si="7"/>
        <v>550.000007533494-0.013244984712777i</v>
      </c>
      <c r="I81" s="57" t="str">
        <f t="shared" si="8"/>
        <v>-4.0523049278489-644468.974428947i</v>
      </c>
      <c r="K81" s="57" t="str">
        <f t="shared" si="9"/>
        <v>0.00909090896111641-1.05351845660623E-06i</v>
      </c>
      <c r="L81" s="57" t="str">
        <f t="shared" si="10"/>
        <v>0.00075-576.318830874738i</v>
      </c>
      <c r="M81" s="57" t="str">
        <f t="shared" si="11"/>
        <v>0.00075-90.8065384781624i</v>
      </c>
      <c r="N81" s="57">
        <f t="shared" si="12"/>
        <v>90.015168513828243</v>
      </c>
      <c r="O81" s="57">
        <f t="shared" si="13"/>
        <v>82.683241568333798</v>
      </c>
      <c r="P81" s="371">
        <f t="shared" si="14"/>
        <v>82.683241568333798</v>
      </c>
      <c r="Q81" s="371">
        <f t="shared" si="15"/>
        <v>-89.984831486171757</v>
      </c>
      <c r="R81" s="12">
        <f t="shared" si="16"/>
        <v>90.015168513828243</v>
      </c>
      <c r="S81" s="57">
        <f t="shared" si="17"/>
        <v>1.1506575192237059E-3</v>
      </c>
      <c r="T81" s="12">
        <f t="shared" si="0"/>
        <v>82.683241568333798</v>
      </c>
    </row>
    <row r="82" spans="1:20" x14ac:dyDescent="0.3">
      <c r="A82" s="57">
        <f t="shared" si="1"/>
        <v>7.257267637171954</v>
      </c>
      <c r="B82" s="12">
        <f t="shared" si="18"/>
        <v>1.1550300177967561</v>
      </c>
      <c r="C82" s="57" t="str">
        <f t="shared" si="2"/>
        <v>3.6056409105542-13567.9699156326i</v>
      </c>
      <c r="D82" s="57" t="str">
        <f t="shared" si="3"/>
        <v>3.47083333329835-9186.19376873655i</v>
      </c>
      <c r="E82" s="57" t="str">
        <f t="shared" si="4"/>
        <v>162.469536983619+0.000689268381852623i</v>
      </c>
      <c r="F82" s="57" t="str">
        <f t="shared" si="5"/>
        <v>3.07957957956126-172413.546511197i</v>
      </c>
      <c r="G82" s="57" t="str">
        <f t="shared" si="6"/>
        <v>0.999999999994054-2.43844192607528E-06i</v>
      </c>
      <c r="H82" s="57" t="str">
        <f t="shared" si="7"/>
        <v>550.000007590859-0.0132953156649149i</v>
      </c>
      <c r="I82" s="57" t="str">
        <f t="shared" si="8"/>
        <v>-4.05230493859949-642029.26329795i</v>
      </c>
      <c r="K82" s="57" t="str">
        <f t="shared" si="9"/>
        <v>0.00909090896012809-1.05752182661906E-06i</v>
      </c>
      <c r="L82" s="57" t="str">
        <f t="shared" si="10"/>
        <v>0.00075-574.137109857278i</v>
      </c>
      <c r="M82" s="57" t="str">
        <f t="shared" si="11"/>
        <v>0.00075-90.4627799144873i</v>
      </c>
      <c r="N82" s="57">
        <f t="shared" si="12"/>
        <v>90.015226154173078</v>
      </c>
      <c r="O82" s="57">
        <f t="shared" si="13"/>
        <v>82.650297745686117</v>
      </c>
      <c r="P82" s="371">
        <f t="shared" si="14"/>
        <v>82.650297745686117</v>
      </c>
      <c r="Q82" s="371">
        <f t="shared" si="15"/>
        <v>-89.984773845826922</v>
      </c>
      <c r="R82" s="12">
        <f t="shared" si="16"/>
        <v>90.015226154173078</v>
      </c>
      <c r="S82" s="57">
        <f t="shared" si="17"/>
        <v>1.1550300177967561E-3</v>
      </c>
      <c r="T82" s="12">
        <f t="shared" si="0"/>
        <v>82.650297745686117</v>
      </c>
    </row>
    <row r="83" spans="1:20" x14ac:dyDescent="0.3">
      <c r="A83" s="57">
        <f t="shared" si="1"/>
        <v>7.2848452541932076</v>
      </c>
      <c r="B83" s="12">
        <f t="shared" si="18"/>
        <v>1.1594191318643838</v>
      </c>
      <c r="C83" s="57" t="str">
        <f t="shared" si="2"/>
        <v>3.60564091018085-13516.6068128217i</v>
      </c>
      <c r="D83" s="57" t="str">
        <f t="shared" si="3"/>
        <v>3.47083333329807-9151.41837898033i</v>
      </c>
      <c r="E83" s="57" t="str">
        <f t="shared" si="4"/>
        <v>162.469536983786+0.000691887601728172i</v>
      </c>
      <c r="F83" s="57" t="str">
        <f t="shared" si="5"/>
        <v>3.07957957956112-171760.855261261i</v>
      </c>
      <c r="G83" s="57" t="str">
        <f t="shared" si="6"/>
        <v>0.999999999994009-2.44770800539426E-06i</v>
      </c>
      <c r="H83" s="57" t="str">
        <f t="shared" si="7"/>
        <v>550.000007648658-0.0133458378747869i</v>
      </c>
      <c r="I83" s="57" t="str">
        <f t="shared" si="8"/>
        <v>-4.05230494943065-639598.787973444i</v>
      </c>
      <c r="K83" s="57" t="str">
        <f t="shared" si="9"/>
        <v>0.00909090895913228-1.06154040943656E-06i</v>
      </c>
      <c r="L83" s="57" t="str">
        <f t="shared" si="10"/>
        <v>0.00075-571.963647994898i</v>
      </c>
      <c r="M83" s="57" t="str">
        <f t="shared" si="11"/>
        <v>0.00075-90.1203226882717i</v>
      </c>
      <c r="N83" s="57">
        <f t="shared" si="12"/>
        <v>90.015284013551167</v>
      </c>
      <c r="O83" s="57">
        <f t="shared" si="13"/>
        <v>82.617353923071079</v>
      </c>
      <c r="P83" s="371">
        <f t="shared" si="14"/>
        <v>82.617353923071079</v>
      </c>
      <c r="Q83" s="371">
        <f t="shared" si="15"/>
        <v>-89.984715986448833</v>
      </c>
      <c r="R83" s="12">
        <f t="shared" si="16"/>
        <v>90.015284013551167</v>
      </c>
      <c r="S83" s="57">
        <f t="shared" si="17"/>
        <v>1.1594191318643839E-3</v>
      </c>
      <c r="T83" s="12">
        <f t="shared" si="0"/>
        <v>82.617353923071079</v>
      </c>
    </row>
    <row r="84" spans="1:20" x14ac:dyDescent="0.3">
      <c r="A84" s="57">
        <f t="shared" si="1"/>
        <v>7.3125276661591423</v>
      </c>
      <c r="B84" s="12">
        <f t="shared" si="18"/>
        <v>1.1638249245654686</v>
      </c>
      <c r="C84" s="57" t="str">
        <f t="shared" si="2"/>
        <v>3.60564090980466-13465.4381509375i</v>
      </c>
      <c r="D84" s="57" t="str">
        <f t="shared" si="3"/>
        <v>3.47083333329781-9116.77463544986i</v>
      </c>
      <c r="E84" s="57" t="str">
        <f t="shared" si="4"/>
        <v>162.469536983952+0.00069451677463953i</v>
      </c>
      <c r="F84" s="57" t="str">
        <f t="shared" si="5"/>
        <v>3.07957957956099-171110.634848893i</v>
      </c>
      <c r="G84" s="57" t="str">
        <f t="shared" si="6"/>
        <v>0.999999999993963-2.45700929581464E-06i</v>
      </c>
      <c r="H84" s="57" t="str">
        <f t="shared" si="7"/>
        <v>550.000007706901-0.0133965520691773i</v>
      </c>
      <c r="I84" s="57" t="str">
        <f t="shared" si="8"/>
        <v>-4.05230496034712-637177.513492239i</v>
      </c>
      <c r="K84" s="57" t="str">
        <f t="shared" si="9"/>
        <v>0.00909090895812884-1.06557426286732E-06i</v>
      </c>
      <c r="L84" s="57" t="str">
        <f t="shared" si="10"/>
        <v>0.00075-569.798414021617i</v>
      </c>
      <c r="M84" s="57" t="str">
        <f t="shared" si="11"/>
        <v>0.00075-89.7791618731538i</v>
      </c>
      <c r="N84" s="57">
        <f t="shared" si="12"/>
        <v>90.015342092794768</v>
      </c>
      <c r="O84" s="57">
        <f t="shared" si="13"/>
        <v>82.584410100488725</v>
      </c>
      <c r="P84" s="371">
        <f t="shared" si="14"/>
        <v>82.584410100488725</v>
      </c>
      <c r="Q84" s="371">
        <f t="shared" si="15"/>
        <v>-89.984657907205232</v>
      </c>
      <c r="R84" s="12">
        <f t="shared" si="16"/>
        <v>90.015342092794768</v>
      </c>
      <c r="S84" s="57">
        <f t="shared" si="17"/>
        <v>1.1638249245654686E-3</v>
      </c>
      <c r="T84" s="12">
        <f t="shared" si="0"/>
        <v>82.584410100488725</v>
      </c>
    </row>
    <row r="85" spans="1:20" x14ac:dyDescent="0.3">
      <c r="A85" s="57">
        <f t="shared" si="1"/>
        <v>7.3403152712905477</v>
      </c>
      <c r="B85" s="12">
        <f t="shared" si="18"/>
        <v>1.1682474592788175</v>
      </c>
      <c r="C85" s="57" t="str">
        <f t="shared" si="2"/>
        <v>3.60564090942561-13414.4631939019i</v>
      </c>
      <c r="D85" s="57" t="str">
        <f t="shared" si="3"/>
        <v>3.47083333329753-9082.26203978323i</v>
      </c>
      <c r="E85" s="57" t="str">
        <f t="shared" si="4"/>
        <v>162.469536984121+0.000697155938408256i</v>
      </c>
      <c r="F85" s="57" t="str">
        <f t="shared" si="5"/>
        <v>3.07957957956084-170462.875920452i</v>
      </c>
      <c r="G85" s="57" t="str">
        <f t="shared" si="6"/>
        <v>0.999999999993917-2.46634593113862E-06i</v>
      </c>
      <c r="H85" s="57" t="str">
        <f t="shared" si="7"/>
        <v>550.000007765583-0.0134474589776242i</v>
      </c>
      <c r="I85" s="57" t="str">
        <f t="shared" si="8"/>
        <v>-4.05230497134451-634765.405023471i</v>
      </c>
      <c r="K85" s="57" t="str">
        <f t="shared" si="9"/>
        <v>0.00909090895711781-1.06962344493971E-06i</v>
      </c>
      <c r="L85" s="57" t="str">
        <f t="shared" si="10"/>
        <v>0.00075-567.641376789815i</v>
      </c>
      <c r="M85" s="57" t="str">
        <f t="shared" si="11"/>
        <v>0.00075-89.43929256142i</v>
      </c>
      <c r="N85" s="57">
        <f t="shared" si="12"/>
        <v>90.015400392739423</v>
      </c>
      <c r="O85" s="57">
        <f t="shared" si="13"/>
        <v>82.551466277939497</v>
      </c>
      <c r="P85" s="371">
        <f t="shared" si="14"/>
        <v>82.551466277939497</v>
      </c>
      <c r="Q85" s="371">
        <f t="shared" si="15"/>
        <v>-89.984599607260577</v>
      </c>
      <c r="R85" s="12">
        <f t="shared" si="16"/>
        <v>90.015400392739423</v>
      </c>
      <c r="S85" s="57">
        <f t="shared" si="17"/>
        <v>1.1682474592788175E-3</v>
      </c>
      <c r="T85" s="12">
        <f t="shared" si="0"/>
        <v>82.551466277939497</v>
      </c>
    </row>
    <row r="86" spans="1:20" x14ac:dyDescent="0.3">
      <c r="A86" s="57">
        <f t="shared" si="1"/>
        <v>7.3682084693214529</v>
      </c>
      <c r="B86" s="12">
        <f t="shared" si="18"/>
        <v>1.1726867996240771</v>
      </c>
      <c r="C86" s="57" t="str">
        <f t="shared" si="2"/>
        <v>3.60564090904371-13363.6812084229i</v>
      </c>
      <c r="D86" s="57" t="str">
        <f t="shared" si="3"/>
        <v>3.47083333329727-9047.88009550518i</v>
      </c>
      <c r="E86" s="57" t="str">
        <f t="shared" si="4"/>
        <v>162.469536984291+0.000699805130999556i</v>
      </c>
      <c r="F86" s="57" t="str">
        <f t="shared" si="5"/>
        <v>3.07957957956071-169817.569157711i</v>
      </c>
      <c r="G86" s="57" t="str">
        <f t="shared" si="6"/>
        <v>0.999999999993871-2.47571804567684E-06i</v>
      </c>
      <c r="H86" s="57" t="str">
        <f t="shared" si="7"/>
        <v>550.000007824711-0.0134985593324441i</v>
      </c>
      <c r="I86" s="57" t="str">
        <f t="shared" si="8"/>
        <v>-4.05230498242545-632362.427868165i</v>
      </c>
      <c r="K86" s="57" t="str">
        <f t="shared" si="9"/>
        <v>0.00909090895609911-1.07368801390253E-06i</v>
      </c>
      <c r="L86" s="57" t="str">
        <f t="shared" si="10"/>
        <v>0.00075-565.492505269789i</v>
      </c>
      <c r="M86" s="57" t="str">
        <f t="shared" si="11"/>
        <v>0.00075-89.1007098639377i</v>
      </c>
      <c r="N86" s="57">
        <f t="shared" si="12"/>
        <v>90.015458914223771</v>
      </c>
      <c r="O86" s="57">
        <f t="shared" si="13"/>
        <v>82.51852245542355</v>
      </c>
      <c r="P86" s="371">
        <f t="shared" si="14"/>
        <v>82.51852245542355</v>
      </c>
      <c r="Q86" s="371">
        <f t="shared" si="15"/>
        <v>-89.984541085776229</v>
      </c>
      <c r="R86" s="12">
        <f t="shared" si="16"/>
        <v>90.015458914223771</v>
      </c>
      <c r="S86" s="57">
        <f t="shared" si="17"/>
        <v>1.1726867996240771E-3</v>
      </c>
      <c r="T86" s="12">
        <f t="shared" si="0"/>
        <v>82.51852245542355</v>
      </c>
    </row>
    <row r="87" spans="1:20" x14ac:dyDescent="0.3">
      <c r="A87" s="57">
        <f t="shared" si="1"/>
        <v>7.3962076615048735</v>
      </c>
      <c r="B87" s="12">
        <f t="shared" si="18"/>
        <v>1.1771430094626485</v>
      </c>
      <c r="C87" s="57" t="str">
        <f t="shared" si="2"/>
        <v>3.60564090865887-13313.0914639845i</v>
      </c>
      <c r="D87" s="57" t="str">
        <f t="shared" si="3"/>
        <v>3.470833333297-9013.6283080199i</v>
      </c>
      <c r="E87" s="57" t="str">
        <f t="shared" si="4"/>
        <v>162.469536984463+0.000702464390523023i</v>
      </c>
      <c r="F87" s="57" t="str">
        <f t="shared" si="5"/>
        <v>3.07957957956056-169174.705277714i</v>
      </c>
      <c r="G87" s="57" t="str">
        <f t="shared" si="6"/>
        <v>0.999999999993824-2.48512577425029E-06i</v>
      </c>
      <c r="H87" s="57" t="str">
        <f t="shared" si="7"/>
        <v>550.000007884296-0.0135498538687363i</v>
      </c>
      <c r="I87" s="57" t="str">
        <f t="shared" si="8"/>
        <v>-4.05230499359239-629968.54745869i</v>
      </c>
      <c r="K87" s="57" t="str">
        <f t="shared" si="9"/>
        <v>0.00909090895507254-1.07776802822592E-06i</v>
      </c>
      <c r="L87" s="57" t="str">
        <f t="shared" si="10"/>
        <v>0.00075-563.351768549302i</v>
      </c>
      <c r="M87" s="57" t="str">
        <f t="shared" si="11"/>
        <v>0.00075-88.7634089100793i</v>
      </c>
      <c r="N87" s="57">
        <f t="shared" si="12"/>
        <v>90.015517658089678</v>
      </c>
      <c r="O87" s="57">
        <f t="shared" si="13"/>
        <v>82.485578632941085</v>
      </c>
      <c r="P87" s="371">
        <f t="shared" si="14"/>
        <v>82.485578632941085</v>
      </c>
      <c r="Q87" s="371">
        <f t="shared" si="15"/>
        <v>-89.984482341910322</v>
      </c>
      <c r="R87" s="12">
        <f t="shared" si="16"/>
        <v>90.015517658089678</v>
      </c>
      <c r="S87" s="57">
        <f t="shared" si="17"/>
        <v>1.1771430094626484E-3</v>
      </c>
      <c r="T87" s="12">
        <f t="shared" si="0"/>
        <v>82.485578632941085</v>
      </c>
    </row>
    <row r="88" spans="1:20" x14ac:dyDescent="0.3">
      <c r="A88" s="57">
        <f t="shared" si="1"/>
        <v>7.4243132506185932</v>
      </c>
      <c r="B88" s="12">
        <f t="shared" si="18"/>
        <v>1.1816161528986067</v>
      </c>
      <c r="C88" s="57" t="str">
        <f t="shared" si="2"/>
        <v>3.6056409082711-13262.6932328365i</v>
      </c>
      <c r="D88" s="57" t="str">
        <f t="shared" si="3"/>
        <v>3.47083333329672-8979.50618460393i</v>
      </c>
      <c r="E88" s="57" t="str">
        <f t="shared" si="4"/>
        <v>162.469536984635+0.000705133755232952i</v>
      </c>
      <c r="F88" s="57" t="str">
        <f t="shared" si="5"/>
        <v>3.07957957956041-168534.275032648i</v>
      </c>
      <c r="G88" s="57" t="str">
        <f t="shared" si="6"/>
        <v>0.999999999993777-2.49456925219233E-06i</v>
      </c>
      <c r="H88" s="57" t="str">
        <f t="shared" si="7"/>
        <v>550.000007944326-0.013601343324388i</v>
      </c>
      <c r="I88" s="57" t="str">
        <f t="shared" si="8"/>
        <v>-4.05230500484183-627583.729358254i</v>
      </c>
      <c r="K88" s="57" t="str">
        <f t="shared" si="9"/>
        <v>0.00909090895403829-1.08186354660229E-06i</v>
      </c>
      <c r="L88" s="57" t="str">
        <f t="shared" si="10"/>
        <v>0.00075-561.219135833137i</v>
      </c>
      <c r="M88" s="57" t="str">
        <f t="shared" si="11"/>
        <v>0.00075-88.4273848476583i</v>
      </c>
      <c r="N88" s="57">
        <f t="shared" si="12"/>
        <v>90.015576625182177</v>
      </c>
      <c r="O88" s="57">
        <f t="shared" si="13"/>
        <v>82.452634810492498</v>
      </c>
      <c r="P88" s="371">
        <f t="shared" si="14"/>
        <v>82.452634810492498</v>
      </c>
      <c r="Q88" s="371">
        <f t="shared" si="15"/>
        <v>-89.984423374817823</v>
      </c>
      <c r="R88" s="12">
        <f t="shared" si="16"/>
        <v>90.015576625182177</v>
      </c>
      <c r="S88" s="57">
        <f t="shared" si="17"/>
        <v>1.1816161528986067E-3</v>
      </c>
      <c r="T88" s="12">
        <f t="shared" si="0"/>
        <v>82.452634810492498</v>
      </c>
    </row>
    <row r="89" spans="1:20" x14ac:dyDescent="0.3">
      <c r="A89" s="57">
        <f t="shared" si="1"/>
        <v>7.4525256409709444</v>
      </c>
      <c r="B89" s="12">
        <f t="shared" si="18"/>
        <v>1.1861062942796214</v>
      </c>
      <c r="C89" s="57" t="str">
        <f t="shared" si="2"/>
        <v>3.60564090788036-13212.4857899831i</v>
      </c>
      <c r="D89" s="57" t="str">
        <f t="shared" si="3"/>
        <v>3.47083333329644-8945.51323439905i</v>
      </c>
      <c r="E89" s="57" t="str">
        <f t="shared" si="4"/>
        <v>162.469536984809+0.000707813263529097i</v>
      </c>
      <c r="F89" s="57" t="str">
        <f t="shared" si="5"/>
        <v>3.07957957956027-167896.269209709i</v>
      </c>
      <c r="G89" s="57" t="str">
        <f t="shared" si="6"/>
        <v>0.99999999999373-2.50404861535054E-06i</v>
      </c>
      <c r="H89" s="57" t="str">
        <f t="shared" si="7"/>
        <v>550.000008004821-0.0136530284400987i</v>
      </c>
      <c r="I89" s="57" t="str">
        <f t="shared" si="8"/>
        <v>-4.05230501617919-625207.939260468i</v>
      </c>
      <c r="K89" s="57" t="str">
        <f t="shared" si="9"/>
        <v>0.00909090895299605-1.08597462794697E-06i</v>
      </c>
      <c r="L89" s="57" t="str">
        <f t="shared" si="10"/>
        <v>0.00075-559.094576442653i</v>
      </c>
      <c r="M89" s="57" t="str">
        <f t="shared" si="11"/>
        <v>0.00075-88.0926328428554i</v>
      </c>
      <c r="N89" s="57">
        <f t="shared" si="12"/>
        <v>90.01563581634953</v>
      </c>
      <c r="O89" s="57">
        <f t="shared" si="13"/>
        <v>82.419690988077875</v>
      </c>
      <c r="P89" s="371">
        <f t="shared" si="14"/>
        <v>82.419690988077875</v>
      </c>
      <c r="Q89" s="371">
        <f t="shared" si="15"/>
        <v>-89.98436418365047</v>
      </c>
      <c r="R89" s="12">
        <f t="shared" si="16"/>
        <v>90.01563581634953</v>
      </c>
      <c r="S89" s="57">
        <f t="shared" si="17"/>
        <v>1.1861062942796214E-3</v>
      </c>
      <c r="T89" s="12">
        <f t="shared" si="0"/>
        <v>82.419690988077875</v>
      </c>
    </row>
    <row r="90" spans="1:20" x14ac:dyDescent="0.3">
      <c r="A90" s="57">
        <f t="shared" si="1"/>
        <v>7.4808452384066335</v>
      </c>
      <c r="B90" s="12">
        <f t="shared" si="18"/>
        <v>1.190613498197884</v>
      </c>
      <c r="C90" s="57" t="str">
        <f t="shared" si="2"/>
        <v>3.60564090748664-13162.4684131736i</v>
      </c>
      <c r="D90" s="57" t="str">
        <f t="shared" si="3"/>
        <v>3.47083333329615-8911.64896840528i</v>
      </c>
      <c r="E90" s="57" t="str">
        <f t="shared" si="4"/>
        <v>162.469536984984+0.000710502953957039i</v>
      </c>
      <c r="F90" s="57" t="str">
        <f t="shared" si="5"/>
        <v>3.07957957956012-167260.678630971i</v>
      </c>
      <c r="G90" s="57" t="str">
        <f t="shared" si="6"/>
        <v>0.999999999993682-2.51356400008875E-06i</v>
      </c>
      <c r="H90" s="57" t="str">
        <f t="shared" si="7"/>
        <v>550.000008065772-0.0137049099593743i</v>
      </c>
      <c r="I90" s="57" t="str">
        <f t="shared" si="8"/>
        <v>-4.05230502760138-622841.142988786i</v>
      </c>
      <c r="K90" s="57" t="str">
        <f t="shared" si="9"/>
        <v>0.00909090895194594-1.09010133139926E-06i</v>
      </c>
      <c r="L90" s="57" t="str">
        <f t="shared" si="10"/>
        <v>0.00075-556.978059815356i</v>
      </c>
      <c r="M90" s="57" t="str">
        <f t="shared" si="11"/>
        <v>0.00075-87.7591480801504i</v>
      </c>
      <c r="N90" s="57">
        <f t="shared" si="12"/>
        <v>90.015695232443221</v>
      </c>
      <c r="O90" s="57">
        <f t="shared" si="13"/>
        <v>82.386747165697614</v>
      </c>
      <c r="P90" s="371">
        <f t="shared" si="14"/>
        <v>82.386747165697614</v>
      </c>
      <c r="Q90" s="371">
        <f t="shared" si="15"/>
        <v>-89.984304767556779</v>
      </c>
      <c r="R90" s="12">
        <f t="shared" si="16"/>
        <v>90.015695232443221</v>
      </c>
      <c r="S90" s="57">
        <f t="shared" si="17"/>
        <v>1.1906134981978841E-3</v>
      </c>
      <c r="T90" s="12">
        <f t="shared" si="0"/>
        <v>82.386747165697614</v>
      </c>
    </row>
    <row r="91" spans="1:20" x14ac:dyDescent="0.3">
      <c r="A91" s="57">
        <f t="shared" si="1"/>
        <v>7.5092724503125785</v>
      </c>
      <c r="B91" s="12">
        <f t="shared" si="18"/>
        <v>1.195137829491036</v>
      </c>
      <c r="C91" s="57" t="str">
        <f t="shared" si="2"/>
        <v>3.60564090708993-13112.6403828911i</v>
      </c>
      <c r="D91" s="57" t="str">
        <f t="shared" si="3"/>
        <v>3.47083333329587-8877.91289947377i</v>
      </c>
      <c r="E91" s="57" t="str">
        <f t="shared" si="4"/>
        <v>162.469536985159+0.000713202865208938i</v>
      </c>
      <c r="F91" s="57" t="str">
        <f t="shared" si="5"/>
        <v>3.07957957955998-166627.494153247i</v>
      </c>
      <c r="G91" s="57" t="str">
        <f t="shared" si="6"/>
        <v>0.999999999993634-2.52311554328897E-06i</v>
      </c>
      <c r="H91" s="57" t="str">
        <f t="shared" si="7"/>
        <v>550.000008127189-0.0137569886285528i</v>
      </c>
      <c r="I91" s="57" t="str">
        <f t="shared" si="8"/>
        <v>-4.05230503911196-620483.306496045i</v>
      </c>
      <c r="K91" s="57" t="str">
        <f t="shared" si="9"/>
        <v>0.0090909089508878-1.09424371632311E-06i</v>
      </c>
      <c r="L91" s="57" t="str">
        <f t="shared" si="10"/>
        <v>0.00075-554.869555504438i</v>
      </c>
      <c r="M91" s="57" t="str">
        <f t="shared" si="11"/>
        <v>0.00075-87.4269257622541i</v>
      </c>
      <c r="N91" s="57">
        <f t="shared" si="12"/>
        <v>90.015754874317963</v>
      </c>
      <c r="O91" s="57">
        <f t="shared" si="13"/>
        <v>82.353803343351842</v>
      </c>
      <c r="P91" s="371">
        <f t="shared" si="14"/>
        <v>82.353803343351842</v>
      </c>
      <c r="Q91" s="371">
        <f t="shared" si="15"/>
        <v>-89.984245125682037</v>
      </c>
      <c r="R91" s="12">
        <f t="shared" si="16"/>
        <v>90.015754874317963</v>
      </c>
      <c r="S91" s="57">
        <f t="shared" si="17"/>
        <v>1.195137829491036E-3</v>
      </c>
      <c r="T91" s="12">
        <f t="shared" si="0"/>
        <v>82.353803343351842</v>
      </c>
    </row>
    <row r="92" spans="1:20" x14ac:dyDescent="0.3">
      <c r="A92" s="57">
        <f t="shared" si="1"/>
        <v>7.5378076856237675</v>
      </c>
      <c r="B92" s="12">
        <f t="shared" si="18"/>
        <v>1.199679353243102</v>
      </c>
      <c r="C92" s="57" t="str">
        <f t="shared" si="2"/>
        <v>3.60564090669023-13063.0009823428i</v>
      </c>
      <c r="D92" s="57" t="str">
        <f t="shared" si="3"/>
        <v>3.47083333329559-8844.30454229985i</v>
      </c>
      <c r="E92" s="57" t="str">
        <f t="shared" si="4"/>
        <v>162.469536985338+0.000715913036123884i</v>
      </c>
      <c r="F92" s="57" t="str">
        <f t="shared" si="5"/>
        <v>3.07957957955983-165996.706667968i</v>
      </c>
      <c r="G92" s="57" t="str">
        <f t="shared" si="6"/>
        <v>0.999999999993585-2.53270338235334E-06i</v>
      </c>
      <c r="H92" s="57" t="str">
        <f t="shared" si="7"/>
        <v>550.000008189074-0.0138092651968031i</v>
      </c>
      <c r="I92" s="57" t="str">
        <f t="shared" si="8"/>
        <v>-4.05230505070941-618134.395863982i</v>
      </c>
      <c r="K92" s="57" t="str">
        <f t="shared" si="9"/>
        <v>0.00909090894982159-1.09840184230814E-06i</v>
      </c>
      <c r="L92" s="57" t="str">
        <f t="shared" si="10"/>
        <v>0.00075-552.769033178362i</v>
      </c>
      <c r="M92" s="57" t="str">
        <f t="shared" si="11"/>
        <v>0.00075-87.095961110036i</v>
      </c>
      <c r="N92" s="57">
        <f t="shared" si="12"/>
        <v>90.015814742831751</v>
      </c>
      <c r="O92" s="57">
        <f t="shared" si="13"/>
        <v>82.320859521040973</v>
      </c>
      <c r="P92" s="371">
        <f t="shared" si="14"/>
        <v>82.320859521040973</v>
      </c>
      <c r="Q92" s="371">
        <f t="shared" si="15"/>
        <v>-89.984185257168249</v>
      </c>
      <c r="R92" s="12">
        <f t="shared" si="16"/>
        <v>90.015814742831751</v>
      </c>
      <c r="S92" s="57">
        <f t="shared" si="17"/>
        <v>1.199679353243102E-3</v>
      </c>
      <c r="T92" s="12">
        <f t="shared" si="0"/>
        <v>82.320859521040973</v>
      </c>
    </row>
    <row r="93" spans="1:20" x14ac:dyDescent="0.3">
      <c r="A93" s="57">
        <f t="shared" si="1"/>
        <v>7.5664513548291383</v>
      </c>
      <c r="B93" s="12">
        <f t="shared" si="18"/>
        <v>1.2042381347854259</v>
      </c>
      <c r="C93" s="57" t="str">
        <f t="shared" si="2"/>
        <v>3.60564090628748-13013.5494974493i</v>
      </c>
      <c r="D93" s="57" t="str">
        <f t="shared" si="3"/>
        <v>3.4708333332953-8810.82341341603i</v>
      </c>
      <c r="E93" s="57" t="str">
        <f t="shared" si="4"/>
        <v>162.469536985517+0.000718633505688649i</v>
      </c>
      <c r="F93" s="57" t="str">
        <f t="shared" si="5"/>
        <v>3.07957957955968-165368.307101043i</v>
      </c>
      <c r="G93" s="57" t="str">
        <f t="shared" si="6"/>
        <v>0.999999999993537-2.54232765520616E-06i</v>
      </c>
      <c r="H93" s="57" t="str">
        <f t="shared" si="7"/>
        <v>550.000008251426-0.0138617404161437i</v>
      </c>
      <c r="I93" s="57" t="str">
        <f t="shared" si="8"/>
        <v>-4.05230506239497-615794.37730272i</v>
      </c>
      <c r="K93" s="57" t="str">
        <f t="shared" si="9"/>
        <v>0.00909090894874734-1.10257576917035E-06i</v>
      </c>
      <c r="L93" s="57" t="str">
        <f t="shared" si="10"/>
        <v>0.00075-550.676462620404i</v>
      </c>
      <c r="M93" s="57" t="str">
        <f t="shared" si="11"/>
        <v>0.00075-86.7662493624588i</v>
      </c>
      <c r="N93" s="57">
        <f t="shared" si="12"/>
        <v>90.015874838845775</v>
      </c>
      <c r="O93" s="57">
        <f t="shared" si="13"/>
        <v>82.287915698765261</v>
      </c>
      <c r="P93" s="371">
        <f t="shared" si="14"/>
        <v>82.287915698765261</v>
      </c>
      <c r="Q93" s="371">
        <f t="shared" si="15"/>
        <v>-89.984125161154225</v>
      </c>
      <c r="R93" s="12">
        <f t="shared" si="16"/>
        <v>90.015874838845775</v>
      </c>
      <c r="S93" s="57">
        <f t="shared" si="17"/>
        <v>1.2042381347854259E-3</v>
      </c>
      <c r="T93" s="12">
        <f t="shared" si="0"/>
        <v>82.287915698765261</v>
      </c>
    </row>
    <row r="94" spans="1:20" x14ac:dyDescent="0.3">
      <c r="A94" s="57">
        <f t="shared" si="1"/>
        <v>7.5952038699774889</v>
      </c>
      <c r="B94" s="12">
        <f t="shared" si="18"/>
        <v>1.2088142396976105</v>
      </c>
      <c r="C94" s="57" t="str">
        <f t="shared" si="2"/>
        <v>3.60564090588163-12964.2852168341i</v>
      </c>
      <c r="D94" s="57" t="str">
        <f t="shared" si="3"/>
        <v>3.47083333329501-8777.46903118502i</v>
      </c>
      <c r="E94" s="57" t="str">
        <f t="shared" si="4"/>
        <v>162.469536985697+0.000721364313038037i</v>
      </c>
      <c r="F94" s="57" t="str">
        <f t="shared" si="5"/>
        <v>3.07957957955952-164742.286412735i</v>
      </c>
      <c r="G94" s="57" t="str">
        <f t="shared" si="6"/>
        <v>0.999999999993487-2.55198850029582E-06i</v>
      </c>
      <c r="H94" s="57" t="str">
        <f t="shared" si="7"/>
        <v>550.000008314259-0.0139144150414517i</v>
      </c>
      <c r="I94" s="57" t="str">
        <f t="shared" si="8"/>
        <v>-4.05230507417091-613463.217150324i</v>
      </c>
      <c r="K94" s="57" t="str">
        <f t="shared" si="9"/>
        <v>0.00909090894766481-1.10676555695303E-06i</v>
      </c>
      <c r="L94" s="57" t="str">
        <f t="shared" si="10"/>
        <v>0.00075-548.591813728235i</v>
      </c>
      <c r="M94" s="57" t="str">
        <f t="shared" si="11"/>
        <v>0.00075-86.4377857765078i</v>
      </c>
      <c r="N94" s="57">
        <f t="shared" si="12"/>
        <v>90.015935163224569</v>
      </c>
      <c r="O94" s="57">
        <f t="shared" si="13"/>
        <v>82.254971876524806</v>
      </c>
      <c r="P94" s="371">
        <f t="shared" si="14"/>
        <v>82.254971876524806</v>
      </c>
      <c r="Q94" s="371">
        <f t="shared" si="15"/>
        <v>-89.984064836775431</v>
      </c>
      <c r="R94" s="12">
        <f t="shared" si="16"/>
        <v>90.015935163224569</v>
      </c>
      <c r="S94" s="57">
        <f t="shared" si="17"/>
        <v>1.2088142396976104E-3</v>
      </c>
      <c r="T94" s="12">
        <f t="shared" si="0"/>
        <v>82.254971876524806</v>
      </c>
    </row>
    <row r="95" spans="1:20" x14ac:dyDescent="0.3">
      <c r="A95" s="57">
        <f t="shared" si="1"/>
        <v>7.6240656446834034</v>
      </c>
      <c r="B95" s="12">
        <f t="shared" si="18"/>
        <v>1.2134077338084615</v>
      </c>
      <c r="C95" s="57" t="str">
        <f t="shared" si="2"/>
        <v>3.6056409054727-12915.2074318143i</v>
      </c>
      <c r="D95" s="57" t="str">
        <f t="shared" si="3"/>
        <v>3.47083333329472-8744.24091579283i</v>
      </c>
      <c r="E95" s="57" t="str">
        <f t="shared" si="4"/>
        <v>162.469536985879+0.000724105497455678i</v>
      </c>
      <c r="F95" s="57" t="str">
        <f t="shared" si="5"/>
        <v>3.07957957955937-164118.635597524i</v>
      </c>
      <c r="G95" s="57" t="str">
        <f t="shared" si="6"/>
        <v>0.999999999993438-2.56168605659681E-06i</v>
      </c>
      <c r="H95" s="57" t="str">
        <f t="shared" si="7"/>
        <v>550.000008377566-0.0139672898304679i</v>
      </c>
      <c r="I95" s="57" t="str">
        <f t="shared" si="8"/>
        <v>-4.05230508603407-611140.881872252i</v>
      </c>
      <c r="K95" s="57" t="str">
        <f t="shared" si="9"/>
        <v>0.00909090894657411-1.11097126592771E-06i</v>
      </c>
      <c r="L95" s="57" t="str">
        <f t="shared" si="10"/>
        <v>0.00075-546.515056513484i</v>
      </c>
      <c r="M95" s="57" t="str">
        <f t="shared" si="11"/>
        <v>0.00075-86.1105656271244i</v>
      </c>
      <c r="N95" s="57">
        <f t="shared" si="12"/>
        <v>90.015995716835889</v>
      </c>
      <c r="O95" s="57">
        <f t="shared" si="13"/>
        <v>82.222028054320063</v>
      </c>
      <c r="P95" s="371">
        <f t="shared" si="14"/>
        <v>82.222028054320063</v>
      </c>
      <c r="Q95" s="371">
        <f t="shared" si="15"/>
        <v>-89.984004283164111</v>
      </c>
      <c r="R95" s="12">
        <f t="shared" si="16"/>
        <v>90.015995716835889</v>
      </c>
      <c r="S95" s="57">
        <f t="shared" si="17"/>
        <v>1.2134077338084614E-3</v>
      </c>
      <c r="T95" s="12">
        <f t="shared" si="0"/>
        <v>82.222028054320063</v>
      </c>
    </row>
    <row r="96" spans="1:20" x14ac:dyDescent="0.3">
      <c r="A96" s="57">
        <f t="shared" si="1"/>
        <v>7.6530370941332011</v>
      </c>
      <c r="B96" s="12">
        <f t="shared" si="18"/>
        <v>1.2180186831969337</v>
      </c>
      <c r="C96" s="57" t="str">
        <f t="shared" si="2"/>
        <v>3.60564090506066-12866.3154363894i</v>
      </c>
      <c r="D96" s="57" t="str">
        <f t="shared" si="3"/>
        <v>3.47083333329442-8711.13858924186i</v>
      </c>
      <c r="E96" s="57" t="str">
        <f t="shared" si="4"/>
        <v>162.469536986062+0.000726857098374448i</v>
      </c>
      <c r="F96" s="57" t="str">
        <f t="shared" si="5"/>
        <v>3.07957957955922-163497.345683985i</v>
      </c>
      <c r="G96" s="57" t="str">
        <f t="shared" si="6"/>
        <v>0.999999999993388-2.57142046361176E-06i</v>
      </c>
      <c r="H96" s="57" t="str">
        <f t="shared" si="7"/>
        <v>550.000008441355-0.0140203655438187i</v>
      </c>
      <c r="I96" s="57" t="str">
        <f t="shared" si="8"/>
        <v>-4.05230509798829-608827.338060942i</v>
      </c>
      <c r="K96" s="57" t="str">
        <f t="shared" si="9"/>
        <v>0.0090909089454751-1.11519295659486E-06i</v>
      </c>
      <c r="L96" s="57" t="str">
        <f t="shared" si="10"/>
        <v>0.00075-544.446161101299i</v>
      </c>
      <c r="M96" s="57" t="str">
        <f t="shared" si="11"/>
        <v>0.00075-85.7845842071375i</v>
      </c>
      <c r="N96" s="57">
        <f t="shared" si="12"/>
        <v>90.016056500550846</v>
      </c>
      <c r="O96" s="57">
        <f t="shared" si="13"/>
        <v>82.189084232151274</v>
      </c>
      <c r="P96" s="371">
        <f t="shared" si="14"/>
        <v>82.189084232151274</v>
      </c>
      <c r="Q96" s="371">
        <f t="shared" si="15"/>
        <v>-89.983943499449154</v>
      </c>
      <c r="R96" s="12">
        <f t="shared" si="16"/>
        <v>90.016056500550846</v>
      </c>
      <c r="S96" s="57">
        <f t="shared" si="17"/>
        <v>1.2180186831969337E-3</v>
      </c>
      <c r="T96" s="12">
        <f t="shared" si="0"/>
        <v>82.189084232151274</v>
      </c>
    </row>
    <row r="97" spans="1:20" x14ac:dyDescent="0.3">
      <c r="A97" s="57">
        <f t="shared" si="1"/>
        <v>7.6821186350909079</v>
      </c>
      <c r="B97" s="12">
        <f t="shared" si="18"/>
        <v>1.2226471541930821</v>
      </c>
      <c r="C97" s="57" t="str">
        <f t="shared" si="2"/>
        <v>3.60564090464549-12817.6085272314i</v>
      </c>
      <c r="D97" s="57" t="str">
        <f t="shared" si="3"/>
        <v>3.47083333329413-8678.16157534403i</v>
      </c>
      <c r="E97" s="57" t="str">
        <f t="shared" si="4"/>
        <v>162.469536986247+0.00072961915537702i</v>
      </c>
      <c r="F97" s="57" t="str">
        <f t="shared" si="5"/>
        <v>3.07957957955906-162878.407734653i</v>
      </c>
      <c r="G97" s="57" t="str">
        <f t="shared" si="6"/>
        <v>0.999999999993338-2.58119186137335E-06i</v>
      </c>
      <c r="H97" s="57" t="str">
        <f t="shared" si="7"/>
        <v>550.000008505635-0.014073642945019i</v>
      </c>
      <c r="I97" s="57" t="str">
        <f t="shared" si="8"/>
        <v>-4.05230511003505-606522.552435291i</v>
      </c>
      <c r="K97" s="57" t="str">
        <f t="shared" si="9"/>
        <v>0.00909090894436765-1.11943068968489E-06i</v>
      </c>
      <c r="L97" s="57" t="str">
        <f t="shared" si="10"/>
        <v>0.00075-542.385097729925i</v>
      </c>
      <c r="M97" s="57" t="str">
        <f t="shared" si="11"/>
        <v>0.00075-85.459836827194i</v>
      </c>
      <c r="N97" s="57">
        <f t="shared" si="12"/>
        <v>90.016117515243792</v>
      </c>
      <c r="O97" s="57">
        <f t="shared" si="13"/>
        <v>82.156140410018537</v>
      </c>
      <c r="P97" s="371">
        <f t="shared" si="14"/>
        <v>82.156140410018537</v>
      </c>
      <c r="Q97" s="371">
        <f t="shared" si="15"/>
        <v>-89.983882484756208</v>
      </c>
      <c r="R97" s="12">
        <f t="shared" si="16"/>
        <v>90.016117515243792</v>
      </c>
      <c r="S97" s="57">
        <f t="shared" si="17"/>
        <v>1.222647154193082E-3</v>
      </c>
      <c r="T97" s="12">
        <f t="shared" si="0"/>
        <v>82.156140410018537</v>
      </c>
    </row>
    <row r="98" spans="1:20" x14ac:dyDescent="0.3">
      <c r="A98" s="57">
        <f t="shared" si="1"/>
        <v>7.7113106859042526</v>
      </c>
      <c r="B98" s="12">
        <f t="shared" si="18"/>
        <v>1.2272932133790158</v>
      </c>
      <c r="C98" s="57" t="str">
        <f t="shared" si="2"/>
        <v>3.60564090422716-12769.0860036754i</v>
      </c>
      <c r="D98" s="57" t="str">
        <f t="shared" si="3"/>
        <v>3.47083333329383-8645.30939971395i</v>
      </c>
      <c r="E98" s="57" t="str">
        <f t="shared" si="4"/>
        <v>162.469536986433+0.000732391708196526i</v>
      </c>
      <c r="F98" s="57" t="str">
        <f t="shared" si="5"/>
        <v>3.07957957955891-162261.812845899i</v>
      </c>
      <c r="G98" s="57" t="str">
        <f t="shared" si="6"/>
        <v>0.999999999993287-2.59100039044644E-06i</v>
      </c>
      <c r="H98" s="57" t="str">
        <f t="shared" si="7"/>
        <v>550.000008570399-0.0141271228004813i</v>
      </c>
      <c r="I98" s="57" t="str">
        <f t="shared" si="8"/>
        <v>-4.05230512217211-604226.491840178i</v>
      </c>
      <c r="K98" s="57" t="str">
        <f t="shared" si="9"/>
        <v>0.00909090894325184-1.12368452615902E-06i</v>
      </c>
      <c r="L98" s="57" t="str">
        <f t="shared" si="10"/>
        <v>0.00075-540.331836750275i</v>
      </c>
      <c r="M98" s="57" t="str">
        <f t="shared" si="11"/>
        <v>0.00075-85.1363188156943i</v>
      </c>
      <c r="N98" s="57">
        <f t="shared" si="12"/>
        <v>90.016178761792503</v>
      </c>
      <c r="O98" s="57">
        <f t="shared" si="13"/>
        <v>82.123196587922365</v>
      </c>
      <c r="P98" s="371">
        <f t="shared" si="14"/>
        <v>82.123196587922365</v>
      </c>
      <c r="Q98" s="371">
        <f t="shared" si="15"/>
        <v>-89.983821238207497</v>
      </c>
      <c r="R98" s="12">
        <f t="shared" si="16"/>
        <v>90.016178761792503</v>
      </c>
      <c r="S98" s="57">
        <f t="shared" si="17"/>
        <v>1.2272932133790158E-3</v>
      </c>
      <c r="T98" s="12">
        <f t="shared" si="0"/>
        <v>82.123196587922365</v>
      </c>
    </row>
    <row r="99" spans="1:20" x14ac:dyDescent="0.3">
      <c r="A99" s="57">
        <f t="shared" si="1"/>
        <v>7.7406136665106891</v>
      </c>
      <c r="B99" s="12">
        <f t="shared" si="18"/>
        <v>1.2319569275898561</v>
      </c>
      <c r="C99" s="57" t="str">
        <f t="shared" si="2"/>
        <v>3.60564090380564-12720.7471677084i</v>
      </c>
      <c r="D99" s="57" t="str">
        <f t="shared" si="3"/>
        <v>3.47083333329353-8612.58158976201i</v>
      </c>
      <c r="E99" s="57" t="str">
        <f t="shared" si="4"/>
        <v>162.46953698662+0.000735174796717079i</v>
      </c>
      <c r="F99" s="57" t="str">
        <f t="shared" si="5"/>
        <v>3.07957957955875-161647.552147799i</v>
      </c>
      <c r="G99" s="57" t="str">
        <f t="shared" si="6"/>
        <v>0.999999999993236-0.00000260084619193i</v>
      </c>
      <c r="H99" s="57" t="str">
        <f t="shared" si="7"/>
        <v>550.000008635656-0.0141808058795347i</v>
      </c>
      <c r="I99" s="57" t="str">
        <f t="shared" si="8"/>
        <v>-4.05230513440163-601939.123246006i</v>
      </c>
      <c r="K99" s="57" t="str">
        <f t="shared" si="9"/>
        <v>0.00909090894212755-1.12795452721007E-06i</v>
      </c>
      <c r="L99" s="57" t="str">
        <f t="shared" si="10"/>
        <v>0.00075-538.286348625497i</v>
      </c>
      <c r="M99" s="57" t="str">
        <f t="shared" si="11"/>
        <v>0.00075-84.8140255187233i</v>
      </c>
      <c r="N99" s="57">
        <f t="shared" si="12"/>
        <v>90.016240241077952</v>
      </c>
      <c r="O99" s="57">
        <f t="shared" si="13"/>
        <v>82.090252765862871</v>
      </c>
      <c r="P99" s="371">
        <f t="shared" si="14"/>
        <v>82.090252765862871</v>
      </c>
      <c r="Q99" s="371">
        <f t="shared" si="15"/>
        <v>-89.983759758922048</v>
      </c>
      <c r="R99" s="12">
        <f t="shared" si="16"/>
        <v>90.016240241077952</v>
      </c>
      <c r="S99" s="57">
        <f t="shared" si="17"/>
        <v>1.231956927589856E-3</v>
      </c>
      <c r="T99" s="12">
        <f t="shared" si="0"/>
        <v>82.090252765862871</v>
      </c>
    </row>
    <row r="100" spans="1:20" x14ac:dyDescent="0.3">
      <c r="A100" s="57">
        <f t="shared" si="1"/>
        <v>7.77002799844343</v>
      </c>
      <c r="B100" s="12">
        <f t="shared" si="18"/>
        <v>1.2366383639146976</v>
      </c>
      <c r="C100" s="57" t="str">
        <f t="shared" si="2"/>
        <v>3.60564090338091-12672.5913239601i</v>
      </c>
      <c r="D100" s="57" t="str">
        <f t="shared" si="3"/>
        <v>3.47083333329322-8579.9776746877i</v>
      </c>
      <c r="E100" s="57" t="str">
        <f t="shared" si="4"/>
        <v>162.469536986809+0.000737968460974343i</v>
      </c>
      <c r="F100" s="57" t="str">
        <f t="shared" si="5"/>
        <v>3.07957957955859-161035.616804004i</v>
      </c>
      <c r="G100" s="57" t="str">
        <f t="shared" si="6"/>
        <v>0.999999999993184-0.0000026107294074592i</v>
      </c>
      <c r="H100" s="57" t="str">
        <f t="shared" si="7"/>
        <v>550.000008701413-0.0142346929544317i</v>
      </c>
      <c r="I100" s="57" t="str">
        <f t="shared" si="8"/>
        <v>-4.05230514672532-599660.413748206i</v>
      </c>
      <c r="K100" s="57" t="str">
        <f t="shared" si="9"/>
        <v>0.00909090894099463-0.0000011322407542634i</v>
      </c>
      <c r="L100" s="57" t="str">
        <f t="shared" si="10"/>
        <v>0.00075-536.248603930563i</v>
      </c>
      <c r="M100" s="57" t="str">
        <f t="shared" si="11"/>
        <v>0.00075-84.4929522999837i</v>
      </c>
      <c r="N100" s="57">
        <f t="shared" si="12"/>
        <v>90.016301953984595</v>
      </c>
      <c r="O100" s="57">
        <f t="shared" si="13"/>
        <v>82.057308943840439</v>
      </c>
      <c r="P100" s="371">
        <f t="shared" si="14"/>
        <v>82.057308943840439</v>
      </c>
      <c r="Q100" s="371">
        <f t="shared" si="15"/>
        <v>-89.983698046015405</v>
      </c>
      <c r="R100" s="12">
        <f t="shared" si="16"/>
        <v>90.016301953984595</v>
      </c>
      <c r="S100" s="57">
        <f t="shared" si="17"/>
        <v>1.2366383639146976E-3</v>
      </c>
      <c r="T100" s="12">
        <f t="shared" si="0"/>
        <v>82.057308943840439</v>
      </c>
    </row>
    <row r="101" spans="1:20" x14ac:dyDescent="0.3">
      <c r="A101" s="57">
        <f t="shared" si="1"/>
        <v>7.7995541048375161</v>
      </c>
      <c r="B101" s="12">
        <f t="shared" si="18"/>
        <v>1.2413375896975736</v>
      </c>
      <c r="C101" s="57" t="str">
        <f t="shared" si="2"/>
        <v>3.60564090295297-12624.6177796925i</v>
      </c>
      <c r="D101" s="57" t="str">
        <f t="shared" si="3"/>
        <v>3.47083333329292-8547.49718547274i</v>
      </c>
      <c r="E101" s="57" t="str">
        <f t="shared" si="4"/>
        <v>162.469536987+0.000740772741156135i</v>
      </c>
      <c r="F101" s="57" t="str">
        <f t="shared" si="5"/>
        <v>3.07957957955843-160425.998011621i</v>
      </c>
      <c r="G101" s="57" t="str">
        <f t="shared" si="6"/>
        <v>0.999999999993132-2.62065017920741E-06i</v>
      </c>
      <c r="H101" s="57" t="str">
        <f t="shared" si="7"/>
        <v>550.000008767671-0.014288784800357i</v>
      </c>
      <c r="I101" s="57" t="str">
        <f t="shared" si="8"/>
        <v>-4.05230515914292-597390.33056678i</v>
      </c>
      <c r="K101" s="57" t="str">
        <f t="shared" si="9"/>
        <v>0.0090909089398531-1.13654326897782E-06i</v>
      </c>
      <c r="L101" s="57" t="str">
        <f t="shared" si="10"/>
        <v>0.00075-534.218573351826i</v>
      </c>
      <c r="M101" s="57" t="str">
        <f t="shared" si="11"/>
        <v>0.00075-84.1730945407287i</v>
      </c>
      <c r="N101" s="57">
        <f t="shared" si="12"/>
        <v>90.016363901400183</v>
      </c>
      <c r="O101" s="57">
        <f t="shared" si="13"/>
        <v>82.024365121855297</v>
      </c>
      <c r="P101" s="371">
        <f t="shared" si="14"/>
        <v>82.024365121855297</v>
      </c>
      <c r="Q101" s="371">
        <f t="shared" si="15"/>
        <v>-89.983636098599817</v>
      </c>
      <c r="R101" s="12">
        <f t="shared" si="16"/>
        <v>90.016363901400183</v>
      </c>
      <c r="S101" s="57">
        <f t="shared" si="17"/>
        <v>1.2413375896975737E-3</v>
      </c>
      <c r="T101" s="12">
        <f t="shared" si="0"/>
        <v>82.024365121855297</v>
      </c>
    </row>
    <row r="102" spans="1:20" x14ac:dyDescent="0.3">
      <c r="A102" s="57">
        <f t="shared" si="1"/>
        <v>7.8291924104358985</v>
      </c>
      <c r="B102" s="12">
        <f t="shared" si="18"/>
        <v>1.2460546725384243</v>
      </c>
      <c r="C102" s="57" t="str">
        <f t="shared" si="2"/>
        <v>3.60564090252174-12576.82584479i</v>
      </c>
      <c r="D102" s="57" t="str">
        <f t="shared" si="3"/>
        <v>3.47083333329262-8515.1396548744i</v>
      </c>
      <c r="E102" s="57" t="str">
        <f t="shared" si="4"/>
        <v>162.469536987191+0.000743587677602959i</v>
      </c>
      <c r="F102" s="57" t="str">
        <f t="shared" si="5"/>
        <v>3.07957957955826-159818.687001079i</v>
      </c>
      <c r="G102" s="57" t="str">
        <f t="shared" si="6"/>
        <v>0.99999999999308-2.63060864988826E-06i</v>
      </c>
      <c r="H102" s="57" t="str">
        <f t="shared" si="7"/>
        <v>550.000008834431-0.0143430821954414i</v>
      </c>
      <c r="I102" s="57" t="str">
        <f t="shared" si="8"/>
        <v>-4.05230517165444-595128.841045818i</v>
      </c>
      <c r="K102" s="57" t="str">
        <f t="shared" si="9"/>
        <v>0.0090909089387029-1.14086213324643E-06i</v>
      </c>
      <c r="L102" s="57" t="str">
        <f t="shared" si="10"/>
        <v>0.00075-532.196227686614i</v>
      </c>
      <c r="M102" s="57" t="str">
        <f t="shared" si="11"/>
        <v>0.00075-83.8544476396976i</v>
      </c>
      <c r="N102" s="57">
        <f t="shared" si="12"/>
        <v>90.016426084215823</v>
      </c>
      <c r="O102" s="57">
        <f t="shared" si="13"/>
        <v>81.991421299907699</v>
      </c>
      <c r="P102" s="371">
        <f t="shared" si="14"/>
        <v>81.991421299907699</v>
      </c>
      <c r="Q102" s="371">
        <f t="shared" si="15"/>
        <v>-89.983573915784177</v>
      </c>
      <c r="R102" s="12">
        <f t="shared" si="16"/>
        <v>90.016426084215823</v>
      </c>
      <c r="S102" s="57">
        <f t="shared" si="17"/>
        <v>1.2460546725384244E-3</v>
      </c>
      <c r="T102" s="12">
        <f t="shared" si="0"/>
        <v>81.991421299907699</v>
      </c>
    </row>
    <row r="103" spans="1:20" x14ac:dyDescent="0.3">
      <c r="A103" s="57">
        <f t="shared" si="1"/>
        <v>7.8589433415955545</v>
      </c>
      <c r="B103" s="12">
        <f t="shared" si="18"/>
        <v>1.2507896802940703</v>
      </c>
      <c r="C103" s="57" t="str">
        <f t="shared" si="2"/>
        <v>3.60564090208725-12529.2148317497i</v>
      </c>
      <c r="D103" s="57" t="str">
        <f t="shared" si="3"/>
        <v>3.47083333329231-8482.90461741874i</v>
      </c>
      <c r="E103" s="57" t="str">
        <f t="shared" si="4"/>
        <v>162.469536987385+0.000746413310808632i</v>
      </c>
      <c r="F103" s="57" t="str">
        <f t="shared" si="5"/>
        <v>3.07957957955811-159213.675036004i</v>
      </c>
      <c r="G103" s="57" t="str">
        <f t="shared" si="6"/>
        <v>0.999999999993027-0.0000026406049627577i</v>
      </c>
      <c r="H103" s="57" t="str">
        <f t="shared" si="7"/>
        <v>550.000008901699-0.0143975859207735i</v>
      </c>
      <c r="I103" s="57" t="str">
        <f t="shared" si="8"/>
        <v>-4.05230518426047-592875.912653031i</v>
      </c>
      <c r="K103" s="57" t="str">
        <f t="shared" si="9"/>
        <v>0.00909090893754396-1.14519740919751E-06i</v>
      </c>
      <c r="L103" s="57" t="str">
        <f t="shared" si="10"/>
        <v>0.00075-530.181537842814i</v>
      </c>
      <c r="M103" s="57" t="str">
        <f t="shared" si="11"/>
        <v>0.00075-83.5370070130486i</v>
      </c>
      <c r="N103" s="57">
        <f t="shared" si="12"/>
        <v>90.016488503326073</v>
      </c>
      <c r="O103" s="57">
        <f t="shared" si="13"/>
        <v>81.958477477998031</v>
      </c>
      <c r="P103" s="371">
        <f t="shared" si="14"/>
        <v>81.958477477998031</v>
      </c>
      <c r="Q103" s="371">
        <f t="shared" si="15"/>
        <v>-89.983511496673927</v>
      </c>
      <c r="R103" s="12">
        <f t="shared" si="16"/>
        <v>90.016488503326073</v>
      </c>
      <c r="S103" s="57">
        <f t="shared" si="17"/>
        <v>1.2507896802940704E-3</v>
      </c>
      <c r="T103" s="12">
        <f t="shared" si="0"/>
        <v>81.958477477998031</v>
      </c>
    </row>
    <row r="104" spans="1:20" x14ac:dyDescent="0.3">
      <c r="A104" s="57">
        <f t="shared" si="1"/>
        <v>7.8888073262936187</v>
      </c>
      <c r="B104" s="12">
        <f t="shared" si="18"/>
        <v>1.2555426810791879</v>
      </c>
      <c r="C104" s="57" t="str">
        <f t="shared" si="2"/>
        <v>3.60564090164941-12481.784055671i</v>
      </c>
      <c r="D104" s="57" t="str">
        <f t="shared" si="3"/>
        <v>3.47083333329199-8450.79160939391i</v>
      </c>
      <c r="E104" s="57" t="str">
        <f t="shared" si="4"/>
        <v>162.469536987579+0.00074924968142083i</v>
      </c>
      <c r="F104" s="57" t="str">
        <f t="shared" si="5"/>
        <v>3.07957957955793-158610.953413096i</v>
      </c>
      <c r="G104" s="57" t="str">
        <f t="shared" si="6"/>
        <v>0.999999999992974-2.65063926161604E-06i</v>
      </c>
      <c r="H104" s="57" t="str">
        <f t="shared" si="7"/>
        <v>550.000008969481-0.0144522967604117i</v>
      </c>
      <c r="I104" s="57" t="str">
        <f t="shared" si="8"/>
        <v>-4.05230519696382-590631.512979292i</v>
      </c>
      <c r="K104" s="57" t="str">
        <f t="shared" si="9"/>
        <v>0.00909090893637615-1.14954915919541E-06i</v>
      </c>
      <c r="L104" s="57" t="str">
        <f t="shared" si="10"/>
        <v>0.00075-528.174474838426i</v>
      </c>
      <c r="M104" s="57" t="str">
        <f t="shared" si="11"/>
        <v>0.00075-83.2207680942902i</v>
      </c>
      <c r="N104" s="57">
        <f t="shared" si="12"/>
        <v>90.016551159628818</v>
      </c>
      <c r="O104" s="57">
        <f t="shared" si="13"/>
        <v>81.925533656126447</v>
      </c>
      <c r="P104" s="371">
        <f t="shared" si="14"/>
        <v>81.925533656126447</v>
      </c>
      <c r="Q104" s="371">
        <f t="shared" si="15"/>
        <v>-89.983448840371182</v>
      </c>
      <c r="R104" s="12">
        <f t="shared" si="16"/>
        <v>90.016551159628818</v>
      </c>
      <c r="S104" s="57">
        <f t="shared" si="17"/>
        <v>1.255542681079188E-3</v>
      </c>
      <c r="T104" s="12">
        <f t="shared" si="0"/>
        <v>81.925533656126447</v>
      </c>
    </row>
    <row r="105" spans="1:20" x14ac:dyDescent="0.3">
      <c r="A105" s="57">
        <f t="shared" si="1"/>
        <v>7.9187847941335345</v>
      </c>
      <c r="B105" s="12">
        <f t="shared" si="18"/>
        <v>1.2603137432672888</v>
      </c>
      <c r="C105" s="57" t="str">
        <f t="shared" si="2"/>
        <v>3.60564090120827-12434.5328342464i</v>
      </c>
      <c r="D105" s="57" t="str">
        <f t="shared" si="3"/>
        <v>3.47083333329168-8418.80016884352i</v>
      </c>
      <c r="E105" s="57" t="str">
        <f t="shared" si="4"/>
        <v>162.469536987775+0.000752096830241728i</v>
      </c>
      <c r="F105" s="57" t="str">
        <f t="shared" si="5"/>
        <v>3.07957957955777-158010.513462002i</v>
      </c>
      <c r="G105" s="57" t="str">
        <f t="shared" si="6"/>
        <v>0.999999999992921-2.66071169081003E-06i</v>
      </c>
      <c r="H105" s="57" t="str">
        <f t="shared" si="7"/>
        <v>550.000009037779-0.0145072155013901i</v>
      </c>
      <c r="I105" s="57" t="str">
        <f t="shared" si="8"/>
        <v>-4.05230520976294-588395.609738154i</v>
      </c>
      <c r="K105" s="57" t="str">
        <f t="shared" si="9"/>
        <v>0.00909090893519947-1.15391744584151E-06i</v>
      </c>
      <c r="L105" s="57" t="str">
        <f t="shared" si="10"/>
        <v>0.00075-526.175009801182i</v>
      </c>
      <c r="M105" s="57" t="str">
        <f t="shared" si="11"/>
        <v>0.00075-82.9057263342199i</v>
      </c>
      <c r="N105" s="57">
        <f t="shared" si="12"/>
        <v>90.01661405402541</v>
      </c>
      <c r="O105" s="57">
        <f t="shared" si="13"/>
        <v>81.892589834293318</v>
      </c>
      <c r="P105" s="371">
        <f t="shared" si="14"/>
        <v>81.892589834293318</v>
      </c>
      <c r="Q105" s="371">
        <f t="shared" si="15"/>
        <v>-89.98338594597459</v>
      </c>
      <c r="R105" s="12">
        <f t="shared" si="16"/>
        <v>90.01661405402541</v>
      </c>
      <c r="S105" s="57">
        <f t="shared" si="17"/>
        <v>1.2603137432672887E-3</v>
      </c>
      <c r="T105" s="12">
        <f t="shared" si="0"/>
        <v>81.892589834293318</v>
      </c>
    </row>
    <row r="106" spans="1:20" x14ac:dyDescent="0.3">
      <c r="A106" s="57">
        <f t="shared" si="1"/>
        <v>7.9488761763512414</v>
      </c>
      <c r="B106" s="12">
        <f t="shared" si="18"/>
        <v>1.2651029354917045</v>
      </c>
      <c r="C106" s="57" t="str">
        <f t="shared" si="2"/>
        <v>3.60564090076376-12387.4604877513i</v>
      </c>
      <c r="D106" s="57" t="str">
        <f t="shared" si="3"/>
        <v>3.47083333329135-8386.92983555995i</v>
      </c>
      <c r="E106" s="57" t="str">
        <f t="shared" si="4"/>
        <v>162.469536987973+0.000754954798228497i</v>
      </c>
      <c r="F106" s="57" t="str">
        <f t="shared" si="5"/>
        <v>3.07957957955761-157412.346545193i</v>
      </c>
      <c r="G106" s="57" t="str">
        <f t="shared" si="6"/>
        <v>0.999999999992867-2.67082239523497E-06i</v>
      </c>
      <c r="H106" s="57" t="str">
        <f t="shared" si="7"/>
        <v>550.000009106594-0.014562342933736i</v>
      </c>
      <c r="I106" s="57" t="str">
        <f t="shared" si="8"/>
        <v>-4.05230522265936-586168.170765402i</v>
      </c>
      <c r="K106" s="57" t="str">
        <f t="shared" si="9"/>
        <v>0.00909090893401387-1.15830233197506E-06i</v>
      </c>
      <c r="L106" s="57" t="str">
        <f t="shared" si="10"/>
        <v>0.00075-524.183113968103i</v>
      </c>
      <c r="M106" s="57" t="str">
        <f t="shared" si="11"/>
        <v>0.00075-82.5918772008567i</v>
      </c>
      <c r="N106" s="57">
        <f t="shared" si="12"/>
        <v>90.016677187420569</v>
      </c>
      <c r="O106" s="57">
        <f t="shared" si="13"/>
        <v>81.859646012498985</v>
      </c>
      <c r="P106" s="371">
        <f t="shared" si="14"/>
        <v>81.859646012498985</v>
      </c>
      <c r="Q106" s="371">
        <f t="shared" si="15"/>
        <v>-89.983322812579431</v>
      </c>
      <c r="R106" s="12">
        <f t="shared" si="16"/>
        <v>90.016677187420569</v>
      </c>
      <c r="S106" s="57">
        <f t="shared" si="17"/>
        <v>1.2651029354917044E-3</v>
      </c>
      <c r="T106" s="12">
        <f t="shared" si="0"/>
        <v>81.859646012498985</v>
      </c>
    </row>
    <row r="107" spans="1:20" x14ac:dyDescent="0.3">
      <c r="A107" s="57">
        <f t="shared" si="1"/>
        <v>7.979081905821376</v>
      </c>
      <c r="B107" s="12">
        <f t="shared" si="18"/>
        <v>1.269910326646573</v>
      </c>
      <c r="C107" s="57" t="str">
        <f t="shared" si="2"/>
        <v>3.60564090031587-12340.566339034i</v>
      </c>
      <c r="D107" s="57" t="str">
        <f t="shared" si="3"/>
        <v>3.47083333329103-8355.18015107775i</v>
      </c>
      <c r="E107" s="57" t="str">
        <f t="shared" si="4"/>
        <v>162.469536988172+0.000757823626493974i</v>
      </c>
      <c r="F107" s="57" t="str">
        <f t="shared" si="5"/>
        <v>3.07957957955745-156816.444057836i</v>
      </c>
      <c r="G107" s="57" t="str">
        <f t="shared" si="6"/>
        <v>0.999999999992812-2.68097152033671E-06i</v>
      </c>
      <c r="H107" s="57" t="str">
        <f t="shared" si="7"/>
        <v>550.000009175936-0.0146176798504788i</v>
      </c>
      <c r="I107" s="57" t="str">
        <f t="shared" si="8"/>
        <v>-4.05230523565408-583949.164018579i</v>
      </c>
      <c r="K107" s="57" t="str">
        <f t="shared" si="9"/>
        <v>0.0090909089328192-1.16270388067407E-06i</v>
      </c>
      <c r="L107" s="57" t="str">
        <f t="shared" si="10"/>
        <v>0.00075-522.1987586851i</v>
      </c>
      <c r="M107" s="57" t="str">
        <f t="shared" si="11"/>
        <v>0.00075-82.2792161793752i</v>
      </c>
      <c r="N107" s="57">
        <f t="shared" si="12"/>
        <v>90.016740560722539</v>
      </c>
      <c r="O107" s="57">
        <f t="shared" si="13"/>
        <v>81.826702190743646</v>
      </c>
      <c r="P107" s="371">
        <f t="shared" si="14"/>
        <v>81.826702190743646</v>
      </c>
      <c r="Q107" s="371">
        <f t="shared" si="15"/>
        <v>-89.983259439277461</v>
      </c>
      <c r="R107" s="12">
        <f t="shared" si="16"/>
        <v>90.016740560722539</v>
      </c>
      <c r="S107" s="57">
        <f t="shared" si="17"/>
        <v>1.269910326646573E-3</v>
      </c>
      <c r="T107" s="12">
        <f t="shared" si="0"/>
        <v>81.826702190743646</v>
      </c>
    </row>
    <row r="108" spans="1:20" x14ac:dyDescent="0.3">
      <c r="A108" s="57">
        <f t="shared" si="1"/>
        <v>8.0094024170634981</v>
      </c>
      <c r="B108" s="12">
        <f t="shared" si="18"/>
        <v>1.27473598588783</v>
      </c>
      <c r="C108" s="57" t="str">
        <f t="shared" si="2"/>
        <v>3.60564089986456-12293.8497135065i</v>
      </c>
      <c r="D108" s="57" t="str">
        <f t="shared" si="3"/>
        <v>3.47083333329072-8323.55065866708i</v>
      </c>
      <c r="E108" s="57" t="str">
        <f t="shared" si="4"/>
        <v>162.469536988372+0.000760703356307252i</v>
      </c>
      <c r="F108" s="57" t="str">
        <f t="shared" si="5"/>
        <v>3.07957957955727-156222.797427673i</v>
      </c>
      <c r="G108" s="57" t="str">
        <f t="shared" si="6"/>
        <v>0.999999999992758-2.69115921211385E-06i</v>
      </c>
      <c r="H108" s="57" t="str">
        <f t="shared" si="7"/>
        <v>550.000009245808-0.0146732270476626i</v>
      </c>
      <c r="I108" s="57" t="str">
        <f t="shared" si="8"/>
        <v>-4.05230524874962-581738.557576525i</v>
      </c>
      <c r="K108" s="57" t="str">
        <f t="shared" si="9"/>
        <v>0.00909090893161539-1.16712215525626E-06i</v>
      </c>
      <c r="L108" s="57" t="str">
        <f t="shared" si="10"/>
        <v>0.00075-520.221915406555i</v>
      </c>
      <c r="M108" s="57" t="str">
        <f t="shared" si="11"/>
        <v>0.00075-81.9677387720414i</v>
      </c>
      <c r="N108" s="57">
        <f t="shared" si="12"/>
        <v>90.016804174842932</v>
      </c>
      <c r="O108" s="57">
        <f t="shared" si="13"/>
        <v>81.793758369027628</v>
      </c>
      <c r="P108" s="371">
        <f t="shared" si="14"/>
        <v>81.793758369027628</v>
      </c>
      <c r="Q108" s="371">
        <f t="shared" si="15"/>
        <v>-89.983195825157068</v>
      </c>
      <c r="R108" s="12">
        <f t="shared" si="16"/>
        <v>90.016804174842932</v>
      </c>
      <c r="S108" s="57">
        <f t="shared" si="17"/>
        <v>1.2747359858878301E-3</v>
      </c>
      <c r="T108" s="12">
        <f t="shared" ref="T108:T171" si="19">P108</f>
        <v>81.793758369027628</v>
      </c>
    </row>
    <row r="109" spans="1:20" x14ac:dyDescent="0.3">
      <c r="A109" s="57">
        <f t="shared" ref="A109:A172" si="20">2*PI()*B109</f>
        <v>8.0398381462483393</v>
      </c>
      <c r="B109" s="12">
        <f t="shared" si="18"/>
        <v>1.2795799826342038</v>
      </c>
      <c r="C109" s="57" t="str">
        <f t="shared" ref="C109:C172" si="21">IMPRODUCT(D109,E109,$C$40,,K109,$C$41)</f>
        <v>3.60564089940981-12247.3099391345i</v>
      </c>
      <c r="D109" s="57" t="str">
        <f t="shared" ref="D109:D172" si="22">IMDIV(IMPRODUCT($C$37,$C$38,COMPLEX(1,A109/$C$38)),IMSUM(-1*A109*A109/$C$39,COMPLEX(0,1*A109)))</f>
        <v>3.47083333329039-8292.04090332705i</v>
      </c>
      <c r="E109" s="57" t="str">
        <f t="shared" ref="E109:E172" si="23">IMDIV(IMPRODUCT(IMSUM(F109,G109),$C$29,H109),IMSUM(1,I109))</f>
        <v>162.469536988574+0.000763594029094172i</v>
      </c>
      <c r="F109" s="57" t="str">
        <f t="shared" ref="F109:F172" si="24">IMDIV(IMPRODUCT($C$14,$C$15,COMPLEX(1,A109/$C$15)),IMSUM(-1*A109*A109/$C$16,COMPLEX(0,A109)))</f>
        <v>3.07957957955711-155631.3981149i</v>
      </c>
      <c r="G109" s="57" t="str">
        <f t="shared" ref="G109:G172" si="25">IMDIV(1,COMPLEX(1,A109*$C$9*$C$10))</f>
        <v>0.999999999992703-2.70138561711973E-06i</v>
      </c>
      <c r="H109" s="57" t="str">
        <f t="shared" ref="H109:H172" si="26">IMDIV($C$3,IMSUM(K109,COMPLEX(0,$C$28*A109)))</f>
        <v>550.000009316209-0.0147289853243513i</v>
      </c>
      <c r="I109" s="57" t="str">
        <f t="shared" ref="I109:I172" si="27">IMPRODUCT(F109,$C$29,H109,$C$31)</f>
        <v>-4.0523052619431-579536.319638927i</v>
      </c>
      <c r="K109" s="57" t="str">
        <f t="shared" ref="K109:K172" si="28">IF($C$26&lt;=0,IMDIV(1,IMSUM(IMDIV(1,L109),1/$C$18)),IMDIV(1,IMSUM(IMDIV(1,L109),1/$C$18,IMDIV(1,M109))))</f>
        <v>0.00909090893040246-0.00000117155721928i</v>
      </c>
      <c r="L109" s="57" t="str">
        <f t="shared" ref="L109:L172" si="29">IMSUM($C$21/$C$22,IMDIV(1,COMPLEX(0,$C$20*$C$22*A109)))</f>
        <v>0.00075-518.252555694915i</v>
      </c>
      <c r="M109" s="57" t="str">
        <f t="shared" ref="M109:M172" si="30">IMSUM($C$25/$C$26,IMDIV(1,COMPLEX(0,$C$24*$C$26*A109)))</f>
        <v>0.00075-81.6574404981481i</v>
      </c>
      <c r="N109" s="57">
        <f t="shared" ref="N109:N172" si="31">ABS(R109)</f>
        <v>90.01686803069687</v>
      </c>
      <c r="O109" s="57">
        <f t="shared" ref="O109:O172" si="32">ABS(P109)</f>
        <v>81.760814547351259</v>
      </c>
      <c r="P109" s="371">
        <f t="shared" ref="P109:P172" si="33">20*LOG10(IMABS(C109))</f>
        <v>81.760814547351259</v>
      </c>
      <c r="Q109" s="371">
        <f t="shared" ref="Q109:Q172" si="34">IMARGUMENT(C109)*180/PI()</f>
        <v>-89.98313196930313</v>
      </c>
      <c r="R109" s="12">
        <f t="shared" ref="R109:R172" si="35">IF(Q109&lt;0,Q109+180,Q109-180)</f>
        <v>90.01686803069687</v>
      </c>
      <c r="S109" s="57">
        <f t="shared" ref="S109:S172" si="36">B109/1000</f>
        <v>1.2795799826342039E-3</v>
      </c>
      <c r="T109" s="12">
        <f t="shared" si="19"/>
        <v>81.760814547351259</v>
      </c>
    </row>
    <row r="110" spans="1:20" x14ac:dyDescent="0.3">
      <c r="A110" s="57">
        <f t="shared" si="20"/>
        <v>8.0703895312040821</v>
      </c>
      <c r="B110" s="12">
        <f t="shared" ref="B110:B173" si="37">B109*(1+B$42)</f>
        <v>1.2844423865682137</v>
      </c>
      <c r="C110" s="57" t="str">
        <f t="shared" si="21"/>
        <v>3.60564089895164-12200.9463464277i</v>
      </c>
      <c r="D110" s="57" t="str">
        <f t="shared" si="22"/>
        <v>3.47083333329007-8260.65043177925i</v>
      </c>
      <c r="E110" s="57" t="str">
        <f t="shared" si="23"/>
        <v>162.469536988779+0.000766495686438051i</v>
      </c>
      <c r="F110" s="57" t="str">
        <f t="shared" si="24"/>
        <v>3.07957957955694-155042.237612038i</v>
      </c>
      <c r="G110" s="57" t="str">
        <f t="shared" si="25"/>
        <v>0.999999999992647-2.71165088246463E-06i</v>
      </c>
      <c r="H110" s="57" t="str">
        <f t="shared" si="26"/>
        <v>550.000009387149-0.0147849554826511i</v>
      </c>
      <c r="I110" s="57" t="str">
        <f t="shared" si="27"/>
        <v>-4.05230527523757-577342.418525854i</v>
      </c>
      <c r="K110" s="57" t="str">
        <f t="shared" si="28"/>
        <v>0.00909090892918027-1.17600913654512E-06i</v>
      </c>
      <c r="L110" s="57" t="str">
        <f t="shared" si="29"/>
        <v>0.00075-516.290651220278i</v>
      </c>
      <c r="M110" s="57" t="str">
        <f t="shared" si="30"/>
        <v>0.00075-81.348316893951i</v>
      </c>
      <c r="N110" s="57">
        <f t="shared" si="31"/>
        <v>90.016932129202928</v>
      </c>
      <c r="O110" s="57">
        <f t="shared" si="32"/>
        <v>81.727870725714808</v>
      </c>
      <c r="P110" s="371">
        <f t="shared" si="33"/>
        <v>81.727870725714808</v>
      </c>
      <c r="Q110" s="371">
        <f t="shared" si="34"/>
        <v>-89.983067870797072</v>
      </c>
      <c r="R110" s="12">
        <f t="shared" si="35"/>
        <v>90.016932129202928</v>
      </c>
      <c r="S110" s="57">
        <f t="shared" si="36"/>
        <v>1.2844423865682136E-3</v>
      </c>
      <c r="T110" s="12">
        <f t="shared" si="19"/>
        <v>81.727870725714808</v>
      </c>
    </row>
    <row r="111" spans="1:20" x14ac:dyDescent="0.3">
      <c r="A111" s="57">
        <f t="shared" si="20"/>
        <v>8.1010570114226592</v>
      </c>
      <c r="B111" s="12">
        <f t="shared" si="37"/>
        <v>1.2893232676371731</v>
      </c>
      <c r="C111" s="57" t="str">
        <f t="shared" si="21"/>
        <v>3.60564089848994-12154.7582684303i</v>
      </c>
      <c r="D111" s="57" t="str">
        <f t="shared" si="22"/>
        <v>3.47083333328973-8229.37879246121i</v>
      </c>
      <c r="E111" s="57" t="str">
        <f t="shared" si="23"/>
        <v>162.469536988984+0.000769408370080228i</v>
      </c>
      <c r="F111" s="57" t="str">
        <f t="shared" si="24"/>
        <v>3.07957957955676-154455.307443815i</v>
      </c>
      <c r="G111" s="57" t="str">
        <f t="shared" si="25"/>
        <v>0.999999999992591-2.72195515581784E-06i</v>
      </c>
      <c r="H111" s="57" t="str">
        <f t="shared" si="26"/>
        <v>550.000009458624-0.014841138327713i</v>
      </c>
      <c r="I111" s="57" t="str">
        <f t="shared" si="27"/>
        <v>-4.05230528863292-575156.822677293i</v>
      </c>
      <c r="K111" s="57" t="str">
        <f t="shared" si="28"/>
        <v>0.00909090892794883-1.18047797109393E-06i</v>
      </c>
      <c r="L111" s="57" t="str">
        <f t="shared" si="29"/>
        <v>0.00075-514.336173759989i</v>
      </c>
      <c r="M111" s="57" t="str">
        <f t="shared" si="30"/>
        <v>0.00075-81.0403635126034i</v>
      </c>
      <c r="N111" s="57">
        <f t="shared" si="31"/>
        <v>90.016996471283193</v>
      </c>
      <c r="O111" s="57">
        <f t="shared" si="32"/>
        <v>81.69492690411866</v>
      </c>
      <c r="P111" s="371">
        <f t="shared" si="33"/>
        <v>81.69492690411866</v>
      </c>
      <c r="Q111" s="371">
        <f t="shared" si="34"/>
        <v>-89.983003528716807</v>
      </c>
      <c r="R111" s="12">
        <f t="shared" si="35"/>
        <v>90.016996471283193</v>
      </c>
      <c r="S111" s="57">
        <f t="shared" si="36"/>
        <v>1.289323267637173E-3</v>
      </c>
      <c r="T111" s="12">
        <f t="shared" si="19"/>
        <v>81.69492690411866</v>
      </c>
    </row>
    <row r="112" spans="1:20" x14ac:dyDescent="0.3">
      <c r="A112" s="57">
        <f t="shared" si="20"/>
        <v>8.1318410280660665</v>
      </c>
      <c r="B112" s="12">
        <f t="shared" si="37"/>
        <v>1.2942226960541945</v>
      </c>
      <c r="C112" s="57" t="str">
        <f t="shared" si="21"/>
        <v>3.60564089802474-12108.7450407112i</v>
      </c>
      <c r="D112" s="57" t="str">
        <f t="shared" si="22"/>
        <v>3.47083333328941-8198.2255355199i</v>
      </c>
      <c r="E112" s="57" t="str">
        <f t="shared" si="23"/>
        <v>162.46953698919+0.00077233212192065i</v>
      </c>
      <c r="F112" s="57" t="str">
        <f t="shared" si="24"/>
        <v>3.07957957955658-153870.599167044i</v>
      </c>
      <c r="G112" s="57" t="str">
        <f t="shared" si="25"/>
        <v>0.999999999992535-0.0000027322985854098i</v>
      </c>
      <c r="H112" s="57" t="str">
        <f t="shared" si="26"/>
        <v>550.000009530646-0.014897534667749i</v>
      </c>
      <c r="I112" s="57" t="str">
        <f t="shared" si="27"/>
        <v>-4.05230530213027-572979.500652722i</v>
      </c>
      <c r="K112" s="57" t="str">
        <f t="shared" si="28"/>
        <v>0.00909090892670799-1.18496378721208E-06i</v>
      </c>
      <c r="L112" s="57" t="str">
        <f t="shared" si="29"/>
        <v>0.00075-512.389095198235i</v>
      </c>
      <c r="M112" s="57" t="str">
        <f t="shared" si="30"/>
        <v>0.00075-80.7335759240921i</v>
      </c>
      <c r="N112" s="57">
        <f t="shared" si="31"/>
        <v>90.017061057863231</v>
      </c>
      <c r="O112" s="57">
        <f t="shared" si="32"/>
        <v>81.661983082563012</v>
      </c>
      <c r="P112" s="371">
        <f t="shared" si="33"/>
        <v>81.661983082563012</v>
      </c>
      <c r="Q112" s="371">
        <f t="shared" si="34"/>
        <v>-89.982938942136769</v>
      </c>
      <c r="R112" s="12">
        <f t="shared" si="35"/>
        <v>90.017061057863231</v>
      </c>
      <c r="S112" s="57">
        <f t="shared" si="36"/>
        <v>1.2942226960541946E-3</v>
      </c>
      <c r="T112" s="12">
        <f t="shared" si="19"/>
        <v>81.661983082563012</v>
      </c>
    </row>
    <row r="113" spans="1:20" x14ac:dyDescent="0.3">
      <c r="A113" s="57">
        <f t="shared" si="20"/>
        <v>8.1627420239727186</v>
      </c>
      <c r="B113" s="12">
        <f t="shared" si="37"/>
        <v>1.2991407422992005</v>
      </c>
      <c r="C113" s="57" t="str">
        <f t="shared" si="21"/>
        <v>3.60564089755601-12062.9060013547i</v>
      </c>
      <c r="D113" s="57" t="str">
        <f t="shared" si="22"/>
        <v>3.47083333328907-8167.19021280526i</v>
      </c>
      <c r="E113" s="57" t="str">
        <f t="shared" si="23"/>
        <v>162.469536989399+0.00077526698401842i</v>
      </c>
      <c r="F113" s="57" t="str">
        <f t="shared" si="24"/>
        <v>3.07957957955641-153288.1043705i</v>
      </c>
      <c r="G113" s="57" t="str">
        <f t="shared" si="25"/>
        <v>0.999999999992478-0.0000027426813200342i</v>
      </c>
      <c r="H113" s="57" t="str">
        <f t="shared" si="26"/>
        <v>550.000009603216-0.0149541453140424i</v>
      </c>
      <c r="I113" s="57" t="str">
        <f t="shared" si="27"/>
        <v>-4.05230531573095-570810.421130631i</v>
      </c>
      <c r="K113" s="57" t="str">
        <f t="shared" si="28"/>
        <v>0.00909090892545769-0.0000011894666494295i</v>
      </c>
      <c r="L113" s="57" t="str">
        <f t="shared" si="29"/>
        <v>0.00075-510.449387525639i</v>
      </c>
      <c r="M113" s="57" t="str">
        <f t="shared" si="30"/>
        <v>0.00075-80.4279497151745i</v>
      </c>
      <c r="N113" s="57">
        <f t="shared" si="31"/>
        <v>90.017125889872133</v>
      </c>
      <c r="O113" s="57">
        <f t="shared" si="32"/>
        <v>81.629039261048206</v>
      </c>
      <c r="P113" s="371">
        <f t="shared" si="33"/>
        <v>81.629039261048206</v>
      </c>
      <c r="Q113" s="371">
        <f t="shared" si="34"/>
        <v>-89.982874110127867</v>
      </c>
      <c r="R113" s="12">
        <f t="shared" si="35"/>
        <v>90.017125889872133</v>
      </c>
      <c r="S113" s="57">
        <f t="shared" si="36"/>
        <v>1.2991407422992005E-3</v>
      </c>
      <c r="T113" s="12">
        <f t="shared" si="19"/>
        <v>81.629039261048206</v>
      </c>
    </row>
    <row r="114" spans="1:20" x14ac:dyDescent="0.3">
      <c r="A114" s="57">
        <f t="shared" si="20"/>
        <v>8.1937604436638143</v>
      </c>
      <c r="B114" s="12">
        <f t="shared" si="37"/>
        <v>1.3040774771199375</v>
      </c>
      <c r="C114" s="57" t="str">
        <f t="shared" si="21"/>
        <v>3.60564089708368-12017.2404909508i</v>
      </c>
      <c r="D114" s="57" t="str">
        <f t="shared" si="22"/>
        <v>3.47083333328873-8136.27237786377i</v>
      </c>
      <c r="E114" s="57" t="str">
        <f t="shared" si="23"/>
        <v>162.469536989609+0.000778212998592585i</v>
      </c>
      <c r="F114" s="57" t="str">
        <f t="shared" si="24"/>
        <v>3.07957957955623-152707.8146748i</v>
      </c>
      <c r="G114" s="57" t="str">
        <f t="shared" si="25"/>
        <v>0.999999999992421-2.75310350905017E-06i</v>
      </c>
      <c r="H114" s="57" t="str">
        <f t="shared" si="26"/>
        <v>550.000009676341-0.0150109710809579i</v>
      </c>
      <c r="I114" s="57" t="str">
        <f t="shared" si="27"/>
        <v>-4.05230532943479-568649.552908085i</v>
      </c>
      <c r="K114" s="57" t="str">
        <f t="shared" si="28"/>
        <v>0.00909090892419785-1.19398662252136E-06i</v>
      </c>
      <c r="L114" s="57" t="str">
        <f t="shared" si="29"/>
        <v>0.00075-508.51702283885i</v>
      </c>
      <c r="M114" s="57" t="str">
        <f t="shared" si="30"/>
        <v>0.00075-80.1234804893149i</v>
      </c>
      <c r="N114" s="57">
        <f t="shared" si="31"/>
        <v>90.017190968242573</v>
      </c>
      <c r="O114" s="57">
        <f t="shared" si="32"/>
        <v>81.596095439574555</v>
      </c>
      <c r="P114" s="371">
        <f t="shared" si="33"/>
        <v>81.596095439574555</v>
      </c>
      <c r="Q114" s="371">
        <f t="shared" si="34"/>
        <v>-89.982809031757427</v>
      </c>
      <c r="R114" s="12">
        <f t="shared" si="35"/>
        <v>90.017190968242573</v>
      </c>
      <c r="S114" s="57">
        <f t="shared" si="36"/>
        <v>1.3040774771199376E-3</v>
      </c>
      <c r="T114" s="12">
        <f t="shared" si="19"/>
        <v>81.596095439574555</v>
      </c>
    </row>
    <row r="115" spans="1:20" x14ac:dyDescent="0.3">
      <c r="A115" s="57">
        <f t="shared" si="20"/>
        <v>8.2248967333497376</v>
      </c>
      <c r="B115" s="12">
        <f t="shared" si="37"/>
        <v>1.3090329715329934</v>
      </c>
      <c r="C115" s="57" t="str">
        <f t="shared" si="21"/>
        <v>3.60564089660777-11971.7478525859i</v>
      </c>
      <c r="D115" s="57" t="str">
        <f t="shared" si="22"/>
        <v>3.47083333328839-8105.47158593196i</v>
      </c>
      <c r="E115" s="57" t="str">
        <f t="shared" si="23"/>
        <v>162.469536989821+0.000781170208022503i</v>
      </c>
      <c r="F115" s="57" t="str">
        <f t="shared" si="24"/>
        <v>3.07957957955606-152129.721732282i</v>
      </c>
      <c r="G115" s="57" t="str">
        <f t="shared" si="25"/>
        <v>0.999999999992363-0.0000027635653023844i</v>
      </c>
      <c r="H115" s="57" t="str">
        <f t="shared" si="26"/>
        <v>550.000009750022-0.0150680127859565i</v>
      </c>
      <c r="I115" s="57" t="str">
        <f t="shared" si="27"/>
        <v>-4.05230534324333-566496.864900268i</v>
      </c>
      <c r="K115" s="57" t="str">
        <f t="shared" si="28"/>
        <v>0.00909090892292841-1.19852377150895E-06i</v>
      </c>
      <c r="L115" s="57" t="str">
        <f t="shared" si="29"/>
        <v>0.00075-506.591973340158i</v>
      </c>
      <c r="M115" s="57" t="str">
        <f t="shared" si="30"/>
        <v>0.00075-79.8201638666217i</v>
      </c>
      <c r="N115" s="57">
        <f t="shared" si="31"/>
        <v>90.017256293910705</v>
      </c>
      <c r="O115" s="57">
        <f t="shared" si="32"/>
        <v>81.563151618142413</v>
      </c>
      <c r="P115" s="371">
        <f t="shared" si="33"/>
        <v>81.563151618142413</v>
      </c>
      <c r="Q115" s="371">
        <f t="shared" si="34"/>
        <v>-89.982743706089295</v>
      </c>
      <c r="R115" s="12">
        <f t="shared" si="35"/>
        <v>90.017256293910705</v>
      </c>
      <c r="S115" s="57">
        <f t="shared" si="36"/>
        <v>1.3090329715329933E-3</v>
      </c>
      <c r="T115" s="12">
        <f t="shared" si="19"/>
        <v>81.563151618142413</v>
      </c>
    </row>
    <row r="116" spans="1:20" x14ac:dyDescent="0.3">
      <c r="A116" s="57">
        <f t="shared" si="20"/>
        <v>8.2561513409364675</v>
      </c>
      <c r="B116" s="12">
        <f t="shared" si="37"/>
        <v>1.3140072968248189</v>
      </c>
      <c r="C116" s="57" t="str">
        <f t="shared" si="21"/>
        <v>3.60564089612822-11926.427431833i</v>
      </c>
      <c r="D116" s="57" t="str">
        <f t="shared" si="22"/>
        <v>3.47083333328806-8074.78739393012i</v>
      </c>
      <c r="E116" s="57" t="str">
        <f t="shared" si="23"/>
        <v>162.469536990033+0.000784138654848698i</v>
      </c>
      <c r="F116" s="57" t="str">
        <f t="shared" si="24"/>
        <v>3.07957957955588-151553.817226884i</v>
      </c>
      <c r="G116" s="57" t="str">
        <f t="shared" si="25"/>
        <v>0.999999999992305-0.0000027740668505333i</v>
      </c>
      <c r="H116" s="57" t="str">
        <f t="shared" si="26"/>
        <v>550.00000982426-0.0151252712496028i</v>
      </c>
      <c r="I116" s="57" t="str">
        <f t="shared" si="27"/>
        <v>-4.05230535715531-564352.326140032i</v>
      </c>
      <c r="K116" s="57" t="str">
        <f t="shared" si="28"/>
        <v>0.00909090892164938-1.20307816166069E-06i</v>
      </c>
      <c r="L116" s="57" t="str">
        <f t="shared" si="29"/>
        <v>0.00075-504.674211337078i</v>
      </c>
      <c r="M116" s="57" t="str">
        <f t="shared" si="30"/>
        <v>0.00075-79.5179954837834i</v>
      </c>
      <c r="N116" s="57">
        <f t="shared" si="31"/>
        <v>90.017321867816207</v>
      </c>
      <c r="O116" s="57">
        <f t="shared" si="32"/>
        <v>81.530207796752009</v>
      </c>
      <c r="P116" s="371">
        <f t="shared" si="33"/>
        <v>81.530207796752009</v>
      </c>
      <c r="Q116" s="371">
        <f t="shared" si="34"/>
        <v>-89.982678132183793</v>
      </c>
      <c r="R116" s="12">
        <f t="shared" si="35"/>
        <v>90.017321867816207</v>
      </c>
      <c r="S116" s="57">
        <f t="shared" si="36"/>
        <v>1.3140072968248189E-3</v>
      </c>
      <c r="T116" s="12">
        <f t="shared" si="19"/>
        <v>81.530207796752009</v>
      </c>
    </row>
    <row r="117" spans="1:20" x14ac:dyDescent="0.3">
      <c r="A117" s="57">
        <f t="shared" si="20"/>
        <v>8.287524716032026</v>
      </c>
      <c r="B117" s="12">
        <f t="shared" si="37"/>
        <v>1.3190005245527532</v>
      </c>
      <c r="C117" s="57" t="str">
        <f t="shared" si="21"/>
        <v>3.60564089564501-11881.2785767428i</v>
      </c>
      <c r="D117" s="57" t="str">
        <f t="shared" si="22"/>
        <v>3.4708333332877-8044.21936045585i</v>
      </c>
      <c r="E117" s="57" t="str">
        <f t="shared" si="23"/>
        <v>162.469536990249+0.000787118381773205i</v>
      </c>
      <c r="F117" s="57" t="str">
        <f t="shared" si="24"/>
        <v>3.0795795795557-150980.092874028i</v>
      </c>
      <c r="G117" s="57" t="str">
        <f t="shared" si="25"/>
        <v>0.999999999992246-2.78460830456517E-06i</v>
      </c>
      <c r="H117" s="57" t="str">
        <f t="shared" si="26"/>
        <v>550.000009899068-0.0151827472955848i</v>
      </c>
      <c r="I117" s="57" t="str">
        <f t="shared" si="27"/>
        <v>-4.05230537117475-562215.905777482i</v>
      </c>
      <c r="K117" s="57" t="str">
        <f t="shared" si="28"/>
        <v>0.00909090892036053-1.20764985849292E-06i</v>
      </c>
      <c r="L117" s="57" t="str">
        <f t="shared" si="29"/>
        <v>0.00075-502.763709241957i</v>
      </c>
      <c r="M117" s="57" t="str">
        <f t="shared" si="30"/>
        <v>0.00075-79.2169709940059i</v>
      </c>
      <c r="N117" s="57">
        <f t="shared" si="31"/>
        <v>90.017387690902453</v>
      </c>
      <c r="O117" s="57">
        <f t="shared" si="32"/>
        <v>81.497263975403783</v>
      </c>
      <c r="P117" s="371">
        <f t="shared" si="33"/>
        <v>81.497263975403783</v>
      </c>
      <c r="Q117" s="371">
        <f t="shared" si="34"/>
        <v>-89.982612309097547</v>
      </c>
      <c r="R117" s="12">
        <f t="shared" si="35"/>
        <v>90.017387690902453</v>
      </c>
      <c r="S117" s="57">
        <f t="shared" si="36"/>
        <v>1.3190005245527531E-3</v>
      </c>
      <c r="T117" s="12">
        <f t="shared" si="19"/>
        <v>81.497263975403783</v>
      </c>
    </row>
    <row r="118" spans="1:20" x14ac:dyDescent="0.3">
      <c r="A118" s="57">
        <f t="shared" si="20"/>
        <v>8.3190173099529474</v>
      </c>
      <c r="B118" s="12">
        <f t="shared" si="37"/>
        <v>1.3240127265460537</v>
      </c>
      <c r="C118" s="57" t="str">
        <f t="shared" si="21"/>
        <v>3.60564089515816-11836.3006378337i</v>
      </c>
      <c r="D118" s="57" t="str">
        <f t="shared" si="22"/>
        <v>3.47083333328735-8013.76704577772i</v>
      </c>
      <c r="E118" s="57" t="str">
        <f t="shared" si="23"/>
        <v>162.469536990465+0.00079010943166046i</v>
      </c>
      <c r="F118" s="57" t="str">
        <f t="shared" si="24"/>
        <v>3.07957957955552-150408.540420496i</v>
      </c>
      <c r="G118" s="57" t="str">
        <f t="shared" si="25"/>
        <v>0.999999999992187-2.79518981612235E-06i</v>
      </c>
      <c r="H118" s="57" t="str">
        <f t="shared" si="26"/>
        <v>550.000009974441-0.0152404417507153i</v>
      </c>
      <c r="I118" s="57" t="str">
        <f t="shared" si="27"/>
        <v>-4.05230538530051-560087.573079483i</v>
      </c>
      <c r="K118" s="57" t="str">
        <f t="shared" si="28"/>
        <v>0.00909090891906195-1.21223892777103E-06i</v>
      </c>
      <c r="L118" s="57" t="str">
        <f t="shared" si="29"/>
        <v>0.00075-500.860439571585i</v>
      </c>
      <c r="M118" s="57" t="str">
        <f t="shared" si="30"/>
        <v>0.00075-78.9170860669518i</v>
      </c>
      <c r="N118" s="57">
        <f t="shared" si="31"/>
        <v>90.017453764116269</v>
      </c>
      <c r="O118" s="57">
        <f t="shared" si="32"/>
        <v>81.464320154097976</v>
      </c>
      <c r="P118" s="371">
        <f t="shared" si="33"/>
        <v>81.464320154097976</v>
      </c>
      <c r="Q118" s="371">
        <f t="shared" si="34"/>
        <v>-89.982546235883731</v>
      </c>
      <c r="R118" s="12">
        <f t="shared" si="35"/>
        <v>90.017453764116269</v>
      </c>
      <c r="S118" s="57">
        <f t="shared" si="36"/>
        <v>1.3240127265460536E-3</v>
      </c>
      <c r="T118" s="12">
        <f t="shared" si="19"/>
        <v>81.464320154097976</v>
      </c>
    </row>
    <row r="119" spans="1:20" x14ac:dyDescent="0.3">
      <c r="A119" s="57">
        <f t="shared" si="20"/>
        <v>8.3506295757307694</v>
      </c>
      <c r="B119" s="12">
        <f t="shared" si="37"/>
        <v>1.3290439749069287</v>
      </c>
      <c r="C119" s="57" t="str">
        <f t="shared" si="21"/>
        <v>3.6056408946676-11791.492968083i</v>
      </c>
      <c r="D119" s="57" t="str">
        <f t="shared" si="22"/>
        <v>3.47083333328701-7983.43001182896i</v>
      </c>
      <c r="E119" s="57" t="str">
        <f t="shared" si="23"/>
        <v>162.469536990683+0.00079311184753769i</v>
      </c>
      <c r="F119" s="57" t="str">
        <f t="shared" si="24"/>
        <v>3.07957957955534-149839.151644313i</v>
      </c>
      <c r="G119" s="57" t="str">
        <f t="shared" si="25"/>
        <v>0.999999999992127-2.80581153742345E-06i</v>
      </c>
      <c r="H119" s="57" t="str">
        <f t="shared" si="26"/>
        <v>550.000010050392-0.0152983554449528i</v>
      </c>
      <c r="I119" s="57" t="str">
        <f t="shared" si="27"/>
        <v>-4.05230539953487-557967.297429259i</v>
      </c>
      <c r="K119" s="57" t="str">
        <f t="shared" si="28"/>
        <v>0.00909090891775341-1.21684543551028E-06i</v>
      </c>
      <c r="L119" s="57" t="str">
        <f t="shared" si="29"/>
        <v>0.00075-498.964374946789i</v>
      </c>
      <c r="M119" s="57" t="str">
        <f t="shared" si="30"/>
        <v>0.00075-78.6183363886747i</v>
      </c>
      <c r="N119" s="57">
        <f t="shared" si="31"/>
        <v>90.01752008840819</v>
      </c>
      <c r="O119" s="57">
        <f t="shared" si="32"/>
        <v>81.431376332834887</v>
      </c>
      <c r="P119" s="371">
        <f t="shared" si="33"/>
        <v>81.431376332834887</v>
      </c>
      <c r="Q119" s="371">
        <f t="shared" si="34"/>
        <v>-89.98247991159181</v>
      </c>
      <c r="R119" s="12">
        <f t="shared" si="35"/>
        <v>90.01752008840819</v>
      </c>
      <c r="S119" s="57">
        <f t="shared" si="36"/>
        <v>1.3290439749069286E-3</v>
      </c>
      <c r="T119" s="12">
        <f t="shared" si="19"/>
        <v>81.431376332834887</v>
      </c>
    </row>
    <row r="120" spans="1:20" x14ac:dyDescent="0.3">
      <c r="A120" s="57">
        <f t="shared" si="20"/>
        <v>8.3823619681185466</v>
      </c>
      <c r="B120" s="12">
        <f t="shared" si="37"/>
        <v>1.3340943420115752</v>
      </c>
      <c r="C120" s="57" t="str">
        <f t="shared" si="21"/>
        <v>3.60564089417324-11746.8549229173i</v>
      </c>
      <c r="D120" s="57" t="str">
        <f t="shared" si="22"/>
        <v>3.47083333328665-7953.20782220115i</v>
      </c>
      <c r="E120" s="57" t="str">
        <f t="shared" si="23"/>
        <v>162.469536990902+0.000796125672595699i</v>
      </c>
      <c r="F120" s="57" t="str">
        <f t="shared" si="24"/>
        <v>3.07957957955515-149271.918354631i</v>
      </c>
      <c r="G120" s="57" t="str">
        <f t="shared" si="25"/>
        <v>0.999999999992067-2.81647362126549E-06i</v>
      </c>
      <c r="H120" s="57" t="str">
        <f t="shared" si="26"/>
        <v>550.000010126921-0.0153564892114046i</v>
      </c>
      <c r="I120" s="57" t="str">
        <f t="shared" si="27"/>
        <v>-4.05230541387548-555855.048325931i</v>
      </c>
      <c r="K120" s="57" t="str">
        <f t="shared" si="28"/>
        <v>0.00909090891643491-1.22146944797683E-06i</v>
      </c>
      <c r="L120" s="57" t="str">
        <f t="shared" si="29"/>
        <v>0.00075-497.075488092039i</v>
      </c>
      <c r="M120" s="57" t="str">
        <f t="shared" si="30"/>
        <v>0.00075-78.3207176615605i</v>
      </c>
      <c r="N120" s="57">
        <f t="shared" si="31"/>
        <v>90.017586664732264</v>
      </c>
      <c r="O120" s="57">
        <f t="shared" si="32"/>
        <v>81.398432511614871</v>
      </c>
      <c r="P120" s="371">
        <f t="shared" si="33"/>
        <v>81.398432511614871</v>
      </c>
      <c r="Q120" s="371">
        <f t="shared" si="34"/>
        <v>-89.982413335267736</v>
      </c>
      <c r="R120" s="12">
        <f t="shared" si="35"/>
        <v>90.017586664732264</v>
      </c>
      <c r="S120" s="57">
        <f t="shared" si="36"/>
        <v>1.3340943420115752E-3</v>
      </c>
      <c r="T120" s="12">
        <f t="shared" si="19"/>
        <v>81.398432511614871</v>
      </c>
    </row>
    <row r="121" spans="1:20" x14ac:dyDescent="0.3">
      <c r="A121" s="57">
        <f t="shared" si="20"/>
        <v>8.4142149435973987</v>
      </c>
      <c r="B121" s="12">
        <f t="shared" si="37"/>
        <v>1.3391639005112193</v>
      </c>
      <c r="C121" s="57" t="str">
        <f t="shared" si="21"/>
        <v>3.60564089367518-11702.3858602034i</v>
      </c>
      <c r="D121" s="57" t="str">
        <f t="shared" si="22"/>
        <v>3.4708333332863-7923.10004213794i</v>
      </c>
      <c r="E121" s="57" t="str">
        <f t="shared" si="23"/>
        <v>162.469536991124+0.000799150950189335i</v>
      </c>
      <c r="F121" s="57" t="str">
        <f t="shared" si="24"/>
        <v>3.07957957955498-148706.832391609i</v>
      </c>
      <c r="G121" s="57" t="str">
        <f t="shared" si="25"/>
        <v>0.999999999992007-2.82717622102613E-06i</v>
      </c>
      <c r="H121" s="57" t="str">
        <f t="shared" si="26"/>
        <v>550.000010204031-0.0154148438863504i</v>
      </c>
      <c r="I121" s="57" t="str">
        <f t="shared" si="27"/>
        <v>-4.05230542832641-553750.795384086i</v>
      </c>
      <c r="K121" s="57" t="str">
        <f t="shared" si="28"/>
        <v>0.0090909089151064-1.22611103168859E-06i</v>
      </c>
      <c r="L121" s="57" t="str">
        <f t="shared" si="29"/>
        <v>0.00075-495.193751835064i</v>
      </c>
      <c r="M121" s="57" t="str">
        <f t="shared" si="30"/>
        <v>0.00075-78.0242256042642i</v>
      </c>
      <c r="N121" s="57">
        <f t="shared" si="31"/>
        <v>90.017653494046257</v>
      </c>
      <c r="O121" s="57">
        <f t="shared" si="32"/>
        <v>81.365488690438269</v>
      </c>
      <c r="P121" s="371">
        <f t="shared" si="33"/>
        <v>81.365488690438269</v>
      </c>
      <c r="Q121" s="371">
        <f t="shared" si="34"/>
        <v>-89.982346505953743</v>
      </c>
      <c r="R121" s="12">
        <f t="shared" si="35"/>
        <v>90.017653494046257</v>
      </c>
      <c r="S121" s="57">
        <f t="shared" si="36"/>
        <v>1.3391639005112192E-3</v>
      </c>
      <c r="T121" s="12">
        <f t="shared" si="19"/>
        <v>81.365488690438269</v>
      </c>
    </row>
    <row r="122" spans="1:20" x14ac:dyDescent="0.3">
      <c r="A122" s="57">
        <f t="shared" si="20"/>
        <v>8.4461889603830684</v>
      </c>
      <c r="B122" s="12">
        <f t="shared" si="37"/>
        <v>1.3442527233331618</v>
      </c>
      <c r="C122" s="57" t="str">
        <f t="shared" si="21"/>
        <v>3.60564089317334-11658.0851402389i</v>
      </c>
      <c r="D122" s="57" t="str">
        <f t="shared" si="22"/>
        <v>3.47083333328594-7893.10623852882i</v>
      </c>
      <c r="E122" s="57" t="str">
        <f t="shared" si="23"/>
        <v>162.469536991348+0.00080218772383826i</v>
      </c>
      <c r="F122" s="57" t="str">
        <f t="shared" si="24"/>
        <v>3.07957957955477-148143.885626295i</v>
      </c>
      <c r="G122" s="57" t="str">
        <f t="shared" si="25"/>
        <v>0.999999999991946-2.83791949066585E-06i</v>
      </c>
      <c r="H122" s="57" t="str">
        <f t="shared" si="26"/>
        <v>550.000010281732-0.0154734203092455i</v>
      </c>
      <c r="I122" s="57" t="str">
        <f t="shared" si="27"/>
        <v>-4.05230544288946-551654.508333343i</v>
      </c>
      <c r="K122" s="57" t="str">
        <f t="shared" si="28"/>
        <v>0.00909090891376771-1.23077025341624E-06i</v>
      </c>
      <c r="L122" s="57" t="str">
        <f t="shared" si="29"/>
        <v>0.00075-493.31913910646i</v>
      </c>
      <c r="M122" s="57" t="str">
        <f t="shared" si="30"/>
        <v>0.00075-77.7288559516481i</v>
      </c>
      <c r="N122" s="57">
        <f t="shared" si="31"/>
        <v>90.017720577311493</v>
      </c>
      <c r="O122" s="57">
        <f t="shared" si="32"/>
        <v>81.332544869305423</v>
      </c>
      <c r="P122" s="371">
        <f t="shared" si="33"/>
        <v>81.332544869305423</v>
      </c>
      <c r="Q122" s="371">
        <f t="shared" si="34"/>
        <v>-89.982279422688507</v>
      </c>
      <c r="R122" s="12">
        <f t="shared" si="35"/>
        <v>90.017720577311493</v>
      </c>
      <c r="S122" s="57">
        <f t="shared" si="36"/>
        <v>1.3442527233331618E-3</v>
      </c>
      <c r="T122" s="12">
        <f t="shared" si="19"/>
        <v>81.332544869305423</v>
      </c>
    </row>
    <row r="123" spans="1:20" x14ac:dyDescent="0.3">
      <c r="A123" s="57">
        <f t="shared" si="20"/>
        <v>8.4782844784325224</v>
      </c>
      <c r="B123" s="12">
        <f t="shared" si="37"/>
        <v>1.3493608836818278</v>
      </c>
      <c r="C123" s="57" t="str">
        <f t="shared" si="21"/>
        <v>3.60564089266767-11613.9521257431i</v>
      </c>
      <c r="D123" s="57" t="str">
        <f t="shared" si="22"/>
        <v>3.47083333328558-7863.22597990286i</v>
      </c>
      <c r="E123" s="57" t="str">
        <f t="shared" si="23"/>
        <v>162.469536991573+0.000805236037227482i</v>
      </c>
      <c r="F123" s="57" t="str">
        <f t="shared" si="24"/>
        <v>3.0795795795546-147583.069960512i</v>
      </c>
      <c r="G123" s="57" t="str">
        <f t="shared" si="25"/>
        <v>0.999999999991885-2.84870358473021E-06i</v>
      </c>
      <c r="H123" s="57" t="str">
        <f t="shared" si="26"/>
        <v>550.000010360019-0.0155322193227291i</v>
      </c>
      <c r="I123" s="57" t="str">
        <f t="shared" si="27"/>
        <v>-4.0523054575604-549566.157017904i</v>
      </c>
      <c r="K123" s="57" t="str">
        <f t="shared" si="28"/>
        <v>0.00909090891241893-1.23544718018429E-06i</v>
      </c>
      <c r="L123" s="57" t="str">
        <f t="shared" si="29"/>
        <v>0.00075-491.45162293929i</v>
      </c>
      <c r="M123" s="57" t="str">
        <f t="shared" si="30"/>
        <v>0.00075-77.4346044547204i</v>
      </c>
      <c r="N123" s="57">
        <f t="shared" si="31"/>
        <v>90.017787915492974</v>
      </c>
      <c r="O123" s="57">
        <f t="shared" si="32"/>
        <v>81.299601048216715</v>
      </c>
      <c r="P123" s="371">
        <f t="shared" si="33"/>
        <v>81.299601048216715</v>
      </c>
      <c r="Q123" s="371">
        <f t="shared" si="34"/>
        <v>-89.982212084507026</v>
      </c>
      <c r="R123" s="12">
        <f t="shared" si="35"/>
        <v>90.017787915492974</v>
      </c>
      <c r="S123" s="57">
        <f t="shared" si="36"/>
        <v>1.3493608836818278E-3</v>
      </c>
      <c r="T123" s="12">
        <f t="shared" si="19"/>
        <v>81.299601048216715</v>
      </c>
    </row>
    <row r="124" spans="1:20" x14ac:dyDescent="0.3">
      <c r="A124" s="57">
        <f t="shared" si="20"/>
        <v>8.5105019594505666</v>
      </c>
      <c r="B124" s="12">
        <f t="shared" si="37"/>
        <v>1.3544884550398189</v>
      </c>
      <c r="C124" s="57" t="str">
        <f t="shared" si="21"/>
        <v>3.60564089215815-11569.9861818477i</v>
      </c>
      <c r="D124" s="57" t="str">
        <f t="shared" si="22"/>
        <v>3.47083333328522-7833.45883642247i</v>
      </c>
      <c r="E124" s="57" t="str">
        <f t="shared" si="23"/>
        <v>162.4695369918+0.000808295934208024i</v>
      </c>
      <c r="F124" s="57" t="str">
        <f t="shared" si="24"/>
        <v>3.07957957955439-147024.377326737i</v>
      </c>
      <c r="G124" s="57" t="str">
        <f t="shared" si="25"/>
        <v>0.999999999991823-2.85952865835201E-06i</v>
      </c>
      <c r="H124" s="57" t="str">
        <f t="shared" si="26"/>
        <v>550.000010438904-0.0155912417726516i</v>
      </c>
      <c r="I124" s="57" t="str">
        <f t="shared" si="27"/>
        <v>-4.05230547234413-547485.711396135i</v>
      </c>
      <c r="K124" s="57" t="str">
        <f t="shared" si="28"/>
        <v>0.00909090891105984-1.24014187927182E-06i</v>
      </c>
      <c r="L124" s="57" t="str">
        <f t="shared" si="29"/>
        <v>0.00075-489.591176468709i</v>
      </c>
      <c r="M124" s="57" t="str">
        <f t="shared" si="30"/>
        <v>0.00075-77.1414668805741i</v>
      </c>
      <c r="N124" s="57">
        <f t="shared" si="31"/>
        <v>90.017855509559439</v>
      </c>
      <c r="O124" s="57">
        <f t="shared" si="32"/>
        <v>81.266657227172402</v>
      </c>
      <c r="P124" s="371">
        <f t="shared" si="33"/>
        <v>81.266657227172402</v>
      </c>
      <c r="Q124" s="371">
        <f t="shared" si="34"/>
        <v>-89.982144490440561</v>
      </c>
      <c r="R124" s="12">
        <f t="shared" si="35"/>
        <v>90.017855509559439</v>
      </c>
      <c r="S124" s="57">
        <f t="shared" si="36"/>
        <v>1.3544884550398188E-3</v>
      </c>
      <c r="T124" s="12">
        <f t="shared" si="19"/>
        <v>81.266657227172402</v>
      </c>
    </row>
    <row r="125" spans="1:20" x14ac:dyDescent="0.3">
      <c r="A125" s="57">
        <f t="shared" si="20"/>
        <v>8.5428418668964792</v>
      </c>
      <c r="B125" s="12">
        <f t="shared" si="37"/>
        <v>1.3596355111689702</v>
      </c>
      <c r="C125" s="57" t="str">
        <f t="shared" si="21"/>
        <v>3.60564089164469-11526.1866760877i</v>
      </c>
      <c r="D125" s="57" t="str">
        <f t="shared" si="22"/>
        <v>3.47083333328485-7803.80437987734i</v>
      </c>
      <c r="E125" s="57" t="str">
        <f t="shared" si="23"/>
        <v>162.469536992027+0.000811367458797573i</v>
      </c>
      <c r="F125" s="57" t="str">
        <f t="shared" si="24"/>
        <v>3.0795795795542-146467.79968799i</v>
      </c>
      <c r="G125" s="57" t="str">
        <f t="shared" si="25"/>
        <v>0.999999999991761-2.87039486725357E-06i</v>
      </c>
      <c r="H125" s="57" t="str">
        <f t="shared" si="26"/>
        <v>550.000010518393-0.0156504885080741i</v>
      </c>
      <c r="I125" s="57" t="str">
        <f t="shared" si="27"/>
        <v>-4.05230548724184-545413.141540134i</v>
      </c>
      <c r="K125" s="57" t="str">
        <f t="shared" si="28"/>
        <v>0.00909090890969034-0.0000012448544182136i</v>
      </c>
      <c r="L125" s="57" t="str">
        <f t="shared" si="29"/>
        <v>0.00075-487.737772931571i</v>
      </c>
      <c r="M125" s="57" t="str">
        <f t="shared" si="30"/>
        <v>0.00075-76.8494390123274i</v>
      </c>
      <c r="N125" s="57">
        <f t="shared" si="31"/>
        <v>90.017923360483209</v>
      </c>
      <c r="O125" s="57">
        <f t="shared" si="32"/>
        <v>81.233713406172697</v>
      </c>
      <c r="P125" s="371">
        <f t="shared" si="33"/>
        <v>81.233713406172697</v>
      </c>
      <c r="Q125" s="371">
        <f t="shared" si="34"/>
        <v>-89.982076639516791</v>
      </c>
      <c r="R125" s="12">
        <f t="shared" si="35"/>
        <v>90.017923360483209</v>
      </c>
      <c r="S125" s="57">
        <f t="shared" si="36"/>
        <v>1.3596355111689701E-3</v>
      </c>
      <c r="T125" s="12">
        <f t="shared" si="19"/>
        <v>81.233713406172697</v>
      </c>
    </row>
    <row r="126" spans="1:20" x14ac:dyDescent="0.3">
      <c r="A126" s="57">
        <f t="shared" si="20"/>
        <v>8.5753046659906857</v>
      </c>
      <c r="B126" s="12">
        <f t="shared" si="37"/>
        <v>1.3648021261114123</v>
      </c>
      <c r="C126" s="57" t="str">
        <f t="shared" si="21"/>
        <v>3.60564089112736-11482.5529783927i</v>
      </c>
      <c r="D126" s="57" t="str">
        <f t="shared" si="22"/>
        <v>3.47083333328448-7774.26218367814i</v>
      </c>
      <c r="E126" s="57" t="str">
        <f t="shared" si="23"/>
        <v>162.469536992257+0.000814450655180992i</v>
      </c>
      <c r="F126" s="57" t="str">
        <f t="shared" si="24"/>
        <v>3.07957957955402-145913.329037714i</v>
      </c>
      <c r="G126" s="57" t="str">
        <f t="shared" si="25"/>
        <v>0.999999999991698-2.88130236774895E-06i</v>
      </c>
      <c r="H126" s="57" t="str">
        <f t="shared" si="26"/>
        <v>550.000010598485-0.0157099603812806i</v>
      </c>
      <c r="I126" s="57" t="str">
        <f t="shared" si="27"/>
        <v>-4.05230550225143-543348.41763528i</v>
      </c>
      <c r="K126" s="57" t="str">
        <f t="shared" si="28"/>
        <v>0.00909090890831046-0.0000012495848648011i</v>
      </c>
      <c r="L126" s="57" t="str">
        <f t="shared" si="29"/>
        <v>0.00075-485.89138566604i</v>
      </c>
      <c r="M126" s="57" t="str">
        <f t="shared" si="30"/>
        <v>0.00075-76.5585166490609i</v>
      </c>
      <c r="N126" s="57">
        <f t="shared" si="31"/>
        <v>90.017991469240357</v>
      </c>
      <c r="O126" s="57">
        <f t="shared" si="32"/>
        <v>81.200769585218126</v>
      </c>
      <c r="P126" s="371">
        <f t="shared" si="33"/>
        <v>81.200769585218126</v>
      </c>
      <c r="Q126" s="371">
        <f t="shared" si="34"/>
        <v>-89.982008530759643</v>
      </c>
      <c r="R126" s="12">
        <f t="shared" si="35"/>
        <v>90.017991469240357</v>
      </c>
      <c r="S126" s="57">
        <f t="shared" si="36"/>
        <v>1.3648021261114124E-3</v>
      </c>
      <c r="T126" s="12">
        <f t="shared" si="19"/>
        <v>81.200769585218126</v>
      </c>
    </row>
    <row r="127" spans="1:20" x14ac:dyDescent="0.3">
      <c r="A127" s="57">
        <f t="shared" si="20"/>
        <v>8.6078908237214513</v>
      </c>
      <c r="B127" s="12">
        <f t="shared" si="37"/>
        <v>1.3699883741906356</v>
      </c>
      <c r="C127" s="57" t="str">
        <f t="shared" si="21"/>
        <v>3.60564089060611-11439.0844610774i</v>
      </c>
      <c r="D127" s="57" t="str">
        <f t="shared" si="22"/>
        <v>3.47083333328411-7744.83182285046i</v>
      </c>
      <c r="E127" s="57" t="str">
        <f t="shared" si="23"/>
        <v>162.469536992489+0.000817545567711126i</v>
      </c>
      <c r="F127" s="57" t="str">
        <f t="shared" si="24"/>
        <v>3.07957957955382-145360.957399663i</v>
      </c>
      <c r="G127" s="57" t="str">
        <f t="shared" si="25"/>
        <v>0.999999999991635-2.89225131674622E-06i</v>
      </c>
      <c r="H127" s="57" t="str">
        <f t="shared" si="26"/>
        <v>550.000010679184-0.0157696582477976i</v>
      </c>
      <c r="I127" s="57" t="str">
        <f t="shared" si="27"/>
        <v>-4.05230551737466-541291.509979826i</v>
      </c>
      <c r="K127" s="57" t="str">
        <f t="shared" si="28"/>
        <v>0.00909090890692012-1.25433328708334E-06i</v>
      </c>
      <c r="L127" s="57" t="str">
        <f t="shared" si="29"/>
        <v>0.00075-484.051988111216i</v>
      </c>
      <c r="M127" s="57" t="str">
        <f t="shared" si="30"/>
        <v>0.00075-76.268695605759i</v>
      </c>
      <c r="N127" s="57">
        <f t="shared" si="31"/>
        <v>90.018059836810593</v>
      </c>
      <c r="O127" s="57">
        <f t="shared" si="32"/>
        <v>81.167825764309086</v>
      </c>
      <c r="P127" s="371">
        <f t="shared" si="33"/>
        <v>81.167825764309086</v>
      </c>
      <c r="Q127" s="371">
        <f t="shared" si="34"/>
        <v>-89.981940163189407</v>
      </c>
      <c r="R127" s="12">
        <f t="shared" si="35"/>
        <v>90.018059836810593</v>
      </c>
      <c r="S127" s="57">
        <f t="shared" si="36"/>
        <v>1.3699883741906357E-3</v>
      </c>
      <c r="T127" s="12">
        <f t="shared" si="19"/>
        <v>81.167825764309086</v>
      </c>
    </row>
    <row r="128" spans="1:20" x14ac:dyDescent="0.3">
      <c r="A128" s="57">
        <f t="shared" si="20"/>
        <v>8.6406008088515911</v>
      </c>
      <c r="B128" s="12">
        <f t="shared" si="37"/>
        <v>1.37519433001256</v>
      </c>
      <c r="C128" s="57" t="str">
        <f t="shared" si="21"/>
        <v>3.60564089008087-11395.7804988324i</v>
      </c>
      <c r="D128" s="57" t="str">
        <f t="shared" si="22"/>
        <v>3.47083333328374-7715.51287402868i</v>
      </c>
      <c r="E128" s="57" t="str">
        <f t="shared" si="23"/>
        <v>162.469536992722+0.00082065224090933i</v>
      </c>
      <c r="F128" s="57" t="str">
        <f t="shared" si="24"/>
        <v>3.07957957955363-144810.676827785i</v>
      </c>
      <c r="G128" s="57" t="str">
        <f t="shared" si="25"/>
        <v>0.999999999991571-2.90324187174966E-06i</v>
      </c>
      <c r="H128" s="57" t="str">
        <f t="shared" si="26"/>
        <v>550.000010760499-0.0158295829664033i</v>
      </c>
      <c r="I128" s="57" t="str">
        <f t="shared" si="27"/>
        <v>-4.05230553261354-539242.388984468i</v>
      </c>
      <c r="K128" s="57" t="str">
        <f t="shared" si="28"/>
        <v>0.00909090890551916-0.0000012590997533679i</v>
      </c>
      <c r="L128" s="57" t="str">
        <f t="shared" si="29"/>
        <v>0.00075-482.219553806751i</v>
      </c>
      <c r="M128" s="57" t="str">
        <f t="shared" si="30"/>
        <v>0.00075-75.9799717132488i</v>
      </c>
      <c r="N128" s="57">
        <f t="shared" si="31"/>
        <v>90.018128464177479</v>
      </c>
      <c r="O128" s="57">
        <f t="shared" si="32"/>
        <v>81.134881943445777</v>
      </c>
      <c r="P128" s="371">
        <f t="shared" si="33"/>
        <v>81.134881943445777</v>
      </c>
      <c r="Q128" s="371">
        <f t="shared" si="34"/>
        <v>-89.981871535822521</v>
      </c>
      <c r="R128" s="12">
        <f t="shared" si="35"/>
        <v>90.018128464177479</v>
      </c>
      <c r="S128" s="57">
        <f t="shared" si="36"/>
        <v>1.37519433001256E-3</v>
      </c>
      <c r="T128" s="12">
        <f t="shared" si="19"/>
        <v>81.134881943445777</v>
      </c>
    </row>
    <row r="129" spans="1:20" x14ac:dyDescent="0.3">
      <c r="A129" s="57">
        <f t="shared" si="20"/>
        <v>8.6734350919252279</v>
      </c>
      <c r="B129" s="12">
        <f t="shared" si="37"/>
        <v>1.3804200684666077</v>
      </c>
      <c r="C129" s="57" t="str">
        <f t="shared" si="21"/>
        <v>3.60564088955161-11352.6404687156i</v>
      </c>
      <c r="D129" s="57" t="str">
        <f t="shared" si="22"/>
        <v>3.47083333328336-7686.30491544988i</v>
      </c>
      <c r="E129" s="57" t="str">
        <f t="shared" si="23"/>
        <v>162.469536992957+0.000823770719466167i</v>
      </c>
      <c r="F129" s="57" t="str">
        <f t="shared" si="24"/>
        <v>3.07957957955344-144262.47940611i</v>
      </c>
      <c r="G129" s="57" t="str">
        <f t="shared" si="25"/>
        <v>0.999999999991507-2.91427419086213E-06i</v>
      </c>
      <c r="H129" s="57" t="str">
        <f t="shared" si="26"/>
        <v>550.000010842435-0.0158897353991377i</v>
      </c>
      <c r="I129" s="57" t="str">
        <f t="shared" si="27"/>
        <v>-4.05230554796888-537201.025171915i</v>
      </c>
      <c r="K129" s="57" t="str">
        <f t="shared" si="28"/>
        <v>0.0090909089041075-1.26388433222198E-06i</v>
      </c>
      <c r="L129" s="57" t="str">
        <f t="shared" si="29"/>
        <v>0.00075-480.394056392461i</v>
      </c>
      <c r="M129" s="57" t="str">
        <f t="shared" si="30"/>
        <v>0.00075-75.6923408181397i</v>
      </c>
      <c r="N129" s="57">
        <f t="shared" si="31"/>
        <v>90.018197352328215</v>
      </c>
      <c r="O129" s="57">
        <f t="shared" si="32"/>
        <v>81.101938122628511</v>
      </c>
      <c r="P129" s="371">
        <f t="shared" si="33"/>
        <v>81.101938122628511</v>
      </c>
      <c r="Q129" s="371">
        <f t="shared" si="34"/>
        <v>-89.981802647671785</v>
      </c>
      <c r="R129" s="12">
        <f t="shared" si="35"/>
        <v>90.018197352328215</v>
      </c>
      <c r="S129" s="57">
        <f t="shared" si="36"/>
        <v>1.3804200684666076E-3</v>
      </c>
      <c r="T129" s="12">
        <f t="shared" si="19"/>
        <v>81.101938122628511</v>
      </c>
    </row>
    <row r="130" spans="1:20" x14ac:dyDescent="0.3">
      <c r="A130" s="57">
        <f t="shared" si="20"/>
        <v>8.7063941452745439</v>
      </c>
      <c r="B130" s="12">
        <f t="shared" si="37"/>
        <v>1.3856656647267809</v>
      </c>
      <c r="C130" s="57" t="str">
        <f t="shared" si="21"/>
        <v>3.60564088901836-11309.6637501434i</v>
      </c>
      <c r="D130" s="57" t="str">
        <f t="shared" si="22"/>
        <v>3.47083333328298-7657.20752694777i</v>
      </c>
      <c r="E130" s="57" t="str">
        <f t="shared" si="23"/>
        <v>162.469536993195+0.00082690104824199i</v>
      </c>
      <c r="F130" s="57" t="str">
        <f t="shared" si="24"/>
        <v>3.07957957955323-143716.357248633i</v>
      </c>
      <c r="G130" s="57" t="str">
        <f t="shared" si="25"/>
        <v>0.999999999991442-2.92534843278722E-06i</v>
      </c>
      <c r="H130" s="57" t="str">
        <f t="shared" si="26"/>
        <v>550.000010924997-0.0159501164113168i</v>
      </c>
      <c r="I130" s="57" t="str">
        <f t="shared" si="27"/>
        <v>-4.05230556344156-535167.38917646i</v>
      </c>
      <c r="K130" s="57" t="str">
        <f t="shared" si="28"/>
        <v>0.00909090890268507-1.26868709247331E-06i</v>
      </c>
      <c r="L130" s="57" t="str">
        <f t="shared" si="29"/>
        <v>0.00075-478.57546960795i</v>
      </c>
      <c r="M130" s="57" t="str">
        <f t="shared" si="30"/>
        <v>0.00075-75.4057987827651i</v>
      </c>
      <c r="N130" s="57">
        <f t="shared" si="31"/>
        <v>90.018266502253766</v>
      </c>
      <c r="O130" s="57">
        <f t="shared" si="32"/>
        <v>81.068994301857785</v>
      </c>
      <c r="P130" s="371">
        <f t="shared" si="33"/>
        <v>81.068994301857785</v>
      </c>
      <c r="Q130" s="371">
        <f t="shared" si="34"/>
        <v>-89.981733497746234</v>
      </c>
      <c r="R130" s="12">
        <f t="shared" si="35"/>
        <v>90.018266502253766</v>
      </c>
      <c r="S130" s="57">
        <f t="shared" si="36"/>
        <v>1.3856656647267809E-3</v>
      </c>
      <c r="T130" s="12">
        <f t="shared" si="19"/>
        <v>81.068994301857785</v>
      </c>
    </row>
    <row r="131" spans="1:20" x14ac:dyDescent="0.3">
      <c r="A131" s="57">
        <f t="shared" si="20"/>
        <v>8.7394784430265879</v>
      </c>
      <c r="B131" s="12">
        <f t="shared" si="37"/>
        <v>1.3909311942527427</v>
      </c>
      <c r="C131" s="57" t="str">
        <f t="shared" si="21"/>
        <v>3.60564088848105-11266.8497248812i</v>
      </c>
      <c r="D131" s="57" t="str">
        <f t="shared" si="22"/>
        <v>3.4708333332826-7628.22028994663i</v>
      </c>
      <c r="E131" s="57" t="str">
        <f t="shared" si="23"/>
        <v>162.469536993434+0.000830043272267647i</v>
      </c>
      <c r="F131" s="57" t="str">
        <f t="shared" si="24"/>
        <v>3.07957957955303-143172.302499205i</v>
      </c>
      <c r="G131" s="57" t="str">
        <f t="shared" si="25"/>
        <v>0.999999999991377-2.93646475683161E-06i</v>
      </c>
      <c r="H131" s="57" t="str">
        <f t="shared" si="26"/>
        <v>550.000011008183-0.0160107268715433i</v>
      </c>
      <c r="I131" s="57" t="str">
        <f t="shared" si="27"/>
        <v>-4.05230557903125-533141.451743566i</v>
      </c>
      <c r="K131" s="57" t="str">
        <f t="shared" si="28"/>
        <v>0.00909090890125188-1.27350810321119E-06i</v>
      </c>
      <c r="L131" s="57" t="str">
        <f t="shared" si="29"/>
        <v>0.00075-476.763767292239i</v>
      </c>
      <c r="M131" s="57" t="str">
        <f t="shared" si="30"/>
        <v>0.00075-75.1203414851217i</v>
      </c>
      <c r="N131" s="57">
        <f t="shared" si="31"/>
        <v>90.018335914948878</v>
      </c>
      <c r="O131" s="57">
        <f t="shared" si="32"/>
        <v>81.036050481133927</v>
      </c>
      <c r="P131" s="371">
        <f t="shared" si="33"/>
        <v>81.036050481133927</v>
      </c>
      <c r="Q131" s="371">
        <f t="shared" si="34"/>
        <v>-89.981664085051122</v>
      </c>
      <c r="R131" s="12">
        <f t="shared" si="35"/>
        <v>90.018335914948878</v>
      </c>
      <c r="S131" s="57">
        <f t="shared" si="36"/>
        <v>1.3909311942527428E-3</v>
      </c>
      <c r="T131" s="12">
        <f t="shared" si="19"/>
        <v>81.036050481133927</v>
      </c>
    </row>
    <row r="132" spans="1:20" x14ac:dyDescent="0.3">
      <c r="A132" s="57">
        <f t="shared" si="20"/>
        <v>8.7726884611100893</v>
      </c>
      <c r="B132" s="12">
        <f t="shared" si="37"/>
        <v>1.3962167327909032</v>
      </c>
      <c r="C132" s="57" t="str">
        <f t="shared" si="21"/>
        <v>3.60564088793962-11224.1977770348i</v>
      </c>
      <c r="D132" s="57" t="str">
        <f t="shared" si="22"/>
        <v>3.4708333332822-7599.34278745535i</v>
      </c>
      <c r="E132" s="57" t="str">
        <f t="shared" si="23"/>
        <v>162.469536993675+0.00083319743674505i</v>
      </c>
      <c r="F132" s="57" t="str">
        <f t="shared" si="24"/>
        <v>3.07957957955281-142630.307331414i</v>
      </c>
      <c r="G132" s="57" t="str">
        <f t="shared" si="25"/>
        <v>0.999999999991312-2.94762332290738E-06i</v>
      </c>
      <c r="H132" s="57" t="str">
        <f t="shared" si="26"/>
        <v>550.000011092004-0.0160715676517235i</v>
      </c>
      <c r="I132" s="57" t="str">
        <f t="shared" si="27"/>
        <v>-4.05230559473999-531123.183729443i</v>
      </c>
      <c r="K132" s="57" t="str">
        <f t="shared" si="28"/>
        <v>0.00909090889980775-1.27834743378743E-06i</v>
      </c>
      <c r="L132" s="57" t="str">
        <f t="shared" si="29"/>
        <v>0.00075-474.958923383382i</v>
      </c>
      <c r="M132" s="57" t="str">
        <f t="shared" si="30"/>
        <v>0.00075-74.8359648188101i</v>
      </c>
      <c r="N132" s="57">
        <f t="shared" si="31"/>
        <v>90.018405591412076</v>
      </c>
      <c r="O132" s="57">
        <f t="shared" si="32"/>
        <v>81.003106660457206</v>
      </c>
      <c r="P132" s="371">
        <f t="shared" si="33"/>
        <v>81.003106660457206</v>
      </c>
      <c r="Q132" s="371">
        <f t="shared" si="34"/>
        <v>-89.981594408587924</v>
      </c>
      <c r="R132" s="12">
        <f t="shared" si="35"/>
        <v>90.018405591412076</v>
      </c>
      <c r="S132" s="57">
        <f t="shared" si="36"/>
        <v>1.3962167327909033E-3</v>
      </c>
      <c r="T132" s="12">
        <f t="shared" si="19"/>
        <v>81.003106660457206</v>
      </c>
    </row>
    <row r="133" spans="1:20" x14ac:dyDescent="0.3">
      <c r="A133" s="57">
        <f t="shared" si="20"/>
        <v>8.8060246772623074</v>
      </c>
      <c r="B133" s="12">
        <f t="shared" si="37"/>
        <v>1.4015223563755086</v>
      </c>
      <c r="C133" s="57" t="str">
        <f t="shared" si="21"/>
        <v>3.6056408873941-11181.7072930416i</v>
      </c>
      <c r="D133" s="57" t="str">
        <f t="shared" si="22"/>
        <v>3.47083333328182-7570.57460406135i</v>
      </c>
      <c r="E133" s="57" t="str">
        <f t="shared" si="23"/>
        <v>162.469536993917+0.000836363587047997i</v>
      </c>
      <c r="F133" s="57" t="str">
        <f t="shared" si="24"/>
        <v>3.07957957955261-142090.363948479i</v>
      </c>
      <c r="G133" s="57" t="str">
        <f t="shared" si="25"/>
        <v>0.999999999991245-2.95882429153424E-06i</v>
      </c>
      <c r="H133" s="57" t="str">
        <f t="shared" si="26"/>
        <v>550.000011176463-0.0161326396270761i</v>
      </c>
      <c r="I133" s="57" t="str">
        <f t="shared" si="27"/>
        <v>-4.05230561056925-529112.55610063i</v>
      </c>
      <c r="K133" s="57" t="str">
        <f t="shared" si="28"/>
        <v>0.00909090889835262-1.28320515381737E-06i</v>
      </c>
      <c r="L133" s="57" t="str">
        <f t="shared" si="29"/>
        <v>0.00075-473.160911918094i</v>
      </c>
      <c r="M133" s="57" t="str">
        <f t="shared" si="30"/>
        <v>0.00075-74.5526646929771i</v>
      </c>
      <c r="N133" s="57">
        <f t="shared" si="31"/>
        <v>90.018475532645681</v>
      </c>
      <c r="O133" s="57">
        <f t="shared" si="32"/>
        <v>80.970162839827978</v>
      </c>
      <c r="P133" s="371">
        <f t="shared" si="33"/>
        <v>80.970162839827978</v>
      </c>
      <c r="Q133" s="371">
        <f t="shared" si="34"/>
        <v>-89.981524467354319</v>
      </c>
      <c r="R133" s="12">
        <f t="shared" si="35"/>
        <v>90.018475532645681</v>
      </c>
      <c r="S133" s="57">
        <f t="shared" si="36"/>
        <v>1.4015223563755086E-3</v>
      </c>
      <c r="T133" s="12">
        <f t="shared" si="19"/>
        <v>80.970162839827978</v>
      </c>
    </row>
    <row r="134" spans="1:20" x14ac:dyDescent="0.3">
      <c r="A134" s="57">
        <f t="shared" si="20"/>
        <v>8.8394875710359049</v>
      </c>
      <c r="B134" s="12">
        <f t="shared" si="37"/>
        <v>1.4068481413297356</v>
      </c>
      <c r="C134" s="57" t="str">
        <f t="shared" si="21"/>
        <v>3.6056408868444-11139.377661662i</v>
      </c>
      <c r="D134" s="57" t="str">
        <f t="shared" si="22"/>
        <v>3.47083333328143-7541.91532592466i</v>
      </c>
      <c r="E134" s="57" t="str">
        <f t="shared" si="23"/>
        <v>162.469536994162+0.000839541768722578i</v>
      </c>
      <c r="F134" s="57" t="str">
        <f t="shared" si="24"/>
        <v>3.07957957955241-141552.464583133i</v>
      </c>
      <c r="G134" s="57" t="str">
        <f t="shared" si="25"/>
        <v>0.999999999991179-2.97006782384186E-06i</v>
      </c>
      <c r="H134" s="57" t="str">
        <f t="shared" si="26"/>
        <v>550.000011261565-0.0161939436761417i</v>
      </c>
      <c r="I134" s="57" t="str">
        <f t="shared" si="27"/>
        <v>-4.05230562651671-527109.539933574i</v>
      </c>
      <c r="K134" s="57" t="str">
        <f t="shared" si="28"/>
        <v>0.00909090889688642-1.28808133318096E-06i</v>
      </c>
      <c r="L134" s="57" t="str">
        <f t="shared" si="29"/>
        <v>0.00075-471.369707031373i</v>
      </c>
      <c r="M134" s="57" t="str">
        <f t="shared" si="30"/>
        <v>0.00075-74.2704370322543i</v>
      </c>
      <c r="N134" s="57">
        <f t="shared" si="31"/>
        <v>90.018545739655821</v>
      </c>
      <c r="O134" s="57">
        <f t="shared" si="32"/>
        <v>80.937219019246839</v>
      </c>
      <c r="P134" s="371">
        <f t="shared" si="33"/>
        <v>80.937219019246839</v>
      </c>
      <c r="Q134" s="371">
        <f t="shared" si="34"/>
        <v>-89.981454260344179</v>
      </c>
      <c r="R134" s="12">
        <f t="shared" si="35"/>
        <v>90.018545739655821</v>
      </c>
      <c r="S134" s="57">
        <f t="shared" si="36"/>
        <v>1.4068481413297355E-3</v>
      </c>
      <c r="T134" s="12">
        <f t="shared" si="19"/>
        <v>80.937219019246839</v>
      </c>
    </row>
    <row r="135" spans="1:20" x14ac:dyDescent="0.3">
      <c r="A135" s="57">
        <f t="shared" si="20"/>
        <v>8.8730776238058411</v>
      </c>
      <c r="B135" s="12">
        <f t="shared" si="37"/>
        <v>1.4121941642667886</v>
      </c>
      <c r="C135" s="57" t="str">
        <f t="shared" si="21"/>
        <v>3.6056408862905-11097.2082739695i</v>
      </c>
      <c r="D135" s="57" t="str">
        <f t="shared" si="22"/>
        <v>3.47083333328104-7513.36454077193i</v>
      </c>
      <c r="E135" s="57" t="str">
        <f t="shared" si="23"/>
        <v>162.469536994407+0.000842732027488031i</v>
      </c>
      <c r="F135" s="57" t="str">
        <f t="shared" si="24"/>
        <v>3.0795795795522-141016.601497512i</v>
      </c>
      <c r="G135" s="57" t="str">
        <f t="shared" si="25"/>
        <v>0.999999999991112-2.98135408157226E-06i</v>
      </c>
      <c r="H135" s="57" t="str">
        <f t="shared" si="26"/>
        <v>550.000011347316-0.016255480680807i</v>
      </c>
      <c r="I135" s="57" t="str">
        <f t="shared" si="27"/>
        <v>-4.05230564258721-525114.106414212i</v>
      </c>
      <c r="K135" s="57" t="str">
        <f t="shared" si="28"/>
        <v>0.00909090889540904-1.29297604202358E-06i</v>
      </c>
      <c r="L135" s="57" t="str">
        <f t="shared" si="29"/>
        <v>0.00075-469.585282956141i</v>
      </c>
      <c r="M135" s="57" t="str">
        <f t="shared" si="30"/>
        <v>0.00075-73.9892777767026i</v>
      </c>
      <c r="N135" s="57">
        <f t="shared" si="31"/>
        <v>90.018616213452447</v>
      </c>
      <c r="O135" s="57">
        <f t="shared" si="32"/>
        <v>80.904275198713719</v>
      </c>
      <c r="P135" s="371">
        <f t="shared" si="33"/>
        <v>80.904275198713719</v>
      </c>
      <c r="Q135" s="371">
        <f t="shared" si="34"/>
        <v>-89.981383786547553</v>
      </c>
      <c r="R135" s="12">
        <f t="shared" si="35"/>
        <v>90.018616213452447</v>
      </c>
      <c r="S135" s="57">
        <f t="shared" si="36"/>
        <v>1.4121941642667886E-3</v>
      </c>
      <c r="T135" s="12">
        <f t="shared" si="19"/>
        <v>80.904275198713719</v>
      </c>
    </row>
    <row r="136" spans="1:20" x14ac:dyDescent="0.3">
      <c r="A136" s="57">
        <f t="shared" si="20"/>
        <v>8.9067953187763038</v>
      </c>
      <c r="B136" s="12">
        <f t="shared" si="37"/>
        <v>1.4175605020910025</v>
      </c>
      <c r="C136" s="57" t="str">
        <f t="shared" si="21"/>
        <v>3.60564088573241-11055.1985233439i</v>
      </c>
      <c r="D136" s="57" t="str">
        <f t="shared" si="22"/>
        <v>3.47083333328064-7484.92183789055i</v>
      </c>
      <c r="E136" s="57" t="str">
        <f t="shared" si="23"/>
        <v>162.469536994656+0.00084593440923727i</v>
      </c>
      <c r="F136" s="57" t="str">
        <f t="shared" si="24"/>
        <v>3.079579579552-140482.766983046i</v>
      </c>
      <c r="G136" s="57" t="str">
        <f t="shared" si="25"/>
        <v>0.999999999991044-2.99268322708204E-06i</v>
      </c>
      <c r="H136" s="57" t="str">
        <f t="shared" si="26"/>
        <v>550.000011433719-0.0163172515263035i</v>
      </c>
      <c r="I136" s="57" t="str">
        <f t="shared" si="27"/>
        <v>-4.05230565877957-523126.226837563i</v>
      </c>
      <c r="K136" s="57" t="str">
        <f t="shared" si="28"/>
        <v>0.00909090889392042-1.29788935075725E-06i</v>
      </c>
      <c r="L136" s="57" t="str">
        <f t="shared" si="29"/>
        <v>0.00075-467.807614022854i</v>
      </c>
      <c r="M136" s="57" t="str">
        <f t="shared" si="30"/>
        <v>0.00075-73.709182881752i</v>
      </c>
      <c r="N136" s="57">
        <f t="shared" si="31"/>
        <v>90.018686955049318</v>
      </c>
      <c r="O136" s="57">
        <f t="shared" si="32"/>
        <v>80.871331378229456</v>
      </c>
      <c r="P136" s="371">
        <f t="shared" si="33"/>
        <v>80.871331378229456</v>
      </c>
      <c r="Q136" s="371">
        <f t="shared" si="34"/>
        <v>-89.981313044950682</v>
      </c>
      <c r="R136" s="12">
        <f t="shared" si="35"/>
        <v>90.018686955049318</v>
      </c>
      <c r="S136" s="57">
        <f t="shared" si="36"/>
        <v>1.4175605020910025E-3</v>
      </c>
      <c r="T136" s="12">
        <f t="shared" si="19"/>
        <v>80.871331378229456</v>
      </c>
    </row>
    <row r="137" spans="1:20" x14ac:dyDescent="0.3">
      <c r="A137" s="57">
        <f t="shared" si="20"/>
        <v>8.9406411409876529</v>
      </c>
      <c r="B137" s="12">
        <f t="shared" si="37"/>
        <v>1.4229472319989482</v>
      </c>
      <c r="C137" s="57" t="str">
        <f t="shared" si="21"/>
        <v>3.60564088517004-11013.3478054603i</v>
      </c>
      <c r="D137" s="57" t="str">
        <f t="shared" si="22"/>
        <v>3.47083333328023-7456.58680812266i</v>
      </c>
      <c r="E137" s="57" t="str">
        <f t="shared" si="23"/>
        <v>162.469536994906+0.000849148960037716i</v>
      </c>
      <c r="F137" s="57" t="str">
        <f t="shared" si="24"/>
        <v>3.07957957955179-139950.953360347i</v>
      </c>
      <c r="G137" s="57" t="str">
        <f t="shared" si="25"/>
        <v>0.999999999990976-3.00405542334474E-06i</v>
      </c>
      <c r="H137" s="57" t="str">
        <f t="shared" si="26"/>
        <v>550.000011520784-0.016379257101231i</v>
      </c>
      <c r="I137" s="57" t="str">
        <f t="shared" si="27"/>
        <v>-4.05230567509687-521145.872607318i</v>
      </c>
      <c r="K137" s="57" t="str">
        <f t="shared" si="28"/>
        <v>0.0090909088924204-0.0000013028213300615i</v>
      </c>
      <c r="L137" s="57" t="str">
        <f t="shared" si="29"/>
        <v>0.00075-466.036674659148i</v>
      </c>
      <c r="M137" s="57" t="str">
        <f t="shared" si="30"/>
        <v>0.00075-73.4301483181432i</v>
      </c>
      <c r="N137" s="57">
        <f t="shared" si="31"/>
        <v>90.018757965464104</v>
      </c>
      <c r="O137" s="57">
        <f t="shared" si="32"/>
        <v>80.838387557793993</v>
      </c>
      <c r="P137" s="371">
        <f t="shared" si="33"/>
        <v>80.838387557793993</v>
      </c>
      <c r="Q137" s="371">
        <f t="shared" si="34"/>
        <v>-89.981242034535896</v>
      </c>
      <c r="R137" s="12">
        <f t="shared" si="35"/>
        <v>90.018757965464104</v>
      </c>
      <c r="S137" s="57">
        <f t="shared" si="36"/>
        <v>1.4229472319989482E-3</v>
      </c>
      <c r="T137" s="12">
        <f t="shared" si="19"/>
        <v>80.838387557793993</v>
      </c>
    </row>
    <row r="138" spans="1:20" x14ac:dyDescent="0.3">
      <c r="A138" s="57">
        <f t="shared" si="20"/>
        <v>8.9746155773234069</v>
      </c>
      <c r="B138" s="12">
        <f t="shared" si="37"/>
        <v>1.4283544314805443</v>
      </c>
      <c r="C138" s="57" t="str">
        <f t="shared" si="21"/>
        <v>3.6056408846034-10971.6555182825i</v>
      </c>
      <c r="D138" s="57" t="str">
        <f t="shared" si="22"/>
        <v>3.47083333327982-7428.35904385937i</v>
      </c>
      <c r="E138" s="57" t="str">
        <f t="shared" si="23"/>
        <v>162.469536995157+0.000852375726131703i</v>
      </c>
      <c r="F138" s="57" t="str">
        <f t="shared" si="24"/>
        <v>3.07957957955157-139421.152979097i</v>
      </c>
      <c r="G138" s="57" t="str">
        <f t="shared" si="25"/>
        <v>0.999999999990907-3.01547083395325E-06i</v>
      </c>
      <c r="H138" s="57" t="str">
        <f t="shared" si="26"/>
        <v>550.000011608506-0.0164414982975596i</v>
      </c>
      <c r="I138" s="57" t="str">
        <f t="shared" si="27"/>
        <v>-4.0523056915362-519173.015235407i</v>
      </c>
      <c r="K138" s="57" t="str">
        <f t="shared" si="28"/>
        <v>0.00909090889090906-1.30777205088452E-06i</v>
      </c>
      <c r="L138" s="57" t="str">
        <f t="shared" si="29"/>
        <v>0.00075-464.272439389469i</v>
      </c>
      <c r="M138" s="57" t="str">
        <f t="shared" si="30"/>
        <v>0.00075-73.1521700718702i</v>
      </c>
      <c r="N138" s="57">
        <f t="shared" si="31"/>
        <v>90.018829245718322</v>
      </c>
      <c r="O138" s="57">
        <f t="shared" si="32"/>
        <v>80.805443737408055</v>
      </c>
      <c r="P138" s="371">
        <f t="shared" si="33"/>
        <v>80.805443737408055</v>
      </c>
      <c r="Q138" s="371">
        <f t="shared" si="34"/>
        <v>-89.981170754281678</v>
      </c>
      <c r="R138" s="12">
        <f t="shared" si="35"/>
        <v>90.018829245718322</v>
      </c>
      <c r="S138" s="57">
        <f t="shared" si="36"/>
        <v>1.4283544314805444E-3</v>
      </c>
      <c r="T138" s="12">
        <f t="shared" si="19"/>
        <v>80.805443737408055</v>
      </c>
    </row>
    <row r="139" spans="1:20" x14ac:dyDescent="0.3">
      <c r="A139" s="57">
        <f t="shared" si="20"/>
        <v>9.008719116517236</v>
      </c>
      <c r="B139" s="12">
        <f t="shared" si="37"/>
        <v>1.4337821783201705</v>
      </c>
      <c r="C139" s="57" t="str">
        <f t="shared" si="21"/>
        <v>3.60564088403247-10930.1210620528i</v>
      </c>
      <c r="D139" s="57" t="str">
        <f t="shared" si="22"/>
        <v>3.47083333327941-7400.2381390348i</v>
      </c>
      <c r="E139" s="57" t="str">
        <f t="shared" si="23"/>
        <v>162.469536995412+0.000855614753937355i</v>
      </c>
      <c r="F139" s="57" t="str">
        <f t="shared" si="24"/>
        <v>3.07957957955136-138893.358217939i</v>
      </c>
      <c r="G139" s="57" t="str">
        <f t="shared" si="25"/>
        <v>0.999999999990838-3.02692962312206E-06i</v>
      </c>
      <c r="H139" s="57" t="str">
        <f t="shared" si="26"/>
        <v>550.0000116969-0.0165039760106572i</v>
      </c>
      <c r="I139" s="57" t="str">
        <f t="shared" si="27"/>
        <v>-4.052305708102-517207.62634162i</v>
      </c>
      <c r="K139" s="57" t="str">
        <f t="shared" si="28"/>
        <v>0.00909090888938614-0.000001312741584444i</v>
      </c>
      <c r="L139" s="57" t="str">
        <f t="shared" si="29"/>
        <v>0.00075-462.514882834696i</v>
      </c>
      <c r="M139" s="57" t="str">
        <f t="shared" si="30"/>
        <v>0.00075-72.8752441441222i</v>
      </c>
      <c r="N139" s="57">
        <f t="shared" si="31"/>
        <v>90.018900796837315</v>
      </c>
      <c r="O139" s="57">
        <f t="shared" si="32"/>
        <v>80.772499917071897</v>
      </c>
      <c r="P139" s="371">
        <f t="shared" si="33"/>
        <v>80.772499917071897</v>
      </c>
      <c r="Q139" s="371">
        <f t="shared" si="34"/>
        <v>-89.981099203162685</v>
      </c>
      <c r="R139" s="12">
        <f t="shared" si="35"/>
        <v>90.018900796837315</v>
      </c>
      <c r="S139" s="57">
        <f t="shared" si="36"/>
        <v>1.4337821783201705E-3</v>
      </c>
      <c r="T139" s="12">
        <f t="shared" si="19"/>
        <v>80.772499917071897</v>
      </c>
    </row>
    <row r="140" spans="1:20" x14ac:dyDescent="0.3">
      <c r="A140" s="57">
        <f t="shared" si="20"/>
        <v>9.0429522491600025</v>
      </c>
      <c r="B140" s="12">
        <f t="shared" si="37"/>
        <v>1.4392305505977872</v>
      </c>
      <c r="C140" s="57" t="str">
        <f t="shared" si="21"/>
        <v>3.60564088345719-10888.743839284i</v>
      </c>
      <c r="D140" s="57" t="str">
        <f t="shared" si="22"/>
        <v>3.47083333327901-7372.22368912031i</v>
      </c>
      <c r="E140" s="57" t="str">
        <f t="shared" si="23"/>
        <v>162.469536995667+0.000858866090049222i</v>
      </c>
      <c r="F140" s="57" t="str">
        <f t="shared" si="24"/>
        <v>3.07957957955115-138367.56148437i</v>
      </c>
      <c r="G140" s="57" t="str">
        <f t="shared" si="25"/>
        <v>0.999999999990768-3.03843195568971E-06i</v>
      </c>
      <c r="H140" s="57" t="str">
        <f t="shared" si="26"/>
        <v>550.000011785965-0.0165666911392887i</v>
      </c>
      <c r="I140" s="57" t="str">
        <f t="shared" si="27"/>
        <v>-4.05230572479431-515249.677653179i</v>
      </c>
      <c r="K140" s="57" t="str">
        <f t="shared" si="28"/>
        <v>0.00909090888785166-1.31773000222833E-06i</v>
      </c>
      <c r="L140" s="57" t="str">
        <f t="shared" si="29"/>
        <v>0.00075-460.763979711793i</v>
      </c>
      <c r="M140" s="57" t="str">
        <f t="shared" si="30"/>
        <v>0.00075-72.5993665512279i</v>
      </c>
      <c r="N140" s="57">
        <f t="shared" si="31"/>
        <v>90.018972619850388</v>
      </c>
      <c r="O140" s="57">
        <f t="shared" si="32"/>
        <v>80.73955609678579</v>
      </c>
      <c r="P140" s="371">
        <f t="shared" si="33"/>
        <v>80.73955609678579</v>
      </c>
      <c r="Q140" s="371">
        <f t="shared" si="34"/>
        <v>-89.981027380149612</v>
      </c>
      <c r="R140" s="12">
        <f t="shared" si="35"/>
        <v>90.018972619850388</v>
      </c>
      <c r="S140" s="57">
        <f t="shared" si="36"/>
        <v>1.4392305505977871E-3</v>
      </c>
      <c r="T140" s="12">
        <f t="shared" si="19"/>
        <v>80.73955609678579</v>
      </c>
    </row>
    <row r="141" spans="1:20" x14ac:dyDescent="0.3">
      <c r="A141" s="57">
        <f t="shared" si="20"/>
        <v>9.0773154677068106</v>
      </c>
      <c r="B141" s="12">
        <f t="shared" si="37"/>
        <v>1.4446996266900587</v>
      </c>
      <c r="C141" s="57" t="str">
        <f t="shared" si="21"/>
        <v>3.60564088287753-10847.5232547511i</v>
      </c>
      <c r="D141" s="57" t="str">
        <f t="shared" si="22"/>
        <v>3.4708333332786-7344.31529111862i</v>
      </c>
      <c r="E141" s="57" t="str">
        <f t="shared" si="23"/>
        <v>162.469536995925+0.000862129781238828i</v>
      </c>
      <c r="F141" s="57" t="str">
        <f t="shared" si="24"/>
        <v>3.07957957955093-137843.755214625i</v>
      </c>
      <c r="G141" s="57" t="str">
        <f t="shared" si="25"/>
        <v>0.999999999990698-3.04997799712112E-06i</v>
      </c>
      <c r="H141" s="57" t="str">
        <f t="shared" si="26"/>
        <v>550.000011875706-0.0166296445856336i</v>
      </c>
      <c r="I141" s="57" t="str">
        <f t="shared" si="27"/>
        <v>-4.0523057416119-513299.141004327i</v>
      </c>
      <c r="K141" s="57" t="str">
        <f t="shared" si="28"/>
        <v>0.00909090888630553-1.32273737599756E-06i</v>
      </c>
      <c r="L141" s="57" t="str">
        <f t="shared" si="29"/>
        <v>0.00075-459.019704833426i</v>
      </c>
      <c r="M141" s="57" t="str">
        <f t="shared" si="30"/>
        <v>0.00075-72.3245333245944i</v>
      </c>
      <c r="N141" s="57">
        <f t="shared" si="31"/>
        <v>90.019044715790756</v>
      </c>
      <c r="O141" s="57">
        <f t="shared" si="32"/>
        <v>80.706612276550359</v>
      </c>
      <c r="P141" s="371">
        <f t="shared" si="33"/>
        <v>80.706612276550359</v>
      </c>
      <c r="Q141" s="371">
        <f t="shared" si="34"/>
        <v>-89.980955284209244</v>
      </c>
      <c r="R141" s="12">
        <f t="shared" si="35"/>
        <v>90.019044715790756</v>
      </c>
      <c r="S141" s="57">
        <f t="shared" si="36"/>
        <v>1.4446996266900586E-3</v>
      </c>
      <c r="T141" s="12">
        <f t="shared" si="19"/>
        <v>80.706612276550359</v>
      </c>
    </row>
    <row r="142" spans="1:20" x14ac:dyDescent="0.3">
      <c r="A142" s="57">
        <f t="shared" si="20"/>
        <v>9.1118092664840962</v>
      </c>
      <c r="B142" s="12">
        <f t="shared" si="37"/>
        <v>1.4501894852714809</v>
      </c>
      <c r="C142" s="57" t="str">
        <f t="shared" si="21"/>
        <v>3.60564088229343-10806.4587154818i</v>
      </c>
      <c r="D142" s="57" t="str">
        <f t="shared" si="22"/>
        <v>3.47083333327817-7316.51254355805i</v>
      </c>
      <c r="E142" s="57" t="str">
        <f t="shared" si="23"/>
        <v>162.469536996185+0.000865405874455499i</v>
      </c>
      <c r="F142" s="57" t="str">
        <f t="shared" si="24"/>
        <v>3.07957957955071-137321.931873577i</v>
      </c>
      <c r="G142" s="57" t="str">
        <f t="shared" si="25"/>
        <v>0.999999999990627-3.06156791350996E-06i</v>
      </c>
      <c r="H142" s="57" t="str">
        <f t="shared" si="26"/>
        <v>550.000011966134-0.0166928372553046i</v>
      </c>
      <c r="I142" s="57" t="str">
        <f t="shared" si="27"/>
        <v>-4.05230575855843-511355.988335951i</v>
      </c>
      <c r="K142" s="57" t="str">
        <f t="shared" si="28"/>
        <v>0.00909090888474757-1.32776377778436E-06i</v>
      </c>
      <c r="L142" s="57" t="str">
        <f t="shared" si="29"/>
        <v>0.00075-457.282033107617i</v>
      </c>
      <c r="M142" s="57" t="str">
        <f t="shared" si="30"/>
        <v>0.00075-72.0507405106537i</v>
      </c>
      <c r="N142" s="57">
        <f t="shared" si="31"/>
        <v>90.019117085695527</v>
      </c>
      <c r="O142" s="57">
        <f t="shared" si="32"/>
        <v>80.673668456365647</v>
      </c>
      <c r="P142" s="371">
        <f t="shared" si="33"/>
        <v>80.673668456365647</v>
      </c>
      <c r="Q142" s="371">
        <f t="shared" si="34"/>
        <v>-89.980882914304473</v>
      </c>
      <c r="R142" s="12">
        <f t="shared" si="35"/>
        <v>90.019117085695527</v>
      </c>
      <c r="S142" s="57">
        <f t="shared" si="36"/>
        <v>1.4501894852714809E-3</v>
      </c>
      <c r="T142" s="12">
        <f t="shared" si="19"/>
        <v>80.673668456365647</v>
      </c>
    </row>
    <row r="143" spans="1:20" x14ac:dyDescent="0.3">
      <c r="A143" s="57">
        <f t="shared" si="20"/>
        <v>9.1464341416967354</v>
      </c>
      <c r="B143" s="12">
        <f t="shared" si="37"/>
        <v>1.4557002053155126</v>
      </c>
      <c r="C143" s="57" t="str">
        <f t="shared" si="21"/>
        <v>3.6056408817049-10765.5496307492i</v>
      </c>
      <c r="D143" s="57" t="str">
        <f t="shared" si="22"/>
        <v>3.47083333327776-7288.81504648676i</v>
      </c>
      <c r="E143" s="57" t="str">
        <f t="shared" si="23"/>
        <v>162.469536996446+0.00086869441682697i</v>
      </c>
      <c r="F143" s="57" t="str">
        <f t="shared" si="24"/>
        <v>3.07957957955049-136802.083954621i</v>
      </c>
      <c r="G143" s="57" t="str">
        <f t="shared" si="25"/>
        <v>0.999999999990555-3.07320187158107E-06i</v>
      </c>
      <c r="H143" s="57" t="str">
        <f t="shared" si="26"/>
        <v>550.000012057248-0.0167562700573517i</v>
      </c>
      <c r="I143" s="57" t="str">
        <f t="shared" si="27"/>
        <v>-4.0523057756337-509420.191695138i</v>
      </c>
      <c r="K143" s="57" t="str">
        <f t="shared" si="28"/>
        <v>0.0090909088831778-1.33280927989519E-06i</v>
      </c>
      <c r="L143" s="57" t="str">
        <f t="shared" si="29"/>
        <v>0.00075-455.550939537374i</v>
      </c>
      <c r="M143" s="57" t="str">
        <f t="shared" si="30"/>
        <v>0.00075-71.7779841708046i</v>
      </c>
      <c r="N143" s="57">
        <f t="shared" si="31"/>
        <v>90.019189730605746</v>
      </c>
      <c r="O143" s="57">
        <f t="shared" si="32"/>
        <v>80.640724636232306</v>
      </c>
      <c r="P143" s="371">
        <f t="shared" si="33"/>
        <v>80.640724636232306</v>
      </c>
      <c r="Q143" s="371">
        <f t="shared" si="34"/>
        <v>-89.980810269394254</v>
      </c>
      <c r="R143" s="12">
        <f t="shared" si="35"/>
        <v>90.019189730605746</v>
      </c>
      <c r="S143" s="57">
        <f t="shared" si="36"/>
        <v>1.4557002053155125E-3</v>
      </c>
      <c r="T143" s="12">
        <f t="shared" si="19"/>
        <v>80.640724636232306</v>
      </c>
    </row>
    <row r="144" spans="1:20" x14ac:dyDescent="0.3">
      <c r="A144" s="57">
        <f t="shared" si="20"/>
        <v>9.1811905914351826</v>
      </c>
      <c r="B144" s="12">
        <f t="shared" si="37"/>
        <v>1.4612318660957115</v>
      </c>
      <c r="C144" s="57" t="str">
        <f t="shared" si="21"/>
        <v>3.60564088111191-10724.7954120624i</v>
      </c>
      <c r="D144" s="57" t="str">
        <f t="shared" si="22"/>
        <v>3.47083333327733-7261.22240146694i</v>
      </c>
      <c r="E144" s="57" t="str">
        <f t="shared" si="23"/>
        <v>162.469536996711+0.00087199545565997i</v>
      </c>
      <c r="F144" s="57" t="str">
        <f t="shared" si="24"/>
        <v>3.07957957955027-136284.203979571i</v>
      </c>
      <c r="G144" s="57" t="str">
        <f t="shared" si="25"/>
        <v>0.999999999990484-3.08488003869286E-06i</v>
      </c>
      <c r="H144" s="57" t="str">
        <f t="shared" si="26"/>
        <v>550.000012149057-0.0168199439042816i</v>
      </c>
      <c r="I144" s="57" t="str">
        <f t="shared" si="27"/>
        <v>-4.05230579283967-507491.723234811i</v>
      </c>
      <c r="K144" s="57" t="str">
        <f t="shared" si="28"/>
        <v>0.00909090888159604-1.33787395491122E-06i</v>
      </c>
      <c r="L144" s="57" t="str">
        <f t="shared" si="29"/>
        <v>0.00075-453.826399220338i</v>
      </c>
      <c r="M144" s="57" t="str">
        <f t="shared" si="30"/>
        <v>0.00075-71.5062603813555i</v>
      </c>
      <c r="N144" s="57">
        <f t="shared" si="31"/>
        <v>90.01926265156645</v>
      </c>
      <c r="O144" s="57">
        <f t="shared" si="32"/>
        <v>80.607780816150722</v>
      </c>
      <c r="P144" s="371">
        <f t="shared" si="33"/>
        <v>80.607780816150722</v>
      </c>
      <c r="Q144" s="371">
        <f t="shared" si="34"/>
        <v>-89.98073734843355</v>
      </c>
      <c r="R144" s="12">
        <f t="shared" si="35"/>
        <v>90.01926265156645</v>
      </c>
      <c r="S144" s="57">
        <f t="shared" si="36"/>
        <v>1.4612318660957115E-3</v>
      </c>
      <c r="T144" s="12">
        <f t="shared" si="19"/>
        <v>80.607780816150722</v>
      </c>
    </row>
    <row r="145" spans="1:20" x14ac:dyDescent="0.3">
      <c r="A145" s="57">
        <f t="shared" si="20"/>
        <v>9.2160791156826374</v>
      </c>
      <c r="B145" s="12">
        <f t="shared" si="37"/>
        <v>1.4667845471868752</v>
      </c>
      <c r="C145" s="57" t="str">
        <f t="shared" si="21"/>
        <v>3.60564088051436-10684.195473158i</v>
      </c>
      <c r="D145" s="57" t="str">
        <f t="shared" si="22"/>
        <v>3.4708333332769-7233.73421156913i</v>
      </c>
      <c r="E145" s="57" t="str">
        <f t="shared" si="23"/>
        <v>162.469536996976+0.00087530903844111i</v>
      </c>
      <c r="F145" s="57" t="str">
        <f t="shared" si="24"/>
        <v>3.07957957955005-135768.284498549i</v>
      </c>
      <c r="G145" s="57" t="str">
        <f t="shared" si="25"/>
        <v>0.999999999990411-3.09660258283968E-06i</v>
      </c>
      <c r="H145" s="57" t="str">
        <f t="shared" si="26"/>
        <v>550.000012241567-0.0168838597120671i</v>
      </c>
      <c r="I145" s="57" t="str">
        <f t="shared" si="27"/>
        <v>-4.05230581017682-505570.555213301i</v>
      </c>
      <c r="K145" s="57" t="str">
        <f t="shared" si="28"/>
        <v>0.00909090888000221-1.34295787568948E-06i</v>
      </c>
      <c r="L145" s="57" t="str">
        <f t="shared" si="29"/>
        <v>0.00075-452.108387348414i</v>
      </c>
      <c r="M145" s="57" t="str">
        <f t="shared" si="30"/>
        <v>0.00075-71.2355652334684i</v>
      </c>
      <c r="N145" s="57">
        <f t="shared" si="31"/>
        <v>90.019335849626643</v>
      </c>
      <c r="O145" s="57">
        <f t="shared" si="32"/>
        <v>80.574836996121078</v>
      </c>
      <c r="P145" s="371">
        <f t="shared" si="33"/>
        <v>80.574836996121078</v>
      </c>
      <c r="Q145" s="371">
        <f t="shared" si="34"/>
        <v>-89.980664150373357</v>
      </c>
      <c r="R145" s="12">
        <f t="shared" si="35"/>
        <v>90.019335849626643</v>
      </c>
      <c r="S145" s="57">
        <f t="shared" si="36"/>
        <v>1.4667845471868753E-3</v>
      </c>
      <c r="T145" s="12">
        <f t="shared" si="19"/>
        <v>80.574836996121078</v>
      </c>
    </row>
    <row r="146" spans="1:20" x14ac:dyDescent="0.3">
      <c r="A146" s="57">
        <f t="shared" si="20"/>
        <v>9.2511002163222322</v>
      </c>
      <c r="B146" s="12">
        <f t="shared" si="37"/>
        <v>1.4723583284661854</v>
      </c>
      <c r="C146" s="57" t="str">
        <f t="shared" si="21"/>
        <v>3.60564087991228-10643.7492299925i</v>
      </c>
      <c r="D146" s="57" t="str">
        <f t="shared" si="22"/>
        <v>3.47083333327648-7206.3500813665i</v>
      </c>
      <c r="E146" s="57" t="str">
        <f t="shared" si="23"/>
        <v>162.469536997243+0.00087863521283742i</v>
      </c>
      <c r="F146" s="57" t="str">
        <f t="shared" si="24"/>
        <v>3.07957957954984-135254.31808988i</v>
      </c>
      <c r="G146" s="57" t="str">
        <f t="shared" si="25"/>
        <v>0.999999999990338-3.10836967265424E-06i</v>
      </c>
      <c r="H146" s="57" t="str">
        <f t="shared" si="26"/>
        <v>550.000012334778-0.0169480184001608i</v>
      </c>
      <c r="I146" s="57" t="str">
        <f t="shared" si="27"/>
        <v>-4.05230582764496-503656.659993956i</v>
      </c>
      <c r="K146" s="57" t="str">
        <f t="shared" si="28"/>
        <v>0.0090909088783963-1.34806111536385E-06i</v>
      </c>
      <c r="L146" s="57" t="str">
        <f t="shared" si="29"/>
        <v>0.00075-450.396879207424i</v>
      </c>
      <c r="M146" s="57" t="str">
        <f t="shared" si="30"/>
        <v>0.00075-70.9658948331028i</v>
      </c>
      <c r="N146" s="57">
        <f t="shared" si="31"/>
        <v>90.019409325839277</v>
      </c>
      <c r="O146" s="57">
        <f t="shared" si="32"/>
        <v>80.541893176143986</v>
      </c>
      <c r="P146" s="371">
        <f t="shared" si="33"/>
        <v>80.541893176143986</v>
      </c>
      <c r="Q146" s="371">
        <f t="shared" si="34"/>
        <v>-89.980590674160723</v>
      </c>
      <c r="R146" s="12">
        <f t="shared" si="35"/>
        <v>90.019409325839277</v>
      </c>
      <c r="S146" s="57">
        <f t="shared" si="36"/>
        <v>1.4723583284661855E-3</v>
      </c>
      <c r="T146" s="12">
        <f t="shared" si="19"/>
        <v>80.541893176143986</v>
      </c>
    </row>
    <row r="147" spans="1:20" x14ac:dyDescent="0.3">
      <c r="A147" s="57">
        <f t="shared" si="20"/>
        <v>9.2862543971442566</v>
      </c>
      <c r="B147" s="12">
        <f t="shared" si="37"/>
        <v>1.4779532901143571</v>
      </c>
      <c r="C147" s="57" t="str">
        <f t="shared" si="21"/>
        <v>3.60564087930561-10603.456100733i</v>
      </c>
      <c r="D147" s="57" t="str">
        <f t="shared" si="22"/>
        <v>3.47083333327604-7179.06961692913i</v>
      </c>
      <c r="E147" s="57" t="str">
        <f t="shared" si="23"/>
        <v>162.469536997513+0.00088197402669697i</v>
      </c>
      <c r="F147" s="57" t="str">
        <f t="shared" si="24"/>
        <v>3.0795795795496-134742.297359985i</v>
      </c>
      <c r="G147" s="57" t="str">
        <f t="shared" si="25"/>
        <v>0.999999999990264-3.12018147741009E-06i</v>
      </c>
      <c r="H147" s="57" t="str">
        <f t="shared" si="26"/>
        <v>550.0000124287-0.0170124208915122i</v>
      </c>
      <c r="I147" s="57" t="str">
        <f t="shared" si="27"/>
        <v>-4.05230584524665-501750.010044756i</v>
      </c>
      <c r="K147" s="57" t="str">
        <f t="shared" si="28"/>
        <v>0.00909090887677814-1.35318374734608E-06i</v>
      </c>
      <c r="L147" s="57" t="str">
        <f t="shared" si="29"/>
        <v>0.00075-448.691850176754i</v>
      </c>
      <c r="M147" s="57" t="str">
        <f t="shared" si="30"/>
        <v>0.00075-70.6972453009592i</v>
      </c>
      <c r="N147" s="57">
        <f t="shared" si="31"/>
        <v>90.019483081261328</v>
      </c>
      <c r="O147" s="57">
        <f t="shared" si="32"/>
        <v>80.508949356219702</v>
      </c>
      <c r="P147" s="371">
        <f t="shared" si="33"/>
        <v>80.508949356219702</v>
      </c>
      <c r="Q147" s="371">
        <f t="shared" si="34"/>
        <v>-89.980516918738672</v>
      </c>
      <c r="R147" s="12">
        <f t="shared" si="35"/>
        <v>90.019483081261328</v>
      </c>
      <c r="S147" s="57">
        <f t="shared" si="36"/>
        <v>1.477953290114357E-3</v>
      </c>
      <c r="T147" s="12">
        <f t="shared" si="19"/>
        <v>80.508949356219702</v>
      </c>
    </row>
    <row r="148" spans="1:20" x14ac:dyDescent="0.3">
      <c r="A148" s="57">
        <f t="shared" si="20"/>
        <v>9.3215421638534046</v>
      </c>
      <c r="B148" s="12">
        <f t="shared" si="37"/>
        <v>1.4835695126167916</v>
      </c>
      <c r="C148" s="57" t="str">
        <f t="shared" si="21"/>
        <v>3.60564087869435-10563.3155057494i</v>
      </c>
      <c r="D148" s="57" t="str">
        <f t="shared" si="22"/>
        <v>3.47083333327561-7151.8924258184i</v>
      </c>
      <c r="E148" s="57" t="str">
        <f t="shared" si="23"/>
        <v>162.469536997785+0.000885325528049783i</v>
      </c>
      <c r="F148" s="57" t="str">
        <f t="shared" si="24"/>
        <v>3.07957957954938-134232.214943274i</v>
      </c>
      <c r="G148" s="57" t="str">
        <f t="shared" si="25"/>
        <v>0.99999999999019-3.13203816702402E-06i</v>
      </c>
      <c r="H148" s="57" t="str">
        <f t="shared" si="26"/>
        <v>550.000012523338-0.0170770681125764i</v>
      </c>
      <c r="I148" s="57" t="str">
        <f t="shared" si="27"/>
        <v>-4.05230586298268-499850.577937902i</v>
      </c>
      <c r="K148" s="57" t="str">
        <f t="shared" si="28"/>
        <v>0.00909090887514765-0.0000013583258453269i</v>
      </c>
      <c r="L148" s="57" t="str">
        <f t="shared" si="29"/>
        <v>0.00075-446.993275728982i</v>
      </c>
      <c r="M148" s="57" t="str">
        <f t="shared" si="30"/>
        <v>0.00075-70.4296127724238i</v>
      </c>
      <c r="N148" s="57">
        <f t="shared" si="31"/>
        <v>90.019557116953791</v>
      </c>
      <c r="O148" s="57">
        <f t="shared" si="32"/>
        <v>80.476005536348779</v>
      </c>
      <c r="P148" s="371">
        <f t="shared" si="33"/>
        <v>80.476005536348779</v>
      </c>
      <c r="Q148" s="371">
        <f t="shared" si="34"/>
        <v>-89.980442883046209</v>
      </c>
      <c r="R148" s="12">
        <f t="shared" si="35"/>
        <v>90.019557116953791</v>
      </c>
      <c r="S148" s="57">
        <f t="shared" si="36"/>
        <v>1.4835695126167916E-3</v>
      </c>
      <c r="T148" s="12">
        <f t="shared" si="19"/>
        <v>80.476005536348779</v>
      </c>
    </row>
    <row r="149" spans="1:20" x14ac:dyDescent="0.3">
      <c r="A149" s="57">
        <f t="shared" si="20"/>
        <v>9.3569640240760474</v>
      </c>
      <c r="B149" s="12">
        <f t="shared" si="37"/>
        <v>1.4892070767647354</v>
      </c>
      <c r="C149" s="57" t="str">
        <f t="shared" si="21"/>
        <v>3.6056408780784-10523.3268676057i</v>
      </c>
      <c r="D149" s="57" t="str">
        <f t="shared" si="22"/>
        <v>3.47083333327517-7124.81811708127i</v>
      </c>
      <c r="E149" s="57" t="str">
        <f t="shared" si="23"/>
        <v>162.469536998059+0.000888689765108324i</v>
      </c>
      <c r="F149" s="57" t="str">
        <f t="shared" si="24"/>
        <v>3.07957957954913-133724.063502039i</v>
      </c>
      <c r="G149" s="57" t="str">
        <f t="shared" si="25"/>
        <v>0.999999999990116-3.14393991205847E-06i</v>
      </c>
      <c r="H149" s="57" t="str">
        <f t="shared" si="26"/>
        <v>550.000012618697-0.017141960993328i</v>
      </c>
      <c r="I149" s="57" t="str">
        <f t="shared" si="27"/>
        <v>-4.0523058808531-497958.336349421i</v>
      </c>
      <c r="K149" s="57" t="str">
        <f t="shared" si="28"/>
        <v>0.00909090887350474-1.36348748327709E-06i</v>
      </c>
      <c r="L149" s="57" t="str">
        <f t="shared" si="29"/>
        <v>0.00075-445.301131429551i</v>
      </c>
      <c r="M149" s="57" t="str">
        <f t="shared" si="30"/>
        <v>0.00075-70.1629933975134i</v>
      </c>
      <c r="N149" s="57">
        <f t="shared" si="31"/>
        <v>90.019631433981715</v>
      </c>
      <c r="O149" s="57">
        <f t="shared" si="32"/>
        <v>80.443061716531489</v>
      </c>
      <c r="P149" s="371">
        <f t="shared" si="33"/>
        <v>80.443061716531489</v>
      </c>
      <c r="Q149" s="371">
        <f t="shared" si="34"/>
        <v>-89.980368566018285</v>
      </c>
      <c r="R149" s="12">
        <f t="shared" si="35"/>
        <v>90.019631433981715</v>
      </c>
      <c r="S149" s="57">
        <f t="shared" si="36"/>
        <v>1.4892070767647354E-3</v>
      </c>
      <c r="T149" s="12">
        <f t="shared" si="19"/>
        <v>80.443061716531489</v>
      </c>
    </row>
    <row r="150" spans="1:20" x14ac:dyDescent="0.3">
      <c r="A150" s="57">
        <f t="shared" si="20"/>
        <v>9.3925204873675376</v>
      </c>
      <c r="B150" s="12">
        <f t="shared" si="37"/>
        <v>1.4948660636564415</v>
      </c>
      <c r="C150" s="57" t="str">
        <f t="shared" si="21"/>
        <v>3.60564087745778-10483.4896110519i</v>
      </c>
      <c r="D150" s="57" t="str">
        <f t="shared" si="22"/>
        <v>3.47083333327473-7097.84630124473i</v>
      </c>
      <c r="E150" s="57" t="str">
        <f t="shared" si="23"/>
        <v>162.469536998335+0.000892066786268273i</v>
      </c>
      <c r="F150" s="57" t="str">
        <f t="shared" si="24"/>
        <v>3.07957957954891-133217.835726353i</v>
      </c>
      <c r="G150" s="57" t="str">
        <f t="shared" si="25"/>
        <v>0.99999999999004-3.15588688372406E-06i</v>
      </c>
      <c r="H150" s="57" t="str">
        <f t="shared" si="26"/>
        <v>550.000012714782-0.0172071004672789i</v>
      </c>
      <c r="I150" s="57" t="str">
        <f t="shared" si="27"/>
        <v>-4.05230589886103-496073.258058788i</v>
      </c>
      <c r="K150" s="57" t="str">
        <f t="shared" si="28"/>
        <v>0.00909090887184931-1.36866873544848E-06i</v>
      </c>
      <c r="L150" s="57" t="str">
        <f t="shared" si="29"/>
        <v>0.00075-443.615392936392i</v>
      </c>
      <c r="M150" s="57" t="str">
        <f t="shared" si="30"/>
        <v>0.00075-69.8973833408183i</v>
      </c>
      <c r="N150" s="57">
        <f t="shared" si="31"/>
        <v>90.019706033414153</v>
      </c>
      <c r="O150" s="57">
        <f t="shared" si="32"/>
        <v>80.410117896768284</v>
      </c>
      <c r="P150" s="371">
        <f t="shared" si="33"/>
        <v>80.410117896768284</v>
      </c>
      <c r="Q150" s="371">
        <f t="shared" si="34"/>
        <v>-89.980293966585847</v>
      </c>
      <c r="R150" s="12">
        <f t="shared" si="35"/>
        <v>90.019706033414153</v>
      </c>
      <c r="S150" s="57">
        <f t="shared" si="36"/>
        <v>1.4948660636564415E-3</v>
      </c>
      <c r="T150" s="12">
        <f t="shared" si="19"/>
        <v>80.410117896768284</v>
      </c>
    </row>
    <row r="151" spans="1:20" x14ac:dyDescent="0.3">
      <c r="A151" s="57">
        <f t="shared" si="20"/>
        <v>9.4282120652195349</v>
      </c>
      <c r="B151" s="12">
        <f t="shared" si="37"/>
        <v>1.5005465546983361</v>
      </c>
      <c r="C151" s="57" t="str">
        <f t="shared" si="21"/>
        <v>3.60564087683242-10443.8031630157i</v>
      </c>
      <c r="D151" s="57" t="str">
        <f t="shared" si="22"/>
        <v>3.47083333327428-7070.97659031015i</v>
      </c>
      <c r="E151" s="57" t="str">
        <f t="shared" si="23"/>
        <v>162.469536998613+0.000895456640109232i</v>
      </c>
      <c r="F151" s="57" t="str">
        <f t="shared" si="24"/>
        <v>3.07957957954868-132713.524333958i</v>
      </c>
      <c r="G151" s="57" t="str">
        <f t="shared" si="25"/>
        <v>0.999999999989964-3.16787925388197E-06i</v>
      </c>
      <c r="H151" s="57" t="str">
        <f t="shared" si="26"/>
        <v>550.000012811598-0.0172724874714833i</v>
      </c>
      <c r="I151" s="57" t="str">
        <f t="shared" si="27"/>
        <v>-4.05230591700492-494195.315948515i</v>
      </c>
      <c r="K151" s="57" t="str">
        <f t="shared" si="28"/>
        <v>0.00909090887018129-0.0000013738696763751i</v>
      </c>
      <c r="L151" s="57" t="str">
        <f t="shared" si="29"/>
        <v>0.00075-441.936035999594i</v>
      </c>
      <c r="M151" s="57" t="str">
        <f t="shared" si="30"/>
        <v>0.00075-69.6327787814486i</v>
      </c>
      <c r="N151" s="57">
        <f t="shared" si="31"/>
        <v>90.019780916324237</v>
      </c>
      <c r="O151" s="57">
        <f t="shared" si="32"/>
        <v>80.37717407705955</v>
      </c>
      <c r="P151" s="371">
        <f t="shared" si="33"/>
        <v>80.37717407705955</v>
      </c>
      <c r="Q151" s="371">
        <f t="shared" si="34"/>
        <v>-89.980219083675763</v>
      </c>
      <c r="R151" s="12">
        <f t="shared" si="35"/>
        <v>90.019780916324237</v>
      </c>
      <c r="S151" s="57">
        <f t="shared" si="36"/>
        <v>1.500546554698336E-3</v>
      </c>
      <c r="T151" s="12">
        <f t="shared" si="19"/>
        <v>80.37717407705955</v>
      </c>
    </row>
    <row r="152" spans="1:20" x14ac:dyDescent="0.3">
      <c r="A152" s="57">
        <f t="shared" si="20"/>
        <v>9.4640392710673691</v>
      </c>
      <c r="B152" s="12">
        <f t="shared" si="37"/>
        <v>1.5062486316061898</v>
      </c>
      <c r="C152" s="57" t="str">
        <f t="shared" si="21"/>
        <v>3.60564087620231-10404.2669525943i</v>
      </c>
      <c r="D152" s="57" t="str">
        <f t="shared" si="22"/>
        <v>3.47083333327383-7044.20859774772i</v>
      </c>
      <c r="E152" s="57" t="str">
        <f t="shared" si="23"/>
        <v>162.469536998893+0.000898859375395411i</v>
      </c>
      <c r="F152" s="57" t="str">
        <f t="shared" si="24"/>
        <v>3.07957957954845-132211.122070166i</v>
      </c>
      <c r="G152" s="57" t="str">
        <f t="shared" si="25"/>
        <v>0.999999999989888-3.17991719504648E-06i</v>
      </c>
      <c r="H152" s="57" t="str">
        <f t="shared" si="26"/>
        <v>550.000012909151-0.0173381229465606i</v>
      </c>
      <c r="I152" s="57" t="str">
        <f t="shared" si="27"/>
        <v>-4.05230593528724-492324.483003775i</v>
      </c>
      <c r="K152" s="57" t="str">
        <f t="shared" si="28"/>
        <v>0.00909090886850058-1.37909038087417E-06i</v>
      </c>
      <c r="L152" s="57" t="str">
        <f t="shared" si="29"/>
        <v>0.00075-440.263036461042i</v>
      </c>
      <c r="M152" s="57" t="str">
        <f t="shared" si="30"/>
        <v>0.00075-69.3691759129794i</v>
      </c>
      <c r="N152" s="57">
        <f t="shared" si="31"/>
        <v>90.019856083789193</v>
      </c>
      <c r="O152" s="57">
        <f t="shared" si="32"/>
        <v>80.344230257405798</v>
      </c>
      <c r="P152" s="371">
        <f t="shared" si="33"/>
        <v>80.344230257405798</v>
      </c>
      <c r="Q152" s="371">
        <f t="shared" si="34"/>
        <v>-89.980143916210807</v>
      </c>
      <c r="R152" s="12">
        <f t="shared" si="35"/>
        <v>90.019856083789193</v>
      </c>
      <c r="S152" s="57">
        <f t="shared" si="36"/>
        <v>1.5062486316061898E-3</v>
      </c>
      <c r="T152" s="12">
        <f t="shared" si="19"/>
        <v>80.344230257405798</v>
      </c>
    </row>
    <row r="153" spans="1:20" x14ac:dyDescent="0.3">
      <c r="A153" s="57">
        <f t="shared" si="20"/>
        <v>9.5000026202974244</v>
      </c>
      <c r="B153" s="12">
        <f t="shared" si="37"/>
        <v>1.5119723764062933</v>
      </c>
      <c r="C153" s="57" t="str">
        <f t="shared" si="21"/>
        <v>3.60564087556739-10364.8804110459i</v>
      </c>
      <c r="D153" s="57" t="str">
        <f t="shared" si="22"/>
        <v>3.47083333327338-7017.54193849089i</v>
      </c>
      <c r="E153" s="57" t="str">
        <f t="shared" si="23"/>
        <v>162.469536999175+0.000902275041076278i</v>
      </c>
      <c r="F153" s="57" t="str">
        <f t="shared" si="24"/>
        <v>3.0795795795482-131710.621707751i</v>
      </c>
      <c r="G153" s="57" t="str">
        <f t="shared" si="25"/>
        <v>0.999999999989811-3.19200088038741E-06i</v>
      </c>
      <c r="H153" s="57" t="str">
        <f t="shared" si="26"/>
        <v>550.000013007446-0.0174040078367022i</v>
      </c>
      <c r="I153" s="57" t="str">
        <f t="shared" si="27"/>
        <v>-4.05230595370826-490460.732312007i</v>
      </c>
      <c r="K153" s="57" t="str">
        <f t="shared" si="28"/>
        <v>0.00909090886680708-1.38433092404724E-06i</v>
      </c>
      <c r="L153" s="57" t="str">
        <f t="shared" si="29"/>
        <v>0.00075-438.596370254077i</v>
      </c>
      <c r="M153" s="57" t="str">
        <f t="shared" si="30"/>
        <v>0.00075-69.1065709433946i</v>
      </c>
      <c r="N153" s="57">
        <f t="shared" si="31"/>
        <v>90.019931536890326</v>
      </c>
      <c r="O153" s="57">
        <f t="shared" si="32"/>
        <v>80.311286437807311</v>
      </c>
      <c r="P153" s="371">
        <f t="shared" si="33"/>
        <v>80.311286437807311</v>
      </c>
      <c r="Q153" s="371">
        <f t="shared" si="34"/>
        <v>-89.980068463109674</v>
      </c>
      <c r="R153" s="12">
        <f t="shared" si="35"/>
        <v>90.019931536890326</v>
      </c>
      <c r="S153" s="57">
        <f t="shared" si="36"/>
        <v>1.5119723764062934E-3</v>
      </c>
      <c r="T153" s="12">
        <f t="shared" si="19"/>
        <v>80.311286437807311</v>
      </c>
    </row>
    <row r="154" spans="1:20" x14ac:dyDescent="0.3">
      <c r="A154" s="57">
        <f t="shared" si="20"/>
        <v>9.5361026302545557</v>
      </c>
      <c r="B154" s="12">
        <f t="shared" si="37"/>
        <v>1.5177178714366373</v>
      </c>
      <c r="C154" s="57" t="str">
        <f t="shared" si="21"/>
        <v>3.60564087492764-10325.642971782i</v>
      </c>
      <c r="D154" s="57" t="str">
        <f t="shared" si="22"/>
        <v>3.47083333327291-6990.97622893079i</v>
      </c>
      <c r="E154" s="57" t="str">
        <f t="shared" si="23"/>
        <v>162.46953699946+0.000905703686287361i</v>
      </c>
      <c r="F154" s="57" t="str">
        <f t="shared" si="24"/>
        <v>3.07957957954797-131212.016046848i</v>
      </c>
      <c r="G154" s="57" t="str">
        <f t="shared" si="25"/>
        <v>0.999999999989734-3.20413048373263E-06i</v>
      </c>
      <c r="H154" s="57" t="str">
        <f t="shared" si="26"/>
        <v>550.000013106492-0.0174701430896907i</v>
      </c>
      <c r="I154" s="57" t="str">
        <f t="shared" si="27"/>
        <v>-4.05230597227105-488604.037062536i</v>
      </c>
      <c r="K154" s="57" t="str">
        <f t="shared" si="28"/>
        <v>0.00909090886510063-0.0000013895913812812i</v>
      </c>
      <c r="L154" s="57" t="str">
        <f t="shared" si="29"/>
        <v>0.00075-436.936013403145i</v>
      </c>
      <c r="M154" s="57" t="str">
        <f t="shared" si="30"/>
        <v>0.00075-68.8449600950335i</v>
      </c>
      <c r="N154" s="57">
        <f t="shared" si="31"/>
        <v>90.020007276713031</v>
      </c>
      <c r="O154" s="57">
        <f t="shared" si="32"/>
        <v>80.278342618264631</v>
      </c>
      <c r="P154" s="371">
        <f t="shared" si="33"/>
        <v>80.278342618264631</v>
      </c>
      <c r="Q154" s="371">
        <f t="shared" si="34"/>
        <v>-89.979992723286969</v>
      </c>
      <c r="R154" s="12">
        <f t="shared" si="35"/>
        <v>90.020007276713031</v>
      </c>
      <c r="S154" s="57">
        <f t="shared" si="36"/>
        <v>1.5177178714366373E-3</v>
      </c>
      <c r="T154" s="12">
        <f t="shared" si="19"/>
        <v>80.278342618264631</v>
      </c>
    </row>
    <row r="155" spans="1:20" x14ac:dyDescent="0.3">
      <c r="A155" s="57">
        <f t="shared" si="20"/>
        <v>9.5723398202495229</v>
      </c>
      <c r="B155" s="12">
        <f t="shared" si="37"/>
        <v>1.5234851993480965</v>
      </c>
      <c r="C155" s="57" t="str">
        <f t="shared" si="21"/>
        <v>3.60564087428301-10286.5540703588i</v>
      </c>
      <c r="D155" s="57" t="str">
        <f t="shared" si="22"/>
        <v>3.47083333327246-6964.51108691079i</v>
      </c>
      <c r="E155" s="57" t="str">
        <f t="shared" si="23"/>
        <v>162.469536999746+0.000909145360350894i</v>
      </c>
      <c r="F155" s="57" t="str">
        <f t="shared" si="24"/>
        <v>3.07957957954773-130715.297914846i</v>
      </c>
      <c r="G155" s="57" t="str">
        <f t="shared" si="25"/>
        <v>0.999999999989655-3.21630617957057E-06i</v>
      </c>
      <c r="H155" s="57" t="str">
        <f t="shared" si="26"/>
        <v>550.000013206292-0.0175365296569046i</v>
      </c>
      <c r="I155" s="57" t="str">
        <f t="shared" si="27"/>
        <v>-4.05230599097374-486754.370546171i</v>
      </c>
      <c r="K155" s="57" t="str">
        <f t="shared" si="28"/>
        <v>0.00909090886338121-1.39487182824951E-06i</v>
      </c>
      <c r="L155" s="57" t="str">
        <f t="shared" si="29"/>
        <v>0.00075-435.281942023455i</v>
      </c>
      <c r="M155" s="57" t="str">
        <f t="shared" si="30"/>
        <v>0.00075-68.5843396045359i</v>
      </c>
      <c r="N155" s="57">
        <f t="shared" si="31"/>
        <v>90.020083304346869</v>
      </c>
      <c r="O155" s="57">
        <f t="shared" si="32"/>
        <v>80.245398798778083</v>
      </c>
      <c r="P155" s="371">
        <f t="shared" si="33"/>
        <v>80.245398798778083</v>
      </c>
      <c r="Q155" s="371">
        <f t="shared" si="34"/>
        <v>-89.979916695653131</v>
      </c>
      <c r="R155" s="12">
        <f t="shared" si="35"/>
        <v>90.020083304346869</v>
      </c>
      <c r="S155" s="57">
        <f t="shared" si="36"/>
        <v>1.5234851993480964E-3</v>
      </c>
      <c r="T155" s="12">
        <f t="shared" si="19"/>
        <v>80.245398798778083</v>
      </c>
    </row>
    <row r="156" spans="1:20" x14ac:dyDescent="0.3">
      <c r="A156" s="57">
        <f t="shared" si="20"/>
        <v>9.6087147115664706</v>
      </c>
      <c r="B156" s="12">
        <f t="shared" si="37"/>
        <v>1.5292744431056193</v>
      </c>
      <c r="C156" s="57" t="str">
        <f t="shared" si="21"/>
        <v>3.60564087363352-10247.6131444694i</v>
      </c>
      <c r="D156" s="57" t="str">
        <f t="shared" si="22"/>
        <v>3.470833333272-6938.14613172093i</v>
      </c>
      <c r="E156" s="57" t="str">
        <f t="shared" si="23"/>
        <v>162.469537000036+0.000912600112776452i</v>
      </c>
      <c r="F156" s="57" t="str">
        <f t="shared" si="24"/>
        <v>3.07957957954748-130220.46016629i</v>
      </c>
      <c r="G156" s="57" t="str">
        <f t="shared" si="25"/>
        <v>0.999999999989577-3.22852814305268E-06i</v>
      </c>
      <c r="H156" s="57" t="str">
        <f t="shared" si="26"/>
        <v>550.000013306849-0.0176031684933423i</v>
      </c>
      <c r="I156" s="57" t="str">
        <f t="shared" si="27"/>
        <v>-4.05230600981888-484911.706154843i</v>
      </c>
      <c r="K156" s="57" t="str">
        <f t="shared" si="28"/>
        <v>0.00909090886164873-1.40017234091308E-06i</v>
      </c>
      <c r="L156" s="57" t="str">
        <f t="shared" si="29"/>
        <v>0.00075-433.634132320638i</v>
      </c>
      <c r="M156" s="57" t="str">
        <f t="shared" si="30"/>
        <v>0.00075-68.3247057227897i</v>
      </c>
      <c r="N156" s="57">
        <f t="shared" si="31"/>
        <v>90.020159620885508</v>
      </c>
      <c r="O156" s="57">
        <f t="shared" si="32"/>
        <v>80.212454979348223</v>
      </c>
      <c r="P156" s="371">
        <f t="shared" si="33"/>
        <v>80.212454979348223</v>
      </c>
      <c r="Q156" s="371">
        <f t="shared" si="34"/>
        <v>-89.979840379114492</v>
      </c>
      <c r="R156" s="12">
        <f t="shared" si="35"/>
        <v>90.020159620885508</v>
      </c>
      <c r="S156" s="57">
        <f t="shared" si="36"/>
        <v>1.5292744431056194E-3</v>
      </c>
      <c r="T156" s="12">
        <f t="shared" si="19"/>
        <v>80.212454979348223</v>
      </c>
    </row>
    <row r="157" spans="1:20" x14ac:dyDescent="0.3">
      <c r="A157" s="57">
        <f t="shared" si="20"/>
        <v>9.6452278274704231</v>
      </c>
      <c r="B157" s="12">
        <f t="shared" si="37"/>
        <v>1.5350856859894206</v>
      </c>
      <c r="C157" s="57" t="str">
        <f t="shared" si="21"/>
        <v>3.60564087297903-10208.8196339354i</v>
      </c>
      <c r="D157" s="57" t="str">
        <f t="shared" si="22"/>
        <v>3.47083333327153-6911.88098409248i</v>
      </c>
      <c r="E157" s="57" t="str">
        <f t="shared" si="23"/>
        <v>162.469537000326+0.000916067993261915i</v>
      </c>
      <c r="F157" s="57" t="str">
        <f t="shared" si="24"/>
        <v>3.07957957954724-129727.495682771i</v>
      </c>
      <c r="G157" s="57" t="str">
        <f t="shared" si="25"/>
        <v>0.999999999989497-3.24079654999602E-06i</v>
      </c>
      <c r="H157" s="57" t="str">
        <f t="shared" si="26"/>
        <v>550.00001340817-0.0176700605576289i</v>
      </c>
      <c r="I157" s="57" t="str">
        <f t="shared" si="27"/>
        <v>-4.05230602880634-483076.017381201i</v>
      </c>
      <c r="K157" s="57" t="str">
        <f t="shared" si="28"/>
        <v>0.0090909088599031-1.40549299552154E-06i</v>
      </c>
      <c r="L157" s="57" t="str">
        <f t="shared" si="29"/>
        <v>0.00075-431.992560590394i</v>
      </c>
      <c r="M157" s="57" t="str">
        <f t="shared" si="30"/>
        <v>0.00075-68.0660547148732i</v>
      </c>
      <c r="N157" s="57">
        <f t="shared" si="31"/>
        <v>90.020236227426807</v>
      </c>
      <c r="O157" s="57">
        <f t="shared" si="32"/>
        <v>80.179511159975334</v>
      </c>
      <c r="P157" s="371">
        <f t="shared" si="33"/>
        <v>80.179511159975334</v>
      </c>
      <c r="Q157" s="371">
        <f t="shared" si="34"/>
        <v>-89.979763772573193</v>
      </c>
      <c r="R157" s="12">
        <f t="shared" si="35"/>
        <v>90.020236227426807</v>
      </c>
      <c r="S157" s="57">
        <f t="shared" si="36"/>
        <v>1.5350856859894207E-3</v>
      </c>
      <c r="T157" s="12">
        <f t="shared" si="19"/>
        <v>80.179511159975334</v>
      </c>
    </row>
    <row r="158" spans="1:20" x14ac:dyDescent="0.3">
      <c r="A158" s="57">
        <f t="shared" si="20"/>
        <v>9.6818796932148103</v>
      </c>
      <c r="B158" s="12">
        <f t="shared" si="37"/>
        <v>1.5409190115961804</v>
      </c>
      <c r="C158" s="57" t="str">
        <f t="shared" si="21"/>
        <v>3.60564087231957-10170.1729806992i</v>
      </c>
      <c r="D158" s="57" t="str">
        <f t="shared" si="22"/>
        <v>3.47083333327107-6885.71526619247i</v>
      </c>
      <c r="E158" s="57" t="str">
        <f t="shared" si="23"/>
        <v>162.469537000619+0.000919549051693876i</v>
      </c>
      <c r="F158" s="57" t="str">
        <f t="shared" si="24"/>
        <v>3.079579579547-129236.39737283i</v>
      </c>
      <c r="G158" s="57" t="str">
        <f t="shared" si="25"/>
        <v>0.999999999989417-3.25311157688575E-06i</v>
      </c>
      <c r="H158" s="57" t="str">
        <f t="shared" si="26"/>
        <v>550.00001351027-0.0177372068120382i</v>
      </c>
      <c r="I158" s="57" t="str">
        <f t="shared" si="27"/>
        <v>-4.05230604794138-481247.277818255i</v>
      </c>
      <c r="K158" s="57" t="str">
        <f t="shared" si="28"/>
        <v>0.00909090885814405-1.41083386861419E-06i</v>
      </c>
      <c r="L158" s="57" t="str">
        <f t="shared" si="29"/>
        <v>0.00075-430.357203218165i</v>
      </c>
      <c r="M158" s="57" t="str">
        <f t="shared" si="30"/>
        <v>0.00075-67.8083828600049i</v>
      </c>
      <c r="N158" s="57">
        <f t="shared" si="31"/>
        <v>90.020313125072732</v>
      </c>
      <c r="O158" s="57">
        <f t="shared" si="32"/>
        <v>80.146567340659942</v>
      </c>
      <c r="P158" s="371">
        <f t="shared" si="33"/>
        <v>80.146567340659942</v>
      </c>
      <c r="Q158" s="371">
        <f t="shared" si="34"/>
        <v>-89.979686874927268</v>
      </c>
      <c r="R158" s="12">
        <f t="shared" si="35"/>
        <v>90.020313125072732</v>
      </c>
      <c r="S158" s="57">
        <f t="shared" si="36"/>
        <v>1.5409190115961804E-3</v>
      </c>
      <c r="T158" s="12">
        <f t="shared" si="19"/>
        <v>80.146567340659942</v>
      </c>
    </row>
    <row r="159" spans="1:20" x14ac:dyDescent="0.3">
      <c r="A159" s="57">
        <f t="shared" si="20"/>
        <v>9.7186708360490268</v>
      </c>
      <c r="B159" s="12">
        <f t="shared" si="37"/>
        <v>1.5467745038402458</v>
      </c>
      <c r="C159" s="57" t="str">
        <f t="shared" si="21"/>
        <v>3.60564087165507-10131.6726288156i</v>
      </c>
      <c r="D159" s="57" t="str">
        <f t="shared" si="22"/>
        <v>3.47083333327058-6859.64860161826i</v>
      </c>
      <c r="E159" s="57" t="str">
        <f t="shared" si="23"/>
        <v>162.469537000914+0.000923043338148536i</v>
      </c>
      <c r="F159" s="57" t="str">
        <f t="shared" si="24"/>
        <v>3.07957957954673-128747.158171853i</v>
      </c>
      <c r="G159" s="57" t="str">
        <f t="shared" si="25"/>
        <v>0.999999999989337-3.26547340087765E-06i</v>
      </c>
      <c r="H159" s="57" t="str">
        <f t="shared" si="26"/>
        <v>550.000013613143-0.0178046082224907i</v>
      </c>
      <c r="I159" s="57" t="str">
        <f t="shared" si="27"/>
        <v>-4.052306067221-479425.461158964i</v>
      </c>
      <c r="K159" s="57" t="str">
        <f t="shared" si="28"/>
        <v>0.00909090885637167-1.41619503702128E-06i</v>
      </c>
      <c r="L159" s="57" t="str">
        <f t="shared" si="29"/>
        <v>0.00075-428.728036678785i</v>
      </c>
      <c r="M159" s="57" t="str">
        <f t="shared" si="30"/>
        <v>0.00075-67.5516864514891i</v>
      </c>
      <c r="N159" s="57">
        <f t="shared" si="31"/>
        <v>90.0203903149295</v>
      </c>
      <c r="O159" s="57">
        <f t="shared" si="32"/>
        <v>80.113623521402374</v>
      </c>
      <c r="P159" s="371">
        <f t="shared" si="33"/>
        <v>80.113623521402374</v>
      </c>
      <c r="Q159" s="371">
        <f t="shared" si="34"/>
        <v>-89.9796096850705</v>
      </c>
      <c r="R159" s="12">
        <f t="shared" si="35"/>
        <v>90.0203903149295</v>
      </c>
      <c r="S159" s="57">
        <f t="shared" si="36"/>
        <v>1.5467745038402459E-3</v>
      </c>
      <c r="T159" s="12">
        <f t="shared" si="19"/>
        <v>80.113623521402374</v>
      </c>
    </row>
    <row r="160" spans="1:20" x14ac:dyDescent="0.3">
      <c r="A160" s="57">
        <f t="shared" si="20"/>
        <v>9.7556017852260126</v>
      </c>
      <c r="B160" s="12">
        <f t="shared" si="37"/>
        <v>1.5526522469548387</v>
      </c>
      <c r="C160" s="57" t="str">
        <f t="shared" si="21"/>
        <v>3.60564087098556-10093.3180244445i</v>
      </c>
      <c r="D160" s="57" t="str">
        <f t="shared" si="22"/>
        <v>3.47083333327011-6833.68061539215i</v>
      </c>
      <c r="E160" s="57" t="str">
        <f t="shared" si="23"/>
        <v>162.469537001213+0.000926550902892354i</v>
      </c>
      <c r="F160" s="57" t="str">
        <f t="shared" si="24"/>
        <v>3.07957957954649-128259.771041971i</v>
      </c>
      <c r="G160" s="57" t="str">
        <f t="shared" si="25"/>
        <v>0.999999999989255-3.27788219980072E-06i</v>
      </c>
      <c r="H160" s="57" t="str">
        <f t="shared" si="26"/>
        <v>550.000013716797-0.017872265758582i</v>
      </c>
      <c r="I160" s="57" t="str">
        <f t="shared" si="27"/>
        <v>-4.05230608664572-477610.541195888i</v>
      </c>
      <c r="K160" s="57" t="str">
        <f t="shared" si="28"/>
        <v>0.00909090885458584-1.42157657786499E-06i</v>
      </c>
      <c r="L160" s="57" t="str">
        <f t="shared" si="29"/>
        <v>0.00075-427.105037536148i</v>
      </c>
      <c r="M160" s="57" t="str">
        <f t="shared" si="30"/>
        <v>0.00075-67.2959617966618i</v>
      </c>
      <c r="N160" s="57">
        <f t="shared" si="31"/>
        <v>90.020467798107532</v>
      </c>
      <c r="O160" s="57">
        <f t="shared" si="32"/>
        <v>80.080679702203383</v>
      </c>
      <c r="P160" s="371">
        <f t="shared" si="33"/>
        <v>80.080679702203383</v>
      </c>
      <c r="Q160" s="371">
        <f t="shared" si="34"/>
        <v>-89.979532201892468</v>
      </c>
      <c r="R160" s="12">
        <f t="shared" si="35"/>
        <v>90.020467798107532</v>
      </c>
      <c r="S160" s="57">
        <f t="shared" si="36"/>
        <v>1.5526522469548388E-3</v>
      </c>
      <c r="T160" s="12">
        <f t="shared" si="19"/>
        <v>80.080679702203383</v>
      </c>
    </row>
    <row r="161" spans="1:20" x14ac:dyDescent="0.3">
      <c r="A161" s="57">
        <f t="shared" si="20"/>
        <v>9.7926730720098725</v>
      </c>
      <c r="B161" s="12">
        <f t="shared" si="37"/>
        <v>1.5585523254932672</v>
      </c>
      <c r="C161" s="57" t="str">
        <f t="shared" si="21"/>
        <v>3.60564087031091-10055.1086158415i</v>
      </c>
      <c r="D161" s="57" t="str">
        <f t="shared" si="22"/>
        <v>3.47083333326962-6807.81093395591i</v>
      </c>
      <c r="E161" s="57" t="str">
        <f t="shared" si="23"/>
        <v>162.469537001512+0.000930071796382901i</v>
      </c>
      <c r="F161" s="57" t="str">
        <f t="shared" si="24"/>
        <v>3.07957957954623-127774.228971954i</v>
      </c>
      <c r="G161" s="57" t="str">
        <f t="shared" si="25"/>
        <v>0.999999999989174-0.0000032903381521597i</v>
      </c>
      <c r="H161" s="57" t="str">
        <f t="shared" si="26"/>
        <v>550.000013821241-0.0179401803935959i</v>
      </c>
      <c r="I161" s="57" t="str">
        <f t="shared" si="27"/>
        <v>-4.0523061062192-475802.491820788i</v>
      </c>
      <c r="K161" s="57" t="str">
        <f t="shared" si="28"/>
        <v>0.0090909088527864-1.42697856856049E-06i</v>
      </c>
      <c r="L161" s="57" t="str">
        <f t="shared" si="29"/>
        <v>0.00075-425.488182442865i</v>
      </c>
      <c r="M161" s="57" t="str">
        <f t="shared" si="30"/>
        <v>0.00075-67.0412052168381i</v>
      </c>
      <c r="N161" s="57">
        <f t="shared" si="31"/>
        <v>90.020545575721428</v>
      </c>
      <c r="O161" s="57">
        <f t="shared" si="32"/>
        <v>80.047735883062998</v>
      </c>
      <c r="P161" s="371">
        <f t="shared" si="33"/>
        <v>80.047735883062998</v>
      </c>
      <c r="Q161" s="371">
        <f t="shared" si="34"/>
        <v>-89.979454424278572</v>
      </c>
      <c r="R161" s="12">
        <f t="shared" si="35"/>
        <v>90.020545575721428</v>
      </c>
      <c r="S161" s="57">
        <f t="shared" si="36"/>
        <v>1.5585523254932673E-3</v>
      </c>
      <c r="T161" s="12">
        <f t="shared" si="19"/>
        <v>80.047735883062998</v>
      </c>
    </row>
    <row r="162" spans="1:20" x14ac:dyDescent="0.3">
      <c r="A162" s="57">
        <f t="shared" si="20"/>
        <v>9.8298852296835104</v>
      </c>
      <c r="B162" s="12">
        <f t="shared" si="37"/>
        <v>1.5644748243301416</v>
      </c>
      <c r="C162" s="57" t="str">
        <f t="shared" si="21"/>
        <v>3.60564086963115-10017.0438533517i</v>
      </c>
      <c r="D162" s="57" t="str">
        <f t="shared" si="22"/>
        <v>3.47083333326914-6782.03918516551i</v>
      </c>
      <c r="E162" s="57" t="str">
        <f t="shared" si="23"/>
        <v>162.469537001815+0.000933606069269378i</v>
      </c>
      <c r="F162" s="57" t="str">
        <f t="shared" si="24"/>
        <v>3.07957957954599-127290.524977118i</v>
      </c>
      <c r="G162" s="57" t="str">
        <f t="shared" si="25"/>
        <v>0.999999999989091-3.30284143713763E-06i</v>
      </c>
      <c r="H162" s="57" t="str">
        <f t="shared" si="26"/>
        <v>550.000013926486-0.018008353104513i</v>
      </c>
      <c r="I162" s="57" t="str">
        <f t="shared" si="27"/>
        <v>-4.05230612594378-474001.287024278i</v>
      </c>
      <c r="K162" s="57" t="str">
        <f t="shared" si="28"/>
        <v>0.00909090885097316-1.43240108681716E-06i</v>
      </c>
      <c r="L162" s="57" t="str">
        <f t="shared" si="29"/>
        <v>0.00075-423.877448139934i</v>
      </c>
      <c r="M162" s="57" t="str">
        <f t="shared" si="30"/>
        <v>0.00075-66.7874130472585i</v>
      </c>
      <c r="N162" s="57">
        <f t="shared" si="31"/>
        <v>90.020623648890037</v>
      </c>
      <c r="O162" s="57">
        <f t="shared" si="32"/>
        <v>80.014792063981858</v>
      </c>
      <c r="P162" s="371">
        <f t="shared" si="33"/>
        <v>80.014792063981858</v>
      </c>
      <c r="Q162" s="371">
        <f t="shared" si="34"/>
        <v>-89.979376351109963</v>
      </c>
      <c r="R162" s="12">
        <f t="shared" si="35"/>
        <v>90.020623648890037</v>
      </c>
      <c r="S162" s="57">
        <f t="shared" si="36"/>
        <v>1.5644748243301416E-3</v>
      </c>
      <c r="T162" s="12">
        <f t="shared" si="19"/>
        <v>80.014792063981858</v>
      </c>
    </row>
    <row r="163" spans="1:20" x14ac:dyDescent="0.3">
      <c r="A163" s="57">
        <f t="shared" si="20"/>
        <v>9.8672387935563073</v>
      </c>
      <c r="B163" s="12">
        <f t="shared" si="37"/>
        <v>1.5704198286625961</v>
      </c>
      <c r="C163" s="57" t="str">
        <f t="shared" si="21"/>
        <v>3.60564086894619-9979.12318940075i</v>
      </c>
      <c r="D163" s="57" t="str">
        <f t="shared" si="22"/>
        <v>3.47083333326865-6756.36499828568i</v>
      </c>
      <c r="E163" s="57" t="str">
        <f t="shared" si="23"/>
        <v>162.469537002119+0.000937153772393548i</v>
      </c>
      <c r="F163" s="57" t="str">
        <f t="shared" si="24"/>
        <v>3.07957957954573-126808.652099218i</v>
      </c>
      <c r="G163" s="57" t="str">
        <f t="shared" si="25"/>
        <v>0.999999999989008-3.31539223459848E-06i</v>
      </c>
      <c r="H163" s="57" t="str">
        <f t="shared" si="26"/>
        <v>550.000014032528-0.0180767848720201i</v>
      </c>
      <c r="I163" s="57" t="str">
        <f t="shared" si="27"/>
        <v>-4.05230614581662-472206.900895411i</v>
      </c>
      <c r="K163" s="57" t="str">
        <f t="shared" si="28"/>
        <v>0.00909090884914619-1.43784421063976E-06i</v>
      </c>
      <c r="L163" s="57" t="str">
        <f t="shared" si="29"/>
        <v>0.00075-422.272811456399i</v>
      </c>
      <c r="M163" s="57" t="str">
        <f t="shared" si="30"/>
        <v>0.00075-66.5345816370375i</v>
      </c>
      <c r="N163" s="57">
        <f t="shared" si="31"/>
        <v>90.020702018736458</v>
      </c>
      <c r="O163" s="57">
        <f t="shared" si="32"/>
        <v>79.98184824496046</v>
      </c>
      <c r="P163" s="371">
        <f t="shared" si="33"/>
        <v>79.98184824496046</v>
      </c>
      <c r="Q163" s="371">
        <f t="shared" si="34"/>
        <v>-89.979297981263542</v>
      </c>
      <c r="R163" s="12">
        <f t="shared" si="35"/>
        <v>90.020702018736458</v>
      </c>
      <c r="S163" s="57">
        <f t="shared" si="36"/>
        <v>1.5704198286625962E-3</v>
      </c>
      <c r="T163" s="12">
        <f t="shared" si="19"/>
        <v>79.98184824496046</v>
      </c>
    </row>
    <row r="164" spans="1:20" x14ac:dyDescent="0.3">
      <c r="A164" s="57">
        <f t="shared" si="20"/>
        <v>9.9047343009718212</v>
      </c>
      <c r="B164" s="12">
        <f t="shared" si="37"/>
        <v>1.5763874240115141</v>
      </c>
      <c r="C164" s="57" t="str">
        <f t="shared" si="21"/>
        <v>3.60564086825602-9941.34607848713i</v>
      </c>
      <c r="D164" s="57" t="str">
        <f t="shared" si="22"/>
        <v>3.47083333326816-6730.78800398463i</v>
      </c>
      <c r="E164" s="57" t="str">
        <f t="shared" si="23"/>
        <v>162.469537002426+0.00094071495679024i</v>
      </c>
      <c r="F164" s="57" t="str">
        <f t="shared" si="24"/>
        <v>3.07957957954548-126328.603406352i</v>
      </c>
      <c r="G164" s="57" t="str">
        <f t="shared" si="25"/>
        <v>0.999999999988924-3.32799072508967E-06i</v>
      </c>
      <c r="H164" s="57" t="str">
        <f t="shared" si="26"/>
        <v>550.000014139378-0.0181454766805373i</v>
      </c>
      <c r="I164" s="57" t="str">
        <f t="shared" si="27"/>
        <v>-4.05230616584028-470419.307621347i</v>
      </c>
      <c r="K164" s="57" t="str">
        <f t="shared" si="28"/>
        <v>0.00909090884730531-1.44330801832938E-06i</v>
      </c>
      <c r="L164" s="57" t="str">
        <f t="shared" si="29"/>
        <v>0.00075-420.674249309024i</v>
      </c>
      <c r="M164" s="57" t="str">
        <f t="shared" si="30"/>
        <v>0.00075-66.2827073491109i</v>
      </c>
      <c r="N164" s="57">
        <f t="shared" si="31"/>
        <v>90.020780686388079</v>
      </c>
      <c r="O164" s="57">
        <f t="shared" si="32"/>
        <v>79.948904425999217</v>
      </c>
      <c r="P164" s="371">
        <f t="shared" si="33"/>
        <v>79.948904425999217</v>
      </c>
      <c r="Q164" s="371">
        <f t="shared" si="34"/>
        <v>-89.979219313611921</v>
      </c>
      <c r="R164" s="12">
        <f t="shared" si="35"/>
        <v>90.020780686388079</v>
      </c>
      <c r="S164" s="57">
        <f t="shared" si="36"/>
        <v>1.5763874240115141E-3</v>
      </c>
      <c r="T164" s="12">
        <f t="shared" si="19"/>
        <v>79.948904425999217</v>
      </c>
    </row>
    <row r="165" spans="1:20" x14ac:dyDescent="0.3">
      <c r="A165" s="57">
        <f t="shared" si="20"/>
        <v>9.9423722913155146</v>
      </c>
      <c r="B165" s="12">
        <f t="shared" si="37"/>
        <v>1.5823776962227578</v>
      </c>
      <c r="C165" s="57" t="str">
        <f t="shared" si="21"/>
        <v>3.60564086756062-9903.71197717445i</v>
      </c>
      <c r="D165" s="57" t="str">
        <f t="shared" si="22"/>
        <v>3.47083333326766-6705.30783432871i</v>
      </c>
      <c r="E165" s="57" t="str">
        <f t="shared" si="23"/>
        <v>162.469537002736+0.00094428967368836i</v>
      </c>
      <c r="F165" s="57" t="str">
        <f t="shared" si="24"/>
        <v>3.07957957954521-125850.371992857i</v>
      </c>
      <c r="G165" s="57" t="str">
        <f t="shared" si="25"/>
        <v>0.99999999998884-3.34063708984473E-06i</v>
      </c>
      <c r="H165" s="57" t="str">
        <f t="shared" si="26"/>
        <v>550.000014247041-0.0182144295182254i</v>
      </c>
      <c r="I165" s="57" t="str">
        <f t="shared" si="27"/>
        <v>-4.05230618601724-468638.481486953i</v>
      </c>
      <c r="K165" s="57" t="str">
        <f t="shared" si="28"/>
        <v>0.00909090884545041-1.44879258848465E-06i</v>
      </c>
      <c r="L165" s="57" t="str">
        <f t="shared" si="29"/>
        <v>0.00075-419.081738701958i</v>
      </c>
      <c r="M165" s="57" t="str">
        <f t="shared" si="30"/>
        <v>0.00075-66.0317865601823i</v>
      </c>
      <c r="N165" s="57">
        <f t="shared" si="31"/>
        <v>90.020859652976554</v>
      </c>
      <c r="O165" s="57">
        <f t="shared" si="32"/>
        <v>79.91596060709864</v>
      </c>
      <c r="P165" s="371">
        <f t="shared" si="33"/>
        <v>79.91596060709864</v>
      </c>
      <c r="Q165" s="371">
        <f t="shared" si="34"/>
        <v>-89.979140347023446</v>
      </c>
      <c r="R165" s="12">
        <f t="shared" si="35"/>
        <v>90.020859652976554</v>
      </c>
      <c r="S165" s="57">
        <f t="shared" si="36"/>
        <v>1.5823776962227579E-3</v>
      </c>
      <c r="T165" s="12">
        <f t="shared" si="19"/>
        <v>79.91596060709864</v>
      </c>
    </row>
    <row r="166" spans="1:20" x14ac:dyDescent="0.3">
      <c r="A166" s="57">
        <f t="shared" si="20"/>
        <v>9.9801533060225136</v>
      </c>
      <c r="B166" s="12">
        <f t="shared" si="37"/>
        <v>1.5883907314684043</v>
      </c>
      <c r="C166" s="57" t="str">
        <f t="shared" si="21"/>
        <v>3.6056408668599-9866.22034408339i</v>
      </c>
      <c r="D166" s="57" t="str">
        <f t="shared" si="22"/>
        <v>3.47083333326716-6679.92412277711i</v>
      </c>
      <c r="E166" s="57" t="str">
        <f t="shared" si="23"/>
        <v>162.469537003047+0.000947877974511436i</v>
      </c>
      <c r="F166" s="57" t="str">
        <f t="shared" si="24"/>
        <v>3.07957957954495-125373.950979215i</v>
      </c>
      <c r="G166" s="57" t="str">
        <f t="shared" si="25"/>
        <v>0.999999999988755-3.35333151078586E-06i</v>
      </c>
      <c r="H166" s="57" t="str">
        <f t="shared" si="26"/>
        <v>550.000014355523-0.0182836443769971i</v>
      </c>
      <c r="I166" s="57" t="str">
        <f t="shared" si="27"/>
        <v>-4.0523062063474-466864.39687445i</v>
      </c>
      <c r="K166" s="57" t="str">
        <f t="shared" si="28"/>
        <v>0.0090909088435814-1.45429800000292E-06i</v>
      </c>
      <c r="L166" s="57" t="str">
        <f t="shared" si="29"/>
        <v>0.00075-417.495256726397i</v>
      </c>
      <c r="M166" s="57" t="str">
        <f t="shared" si="30"/>
        <v>0.00075-65.7818156606717i</v>
      </c>
      <c r="N166" s="57">
        <f t="shared" si="31"/>
        <v>90.020938919637828</v>
      </c>
      <c r="O166" s="57">
        <f t="shared" si="32"/>
        <v>79.883016788259042</v>
      </c>
      <c r="P166" s="371">
        <f t="shared" si="33"/>
        <v>79.883016788259042</v>
      </c>
      <c r="Q166" s="371">
        <f t="shared" si="34"/>
        <v>-89.979061080362172</v>
      </c>
      <c r="R166" s="12">
        <f t="shared" si="35"/>
        <v>90.020938919637828</v>
      </c>
      <c r="S166" s="57">
        <f t="shared" si="36"/>
        <v>1.5883907314684044E-3</v>
      </c>
      <c r="T166" s="12">
        <f t="shared" si="19"/>
        <v>79.883016788259042</v>
      </c>
    </row>
    <row r="167" spans="1:20" x14ac:dyDescent="0.3">
      <c r="A167" s="57">
        <f t="shared" si="20"/>
        <v>10.018077888585399</v>
      </c>
      <c r="B167" s="12">
        <f t="shared" si="37"/>
        <v>1.5944266162479843</v>
      </c>
      <c r="C167" s="57" t="str">
        <f t="shared" si="21"/>
        <v>3.60564086615385-9828.87063988428i</v>
      </c>
      <c r="D167" s="57" t="str">
        <f t="shared" si="22"/>
        <v>3.47083333326666-6654.63650417663i</v>
      </c>
      <c r="E167" s="57" t="str">
        <f t="shared" si="23"/>
        <v>162.469537003361+0.000951479910878326i</v>
      </c>
      <c r="F167" s="57" t="str">
        <f t="shared" si="24"/>
        <v>3.07957957954469-124899.333511948i</v>
      </c>
      <c r="G167" s="57" t="str">
        <f t="shared" si="25"/>
        <v>0.99999999998867-3.36607417052655E-06i</v>
      </c>
      <c r="H167" s="57" t="str">
        <f t="shared" si="26"/>
        <v>550.000014464834-0.0183531222525382i</v>
      </c>
      <c r="I167" s="57" t="str">
        <f t="shared" si="27"/>
        <v>-4.05230622683358-465097.028263033i</v>
      </c>
      <c r="K167" s="57" t="str">
        <f t="shared" si="28"/>
        <v>0.0090909088416981-0.0000014598243320813i</v>
      </c>
      <c r="L167" s="57" t="str">
        <f t="shared" si="29"/>
        <v>0.00075-415.914780560267i</v>
      </c>
      <c r="M167" s="57" t="str">
        <f t="shared" si="30"/>
        <v>0.00075-65.5327910546639i</v>
      </c>
      <c r="N167" s="57">
        <f t="shared" si="31"/>
        <v>90.021018487512194</v>
      </c>
      <c r="O167" s="57">
        <f t="shared" si="32"/>
        <v>79.850072969480962</v>
      </c>
      <c r="P167" s="371">
        <f t="shared" si="33"/>
        <v>79.850072969480962</v>
      </c>
      <c r="Q167" s="371">
        <f t="shared" si="34"/>
        <v>-89.978981512487806</v>
      </c>
      <c r="R167" s="12">
        <f t="shared" si="35"/>
        <v>90.021018487512194</v>
      </c>
      <c r="S167" s="57">
        <f t="shared" si="36"/>
        <v>1.5944266162479844E-3</v>
      </c>
      <c r="T167" s="12">
        <f t="shared" si="19"/>
        <v>79.850072969480962</v>
      </c>
    </row>
    <row r="168" spans="1:20" x14ac:dyDescent="0.3">
      <c r="A168" s="57">
        <f t="shared" si="20"/>
        <v>10.056146584562024</v>
      </c>
      <c r="B168" s="12">
        <f t="shared" si="37"/>
        <v>1.6004854373897266</v>
      </c>
      <c r="C168" s="57" t="str">
        <f t="shared" si="21"/>
        <v>3.60564086544242-9791.66232728916i</v>
      </c>
      <c r="D168" s="57" t="str">
        <f t="shared" si="22"/>
        <v>3.47083333326616-6629.44461475641i</v>
      </c>
      <c r="E168" s="57" t="str">
        <f t="shared" si="23"/>
        <v>162.469537003677+0.000955095534604132i</v>
      </c>
      <c r="F168" s="57" t="str">
        <f t="shared" si="24"/>
        <v>3.07957957954443-124426.512763526i</v>
      </c>
      <c r="G168" s="57" t="str">
        <f t="shared" si="25"/>
        <v>0.999999999988583-3.37886525237427E-06i</v>
      </c>
      <c r="H168" s="57" t="str">
        <f t="shared" si="26"/>
        <v>550.000014574977-0.0184228641443142i</v>
      </c>
      <c r="I168" s="57" t="str">
        <f t="shared" si="27"/>
        <v>-4.05230624747576-463336.350228515i</v>
      </c>
      <c r="K168" s="57" t="str">
        <f t="shared" si="28"/>
        <v>0.00909090883980048-0.0000014653716642179i</v>
      </c>
      <c r="L168" s="57" t="str">
        <f t="shared" si="29"/>
        <v>0.00075-414.340287467889i</v>
      </c>
      <c r="M168" s="57" t="str">
        <f t="shared" si="30"/>
        <v>0.00075-65.2847091598565i</v>
      </c>
      <c r="N168" s="57">
        <f t="shared" si="31"/>
        <v>90.021098357744251</v>
      </c>
      <c r="O168" s="57">
        <f t="shared" si="32"/>
        <v>79.817129150764927</v>
      </c>
      <c r="P168" s="371">
        <f t="shared" si="33"/>
        <v>79.817129150764927</v>
      </c>
      <c r="Q168" s="371">
        <f t="shared" si="34"/>
        <v>-89.978901642255749</v>
      </c>
      <c r="R168" s="12">
        <f t="shared" si="35"/>
        <v>90.021098357744251</v>
      </c>
      <c r="S168" s="57">
        <f t="shared" si="36"/>
        <v>1.6004854373897267E-3</v>
      </c>
      <c r="T168" s="12">
        <f t="shared" si="19"/>
        <v>79.817129150764927</v>
      </c>
    </row>
    <row r="169" spans="1:20" x14ac:dyDescent="0.3">
      <c r="A169" s="57">
        <f t="shared" si="20"/>
        <v>10.09435994158336</v>
      </c>
      <c r="B169" s="12">
        <f t="shared" si="37"/>
        <v>1.6065672820518075</v>
      </c>
      <c r="C169" s="57" t="str">
        <f t="shared" si="21"/>
        <v>3.60564086472556-9754.59487104389i</v>
      </c>
      <c r="D169" s="57" t="str">
        <f t="shared" si="22"/>
        <v>3.47083333326562-6604.34809212257i</v>
      </c>
      <c r="E169" s="57" t="str">
        <f t="shared" si="23"/>
        <v>162.469537003996+0.000958724897700867i</v>
      </c>
      <c r="F169" s="57" t="str">
        <f t="shared" si="24"/>
        <v>3.07957957954415-123955.481932262i</v>
      </c>
      <c r="G169" s="57" t="str">
        <f t="shared" si="25"/>
        <v>0.999999999988496-3.39170494033299E-06i</v>
      </c>
      <c r="H169" s="57" t="str">
        <f t="shared" si="26"/>
        <v>550.000014685956-0.0184928710555888i</v>
      </c>
      <c r="I169" s="57" t="str">
        <f t="shared" si="27"/>
        <v>-4.05230626827377-461582.337442941i</v>
      </c>
      <c r="K169" s="57" t="str">
        <f t="shared" si="28"/>
        <v>0.00909090883788845-1.47094007621291E-06i</v>
      </c>
      <c r="L169" s="57" t="str">
        <f t="shared" si="29"/>
        <v>0.00075-412.77175479965i</v>
      </c>
      <c r="M169" s="57" t="str">
        <f t="shared" si="30"/>
        <v>0.00075-65.0375664075079i</v>
      </c>
      <c r="N169" s="57">
        <f t="shared" si="31"/>
        <v>90.021178531482974</v>
      </c>
      <c r="O169" s="57">
        <f t="shared" si="32"/>
        <v>79.784185332111335</v>
      </c>
      <c r="P169" s="371">
        <f t="shared" si="33"/>
        <v>79.784185332111335</v>
      </c>
      <c r="Q169" s="371">
        <f t="shared" si="34"/>
        <v>-89.978821468517026</v>
      </c>
      <c r="R169" s="12">
        <f t="shared" si="35"/>
        <v>90.021178531482974</v>
      </c>
      <c r="S169" s="57">
        <f t="shared" si="36"/>
        <v>1.6065672820518076E-3</v>
      </c>
      <c r="T169" s="12">
        <f t="shared" si="19"/>
        <v>79.784185332111335</v>
      </c>
    </row>
    <row r="170" spans="1:20" x14ac:dyDescent="0.3">
      <c r="A170" s="57">
        <f t="shared" si="20"/>
        <v>10.132718509361377</v>
      </c>
      <c r="B170" s="12">
        <f t="shared" si="37"/>
        <v>1.6126722377236045</v>
      </c>
      <c r="C170" s="57" t="str">
        <f t="shared" si="21"/>
        <v>3.60564086400329-9717.66773792085i</v>
      </c>
      <c r="D170" s="57" t="str">
        <f t="shared" si="22"/>
        <v>3.47083333326511-6579.34657525334i</v>
      </c>
      <c r="E170" s="57" t="str">
        <f t="shared" si="23"/>
        <v>162.469537004318+0.000962368052378096i</v>
      </c>
      <c r="F170" s="57" t="str">
        <f t="shared" si="24"/>
        <v>3.07957957954389-123486.234242221i</v>
      </c>
      <c r="G170" s="57" t="str">
        <f t="shared" si="25"/>
        <v>0.999999999988409-3.40459341910596E-06i</v>
      </c>
      <c r="H170" s="57" t="str">
        <f t="shared" si="26"/>
        <v>550.000014797778-0.0185631439934406i</v>
      </c>
      <c r="I170" s="57" t="str">
        <f t="shared" si="27"/>
        <v>-4.05230628922965-459834.964674256i</v>
      </c>
      <c r="K170" s="57" t="str">
        <f t="shared" si="28"/>
        <v>0.00909090883596189-1.47652964816975E-06i</v>
      </c>
      <c r="L170" s="57" t="str">
        <f t="shared" si="29"/>
        <v>0.00075-411.209159991683i</v>
      </c>
      <c r="M170" s="57" t="str">
        <f t="shared" si="30"/>
        <v>0.00075-64.7913592423872i</v>
      </c>
      <c r="N170" s="57">
        <f t="shared" si="31"/>
        <v>90.021259009881618</v>
      </c>
      <c r="O170" s="57">
        <f t="shared" si="32"/>
        <v>79.751241513520839</v>
      </c>
      <c r="P170" s="371">
        <f t="shared" si="33"/>
        <v>79.751241513520839</v>
      </c>
      <c r="Q170" s="371">
        <f t="shared" si="34"/>
        <v>-89.978740990118382</v>
      </c>
      <c r="R170" s="12">
        <f t="shared" si="35"/>
        <v>90.021259009881618</v>
      </c>
      <c r="S170" s="57">
        <f t="shared" si="36"/>
        <v>1.6126722377236044E-3</v>
      </c>
      <c r="T170" s="12">
        <f t="shared" si="19"/>
        <v>79.751241513520839</v>
      </c>
    </row>
    <row r="171" spans="1:20" x14ac:dyDescent="0.3">
      <c r="A171" s="57">
        <f t="shared" si="20"/>
        <v>10.17122283969695</v>
      </c>
      <c r="B171" s="12">
        <f t="shared" si="37"/>
        <v>1.6188003922269543</v>
      </c>
      <c r="C171" s="57" t="str">
        <f t="shared" si="21"/>
        <v>3.60564086327548-9680.88039671051i</v>
      </c>
      <c r="D171" s="57" t="str">
        <f t="shared" si="22"/>
        <v>3.47083333326459-6554.43970449341i</v>
      </c>
      <c r="E171" s="57" t="str">
        <f t="shared" si="23"/>
        <v>162.469537004641+0.000966025051043852i</v>
      </c>
      <c r="F171" s="57" t="str">
        <f t="shared" si="24"/>
        <v>3.0795795795436-123018.762943117i</v>
      </c>
      <c r="G171" s="57" t="str">
        <f t="shared" si="25"/>
        <v>0.99999999998832-3.41753087409827E-06i</v>
      </c>
      <c r="H171" s="57" t="str">
        <f t="shared" si="26"/>
        <v>550.000014910455-0.0186336839687755i</v>
      </c>
      <c r="I171" s="57" t="str">
        <f t="shared" si="27"/>
        <v>-4.05230631034569-458094.206785919i</v>
      </c>
      <c r="K171" s="57" t="str">
        <f t="shared" si="28"/>
        <v>0.00909090883402062-1.48214046049621E-06i</v>
      </c>
      <c r="L171" s="57" t="str">
        <f t="shared" si="29"/>
        <v>0.00075-409.652480565533i</v>
      </c>
      <c r="M171" s="57" t="str">
        <f t="shared" si="30"/>
        <v>0.00075-64.5460841227206i</v>
      </c>
      <c r="N171" s="57">
        <f t="shared" si="31"/>
        <v>90.021339794097983</v>
      </c>
      <c r="O171" s="57">
        <f t="shared" si="32"/>
        <v>79.718297694993623</v>
      </c>
      <c r="P171" s="371">
        <f t="shared" si="33"/>
        <v>79.718297694993623</v>
      </c>
      <c r="Q171" s="371">
        <f t="shared" si="34"/>
        <v>-89.978660205902017</v>
      </c>
      <c r="R171" s="12">
        <f t="shared" si="35"/>
        <v>90.021339794097983</v>
      </c>
      <c r="S171" s="57">
        <f t="shared" si="36"/>
        <v>1.6188003922269544E-3</v>
      </c>
      <c r="T171" s="12">
        <f t="shared" si="19"/>
        <v>79.718297694993623</v>
      </c>
    </row>
    <row r="172" spans="1:20" x14ac:dyDescent="0.3">
      <c r="A172" s="57">
        <f t="shared" si="20"/>
        <v>10.209873486487799</v>
      </c>
      <c r="B172" s="12">
        <f t="shared" si="37"/>
        <v>1.6249518337174167</v>
      </c>
      <c r="C172" s="57" t="str">
        <f t="shared" si="21"/>
        <v>3.60564086254215-9644.23231821482i</v>
      </c>
      <c r="D172" s="57" t="str">
        <f t="shared" si="22"/>
        <v>3.47083333326408-6529.62712154915i</v>
      </c>
      <c r="E172" s="57" t="str">
        <f t="shared" si="23"/>
        <v>162.469537004967+0.000969695946305312i</v>
      </c>
      <c r="F172" s="57" t="str">
        <f t="shared" si="24"/>
        <v>3.07957957954334-122553.061310218i</v>
      </c>
      <c r="G172" s="57" t="str">
        <f t="shared" si="25"/>
        <v>0.999999999988232-3.43051749141953E-06i</v>
      </c>
      <c r="H172" s="57" t="str">
        <f t="shared" si="26"/>
        <v>550.00001502399-0.0187044919963402i</v>
      </c>
      <c r="I172" s="57" t="str">
        <f t="shared" si="27"/>
        <v>-4.05230633162343-456360.038736539i</v>
      </c>
      <c r="K172" s="57" t="str">
        <f t="shared" si="28"/>
        <v>0.00909090883206454-1.48777259390564E-06i</v>
      </c>
      <c r="L172" s="57" t="str">
        <f t="shared" si="29"/>
        <v>0.00075-408.101694127848i</v>
      </c>
      <c r="M172" s="57" t="str">
        <f t="shared" si="30"/>
        <v>0.00075-64.3017375201441i</v>
      </c>
      <c r="N172" s="57">
        <f t="shared" si="31"/>
        <v>90.02142088529412</v>
      </c>
      <c r="O172" s="57">
        <f t="shared" si="32"/>
        <v>79.685353876530343</v>
      </c>
      <c r="P172" s="371">
        <f t="shared" si="33"/>
        <v>79.685353876530343</v>
      </c>
      <c r="Q172" s="371">
        <f t="shared" si="34"/>
        <v>-89.97857911470588</v>
      </c>
      <c r="R172" s="12">
        <f t="shared" si="35"/>
        <v>90.02142088529412</v>
      </c>
      <c r="S172" s="57">
        <f t="shared" si="36"/>
        <v>1.6249518337174166E-3</v>
      </c>
      <c r="T172" s="12">
        <f t="shared" ref="T172:T235" si="38">P172</f>
        <v>79.685353876530343</v>
      </c>
    </row>
    <row r="173" spans="1:20" x14ac:dyDescent="0.3">
      <c r="A173" s="57">
        <f t="shared" ref="A173:A236" si="39">2*PI()*B173</f>
        <v>10.248671005736453</v>
      </c>
      <c r="B173" s="12">
        <f t="shared" si="37"/>
        <v>1.6311266506855429</v>
      </c>
      <c r="C173" s="57" t="str">
        <f t="shared" ref="C173:C236" si="40">IMPRODUCT(D173,E173,$C$40,,K173,$C$41)</f>
        <v>3.6056408618032-9607.72297523878i</v>
      </c>
      <c r="D173" s="57" t="str">
        <f t="shared" ref="D173:D236" si="41">IMDIV(IMPRODUCT($C$37,$C$38,COMPLEX(1,A173/$C$38)),IMSUM(-1*A173*A173/$C$39,COMPLEX(0,1*A173)))</f>
        <v>3.47083333326354-6504.90846948314i</v>
      </c>
      <c r="E173" s="57" t="str">
        <f t="shared" ref="E173:E236" si="42">IMDIV(IMPRODUCT(IMSUM(F173,G173),$C$29,H173),IMSUM(1,I173))</f>
        <v>162.469537005296+0.000973380790969533i</v>
      </c>
      <c r="F173" s="57" t="str">
        <f t="shared" ref="F173:F236" si="43">IMDIV(IMPRODUCT($C$14,$C$15,COMPLEX(1,A173/$C$15)),IMSUM(-1*A173*A173/$C$16,COMPLEX(0,A173)))</f>
        <v>3.07957957954305-122089.12264425i</v>
      </c>
      <c r="G173" s="57" t="str">
        <f t="shared" ref="G173:G236" si="44">IMDIV(1,COMPLEX(1,A173*$C$9*$C$10))</f>
        <v>0.999999999988142-3.44355345788662E-06i</v>
      </c>
      <c r="H173" s="57" t="str">
        <f t="shared" ref="H173:H236" si="45">IMDIV($C$3,IMSUM(K173,COMPLEX(0,$C$28*A173)))</f>
        <v>550.000015138392-0.0187755690947361i</v>
      </c>
      <c r="I173" s="57" t="str">
        <f t="shared" ref="I173:I236" si="46">IMPRODUCT(F173,$C$29,H173,$C$31)</f>
        <v>-4.05230635306365-454632.43557953i</v>
      </c>
      <c r="K173" s="57" t="str">
        <f t="shared" ref="K173:K236" si="47">IF($C$26&lt;=0,IMDIV(1,IMSUM(IMDIV(1,L173),1/$C$18)),IMDIV(1,IMSUM(IMDIV(1,L173),1/$C$18,IMDIV(1,M173))))</f>
        <v>0.00909090883009354-1.49342612941813E-06i</v>
      </c>
      <c r="L173" s="57" t="str">
        <f t="shared" ref="L173:L236" si="48">IMSUM($C$21/$C$22,IMDIV(1,COMPLEX(0,$C$20*$C$22*A173)))</f>
        <v>0.00075-406.556778370041i</v>
      </c>
      <c r="M173" s="57" t="str">
        <f t="shared" ref="M173:M236" si="49">IMSUM($C$25/$C$26,IMDIV(1,COMPLEX(0,$C$24*$C$26*A173)))</f>
        <v>0.00075-64.0583159196493i</v>
      </c>
      <c r="N173" s="57">
        <f t="shared" ref="N173:N236" si="50">ABS(R173)</f>
        <v>90.02150228463654</v>
      </c>
      <c r="O173" s="57">
        <f t="shared" ref="O173:O236" si="51">ABS(P173)</f>
        <v>79.652410058131423</v>
      </c>
      <c r="P173" s="371">
        <f t="shared" ref="P173:P236" si="52">20*LOG10(IMABS(C173))</f>
        <v>79.652410058131423</v>
      </c>
      <c r="Q173" s="371">
        <f t="shared" ref="Q173:Q236" si="53">IMARGUMENT(C173)*180/PI()</f>
        <v>-89.97849771536346</v>
      </c>
      <c r="R173" s="12">
        <f t="shared" ref="R173:R236" si="54">IF(Q173&lt;0,Q173+180,Q173-180)</f>
        <v>90.02150228463654</v>
      </c>
      <c r="S173" s="57">
        <f t="shared" ref="S173:S236" si="55">B173/1000</f>
        <v>1.6311266506855429E-3</v>
      </c>
      <c r="T173" s="12">
        <f t="shared" si="38"/>
        <v>79.652410058131423</v>
      </c>
    </row>
    <row r="174" spans="1:20" x14ac:dyDescent="0.3">
      <c r="A174" s="57">
        <f t="shared" si="39"/>
        <v>10.287615955558252</v>
      </c>
      <c r="B174" s="12">
        <f t="shared" ref="B174:B237" si="56">B173*(1+B$42)</f>
        <v>1.637324931958148</v>
      </c>
      <c r="C174" s="57" t="str">
        <f t="shared" si="40"/>
        <v>3.60564086105866-9571.35184258336i</v>
      </c>
      <c r="D174" s="57" t="str">
        <f t="shared" si="41"/>
        <v>3.47083333326301-6480.28339270934i</v>
      </c>
      <c r="E174" s="57" t="str">
        <f t="shared" si="42"/>
        <v>162.469537005627+0.000977079638044266i</v>
      </c>
      <c r="F174" s="57" t="str">
        <f t="shared" si="43"/>
        <v>3.07957957954277-121626.9402713i</v>
      </c>
      <c r="G174" s="57" t="str">
        <f t="shared" si="44"/>
        <v>0.999999999988052-3.45663896102627E-06i</v>
      </c>
      <c r="H174" s="57" t="str">
        <f t="shared" si="45"/>
        <v>550.000015253661-0.0188469162864337i</v>
      </c>
      <c r="I174" s="57" t="str">
        <f t="shared" si="46"/>
        <v>-4.05230637466568-452911.372462735i</v>
      </c>
      <c r="K174" s="57" t="str">
        <f t="shared" si="47"/>
        <v>0.0090909088281076-1.49910114836164E-06i</v>
      </c>
      <c r="L174" s="57" t="str">
        <f t="shared" si="48"/>
        <v>0.00075-405.017711067983i</v>
      </c>
      <c r="M174" s="57" t="str">
        <f t="shared" si="49"/>
        <v>0.00075-63.8158158195353i</v>
      </c>
      <c r="N174" s="57">
        <f t="shared" si="50"/>
        <v>90.021583993296218</v>
      </c>
      <c r="O174" s="57">
        <f t="shared" si="51"/>
        <v>79.619466239797461</v>
      </c>
      <c r="P174" s="371">
        <f t="shared" si="52"/>
        <v>79.619466239797461</v>
      </c>
      <c r="Q174" s="371">
        <f t="shared" si="53"/>
        <v>-89.978416006703782</v>
      </c>
      <c r="R174" s="12">
        <f t="shared" si="54"/>
        <v>90.021583993296218</v>
      </c>
      <c r="S174" s="57">
        <f t="shared" si="55"/>
        <v>1.6373249319581479E-3</v>
      </c>
      <c r="T174" s="12">
        <f t="shared" si="38"/>
        <v>79.619466239797461</v>
      </c>
    </row>
    <row r="175" spans="1:20" x14ac:dyDescent="0.3">
      <c r="A175" s="57">
        <f t="shared" si="39"/>
        <v>10.326708896189373</v>
      </c>
      <c r="B175" s="12">
        <f t="shared" si="56"/>
        <v>1.6435467666995891</v>
      </c>
      <c r="C175" s="57" t="str">
        <f t="shared" si="40"/>
        <v>3.60564086030842-9535.1183970375i</v>
      </c>
      <c r="D175" s="57" t="str">
        <f t="shared" si="41"/>
        <v>3.47083333326248-6455.75153698775i</v>
      </c>
      <c r="E175" s="57" t="str">
        <f t="shared" si="42"/>
        <v>162.46953700596+0.000980792540738673i</v>
      </c>
      <c r="F175" s="57" t="str">
        <f t="shared" si="43"/>
        <v>3.0795795795425-121166.507542719i</v>
      </c>
      <c r="G175" s="57" t="str">
        <f t="shared" si="44"/>
        <v>0.999999999987961-3.46977418907786E-06i</v>
      </c>
      <c r="H175" s="57" t="str">
        <f t="shared" si="45"/>
        <v>550.000015369809-0.0189185345977932i</v>
      </c>
      <c r="I175" s="57" t="str">
        <f t="shared" si="46"/>
        <v>-4.05230639643216-451196.824628089i</v>
      </c>
      <c r="K175" s="57" t="str">
        <f t="shared" si="47"/>
        <v>0.00909090882610652-1.50479773237316E-06i</v>
      </c>
      <c r="L175" s="57" t="str">
        <f t="shared" si="48"/>
        <v>0.00075-403.484470081673i</v>
      </c>
      <c r="M175" s="57" t="str">
        <f t="shared" si="49"/>
        <v>0.00075-63.5742337313558i</v>
      </c>
      <c r="N175" s="57">
        <f t="shared" si="50"/>
        <v>90.021666012448549</v>
      </c>
      <c r="O175" s="57">
        <f t="shared" si="51"/>
        <v>79.586522421528855</v>
      </c>
      <c r="P175" s="371">
        <f t="shared" si="52"/>
        <v>79.586522421528855</v>
      </c>
      <c r="Q175" s="371">
        <f t="shared" si="53"/>
        <v>-89.978333987551451</v>
      </c>
      <c r="R175" s="12">
        <f t="shared" si="54"/>
        <v>90.021666012448549</v>
      </c>
      <c r="S175" s="57">
        <f t="shared" si="55"/>
        <v>1.6435467666995891E-3</v>
      </c>
      <c r="T175" s="12">
        <f t="shared" si="38"/>
        <v>79.586522421528855</v>
      </c>
    </row>
    <row r="176" spans="1:20" x14ac:dyDescent="0.3">
      <c r="A176" s="57">
        <f t="shared" si="39"/>
        <v>10.365950389994893</v>
      </c>
      <c r="B176" s="12">
        <f t="shared" si="56"/>
        <v>1.6497922444130475</v>
      </c>
      <c r="C176" s="57" t="str">
        <f t="shared" si="40"/>
        <v>3.60564085955249-9499.02211737097i</v>
      </c>
      <c r="D176" s="57" t="str">
        <f t="shared" si="41"/>
        <v>3.47083333326194-6431.31254941937i</v>
      </c>
      <c r="E176" s="57" t="str">
        <f t="shared" si="42"/>
        <v>162.469537006296+0.000984519552464125i</v>
      </c>
      <c r="F176" s="57" t="str">
        <f t="shared" si="43"/>
        <v>3.07957957954222-120707.817835027i</v>
      </c>
      <c r="G176" s="57" t="str">
        <f t="shared" si="44"/>
        <v>0.999999999987869-3.48295933099603E-06i</v>
      </c>
      <c r="H176" s="57" t="str">
        <f t="shared" si="45"/>
        <v>550.000015486841-0.0189904250590742i</v>
      </c>
      <c r="I176" s="57" t="str">
        <f t="shared" si="46"/>
        <v>-4.05230641836523-449488.76741124i</v>
      </c>
      <c r="K176" s="57" t="str">
        <f t="shared" si="47"/>
        <v>0.0090909088240902-1.51051596339987E-06i</v>
      </c>
      <c r="L176" s="57" t="str">
        <f t="shared" si="48"/>
        <v>0.00075-401.957033354925i</v>
      </c>
      <c r="M176" s="57" t="str">
        <f t="shared" si="49"/>
        <v>0.00075-63.3335661798726i</v>
      </c>
      <c r="N176" s="57">
        <f t="shared" si="50"/>
        <v>90.02174834327343</v>
      </c>
      <c r="O176" s="57">
        <f t="shared" si="51"/>
        <v>79.553578603326145</v>
      </c>
      <c r="P176" s="371">
        <f t="shared" si="52"/>
        <v>79.553578603326145</v>
      </c>
      <c r="Q176" s="371">
        <f t="shared" si="53"/>
        <v>-89.97825165672657</v>
      </c>
      <c r="R176" s="12">
        <f t="shared" si="54"/>
        <v>90.02174834327343</v>
      </c>
      <c r="S176" s="57">
        <f t="shared" si="55"/>
        <v>1.6497922444130475E-3</v>
      </c>
      <c r="T176" s="12">
        <f t="shared" si="38"/>
        <v>79.553578603326145</v>
      </c>
    </row>
    <row r="177" spans="1:20" x14ac:dyDescent="0.3">
      <c r="A177" s="57">
        <f t="shared" si="39"/>
        <v>10.405341001476874</v>
      </c>
      <c r="B177" s="12">
        <f t="shared" si="56"/>
        <v>1.6560614549418171</v>
      </c>
      <c r="C177" s="57" t="str">
        <f t="shared" si="40"/>
        <v>3.60564085879079-9463.06248432661i</v>
      </c>
      <c r="D177" s="57" t="str">
        <f t="shared" si="41"/>
        <v>3.4708333332614-6406.96607844114i</v>
      </c>
      <c r="E177" s="57" t="str">
        <f t="shared" si="42"/>
        <v>162.469537006634+0.000988260726834933i</v>
      </c>
      <c r="F177" s="57" t="str">
        <f t="shared" si="43"/>
        <v>3.07957957954192-120250.86454982i</v>
      </c>
      <c r="G177" s="57" t="str">
        <f t="shared" si="44"/>
        <v>0.999999999987777-3.49619457645349E-06i</v>
      </c>
      <c r="H177" s="57" t="str">
        <f t="shared" si="45"/>
        <v>550.000015604764-0.0190625887044484i</v>
      </c>
      <c r="I177" s="57" t="str">
        <f t="shared" si="46"/>
        <v>-4.05230644046485-447787.176241218i</v>
      </c>
      <c r="K177" s="57" t="str">
        <f t="shared" si="47"/>
        <v>0.00909090882205854-1.51625592370042E-06i</v>
      </c>
      <c r="L177" s="57" t="str">
        <f t="shared" si="48"/>
        <v>0.00075-400.435378915047i</v>
      </c>
      <c r="M177" s="57" t="str">
        <f t="shared" si="49"/>
        <v>0.00075-63.093809703001i</v>
      </c>
      <c r="N177" s="57">
        <f t="shared" si="50"/>
        <v>90.021830986955166</v>
      </c>
      <c r="O177" s="57">
        <f t="shared" si="51"/>
        <v>79.520634785189785</v>
      </c>
      <c r="P177" s="371">
        <f t="shared" si="52"/>
        <v>79.520634785189785</v>
      </c>
      <c r="Q177" s="371">
        <f t="shared" si="53"/>
        <v>-89.978169013044834</v>
      </c>
      <c r="R177" s="12">
        <f t="shared" si="54"/>
        <v>90.021830986955166</v>
      </c>
      <c r="S177" s="57">
        <f t="shared" si="55"/>
        <v>1.6560614549418172E-3</v>
      </c>
      <c r="T177" s="12">
        <f t="shared" si="38"/>
        <v>79.520634785189785</v>
      </c>
    </row>
    <row r="178" spans="1:20" x14ac:dyDescent="0.3">
      <c r="A178" s="57">
        <f t="shared" si="39"/>
        <v>10.444881297282485</v>
      </c>
      <c r="B178" s="12">
        <f t="shared" si="56"/>
        <v>1.6623544884705961</v>
      </c>
      <c r="C178" s="57" t="str">
        <f t="shared" si="40"/>
        <v>3.6056408580233-9427.23898061311i</v>
      </c>
      <c r="D178" s="57" t="str">
        <f t="shared" si="41"/>
        <v>3.47083333326085-6382.71177382094i</v>
      </c>
      <c r="E178" s="57" t="str">
        <f t="shared" si="42"/>
        <v>162.469537006975+0.000992016117669171i</v>
      </c>
      <c r="F178" s="57" t="str">
        <f t="shared" si="43"/>
        <v>3.07957957954165-119795.64111367i</v>
      </c>
      <c r="G178" s="57" t="str">
        <f t="shared" si="44"/>
        <v>0.999999999987684-0.0000035094801158437i</v>
      </c>
      <c r="H178" s="57" t="str">
        <f t="shared" si="45"/>
        <v>550.000015723584-0.0191350265720206i</v>
      </c>
      <c r="I178" s="57" t="str">
        <f t="shared" si="46"/>
        <v>-4.05230646273301-446092.026640055i</v>
      </c>
      <c r="K178" s="57" t="str">
        <f t="shared" si="47"/>
        <v>0.00909090882001141-1.52201769584598E-06i</v>
      </c>
      <c r="L178" s="57" t="str">
        <f t="shared" si="48"/>
        <v>0.00075-398.919484872531i</v>
      </c>
      <c r="M178" s="57" t="str">
        <f t="shared" si="49"/>
        <v>0.00075-62.8549608517643i</v>
      </c>
      <c r="N178" s="57">
        <f t="shared" si="50"/>
        <v>90.021913944682638</v>
      </c>
      <c r="O178" s="57">
        <f t="shared" si="51"/>
        <v>79.487690967120344</v>
      </c>
      <c r="P178" s="371">
        <f t="shared" si="52"/>
        <v>79.487690967120344</v>
      </c>
      <c r="Q178" s="371">
        <f t="shared" si="53"/>
        <v>-89.978086055317362</v>
      </c>
      <c r="R178" s="12">
        <f t="shared" si="54"/>
        <v>90.021913944682638</v>
      </c>
      <c r="S178" s="57">
        <f t="shared" si="55"/>
        <v>1.662354488470596E-3</v>
      </c>
      <c r="T178" s="12">
        <f t="shared" si="38"/>
        <v>79.487690967120344</v>
      </c>
    </row>
    <row r="179" spans="1:20" x14ac:dyDescent="0.3">
      <c r="A179" s="57">
        <f t="shared" si="39"/>
        <v>10.484571846212161</v>
      </c>
      <c r="B179" s="12">
        <f t="shared" si="56"/>
        <v>1.6686714355267844</v>
      </c>
      <c r="C179" s="57" t="str">
        <f t="shared" si="40"/>
        <v>3.60564085724996-9391.55109089727i</v>
      </c>
      <c r="D179" s="57" t="str">
        <f t="shared" si="41"/>
        <v>3.47083333326029-6358.54928665241i</v>
      </c>
      <c r="E179" s="57" t="str">
        <f t="shared" si="42"/>
        <v>162.46953700732+0.000995785778989384i</v>
      </c>
      <c r="F179" s="57" t="str">
        <f t="shared" si="43"/>
        <v>3.07957957954135-119342.140978035i</v>
      </c>
      <c r="G179" s="57" t="str">
        <f t="shared" si="44"/>
        <v>0.99999999998759-3.52281614028357E-06i</v>
      </c>
      <c r="H179" s="57" t="str">
        <f t="shared" si="45"/>
        <v>550.000015843314-0.0192077397038386i</v>
      </c>
      <c r="I179" s="57" t="str">
        <f t="shared" si="46"/>
        <v>-4.05230648517068-444403.294222462i</v>
      </c>
      <c r="K179" s="57" t="str">
        <f t="shared" si="47"/>
        <v>0.00909090881794862-1.52780136272152E-06i</v>
      </c>
      <c r="L179" s="57" t="str">
        <f t="shared" si="48"/>
        <v>0.00075-397.409329420732i</v>
      </c>
      <c r="M179" s="57" t="str">
        <f t="shared" si="49"/>
        <v>0.00075-62.6170161902413i</v>
      </c>
      <c r="N179" s="57">
        <f t="shared" si="50"/>
        <v>90.021997217649201</v>
      </c>
      <c r="O179" s="57">
        <f t="shared" si="51"/>
        <v>79.454747149118276</v>
      </c>
      <c r="P179" s="371">
        <f t="shared" si="52"/>
        <v>79.454747149118276</v>
      </c>
      <c r="Q179" s="371">
        <f t="shared" si="53"/>
        <v>-89.978002782350799</v>
      </c>
      <c r="R179" s="12">
        <f t="shared" si="54"/>
        <v>90.021997217649201</v>
      </c>
      <c r="S179" s="57">
        <f t="shared" si="55"/>
        <v>1.6686714355267844E-3</v>
      </c>
      <c r="T179" s="12">
        <f t="shared" si="38"/>
        <v>79.454747149118276</v>
      </c>
    </row>
    <row r="180" spans="1:20" x14ac:dyDescent="0.3">
      <c r="A180" s="57">
        <f t="shared" si="39"/>
        <v>10.524413219227768</v>
      </c>
      <c r="B180" s="12">
        <f t="shared" si="56"/>
        <v>1.6750123869817863</v>
      </c>
      <c r="C180" s="57" t="str">
        <f t="shared" si="40"/>
        <v>3.60564085647072-9355.9983017968i</v>
      </c>
      <c r="D180" s="57" t="str">
        <f t="shared" si="41"/>
        <v>3.47083333325974-6334.47826935011i</v>
      </c>
      <c r="E180" s="57" t="str">
        <f t="shared" si="42"/>
        <v>162.469537007666+0.000999569765023473i</v>
      </c>
      <c r="F180" s="57" t="str">
        <f t="shared" si="43"/>
        <v>3.07957957954106-118890.357619165i</v>
      </c>
      <c r="G180" s="57" t="str">
        <f t="shared" si="44"/>
        <v>0.999999999987495-3.53620284161631E-06i</v>
      </c>
      <c r="H180" s="57" t="str">
        <f t="shared" si="45"/>
        <v>550.000015963954-0.0192807291459113i</v>
      </c>
      <c r="I180" s="57" t="str">
        <f t="shared" si="46"/>
        <v>-4.05230650777999-442720.954695455i</v>
      </c>
      <c r="K180" s="57" t="str">
        <f t="shared" si="47"/>
        <v>0.00909090881587015-1.53360700752696E-06i</v>
      </c>
      <c r="L180" s="57" t="str">
        <f t="shared" si="48"/>
        <v>0.00075-395.904890835558i</v>
      </c>
      <c r="M180" s="57" t="str">
        <f t="shared" si="49"/>
        <v>0.00075-62.3799722955186i</v>
      </c>
      <c r="N180" s="57">
        <f t="shared" si="50"/>
        <v>90.022080807052788</v>
      </c>
      <c r="O180" s="57">
        <f t="shared" si="51"/>
        <v>79.421803331184094</v>
      </c>
      <c r="P180" s="371">
        <f t="shared" si="52"/>
        <v>79.421803331184094</v>
      </c>
      <c r="Q180" s="371">
        <f t="shared" si="53"/>
        <v>-89.977919192947212</v>
      </c>
      <c r="R180" s="12">
        <f t="shared" si="54"/>
        <v>90.022080807052788</v>
      </c>
      <c r="S180" s="57">
        <f t="shared" si="55"/>
        <v>1.6750123869817863E-3</v>
      </c>
      <c r="T180" s="12">
        <f t="shared" si="38"/>
        <v>79.421803331184094</v>
      </c>
    </row>
    <row r="181" spans="1:20" x14ac:dyDescent="0.3">
      <c r="A181" s="57">
        <f t="shared" si="39"/>
        <v>10.564405989460832</v>
      </c>
      <c r="B181" s="12">
        <f t="shared" si="56"/>
        <v>1.6813774340523171</v>
      </c>
      <c r="C181" s="57" t="str">
        <f t="shared" si="40"/>
        <v>3.60564085568562-9320.58010187312i</v>
      </c>
      <c r="D181" s="57" t="str">
        <f t="shared" si="41"/>
        <v>3.4708333332592-6310.49837564439i</v>
      </c>
      <c r="E181" s="57" t="str">
        <f t="shared" si="42"/>
        <v>162.469537008016+0.00100336813020531i</v>
      </c>
      <c r="F181" s="57" t="str">
        <f t="shared" si="43"/>
        <v>3.07957957954079-118440.284538004i</v>
      </c>
      <c r="G181" s="57" t="str">
        <f t="shared" si="44"/>
        <v>0.9999999999874-3.54964041241412E-06i</v>
      </c>
      <c r="H181" s="57" t="str">
        <f t="shared" si="45"/>
        <v>550.00001608551-0.0193539959482201i</v>
      </c>
      <c r="I181" s="57" t="str">
        <f t="shared" si="46"/>
        <v>-4.05230653056082-441044.983858012i</v>
      </c>
      <c r="K181" s="57" t="str">
        <f t="shared" si="47"/>
        <v>0.00909090881377589-0.0000015394347137784i</v>
      </c>
      <c r="L181" s="57" t="str">
        <f t="shared" si="48"/>
        <v>0.00075-394.406147475152i</v>
      </c>
      <c r="M181" s="57" t="str">
        <f t="shared" si="49"/>
        <v>0.00075-62.1438257576396i</v>
      </c>
      <c r="N181" s="57">
        <f t="shared" si="50"/>
        <v>90.022164714095837</v>
      </c>
      <c r="O181" s="57">
        <f t="shared" si="51"/>
        <v>79.388859513318494</v>
      </c>
      <c r="P181" s="371">
        <f t="shared" si="52"/>
        <v>79.388859513318494</v>
      </c>
      <c r="Q181" s="371">
        <f t="shared" si="53"/>
        <v>-89.977835285904163</v>
      </c>
      <c r="R181" s="12">
        <f t="shared" si="54"/>
        <v>90.022164714095837</v>
      </c>
      <c r="S181" s="57">
        <f t="shared" si="55"/>
        <v>1.6813774340523171E-3</v>
      </c>
      <c r="T181" s="12">
        <f t="shared" si="38"/>
        <v>79.388859513318494</v>
      </c>
    </row>
    <row r="182" spans="1:20" x14ac:dyDescent="0.3">
      <c r="A182" s="57">
        <f t="shared" si="39"/>
        <v>10.604550732220783</v>
      </c>
      <c r="B182" s="12">
        <f t="shared" si="56"/>
        <v>1.6877666683017158</v>
      </c>
      <c r="C182" s="57" t="str">
        <f t="shared" si="40"/>
        <v>3.60564085489444-9285.29598162319i</v>
      </c>
      <c r="D182" s="57" t="str">
        <f t="shared" si="41"/>
        <v>3.47083333325861-6286.60926057632i</v>
      </c>
      <c r="E182" s="57" t="str">
        <f t="shared" si="42"/>
        <v>162.469537008367+0.00100718092917573i</v>
      </c>
      <c r="F182" s="57" t="str">
        <f t="shared" si="43"/>
        <v>3.07957957954048-117991.915260099i</v>
      </c>
      <c r="G182" s="57" t="str">
        <f t="shared" si="44"/>
        <v>0.999999999987304-3.56312904598094E-06i</v>
      </c>
      <c r="H182" s="57" t="str">
        <f t="shared" si="45"/>
        <v>550.000016207989-0.0194275411647373i</v>
      </c>
      <c r="I182" s="57" t="str">
        <f t="shared" si="46"/>
        <v>-4.05230655351411-439375.357600728i</v>
      </c>
      <c r="K182" s="57" t="str">
        <f t="shared" si="47"/>
        <v>0.00909090881166572-0.0000015452845653093i</v>
      </c>
      <c r="L182" s="57" t="str">
        <f t="shared" si="48"/>
        <v>0.00075-392.913077779589i</v>
      </c>
      <c r="M182" s="57" t="str">
        <f t="shared" si="49"/>
        <v>0.00075-61.9085731795572i</v>
      </c>
      <c r="N182" s="57">
        <f t="shared" si="50"/>
        <v>90.022248939985374</v>
      </c>
      <c r="O182" s="57">
        <f t="shared" si="51"/>
        <v>79.355915695521702</v>
      </c>
      <c r="P182" s="371">
        <f t="shared" si="52"/>
        <v>79.355915695521702</v>
      </c>
      <c r="Q182" s="371">
        <f t="shared" si="53"/>
        <v>-89.977751060014626</v>
      </c>
      <c r="R182" s="12">
        <f t="shared" si="54"/>
        <v>90.022248939985374</v>
      </c>
      <c r="S182" s="57">
        <f t="shared" si="55"/>
        <v>1.6877666683017159E-3</v>
      </c>
      <c r="T182" s="12">
        <f t="shared" si="38"/>
        <v>79.355915695521702</v>
      </c>
    </row>
    <row r="183" spans="1:20" x14ac:dyDescent="0.3">
      <c r="A183" s="57">
        <f t="shared" si="39"/>
        <v>10.644848025003222</v>
      </c>
      <c r="B183" s="12">
        <f t="shared" si="56"/>
        <v>1.6941801816412625</v>
      </c>
      <c r="C183" s="57" t="str">
        <f t="shared" si="40"/>
        <v>3.60564085409731-9250.14543347336i</v>
      </c>
      <c r="D183" s="57" t="str">
        <f t="shared" si="41"/>
        <v>3.47083333325806-6262.81058049309i</v>
      </c>
      <c r="E183" s="57" t="str">
        <f t="shared" si="42"/>
        <v>162.469537008722+0.00101100821678307i</v>
      </c>
      <c r="F183" s="57" t="str">
        <f t="shared" si="43"/>
        <v>3.07957957954018-117545.243335508i</v>
      </c>
      <c r="G183" s="57" t="str">
        <f t="shared" si="44"/>
        <v>0.999999999987207-3.57666893635532E-06i</v>
      </c>
      <c r="H183" s="57" t="str">
        <f t="shared" si="45"/>
        <v>550.000016331404-0.0195013658534435i</v>
      </c>
      <c r="I183" s="57" t="str">
        <f t="shared" si="46"/>
        <v>-4.0523065766429-437712.051905476i</v>
      </c>
      <c r="K183" s="57" t="str">
        <f t="shared" si="47"/>
        <v>0.00909090880953944-1.55115664627164E-06i</v>
      </c>
      <c r="L183" s="57" t="str">
        <f t="shared" si="48"/>
        <v>0.00075-391.425660270562i</v>
      </c>
      <c r="M183" s="57" t="str">
        <f t="shared" si="49"/>
        <v>0.00075-61.6742111770843i</v>
      </c>
      <c r="N183" s="57">
        <f t="shared" si="50"/>
        <v>90.022333485933018</v>
      </c>
      <c r="O183" s="57">
        <f t="shared" si="51"/>
        <v>79.322971877794487</v>
      </c>
      <c r="P183" s="371">
        <f t="shared" si="52"/>
        <v>79.322971877794487</v>
      </c>
      <c r="Q183" s="371">
        <f t="shared" si="53"/>
        <v>-89.977666514066982</v>
      </c>
      <c r="R183" s="12">
        <f t="shared" si="54"/>
        <v>90.022333485933018</v>
      </c>
      <c r="S183" s="57">
        <f t="shared" si="55"/>
        <v>1.6941801816412626E-3</v>
      </c>
      <c r="T183" s="12">
        <f t="shared" si="38"/>
        <v>79.322971877794487</v>
      </c>
    </row>
    <row r="184" spans="1:20" x14ac:dyDescent="0.3">
      <c r="A184" s="57">
        <f t="shared" si="39"/>
        <v>10.685298447498235</v>
      </c>
      <c r="B184" s="12">
        <f t="shared" si="56"/>
        <v>1.7006180663314994</v>
      </c>
      <c r="C184" s="57" t="str">
        <f t="shared" si="40"/>
        <v>3.60564085329406-9215.12795177093i</v>
      </c>
      <c r="D184" s="57" t="str">
        <f t="shared" si="41"/>
        <v>3.47083333325749-6239.10199304261i</v>
      </c>
      <c r="E184" s="57" t="str">
        <f t="shared" si="42"/>
        <v>162.469537009078+0.00101485004808423i</v>
      </c>
      <c r="F184" s="57" t="str">
        <f t="shared" si="43"/>
        <v>3.07957957953989-117100.262338705i</v>
      </c>
      <c r="G184" s="57" t="str">
        <f t="shared" si="44"/>
        <v>0.99999999998711-3.59026027831313E-06i</v>
      </c>
      <c r="H184" s="57" t="str">
        <f t="shared" si="45"/>
        <v>550.00001645576-0.0195754710763368i</v>
      </c>
      <c r="I184" s="57" t="str">
        <f t="shared" si="46"/>
        <v>-4.0523065999482-436055.042845042i</v>
      </c>
      <c r="K184" s="57" t="str">
        <f t="shared" si="47"/>
        <v>0.00909090880739694-1.55705104113721E-06i</v>
      </c>
      <c r="L184" s="57" t="str">
        <f t="shared" si="48"/>
        <v>0.00075-389.943873551067i</v>
      </c>
      <c r="M184" s="57" t="str">
        <f t="shared" si="49"/>
        <v>0.00075-61.4407363788447i</v>
      </c>
      <c r="N184" s="57">
        <f t="shared" si="50"/>
        <v>90.02241835315499</v>
      </c>
      <c r="O184" s="57">
        <f t="shared" si="51"/>
        <v>79.290028060137118</v>
      </c>
      <c r="P184" s="371">
        <f t="shared" si="52"/>
        <v>79.290028060137118</v>
      </c>
      <c r="Q184" s="371">
        <f t="shared" si="53"/>
        <v>-89.97758164684501</v>
      </c>
      <c r="R184" s="12">
        <f t="shared" si="54"/>
        <v>90.02241835315499</v>
      </c>
      <c r="S184" s="57">
        <f t="shared" si="55"/>
        <v>1.7006180663314994E-3</v>
      </c>
      <c r="T184" s="12">
        <f t="shared" si="38"/>
        <v>79.290028060137118</v>
      </c>
    </row>
    <row r="185" spans="1:20" x14ac:dyDescent="0.3">
      <c r="A185" s="57">
        <f t="shared" si="39"/>
        <v>10.725902581598728</v>
      </c>
      <c r="B185" s="12">
        <f t="shared" si="56"/>
        <v>1.707080414983559</v>
      </c>
      <c r="C185" s="57" t="str">
        <f t="shared" si="40"/>
        <v>3.60564085248474-9180.24303277802i</v>
      </c>
      <c r="D185" s="57" t="str">
        <f t="shared" si="41"/>
        <v>3.47083333325691-6215.48315716892i</v>
      </c>
      <c r="E185" s="57" t="str">
        <f t="shared" si="42"/>
        <v>162.469537009439+0.00101870647834519i</v>
      </c>
      <c r="F185" s="57" t="str">
        <f t="shared" si="43"/>
        <v>3.07957957953959-116656.965868488i</v>
      </c>
      <c r="G185" s="57" t="str">
        <f t="shared" si="44"/>
        <v>0.999999999987012-3.60390326737036E-06i</v>
      </c>
      <c r="H185" s="57" t="str">
        <f t="shared" si="45"/>
        <v>550.00001658106-0.0196498578994498i</v>
      </c>
      <c r="I185" s="57" t="str">
        <f t="shared" si="46"/>
        <v>-4.05230662343017-434404.306582786i</v>
      </c>
      <c r="K185" s="57" t="str">
        <f t="shared" si="47"/>
        <v>0.00909090880523818-1.56296783469882E-06i</v>
      </c>
      <c r="L185" s="57" t="str">
        <f t="shared" si="48"/>
        <v>0.00075-388.467696305109i</v>
      </c>
      <c r="M185" s="57" t="str">
        <f t="shared" si="49"/>
        <v>0.00075-61.2081454262249i</v>
      </c>
      <c r="N185" s="57">
        <f t="shared" si="50"/>
        <v>90.022503542872116</v>
      </c>
      <c r="O185" s="57">
        <f t="shared" si="51"/>
        <v>79.257084242550462</v>
      </c>
      <c r="P185" s="371">
        <f t="shared" si="52"/>
        <v>79.257084242550462</v>
      </c>
      <c r="Q185" s="371">
        <f t="shared" si="53"/>
        <v>-89.977496457127884</v>
      </c>
      <c r="R185" s="12">
        <f t="shared" si="54"/>
        <v>90.022503542872116</v>
      </c>
      <c r="S185" s="57">
        <f t="shared" si="55"/>
        <v>1.7070804149835589E-3</v>
      </c>
      <c r="T185" s="12">
        <f t="shared" si="38"/>
        <v>79.257084242550462</v>
      </c>
    </row>
    <row r="186" spans="1:20" x14ac:dyDescent="0.3">
      <c r="A186" s="57">
        <f t="shared" si="39"/>
        <v>10.766661011408805</v>
      </c>
      <c r="B186" s="12">
        <f t="shared" si="56"/>
        <v>1.7135673205604967</v>
      </c>
      <c r="C186" s="57" t="str">
        <f t="shared" si="40"/>
        <v>3.60564085166924-9145.49017466307i</v>
      </c>
      <c r="D186" s="57" t="str">
        <f t="shared" si="41"/>
        <v>3.47083333325632-6191.95373310711i</v>
      </c>
      <c r="E186" s="57" t="str">
        <f t="shared" si="42"/>
        <v>162.469537009802+0.00102257756304203i</v>
      </c>
      <c r="F186" s="57" t="str">
        <f t="shared" si="43"/>
        <v>3.07957957953928-116215.347547891i</v>
      </c>
      <c r="G186" s="57" t="str">
        <f t="shared" si="44"/>
        <v>0.999999999986913-3.61759809978602E-06i</v>
      </c>
      <c r="H186" s="57" t="str">
        <f t="shared" si="45"/>
        <v>550.000016707315-0.0197245273928687i</v>
      </c>
      <c r="I186" s="57" t="str">
        <f t="shared" si="46"/>
        <v>-4.05230664709128-432759.819372327i</v>
      </c>
      <c r="K186" s="57" t="str">
        <f t="shared" si="47"/>
        <v>0.00909090880306297-1.56890711207144E-06i</v>
      </c>
      <c r="L186" s="57" t="str">
        <f t="shared" si="48"/>
        <v>0.00075-386.997107297378i</v>
      </c>
      <c r="M186" s="57" t="str">
        <f t="shared" si="49"/>
        <v>0.00075-60.9764349733263i</v>
      </c>
      <c r="N186" s="57">
        <f t="shared" si="50"/>
        <v>90.022589056309883</v>
      </c>
      <c r="O186" s="57">
        <f t="shared" si="51"/>
        <v>79.22414042503479</v>
      </c>
      <c r="P186" s="371">
        <f t="shared" si="52"/>
        <v>79.22414042503479</v>
      </c>
      <c r="Q186" s="371">
        <f t="shared" si="53"/>
        <v>-89.977410943690117</v>
      </c>
      <c r="R186" s="12">
        <f t="shared" si="54"/>
        <v>90.022589056309883</v>
      </c>
      <c r="S186" s="57">
        <f t="shared" si="55"/>
        <v>1.7135673205604966E-3</v>
      </c>
      <c r="T186" s="12">
        <f t="shared" si="38"/>
        <v>79.22414042503479</v>
      </c>
    </row>
    <row r="187" spans="1:20" x14ac:dyDescent="0.3">
      <c r="A187" s="57">
        <f t="shared" si="39"/>
        <v>10.807574323252158</v>
      </c>
      <c r="B187" s="12">
        <f t="shared" si="56"/>
        <v>1.7200788763786266</v>
      </c>
      <c r="C187" s="57" t="str">
        <f t="shared" si="40"/>
        <v>3.60564085084747-9110.86887749454i</v>
      </c>
      <c r="D187" s="57" t="str">
        <f t="shared" si="41"/>
        <v>3.47083333325572-6168.51338237854i</v>
      </c>
      <c r="E187" s="57" t="str">
        <f t="shared" si="42"/>
        <v>162.469537010166+0.00102646335786168i</v>
      </c>
      <c r="F187" s="57" t="str">
        <f t="shared" si="43"/>
        <v>3.07957957953896-115775.401024083i</v>
      </c>
      <c r="G187" s="57" t="str">
        <f t="shared" si="44"/>
        <v>0.999999999986813-3.63134497256485E-06i</v>
      </c>
      <c r="H187" s="57" t="str">
        <f t="shared" si="45"/>
        <v>550.000016834531-0.0197994806307442i</v>
      </c>
      <c r="I187" s="57" t="str">
        <f t="shared" si="46"/>
        <v>-4.05230667093187-431121.557557151i</v>
      </c>
      <c r="K187" s="57" t="str">
        <f t="shared" si="47"/>
        <v>0.00909090880087119-1.57486895869352E-06i</v>
      </c>
      <c r="L187" s="57" t="str">
        <f t="shared" si="48"/>
        <v>0.00075-385.53208537296i</v>
      </c>
      <c r="M187" s="57" t="str">
        <f t="shared" si="49"/>
        <v>0.00075-60.745601686916i</v>
      </c>
      <c r="N187" s="57">
        <f t="shared" si="50"/>
        <v>90.022674894698412</v>
      </c>
      <c r="O187" s="57">
        <f t="shared" si="51"/>
        <v>79.191196607590641</v>
      </c>
      <c r="P187" s="371">
        <f t="shared" si="52"/>
        <v>79.191196607590641</v>
      </c>
      <c r="Q187" s="371">
        <f t="shared" si="53"/>
        <v>-89.977325105301588</v>
      </c>
      <c r="R187" s="12">
        <f t="shared" si="54"/>
        <v>90.022674894698412</v>
      </c>
      <c r="S187" s="57">
        <f t="shared" si="55"/>
        <v>1.7200788763786265E-3</v>
      </c>
      <c r="T187" s="12">
        <f t="shared" si="38"/>
        <v>79.191196607590641</v>
      </c>
    </row>
    <row r="188" spans="1:20" x14ac:dyDescent="0.3">
      <c r="A188" s="57">
        <f t="shared" si="39"/>
        <v>10.848643105680516</v>
      </c>
      <c r="B188" s="12">
        <f t="shared" si="56"/>
        <v>1.7266151761088653</v>
      </c>
      <c r="C188" s="57" t="str">
        <f t="shared" si="40"/>
        <v>3.60564085001951-9076.37864323369i</v>
      </c>
      <c r="D188" s="57" t="str">
        <f t="shared" si="41"/>
        <v>3.47083333325515-6145.16176778594i</v>
      </c>
      <c r="E188" s="57" t="str">
        <f t="shared" si="42"/>
        <v>162.469537010534+0.0010303639187025i</v>
      </c>
      <c r="F188" s="57" t="str">
        <f t="shared" si="43"/>
        <v>3.07957957953866-115337.11996829i</v>
      </c>
      <c r="G188" s="57" t="str">
        <f t="shared" si="44"/>
        <v>0.999999999986713-3.64514408346022E-06i</v>
      </c>
      <c r="H188" s="57" t="str">
        <f t="shared" si="45"/>
        <v>550.000016962716-0.019874718691311i</v>
      </c>
      <c r="I188" s="57" t="str">
        <f t="shared" si="46"/>
        <v>-4.05230669495488-429489.497570328i</v>
      </c>
      <c r="K188" s="57" t="str">
        <f t="shared" si="47"/>
        <v>0.00909090879866272-1.58085346032813E-06i</v>
      </c>
      <c r="L188" s="57" t="str">
        <f t="shared" si="48"/>
        <v>0.00075-384.072609457024i</v>
      </c>
      <c r="M188" s="57" t="str">
        <f t="shared" si="49"/>
        <v>0.00075-60.5156422463797i</v>
      </c>
      <c r="N188" s="57">
        <f t="shared" si="50"/>
        <v>90.022761059272554</v>
      </c>
      <c r="O188" s="57">
        <f t="shared" si="51"/>
        <v>79.158252790218768</v>
      </c>
      <c r="P188" s="371">
        <f t="shared" si="52"/>
        <v>79.158252790218768</v>
      </c>
      <c r="Q188" s="371">
        <f t="shared" si="53"/>
        <v>-89.977238940727446</v>
      </c>
      <c r="R188" s="12">
        <f t="shared" si="54"/>
        <v>90.022761059272554</v>
      </c>
      <c r="S188" s="57">
        <f t="shared" si="55"/>
        <v>1.7266151761088653E-3</v>
      </c>
      <c r="T188" s="12">
        <f t="shared" si="38"/>
        <v>79.158252790218768</v>
      </c>
    </row>
    <row r="189" spans="1:20" x14ac:dyDescent="0.3">
      <c r="A189" s="57">
        <f t="shared" si="39"/>
        <v>10.889867949482102</v>
      </c>
      <c r="B189" s="12">
        <f t="shared" si="56"/>
        <v>1.7331763137780789</v>
      </c>
      <c r="C189" s="57" t="str">
        <f t="shared" si="40"/>
        <v>3.60564084918522-9042.01897572667i</v>
      </c>
      <c r="D189" s="57" t="str">
        <f t="shared" si="41"/>
        <v>3.47083333325455-6121.89855340842i</v>
      </c>
      <c r="E189" s="57" t="str">
        <f t="shared" si="42"/>
        <v>162.469537010905+0.00103427930167547i</v>
      </c>
      <c r="F189" s="57" t="str">
        <f t="shared" si="43"/>
        <v>3.07957957953835-114900.498075687i</v>
      </c>
      <c r="G189" s="57" t="str">
        <f t="shared" si="44"/>
        <v>0.999999999986612-0.000003658995630977i</v>
      </c>
      <c r="H189" s="57" t="str">
        <f t="shared" si="45"/>
        <v>550.000017091882-0.019950242656901i</v>
      </c>
      <c r="I189" s="57" t="str">
        <f t="shared" si="46"/>
        <v>-4.05230671916201-427863.615934113i</v>
      </c>
      <c r="K189" s="57" t="str">
        <f t="shared" si="47"/>
        <v>0.00909090879643736-1.58686070306425E-06i</v>
      </c>
      <c r="L189" s="57" t="str">
        <f t="shared" si="48"/>
        <v>0.00075-382.618658554517i</v>
      </c>
      <c r="M189" s="57" t="str">
        <f t="shared" si="49"/>
        <v>0.00075-60.286553343674i</v>
      </c>
      <c r="N189" s="57">
        <f t="shared" si="50"/>
        <v>90.022847551271752</v>
      </c>
      <c r="O189" s="57">
        <f t="shared" si="51"/>
        <v>79.125308972919512</v>
      </c>
      <c r="P189" s="371">
        <f t="shared" si="52"/>
        <v>79.125308972919512</v>
      </c>
      <c r="Q189" s="371">
        <f t="shared" si="53"/>
        <v>-89.977152448728248</v>
      </c>
      <c r="R189" s="12">
        <f t="shared" si="54"/>
        <v>90.022847551271752</v>
      </c>
      <c r="S189" s="57">
        <f t="shared" si="55"/>
        <v>1.7331763137780789E-3</v>
      </c>
      <c r="T189" s="12">
        <f t="shared" si="38"/>
        <v>79.125308972919512</v>
      </c>
    </row>
    <row r="190" spans="1:20" x14ac:dyDescent="0.3">
      <c r="A190" s="57">
        <f t="shared" si="39"/>
        <v>10.931249447690135</v>
      </c>
      <c r="B190" s="12">
        <f t="shared" si="56"/>
        <v>1.7397623837704357</v>
      </c>
      <c r="C190" s="57" t="str">
        <f t="shared" si="40"/>
        <v>3.60564084834461-9007.78938069837i</v>
      </c>
      <c r="D190" s="57" t="str">
        <f t="shared" si="41"/>
        <v>3.47083333325396-6098.72340459688i</v>
      </c>
      <c r="E190" s="57" t="str">
        <f t="shared" si="42"/>
        <v>162.469537011279+0.00103820956310466i</v>
      </c>
      <c r="F190" s="57" t="str">
        <f t="shared" si="43"/>
        <v>3.07957957953805-114465.529065325i</v>
      </c>
      <c r="G190" s="57" t="str">
        <f t="shared" si="44"/>
        <v>0.99999999998651-3.67289981437434E-06i</v>
      </c>
      <c r="H190" s="57" t="str">
        <f t="shared" si="45"/>
        <v>550.000017222026-0.0200260536139534i</v>
      </c>
      <c r="I190" s="57" t="str">
        <f t="shared" si="46"/>
        <v>-4.05230674355188-426243.889259658i</v>
      </c>
      <c r="K190" s="57" t="str">
        <f t="shared" si="47"/>
        <v>0.00909090879419514-1.59289077331807E-06i</v>
      </c>
      <c r="L190" s="57" t="str">
        <f t="shared" si="48"/>
        <v>0.00075-381.170211749867i</v>
      </c>
      <c r="M190" s="57" t="str">
        <f t="shared" si="49"/>
        <v>0.00075-60.0583316832774i</v>
      </c>
      <c r="N190" s="57">
        <f t="shared" si="50"/>
        <v>90.022934371940281</v>
      </c>
      <c r="O190" s="57">
        <f t="shared" si="51"/>
        <v>79.092365155693628</v>
      </c>
      <c r="P190" s="371">
        <f t="shared" si="52"/>
        <v>79.092365155693628</v>
      </c>
      <c r="Q190" s="371">
        <f t="shared" si="53"/>
        <v>-89.977065628059719</v>
      </c>
      <c r="R190" s="12">
        <f t="shared" si="54"/>
        <v>90.022934371940281</v>
      </c>
      <c r="S190" s="57">
        <f t="shared" si="55"/>
        <v>1.7397623837704357E-3</v>
      </c>
      <c r="T190" s="12">
        <f t="shared" si="38"/>
        <v>79.092365155693628</v>
      </c>
    </row>
    <row r="191" spans="1:20" x14ac:dyDescent="0.3">
      <c r="A191" s="57">
        <f t="shared" si="39"/>
        <v>10.972788195591358</v>
      </c>
      <c r="B191" s="12">
        <f t="shared" si="56"/>
        <v>1.7463734808287634</v>
      </c>
      <c r="C191" s="57" t="str">
        <f t="shared" si="40"/>
        <v>3.60564084749755-8973.68936574441i</v>
      </c>
      <c r="D191" s="57" t="str">
        <f t="shared" si="41"/>
        <v>3.47083333325333-6075.63598796895i</v>
      </c>
      <c r="E191" s="57" t="str">
        <f t="shared" si="42"/>
        <v>162.469537011656+0.00104215475952824i</v>
      </c>
      <c r="F191" s="57" t="str">
        <f t="shared" si="43"/>
        <v>3.07957957953771-114032.206680027i</v>
      </c>
      <c r="G191" s="57" t="str">
        <f t="shared" si="44"/>
        <v>0.999999999986407-3.68685683366858E-06i</v>
      </c>
      <c r="H191" s="57" t="str">
        <f t="shared" si="45"/>
        <v>550.000017353159-0.0201021526530413i</v>
      </c>
      <c r="I191" s="57" t="str">
        <f t="shared" si="46"/>
        <v>-4.05230676812657-424630.294246648i</v>
      </c>
      <c r="K191" s="57" t="str">
        <f t="shared" si="47"/>
        <v>0.00909090879193588-0.0000015989437578341i</v>
      </c>
      <c r="L191" s="57" t="str">
        <f t="shared" si="48"/>
        <v>0.00075-379.727248206681i</v>
      </c>
      <c r="M191" s="57" t="str">
        <f t="shared" si="49"/>
        <v>0.00075-59.8309739821451i</v>
      </c>
      <c r="N191" s="57">
        <f t="shared" si="50"/>
        <v>90.023021522527017</v>
      </c>
      <c r="O191" s="57">
        <f t="shared" si="51"/>
        <v>79.059421338541554</v>
      </c>
      <c r="P191" s="371">
        <f t="shared" si="52"/>
        <v>79.059421338541554</v>
      </c>
      <c r="Q191" s="371">
        <f t="shared" si="53"/>
        <v>-89.976978477472983</v>
      </c>
      <c r="R191" s="12">
        <f t="shared" si="54"/>
        <v>90.023021522527017</v>
      </c>
      <c r="S191" s="57">
        <f t="shared" si="55"/>
        <v>1.7463734808287634E-3</v>
      </c>
      <c r="T191" s="12">
        <f t="shared" si="38"/>
        <v>79.059421338541554</v>
      </c>
    </row>
    <row r="192" spans="1:20" x14ac:dyDescent="0.3">
      <c r="A192" s="57">
        <f t="shared" si="39"/>
        <v>11.014484790734604</v>
      </c>
      <c r="B192" s="12">
        <f t="shared" si="56"/>
        <v>1.7530097000559128</v>
      </c>
      <c r="C192" s="57" t="str">
        <f t="shared" si="40"/>
        <v>3.60564084664408-8939.71844032464i</v>
      </c>
      <c r="D192" s="57" t="str">
        <f t="shared" si="41"/>
        <v>3.47083333325274-6052.63597140451i</v>
      </c>
      <c r="E192" s="57" t="str">
        <f t="shared" si="42"/>
        <v>162.469537012035+0.00104611494769917i</v>
      </c>
      <c r="F192" s="57" t="str">
        <f t="shared" si="43"/>
        <v>3.0795795795374-113600.524686306i</v>
      </c>
      <c r="G192" s="57" t="str">
        <f t="shared" si="44"/>
        <v>0.999999999986304-3.70086688963614E-06i</v>
      </c>
      <c r="H192" s="57" t="str">
        <f t="shared" si="45"/>
        <v>550.000017485294-0.0201785408688843i</v>
      </c>
      <c r="I192" s="57" t="str">
        <f t="shared" si="46"/>
        <v>-4.05230679288979-423022.807682983i</v>
      </c>
      <c r="K192" s="57" t="str">
        <f t="shared" si="47"/>
        <v>0.00909090878965936-1.60501974368642E-06i</v>
      </c>
      <c r="L192" s="57" t="str">
        <f t="shared" si="48"/>
        <v>0.00075-378.289747167446i</v>
      </c>
      <c r="M192" s="57" t="str">
        <f t="shared" si="49"/>
        <v>0.00075-59.6044769696603i</v>
      </c>
      <c r="N192" s="57">
        <f t="shared" si="50"/>
        <v>90.023109004285715</v>
      </c>
      <c r="O192" s="57">
        <f t="shared" si="51"/>
        <v>79.026477521463818</v>
      </c>
      <c r="P192" s="371">
        <f t="shared" si="52"/>
        <v>79.026477521463818</v>
      </c>
      <c r="Q192" s="371">
        <f t="shared" si="53"/>
        <v>-89.976890995714285</v>
      </c>
      <c r="R192" s="12">
        <f t="shared" si="54"/>
        <v>90.023109004285715</v>
      </c>
      <c r="S192" s="57">
        <f t="shared" si="55"/>
        <v>1.7530097000559128E-3</v>
      </c>
      <c r="T192" s="12">
        <f t="shared" si="38"/>
        <v>79.026477521463818</v>
      </c>
    </row>
    <row r="193" spans="1:20" x14ac:dyDescent="0.3">
      <c r="A193" s="57">
        <f t="shared" si="39"/>
        <v>11.056339832939397</v>
      </c>
      <c r="B193" s="12">
        <f t="shared" si="56"/>
        <v>1.7596711369161253</v>
      </c>
      <c r="C193" s="57" t="str">
        <f t="shared" si="40"/>
        <v>3.6056408457841-8905.8761157559i</v>
      </c>
      <c r="D193" s="57" t="str">
        <f t="shared" si="41"/>
        <v>3.47083333325212-6029.72302404051i</v>
      </c>
      <c r="E193" s="57" t="str">
        <f t="shared" si="42"/>
        <v>162.469537012418+0.00105009018458615i</v>
      </c>
      <c r="F193" s="57" t="str">
        <f t="shared" si="43"/>
        <v>3.07957957953708-113170.47687427i</v>
      </c>
      <c r="G193" s="57" t="str">
        <f t="shared" si="44"/>
        <v>0.999999999986199-3.71493018381637E-06i</v>
      </c>
      <c r="H193" s="57" t="str">
        <f t="shared" si="45"/>
        <v>550.000017618438-0.0202552193603579i</v>
      </c>
      <c r="I193" s="57" t="str">
        <f t="shared" si="46"/>
        <v>-4.05230681784229-421421.406444424i</v>
      </c>
      <c r="K193" s="57" t="str">
        <f t="shared" si="47"/>
        <v>0.00909090878736546-1.61111881828007E-06i</v>
      </c>
      <c r="L193" s="57" t="str">
        <f t="shared" si="48"/>
        <v>0.00075-376.857687953222i</v>
      </c>
      <c r="M193" s="57" t="str">
        <f t="shared" si="49"/>
        <v>0.00075-59.3788373875876i</v>
      </c>
      <c r="N193" s="57">
        <f t="shared" si="50"/>
        <v>90.023196818474773</v>
      </c>
      <c r="O193" s="57">
        <f t="shared" si="51"/>
        <v>78.993533704461029</v>
      </c>
      <c r="P193" s="371">
        <f t="shared" si="52"/>
        <v>78.993533704461029</v>
      </c>
      <c r="Q193" s="371">
        <f t="shared" si="53"/>
        <v>-89.976803181525227</v>
      </c>
      <c r="R193" s="12">
        <f t="shared" si="54"/>
        <v>90.023196818474773</v>
      </c>
      <c r="S193" s="57">
        <f t="shared" si="55"/>
        <v>1.7596711369161253E-3</v>
      </c>
      <c r="T193" s="12">
        <f t="shared" si="38"/>
        <v>78.993533704461029</v>
      </c>
    </row>
    <row r="194" spans="1:20" x14ac:dyDescent="0.3">
      <c r="A194" s="57">
        <f t="shared" si="39"/>
        <v>11.098353924304567</v>
      </c>
      <c r="B194" s="12">
        <f t="shared" si="56"/>
        <v>1.7663578872364067</v>
      </c>
      <c r="C194" s="57" t="str">
        <f t="shared" si="40"/>
        <v>3.60564084491756-8872.16190520498i</v>
      </c>
      <c r="D194" s="57" t="str">
        <f t="shared" si="41"/>
        <v>3.4708333332515-6006.89681626652i</v>
      </c>
      <c r="E194" s="57" t="str">
        <f t="shared" si="42"/>
        <v>162.469537012803+0.00105408052737427i</v>
      </c>
      <c r="F194" s="57" t="str">
        <f t="shared" si="43"/>
        <v>3.07957957953674-112742.057057538i</v>
      </c>
      <c r="G194" s="57" t="str">
        <f t="shared" si="44"/>
        <v>0.999999999986094-3.72904691851447E-06i</v>
      </c>
      <c r="H194" s="57" t="str">
        <f t="shared" si="45"/>
        <v>550.000017752593-0.0203321892305118i</v>
      </c>
      <c r="I194" s="57" t="str">
        <f t="shared" si="46"/>
        <v>-4.05230684298398-419826.067494277i</v>
      </c>
      <c r="K194" s="57" t="str">
        <f t="shared" si="47"/>
        <v>0.00909090878505414-1.61724106935225E-06i</v>
      </c>
      <c r="L194" s="57" t="str">
        <f t="shared" si="48"/>
        <v>0.00075-375.431049963362i</v>
      </c>
      <c r="M194" s="57" t="str">
        <f t="shared" si="49"/>
        <v>0.00075-59.1540519900256i</v>
      </c>
      <c r="N194" s="57">
        <f t="shared" si="50"/>
        <v>90.023284966357423</v>
      </c>
      <c r="O194" s="57">
        <f t="shared" si="51"/>
        <v>78.960589887533729</v>
      </c>
      <c r="P194" s="371">
        <f t="shared" si="52"/>
        <v>78.960589887533729</v>
      </c>
      <c r="Q194" s="371">
        <f t="shared" si="53"/>
        <v>-89.976715033642577</v>
      </c>
      <c r="R194" s="12">
        <f t="shared" si="54"/>
        <v>90.023284966357423</v>
      </c>
      <c r="S194" s="57">
        <f t="shared" si="55"/>
        <v>1.7663578872364068E-3</v>
      </c>
      <c r="T194" s="12">
        <f t="shared" si="38"/>
        <v>78.960589887533729</v>
      </c>
    </row>
    <row r="195" spans="1:20" x14ac:dyDescent="0.3">
      <c r="A195" s="57">
        <f t="shared" si="39"/>
        <v>11.140527669216924</v>
      </c>
      <c r="B195" s="12">
        <f t="shared" si="56"/>
        <v>1.7730700472079051</v>
      </c>
      <c r="C195" s="57" t="str">
        <f t="shared" si="40"/>
        <v>3.60564084404447-8838.57532368178i</v>
      </c>
      <c r="D195" s="57" t="str">
        <f t="shared" si="41"/>
        <v>3.4708333332509-5984.15701971994i</v>
      </c>
      <c r="E195" s="57" t="str">
        <f t="shared" si="42"/>
        <v>162.469537013191+0.00105808603346598i</v>
      </c>
      <c r="F195" s="57" t="str">
        <f t="shared" si="43"/>
        <v>3.07957957953643-112315.259073148i</v>
      </c>
      <c r="G195" s="57" t="str">
        <f t="shared" si="44"/>
        <v>0.999999999985988-3.74321729680444E-06i</v>
      </c>
      <c r="H195" s="57" t="str">
        <f t="shared" si="45"/>
        <v>550.000017887766-0.0204094515865903i</v>
      </c>
      <c r="I195" s="57" t="str">
        <f t="shared" si="46"/>
        <v>-4.05230686831672-418236.767883057i</v>
      </c>
      <c r="K195" s="57" t="str">
        <f t="shared" si="47"/>
        <v>0.00909090878272527-1.62338658497351E-06i</v>
      </c>
      <c r="L195" s="57" t="str">
        <f t="shared" si="48"/>
        <v>0.00075-374.009812675197i</v>
      </c>
      <c r="M195" s="57" t="str">
        <f t="shared" si="49"/>
        <v>0.00075-58.9301175433609i</v>
      </c>
      <c r="N195" s="57">
        <f t="shared" si="50"/>
        <v>90.023373449201713</v>
      </c>
      <c r="O195" s="57">
        <f t="shared" si="51"/>
        <v>78.927646070682641</v>
      </c>
      <c r="P195" s="371">
        <f t="shared" si="52"/>
        <v>78.927646070682641</v>
      </c>
      <c r="Q195" s="371">
        <f t="shared" si="53"/>
        <v>-89.976626550798287</v>
      </c>
      <c r="R195" s="12">
        <f t="shared" si="54"/>
        <v>90.023373449201713</v>
      </c>
      <c r="S195" s="57">
        <f t="shared" si="55"/>
        <v>1.773070047207905E-3</v>
      </c>
      <c r="T195" s="12">
        <f t="shared" si="38"/>
        <v>78.927646070682641</v>
      </c>
    </row>
    <row r="196" spans="1:20" x14ac:dyDescent="0.3">
      <c r="A196" s="57">
        <f t="shared" si="39"/>
        <v>11.182861674359948</v>
      </c>
      <c r="B196" s="12">
        <f t="shared" si="56"/>
        <v>1.7798077133872952</v>
      </c>
      <c r="C196" s="57" t="str">
        <f t="shared" si="40"/>
        <v>3.60564084316468-8805.11588803182i</v>
      </c>
      <c r="D196" s="57" t="str">
        <f t="shared" si="41"/>
        <v>3.47083333325027-5961.50330728109i</v>
      </c>
      <c r="E196" s="57" t="str">
        <f t="shared" si="42"/>
        <v>162.469537013582+0.00106210676048183i</v>
      </c>
      <c r="F196" s="57" t="str">
        <f t="shared" si="43"/>
        <v>3.07957957953612-111890.076781467i</v>
      </c>
      <c r="G196" s="57" t="str">
        <f t="shared" si="44"/>
        <v>0.999999999985882-3.75744152253189E-06i</v>
      </c>
      <c r="H196" s="57" t="str">
        <f t="shared" si="45"/>
        <v>550.000018023974-0.0204870075400471i</v>
      </c>
      <c r="I196" s="57" t="str">
        <f t="shared" si="46"/>
        <v>-4.05230689384359-416653.484748161i</v>
      </c>
      <c r="K196" s="57" t="str">
        <f t="shared" si="47"/>
        <v>0.00909090878037857-1.62955545354904E-06i</v>
      </c>
      <c r="L196" s="57" t="str">
        <f t="shared" si="48"/>
        <v>0.00075-372.59395564375i</v>
      </c>
      <c r="M196" s="57" t="str">
        <f t="shared" si="49"/>
        <v>0.00075-58.7070308262211i</v>
      </c>
      <c r="N196" s="57">
        <f t="shared" si="50"/>
        <v>90.023462268280497</v>
      </c>
      <c r="O196" s="57">
        <f t="shared" si="51"/>
        <v>78.894702253908122</v>
      </c>
      <c r="P196" s="371">
        <f t="shared" si="52"/>
        <v>78.894702253908122</v>
      </c>
      <c r="Q196" s="371">
        <f t="shared" si="53"/>
        <v>-89.976537731719503</v>
      </c>
      <c r="R196" s="12">
        <f t="shared" si="54"/>
        <v>90.023462268280497</v>
      </c>
      <c r="S196" s="57">
        <f t="shared" si="55"/>
        <v>1.7798077133872952E-3</v>
      </c>
      <c r="T196" s="12">
        <f t="shared" si="38"/>
        <v>78.894702253908122</v>
      </c>
    </row>
    <row r="197" spans="1:20" x14ac:dyDescent="0.3">
      <c r="A197" s="57">
        <f t="shared" si="39"/>
        <v>11.225356548722516</v>
      </c>
      <c r="B197" s="12">
        <f t="shared" si="56"/>
        <v>1.7865709826981668</v>
      </c>
      <c r="C197" s="57" t="str">
        <f t="shared" si="40"/>
        <v>3.60564084227821-8771.78311693007i</v>
      </c>
      <c r="D197" s="57" t="str">
        <f t="shared" si="41"/>
        <v>3.47083333324963-5938.93535306872i</v>
      </c>
      <c r="E197" s="57" t="str">
        <f t="shared" si="42"/>
        <v>162.469537013977+0.00106614276626134i</v>
      </c>
      <c r="F197" s="57" t="str">
        <f t="shared" si="43"/>
        <v>3.07957957953577-111466.504066103i</v>
      </c>
      <c r="G197" s="57" t="str">
        <f t="shared" si="44"/>
        <v>0.999999999985774-3.77171980031711E-06i</v>
      </c>
      <c r="H197" s="57" t="str">
        <f t="shared" si="45"/>
        <v>550.000018161217-0.0205648582065538i</v>
      </c>
      <c r="I197" s="57" t="str">
        <f t="shared" si="46"/>
        <v>-4.05230691956364-415076.195313515i</v>
      </c>
      <c r="K197" s="57" t="str">
        <f t="shared" si="47"/>
        <v>0.00909090877801406-1.63574776382006E-06i</v>
      </c>
      <c r="L197" s="57" t="str">
        <f t="shared" si="48"/>
        <v>0.00075-371.183458501445i</v>
      </c>
      <c r="M197" s="57" t="str">
        <f t="shared" si="49"/>
        <v>0.00075-58.4847886294295i</v>
      </c>
      <c r="N197" s="57">
        <f t="shared" si="50"/>
        <v>90.023551424871485</v>
      </c>
      <c r="O197" s="57">
        <f t="shared" si="51"/>
        <v>78.861758437210923</v>
      </c>
      <c r="P197" s="371">
        <f t="shared" si="52"/>
        <v>78.861758437210923</v>
      </c>
      <c r="Q197" s="371">
        <f t="shared" si="53"/>
        <v>-89.976448575128515</v>
      </c>
      <c r="R197" s="12">
        <f t="shared" si="54"/>
        <v>90.023551424871485</v>
      </c>
      <c r="S197" s="57">
        <f t="shared" si="55"/>
        <v>1.7865709826981669E-3</v>
      </c>
      <c r="T197" s="12">
        <f t="shared" si="38"/>
        <v>78.861758437210923</v>
      </c>
    </row>
    <row r="198" spans="1:20" x14ac:dyDescent="0.3">
      <c r="A198" s="57">
        <f t="shared" si="39"/>
        <v>11.268012903607662</v>
      </c>
      <c r="B198" s="12">
        <f t="shared" si="56"/>
        <v>1.79335995243242</v>
      </c>
      <c r="C198" s="57" t="str">
        <f t="shared" si="40"/>
        <v>3.60564084138493-8738.57653087323i</v>
      </c>
      <c r="D198" s="57" t="str">
        <f t="shared" si="41"/>
        <v>3.47083333324897-5916.45283243523i</v>
      </c>
      <c r="E198" s="57" t="str">
        <f t="shared" si="42"/>
        <v>162.469537014373+0.00107019410886388i</v>
      </c>
      <c r="F198" s="57" t="str">
        <f t="shared" si="43"/>
        <v>3.07957957953544-111044.534833823i</v>
      </c>
      <c r="G198" s="57" t="str">
        <f t="shared" si="44"/>
        <v>0.999999999985666-0.0000037860523355579i</v>
      </c>
      <c r="H198" s="57" t="str">
        <f t="shared" si="45"/>
        <v>550.000018299504-0.0206430047060264i</v>
      </c>
      <c r="I198" s="57" t="str">
        <f t="shared" si="46"/>
        <v>-4.05230694547959-413504.876889294i</v>
      </c>
      <c r="K198" s="57" t="str">
        <f t="shared" si="47"/>
        <v>0.00909090877563154-1.64196360486494E-06i</v>
      </c>
      <c r="L198" s="57" t="str">
        <f t="shared" si="48"/>
        <v>0.00075-369.778300957805i</v>
      </c>
      <c r="M198" s="57" t="str">
        <f t="shared" si="49"/>
        <v>0.00075-58.2633877559567i</v>
      </c>
      <c r="N198" s="57">
        <f t="shared" si="50"/>
        <v>90.023640920257179</v>
      </c>
      <c r="O198" s="57">
        <f t="shared" si="51"/>
        <v>78.828814620591444</v>
      </c>
      <c r="P198" s="371">
        <f t="shared" si="52"/>
        <v>78.828814620591444</v>
      </c>
      <c r="Q198" s="371">
        <f t="shared" si="53"/>
        <v>-89.976359079742821</v>
      </c>
      <c r="R198" s="12">
        <f t="shared" si="54"/>
        <v>90.023640920257179</v>
      </c>
      <c r="S198" s="57">
        <f t="shared" si="55"/>
        <v>1.7933599524324201E-3</v>
      </c>
      <c r="T198" s="12">
        <f t="shared" si="38"/>
        <v>78.828814620591444</v>
      </c>
    </row>
    <row r="199" spans="1:20" x14ac:dyDescent="0.3">
      <c r="A199" s="57">
        <f t="shared" si="39"/>
        <v>11.310831352641372</v>
      </c>
      <c r="B199" s="12">
        <f t="shared" si="56"/>
        <v>1.8001747202516631</v>
      </c>
      <c r="C199" s="57" t="str">
        <f t="shared" si="40"/>
        <v>3.6056408404849-8705.49565217364i</v>
      </c>
      <c r="D199" s="57" t="str">
        <f t="shared" si="41"/>
        <v>3.47083333324833-5894.05542196206i</v>
      </c>
      <c r="E199" s="57" t="str">
        <f t="shared" si="42"/>
        <v>162.469537014773+0.00107426084656934i</v>
      </c>
      <c r="F199" s="57" t="str">
        <f t="shared" si="43"/>
        <v>3.0795795795351-110624.163014457i</v>
      </c>
      <c r="G199" s="57" t="str">
        <f t="shared" si="44"/>
        <v>0.999999999985557-3.80043933443261E-06i</v>
      </c>
      <c r="H199" s="57" t="str">
        <f t="shared" si="45"/>
        <v>550.000018438844-0.0207214481626348i</v>
      </c>
      <c r="I199" s="57" t="str">
        <f t="shared" si="46"/>
        <v>-4.05230697159267-411939.50687155i</v>
      </c>
      <c r="K199" s="57" t="str">
        <f t="shared" si="47"/>
        <v>0.00909090877323089-1.64820306610055E-06i</v>
      </c>
      <c r="L199" s="57" t="str">
        <f t="shared" si="48"/>
        <v>0.00075-368.378462799168i</v>
      </c>
      <c r="M199" s="57" t="str">
        <f t="shared" si="49"/>
        <v>0.00075-58.0428250208775i</v>
      </c>
      <c r="N199" s="57">
        <f t="shared" si="50"/>
        <v>90.023730755724998</v>
      </c>
      <c r="O199" s="57">
        <f t="shared" si="51"/>
        <v>78.795870804050494</v>
      </c>
      <c r="P199" s="371">
        <f t="shared" si="52"/>
        <v>78.795870804050494</v>
      </c>
      <c r="Q199" s="371">
        <f t="shared" si="53"/>
        <v>-89.976269244275002</v>
      </c>
      <c r="R199" s="12">
        <f t="shared" si="54"/>
        <v>90.023730755724998</v>
      </c>
      <c r="S199" s="57">
        <f t="shared" si="55"/>
        <v>1.8001747202516631E-3</v>
      </c>
      <c r="T199" s="12">
        <f t="shared" si="38"/>
        <v>78.795870804050494</v>
      </c>
    </row>
    <row r="200" spans="1:20" x14ac:dyDescent="0.3">
      <c r="A200" s="57">
        <f t="shared" si="39"/>
        <v>11.353812511781408</v>
      </c>
      <c r="B200" s="12">
        <f t="shared" si="56"/>
        <v>1.8070153841886194</v>
      </c>
      <c r="C200" s="57" t="str">
        <f t="shared" si="40"/>
        <v>3.60564083957804-8672.54000495173i</v>
      </c>
      <c r="D200" s="57" t="str">
        <f t="shared" si="41"/>
        <v>3.47083333324769-5871.74279945493i</v>
      </c>
      <c r="E200" s="57" t="str">
        <f t="shared" si="42"/>
        <v>162.469537015177+0.00107834303787909i</v>
      </c>
      <c r="F200" s="57" t="str">
        <f t="shared" si="43"/>
        <v>3.07957957953477-110205.382560815i</v>
      </c>
      <c r="G200" s="57" t="str">
        <f t="shared" si="44"/>
        <v>0.999999999985447-3.81488100390303E-06i</v>
      </c>
      <c r="H200" s="57" t="str">
        <f t="shared" si="45"/>
        <v>550.000018579245-0.0208001897048217i</v>
      </c>
      <c r="I200" s="57" t="str">
        <f t="shared" si="46"/>
        <v>-4.05230699790468-410380.06274191i</v>
      </c>
      <c r="K200" s="57" t="str">
        <f t="shared" si="47"/>
        <v>0.00909090877081196-1.65446623728356E-06i</v>
      </c>
      <c r="L200" s="57" t="str">
        <f t="shared" si="48"/>
        <v>0.00075-366.983923888392i</v>
      </c>
      <c r="M200" s="57" t="str">
        <f t="shared" si="49"/>
        <v>0.00075-57.8230972513225i</v>
      </c>
      <c r="N200" s="57">
        <f t="shared" si="50"/>
        <v>90.023820932567247</v>
      </c>
      <c r="O200" s="57">
        <f t="shared" si="51"/>
        <v>78.762926987588671</v>
      </c>
      <c r="P200" s="371">
        <f t="shared" si="52"/>
        <v>78.762926987588671</v>
      </c>
      <c r="Q200" s="371">
        <f t="shared" si="53"/>
        <v>-89.976179067432753</v>
      </c>
      <c r="R200" s="12">
        <f t="shared" si="54"/>
        <v>90.023820932567247</v>
      </c>
      <c r="S200" s="57">
        <f t="shared" si="55"/>
        <v>1.8070153841886194E-3</v>
      </c>
      <c r="T200" s="12">
        <f t="shared" si="38"/>
        <v>78.762926987588671</v>
      </c>
    </row>
    <row r="201" spans="1:20" x14ac:dyDescent="0.3">
      <c r="A201" s="57">
        <f t="shared" si="39"/>
        <v>11.396956999326179</v>
      </c>
      <c r="B201" s="12">
        <f t="shared" si="56"/>
        <v>1.8138820426485363</v>
      </c>
      <c r="C201" s="57" t="str">
        <f t="shared" si="40"/>
        <v>3.60564083866426-8639.7091151293i</v>
      </c>
      <c r="D201" s="57" t="str">
        <f t="shared" si="41"/>
        <v>3.47083333324703-5849.51464393923i</v>
      </c>
      <c r="E201" s="57" t="str">
        <f t="shared" si="42"/>
        <v>162.469537015583+0.00108244074151694i</v>
      </c>
      <c r="F201" s="57" t="str">
        <f t="shared" si="43"/>
        <v>3.07957957953441-109788.187448599i</v>
      </c>
      <c r="G201" s="57" t="str">
        <f t="shared" si="44"/>
        <v>0.999999999985336-3.82937755171745E-06i</v>
      </c>
      <c r="H201" s="57" t="str">
        <f t="shared" si="45"/>
        <v>550.000018720713-0.0208792304653168i</v>
      </c>
      <c r="I201" s="57" t="str">
        <f t="shared" si="46"/>
        <v>-4.05230702441684-408826.522067242i</v>
      </c>
      <c r="K201" s="57" t="str">
        <f t="shared" si="47"/>
        <v>0.00909090876837464-1.66075320851171E-06i</v>
      </c>
      <c r="L201" s="57" t="str">
        <f t="shared" si="48"/>
        <v>0.00075-365.594664164567i</v>
      </c>
      <c r="M201" s="57" t="str">
        <f t="shared" si="49"/>
        <v>0.00075-57.604201286434i</v>
      </c>
      <c r="N201" s="57">
        <f t="shared" si="50"/>
        <v>90.02391145208118</v>
      </c>
      <c r="O201" s="57">
        <f t="shared" si="51"/>
        <v>78.729983171206413</v>
      </c>
      <c r="P201" s="371">
        <f t="shared" si="52"/>
        <v>78.729983171206413</v>
      </c>
      <c r="Q201" s="371">
        <f t="shared" si="53"/>
        <v>-89.97608854791882</v>
      </c>
      <c r="R201" s="12">
        <f t="shared" si="54"/>
        <v>90.02391145208118</v>
      </c>
      <c r="S201" s="57">
        <f t="shared" si="55"/>
        <v>1.8138820426485363E-3</v>
      </c>
      <c r="T201" s="12">
        <f t="shared" si="38"/>
        <v>78.729983171206413</v>
      </c>
    </row>
    <row r="202" spans="1:20" x14ac:dyDescent="0.3">
      <c r="A202" s="57">
        <f t="shared" si="39"/>
        <v>11.440265435923619</v>
      </c>
      <c r="B202" s="12">
        <f t="shared" si="56"/>
        <v>1.8207747944106007</v>
      </c>
      <c r="C202" s="57" t="str">
        <f t="shared" si="40"/>
        <v>3.60564083774354-8607.00251042308i</v>
      </c>
      <c r="D202" s="57" t="str">
        <f t="shared" si="41"/>
        <v>3.47083333324639-5827.37063565553i</v>
      </c>
      <c r="E202" s="57" t="str">
        <f t="shared" si="42"/>
        <v>162.469537015993+0.00108655401642961i</v>
      </c>
      <c r="F202" s="57" t="str">
        <f t="shared" si="43"/>
        <v>3.07957957953408-109372.57167632i</v>
      </c>
      <c r="G202" s="57" t="str">
        <f t="shared" si="44"/>
        <v>0.999999999985224-3.84392918641354E-06i</v>
      </c>
      <c r="H202" s="57" t="str">
        <f t="shared" si="45"/>
        <v>550.000018863262-0.0209585715811564i</v>
      </c>
      <c r="I202" s="57" t="str">
        <f t="shared" si="46"/>
        <v>-4.0523070511319-407278.862499358i</v>
      </c>
      <c r="K202" s="57" t="str">
        <f t="shared" si="47"/>
        <v>0.0090909087659187-1.66706407022509E-06i</v>
      </c>
      <c r="L202" s="57" t="str">
        <f t="shared" si="48"/>
        <v>0.00075-364.210663642725i</v>
      </c>
      <c r="M202" s="57" t="str">
        <f t="shared" si="49"/>
        <v>0.00075-57.3861339773199i</v>
      </c>
      <c r="N202" s="57">
        <f t="shared" si="50"/>
        <v>90.024002315568936</v>
      </c>
      <c r="O202" s="57">
        <f t="shared" si="51"/>
        <v>78.697039354904419</v>
      </c>
      <c r="P202" s="371">
        <f t="shared" si="52"/>
        <v>78.697039354904419</v>
      </c>
      <c r="Q202" s="371">
        <f t="shared" si="53"/>
        <v>-89.975997684431064</v>
      </c>
      <c r="R202" s="12">
        <f t="shared" si="54"/>
        <v>90.024002315568936</v>
      </c>
      <c r="S202" s="57">
        <f t="shared" si="55"/>
        <v>1.8207747944106007E-3</v>
      </c>
      <c r="T202" s="12">
        <f t="shared" si="38"/>
        <v>78.697039354904419</v>
      </c>
    </row>
    <row r="203" spans="1:20" x14ac:dyDescent="0.3">
      <c r="A203" s="57">
        <f t="shared" si="39"/>
        <v>11.483738444580128</v>
      </c>
      <c r="B203" s="12">
        <f t="shared" si="56"/>
        <v>1.827693738629361</v>
      </c>
      <c r="C203" s="57" t="str">
        <f t="shared" si="40"/>
        <v>3.60564083681581-8574.41972033758i</v>
      </c>
      <c r="D203" s="57" t="str">
        <f t="shared" si="41"/>
        <v>3.47083333324574-5805.31045605481i</v>
      </c>
      <c r="E203" s="57" t="str">
        <f t="shared" si="42"/>
        <v>162.469537016406+0.00109068292178806i</v>
      </c>
      <c r="F203" s="57" t="str">
        <f t="shared" si="43"/>
        <v>3.07957957953373-108958.529265202i</v>
      </c>
      <c r="G203" s="57" t="str">
        <f t="shared" si="44"/>
        <v>0.999999999985112-3.85853611732147E-06i</v>
      </c>
      <c r="H203" s="57" t="str">
        <f t="shared" si="45"/>
        <v>550.000019006894-0.0210382141936924i</v>
      </c>
      <c r="I203" s="57" t="str">
        <f t="shared" si="46"/>
        <v>-4.05230707804853-405737.061774637i</v>
      </c>
      <c r="K203" s="57" t="str">
        <f t="shared" si="47"/>
        <v>0.0090909087634441-1.67339891320753E-06i</v>
      </c>
      <c r="L203" s="57" t="str">
        <f t="shared" si="48"/>
        <v>0.00075-362.831902413553i</v>
      </c>
      <c r="M203" s="57" t="str">
        <f t="shared" si="49"/>
        <v>0.00075-57.1688921870093i</v>
      </c>
      <c r="N203" s="57">
        <f t="shared" si="50"/>
        <v>90.024093524337573</v>
      </c>
      <c r="O203" s="57">
        <f t="shared" si="51"/>
        <v>78.664095538683313</v>
      </c>
      <c r="P203" s="371">
        <f t="shared" si="52"/>
        <v>78.664095538683313</v>
      </c>
      <c r="Q203" s="371">
        <f t="shared" si="53"/>
        <v>-89.975906475662427</v>
      </c>
      <c r="R203" s="12">
        <f t="shared" si="54"/>
        <v>90.024093524337573</v>
      </c>
      <c r="S203" s="57">
        <f t="shared" si="55"/>
        <v>1.827693738629361E-3</v>
      </c>
      <c r="T203" s="12">
        <f t="shared" si="38"/>
        <v>78.664095538683313</v>
      </c>
    </row>
    <row r="204" spans="1:20" x14ac:dyDescent="0.3">
      <c r="A204" s="57">
        <f t="shared" si="39"/>
        <v>11.527376650669533</v>
      </c>
      <c r="B204" s="12">
        <f t="shared" si="56"/>
        <v>1.8346389748361527</v>
      </c>
      <c r="C204" s="57" t="str">
        <f t="shared" si="40"/>
        <v>3.60564083588095-8541.96027615822i</v>
      </c>
      <c r="D204" s="57" t="str">
        <f t="shared" si="41"/>
        <v>3.47083333324507-5783.33378779397i</v>
      </c>
      <c r="E204" s="57" t="str">
        <f t="shared" si="42"/>
        <v>162.46953701682+0.00109482751698802i</v>
      </c>
      <c r="F204" s="57" t="str">
        <f t="shared" si="43"/>
        <v>3.07957957953338-108546.054259108i</v>
      </c>
      <c r="G204" s="57" t="str">
        <f t="shared" si="44"/>
        <v>0.999999999984998-3.87319855456685E-06i</v>
      </c>
      <c r="H204" s="57" t="str">
        <f t="shared" si="45"/>
        <v>550.000019151622-0.0211181594486231i</v>
      </c>
      <c r="I204" s="57" t="str">
        <f t="shared" si="46"/>
        <v>-4.05230710517256-404201.097713769i</v>
      </c>
      <c r="K204" s="57" t="str">
        <f t="shared" si="47"/>
        <v>0.00909090876095061-1.67975782858772E-06i</v>
      </c>
      <c r="L204" s="57" t="str">
        <f t="shared" si="48"/>
        <v>0.00075-361.458360643109i</v>
      </c>
      <c r="M204" s="57" t="str">
        <f t="shared" si="49"/>
        <v>0.00075-56.952472790406i</v>
      </c>
      <c r="N204" s="57">
        <f t="shared" si="50"/>
        <v>90.024185079699208</v>
      </c>
      <c r="O204" s="57">
        <f t="shared" si="51"/>
        <v>78.631151722543507</v>
      </c>
      <c r="P204" s="371">
        <f t="shared" si="52"/>
        <v>78.631151722543507</v>
      </c>
      <c r="Q204" s="371">
        <f t="shared" si="53"/>
        <v>-89.975814920300792</v>
      </c>
      <c r="R204" s="12">
        <f t="shared" si="54"/>
        <v>90.024185079699208</v>
      </c>
      <c r="S204" s="57">
        <f t="shared" si="55"/>
        <v>1.8346389748361528E-3</v>
      </c>
      <c r="T204" s="12">
        <f t="shared" si="38"/>
        <v>78.631151722543507</v>
      </c>
    </row>
    <row r="205" spans="1:20" x14ac:dyDescent="0.3">
      <c r="A205" s="57">
        <f t="shared" si="39"/>
        <v>11.571180681942078</v>
      </c>
      <c r="B205" s="12">
        <f t="shared" si="56"/>
        <v>1.8416106029405301</v>
      </c>
      <c r="C205" s="57" t="str">
        <f t="shared" si="40"/>
        <v>3.60564083493902-8509.62371094534i</v>
      </c>
      <c r="D205" s="57" t="str">
        <f t="shared" si="41"/>
        <v>3.47083333324438-5761.44031473125i</v>
      </c>
      <c r="E205" s="57" t="str">
        <f t="shared" si="42"/>
        <v>162.46953701724+0.00109898786165081i</v>
      </c>
      <c r="F205" s="57" t="str">
        <f t="shared" si="43"/>
        <v>3.07957957953303-108135.140724445i</v>
      </c>
      <c r="G205" s="57" t="str">
        <f t="shared" si="44"/>
        <v>0.999999999984884-3.88791670907377E-06i</v>
      </c>
      <c r="H205" s="57" t="str">
        <f t="shared" si="45"/>
        <v>550.000019297449-0.0211984084959893i</v>
      </c>
      <c r="I205" s="57" t="str">
        <f t="shared" si="46"/>
        <v>-4.0523071325013-402670.948221385i</v>
      </c>
      <c r="K205" s="57" t="str">
        <f t="shared" si="47"/>
        <v>0.00909090875843819-1.68614090784078E-06i</v>
      </c>
      <c r="L205" s="57" t="str">
        <f t="shared" si="48"/>
        <v>0.00075-360.090018572534i</v>
      </c>
      <c r="M205" s="57" t="str">
        <f t="shared" si="49"/>
        <v>0.00075-56.7368726742437i</v>
      </c>
      <c r="N205" s="57">
        <f t="shared" si="50"/>
        <v>90.024276982970846</v>
      </c>
      <c r="O205" s="57">
        <f t="shared" si="51"/>
        <v>78.598207906485953</v>
      </c>
      <c r="P205" s="371">
        <f t="shared" si="52"/>
        <v>78.598207906485953</v>
      </c>
      <c r="Q205" s="371">
        <f t="shared" si="53"/>
        <v>-89.975723017029154</v>
      </c>
      <c r="R205" s="12">
        <f t="shared" si="54"/>
        <v>90.024276982970846</v>
      </c>
      <c r="S205" s="57">
        <f t="shared" si="55"/>
        <v>1.8416106029405302E-3</v>
      </c>
      <c r="T205" s="12">
        <f t="shared" si="38"/>
        <v>78.598207906485953</v>
      </c>
    </row>
    <row r="206" spans="1:20" x14ac:dyDescent="0.3">
      <c r="A206" s="57">
        <f t="shared" si="39"/>
        <v>11.615151168533458</v>
      </c>
      <c r="B206" s="12">
        <f t="shared" si="56"/>
        <v>1.8486087232317041</v>
      </c>
      <c r="C206" s="57" t="str">
        <f t="shared" si="40"/>
        <v>3.60564083398989-8477.4095595263i</v>
      </c>
      <c r="D206" s="57" t="str">
        <f t="shared" si="41"/>
        <v>3.47083333324369-5739.62972192173i</v>
      </c>
      <c r="E206" s="57" t="str">
        <f t="shared" si="42"/>
        <v>162.469537017662+0.00110316401562446i</v>
      </c>
      <c r="F206" s="57" t="str">
        <f t="shared" si="43"/>
        <v>3.07957957953266-107725.782750086i</v>
      </c>
      <c r="G206" s="57" t="str">
        <f t="shared" si="44"/>
        <v>0.999999999984769-0.0000039026907925678i</v>
      </c>
      <c r="H206" s="57" t="str">
        <f t="shared" si="45"/>
        <v>550.000019444393-0.0212789624902131i</v>
      </c>
      <c r="I206" s="57" t="str">
        <f t="shared" si="46"/>
        <v>-4.05230716004051-401146.591285786i</v>
      </c>
      <c r="K206" s="57" t="str">
        <f t="shared" si="47"/>
        <v>0.00909090875590654-1.69254824278928E-06i</v>
      </c>
      <c r="L206" s="57" t="str">
        <f t="shared" si="48"/>
        <v>0.00075-358.726856517766i</v>
      </c>
      <c r="M206" s="57" t="str">
        <f t="shared" si="49"/>
        <v>0.00075-56.5220887370429i</v>
      </c>
      <c r="N206" s="57">
        <f t="shared" si="50"/>
        <v>90.024369235474552</v>
      </c>
      <c r="O206" s="57">
        <f t="shared" si="51"/>
        <v>78.565264090510993</v>
      </c>
      <c r="P206" s="371">
        <f t="shared" si="52"/>
        <v>78.565264090510993</v>
      </c>
      <c r="Q206" s="371">
        <f t="shared" si="53"/>
        <v>-89.975630764525448</v>
      </c>
      <c r="R206" s="12">
        <f t="shared" si="54"/>
        <v>90.024369235474552</v>
      </c>
      <c r="S206" s="57">
        <f t="shared" si="55"/>
        <v>1.8486087232317042E-3</v>
      </c>
      <c r="T206" s="12">
        <f t="shared" si="38"/>
        <v>78.565264090510993</v>
      </c>
    </row>
    <row r="207" spans="1:20" x14ac:dyDescent="0.3">
      <c r="A207" s="57">
        <f t="shared" si="39"/>
        <v>11.659288742973885</v>
      </c>
      <c r="B207" s="12">
        <f t="shared" si="56"/>
        <v>1.8556334363799847</v>
      </c>
      <c r="C207" s="57" t="str">
        <f t="shared" si="40"/>
        <v>3.60564083303356-8445.31735848993i</v>
      </c>
      <c r="D207" s="57" t="str">
        <f t="shared" si="41"/>
        <v>3.47083333324302-5717.90169561271i</v>
      </c>
      <c r="E207" s="57" t="str">
        <f t="shared" si="42"/>
        <v>162.469537018087+0.00110735603898432i</v>
      </c>
      <c r="F207" s="57" t="str">
        <f t="shared" si="43"/>
        <v>3.07957957953231-107317.974447278i</v>
      </c>
      <c r="G207" s="57" t="str">
        <f t="shared" si="44"/>
        <v>0.999999999984653-3.91752101757911E-06i</v>
      </c>
      <c r="H207" s="57" t="str">
        <f t="shared" si="45"/>
        <v>550.000019592451-0.0213598225900919i</v>
      </c>
      <c r="I207" s="57" t="str">
        <f t="shared" si="46"/>
        <v>-4.05230718778726-399628.004978575i</v>
      </c>
      <c r="K207" s="57" t="str">
        <f t="shared" si="47"/>
        <v>0.00909090875335568-1.69897992560489E-06i</v>
      </c>
      <c r="L207" s="57" t="str">
        <f t="shared" si="48"/>
        <v>0.00075-357.368854869263i</v>
      </c>
      <c r="M207" s="57" t="str">
        <f t="shared" si="49"/>
        <v>0.00075-56.3081178890646i</v>
      </c>
      <c r="N207" s="57">
        <f t="shared" si="50"/>
        <v>90.024461838537434</v>
      </c>
      <c r="O207" s="57">
        <f t="shared" si="51"/>
        <v>78.532320274619451</v>
      </c>
      <c r="P207" s="371">
        <f t="shared" si="52"/>
        <v>78.532320274619451</v>
      </c>
      <c r="Q207" s="371">
        <f t="shared" si="53"/>
        <v>-89.975538161462566</v>
      </c>
      <c r="R207" s="12">
        <f t="shared" si="54"/>
        <v>90.024461838537434</v>
      </c>
      <c r="S207" s="57">
        <f t="shared" si="55"/>
        <v>1.8556334363799846E-3</v>
      </c>
      <c r="T207" s="12">
        <f t="shared" si="38"/>
        <v>78.532320274619451</v>
      </c>
    </row>
    <row r="208" spans="1:20" x14ac:dyDescent="0.3">
      <c r="A208" s="57">
        <f t="shared" si="39"/>
        <v>11.703594040197185</v>
      </c>
      <c r="B208" s="12">
        <f t="shared" si="56"/>
        <v>1.8626848434382286</v>
      </c>
      <c r="C208" s="57" t="str">
        <f t="shared" si="40"/>
        <v>3.60564083206994-8413.34664617911i</v>
      </c>
      <c r="D208" s="57" t="str">
        <f t="shared" si="41"/>
        <v>3.47083333324233-5696.25592323922i</v>
      </c>
      <c r="E208" s="57" t="str">
        <f t="shared" si="42"/>
        <v>162.469537018515+0.00111156399203416i</v>
      </c>
      <c r="F208" s="57" t="str">
        <f t="shared" si="43"/>
        <v>3.07957957953196-106911.709949562i</v>
      </c>
      <c r="G208" s="57" t="str">
        <f t="shared" si="44"/>
        <v>0.999999999984536-3.93240759744544E-06i</v>
      </c>
      <c r="H208" s="57" t="str">
        <f t="shared" si="45"/>
        <v>550.000019741633-0.0214409899588342i</v>
      </c>
      <c r="I208" s="57" t="str">
        <f t="shared" si="46"/>
        <v>-4.05230721574438-398115.167454378i</v>
      </c>
      <c r="K208" s="57" t="str">
        <f t="shared" si="47"/>
        <v>0.00909090875078547-1.70543604880942E-06i</v>
      </c>
      <c r="L208" s="57" t="str">
        <f t="shared" si="48"/>
        <v>0.00075-356.015994091715i</v>
      </c>
      <c r="M208" s="57" t="str">
        <f t="shared" si="49"/>
        <v>0.00075-56.0949570522658i</v>
      </c>
      <c r="N208" s="57">
        <f t="shared" si="50"/>
        <v>90.024554793491561</v>
      </c>
      <c r="O208" s="57">
        <f t="shared" si="51"/>
        <v>78.499376458811952</v>
      </c>
      <c r="P208" s="371">
        <f t="shared" si="52"/>
        <v>78.499376458811952</v>
      </c>
      <c r="Q208" s="371">
        <f t="shared" si="53"/>
        <v>-89.975445206508439</v>
      </c>
      <c r="R208" s="12">
        <f t="shared" si="54"/>
        <v>90.024554793491561</v>
      </c>
      <c r="S208" s="57">
        <f t="shared" si="55"/>
        <v>1.8626848434382286E-3</v>
      </c>
      <c r="T208" s="12">
        <f t="shared" si="38"/>
        <v>78.499376458811952</v>
      </c>
    </row>
    <row r="209" spans="1:20" x14ac:dyDescent="0.3">
      <c r="A209" s="57">
        <f t="shared" si="39"/>
        <v>11.748067697549935</v>
      </c>
      <c r="B209" s="12">
        <f t="shared" si="56"/>
        <v>1.8697630458432939</v>
      </c>
      <c r="C209" s="57" t="str">
        <f t="shared" si="40"/>
        <v>3.60564083109899-8381.4969626843i</v>
      </c>
      <c r="D209" s="57" t="str">
        <f t="shared" si="41"/>
        <v>3.47083333324166-5674.69209341957i</v>
      </c>
      <c r="E209" s="57" t="str">
        <f t="shared" si="42"/>
        <v>162.469537018946+0.0011157879353067i</v>
      </c>
      <c r="F209" s="57" t="str">
        <f t="shared" si="43"/>
        <v>3.07957957953161-106506.983412686i</v>
      </c>
      <c r="G209" s="57" t="str">
        <f t="shared" si="44"/>
        <v>0.999999999984418-3.94735074631527E-06i</v>
      </c>
      <c r="H209" s="57" t="str">
        <f t="shared" si="45"/>
        <v>550.000019891954-0.0215224657640706i</v>
      </c>
      <c r="I209" s="57" t="str">
        <f t="shared" si="46"/>
        <v>-4.05230724391564-396608.056950523i</v>
      </c>
      <c r="K209" s="57" t="str">
        <f t="shared" si="47"/>
        <v>0.00909090874819562-1.71191670527624E-06i</v>
      </c>
      <c r="L209" s="57" t="str">
        <f t="shared" si="48"/>
        <v>0.00075-354.668254723765i</v>
      </c>
      <c r="M209" s="57" t="str">
        <f t="shared" si="49"/>
        <v>0.00075-55.8826031602568i</v>
      </c>
      <c r="N209" s="57">
        <f t="shared" si="50"/>
        <v>90.024648101674174</v>
      </c>
      <c r="O209" s="57">
        <f t="shared" si="51"/>
        <v>78.466432643089007</v>
      </c>
      <c r="P209" s="371">
        <f t="shared" si="52"/>
        <v>78.466432643089007</v>
      </c>
      <c r="Q209" s="371">
        <f t="shared" si="53"/>
        <v>-89.975351898325826</v>
      </c>
      <c r="R209" s="12">
        <f t="shared" si="54"/>
        <v>90.024648101674174</v>
      </c>
      <c r="S209" s="57">
        <f t="shared" si="55"/>
        <v>1.869763045843294E-3</v>
      </c>
      <c r="T209" s="12">
        <f t="shared" si="38"/>
        <v>78.466432643089007</v>
      </c>
    </row>
    <row r="210" spans="1:20" x14ac:dyDescent="0.3">
      <c r="A210" s="57">
        <f t="shared" si="39"/>
        <v>11.792710354800626</v>
      </c>
      <c r="B210" s="12">
        <f t="shared" si="56"/>
        <v>1.8768681454174985</v>
      </c>
      <c r="C210" s="57" t="str">
        <f t="shared" si="40"/>
        <v>3.60564083012062-8349.76784983708i</v>
      </c>
      <c r="D210" s="57" t="str">
        <f t="shared" si="41"/>
        <v>3.47083333324095-5653.20989595078i</v>
      </c>
      <c r="E210" s="57" t="str">
        <f t="shared" si="42"/>
        <v>162.469537019381+0.00112002792956487i</v>
      </c>
      <c r="F210" s="57" t="str">
        <f t="shared" si="43"/>
        <v>3.07957957953124-106103.789014523i</v>
      </c>
      <c r="G210" s="57" t="str">
        <f t="shared" si="44"/>
        <v>0.9999999999843-0.0000039623506791508i</v>
      </c>
      <c r="H210" s="57" t="str">
        <f t="shared" si="45"/>
        <v>550.000020043425-0.0216042511778663i</v>
      </c>
      <c r="I210" s="57" t="str">
        <f t="shared" si="46"/>
        <v>-4.05230727230335-395106.65178672i</v>
      </c>
      <c r="K210" s="57" t="str">
        <f t="shared" si="47"/>
        <v>0.00909090874558597-1.71842198823165E-06i</v>
      </c>
      <c r="L210" s="57" t="str">
        <f t="shared" si="48"/>
        <v>0.00075-353.325617377729i</v>
      </c>
      <c r="M210" s="57" t="str">
        <f t="shared" si="49"/>
        <v>0.00075-55.6710531582556i</v>
      </c>
      <c r="N210" s="57">
        <f t="shared" si="50"/>
        <v>90.024741764427489</v>
      </c>
      <c r="O210" s="57">
        <f t="shared" si="51"/>
        <v>78.433488827451242</v>
      </c>
      <c r="P210" s="371">
        <f t="shared" si="52"/>
        <v>78.433488827451242</v>
      </c>
      <c r="Q210" s="371">
        <f t="shared" si="53"/>
        <v>-89.975258235572511</v>
      </c>
      <c r="R210" s="12">
        <f t="shared" si="54"/>
        <v>90.024741764427489</v>
      </c>
      <c r="S210" s="57">
        <f t="shared" si="55"/>
        <v>1.8768681454174984E-3</v>
      </c>
      <c r="T210" s="12">
        <f t="shared" si="38"/>
        <v>78.433488827451242</v>
      </c>
    </row>
    <row r="211" spans="1:20" x14ac:dyDescent="0.3">
      <c r="A211" s="57">
        <f t="shared" si="39"/>
        <v>11.837522654148868</v>
      </c>
      <c r="B211" s="12">
        <f t="shared" si="56"/>
        <v>1.884000244370085</v>
      </c>
      <c r="C211" s="57" t="str">
        <f t="shared" si="40"/>
        <v>3.60564082913483-8318.15885120372i</v>
      </c>
      <c r="D211" s="57" t="str">
        <f t="shared" si="41"/>
        <v>3.47083333324024-5631.80902180425i</v>
      </c>
      <c r="E211" s="57" t="str">
        <f t="shared" si="42"/>
        <v>162.46953701982+0.00112428403580241i</v>
      </c>
      <c r="F211" s="57" t="str">
        <f t="shared" si="43"/>
        <v>3.07957957953085-105702.120954987i</v>
      </c>
      <c r="G211" s="57" t="str">
        <f t="shared" si="44"/>
        <v>0.99999999998418-0.0000039774076117311i</v>
      </c>
      <c r="H211" s="57" t="str">
        <f t="shared" si="45"/>
        <v>550.000020196042-0.0216863473767323i</v>
      </c>
      <c r="I211" s="57" t="str">
        <f t="shared" si="46"/>
        <v>-4.05230730090434-393610.930364746i</v>
      </c>
      <c r="K211" s="57" t="str">
        <f t="shared" si="47"/>
        <v>0.00909090874295656-1.72495199125635E-06i</v>
      </c>
      <c r="L211" s="57" t="str">
        <f t="shared" si="48"/>
        <v>0.00075-351.988062739319i</v>
      </c>
      <c r="M211" s="57" t="str">
        <f t="shared" si="49"/>
        <v>0.00075-55.4603040030439i</v>
      </c>
      <c r="N211" s="57">
        <f t="shared" si="50"/>
        <v>90.024835783098894</v>
      </c>
      <c r="O211" s="57">
        <f t="shared" si="51"/>
        <v>78.40054501189951</v>
      </c>
      <c r="P211" s="371">
        <f t="shared" si="52"/>
        <v>78.40054501189951</v>
      </c>
      <c r="Q211" s="371">
        <f t="shared" si="53"/>
        <v>-89.975164216901106</v>
      </c>
      <c r="R211" s="12">
        <f t="shared" si="54"/>
        <v>90.024835783098894</v>
      </c>
      <c r="S211" s="57">
        <f t="shared" si="55"/>
        <v>1.884000244370085E-3</v>
      </c>
      <c r="T211" s="12">
        <f t="shared" si="38"/>
        <v>78.40054501189951</v>
      </c>
    </row>
    <row r="212" spans="1:20" x14ac:dyDescent="0.3">
      <c r="A212" s="57">
        <f t="shared" si="39"/>
        <v>11.882505240234634</v>
      </c>
      <c r="B212" s="12">
        <f t="shared" si="56"/>
        <v>1.8911594452986913</v>
      </c>
      <c r="C212" s="57" t="str">
        <f t="shared" si="40"/>
        <v>3.60564082814154-8286.66951207806i</v>
      </c>
      <c r="D212" s="57" t="str">
        <f t="shared" si="41"/>
        <v>3.47083333323954-5610.48916312129i</v>
      </c>
      <c r="E212" s="57" t="str">
        <f t="shared" si="42"/>
        <v>162.469537020262+0.0011285563152448i</v>
      </c>
      <c r="F212" s="57" t="str">
        <f t="shared" si="43"/>
        <v>3.0795795795305-105301.973455948i</v>
      </c>
      <c r="G212" s="57" t="str">
        <f t="shared" si="44"/>
        <v>0.99999999998406-0.0000039925217606552i</v>
      </c>
      <c r="H212" s="57" t="str">
        <f t="shared" si="45"/>
        <v>550.000020349825-0.0217687555416652i</v>
      </c>
      <c r="I212" s="57" t="str">
        <f t="shared" si="46"/>
        <v>-4.05230732972523-392120.871168155i</v>
      </c>
      <c r="K212" s="57" t="str">
        <f t="shared" si="47"/>
        <v>0.00909090874030708-1.73150680828643E-06i</v>
      </c>
      <c r="L212" s="57" t="str">
        <f t="shared" si="48"/>
        <v>0.00075-350.655571567364i</v>
      </c>
      <c r="M212" s="57" t="str">
        <f t="shared" si="49"/>
        <v>0.00075-55.2503526629249i</v>
      </c>
      <c r="N212" s="57">
        <f t="shared" si="50"/>
        <v>90.024930159040863</v>
      </c>
      <c r="O212" s="57">
        <f t="shared" si="51"/>
        <v>78.367601196434364</v>
      </c>
      <c r="P212" s="371">
        <f t="shared" si="52"/>
        <v>78.367601196434364</v>
      </c>
      <c r="Q212" s="371">
        <f t="shared" si="53"/>
        <v>-89.975069840959137</v>
      </c>
      <c r="R212" s="12">
        <f t="shared" si="54"/>
        <v>90.024930159040863</v>
      </c>
      <c r="S212" s="57">
        <f t="shared" si="55"/>
        <v>1.8911594452986913E-3</v>
      </c>
      <c r="T212" s="12">
        <f t="shared" si="38"/>
        <v>78.367601196434364</v>
      </c>
    </row>
    <row r="213" spans="1:20" x14ac:dyDescent="0.3">
      <c r="A213" s="57">
        <f t="shared" si="39"/>
        <v>11.927658760147526</v>
      </c>
      <c r="B213" s="12">
        <f t="shared" si="56"/>
        <v>1.8983458511908264</v>
      </c>
      <c r="C213" s="57" t="str">
        <f t="shared" si="40"/>
        <v>3.60564082714066-8255.29937947535i</v>
      </c>
      <c r="D213" s="57" t="str">
        <f t="shared" si="41"/>
        <v>3.47083333323882-5589.25001320849i</v>
      </c>
      <c r="E213" s="57" t="str">
        <f t="shared" si="42"/>
        <v>162.469537020707+0.00113284482935036i</v>
      </c>
      <c r="F213" s="57" t="str">
        <f t="shared" si="43"/>
        <v>3.07957957953013-104903.340761149i</v>
      </c>
      <c r="G213" s="57" t="str">
        <f t="shared" si="44"/>
        <v>0.999999999983938-0.0000040076933433452i</v>
      </c>
      <c r="H213" s="57" t="str">
        <f t="shared" si="45"/>
        <v>550.000020504776-0.0218514768581354i</v>
      </c>
      <c r="I213" s="57" t="str">
        <f t="shared" si="46"/>
        <v>-4.05230735876329-390636.452761935i</v>
      </c>
      <c r="K213" s="57" t="str">
        <f t="shared" si="47"/>
        <v>0.00909090873763746-1.73808653361512E-06i</v>
      </c>
      <c r="L213" s="57" t="str">
        <f t="shared" si="48"/>
        <v>0.00075-349.328124693528i</v>
      </c>
      <c r="M213" s="57" t="str">
        <f t="shared" si="49"/>
        <v>0.00075-55.0411961176778i</v>
      </c>
      <c r="N213" s="57">
        <f t="shared" si="50"/>
        <v>90.025024893611018</v>
      </c>
      <c r="O213" s="57">
        <f t="shared" si="51"/>
        <v>78.334657381056431</v>
      </c>
      <c r="P213" s="371">
        <f t="shared" si="52"/>
        <v>78.334657381056431</v>
      </c>
      <c r="Q213" s="371">
        <f t="shared" si="53"/>
        <v>-89.974975106388982</v>
      </c>
      <c r="R213" s="12">
        <f t="shared" si="54"/>
        <v>90.025024893611018</v>
      </c>
      <c r="S213" s="57">
        <f t="shared" si="55"/>
        <v>1.8983458511908264E-3</v>
      </c>
      <c r="T213" s="12">
        <f t="shared" si="38"/>
        <v>78.334657381056431</v>
      </c>
    </row>
    <row r="214" spans="1:20" x14ac:dyDescent="0.3">
      <c r="A214" s="57">
        <f t="shared" si="39"/>
        <v>11.972983863436086</v>
      </c>
      <c r="B214" s="12">
        <f t="shared" si="56"/>
        <v>1.9055595654253517</v>
      </c>
      <c r="C214" s="57" t="str">
        <f t="shared" si="40"/>
        <v>3.60564082613216-8224.04800212564i</v>
      </c>
      <c r="D214" s="57" t="str">
        <f t="shared" si="41"/>
        <v>3.47083333323809-5568.09126653356i</v>
      </c>
      <c r="E214" s="57" t="str">
        <f t="shared" si="42"/>
        <v>162.469537021155+0.00113714963981074i</v>
      </c>
      <c r="F214" s="57" t="str">
        <f t="shared" si="43"/>
        <v>3.07957957952974-104506.217136126i</v>
      </c>
      <c r="G214" s="57" t="str">
        <f t="shared" si="44"/>
        <v>0.999999999983816-4.02292257804942E-06i</v>
      </c>
      <c r="H214" s="57" t="str">
        <f t="shared" si="45"/>
        <v>550.000020660909-0.0219345125161304i</v>
      </c>
      <c r="I214" s="57" t="str">
        <f t="shared" si="46"/>
        <v>-4.05230738802436-389157.653792238i</v>
      </c>
      <c r="K214" s="57" t="str">
        <f t="shared" si="47"/>
        <v>0.00909090873494749-1.74469126189382E-06i</v>
      </c>
      <c r="L214" s="57" t="str">
        <f t="shared" si="48"/>
        <v>0.00075-348.005703022044i</v>
      </c>
      <c r="M214" s="57" t="str">
        <f t="shared" si="49"/>
        <v>0.00075-54.8328313585155i</v>
      </c>
      <c r="N214" s="57">
        <f t="shared" si="50"/>
        <v>90.025119988172165</v>
      </c>
      <c r="O214" s="57">
        <f t="shared" si="51"/>
        <v>78.301713565766306</v>
      </c>
      <c r="P214" s="371">
        <f t="shared" si="52"/>
        <v>78.301713565766306</v>
      </c>
      <c r="Q214" s="371">
        <f t="shared" si="53"/>
        <v>-89.974880011827835</v>
      </c>
      <c r="R214" s="12">
        <f t="shared" si="54"/>
        <v>90.025119988172165</v>
      </c>
      <c r="S214" s="57">
        <f t="shared" si="55"/>
        <v>1.9055595654253518E-3</v>
      </c>
      <c r="T214" s="12">
        <f t="shared" si="38"/>
        <v>78.301713565766306</v>
      </c>
    </row>
    <row r="215" spans="1:20" x14ac:dyDescent="0.3">
      <c r="A215" s="57">
        <f t="shared" si="39"/>
        <v>12.018481202117144</v>
      </c>
      <c r="B215" s="12">
        <f t="shared" si="56"/>
        <v>1.9128006917739679</v>
      </c>
      <c r="C215" s="57" t="str">
        <f t="shared" si="40"/>
        <v>3.60564082511604-8192.91493046759i</v>
      </c>
      <c r="D215" s="57" t="str">
        <f t="shared" si="41"/>
        <v>3.47083333323739-5547.01261872088i</v>
      </c>
      <c r="E215" s="57" t="str">
        <f t="shared" si="42"/>
        <v>162.469537021607+0.0011414708085521i</v>
      </c>
      <c r="F215" s="57" t="str">
        <f t="shared" si="43"/>
        <v>3.07957957952937-104110.596868122i</v>
      </c>
      <c r="G215" s="57" t="str">
        <f t="shared" si="44"/>
        <v>0.999999999983693-4.03820968384551E-06i</v>
      </c>
      <c r="H215" s="57" t="str">
        <f t="shared" si="45"/>
        <v>550.000020818227-0.0220178637101497i</v>
      </c>
      <c r="I215" s="57" t="str">
        <f t="shared" si="46"/>
        <v>-4.05230741750706-387684.452986038i</v>
      </c>
      <c r="K215" s="57" t="str">
        <f t="shared" si="47"/>
        <v>0.00909090873223709-1.75132108813372E-06i</v>
      </c>
      <c r="L215" s="57" t="str">
        <f t="shared" si="48"/>
        <v>0.00075-346.688287529433i</v>
      </c>
      <c r="M215" s="57" t="str">
        <f t="shared" si="49"/>
        <v>0.00075-54.6252553880409i</v>
      </c>
      <c r="N215" s="57">
        <f t="shared" si="50"/>
        <v>90.025215444092254</v>
      </c>
      <c r="O215" s="57">
        <f t="shared" si="51"/>
        <v>78.2687697505649</v>
      </c>
      <c r="P215" s="371">
        <f t="shared" si="52"/>
        <v>78.2687697505649</v>
      </c>
      <c r="Q215" s="371">
        <f t="shared" si="53"/>
        <v>-89.974784555907746</v>
      </c>
      <c r="R215" s="12">
        <f t="shared" si="54"/>
        <v>90.025215444092254</v>
      </c>
      <c r="S215" s="57">
        <f t="shared" si="55"/>
        <v>1.9128006917739678E-3</v>
      </c>
      <c r="T215" s="12">
        <f t="shared" si="38"/>
        <v>78.2687697505649</v>
      </c>
    </row>
    <row r="216" spans="1:20" x14ac:dyDescent="0.3">
      <c r="A216" s="57">
        <f t="shared" si="39"/>
        <v>12.06415143068519</v>
      </c>
      <c r="B216" s="12">
        <f t="shared" si="56"/>
        <v>1.9200693344027091</v>
      </c>
      <c r="C216" s="57" t="str">
        <f t="shared" si="40"/>
        <v>3.60564082409211-8161.89971664124i</v>
      </c>
      <c r="D216" s="57" t="str">
        <f t="shared" si="41"/>
        <v>3.47083333323664-5526.01376654694i</v>
      </c>
      <c r="E216" s="57" t="str">
        <f t="shared" si="42"/>
        <v>162.469537022063+0.00114580839773593i</v>
      </c>
      <c r="F216" s="57" t="str">
        <f t="shared" si="43"/>
        <v>3.07957957952897-103716.474266005i</v>
      </c>
      <c r="G216" s="57" t="str">
        <f t="shared" si="44"/>
        <v>0.999999999983569-4.05355488064361E-06i</v>
      </c>
      <c r="H216" s="57" t="str">
        <f t="shared" si="45"/>
        <v>550.00002097675-0.0221015316392394i</v>
      </c>
      <c r="I216" s="57" t="str">
        <f t="shared" si="46"/>
        <v>-4.05230744721504-386216.82915085i</v>
      </c>
      <c r="K216" s="57" t="str">
        <f t="shared" si="47"/>
        <v>0.00909090872950595-1.75797610770695E-06i</v>
      </c>
      <c r="L216" s="57" t="str">
        <f t="shared" si="48"/>
        <v>0.00075-345.375859264228i</v>
      </c>
      <c r="M216" s="57" t="str">
        <f t="shared" si="49"/>
        <v>0.00075-54.418465220204i</v>
      </c>
      <c r="N216" s="57">
        <f t="shared" si="50"/>
        <v>90.025311262744424</v>
      </c>
      <c r="O216" s="57">
        <f t="shared" si="51"/>
        <v>78.235825935452567</v>
      </c>
      <c r="P216" s="371">
        <f t="shared" si="52"/>
        <v>78.235825935452567</v>
      </c>
      <c r="Q216" s="371">
        <f t="shared" si="53"/>
        <v>-89.974688737255576</v>
      </c>
      <c r="R216" s="12">
        <f t="shared" si="54"/>
        <v>90.025311262744424</v>
      </c>
      <c r="S216" s="57">
        <f t="shared" si="55"/>
        <v>1.920069334402709E-3</v>
      </c>
      <c r="T216" s="12">
        <f t="shared" si="38"/>
        <v>78.235825935452567</v>
      </c>
    </row>
    <row r="217" spans="1:20" x14ac:dyDescent="0.3">
      <c r="A217" s="57">
        <f t="shared" si="39"/>
        <v>12.109995206121793</v>
      </c>
      <c r="B217" s="12">
        <f t="shared" si="56"/>
        <v>1.9273655978734394</v>
      </c>
      <c r="C217" s="57" t="str">
        <f t="shared" si="40"/>
        <v>3.60564082306041-8131.00191448249i</v>
      </c>
      <c r="D217" s="57" t="str">
        <f t="shared" si="41"/>
        <v>3.47083333323591-5505.09440793627i</v>
      </c>
      <c r="E217" s="57" t="str">
        <f t="shared" si="42"/>
        <v>162.469537022521+0.00115016246975996i</v>
      </c>
      <c r="F217" s="57" t="str">
        <f t="shared" si="43"/>
        <v>3.07957957952859-103323.843660191i</v>
      </c>
      <c r="G217" s="57" t="str">
        <f t="shared" si="44"/>
        <v>0.999999999983444-4.06895838918955E-06i</v>
      </c>
      <c r="H217" s="57" t="str">
        <f t="shared" si="45"/>
        <v>550.000021136475-0.0221855175069968i</v>
      </c>
      <c r="I217" s="57" t="str">
        <f t="shared" si="46"/>
        <v>-4.05230747714893-384754.76117441i</v>
      </c>
      <c r="K217" s="57" t="str">
        <f t="shared" si="47"/>
        <v>0.00909090872675409-1.76465641634815E-06i</v>
      </c>
      <c r="L217" s="57" t="str">
        <f t="shared" si="48"/>
        <v>0.00075-344.068399346711i</v>
      </c>
      <c r="M217" s="57" t="str">
        <f t="shared" si="49"/>
        <v>0.00075-54.2124578802591i</v>
      </c>
      <c r="N217" s="57">
        <f t="shared" si="50"/>
        <v>90.025407445507057</v>
      </c>
      <c r="O217" s="57">
        <f t="shared" si="51"/>
        <v>78.202882120430189</v>
      </c>
      <c r="P217" s="371">
        <f t="shared" si="52"/>
        <v>78.202882120430189</v>
      </c>
      <c r="Q217" s="371">
        <f t="shared" si="53"/>
        <v>-89.974592554492943</v>
      </c>
      <c r="R217" s="12">
        <f t="shared" si="54"/>
        <v>90.025407445507057</v>
      </c>
      <c r="S217" s="57">
        <f t="shared" si="55"/>
        <v>1.9273655978734395E-3</v>
      </c>
      <c r="T217" s="12">
        <f t="shared" si="38"/>
        <v>78.202882120430189</v>
      </c>
    </row>
    <row r="218" spans="1:20" x14ac:dyDescent="0.3">
      <c r="A218" s="57">
        <f t="shared" si="39"/>
        <v>12.156013187905057</v>
      </c>
      <c r="B218" s="12">
        <f t="shared" si="56"/>
        <v>1.9346895871453584</v>
      </c>
      <c r="C218" s="57" t="str">
        <f t="shared" si="40"/>
        <v>3.6056408220208-8100.22107951602i</v>
      </c>
      <c r="D218" s="57" t="str">
        <f t="shared" si="41"/>
        <v>3.47083333323515-5484.25424195684i</v>
      </c>
      <c r="E218" s="57" t="str">
        <f t="shared" si="42"/>
        <v>162.469537022982+0.00115453308725898i</v>
      </c>
      <c r="F218" s="57" t="str">
        <f t="shared" si="43"/>
        <v>3.07957957952819-102932.699402557i</v>
      </c>
      <c r="G218" s="57" t="str">
        <f t="shared" si="44"/>
        <v>0.999999999983318-4.08442043106796E-06i</v>
      </c>
      <c r="H218" s="57" t="str">
        <f t="shared" si="45"/>
        <v>550.000021297415-0.0222698225215939i</v>
      </c>
      <c r="I218" s="57" t="str">
        <f t="shared" si="46"/>
        <v>-4.05230750730977-383298.228024382i</v>
      </c>
      <c r="K218" s="57" t="str">
        <f t="shared" si="47"/>
        <v>0.00909090872398128-0.0000017713621101557i</v>
      </c>
      <c r="L218" s="57" t="str">
        <f t="shared" si="48"/>
        <v>0.00075-342.76588896863i</v>
      </c>
      <c r="M218" s="57" t="str">
        <f t="shared" si="49"/>
        <v>0.00075-54.0072304047211i</v>
      </c>
      <c r="N218" s="57">
        <f t="shared" si="50"/>
        <v>90.025503993763806</v>
      </c>
      <c r="O218" s="57">
        <f t="shared" si="51"/>
        <v>78.169938305498363</v>
      </c>
      <c r="P218" s="371">
        <f t="shared" si="52"/>
        <v>78.169938305498363</v>
      </c>
      <c r="Q218" s="371">
        <f t="shared" si="53"/>
        <v>-89.974496006236194</v>
      </c>
      <c r="R218" s="12">
        <f t="shared" si="54"/>
        <v>90.025503993763806</v>
      </c>
      <c r="S218" s="57">
        <f t="shared" si="55"/>
        <v>1.9346895871453584E-3</v>
      </c>
      <c r="T218" s="12">
        <f t="shared" si="38"/>
        <v>78.169938305498363</v>
      </c>
    </row>
    <row r="219" spans="1:20" x14ac:dyDescent="0.3">
      <c r="A219" s="57">
        <f t="shared" si="39"/>
        <v>12.202206038019096</v>
      </c>
      <c r="B219" s="12">
        <f t="shared" si="56"/>
        <v>1.9420414075765109</v>
      </c>
      <c r="C219" s="57" t="str">
        <f t="shared" si="40"/>
        <v>3.60564082097338-8069.55676894933i</v>
      </c>
      <c r="D219" s="57" t="str">
        <f t="shared" si="41"/>
        <v>3.47083333323442-5463.49296881591i</v>
      </c>
      <c r="E219" s="57" t="str">
        <f t="shared" si="42"/>
        <v>162.469537023449+0.00115892031310575i</v>
      </c>
      <c r="F219" s="57" t="str">
        <f t="shared" si="43"/>
        <v>3.07957957952781-102543.035866361i</v>
      </c>
      <c r="G219" s="57" t="str">
        <f t="shared" si="44"/>
        <v>0.999999999983191-0.0000040999412287055i</v>
      </c>
      <c r="H219" s="57" t="str">
        <f t="shared" si="45"/>
        <v>550.000021459585-0.0223544478957996i</v>
      </c>
      <c r="I219" s="57" t="str">
        <f t="shared" si="46"/>
        <v>-4.05230753770221-381847.20874805i</v>
      </c>
      <c r="K219" s="57" t="str">
        <f t="shared" si="47"/>
        <v>0.0090909087211873-0.0000017780932855931i</v>
      </c>
      <c r="L219" s="57" t="str">
        <f t="shared" si="48"/>
        <v>0.00075-341.468309392937i</v>
      </c>
      <c r="M219" s="57" t="str">
        <f t="shared" si="49"/>
        <v>0.00075-53.802779841324i</v>
      </c>
      <c r="N219" s="57">
        <f t="shared" si="50"/>
        <v>90.025600908903499</v>
      </c>
      <c r="O219" s="57">
        <f t="shared" si="51"/>
        <v>78.136994490657955</v>
      </c>
      <c r="P219" s="371">
        <f t="shared" si="52"/>
        <v>78.136994490657955</v>
      </c>
      <c r="Q219" s="371">
        <f t="shared" si="53"/>
        <v>-89.974399091096501</v>
      </c>
      <c r="R219" s="12">
        <f t="shared" si="54"/>
        <v>90.025600908903499</v>
      </c>
      <c r="S219" s="57">
        <f t="shared" si="55"/>
        <v>1.942041407576511E-3</v>
      </c>
      <c r="T219" s="12">
        <f t="shared" si="38"/>
        <v>78.136994490657955</v>
      </c>
    </row>
    <row r="220" spans="1:20" x14ac:dyDescent="0.3">
      <c r="A220" s="57">
        <f t="shared" si="39"/>
        <v>12.248574420963569</v>
      </c>
      <c r="B220" s="12">
        <f t="shared" si="56"/>
        <v>1.9494211649253017</v>
      </c>
      <c r="C220" s="57" t="str">
        <f t="shared" si="40"/>
        <v>3.60564081991793-8039.00854166587i</v>
      </c>
      <c r="D220" s="57" t="str">
        <f t="shared" si="41"/>
        <v>3.47083333323366-5442.81028985554i</v>
      </c>
      <c r="E220" s="57" t="str">
        <f t="shared" si="42"/>
        <v>162.469537023919+0.00116332421041207i</v>
      </c>
      <c r="F220" s="57" t="str">
        <f t="shared" si="43"/>
        <v>3.07957957952741-102154.847446161i</v>
      </c>
      <c r="G220" s="57" t="str">
        <f t="shared" si="44"/>
        <v>0.999999999983062-4.11552100537405E-06i</v>
      </c>
      <c r="H220" s="57" t="str">
        <f t="shared" si="45"/>
        <v>550.000021622989-0.0224393948469828i</v>
      </c>
      <c r="I220" s="57" t="str">
        <f t="shared" si="46"/>
        <v>-4.05230756832537-380401.682472007i</v>
      </c>
      <c r="K220" s="57" t="str">
        <f t="shared" si="47"/>
        <v>0.00909090871837206-1.78485003949053E-06i</v>
      </c>
      <c r="L220" s="57" t="str">
        <f t="shared" si="48"/>
        <v>0.00075-340.175641953513i</v>
      </c>
      <c r="M220" s="57" t="str">
        <f t="shared" si="49"/>
        <v>0.00075-53.599103248978i</v>
      </c>
      <c r="N220" s="57">
        <f t="shared" si="50"/>
        <v>90.025698192320306</v>
      </c>
      <c r="O220" s="57">
        <f t="shared" si="51"/>
        <v>78.104050675909491</v>
      </c>
      <c r="P220" s="371">
        <f t="shared" si="52"/>
        <v>78.104050675909491</v>
      </c>
      <c r="Q220" s="371">
        <f t="shared" si="53"/>
        <v>-89.974301807679694</v>
      </c>
      <c r="R220" s="12">
        <f t="shared" si="54"/>
        <v>90.025698192320306</v>
      </c>
      <c r="S220" s="57">
        <f t="shared" si="55"/>
        <v>1.9494211649253017E-3</v>
      </c>
      <c r="T220" s="12">
        <f t="shared" si="38"/>
        <v>78.104050675909491</v>
      </c>
    </row>
    <row r="221" spans="1:20" x14ac:dyDescent="0.3">
      <c r="A221" s="57">
        <f t="shared" si="39"/>
        <v>12.295119003763231</v>
      </c>
      <c r="B221" s="12">
        <f t="shared" si="56"/>
        <v>1.9568289653520179</v>
      </c>
      <c r="C221" s="57" t="str">
        <f t="shared" si="40"/>
        <v>3.60564081885443-8008.57595821915i</v>
      </c>
      <c r="D221" s="57" t="str">
        <f t="shared" si="41"/>
        <v>3.47083333323291-5422.2059075485i</v>
      </c>
      <c r="E221" s="57" t="str">
        <f t="shared" si="42"/>
        <v>162.469537024391+0.00116774484252951i</v>
      </c>
      <c r="F221" s="57" t="str">
        <f t="shared" si="43"/>
        <v>3.07957957952703-101768.128557739i</v>
      </c>
      <c r="G221" s="57" t="str">
        <f t="shared" si="44"/>
        <v>0.999999999982933-4.13115998519395E-06i</v>
      </c>
      <c r="H221" s="57" t="str">
        <f t="shared" si="45"/>
        <v>550.000021787635-0.022524664597142i</v>
      </c>
      <c r="I221" s="57" t="str">
        <f t="shared" si="46"/>
        <v>-4.05230759918102-378961.628401881i</v>
      </c>
      <c r="K221" s="57" t="str">
        <f t="shared" si="47"/>
        <v>0.00909090871553541-1.79163246904606E-06i</v>
      </c>
      <c r="L221" s="57" t="str">
        <f t="shared" si="48"/>
        <v>0.00075-338.887868054904i</v>
      </c>
      <c r="M221" s="57" t="str">
        <f t="shared" si="49"/>
        <v>0.00075-53.3961976977265i</v>
      </c>
      <c r="N221" s="57">
        <f t="shared" si="50"/>
        <v>90.025795845413683</v>
      </c>
      <c r="O221" s="57">
        <f t="shared" si="51"/>
        <v>78.071106861253682</v>
      </c>
      <c r="P221" s="371">
        <f t="shared" si="52"/>
        <v>78.071106861253682</v>
      </c>
      <c r="Q221" s="371">
        <f t="shared" si="53"/>
        <v>-89.974204154586317</v>
      </c>
      <c r="R221" s="12">
        <f t="shared" si="54"/>
        <v>90.025795845413683</v>
      </c>
      <c r="S221" s="57">
        <f t="shared" si="55"/>
        <v>1.9568289653520178E-3</v>
      </c>
      <c r="T221" s="12">
        <f t="shared" si="38"/>
        <v>78.071106861253682</v>
      </c>
    </row>
    <row r="222" spans="1:20" x14ac:dyDescent="0.3">
      <c r="A222" s="57">
        <f t="shared" si="39"/>
        <v>12.341840455977531</v>
      </c>
      <c r="B222" s="12">
        <f t="shared" si="56"/>
        <v>1.9642649154203555</v>
      </c>
      <c r="C222" s="57" t="str">
        <f t="shared" si="40"/>
        <v>3.60564081778285-7978.25858082628i</v>
      </c>
      <c r="D222" s="57" t="str">
        <f t="shared" si="41"/>
        <v>3.47083333323214-5401.67952549379i</v>
      </c>
      <c r="E222" s="57" t="str">
        <f t="shared" si="42"/>
        <v>162.469537024868+0.00117218227305033i</v>
      </c>
      <c r="F222" s="57" t="str">
        <f t="shared" si="43"/>
        <v>3.07957957952663-101382.873638011i</v>
      </c>
      <c r="G222" s="57" t="str">
        <f t="shared" si="44"/>
        <v>0.999999999982804-4.14685839313714E-06i</v>
      </c>
      <c r="H222" s="57" t="str">
        <f t="shared" si="45"/>
        <v>550.000021953537-0.0226102583729229i</v>
      </c>
      <c r="I222" s="57" t="str">
        <f t="shared" si="46"/>
        <v>-4.05230763027275-377527.025822003i</v>
      </c>
      <c r="K222" s="57" t="str">
        <f t="shared" si="47"/>
        <v>0.00909090871267713-1.79844067182707E-06i</v>
      </c>
      <c r="L222" s="57" t="str">
        <f t="shared" si="48"/>
        <v>0.00075-337.604969172051i</v>
      </c>
      <c r="M222" s="57" t="str">
        <f t="shared" si="49"/>
        <v>0.00075-53.1940602687054i</v>
      </c>
      <c r="N222" s="57">
        <f t="shared" si="50"/>
        <v>90.025893869588373</v>
      </c>
      <c r="O222" s="57">
        <f t="shared" si="51"/>
        <v>78.038163046691295</v>
      </c>
      <c r="P222" s="371">
        <f t="shared" si="52"/>
        <v>78.038163046691295</v>
      </c>
      <c r="Q222" s="371">
        <f t="shared" si="53"/>
        <v>-89.974106130411627</v>
      </c>
      <c r="R222" s="12">
        <f t="shared" si="54"/>
        <v>90.025893869588373</v>
      </c>
      <c r="S222" s="57">
        <f t="shared" si="55"/>
        <v>1.9642649154203557E-3</v>
      </c>
      <c r="T222" s="12">
        <f t="shared" si="38"/>
        <v>78.038163046691295</v>
      </c>
    </row>
    <row r="223" spans="1:20" x14ac:dyDescent="0.3">
      <c r="A223" s="57">
        <f t="shared" si="39"/>
        <v>12.388739449710245</v>
      </c>
      <c r="B223" s="12">
        <f t="shared" si="56"/>
        <v>1.971729122098953</v>
      </c>
      <c r="C223" s="57" t="str">
        <f t="shared" si="40"/>
        <v>3.60564081670314-7948.0559733616i</v>
      </c>
      <c r="D223" s="57" t="str">
        <f t="shared" si="41"/>
        <v>3.47083333323139-5381.23084841253i</v>
      </c>
      <c r="E223" s="57" t="str">
        <f t="shared" si="42"/>
        <v>162.469537025348+0.00117663656580848i</v>
      </c>
      <c r="F223" s="57" t="str">
        <f t="shared" si="43"/>
        <v>3.07957957952622-100999.077144958i</v>
      </c>
      <c r="G223" s="57" t="str">
        <f t="shared" si="44"/>
        <v>0.999999999982673-4.16261645503051E-06i</v>
      </c>
      <c r="H223" s="57" t="str">
        <f t="shared" si="45"/>
        <v>550.000022120699-0.0226961774056253i</v>
      </c>
      <c r="I223" s="57" t="str">
        <f t="shared" si="46"/>
        <v>-4.05230766159997-376097.854095137i</v>
      </c>
      <c r="K223" s="57" t="str">
        <f t="shared" si="47"/>
        <v>0.00909090870979713-1.80527474577179E-06i</v>
      </c>
      <c r="L223" s="57" t="str">
        <f t="shared" si="48"/>
        <v>0.00075-336.326926850021i</v>
      </c>
      <c r="M223" s="57" t="str">
        <f t="shared" si="49"/>
        <v>0.00075-52.9926880541001i</v>
      </c>
      <c r="N223" s="57">
        <f t="shared" si="50"/>
        <v>90.025992266254491</v>
      </c>
      <c r="O223" s="57">
        <f t="shared" si="51"/>
        <v>78.005219232223027</v>
      </c>
      <c r="P223" s="371">
        <f t="shared" si="52"/>
        <v>78.005219232223027</v>
      </c>
      <c r="Q223" s="371">
        <f t="shared" si="53"/>
        <v>-89.974007733745509</v>
      </c>
      <c r="R223" s="12">
        <f t="shared" si="54"/>
        <v>90.025992266254491</v>
      </c>
      <c r="S223" s="57">
        <f t="shared" si="55"/>
        <v>1.9717291220989531E-3</v>
      </c>
      <c r="T223" s="12">
        <f t="shared" si="38"/>
        <v>78.005219232223027</v>
      </c>
    </row>
    <row r="224" spans="1:20" x14ac:dyDescent="0.3">
      <c r="A224" s="57">
        <f t="shared" si="39"/>
        <v>12.435816659619146</v>
      </c>
      <c r="B224" s="12">
        <f t="shared" si="56"/>
        <v>1.9792216927629291</v>
      </c>
      <c r="C224" s="57" t="str">
        <f t="shared" si="40"/>
        <v>3.60564081561515-7917.96770135041i</v>
      </c>
      <c r="D224" s="57" t="str">
        <f t="shared" si="41"/>
        <v>3.47083333323061-5360.85958214363i</v>
      </c>
      <c r="E224" s="57" t="str">
        <f t="shared" si="42"/>
        <v>162.469537025831+0.00118110778488055i</v>
      </c>
      <c r="F224" s="57" t="str">
        <f t="shared" si="43"/>
        <v>3.07957957952582-100616.733557537i</v>
      </c>
      <c r="G224" s="57" t="str">
        <f t="shared" si="44"/>
        <v>0.999999999982541-4.17843439755908E-06i</v>
      </c>
      <c r="H224" s="57" t="str">
        <f t="shared" si="45"/>
        <v>550.000022289135-0.022782422931235i</v>
      </c>
      <c r="I224" s="57" t="str">
        <f t="shared" si="46"/>
        <v>-4.05230769316606-374674.092662167i</v>
      </c>
      <c r="K224" s="57" t="str">
        <f t="shared" si="47"/>
        <v>0.00909090870689519-1.81213478919054E-06i</v>
      </c>
      <c r="L224" s="57" t="str">
        <f t="shared" si="48"/>
        <v>0.00075-335.053722703747i</v>
      </c>
      <c r="M224" s="57" t="str">
        <f t="shared" si="49"/>
        <v>0.00075-52.7920781571029i</v>
      </c>
      <c r="N224" s="57">
        <f t="shared" si="50"/>
        <v>90.026091036827523</v>
      </c>
      <c r="O224" s="57">
        <f t="shared" si="51"/>
        <v>77.972275417849517</v>
      </c>
      <c r="P224" s="371">
        <f t="shared" si="52"/>
        <v>77.972275417849517</v>
      </c>
      <c r="Q224" s="371">
        <f t="shared" si="53"/>
        <v>-89.973908963172477</v>
      </c>
      <c r="R224" s="12">
        <f t="shared" si="54"/>
        <v>90.026091036827523</v>
      </c>
      <c r="S224" s="57">
        <f t="shared" si="55"/>
        <v>1.9792216927629292E-3</v>
      </c>
      <c r="T224" s="12">
        <f t="shared" si="38"/>
        <v>77.972275417849517</v>
      </c>
    </row>
    <row r="225" spans="1:20" x14ac:dyDescent="0.3">
      <c r="A225" s="57">
        <f t="shared" si="39"/>
        <v>12.483072762925699</v>
      </c>
      <c r="B225" s="12">
        <f t="shared" si="56"/>
        <v>1.9867427351954283</v>
      </c>
      <c r="C225" s="57" t="str">
        <f t="shared" si="40"/>
        <v>3.60564081451888-7887.99333196282i</v>
      </c>
      <c r="D225" s="57" t="str">
        <f t="shared" si="41"/>
        <v>3.47083333322981-5340.56543363957i</v>
      </c>
      <c r="E225" s="57" t="str">
        <f t="shared" si="42"/>
        <v>162.469537026318+0.00118559599458646i</v>
      </c>
      <c r="F225" s="57" t="str">
        <f t="shared" si="43"/>
        <v>3.07957957952541-100235.837375607i</v>
      </c>
      <c r="G225" s="57" t="str">
        <f t="shared" si="44"/>
        <v>0.999999999982408-4.19431244826925E-06i</v>
      </c>
      <c r="H225" s="57" t="str">
        <f t="shared" si="45"/>
        <v>550.000022458855-0.0228689961904319i</v>
      </c>
      <c r="I225" s="57" t="str">
        <f t="shared" si="46"/>
        <v>-4.05230772497302-373255.721041805i</v>
      </c>
      <c r="K225" s="57" t="str">
        <f t="shared" si="47"/>
        <v>0.00909090870397113-1.81902090076722E-06i</v>
      </c>
      <c r="L225" s="57" t="str">
        <f t="shared" si="48"/>
        <v>0.00075-333.785338417759i</v>
      </c>
      <c r="M225" s="57" t="str">
        <f t="shared" si="49"/>
        <v>0.00075-52.5922276918739i</v>
      </c>
      <c r="N225" s="57">
        <f t="shared" si="50"/>
        <v>90.026190182728286</v>
      </c>
      <c r="O225" s="57">
        <f t="shared" si="51"/>
        <v>77.939331603571503</v>
      </c>
      <c r="P225" s="371">
        <f t="shared" si="52"/>
        <v>77.939331603571503</v>
      </c>
      <c r="Q225" s="371">
        <f t="shared" si="53"/>
        <v>-89.973809817271714</v>
      </c>
      <c r="R225" s="12">
        <f t="shared" si="54"/>
        <v>90.026190182728286</v>
      </c>
      <c r="S225" s="57">
        <f t="shared" si="55"/>
        <v>1.9867427351954285E-3</v>
      </c>
      <c r="T225" s="12">
        <f t="shared" si="38"/>
        <v>77.939331603571503</v>
      </c>
    </row>
    <row r="226" spans="1:20" x14ac:dyDescent="0.3">
      <c r="A226" s="57">
        <f t="shared" si="39"/>
        <v>12.530508439424816</v>
      </c>
      <c r="B226" s="12">
        <f t="shared" si="56"/>
        <v>1.9942923575891709</v>
      </c>
      <c r="C226" s="57" t="str">
        <f t="shared" si="40"/>
        <v>3.60564081341429-7858.1324340076i</v>
      </c>
      <c r="D226" s="57" t="str">
        <f t="shared" si="41"/>
        <v>3.47083333322903-5320.34811096225i</v>
      </c>
      <c r="E226" s="57" t="str">
        <f t="shared" si="42"/>
        <v>162.46953702681+0.00119010125949063i</v>
      </c>
      <c r="F226" s="57" t="str">
        <f t="shared" si="43"/>
        <v>3.07957957952499-99856.3831198501i</v>
      </c>
      <c r="G226" s="57" t="str">
        <f t="shared" si="44"/>
        <v>0.999999999982274-4.21025083557211E-06i</v>
      </c>
      <c r="H226" s="57" t="str">
        <f t="shared" si="45"/>
        <v>550.000022629867-0.0229558984286083i</v>
      </c>
      <c r="I226" s="57" t="str">
        <f t="shared" si="46"/>
        <v>-4.05230775702154-371842.718830304i</v>
      </c>
      <c r="K226" s="57" t="str">
        <f t="shared" si="47"/>
        <v>0.00909090870102481-0.0000018259331795608i</v>
      </c>
      <c r="L226" s="57" t="str">
        <f t="shared" si="48"/>
        <v>0.00075-332.521755745924i</v>
      </c>
      <c r="M226" s="57" t="str">
        <f t="shared" si="49"/>
        <v>0.00075-52.3931337834965i</v>
      </c>
      <c r="N226" s="57">
        <f t="shared" si="50"/>
        <v>90.026289705383007</v>
      </c>
      <c r="O226" s="57">
        <f t="shared" si="51"/>
        <v>77.906387789389868</v>
      </c>
      <c r="P226" s="371">
        <f t="shared" si="52"/>
        <v>77.906387789389868</v>
      </c>
      <c r="Q226" s="371">
        <f t="shared" si="53"/>
        <v>-89.973710294616993</v>
      </c>
      <c r="R226" s="12">
        <f t="shared" si="54"/>
        <v>90.026289705383007</v>
      </c>
      <c r="S226" s="57">
        <f t="shared" si="55"/>
        <v>1.9942923575891709E-3</v>
      </c>
      <c r="T226" s="12">
        <f t="shared" si="38"/>
        <v>77.906387789389868</v>
      </c>
    </row>
    <row r="227" spans="1:20" x14ac:dyDescent="0.3">
      <c r="A227" s="57">
        <f t="shared" si="39"/>
        <v>12.57812437149463</v>
      </c>
      <c r="B227" s="12">
        <f t="shared" si="56"/>
        <v>2.0018706685480097</v>
      </c>
      <c r="C227" s="57" t="str">
        <f t="shared" si="40"/>
        <v>3.6056408123013-7828.38457792558i</v>
      </c>
      <c r="D227" s="57" t="str">
        <f t="shared" si="41"/>
        <v>3.47083333322824-5300.20732327868i</v>
      </c>
      <c r="E227" s="57" t="str">
        <f t="shared" si="42"/>
        <v>162.469537027305+0.00119462364440288i</v>
      </c>
      <c r="F227" s="57" t="str">
        <f t="shared" si="43"/>
        <v>3.07957957952458-99478.3653316886i</v>
      </c>
      <c r="G227" s="57" t="str">
        <f t="shared" si="44"/>
        <v>0.999999999982139-4.22624978874671E-06i</v>
      </c>
      <c r="H227" s="57" t="str">
        <f t="shared" si="45"/>
        <v>550.00002280218-0.0230431308958928i</v>
      </c>
      <c r="I227" s="57" t="str">
        <f t="shared" si="46"/>
        <v>-4.05230778931441-370435.06570115i</v>
      </c>
      <c r="K227" s="57" t="str">
        <f t="shared" si="47"/>
        <v>0.00909090869805607-1.83287172500658E-06i</v>
      </c>
      <c r="L227" s="57" t="str">
        <f t="shared" si="48"/>
        <v>0.00075-331.262956511182i</v>
      </c>
      <c r="M227" s="57" t="str">
        <f t="shared" si="49"/>
        <v>0.00075-52.1947935679384i</v>
      </c>
      <c r="N227" s="57">
        <f t="shared" si="50"/>
        <v>90.026389606223361</v>
      </c>
      <c r="O227" s="57">
        <f t="shared" si="51"/>
        <v>77.873443975305207</v>
      </c>
      <c r="P227" s="371">
        <f t="shared" si="52"/>
        <v>77.873443975305207</v>
      </c>
      <c r="Q227" s="371">
        <f t="shared" si="53"/>
        <v>-89.973610393776639</v>
      </c>
      <c r="R227" s="12">
        <f t="shared" si="54"/>
        <v>90.026389606223361</v>
      </c>
      <c r="S227" s="57">
        <f t="shared" si="55"/>
        <v>2.0018706685480097E-3</v>
      </c>
      <c r="T227" s="12">
        <f t="shared" si="38"/>
        <v>77.873443975305207</v>
      </c>
    </row>
    <row r="228" spans="1:20" x14ac:dyDescent="0.3">
      <c r="A228" s="57">
        <f t="shared" si="39"/>
        <v>12.62592124410631</v>
      </c>
      <c r="B228" s="12">
        <f t="shared" si="56"/>
        <v>2.0094777770884922</v>
      </c>
      <c r="C228" s="57" t="str">
        <f t="shared" si="40"/>
        <v>3.60564081117979-7798.74933578386i</v>
      </c>
      <c r="D228" s="57" t="str">
        <f t="shared" si="41"/>
        <v>3.47083333322743-5280.14278085685i</v>
      </c>
      <c r="E228" s="57" t="str">
        <f t="shared" si="42"/>
        <v>162.469537027803+0.00119916321437925i</v>
      </c>
      <c r="F228" s="57" t="str">
        <f t="shared" si="43"/>
        <v>3.07957957952416-99101.7785732093i</v>
      </c>
      <c r="G228" s="57" t="str">
        <f t="shared" si="44"/>
        <v>0.999999999982003-4.24230953794337E-06i</v>
      </c>
      <c r="H228" s="57" t="str">
        <f t="shared" si="45"/>
        <v>550.000022975804-0.0231306948471613i</v>
      </c>
      <c r="I228" s="57" t="str">
        <f t="shared" si="46"/>
        <v>-4.05230782185242-369032.741404777i</v>
      </c>
      <c r="K228" s="57" t="str">
        <f t="shared" si="47"/>
        <v>0.00909090869506474-1.83983663691778E-06i</v>
      </c>
      <c r="L228" s="57" t="str">
        <f t="shared" si="48"/>
        <v>0.00075-330.008922605283i</v>
      </c>
      <c r="M228" s="57" t="str">
        <f t="shared" si="49"/>
        <v>0.00075-51.9972041920088i</v>
      </c>
      <c r="N228" s="57">
        <f t="shared" si="50"/>
        <v>90.026489886686448</v>
      </c>
      <c r="O228" s="57">
        <f t="shared" si="51"/>
        <v>77.840500161318261</v>
      </c>
      <c r="P228" s="371">
        <f t="shared" si="52"/>
        <v>77.840500161318261</v>
      </c>
      <c r="Q228" s="371">
        <f t="shared" si="53"/>
        <v>-89.973510113313552</v>
      </c>
      <c r="R228" s="12">
        <f t="shared" si="54"/>
        <v>90.026489886686448</v>
      </c>
      <c r="S228" s="57">
        <f t="shared" si="55"/>
        <v>2.009477777088492E-3</v>
      </c>
      <c r="T228" s="12">
        <f t="shared" si="38"/>
        <v>77.840500161318261</v>
      </c>
    </row>
    <row r="229" spans="1:20" x14ac:dyDescent="0.3">
      <c r="A229" s="57">
        <f t="shared" si="39"/>
        <v>12.673899744833916</v>
      </c>
      <c r="B229" s="12">
        <f t="shared" si="56"/>
        <v>2.0171137926414286</v>
      </c>
      <c r="C229" s="57" t="str">
        <f t="shared" si="40"/>
        <v>3.6056408100498-7769.22628126958i</v>
      </c>
      <c r="D229" s="57" t="str">
        <f t="shared" si="41"/>
        <v>3.47083333322663-5260.1541950616i</v>
      </c>
      <c r="E229" s="57" t="str">
        <f t="shared" si="42"/>
        <v>162.469537028306+0.00120372003472299i</v>
      </c>
      <c r="F229" s="57" t="str">
        <f t="shared" si="43"/>
        <v>3.07957957952374-98726.6174270859i</v>
      </c>
      <c r="G229" s="57" t="str">
        <f t="shared" si="44"/>
        <v>0.999999999981866-4.25843031418698E-06i</v>
      </c>
      <c r="H229" s="57" t="str">
        <f t="shared" si="45"/>
        <v>550.000023150754-0.0232185915420637i</v>
      </c>
      <c r="I229" s="57" t="str">
        <f t="shared" si="46"/>
        <v>-4.05230785463993-367635.725768287i</v>
      </c>
      <c r="K229" s="57" t="str">
        <f t="shared" si="47"/>
        <v>0.00909090869205058-1.84682801548684E-06i</v>
      </c>
      <c r="L229" s="57" t="str">
        <f t="shared" si="48"/>
        <v>0.00075-328.759635988526i</v>
      </c>
      <c r="M229" s="57" t="str">
        <f t="shared" si="49"/>
        <v>0.00075-51.8003628133182i</v>
      </c>
      <c r="N229" s="57">
        <f t="shared" si="50"/>
        <v>90.026590548214841</v>
      </c>
      <c r="O229" s="57">
        <f t="shared" si="51"/>
        <v>77.807556347429795</v>
      </c>
      <c r="P229" s="371">
        <f t="shared" si="52"/>
        <v>77.807556347429795</v>
      </c>
      <c r="Q229" s="371">
        <f t="shared" si="53"/>
        <v>-89.973409451785159</v>
      </c>
      <c r="R229" s="12">
        <f t="shared" si="54"/>
        <v>90.026590548214841</v>
      </c>
      <c r="S229" s="57">
        <f t="shared" si="55"/>
        <v>2.0171137926414287E-3</v>
      </c>
      <c r="T229" s="12">
        <f t="shared" si="38"/>
        <v>77.807556347429795</v>
      </c>
    </row>
    <row r="230" spans="1:20" x14ac:dyDescent="0.3">
      <c r="A230" s="57">
        <f t="shared" si="39"/>
        <v>12.722060563864284</v>
      </c>
      <c r="B230" s="12">
        <f t="shared" si="56"/>
        <v>2.024778825053466</v>
      </c>
      <c r="C230" s="57" t="str">
        <f t="shared" si="40"/>
        <v>3.60564080891114-7739.81498968366i</v>
      </c>
      <c r="D230" s="57" t="str">
        <f t="shared" si="41"/>
        <v>3.47083333322581-5240.2412783504i</v>
      </c>
      <c r="E230" s="57" t="str">
        <f t="shared" si="42"/>
        <v>162.469537028812+0.00120829417098551i</v>
      </c>
      <c r="F230" s="57" t="str">
        <f t="shared" si="43"/>
        <v>3.07957957952331-98352.8764964988i</v>
      </c>
      <c r="G230" s="57" t="str">
        <f t="shared" si="44"/>
        <v>0.999999999981728-4.27461234938029E-06i</v>
      </c>
      <c r="H230" s="57" t="str">
        <f t="shared" si="45"/>
        <v>550.000023327034-0.0233068222450274i</v>
      </c>
      <c r="I230" s="57" t="str">
        <f t="shared" si="46"/>
        <v>-4.05230788767525-366243.998695133i</v>
      </c>
      <c r="K230" s="57" t="str">
        <f t="shared" si="47"/>
        <v>0.0090909086890135-1.85384596128705E-06i</v>
      </c>
      <c r="L230" s="57" t="str">
        <f t="shared" si="48"/>
        <v>0.00075-327.515078689505i</v>
      </c>
      <c r="M230" s="57" t="str">
        <f t="shared" si="49"/>
        <v>0.00075-51.6042666002372i</v>
      </c>
      <c r="N230" s="57">
        <f t="shared" si="50"/>
        <v>90.026691592256569</v>
      </c>
      <c r="O230" s="57">
        <f t="shared" si="51"/>
        <v>77.77461253364055</v>
      </c>
      <c r="P230" s="371">
        <f t="shared" si="52"/>
        <v>77.77461253364055</v>
      </c>
      <c r="Q230" s="371">
        <f t="shared" si="53"/>
        <v>-89.973308407743431</v>
      </c>
      <c r="R230" s="12">
        <f t="shared" si="54"/>
        <v>90.026691592256569</v>
      </c>
      <c r="S230" s="57">
        <f t="shared" si="55"/>
        <v>2.0247788250534662E-3</v>
      </c>
      <c r="T230" s="12">
        <f t="shared" si="38"/>
        <v>77.77461253364055</v>
      </c>
    </row>
    <row r="231" spans="1:20" x14ac:dyDescent="0.3">
      <c r="A231" s="57">
        <f t="shared" si="39"/>
        <v>12.770404394006967</v>
      </c>
      <c r="B231" s="12">
        <f t="shared" si="56"/>
        <v>2.0324729845886691</v>
      </c>
      <c r="C231" s="57" t="str">
        <f t="shared" si="40"/>
        <v>3.60564080776383-7710.51503793479i</v>
      </c>
      <c r="D231" s="57" t="str">
        <f t="shared" si="41"/>
        <v>3.47083333322498-5220.40374426927i</v>
      </c>
      <c r="E231" s="57" t="str">
        <f t="shared" si="42"/>
        <v>162.469537029322+0.00121288568896733i</v>
      </c>
      <c r="F231" s="57" t="str">
        <f t="shared" si="43"/>
        <v>3.07957957952287-97980.5504050597i</v>
      </c>
      <c r="G231" s="57" t="str">
        <f t="shared" si="44"/>
        <v>0.999999999981589-4.29085587630734E-06i</v>
      </c>
      <c r="H231" s="57" t="str">
        <f t="shared" si="45"/>
        <v>550.000023504657-0.0233953882252957i</v>
      </c>
      <c r="I231" s="57" t="str">
        <f t="shared" si="46"/>
        <v>-4.05230792096399-364857.540164858i</v>
      </c>
      <c r="K231" s="57" t="str">
        <f t="shared" si="47"/>
        <v>0.00909090868595327-1.86089057527373E-06i</v>
      </c>
      <c r="L231" s="57" t="str">
        <f t="shared" si="48"/>
        <v>0.00075-326.275232804847i</v>
      </c>
      <c r="M231" s="57" t="str">
        <f t="shared" si="49"/>
        <v>0.00075-51.4089127318562i</v>
      </c>
      <c r="N231" s="57">
        <f t="shared" si="50"/>
        <v>90.026793020265202</v>
      </c>
      <c r="O231" s="57">
        <f t="shared" si="51"/>
        <v>77.741668719951292</v>
      </c>
      <c r="P231" s="371">
        <f t="shared" si="52"/>
        <v>77.741668719951292</v>
      </c>
      <c r="Q231" s="371">
        <f t="shared" si="53"/>
        <v>-89.973206979734798</v>
      </c>
      <c r="R231" s="12">
        <f t="shared" si="54"/>
        <v>90.026793020265202</v>
      </c>
      <c r="S231" s="57">
        <f t="shared" si="55"/>
        <v>2.0324729845886693E-3</v>
      </c>
      <c r="T231" s="12">
        <f t="shared" si="38"/>
        <v>77.741668719951292</v>
      </c>
    </row>
    <row r="232" spans="1:20" x14ac:dyDescent="0.3">
      <c r="A232" s="57">
        <f t="shared" si="39"/>
        <v>12.818931930704194</v>
      </c>
      <c r="B232" s="12">
        <f t="shared" si="56"/>
        <v>2.0401963819301061</v>
      </c>
      <c r="C232" s="57" t="str">
        <f t="shared" si="40"/>
        <v>3.60564080660783-7681.32600453343i</v>
      </c>
      <c r="D232" s="57" t="str">
        <f t="shared" si="41"/>
        <v>3.47083333322417-5200.64130744863i</v>
      </c>
      <c r="E232" s="57" t="str">
        <f t="shared" si="42"/>
        <v>162.469537029836+0.00121749465471898i</v>
      </c>
      <c r="F232" s="57" t="str">
        <f t="shared" si="43"/>
        <v>3.07957957952245-97609.6337967329i</v>
      </c>
      <c r="G232" s="57" t="str">
        <f t="shared" si="44"/>
        <v>0.999999999981448-0.0000043071611286367i</v>
      </c>
      <c r="H232" s="57" t="str">
        <f t="shared" si="45"/>
        <v>550.000023683629-0.0234842907569246i</v>
      </c>
      <c r="I232" s="57" t="str">
        <f t="shared" si="46"/>
        <v>-4.05230795450476-363476.330232789i</v>
      </c>
      <c r="K232" s="57" t="str">
        <f t="shared" si="47"/>
        <v>0.0090909086828698-1.86796195878596E-06i</v>
      </c>
      <c r="L232" s="57" t="str">
        <f t="shared" si="48"/>
        <v>0.00075-325.040080498951i</v>
      </c>
      <c r="M232" s="57" t="str">
        <f t="shared" si="49"/>
        <v>0.00075-51.2142983979441i</v>
      </c>
      <c r="N232" s="57">
        <f t="shared" si="50"/>
        <v>90.026894833699757</v>
      </c>
      <c r="O232" s="57">
        <f t="shared" si="51"/>
        <v>77.708724906362846</v>
      </c>
      <c r="P232" s="371">
        <f t="shared" si="52"/>
        <v>77.708724906362846</v>
      </c>
      <c r="Q232" s="371">
        <f t="shared" si="53"/>
        <v>-89.973105166300243</v>
      </c>
      <c r="R232" s="12">
        <f t="shared" si="54"/>
        <v>90.026894833699757</v>
      </c>
      <c r="S232" s="57">
        <f t="shared" si="55"/>
        <v>2.0401963819301062E-3</v>
      </c>
      <c r="T232" s="12">
        <f t="shared" si="38"/>
        <v>77.708724906362846</v>
      </c>
    </row>
    <row r="233" spans="1:20" x14ac:dyDescent="0.3">
      <c r="A233" s="57">
        <f t="shared" si="39"/>
        <v>12.867643872040871</v>
      </c>
      <c r="B233" s="12">
        <f t="shared" si="56"/>
        <v>2.0479491281814406</v>
      </c>
      <c r="C233" s="57" t="str">
        <f t="shared" si="40"/>
        <v>3.60564080544298-7652.24746958537i</v>
      </c>
      <c r="D233" s="57" t="str">
        <f t="shared" si="41"/>
        <v>3.47083333322333-5180.95368359917i</v>
      </c>
      <c r="E233" s="57" t="str">
        <f t="shared" si="42"/>
        <v>162.469537030354+0.00122212113454202i</v>
      </c>
      <c r="F233" s="57" t="str">
        <f t="shared" si="43"/>
        <v>3.079579579522-97240.1213357579i</v>
      </c>
      <c r="G233" s="57" t="str">
        <f t="shared" si="44"/>
        <v>0.999999999981307-4.32352834092491E-06i</v>
      </c>
      <c r="H233" s="57" t="str">
        <f t="shared" si="45"/>
        <v>550.00002386397-0.0235735311188206i</v>
      </c>
      <c r="I233" s="57" t="str">
        <f t="shared" si="46"/>
        <v>-4.05230798830203-362100.349029762i</v>
      </c>
      <c r="K233" s="57" t="str">
        <f t="shared" si="47"/>
        <v>0.00909090867976276-0.0000018750602135478i</v>
      </c>
      <c r="L233" s="57" t="str">
        <f t="shared" si="48"/>
        <v>0.00075-323.809604003737i</v>
      </c>
      <c r="M233" s="57" t="str">
        <f t="shared" si="49"/>
        <v>0.00075-51.020420798908i</v>
      </c>
      <c r="N233" s="57">
        <f t="shared" si="50"/>
        <v>90.026997034024902</v>
      </c>
      <c r="O233" s="57">
        <f t="shared" si="51"/>
        <v>77.675781092875852</v>
      </c>
      <c r="P233" s="371">
        <f t="shared" si="52"/>
        <v>77.675781092875852</v>
      </c>
      <c r="Q233" s="371">
        <f t="shared" si="53"/>
        <v>-89.973002965975098</v>
      </c>
      <c r="R233" s="12">
        <f t="shared" si="54"/>
        <v>90.026997034024902</v>
      </c>
      <c r="S233" s="57">
        <f t="shared" si="55"/>
        <v>2.0479491281814406E-3</v>
      </c>
      <c r="T233" s="12">
        <f t="shared" si="38"/>
        <v>77.675781092875852</v>
      </c>
    </row>
    <row r="234" spans="1:20" x14ac:dyDescent="0.3">
      <c r="A234" s="57">
        <f t="shared" si="39"/>
        <v>12.916540918754626</v>
      </c>
      <c r="B234" s="12">
        <f t="shared" si="56"/>
        <v>2.05573133486853</v>
      </c>
      <c r="C234" s="57" t="str">
        <f t="shared" si="40"/>
        <v>3.60564080426928-7623.2790147863i</v>
      </c>
      <c r="D234" s="57" t="str">
        <f t="shared" si="41"/>
        <v>3.4708333332225-5161.34058950784i</v>
      </c>
      <c r="E234" s="57" t="str">
        <f t="shared" si="42"/>
        <v>162.469537030876+0.00122676519498993i</v>
      </c>
      <c r="F234" s="57" t="str">
        <f t="shared" si="43"/>
        <v>3.07957957952158-96872.0077065747i</v>
      </c>
      <c r="G234" s="57" t="str">
        <f t="shared" si="44"/>
        <v>0.999999999981165-4.33995774861981E-06i</v>
      </c>
      <c r="H234" s="57" t="str">
        <f t="shared" si="45"/>
        <v>550.000024045679-0.0236631105947421i</v>
      </c>
      <c r="I234" s="57" t="str">
        <f t="shared" si="46"/>
        <v>-4.05230802235528-360729.576761819i</v>
      </c>
      <c r="K234" s="57" t="str">
        <f t="shared" si="47"/>
        <v>0.00909090867663214-1.88218544166997E-06i</v>
      </c>
      <c r="L234" s="57" t="str">
        <f t="shared" si="48"/>
        <v>0.00075-322.583785618387i</v>
      </c>
      <c r="M234" s="57" t="str">
        <f t="shared" si="49"/>
        <v>0.00075-50.8272771457544i</v>
      </c>
      <c r="N234" s="57">
        <f t="shared" si="50"/>
        <v>90.027099622710764</v>
      </c>
      <c r="O234" s="57">
        <f t="shared" si="51"/>
        <v>77.642837279491232</v>
      </c>
      <c r="P234" s="371">
        <f t="shared" si="52"/>
        <v>77.642837279491232</v>
      </c>
      <c r="Q234" s="371">
        <f t="shared" si="53"/>
        <v>-89.972900377289236</v>
      </c>
      <c r="R234" s="12">
        <f t="shared" si="54"/>
        <v>90.027099622710764</v>
      </c>
      <c r="S234" s="57">
        <f t="shared" si="55"/>
        <v>2.0557313348685299E-3</v>
      </c>
      <c r="T234" s="12">
        <f t="shared" si="38"/>
        <v>77.642837279491232</v>
      </c>
    </row>
    <row r="235" spans="1:20" x14ac:dyDescent="0.3">
      <c r="A235" s="57">
        <f t="shared" si="39"/>
        <v>12.965623774245893</v>
      </c>
      <c r="B235" s="12">
        <f t="shared" si="56"/>
        <v>2.0635431139410305</v>
      </c>
      <c r="C235" s="57" t="str">
        <f t="shared" si="40"/>
        <v>3.60564080308662-7594.42022341507i</v>
      </c>
      <c r="D235" s="57" t="str">
        <f t="shared" si="41"/>
        <v>3.47083333322165-5141.80174303365i</v>
      </c>
      <c r="E235" s="57" t="str">
        <f t="shared" si="42"/>
        <v>162.469537031402+0.00123142690286911i</v>
      </c>
      <c r="F235" s="57" t="str">
        <f t="shared" si="43"/>
        <v>3.07957957952113-96505.287613744i</v>
      </c>
      <c r="G235" s="57" t="str">
        <f t="shared" si="44"/>
        <v>0.999999999981021-4.35644958806394E-06i</v>
      </c>
      <c r="H235" s="57" t="str">
        <f t="shared" si="45"/>
        <v>550.000024228776-0.0237530304733344i</v>
      </c>
      <c r="I235" s="57" t="str">
        <f t="shared" si="46"/>
        <v>-4.05230805666926-359363.993709944i</v>
      </c>
      <c r="K235" s="57" t="str">
        <f t="shared" si="47"/>
        <v>0.00909090867347761-1.88933774565109E-06i</v>
      </c>
      <c r="L235" s="57" t="str">
        <f t="shared" si="48"/>
        <v>0.00075-321.362607709093i</v>
      </c>
      <c r="M235" s="57" t="str">
        <f t="shared" si="49"/>
        <v>0.00075-50.6348646600462i</v>
      </c>
      <c r="N235" s="57">
        <f t="shared" si="50"/>
        <v>90.027202601233157</v>
      </c>
      <c r="O235" s="57">
        <f t="shared" si="51"/>
        <v>77.609893466209584</v>
      </c>
      <c r="P235" s="371">
        <f t="shared" si="52"/>
        <v>77.609893466209584</v>
      </c>
      <c r="Q235" s="371">
        <f t="shared" si="53"/>
        <v>-89.972797398766843</v>
      </c>
      <c r="R235" s="12">
        <f t="shared" si="54"/>
        <v>90.027202601233157</v>
      </c>
      <c r="S235" s="57">
        <f t="shared" si="55"/>
        <v>2.0635431139410304E-3</v>
      </c>
      <c r="T235" s="12">
        <f t="shared" si="38"/>
        <v>77.609893466209584</v>
      </c>
    </row>
    <row r="236" spans="1:20" x14ac:dyDescent="0.3">
      <c r="A236" s="57">
        <f t="shared" si="39"/>
        <v>13.014893144588029</v>
      </c>
      <c r="B236" s="12">
        <f t="shared" si="56"/>
        <v>2.0713845777740065</v>
      </c>
      <c r="C236" s="57" t="str">
        <f t="shared" si="40"/>
        <v>3.605640801895-7565.6706803285i</v>
      </c>
      <c r="D236" s="57" t="str">
        <f t="shared" si="41"/>
        <v>3.47083333322081-5122.33686310378i</v>
      </c>
      <c r="E236" s="57" t="str">
        <f t="shared" si="42"/>
        <v>162.469537031932+0.00123610632523981i</v>
      </c>
      <c r="F236" s="57" t="str">
        <f t="shared" si="43"/>
        <v>3.07957957952069-96139.9557818753i</v>
      </c>
      <c r="G236" s="57" t="str">
        <f t="shared" si="44"/>
        <v>0.999999999980877-4.37300409649795E-06i</v>
      </c>
      <c r="H236" s="57" t="str">
        <f t="shared" si="45"/>
        <v>550.000024413261-0.0238432920481298i</v>
      </c>
      <c r="I236" s="57" t="str">
        <f t="shared" si="46"/>
        <v>-4.0523080912427-358003.580229764i</v>
      </c>
      <c r="K236" s="57" t="str">
        <f t="shared" si="47"/>
        <v>0.00909090867029916-1.89651722837939E-06i</v>
      </c>
      <c r="L236" s="57" t="str">
        <f t="shared" si="48"/>
        <v>0.00075-320.146052708799i</v>
      </c>
      <c r="M236" s="57" t="str">
        <f t="shared" si="49"/>
        <v>0.00075-50.4431805738654i</v>
      </c>
      <c r="N236" s="57">
        <f t="shared" si="50"/>
        <v>90.027305971073417</v>
      </c>
      <c r="O236" s="57">
        <f t="shared" si="51"/>
        <v>77.576949653031903</v>
      </c>
      <c r="P236" s="371">
        <f t="shared" si="52"/>
        <v>77.576949653031903</v>
      </c>
      <c r="Q236" s="371">
        <f t="shared" si="53"/>
        <v>-89.972694028926583</v>
      </c>
      <c r="R236" s="12">
        <f t="shared" si="54"/>
        <v>90.027305971073417</v>
      </c>
      <c r="S236" s="57">
        <f t="shared" si="55"/>
        <v>2.0713845777740065E-3</v>
      </c>
      <c r="T236" s="12">
        <f t="shared" ref="T236:T299" si="57">P236</f>
        <v>77.576949653031903</v>
      </c>
    </row>
    <row r="237" spans="1:20" x14ac:dyDescent="0.3">
      <c r="A237" s="57">
        <f t="shared" ref="A237:A300" si="58">2*PI()*B237</f>
        <v>13.064349738537464</v>
      </c>
      <c r="B237" s="12">
        <f t="shared" si="56"/>
        <v>2.0792558391695479</v>
      </c>
      <c r="C237" s="57" t="str">
        <f t="shared" ref="C237:C300" si="59">IMPRODUCT(D237,E237,$C$40,,K237,$C$41)</f>
        <v>3.60564080069424-7537.02997195451i</v>
      </c>
      <c r="D237" s="57" t="str">
        <f t="shared" ref="D237:D300" si="60">IMDIV(IMPRODUCT($C$37,$C$38,COMPLEX(1,A237/$C$38)),IMSUM(-1*A237*A237/$C$39,COMPLEX(0,1*A237)))</f>
        <v>3.47083333321993-5102.94566970934i</v>
      </c>
      <c r="E237" s="57" t="str">
        <f t="shared" ref="E237:E300" si="61">IMDIV(IMPRODUCT(IMSUM(F237,G237),$C$29,H237),IMSUM(1,I237))</f>
        <v>162.469537032465+0.00124080352941712i</v>
      </c>
      <c r="F237" s="57" t="str">
        <f t="shared" ref="F237:F300" si="62">IMDIV(IMPRODUCT($C$14,$C$15,COMPLEX(1,A237/$C$15)),IMSUM(-1*A237*A237/$C$16,COMPLEX(0,A237)))</f>
        <v>3.07957957952023-95776.0069555462i</v>
      </c>
      <c r="G237" s="57" t="str">
        <f t="shared" ref="G237:G300" si="63">IMDIV(1,COMPLEX(1,A237*$C$9*$C$10))</f>
        <v>0.999999999980731-4.38962151206401E-06i</v>
      </c>
      <c r="H237" s="57" t="str">
        <f t="shared" ref="H237:H300" si="64">IMDIV($C$3,IMSUM(K237,COMPLEX(0,$C$28*A237)))</f>
        <v>550.000024599154-0.0239338966175862i</v>
      </c>
      <c r="I237" s="57" t="str">
        <f t="shared" ref="I237:I300" si="65">IMPRODUCT(F237,$C$29,H237,$C$31)</f>
        <v>-4.05230812608032-356648.316751275i</v>
      </c>
      <c r="K237" s="57" t="str">
        <f t="shared" ref="K237:K300" si="66">IF($C$26&lt;=0,IMDIV(1,IMSUM(IMDIV(1,L237),1/$C$18)),IMDIV(1,IMSUM(IMDIV(1,L237),1/$C$18,IMDIV(1,M237))))</f>
        <v>0.00909090866709646-1.90372399313397E-06i</v>
      </c>
      <c r="L237" s="57" t="str">
        <f t="shared" ref="L237:L300" si="67">IMSUM($C$21/$C$22,IMDIV(1,COMPLEX(0,$C$20*$C$22*A237)))</f>
        <v>0.00075-318.934103116955i</v>
      </c>
      <c r="M237" s="57" t="str">
        <f t="shared" ref="M237:M300" si="68">IMSUM($C$25/$C$26,IMDIV(1,COMPLEX(0,$C$24*$C$26*A237)))</f>
        <v>0.00075-50.2522221297722i</v>
      </c>
      <c r="N237" s="57">
        <f t="shared" ref="N237:N300" si="69">ABS(R237)</f>
        <v>90.027409733718571</v>
      </c>
      <c r="O237" s="57">
        <f t="shared" ref="O237:O300" si="70">ABS(P237)</f>
        <v>77.544005839958729</v>
      </c>
      <c r="P237" s="371">
        <f t="shared" ref="P237:P300" si="71">20*LOG10(IMABS(C237))</f>
        <v>77.544005839958729</v>
      </c>
      <c r="Q237" s="371">
        <f t="shared" ref="Q237:Q300" si="72">IMARGUMENT(C237)*180/PI()</f>
        <v>-89.972590266281429</v>
      </c>
      <c r="R237" s="12">
        <f t="shared" ref="R237:R300" si="73">IF(Q237&lt;0,Q237+180,Q237-180)</f>
        <v>90.027409733718571</v>
      </c>
      <c r="S237" s="57">
        <f t="shared" ref="S237:S300" si="74">B237/1000</f>
        <v>2.079255839169548E-3</v>
      </c>
      <c r="T237" s="12">
        <f t="shared" si="57"/>
        <v>77.544005839958729</v>
      </c>
    </row>
    <row r="238" spans="1:20" x14ac:dyDescent="0.3">
      <c r="A238" s="57">
        <f t="shared" si="58"/>
        <v>13.113994267543907</v>
      </c>
      <c r="B238" s="12">
        <f t="shared" ref="B238:B301" si="75">B237*(1+B$42)</f>
        <v>2.0871570113583924</v>
      </c>
      <c r="C238" s="57" t="str">
        <f t="shared" si="59"/>
        <v>3.6056407994844-7508.4976862871i</v>
      </c>
      <c r="D238" s="57" t="str">
        <f t="shared" si="60"/>
        <v>3.47083333321909-5083.62788390159i</v>
      </c>
      <c r="E238" s="57" t="str">
        <f t="shared" si="61"/>
        <v>162.469537033003+0.00124551858297192i</v>
      </c>
      <c r="F238" s="57" t="str">
        <f t="shared" si="62"/>
        <v>3.07957957951978-95413.4358992324i</v>
      </c>
      <c r="G238" s="57" t="str">
        <f t="shared" si="63"/>
        <v>0.999999999980584-0.0000044063020738092i</v>
      </c>
      <c r="H238" s="57" t="str">
        <f t="shared" si="64"/>
        <v>550.000024786465-0.0240248454850909i</v>
      </c>
      <c r="I238" s="57" t="str">
        <f t="shared" si="65"/>
        <v>-4.05230816118423-355298.183778563i</v>
      </c>
      <c r="K238" s="57" t="str">
        <f t="shared" si="66"/>
        <v>0.00909090866386933-1.91095814358644E-06i</v>
      </c>
      <c r="L238" s="57" t="str">
        <f t="shared" si="67"/>
        <v>0.00075-317.726741499257i</v>
      </c>
      <c r="M238" s="57" t="str">
        <f t="shared" si="68"/>
        <v>0.00075-50.0619865807653i</v>
      </c>
      <c r="N238" s="57">
        <f t="shared" si="69"/>
        <v>90.027513890661268</v>
      </c>
      <c r="O238" s="57">
        <f t="shared" si="70"/>
        <v>77.51106202699107</v>
      </c>
      <c r="P238" s="371">
        <f t="shared" si="71"/>
        <v>77.51106202699107</v>
      </c>
      <c r="Q238" s="371">
        <f t="shared" si="72"/>
        <v>-89.972486109338732</v>
      </c>
      <c r="R238" s="12">
        <f t="shared" si="73"/>
        <v>90.027513890661268</v>
      </c>
      <c r="S238" s="57">
        <f t="shared" si="74"/>
        <v>2.0871570113583922E-3</v>
      </c>
      <c r="T238" s="12">
        <f t="shared" si="57"/>
        <v>77.51106202699107</v>
      </c>
    </row>
    <row r="239" spans="1:20" x14ac:dyDescent="0.3">
      <c r="A239" s="57">
        <f t="shared" si="58"/>
        <v>13.163827445760575</v>
      </c>
      <c r="B239" s="12">
        <f t="shared" si="75"/>
        <v>2.0950882080015543</v>
      </c>
      <c r="C239" s="57" t="str">
        <f t="shared" si="59"/>
        <v>3.6056407982653-7480.07341287968i</v>
      </c>
      <c r="D239" s="57" t="str">
        <f t="shared" si="60"/>
        <v>3.4708333332182-5064.38322778761i</v>
      </c>
      <c r="E239" s="57" t="str">
        <f t="shared" si="61"/>
        <v>162.469537033545+0.00125025155373188i</v>
      </c>
      <c r="F239" s="57" t="str">
        <f t="shared" si="62"/>
        <v>3.07957957951933-95052.237397226i</v>
      </c>
      <c r="G239" s="57" t="str">
        <f t="shared" si="63"/>
        <v>0.999999999980437-4.42304602168902E-06i</v>
      </c>
      <c r="H239" s="57" t="str">
        <f t="shared" si="64"/>
        <v>550.000024975198-0.024116139958981i</v>
      </c>
      <c r="I239" s="57" t="str">
        <f t="shared" si="65"/>
        <v>-4.05230819655424-353953.161889502i</v>
      </c>
      <c r="K239" s="57" t="str">
        <f t="shared" si="66"/>
        <v>0.00909090866061768-1.91821978380239E-06i</v>
      </c>
      <c r="L239" s="57" t="str">
        <f t="shared" si="67"/>
        <v>0.00075-316.523950487405i</v>
      </c>
      <c r="M239" s="57" t="str">
        <f t="shared" si="68"/>
        <v>0.00075-49.8724711902424i</v>
      </c>
      <c r="N239" s="57">
        <f t="shared" si="69"/>
        <v>90.027618443399817</v>
      </c>
      <c r="O239" s="57">
        <f t="shared" si="70"/>
        <v>77.478118214129651</v>
      </c>
      <c r="P239" s="371">
        <f t="shared" si="71"/>
        <v>77.478118214129651</v>
      </c>
      <c r="Q239" s="371">
        <f t="shared" si="72"/>
        <v>-89.972381556600183</v>
      </c>
      <c r="R239" s="12">
        <f t="shared" si="73"/>
        <v>90.027618443399817</v>
      </c>
      <c r="S239" s="57">
        <f t="shared" si="74"/>
        <v>2.0950882080015541E-3</v>
      </c>
      <c r="T239" s="12">
        <f t="shared" si="57"/>
        <v>77.478118214129651</v>
      </c>
    </row>
    <row r="240" spans="1:20" x14ac:dyDescent="0.3">
      <c r="A240" s="57">
        <f t="shared" si="58"/>
        <v>13.213849990054465</v>
      </c>
      <c r="B240" s="12">
        <f t="shared" si="75"/>
        <v>2.1030495431919602</v>
      </c>
      <c r="C240" s="57" t="str">
        <f t="shared" si="59"/>
        <v>3.60564079703693-7451.75674283954i</v>
      </c>
      <c r="D240" s="57" t="str">
        <f t="shared" si="60"/>
        <v>3.47083333321732-5045.21142452661i</v>
      </c>
      <c r="E240" s="57" t="str">
        <f t="shared" si="61"/>
        <v>162.469537034091+0.00125500250978236i</v>
      </c>
      <c r="F240" s="57" t="str">
        <f t="shared" si="62"/>
        <v>3.07957957951887-94692.4062535661i</v>
      </c>
      <c r="G240" s="57" t="str">
        <f t="shared" si="63"/>
        <v>0.999999999980288-4.43985359657078E-06i</v>
      </c>
      <c r="H240" s="57" t="str">
        <f t="shared" si="64"/>
        <v>550.000025165371-0.0242077813525711i</v>
      </c>
      <c r="I240" s="57" t="str">
        <f t="shared" si="65"/>
        <v>-4.05230823219398-352613.231735508i</v>
      </c>
      <c r="K240" s="57" t="str">
        <f t="shared" si="66"/>
        <v>0.00909090865734125-1.92550901824281E-06i</v>
      </c>
      <c r="L240" s="57" t="str">
        <f t="shared" si="67"/>
        <v>0.00075-315.325712778846i</v>
      </c>
      <c r="M240" s="57" t="str">
        <f t="shared" si="68"/>
        <v>0.00075-49.6836732319609i</v>
      </c>
      <c r="N240" s="57">
        <f t="shared" si="69"/>
        <v>90.027723393438251</v>
      </c>
      <c r="O240" s="57">
        <f t="shared" si="70"/>
        <v>77.445174401375255</v>
      </c>
      <c r="P240" s="371">
        <f t="shared" si="71"/>
        <v>77.445174401375255</v>
      </c>
      <c r="Q240" s="371">
        <f t="shared" si="72"/>
        <v>-89.972276606561749</v>
      </c>
      <c r="R240" s="12">
        <f t="shared" si="73"/>
        <v>90.027723393438251</v>
      </c>
      <c r="S240" s="57">
        <f t="shared" si="74"/>
        <v>2.1030495431919602E-3</v>
      </c>
      <c r="T240" s="12">
        <f t="shared" si="57"/>
        <v>77.445174401375255</v>
      </c>
    </row>
    <row r="241" spans="1:20" x14ac:dyDescent="0.3">
      <c r="A241" s="57">
        <f t="shared" si="58"/>
        <v>13.264062620016672</v>
      </c>
      <c r="B241" s="12">
        <f t="shared" si="75"/>
        <v>2.1110411314560897</v>
      </c>
      <c r="C241" s="57" t="str">
        <f t="shared" si="59"/>
        <v>3.60564079579924-7423.54726882194i</v>
      </c>
      <c r="D241" s="57" t="str">
        <f t="shared" si="60"/>
        <v>3.47083333321644-5026.11219832576i</v>
      </c>
      <c r="E241" s="57" t="str">
        <f t="shared" si="61"/>
        <v>162.469537034642+0.00125977151946752i</v>
      </c>
      <c r="F241" s="57" t="str">
        <f t="shared" si="62"/>
        <v>3.0795795795184-94333.9372919608i</v>
      </c>
      <c r="G241" s="57" t="str">
        <f t="shared" si="63"/>
        <v>0.999999999980138-4.45672504023708E-06i</v>
      </c>
      <c r="H241" s="57" t="str">
        <f t="shared" si="64"/>
        <v>550.000025356991-0.0242997709841626i</v>
      </c>
      <c r="I241" s="57" t="str">
        <f t="shared" si="65"/>
        <v>-4.05230826810463-351278.374041233i</v>
      </c>
      <c r="K241" s="57" t="str">
        <f t="shared" si="66"/>
        <v>0.00909090865403987-1.93282595176566E-06i</v>
      </c>
      <c r="L241" s="57" t="str">
        <f t="shared" si="67"/>
        <v>0.00075-314.132011136527i</v>
      </c>
      <c r="M241" s="57" t="str">
        <f t="shared" si="68"/>
        <v>0.00075-49.495589989999i</v>
      </c>
      <c r="N241" s="57">
        <f t="shared" si="69"/>
        <v>90.027828742286317</v>
      </c>
      <c r="O241" s="57">
        <f t="shared" si="70"/>
        <v>77.412230588728818</v>
      </c>
      <c r="P241" s="371">
        <f t="shared" si="71"/>
        <v>77.412230588728818</v>
      </c>
      <c r="Q241" s="371">
        <f t="shared" si="72"/>
        <v>-89.972171257713683</v>
      </c>
      <c r="R241" s="12">
        <f t="shared" si="73"/>
        <v>90.027828742286317</v>
      </c>
      <c r="S241" s="57">
        <f t="shared" si="74"/>
        <v>2.1110411314560896E-3</v>
      </c>
      <c r="T241" s="12">
        <f t="shared" si="57"/>
        <v>77.412230588728818</v>
      </c>
    </row>
    <row r="242" spans="1:20" x14ac:dyDescent="0.3">
      <c r="A242" s="57">
        <f t="shared" si="58"/>
        <v>13.314466057972735</v>
      </c>
      <c r="B242" s="12">
        <f t="shared" si="75"/>
        <v>2.1190630877556229</v>
      </c>
      <c r="C242" s="57" t="str">
        <f t="shared" si="59"/>
        <v>3.60564079455211-7395.44458502403i</v>
      </c>
      <c r="D242" s="57" t="str">
        <f t="shared" si="60"/>
        <v>3.47083333321557-5007.08527443629i</v>
      </c>
      <c r="E242" s="57" t="str">
        <f t="shared" si="61"/>
        <v>162.469537035196+0.00126455865139117i</v>
      </c>
      <c r="F242" s="57" t="str">
        <f t="shared" si="62"/>
        <v>3.07957957951796-93976.8253557141i</v>
      </c>
      <c r="G242" s="57" t="str">
        <f t="shared" si="63"/>
        <v>0.999999999979986-4.47366059538931E-06i</v>
      </c>
      <c r="H242" s="57" t="str">
        <f t="shared" si="64"/>
        <v>550.00002555007-0.0243921101770696i</v>
      </c>
      <c r="I242" s="57" t="str">
        <f t="shared" si="65"/>
        <v>-4.05230830428918-349948.569604302i</v>
      </c>
      <c r="K242" s="57" t="str">
        <f t="shared" si="66"/>
        <v>0.00909090865071336-1.94017068962735E-06i</v>
      </c>
      <c r="L242" s="57" t="str">
        <f t="shared" si="67"/>
        <v>0.00075-312.94282838865i</v>
      </c>
      <c r="M242" s="57" t="str">
        <f t="shared" si="68"/>
        <v>0.00075-49.3082187587158i</v>
      </c>
      <c r="N242" s="57">
        <f t="shared" si="69"/>
        <v>90.027934491459433</v>
      </c>
      <c r="O242" s="57">
        <f t="shared" si="70"/>
        <v>77.379286776191009</v>
      </c>
      <c r="P242" s="371">
        <f t="shared" si="71"/>
        <v>77.379286776191009</v>
      </c>
      <c r="Q242" s="371">
        <f t="shared" si="72"/>
        <v>-89.972065508540567</v>
      </c>
      <c r="R242" s="12">
        <f t="shared" si="73"/>
        <v>90.027934491459433</v>
      </c>
      <c r="S242" s="57">
        <f t="shared" si="74"/>
        <v>2.1190630877556231E-3</v>
      </c>
      <c r="T242" s="12">
        <f t="shared" si="57"/>
        <v>77.379286776191009</v>
      </c>
    </row>
    <row r="243" spans="1:20" x14ac:dyDescent="0.3">
      <c r="A243" s="57">
        <f t="shared" si="58"/>
        <v>13.365061028993034</v>
      </c>
      <c r="B243" s="12">
        <f t="shared" si="75"/>
        <v>2.1271155274890945</v>
      </c>
      <c r="C243" s="57" t="str">
        <f t="shared" si="59"/>
        <v>3.60564079329548-7367.44828717933i</v>
      </c>
      <c r="D243" s="57" t="str">
        <f t="shared" si="60"/>
        <v>3.47083333321467-4988.13037914947i</v>
      </c>
      <c r="E243" s="57" t="str">
        <f t="shared" si="61"/>
        <v>162.469537035755+0.00126936397441783i</v>
      </c>
      <c r="F243" s="57" t="str">
        <f t="shared" si="62"/>
        <v>3.07957957951748-93621.0653076499i</v>
      </c>
      <c r="G243" s="57" t="str">
        <f t="shared" si="63"/>
        <v>0.999999999979834-0.0000044906605056511i</v>
      </c>
      <c r="H243" s="57" t="str">
        <f t="shared" si="64"/>
        <v>550.000025744619-0.0244848002596319i</v>
      </c>
      <c r="I243" s="57" t="str">
        <f t="shared" si="65"/>
        <v>-4.05230834074893-348623.79929503i</v>
      </c>
      <c r="K243" s="57" t="str">
        <f t="shared" si="66"/>
        <v>0.00909090864736153-1.94754333748428E-06i</v>
      </c>
      <c r="L243" s="57" t="str">
        <f t="shared" si="67"/>
        <v>0.00075-311.758147428422i</v>
      </c>
      <c r="M243" s="57" t="str">
        <f t="shared" si="68"/>
        <v>0.00075-49.1215568427135i</v>
      </c>
      <c r="N243" s="57">
        <f t="shared" si="69"/>
        <v>90.028040642478885</v>
      </c>
      <c r="O243" s="57">
        <f t="shared" si="70"/>
        <v>77.346342963762766</v>
      </c>
      <c r="P243" s="371">
        <f t="shared" si="71"/>
        <v>77.346342963762766</v>
      </c>
      <c r="Q243" s="371">
        <f t="shared" si="72"/>
        <v>-89.971959357521115</v>
      </c>
      <c r="R243" s="12">
        <f t="shared" si="73"/>
        <v>90.028040642478885</v>
      </c>
      <c r="S243" s="57">
        <f t="shared" si="74"/>
        <v>2.1271155274890947E-3</v>
      </c>
      <c r="T243" s="12">
        <f t="shared" si="57"/>
        <v>77.346342963762766</v>
      </c>
    </row>
    <row r="244" spans="1:20" x14ac:dyDescent="0.3">
      <c r="A244" s="57">
        <f t="shared" si="58"/>
        <v>13.415848260903207</v>
      </c>
      <c r="B244" s="12">
        <f t="shared" si="75"/>
        <v>2.1351985664935529</v>
      </c>
      <c r="C244" s="57" t="str">
        <f t="shared" si="59"/>
        <v>3.60564079202927-7339.55797255159i</v>
      </c>
      <c r="D244" s="57" t="str">
        <f t="shared" si="60"/>
        <v>3.47083333321376-4969.24723979278i</v>
      </c>
      <c r="E244" s="57" t="str">
        <f t="shared" si="61"/>
        <v>162.469537036318+0.00127418755767375i</v>
      </c>
      <c r="F244" s="57" t="str">
        <f t="shared" si="62"/>
        <v>3.07957957951701-93266.6520300408i</v>
      </c>
      <c r="G244" s="57" t="str">
        <f t="shared" si="63"/>
        <v>0.99999999997968-4.50772501557189E-06i</v>
      </c>
      <c r="H244" s="57" t="str">
        <f t="shared" si="64"/>
        <v>550.000025940652-0.0245778425652411i</v>
      </c>
      <c r="I244" s="57" t="str">
        <f t="shared" si="65"/>
        <v>-4.05230837748746-347304.044056153i</v>
      </c>
      <c r="K244" s="57" t="str">
        <f t="shared" si="66"/>
        <v>0.00909090864398412-0.0000019549440013943i</v>
      </c>
      <c r="L244" s="57" t="str">
        <f t="shared" si="67"/>
        <v>0.00075-310.577951213809i</v>
      </c>
      <c r="M244" s="57" t="str">
        <f t="shared" si="68"/>
        <v>0.00075-48.9356015567976i</v>
      </c>
      <c r="N244" s="57">
        <f t="shared" si="69"/>
        <v>90.028147196871643</v>
      </c>
      <c r="O244" s="57">
        <f t="shared" si="70"/>
        <v>77.31339915144477</v>
      </c>
      <c r="P244" s="371">
        <f t="shared" si="71"/>
        <v>77.31339915144477</v>
      </c>
      <c r="Q244" s="371">
        <f t="shared" si="72"/>
        <v>-89.971852803128357</v>
      </c>
      <c r="R244" s="12">
        <f t="shared" si="73"/>
        <v>90.028147196871643</v>
      </c>
      <c r="S244" s="57">
        <f t="shared" si="74"/>
        <v>2.1351985664935531E-3</v>
      </c>
      <c r="T244" s="12">
        <f t="shared" si="57"/>
        <v>77.31339915144477</v>
      </c>
    </row>
    <row r="245" spans="1:20" x14ac:dyDescent="0.3">
      <c r="A245" s="57">
        <f t="shared" si="58"/>
        <v>13.46682848429464</v>
      </c>
      <c r="B245" s="12">
        <f t="shared" si="75"/>
        <v>2.1433123210462286</v>
      </c>
      <c r="C245" s="57" t="str">
        <f t="shared" si="59"/>
        <v>3.60564079075345-7311.77323992941i</v>
      </c>
      <c r="D245" s="57" t="str">
        <f t="shared" si="60"/>
        <v>3.47083333321287-4950.43558472595i</v>
      </c>
      <c r="E245" s="57" t="str">
        <f t="shared" si="61"/>
        <v>162.469537036885+0.00127902947054779i</v>
      </c>
      <c r="F245" s="57" t="str">
        <f t="shared" si="62"/>
        <v>3.07957957951654-92913.5804245335i</v>
      </c>
      <c r="G245" s="57" t="str">
        <f t="shared" si="63"/>
        <v>0.999999999979526-4.52485437063036E-06i</v>
      </c>
      <c r="H245" s="57" t="str">
        <f t="shared" si="64"/>
        <v>550.000026138176-0.0246712384323501i</v>
      </c>
      <c r="I245" s="57" t="str">
        <f t="shared" si="65"/>
        <v>-4.05230841450519-345989.284902549i</v>
      </c>
      <c r="K245" s="57" t="str">
        <f t="shared" si="66"/>
        <v>0.00909090864058104-1.96237278781836E-06i</v>
      </c>
      <c r="L245" s="57" t="str">
        <f t="shared" si="67"/>
        <v>0.00075-309.402222767294i</v>
      </c>
      <c r="M245" s="57" t="str">
        <f t="shared" si="68"/>
        <v>0.00075-48.7503502259391i</v>
      </c>
      <c r="N245" s="57">
        <f t="shared" si="69"/>
        <v>90.028254156170561</v>
      </c>
      <c r="O245" s="57">
        <f t="shared" si="70"/>
        <v>77.280455339238031</v>
      </c>
      <c r="P245" s="371">
        <f t="shared" si="71"/>
        <v>77.280455339238031</v>
      </c>
      <c r="Q245" s="371">
        <f t="shared" si="72"/>
        <v>-89.971745843829439</v>
      </c>
      <c r="R245" s="12">
        <f t="shared" si="73"/>
        <v>90.028254156170561</v>
      </c>
      <c r="S245" s="57">
        <f t="shared" si="74"/>
        <v>2.1433123210462287E-3</v>
      </c>
      <c r="T245" s="12">
        <f t="shared" si="57"/>
        <v>77.280455339238031</v>
      </c>
    </row>
    <row r="246" spans="1:20" x14ac:dyDescent="0.3">
      <c r="A246" s="57">
        <f t="shared" si="58"/>
        <v>13.51800243253496</v>
      </c>
      <c r="B246" s="12">
        <f t="shared" si="75"/>
        <v>2.1514569078662045</v>
      </c>
      <c r="C246" s="57" t="str">
        <f t="shared" si="59"/>
        <v>3.60564078946787-7284.09368962003i</v>
      </c>
      <c r="D246" s="57" t="str">
        <f t="shared" si="60"/>
        <v>3.47083333321192-4931.69514333695i</v>
      </c>
      <c r="E246" s="57" t="str">
        <f t="shared" si="61"/>
        <v>162.469537037457+0.00128388978269251i</v>
      </c>
      <c r="F246" s="57" t="str">
        <f t="shared" si="62"/>
        <v>3.07957957951604-92561.8454120732i</v>
      </c>
      <c r="G246" s="57" t="str">
        <f t="shared" si="63"/>
        <v>0.99999999997937-4.54204881723805E-06i</v>
      </c>
      <c r="H246" s="57" t="str">
        <f t="shared" si="64"/>
        <v>550.000026337201-0.0247649892044998i</v>
      </c>
      <c r="I246" s="57" t="str">
        <f t="shared" si="65"/>
        <v>-4.05230845180341-344679.50292096i</v>
      </c>
      <c r="K246" s="57" t="str">
        <f t="shared" si="66"/>
        <v>0.00909090863715209-1.96982980362191E-06i</v>
      </c>
      <c r="L246" s="57" t="str">
        <f t="shared" si="67"/>
        <v>0.00075-308.230945175626i</v>
      </c>
      <c r="M246" s="57" t="str">
        <f t="shared" si="68"/>
        <v>0.00075-48.5658001852354i</v>
      </c>
      <c r="N246" s="57">
        <f t="shared" si="69"/>
        <v>90.028361521914235</v>
      </c>
      <c r="O246" s="57">
        <f t="shared" si="70"/>
        <v>77.247511527143345</v>
      </c>
      <c r="P246" s="371">
        <f t="shared" si="71"/>
        <v>77.247511527143345</v>
      </c>
      <c r="Q246" s="371">
        <f t="shared" si="72"/>
        <v>-89.971638478085765</v>
      </c>
      <c r="R246" s="12">
        <f t="shared" si="73"/>
        <v>90.028361521914235</v>
      </c>
      <c r="S246" s="57">
        <f t="shared" si="74"/>
        <v>2.1514569078662045E-3</v>
      </c>
      <c r="T246" s="12">
        <f t="shared" si="57"/>
        <v>77.247511527143345</v>
      </c>
    </row>
    <row r="247" spans="1:20" x14ac:dyDescent="0.3">
      <c r="A247" s="57">
        <f t="shared" si="58"/>
        <v>13.569370841778595</v>
      </c>
      <c r="B247" s="12">
        <f t="shared" si="75"/>
        <v>2.1596324441160961</v>
      </c>
      <c r="C247" s="57" t="str">
        <f t="shared" si="59"/>
        <v>3.60564078817253-7256.5189234438i</v>
      </c>
      <c r="D247" s="57" t="str">
        <f t="shared" si="60"/>
        <v>3.47083333321101-4913.02564603832i</v>
      </c>
      <c r="E247" s="57" t="str">
        <f t="shared" si="61"/>
        <v>162.469537038033+0.00128876856402518i</v>
      </c>
      <c r="F247" s="57" t="str">
        <f t="shared" si="62"/>
        <v>3.07957957951556-92211.4419328352i</v>
      </c>
      <c r="G247" s="57" t="str">
        <f t="shared" si="63"/>
        <v>0.999999999979213-4.55930860274283E-06i</v>
      </c>
      <c r="H247" s="57" t="str">
        <f t="shared" si="64"/>
        <v>550.000026537746-0.024859096230343i</v>
      </c>
      <c r="I247" s="57" t="str">
        <f t="shared" si="65"/>
        <v>-4.05230848938736-343374.679269744i</v>
      </c>
      <c r="K247" s="57" t="str">
        <f t="shared" si="66"/>
        <v>0.00909090863369694-1.97731515607644E-06i</v>
      </c>
      <c r="L247" s="57" t="str">
        <f t="shared" si="67"/>
        <v>0.00075-307.064101589586i</v>
      </c>
      <c r="M247" s="57" t="str">
        <f t="shared" si="68"/>
        <v>0.00075-48.3819487798716i</v>
      </c>
      <c r="N247" s="57">
        <f t="shared" si="69"/>
        <v>90.028469295647156</v>
      </c>
      <c r="O247" s="57">
        <f t="shared" si="70"/>
        <v>77.214567715161522</v>
      </c>
      <c r="P247" s="371">
        <f t="shared" si="71"/>
        <v>77.214567715161522</v>
      </c>
      <c r="Q247" s="371">
        <f t="shared" si="72"/>
        <v>-89.971530704352844</v>
      </c>
      <c r="R247" s="12">
        <f t="shared" si="73"/>
        <v>90.028469295647156</v>
      </c>
      <c r="S247" s="57">
        <f t="shared" si="74"/>
        <v>2.1596324441160962E-3</v>
      </c>
      <c r="T247" s="12">
        <f t="shared" si="57"/>
        <v>77.214567715161522</v>
      </c>
    </row>
    <row r="248" spans="1:20" x14ac:dyDescent="0.3">
      <c r="A248" s="57">
        <f t="shared" si="58"/>
        <v>13.620934450977352</v>
      </c>
      <c r="B248" s="12">
        <f t="shared" si="75"/>
        <v>2.1678390474037372</v>
      </c>
      <c r="C248" s="57" t="str">
        <f t="shared" si="59"/>
        <v>3.60564078686729-7229.04854472846i</v>
      </c>
      <c r="D248" s="57" t="str">
        <f t="shared" si="60"/>
        <v>3.47083333321006-4894.426824263i</v>
      </c>
      <c r="E248" s="57" t="str">
        <f t="shared" si="61"/>
        <v>162.469537038613+0.00129366588472873i</v>
      </c>
      <c r="F248" s="57" t="str">
        <f t="shared" si="62"/>
        <v>3.07957957951507-91862.3649461465i</v>
      </c>
      <c r="G248" s="57" t="str">
        <f t="shared" si="63"/>
        <v>0.999999999979055-4.57663397543253E-06i</v>
      </c>
      <c r="H248" s="57" t="str">
        <f t="shared" si="64"/>
        <v>550.000026739816-0.024953560863648i</v>
      </c>
      <c r="I248" s="57" t="str">
        <f t="shared" si="65"/>
        <v>-4.05230852725648-342074.795178565i</v>
      </c>
      <c r="K248" s="57" t="str">
        <f t="shared" si="66"/>
        <v>0.00909090863021554-1.98482895286117E-06i</v>
      </c>
      <c r="L248" s="57" t="str">
        <f t="shared" si="67"/>
        <v>0.00075-305.901675223736i</v>
      </c>
      <c r="M248" s="57" t="str">
        <f t="shared" si="68"/>
        <v>0.00075-48.1987933650844i</v>
      </c>
      <c r="N248" s="57">
        <f t="shared" si="69"/>
        <v>90.028577478919715</v>
      </c>
      <c r="O248" s="57">
        <f t="shared" si="70"/>
        <v>77.181623903293428</v>
      </c>
      <c r="P248" s="371">
        <f t="shared" si="71"/>
        <v>77.181623903293428</v>
      </c>
      <c r="Q248" s="371">
        <f t="shared" si="72"/>
        <v>-89.971422521080285</v>
      </c>
      <c r="R248" s="12">
        <f t="shared" si="73"/>
        <v>90.028577478919715</v>
      </c>
      <c r="S248" s="57">
        <f t="shared" si="74"/>
        <v>2.1678390474037371E-3</v>
      </c>
      <c r="T248" s="12">
        <f t="shared" si="57"/>
        <v>77.181623903293428</v>
      </c>
    </row>
    <row r="249" spans="1:20" x14ac:dyDescent="0.3">
      <c r="A249" s="57">
        <f t="shared" si="58"/>
        <v>13.672694001891067</v>
      </c>
      <c r="B249" s="12">
        <f t="shared" si="75"/>
        <v>2.1760768357838716</v>
      </c>
      <c r="C249" s="57" t="str">
        <f t="shared" si="59"/>
        <v>3.60564078555216-7201.68215830348i</v>
      </c>
      <c r="D249" s="57" t="str">
        <f t="shared" si="60"/>
        <v>3.47083333320913-4875.89841046075i</v>
      </c>
      <c r="E249" s="57" t="str">
        <f t="shared" si="61"/>
        <v>162.469537039198+0.0012985818152528i</v>
      </c>
      <c r="F249" s="57" t="str">
        <f t="shared" si="62"/>
        <v>3.07957957951458-91514.6094304183i</v>
      </c>
      <c r="G249" s="57" t="str">
        <f t="shared" si="63"/>
        <v>0.999999999978895-4.59402518453844E-06i</v>
      </c>
      <c r="H249" s="57" t="str">
        <f t="shared" si="64"/>
        <v>550.000026943423-0.0250483844633334i</v>
      </c>
      <c r="I249" s="57" t="str">
        <f t="shared" si="65"/>
        <v>-4.052308565414-340779.831948158i</v>
      </c>
      <c r="K249" s="57" t="str">
        <f t="shared" si="66"/>
        <v>0.00909090862670764-1.99237130206444E-06i</v>
      </c>
      <c r="L249" s="57" t="str">
        <f t="shared" si="67"/>
        <v>0.00075-304.743649356182i</v>
      </c>
      <c r="M249" s="57" t="str">
        <f t="shared" si="68"/>
        <v>0.00075-48.0163313061211i</v>
      </c>
      <c r="N249" s="57">
        <f t="shared" si="69"/>
        <v>90.028686073288114</v>
      </c>
      <c r="O249" s="57">
        <f t="shared" si="70"/>
        <v>77.148680091540058</v>
      </c>
      <c r="P249" s="371">
        <f t="shared" si="71"/>
        <v>77.148680091540058</v>
      </c>
      <c r="Q249" s="371">
        <f t="shared" si="72"/>
        <v>-89.971313926711886</v>
      </c>
      <c r="R249" s="12">
        <f t="shared" si="73"/>
        <v>90.028686073288114</v>
      </c>
      <c r="S249" s="57">
        <f t="shared" si="74"/>
        <v>2.1760768357838717E-3</v>
      </c>
      <c r="T249" s="12">
        <f t="shared" si="57"/>
        <v>77.148680091540058</v>
      </c>
    </row>
    <row r="250" spans="1:20" x14ac:dyDescent="0.3">
      <c r="A250" s="57">
        <f t="shared" si="58"/>
        <v>13.724650239098253</v>
      </c>
      <c r="B250" s="12">
        <f t="shared" si="75"/>
        <v>2.1843459277598503</v>
      </c>
      <c r="C250" s="57" t="str">
        <f t="shared" si="59"/>
        <v>3.60564078422698-7174.41937049403i</v>
      </c>
      <c r="D250" s="57" t="str">
        <f t="shared" si="60"/>
        <v>3.47083333320818-4857.44013809408i</v>
      </c>
      <c r="E250" s="57" t="str">
        <f t="shared" si="61"/>
        <v>162.469537039787+0.00130351642631469i</v>
      </c>
      <c r="F250" s="57" t="str">
        <f t="shared" si="62"/>
        <v>3.07957957951407-91168.1703830702i</v>
      </c>
      <c r="G250" s="57" t="str">
        <f t="shared" si="63"/>
        <v>0.999999999978734-4.61148248023894E-06i</v>
      </c>
      <c r="H250" s="57" t="str">
        <f t="shared" si="64"/>
        <v>550.000027148585-0.0251435683934816i</v>
      </c>
      <c r="I250" s="57" t="str">
        <f t="shared" si="65"/>
        <v>-4.05230860386274-339489.770950043i</v>
      </c>
      <c r="K250" s="57" t="str">
        <f t="shared" si="66"/>
        <v>0.00909090862317296-0.0000019999423121853i</v>
      </c>
      <c r="L250" s="57" t="str">
        <f t="shared" si="67"/>
        <v>0.00075-303.590007328335i</v>
      </c>
      <c r="M250" s="57" t="str">
        <f t="shared" si="68"/>
        <v>0.00075-47.8345599782039i</v>
      </c>
      <c r="N250" s="57">
        <f t="shared" si="69"/>
        <v>90.028795080314524</v>
      </c>
      <c r="O250" s="57">
        <f t="shared" si="70"/>
        <v>77.115736279902052</v>
      </c>
      <c r="P250" s="371">
        <f t="shared" si="71"/>
        <v>77.115736279902052</v>
      </c>
      <c r="Q250" s="371">
        <f t="shared" si="72"/>
        <v>-89.971204919685476</v>
      </c>
      <c r="R250" s="12">
        <f t="shared" si="73"/>
        <v>90.028795080314524</v>
      </c>
      <c r="S250" s="57">
        <f t="shared" si="74"/>
        <v>2.1843459277598501E-3</v>
      </c>
      <c r="T250" s="12">
        <f t="shared" si="57"/>
        <v>77.115736279902052</v>
      </c>
    </row>
    <row r="251" spans="1:20" x14ac:dyDescent="0.3">
      <c r="A251" s="57">
        <f t="shared" si="58"/>
        <v>13.776803910006825</v>
      </c>
      <c r="B251" s="12">
        <f t="shared" si="75"/>
        <v>2.1926464422853376</v>
      </c>
      <c r="C251" s="57" t="str">
        <f t="shared" si="59"/>
        <v>3.60564078289176-7147.25978911593i</v>
      </c>
      <c r="D251" s="57" t="str">
        <f t="shared" si="60"/>
        <v>3.47083333320725-4839.05174163458i</v>
      </c>
      <c r="E251" s="57" t="str">
        <f t="shared" si="61"/>
        <v>162.469537040381+0.00130846978890049i</v>
      </c>
      <c r="F251" s="57" t="str">
        <f t="shared" si="62"/>
        <v>3.0795795795136-90823.0428204611i</v>
      </c>
      <c r="G251" s="57" t="str">
        <f t="shared" si="63"/>
        <v>0.999999999978572-0.0000046290061136631i</v>
      </c>
      <c r="H251" s="57" t="str">
        <f t="shared" si="64"/>
        <v>550.000027355307-0.0252391140233561i</v>
      </c>
      <c r="I251" s="57" t="str">
        <f t="shared" si="65"/>
        <v>-4.05230864260424-338204.59362626i</v>
      </c>
      <c r="K251" s="57" t="str">
        <f t="shared" si="66"/>
        <v>0.0090909086196114-2.00754209213516E-06i</v>
      </c>
      <c r="L251" s="57" t="str">
        <f t="shared" si="67"/>
        <v>0.00075-302.440732544665i</v>
      </c>
      <c r="M251" s="57" t="str">
        <f t="shared" si="68"/>
        <v>0.00075-47.6534767664913i</v>
      </c>
      <c r="N251" s="57">
        <f t="shared" si="69"/>
        <v>90.028904501567027</v>
      </c>
      <c r="O251" s="57">
        <f t="shared" si="70"/>
        <v>77.082792468380504</v>
      </c>
      <c r="P251" s="371">
        <f t="shared" si="71"/>
        <v>77.082792468380504</v>
      </c>
      <c r="Q251" s="371">
        <f t="shared" si="72"/>
        <v>-89.971095498432973</v>
      </c>
      <c r="R251" s="12">
        <f t="shared" si="73"/>
        <v>90.028904501567027</v>
      </c>
      <c r="S251" s="57">
        <f t="shared" si="74"/>
        <v>2.1926464422853376E-3</v>
      </c>
      <c r="T251" s="12">
        <f t="shared" si="57"/>
        <v>77.082792468380504</v>
      </c>
    </row>
    <row r="252" spans="1:20" x14ac:dyDescent="0.3">
      <c r="A252" s="57">
        <f t="shared" si="58"/>
        <v>13.829155764864852</v>
      </c>
      <c r="B252" s="12">
        <f t="shared" si="75"/>
        <v>2.2009784987660219</v>
      </c>
      <c r="C252" s="57" t="str">
        <f t="shared" si="59"/>
        <v>3.60564078154632-7120.20302346934i</v>
      </c>
      <c r="D252" s="57" t="str">
        <f t="shared" si="60"/>
        <v>3.47083333320627-4820.73295655893i</v>
      </c>
      <c r="E252" s="57" t="str">
        <f t="shared" si="61"/>
        <v>162.469537040979+0.00131344197426604i</v>
      </c>
      <c r="F252" s="57" t="str">
        <f t="shared" si="62"/>
        <v>3.07957957951308-90479.2217778135i</v>
      </c>
      <c r="G252" s="57" t="str">
        <f t="shared" si="63"/>
        <v>0.999999999978409-4.64659633689427E-06i</v>
      </c>
      <c r="H252" s="57" t="str">
        <f t="shared" si="64"/>
        <v>550.000027563601-0.0253350227274238i</v>
      </c>
      <c r="I252" s="57" t="str">
        <f t="shared" si="65"/>
        <v>-4.0523086816401-336924.281489095i</v>
      </c>
      <c r="K252" s="57" t="str">
        <f t="shared" si="66"/>
        <v>0.00909090861602275-2.01517075123927E-06i</v>
      </c>
      <c r="L252" s="57" t="str">
        <f t="shared" si="67"/>
        <v>0.00075-301.29580847247i</v>
      </c>
      <c r="M252" s="57" t="str">
        <f t="shared" si="68"/>
        <v>0.00075-47.4730790660404i</v>
      </c>
      <c r="N252" s="57">
        <f t="shared" si="69"/>
        <v>90.029014338619689</v>
      </c>
      <c r="O252" s="57">
        <f t="shared" si="70"/>
        <v>77.049848656976138</v>
      </c>
      <c r="P252" s="371">
        <f t="shared" si="71"/>
        <v>77.049848656976138</v>
      </c>
      <c r="Q252" s="371">
        <f t="shared" si="72"/>
        <v>-89.970985661380311</v>
      </c>
      <c r="R252" s="12">
        <f t="shared" si="73"/>
        <v>90.029014338619689</v>
      </c>
      <c r="S252" s="57">
        <f t="shared" si="74"/>
        <v>2.2009784987660221E-3</v>
      </c>
      <c r="T252" s="12">
        <f t="shared" si="57"/>
        <v>77.049848656976138</v>
      </c>
    </row>
    <row r="253" spans="1:20" x14ac:dyDescent="0.3">
      <c r="A253" s="57">
        <f t="shared" si="58"/>
        <v>13.881706556771338</v>
      </c>
      <c r="B253" s="12">
        <f t="shared" si="75"/>
        <v>2.2093422170613328</v>
      </c>
      <c r="C253" s="57" t="str">
        <f t="shared" si="59"/>
        <v>3.60564078019068-7093.24868433374i</v>
      </c>
      <c r="D253" s="57" t="str">
        <f t="shared" si="60"/>
        <v>3.47083333320532-4802.48351934534i</v>
      </c>
      <c r="E253" s="57" t="str">
        <f t="shared" si="61"/>
        <v>162.469537041582+0.00131843305393787i</v>
      </c>
      <c r="F253" s="57" t="str">
        <f t="shared" si="62"/>
        <v>3.07957957951259-90136.7023091483i</v>
      </c>
      <c r="G253" s="57" t="str">
        <f t="shared" si="63"/>
        <v>0.999999999978245-0.0000046642534029737i</v>
      </c>
      <c r="H253" s="57" t="str">
        <f t="shared" si="64"/>
        <v>550.000027773483-0.0254312958853785i</v>
      </c>
      <c r="I253" s="57" t="str">
        <f t="shared" si="65"/>
        <v>-4.05230872097419-335648.816120837i</v>
      </c>
      <c r="K253" s="57" t="str">
        <f t="shared" si="66"/>
        <v>0.00909090861240675-2.02282839923828E-06i</v>
      </c>
      <c r="L253" s="57" t="str">
        <f t="shared" si="67"/>
        <v>0.00075-300.155218641631i</v>
      </c>
      <c r="M253" s="57" t="str">
        <f t="shared" si="68"/>
        <v>0.00075-47.2933642817696i</v>
      </c>
      <c r="N253" s="57">
        <f t="shared" si="69"/>
        <v>90.029124593052558</v>
      </c>
      <c r="O253" s="57">
        <f t="shared" si="70"/>
        <v>77.016904845690021</v>
      </c>
      <c r="P253" s="371">
        <f t="shared" si="71"/>
        <v>77.016904845690021</v>
      </c>
      <c r="Q253" s="371">
        <f t="shared" si="72"/>
        <v>-89.970875406947442</v>
      </c>
      <c r="R253" s="12">
        <f t="shared" si="73"/>
        <v>90.029124593052558</v>
      </c>
      <c r="S253" s="57">
        <f t="shared" si="74"/>
        <v>2.2093422170613329E-3</v>
      </c>
      <c r="T253" s="12">
        <f t="shared" si="57"/>
        <v>77.016904845690021</v>
      </c>
    </row>
    <row r="254" spans="1:20" x14ac:dyDescent="0.3">
      <c r="A254" s="57">
        <f t="shared" si="58"/>
        <v>13.934457041687072</v>
      </c>
      <c r="B254" s="12">
        <f t="shared" si="75"/>
        <v>2.2177377174861661</v>
      </c>
      <c r="C254" s="57" t="str">
        <f t="shared" si="59"/>
        <v>3.60564077882467-7066.3963839618i</v>
      </c>
      <c r="D254" s="57" t="str">
        <f t="shared" si="60"/>
        <v>3.47083333320433-4784.30316746944i</v>
      </c>
      <c r="E254" s="57" t="str">
        <f t="shared" si="61"/>
        <v>162.469537042189+0.00132344309971442i</v>
      </c>
      <c r="F254" s="57" t="str">
        <f t="shared" si="62"/>
        <v>3.07957957951207-89795.4794872058i</v>
      </c>
      <c r="G254" s="57" t="str">
        <f t="shared" si="63"/>
        <v>0.999999999978079-4.68197756590423E-06i</v>
      </c>
      <c r="H254" s="57" t="str">
        <f t="shared" si="64"/>
        <v>550.000027984959-0.0255279348821485i</v>
      </c>
      <c r="I254" s="57" t="str">
        <f t="shared" si="65"/>
        <v>-4.05230876060524-334378.179173479i</v>
      </c>
      <c r="K254" s="57" t="str">
        <f t="shared" si="66"/>
        <v>0.00909090860876328-2.03051514628994E-06i</v>
      </c>
      <c r="L254" s="57" t="str">
        <f t="shared" si="67"/>
        <v>0.00075-299.018946644382i</v>
      </c>
      <c r="M254" s="57" t="str">
        <f t="shared" si="68"/>
        <v>0.00075-47.1143298284217i</v>
      </c>
      <c r="N254" s="57">
        <f t="shared" si="69"/>
        <v>90.029235266451636</v>
      </c>
      <c r="O254" s="57">
        <f t="shared" si="70"/>
        <v>76.983961034522906</v>
      </c>
      <c r="P254" s="371">
        <f t="shared" si="71"/>
        <v>76.983961034522906</v>
      </c>
      <c r="Q254" s="371">
        <f t="shared" si="72"/>
        <v>-89.970764733548364</v>
      </c>
      <c r="R254" s="12">
        <f t="shared" si="73"/>
        <v>90.029235266451636</v>
      </c>
      <c r="S254" s="57">
        <f t="shared" si="74"/>
        <v>2.217737717486166E-3</v>
      </c>
      <c r="T254" s="12">
        <f t="shared" si="57"/>
        <v>76.983961034522906</v>
      </c>
    </row>
    <row r="255" spans="1:20" x14ac:dyDescent="0.3">
      <c r="A255" s="57">
        <f t="shared" si="58"/>
        <v>13.987407978445482</v>
      </c>
      <c r="B255" s="12">
        <f t="shared" si="75"/>
        <v>2.2261651208126136</v>
      </c>
      <c r="C255" s="57" t="str">
        <f t="shared" si="59"/>
        <v>3.60564077744828-7039.64573607418i</v>
      </c>
      <c r="D255" s="57" t="str">
        <f t="shared" si="60"/>
        <v>3.47083333320335-4766.19163940084i</v>
      </c>
      <c r="E255" s="57" t="str">
        <f t="shared" si="61"/>
        <v>162.469537042801+0.00132847218366687i</v>
      </c>
      <c r="F255" s="57" t="str">
        <f t="shared" si="62"/>
        <v>3.07957957951156-89455.5484033828i</v>
      </c>
      <c r="G255" s="57" t="str">
        <f t="shared" si="63"/>
        <v>0.999999999977912-4.69976908065387E-06i</v>
      </c>
      <c r="H255" s="57" t="str">
        <f t="shared" si="64"/>
        <v>550.000028198051-0.0256249411079391i</v>
      </c>
      <c r="I255" s="57" t="str">
        <f t="shared" si="65"/>
        <v>-4.0523088005406-333112.352368492i</v>
      </c>
      <c r="K255" s="57" t="str">
        <f t="shared" si="66"/>
        <v>0.00909090860509197-2.03823110297044E-06i</v>
      </c>
      <c r="L255" s="57" t="str">
        <f t="shared" si="67"/>
        <v>0.00075-297.886976135069i</v>
      </c>
      <c r="M255" s="57" t="str">
        <f t="shared" si="68"/>
        <v>0.00075-46.9359731305255i</v>
      </c>
      <c r="N255" s="57">
        <f t="shared" si="69"/>
        <v>90.029346360409008</v>
      </c>
      <c r="O255" s="57">
        <f t="shared" si="70"/>
        <v>76.951017223475702</v>
      </c>
      <c r="P255" s="371">
        <f t="shared" si="71"/>
        <v>76.951017223475702</v>
      </c>
      <c r="Q255" s="371">
        <f t="shared" si="72"/>
        <v>-89.970653639590992</v>
      </c>
      <c r="R255" s="12">
        <f t="shared" si="73"/>
        <v>90.029346360409008</v>
      </c>
      <c r="S255" s="57">
        <f t="shared" si="74"/>
        <v>2.2261651208126138E-3</v>
      </c>
      <c r="T255" s="12">
        <f t="shared" si="57"/>
        <v>76.951017223475702</v>
      </c>
    </row>
    <row r="256" spans="1:20" x14ac:dyDescent="0.3">
      <c r="A256" s="57">
        <f t="shared" si="58"/>
        <v>14.040560128763575</v>
      </c>
      <c r="B256" s="12">
        <f t="shared" si="75"/>
        <v>2.2346245482717015</v>
      </c>
      <c r="C256" s="57" t="str">
        <f t="shared" si="59"/>
        <v>3.60564077606141-7012.99635585387i</v>
      </c>
      <c r="D256" s="57" t="str">
        <f t="shared" si="60"/>
        <v>3.47083333320236-4748.14867459909i</v>
      </c>
      <c r="E256" s="57" t="str">
        <f t="shared" si="61"/>
        <v>162.469537043418+0.00133352037814033i</v>
      </c>
      <c r="F256" s="57" t="str">
        <f t="shared" si="62"/>
        <v>3.07957957951104-89116.9041676559i</v>
      </c>
      <c r="G256" s="57" t="str">
        <f t="shared" si="63"/>
        <v>0.999999999977744-4.71762820315956E-06i</v>
      </c>
      <c r="H256" s="57" t="str">
        <f t="shared" si="64"/>
        <v>550.000028412765-0.0257223159582254i</v>
      </c>
      <c r="I256" s="57" t="str">
        <f t="shared" si="65"/>
        <v>-4.05230884077982-331851.317496527i</v>
      </c>
      <c r="K256" s="57" t="str">
        <f t="shared" si="66"/>
        <v>0.00909090860139272-2.04597638027632E-06i</v>
      </c>
      <c r="L256" s="57" t="str">
        <f t="shared" si="67"/>
        <v>0.00075-296.759290829915i</v>
      </c>
      <c r="M256" s="57" t="str">
        <f t="shared" si="68"/>
        <v>0.00075-46.7582916223606i</v>
      </c>
      <c r="N256" s="57">
        <f t="shared" si="69"/>
        <v>90.029457876522812</v>
      </c>
      <c r="O256" s="57">
        <f t="shared" si="70"/>
        <v>76.91807341254939</v>
      </c>
      <c r="P256" s="371">
        <f t="shared" si="71"/>
        <v>76.91807341254939</v>
      </c>
      <c r="Q256" s="371">
        <f t="shared" si="72"/>
        <v>-89.970542123477188</v>
      </c>
      <c r="R256" s="12">
        <f t="shared" si="73"/>
        <v>90.029457876522812</v>
      </c>
      <c r="S256" s="57">
        <f t="shared" si="74"/>
        <v>2.2346245482717016E-3</v>
      </c>
      <c r="T256" s="12">
        <f t="shared" si="57"/>
        <v>76.91807341254939</v>
      </c>
    </row>
    <row r="257" spans="1:20" x14ac:dyDescent="0.3">
      <c r="A257" s="57">
        <f t="shared" si="58"/>
        <v>14.093914257252877</v>
      </c>
      <c r="B257" s="12">
        <f t="shared" si="75"/>
        <v>2.2431161215551341</v>
      </c>
      <c r="C257" s="57" t="str">
        <f t="shared" si="59"/>
        <v>3.60564077466398-6986.44785994055i</v>
      </c>
      <c r="D257" s="57" t="str">
        <f t="shared" si="60"/>
        <v>3.47083333320137-4730.17401351009i</v>
      </c>
      <c r="E257" s="57" t="str">
        <f t="shared" si="61"/>
        <v>162.469537044039+0.00133858775575479i</v>
      </c>
      <c r="F257" s="57" t="str">
        <f t="shared" si="62"/>
        <v>3.07957957951052-88779.5419085141i</v>
      </c>
      <c r="G257" s="57" t="str">
        <f t="shared" si="63"/>
        <v>0.999999999977575-4.73555519033077E-06i</v>
      </c>
      <c r="H257" s="57" t="str">
        <f t="shared" si="64"/>
        <v>550.000028629113-0.0258200608337901i</v>
      </c>
      <c r="I257" s="57" t="str">
        <f t="shared" si="65"/>
        <v>-4.05230888132522-330595.056417174i</v>
      </c>
      <c r="K257" s="57" t="str">
        <f t="shared" si="66"/>
        <v>0.00909090859766532-2.05375108962583E-06i</v>
      </c>
      <c r="L257" s="57" t="str">
        <f t="shared" si="67"/>
        <v>0.00075-295.63587450679i</v>
      </c>
      <c r="M257" s="57" t="str">
        <f t="shared" si="68"/>
        <v>0.00075-46.5812827479185i</v>
      </c>
      <c r="N257" s="57">
        <f t="shared" si="69"/>
        <v>90.029569816397199</v>
      </c>
      <c r="O257" s="57">
        <f t="shared" si="70"/>
        <v>76.885129601744836</v>
      </c>
      <c r="P257" s="371">
        <f t="shared" si="71"/>
        <v>76.885129601744836</v>
      </c>
      <c r="Q257" s="371">
        <f t="shared" si="72"/>
        <v>-89.970430183602801</v>
      </c>
      <c r="R257" s="12">
        <f t="shared" si="73"/>
        <v>90.029569816397199</v>
      </c>
      <c r="S257" s="57">
        <f t="shared" si="74"/>
        <v>2.2431161215551339E-3</v>
      </c>
      <c r="T257" s="12">
        <f t="shared" si="57"/>
        <v>76.885129601744836</v>
      </c>
    </row>
    <row r="258" spans="1:20" x14ac:dyDescent="0.3">
      <c r="A258" s="57">
        <f t="shared" si="58"/>
        <v>14.147471131430439</v>
      </c>
      <c r="B258" s="12">
        <f t="shared" si="75"/>
        <v>2.2516399628170438</v>
      </c>
      <c r="C258" s="57" t="str">
        <f t="shared" si="59"/>
        <v>3.60564077325592-6959.9998664253i</v>
      </c>
      <c r="D258" s="57" t="str">
        <f t="shared" si="60"/>
        <v>3.47083333320037-4712.26739756234i</v>
      </c>
      <c r="E258" s="57" t="str">
        <f t="shared" si="61"/>
        <v>162.469537044665+0.00134367438940622i</v>
      </c>
      <c r="F258" s="57" t="str">
        <f t="shared" si="62"/>
        <v>3.07957957951-88443.4567728886i</v>
      </c>
      <c r="G258" s="57" t="str">
        <f t="shared" si="63"/>
        <v>0.999999999977404-4.75355030005322E-06i</v>
      </c>
      <c r="H258" s="57" t="str">
        <f t="shared" si="64"/>
        <v>550.000028847106-0.0259181771407384i</v>
      </c>
      <c r="I258" s="57" t="str">
        <f t="shared" si="65"/>
        <v>-4.05230892217891-329343.551058697i</v>
      </c>
      <c r="K258" s="57" t="str">
        <f t="shared" si="66"/>
        <v>0.00909090859390957-2.06155534286063E-06i</v>
      </c>
      <c r="L258" s="57" t="str">
        <f t="shared" si="67"/>
        <v>0.00075-294.51671100497i</v>
      </c>
      <c r="M258" s="57" t="str">
        <f t="shared" si="68"/>
        <v>0.00075-46.4049439608673i</v>
      </c>
      <c r="N258" s="57">
        <f t="shared" si="69"/>
        <v>90.029682181642443</v>
      </c>
      <c r="O258" s="57">
        <f t="shared" si="70"/>
        <v>76.852185791063107</v>
      </c>
      <c r="P258" s="371">
        <f t="shared" si="71"/>
        <v>76.852185791063107</v>
      </c>
      <c r="Q258" s="371">
        <f t="shared" si="72"/>
        <v>-89.970317818357557</v>
      </c>
      <c r="R258" s="12">
        <f t="shared" si="73"/>
        <v>90.029682181642443</v>
      </c>
      <c r="S258" s="57">
        <f t="shared" si="74"/>
        <v>2.2516399628170437E-3</v>
      </c>
      <c r="T258" s="12">
        <f t="shared" si="57"/>
        <v>76.852185791063107</v>
      </c>
    </row>
    <row r="259" spans="1:20" x14ac:dyDescent="0.3">
      <c r="A259" s="57">
        <f t="shared" si="58"/>
        <v>14.201231521729875</v>
      </c>
      <c r="B259" s="12">
        <f t="shared" si="75"/>
        <v>2.2601961946757485</v>
      </c>
      <c r="C259" s="57" t="str">
        <f t="shared" si="59"/>
        <v>3.60564077183713-6933.65199484466i</v>
      </c>
      <c r="D259" s="57" t="str">
        <f t="shared" si="60"/>
        <v>3.47083333319935-4694.42856916307i</v>
      </c>
      <c r="E259" s="57" t="str">
        <f t="shared" si="61"/>
        <v>162.469537045296+0.00134878035226759i</v>
      </c>
      <c r="F259" s="57" t="str">
        <f t="shared" si="62"/>
        <v>3.07957957950945-88108.6439260805i</v>
      </c>
      <c r="G259" s="57" t="str">
        <f t="shared" si="63"/>
        <v>0.999999999977232-0.0000047716137911926i</v>
      </c>
      <c r="H259" s="57" t="str">
        <f t="shared" si="64"/>
        <v>550.000029066761-0.0260166662905209i</v>
      </c>
      <c r="I259" s="57" t="str">
        <f t="shared" si="65"/>
        <v>-4.05230896334395-328096.783417769i</v>
      </c>
      <c r="K259" s="57" t="str">
        <f t="shared" si="66"/>
        <v>0.00909090859012518-2.06938925224735E-06i</v>
      </c>
      <c r="L259" s="57" t="str">
        <f t="shared" si="67"/>
        <v>0.00075-293.401784224916i</v>
      </c>
      <c r="M259" s="57" t="str">
        <f t="shared" si="68"/>
        <v>0.00075-46.2292727245142i</v>
      </c>
      <c r="N259" s="57">
        <f t="shared" si="69"/>
        <v>90.029794973874985</v>
      </c>
      <c r="O259" s="57">
        <f t="shared" si="70"/>
        <v>76.819241980504898</v>
      </c>
      <c r="P259" s="371">
        <f t="shared" si="71"/>
        <v>76.819241980504898</v>
      </c>
      <c r="Q259" s="371">
        <f t="shared" si="72"/>
        <v>-89.970205026125015</v>
      </c>
      <c r="R259" s="12">
        <f t="shared" si="73"/>
        <v>90.029794973874985</v>
      </c>
      <c r="S259" s="57">
        <f t="shared" si="74"/>
        <v>2.2601961946757485E-3</v>
      </c>
      <c r="T259" s="12">
        <f t="shared" si="57"/>
        <v>76.819241980504898</v>
      </c>
    </row>
    <row r="260" spans="1:20" x14ac:dyDescent="0.3">
      <c r="A260" s="57">
        <f t="shared" si="58"/>
        <v>14.255196201512447</v>
      </c>
      <c r="B260" s="12">
        <f t="shared" si="75"/>
        <v>2.2687849402155162</v>
      </c>
      <c r="C260" s="57" t="str">
        <f t="shared" si="59"/>
        <v>3.60564077040756-6907.40386617591i</v>
      </c>
      <c r="D260" s="57" t="str">
        <f t="shared" si="60"/>
        <v>3.47083333319835-4676.65727169486i</v>
      </c>
      <c r="E260" s="57" t="str">
        <f t="shared" si="61"/>
        <v>162.469537045932+0.0013539057177899i</v>
      </c>
      <c r="F260" s="57" t="str">
        <f t="shared" si="62"/>
        <v>3.07957957950893-87775.0985516965i</v>
      </c>
      <c r="G260" s="57" t="str">
        <f t="shared" si="63"/>
        <v>0.999999999977058-4.78974592359829E-06i</v>
      </c>
      <c r="H260" s="57" t="str">
        <f t="shared" si="64"/>
        <v>550.000029288085-0.0261155296999472i</v>
      </c>
      <c r="I260" s="57" t="str">
        <f t="shared" si="65"/>
        <v>-4.05230900482109-326854.735559221i</v>
      </c>
      <c r="K260" s="57" t="str">
        <f t="shared" si="66"/>
        <v>0.00909090858631204-2.07725293047929E-06i</v>
      </c>
      <c r="L260" s="57" t="str">
        <f t="shared" si="67"/>
        <v>0.00075-292.291078128029i</v>
      </c>
      <c r="M260" s="57" t="str">
        <f t="shared" si="68"/>
        <v>0.00075-46.0542665117693i</v>
      </c>
      <c r="N260" s="57">
        <f t="shared" si="69"/>
        <v>90.029908194717351</v>
      </c>
      <c r="O260" s="57">
        <f t="shared" si="70"/>
        <v>76.786298170071476</v>
      </c>
      <c r="P260" s="371">
        <f t="shared" si="71"/>
        <v>76.786298170071476</v>
      </c>
      <c r="Q260" s="371">
        <f t="shared" si="72"/>
        <v>-89.970091805282649</v>
      </c>
      <c r="R260" s="12">
        <f t="shared" si="73"/>
        <v>90.029908194717351</v>
      </c>
      <c r="S260" s="57">
        <f t="shared" si="74"/>
        <v>2.2687849402155164E-3</v>
      </c>
      <c r="T260" s="12">
        <f t="shared" si="57"/>
        <v>76.786298170071476</v>
      </c>
    </row>
    <row r="261" spans="1:20" x14ac:dyDescent="0.3">
      <c r="A261" s="57">
        <f t="shared" si="58"/>
        <v>14.309365947078195</v>
      </c>
      <c r="B261" s="12">
        <f t="shared" si="75"/>
        <v>2.2774063229883352</v>
      </c>
      <c r="C261" s="57" t="str">
        <f t="shared" si="59"/>
        <v>3.60564076896704-6881.25510283057i</v>
      </c>
      <c r="D261" s="57" t="str">
        <f t="shared" si="60"/>
        <v>3.4708333331973-4658.95324951152i</v>
      </c>
      <c r="E261" s="57" t="str">
        <f t="shared" si="61"/>
        <v>162.469537046572+0.0013590505597033i</v>
      </c>
      <c r="F261" s="57" t="str">
        <f t="shared" si="62"/>
        <v>3.07957957950838-87442.8158515725i</v>
      </c>
      <c r="G261" s="57" t="str">
        <f t="shared" si="63"/>
        <v>0.999999999976884-4.80794695810713E-06i</v>
      </c>
      <c r="H261" s="57" t="str">
        <f t="shared" si="64"/>
        <v>550.000029511101-0.0262147687912211i</v>
      </c>
      <c r="I261" s="57" t="str">
        <f t="shared" si="65"/>
        <v>-4.05230904661661-325617.389615779i</v>
      </c>
      <c r="K261" s="57" t="str">
        <f t="shared" si="66"/>
        <v>0.00909090858246976-2.08514649067784E-06i</v>
      </c>
      <c r="L261" s="57" t="str">
        <f t="shared" si="67"/>
        <v>0.00075-291.184576736431i</v>
      </c>
      <c r="M261" s="57" t="str">
        <f t="shared" si="68"/>
        <v>0.00075-45.87992280511i</v>
      </c>
      <c r="N261" s="57">
        <f t="shared" si="69"/>
        <v>90.030021845798231</v>
      </c>
      <c r="O261" s="57">
        <f t="shared" si="70"/>
        <v>76.75335435976335</v>
      </c>
      <c r="P261" s="371">
        <f t="shared" si="71"/>
        <v>76.75335435976335</v>
      </c>
      <c r="Q261" s="371">
        <f t="shared" si="72"/>
        <v>-89.969978154201769</v>
      </c>
      <c r="R261" s="12">
        <f t="shared" si="73"/>
        <v>90.030021845798231</v>
      </c>
      <c r="S261" s="57">
        <f t="shared" si="74"/>
        <v>2.2774063229883353E-3</v>
      </c>
      <c r="T261" s="12">
        <f t="shared" si="57"/>
        <v>76.75335435976335</v>
      </c>
    </row>
    <row r="262" spans="1:20" x14ac:dyDescent="0.3">
      <c r="A262" s="57">
        <f t="shared" si="58"/>
        <v>14.363741537677093</v>
      </c>
      <c r="B262" s="12">
        <f t="shared" si="75"/>
        <v>2.286060467015691</v>
      </c>
      <c r="C262" s="57" t="str">
        <f t="shared" si="59"/>
        <v>3.60564076751559-6855.20532865019i</v>
      </c>
      <c r="D262" s="57" t="str">
        <f t="shared" si="60"/>
        <v>3.47083333319627-4641.31624793482i</v>
      </c>
      <c r="E262" s="57" t="str">
        <f t="shared" si="61"/>
        <v>162.469537047217+0.0013642149520181i</v>
      </c>
      <c r="F262" s="57" t="str">
        <f t="shared" si="62"/>
        <v>3.07957957950785-87111.7910457115i</v>
      </c>
      <c r="G262" s="57" t="str">
        <f t="shared" si="63"/>
        <v>0.999999999976708-4.82621715654709E-06i</v>
      </c>
      <c r="H262" s="57" t="str">
        <f t="shared" si="64"/>
        <v>550.00002973581-0.0263143849919354i</v>
      </c>
      <c r="I262" s="57" t="str">
        <f t="shared" si="65"/>
        <v>-4.05230908872824-324384.727787802i</v>
      </c>
      <c r="K262" s="57" t="str">
        <f t="shared" si="66"/>
        <v>0.00909090857859831-2.09307004639448E-06i</v>
      </c>
      <c r="L262" s="57" t="str">
        <f t="shared" si="67"/>
        <v>0.00075-290.082264132727i</v>
      </c>
      <c r="M262" s="57" t="str">
        <f t="shared" si="68"/>
        <v>0.00075-45.7062390965432i</v>
      </c>
      <c r="N262" s="57">
        <f t="shared" si="69"/>
        <v>90.030135928752571</v>
      </c>
      <c r="O262" s="57">
        <f t="shared" si="70"/>
        <v>76.720410549581842</v>
      </c>
      <c r="P262" s="371">
        <f t="shared" si="71"/>
        <v>76.720410549581842</v>
      </c>
      <c r="Q262" s="371">
        <f t="shared" si="72"/>
        <v>-89.969864071247429</v>
      </c>
      <c r="R262" s="12">
        <f t="shared" si="73"/>
        <v>90.030135928752571</v>
      </c>
      <c r="S262" s="57">
        <f t="shared" si="74"/>
        <v>2.2860604670156908E-3</v>
      </c>
      <c r="T262" s="12">
        <f t="shared" si="57"/>
        <v>76.720410549581842</v>
      </c>
    </row>
    <row r="263" spans="1:20" x14ac:dyDescent="0.3">
      <c r="A263" s="57">
        <f t="shared" si="58"/>
        <v>14.418323755520266</v>
      </c>
      <c r="B263" s="12">
        <f t="shared" si="75"/>
        <v>2.2947474967903507</v>
      </c>
      <c r="C263" s="57" t="str">
        <f t="shared" si="59"/>
        <v>3.60564076605306-6829.25416889986i</v>
      </c>
      <c r="D263" s="57" t="str">
        <f t="shared" si="60"/>
        <v>3.47083333319521-4623.74601325054i</v>
      </c>
      <c r="E263" s="57" t="str">
        <f t="shared" si="61"/>
        <v>162.469537047867+0.00136939896902585i</v>
      </c>
      <c r="F263" s="57" t="str">
        <f t="shared" si="62"/>
        <v>3.07957957950729-86782.0193722101i</v>
      </c>
      <c r="G263" s="57" t="str">
        <f t="shared" si="63"/>
        <v>0.99999999997653-4.84455678174111E-06i</v>
      </c>
      <c r="H263" s="57" t="str">
        <f t="shared" si="64"/>
        <v>550.000029962233-0.0264143797351229i</v>
      </c>
      <c r="I263" s="57" t="str">
        <f t="shared" si="65"/>
        <v>-4.05230913116225-323156.732343039i</v>
      </c>
      <c r="K263" s="57" t="str">
        <f t="shared" si="66"/>
        <v>0.00909090857469732-2.10102371161195E-06i</v>
      </c>
      <c r="L263" s="57" t="str">
        <f t="shared" si="67"/>
        <v>0.00075-288.98412445978i</v>
      </c>
      <c r="M263" s="57" t="str">
        <f t="shared" si="68"/>
        <v>0.00075-45.5332128875703i</v>
      </c>
      <c r="N263" s="57">
        <f t="shared" si="69"/>
        <v>90.030250445221441</v>
      </c>
      <c r="O263" s="57">
        <f t="shared" si="70"/>
        <v>76.687466739527707</v>
      </c>
      <c r="P263" s="371">
        <f t="shared" si="71"/>
        <v>76.687466739527707</v>
      </c>
      <c r="Q263" s="371">
        <f t="shared" si="72"/>
        <v>-89.969749554778559</v>
      </c>
      <c r="R263" s="12">
        <f t="shared" si="73"/>
        <v>90.030250445221441</v>
      </c>
      <c r="S263" s="57">
        <f t="shared" si="74"/>
        <v>2.2947474967903508E-3</v>
      </c>
      <c r="T263" s="12">
        <f t="shared" si="57"/>
        <v>76.687466739527707</v>
      </c>
    </row>
    <row r="264" spans="1:20" x14ac:dyDescent="0.3">
      <c r="A264" s="57">
        <f t="shared" si="58"/>
        <v>14.473113385791242</v>
      </c>
      <c r="B264" s="12">
        <f t="shared" si="75"/>
        <v>2.3034675372781539</v>
      </c>
      <c r="C264" s="57" t="str">
        <f t="shared" si="59"/>
        <v>3.60564076457948-6803.40125026368i</v>
      </c>
      <c r="D264" s="57" t="str">
        <f t="shared" si="60"/>
        <v>3.47083333319418-4606.242292705i</v>
      </c>
      <c r="E264" s="57" t="str">
        <f t="shared" si="61"/>
        <v>162.469537048523+0.00137460268530038i</v>
      </c>
      <c r="F264" s="57" t="str">
        <f t="shared" si="62"/>
        <v>3.07957957950676-86453.4960871928i</v>
      </c>
      <c r="G264" s="57" t="str">
        <f t="shared" si="63"/>
        <v>0.999999999976352-4.86296609751086E-06i</v>
      </c>
      <c r="H264" s="57" t="str">
        <f t="shared" si="64"/>
        <v>550.000030190374-0.0265147544592483i</v>
      </c>
      <c r="I264" s="57" t="str">
        <f t="shared" si="65"/>
        <v>-4.05230917391704-321933.385616361i</v>
      </c>
      <c r="K264" s="57" t="str">
        <f t="shared" si="66"/>
        <v>0.00909090857076673-2.10900760074633E-06i</v>
      </c>
      <c r="L264" s="57" t="str">
        <f t="shared" si="67"/>
        <v>0.00075-287.890141920482i</v>
      </c>
      <c r="M264" s="57" t="str">
        <f t="shared" si="68"/>
        <v>0.00075-45.3608416891516i</v>
      </c>
      <c r="N264" s="57">
        <f t="shared" si="69"/>
        <v>90.03036539685219</v>
      </c>
      <c r="O264" s="57">
        <f t="shared" si="70"/>
        <v>76.654522929602265</v>
      </c>
      <c r="P264" s="371">
        <f t="shared" si="71"/>
        <v>76.654522929602265</v>
      </c>
      <c r="Q264" s="371">
        <f t="shared" si="72"/>
        <v>-89.96963460314781</v>
      </c>
      <c r="R264" s="12">
        <f t="shared" si="73"/>
        <v>90.03036539685219</v>
      </c>
      <c r="S264" s="57">
        <f t="shared" si="74"/>
        <v>2.3034675372781538E-3</v>
      </c>
      <c r="T264" s="12">
        <f t="shared" si="57"/>
        <v>76.654522929602265</v>
      </c>
    </row>
    <row r="265" spans="1:20" x14ac:dyDescent="0.3">
      <c r="A265" s="57">
        <f t="shared" si="58"/>
        <v>14.528111216657248</v>
      </c>
      <c r="B265" s="12">
        <f t="shared" si="75"/>
        <v>2.3122207139198108</v>
      </c>
      <c r="C265" s="57" t="str">
        <f t="shared" si="59"/>
        <v>3.60564076309462-6777.64620083837i</v>
      </c>
      <c r="D265" s="57" t="str">
        <f t="shared" si="60"/>
        <v>3.47083333319313-4588.80483450124i</v>
      </c>
      <c r="E265" s="57" t="str">
        <f t="shared" si="61"/>
        <v>162.469537049183+0.00137982617569898i</v>
      </c>
      <c r="F265" s="57" t="str">
        <f t="shared" si="62"/>
        <v>3.07957957950621-86126.2164647409i</v>
      </c>
      <c r="G265" s="57" t="str">
        <f t="shared" si="63"/>
        <v>0.999999999976172-4.88144536868052E-06i</v>
      </c>
      <c r="H265" s="57" t="str">
        <f t="shared" si="64"/>
        <v>550.000030420261-0.0266155106082587i</v>
      </c>
      <c r="I265" s="57" t="str">
        <f t="shared" si="65"/>
        <v>-4.05230921700006-320714.67000952i</v>
      </c>
      <c r="K265" s="57" t="str">
        <f t="shared" si="66"/>
        <v>0.00909090856680608-2.11702182864826E-06i</v>
      </c>
      <c r="L265" s="57" t="str">
        <f t="shared" si="67"/>
        <v>0.00075-286.800300777527i</v>
      </c>
      <c r="M265" s="57" t="str">
        <f t="shared" si="68"/>
        <v>0.00075-45.1891230216693i</v>
      </c>
      <c r="N265" s="57">
        <f t="shared" si="69"/>
        <v>90.030480785298451</v>
      </c>
      <c r="O265" s="57">
        <f t="shared" si="70"/>
        <v>76.621579119805972</v>
      </c>
      <c r="P265" s="371">
        <f t="shared" si="71"/>
        <v>76.621579119805972</v>
      </c>
      <c r="Q265" s="371">
        <f t="shared" si="72"/>
        <v>-89.969519214701549</v>
      </c>
      <c r="R265" s="12">
        <f t="shared" si="73"/>
        <v>90.030480785298451</v>
      </c>
      <c r="S265" s="57">
        <f t="shared" si="74"/>
        <v>2.3122207139198107E-3</v>
      </c>
      <c r="T265" s="12">
        <f t="shared" si="57"/>
        <v>76.621579119805972</v>
      </c>
    </row>
    <row r="266" spans="1:20" x14ac:dyDescent="0.3">
      <c r="A266" s="57">
        <f t="shared" si="58"/>
        <v>14.583318039280547</v>
      </c>
      <c r="B266" s="12">
        <f t="shared" si="75"/>
        <v>2.3210071526327063</v>
      </c>
      <c r="C266" s="57" t="str">
        <f t="shared" si="59"/>
        <v>3.60564076159845-6751.98865012912i</v>
      </c>
      <c r="D266" s="57" t="str">
        <f t="shared" si="60"/>
        <v>3.47083333319206-4571.4333877956i</v>
      </c>
      <c r="E266" s="57" t="str">
        <f t="shared" si="61"/>
        <v>162.469537049848+0.00138506951536331i</v>
      </c>
      <c r="F266" s="57" t="str">
        <f t="shared" si="62"/>
        <v>3.07957957950565-85800.1757968274i</v>
      </c>
      <c r="G266" s="57" t="str">
        <f t="shared" si="63"/>
        <v>0.99999999997599-4.89999486108061E-06i</v>
      </c>
      <c r="H266" s="57" t="str">
        <f t="shared" si="64"/>
        <v>550.000030651894-0.0267166496315716i</v>
      </c>
      <c r="I266" s="57" t="str">
        <f t="shared" si="65"/>
        <v>-4.05230926040957-319500.567990876i</v>
      </c>
      <c r="K266" s="57" t="str">
        <f t="shared" si="66"/>
        <v>0.00909090856281533-2.12506651060503E-06i</v>
      </c>
      <c r="L266" s="57" t="str">
        <f t="shared" si="67"/>
        <v>0.00075-285.714585353185i</v>
      </c>
      <c r="M266" s="57" t="str">
        <f t="shared" si="68"/>
        <v>0.00075-45.0180544148927i</v>
      </c>
      <c r="N266" s="57">
        <f t="shared" si="69"/>
        <v>90.030596612220094</v>
      </c>
      <c r="O266" s="57">
        <f t="shared" si="70"/>
        <v>76.588635310140148</v>
      </c>
      <c r="P266" s="371">
        <f t="shared" si="71"/>
        <v>76.588635310140148</v>
      </c>
      <c r="Q266" s="371">
        <f t="shared" si="72"/>
        <v>-89.969403387779906</v>
      </c>
      <c r="R266" s="12">
        <f t="shared" si="73"/>
        <v>90.030596612220094</v>
      </c>
      <c r="S266" s="57">
        <f t="shared" si="74"/>
        <v>2.3210071526327063E-3</v>
      </c>
      <c r="T266" s="12">
        <f t="shared" si="57"/>
        <v>76.588635310140148</v>
      </c>
    </row>
    <row r="267" spans="1:20" x14ac:dyDescent="0.3">
      <c r="A267" s="57">
        <f t="shared" si="58"/>
        <v>14.638734647829814</v>
      </c>
      <c r="B267" s="12">
        <f t="shared" si="75"/>
        <v>2.3298269798127107</v>
      </c>
      <c r="C267" s="57" t="str">
        <f t="shared" si="59"/>
        <v>3.60564076009086-6726.42822904338i</v>
      </c>
      <c r="D267" s="57" t="str">
        <f t="shared" si="60"/>
        <v>3.47083333319097-4554.12770269397i</v>
      </c>
      <c r="E267" s="57" t="str">
        <f t="shared" si="61"/>
        <v>162.469537050518+0.00139033277972063i</v>
      </c>
      <c r="F267" s="57" t="str">
        <f t="shared" si="62"/>
        <v>3.07957957950508-85475.3693932477i</v>
      </c>
      <c r="G267" s="57" t="str">
        <f t="shared" si="63"/>
        <v>0.999999999975807-4.91861484155182E-06i</v>
      </c>
      <c r="H267" s="57" t="str">
        <f t="shared" si="64"/>
        <v>550.000030885291-0.0268181729841237i</v>
      </c>
      <c r="I267" s="57" t="str">
        <f t="shared" si="65"/>
        <v>-4.05230930415005-318291.062095165i</v>
      </c>
      <c r="K267" s="57" t="str">
        <f t="shared" si="66"/>
        <v>0.00909090855879418-2.13314176234187E-06i</v>
      </c>
      <c r="L267" s="57" t="str">
        <f t="shared" si="67"/>
        <v>0.00075-284.632980029075i</v>
      </c>
      <c r="M267" s="57" t="str">
        <f t="shared" si="68"/>
        <v>0.00075-44.8476334079424i</v>
      </c>
      <c r="N267" s="57">
        <f t="shared" si="69"/>
        <v>90.030712879283328</v>
      </c>
      <c r="O267" s="57">
        <f t="shared" si="70"/>
        <v>76.555691500605661</v>
      </c>
      <c r="P267" s="371">
        <f t="shared" si="71"/>
        <v>76.555691500605661</v>
      </c>
      <c r="Q267" s="371">
        <f t="shared" si="72"/>
        <v>-89.969287120716672</v>
      </c>
      <c r="R267" s="12">
        <f t="shared" si="73"/>
        <v>90.030712879283328</v>
      </c>
      <c r="S267" s="57">
        <f t="shared" si="74"/>
        <v>2.3298269798127107E-3</v>
      </c>
      <c r="T267" s="12">
        <f t="shared" si="57"/>
        <v>76.555691500605661</v>
      </c>
    </row>
    <row r="268" spans="1:20" x14ac:dyDescent="0.3">
      <c r="A268" s="57">
        <f t="shared" si="58"/>
        <v>14.694361839491567</v>
      </c>
      <c r="B268" s="12">
        <f t="shared" si="75"/>
        <v>2.3386803223359989</v>
      </c>
      <c r="C268" s="57" t="str">
        <f t="shared" si="59"/>
        <v>3.60564075857184-6700.96456988597i</v>
      </c>
      <c r="D268" s="57" t="str">
        <f t="shared" si="60"/>
        <v>3.47083333318988-4536.88753024827i</v>
      </c>
      <c r="E268" s="57" t="str">
        <f t="shared" si="61"/>
        <v>162.469537051194+0.00139561604448477i</v>
      </c>
      <c r="F268" s="57" t="str">
        <f t="shared" si="62"/>
        <v>3.0795795795045-85151.7925815529i</v>
      </c>
      <c r="G268" s="57" t="str">
        <f t="shared" si="63"/>
        <v>0.999999999975623-4.93730557794881E-06i</v>
      </c>
      <c r="H268" s="57" t="str">
        <f t="shared" si="64"/>
        <v>550.000031120466-0.0269200821263762i</v>
      </c>
      <c r="I268" s="57" t="str">
        <f t="shared" si="65"/>
        <v>-4.0523093482236-317086.134923241i</v>
      </c>
      <c r="K268" s="57" t="str">
        <f t="shared" si="66"/>
        <v>0.00909090855474242-2.14124770002383E-06i</v>
      </c>
      <c r="L268" s="57" t="str">
        <f t="shared" si="67"/>
        <v>0.00075-283.55546924594i</v>
      </c>
      <c r="M268" s="57" t="str">
        <f t="shared" si="68"/>
        <v>0.00075-44.6778575492552i</v>
      </c>
      <c r="N268" s="57">
        <f t="shared" si="69"/>
        <v>90.030829588160671</v>
      </c>
      <c r="O268" s="57">
        <f t="shared" si="70"/>
        <v>76.522747691203591</v>
      </c>
      <c r="P268" s="371">
        <f t="shared" si="71"/>
        <v>76.522747691203591</v>
      </c>
      <c r="Q268" s="371">
        <f t="shared" si="72"/>
        <v>-89.969170411839329</v>
      </c>
      <c r="R268" s="12">
        <f t="shared" si="73"/>
        <v>90.030829588160671</v>
      </c>
      <c r="S268" s="57">
        <f t="shared" si="74"/>
        <v>2.3386803223359987E-3</v>
      </c>
      <c r="T268" s="12">
        <f t="shared" si="57"/>
        <v>76.522747691203591</v>
      </c>
    </row>
    <row r="269" spans="1:20" x14ac:dyDescent="0.3">
      <c r="A269" s="57">
        <f t="shared" si="58"/>
        <v>14.750200414481634</v>
      </c>
      <c r="B269" s="12">
        <f t="shared" si="75"/>
        <v>2.3475673075608756</v>
      </c>
      <c r="C269" s="57" t="str">
        <f t="shared" si="59"/>
        <v>3.60564075704126-6675.59730635363i</v>
      </c>
      <c r="D269" s="57" t="str">
        <f t="shared" si="60"/>
        <v>3.4708333331888-4519.71262245287i</v>
      </c>
      <c r="E269" s="57" t="str">
        <f t="shared" si="61"/>
        <v>162.469537051875+0.00140091938565732i</v>
      </c>
      <c r="F269" s="57" t="str">
        <f t="shared" si="62"/>
        <v>3.07957957950394-84829.4407069826i</v>
      </c>
      <c r="G269" s="57" t="str">
        <f t="shared" si="63"/>
        <v>0.999999999975437-0.0000049560673391441i</v>
      </c>
      <c r="H269" s="57" t="str">
        <f t="shared" si="64"/>
        <v>550.000031357431-0.0270223785243411i</v>
      </c>
      <c r="I269" s="57" t="str">
        <f t="shared" si="65"/>
        <v>-4.05230939263289-315885.769141824i</v>
      </c>
      <c r="K269" s="57" t="str">
        <f t="shared" si="66"/>
        <v>0.00909090855065981-2.14938444025736E-06i</v>
      </c>
      <c r="L269" s="57" t="str">
        <f t="shared" si="67"/>
        <v>0.00075-282.482037503427i</v>
      </c>
      <c r="M269" s="57" t="str">
        <f t="shared" si="68"/>
        <v>0.00075-44.5087243965484i</v>
      </c>
      <c r="N269" s="57">
        <f t="shared" si="69"/>
        <v>90.030946740531022</v>
      </c>
      <c r="O269" s="57">
        <f t="shared" si="70"/>
        <v>76.489803881935018</v>
      </c>
      <c r="P269" s="371">
        <f t="shared" si="71"/>
        <v>76.489803881935018</v>
      </c>
      <c r="Q269" s="371">
        <f t="shared" si="72"/>
        <v>-89.969053259468978</v>
      </c>
      <c r="R269" s="12">
        <f t="shared" si="73"/>
        <v>90.030946740531022</v>
      </c>
      <c r="S269" s="57">
        <f t="shared" si="74"/>
        <v>2.3475673075608757E-3</v>
      </c>
      <c r="T269" s="12">
        <f t="shared" si="57"/>
        <v>76.489803881935018</v>
      </c>
    </row>
    <row r="270" spans="1:20" x14ac:dyDescent="0.3">
      <c r="A270" s="57">
        <f t="shared" si="58"/>
        <v>14.806251176056666</v>
      </c>
      <c r="B270" s="12">
        <f t="shared" si="75"/>
        <v>2.356488063329607</v>
      </c>
      <c r="C270" s="57" t="str">
        <f t="shared" si="59"/>
        <v>3.60564075549897-6650.3260735296i</v>
      </c>
      <c r="D270" s="57" t="str">
        <f t="shared" si="60"/>
        <v>3.47083333318768-4502.60273224088i</v>
      </c>
      <c r="E270" s="57" t="str">
        <f t="shared" si="61"/>
        <v>162.46953705256+0.00140624287952865i</v>
      </c>
      <c r="F270" s="57" t="str">
        <f t="shared" si="62"/>
        <v>3.07957957950335-84508.3091323953i</v>
      </c>
      <c r="G270" s="57" t="str">
        <f t="shared" si="63"/>
        <v>0.99999999997525-4.97490039503191E-06i</v>
      </c>
      <c r="H270" s="57" t="str">
        <f t="shared" si="64"/>
        <v>550.000031596199-0.0271250636495995i</v>
      </c>
      <c r="I270" s="57" t="str">
        <f t="shared" si="65"/>
        <v>-4.05230943737939-314689.947483243i</v>
      </c>
      <c r="K270" s="57" t="str">
        <f t="shared" si="66"/>
        <v>0.00909090854654614-2.15755210009205E-06i</v>
      </c>
      <c r="L270" s="57" t="str">
        <f t="shared" si="67"/>
        <v>0.00075-281.41266935986i</v>
      </c>
      <c r="M270" s="57" t="str">
        <f t="shared" si="68"/>
        <v>0.00075-44.3402315167846i</v>
      </c>
      <c r="N270" s="57">
        <f t="shared" si="69"/>
        <v>90.031064338079659</v>
      </c>
      <c r="O270" s="57">
        <f t="shared" si="70"/>
        <v>76.456860072800694</v>
      </c>
      <c r="P270" s="371">
        <f t="shared" si="71"/>
        <v>76.456860072800694</v>
      </c>
      <c r="Q270" s="371">
        <f t="shared" si="72"/>
        <v>-89.968935661920341</v>
      </c>
      <c r="R270" s="12">
        <f t="shared" si="73"/>
        <v>90.031064338079659</v>
      </c>
      <c r="S270" s="57">
        <f t="shared" si="74"/>
        <v>2.3564880633296071E-3</v>
      </c>
      <c r="T270" s="12">
        <f t="shared" si="57"/>
        <v>76.456860072800694</v>
      </c>
    </row>
    <row r="271" spans="1:20" x14ac:dyDescent="0.3">
      <c r="A271" s="57">
        <f t="shared" si="58"/>
        <v>14.862514930525681</v>
      </c>
      <c r="B271" s="12">
        <f t="shared" si="75"/>
        <v>2.3654427179702595</v>
      </c>
      <c r="C271" s="57" t="str">
        <f t="shared" si="59"/>
        <v>3.60564075394498-6625.15050787888i</v>
      </c>
      <c r="D271" s="57" t="str">
        <f t="shared" si="60"/>
        <v>3.47083333318658-4485.55761348086i</v>
      </c>
      <c r="E271" s="57" t="str">
        <f t="shared" si="61"/>
        <v>162.469537053251+0.00141158660267904i</v>
      </c>
      <c r="F271" s="57" t="str">
        <f t="shared" si="62"/>
        <v>3.07957957950277-84188.3932382068i</v>
      </c>
      <c r="G271" s="57" t="str">
        <f t="shared" si="63"/>
        <v>0.999999999975062-4.99380501653209E-06i</v>
      </c>
      <c r="H271" s="57" t="str">
        <f t="shared" si="64"/>
        <v>550.000031836787-0.0272281389793293i</v>
      </c>
      <c r="I271" s="57" t="str">
        <f t="shared" si="65"/>
        <v>-4.05230948246739-313498.652745208i</v>
      </c>
      <c r="K271" s="57" t="str">
        <f t="shared" si="66"/>
        <v>0.00909090854240111-2.16575079702222E-06i</v>
      </c>
      <c r="L271" s="57" t="str">
        <f t="shared" si="67"/>
        <v>0.00075-280.347349432018i</v>
      </c>
      <c r="M271" s="57" t="str">
        <f t="shared" si="68"/>
        <v>0.00075-44.1723764861373i</v>
      </c>
      <c r="N271" s="57">
        <f t="shared" si="69"/>
        <v>90.031182382498201</v>
      </c>
      <c r="O271" s="57">
        <f t="shared" si="70"/>
        <v>76.4239162638019</v>
      </c>
      <c r="P271" s="371">
        <f t="shared" si="71"/>
        <v>76.4239162638019</v>
      </c>
      <c r="Q271" s="371">
        <f t="shared" si="72"/>
        <v>-89.968817617501799</v>
      </c>
      <c r="R271" s="12">
        <f t="shared" si="73"/>
        <v>90.031182382498201</v>
      </c>
      <c r="S271" s="57">
        <f t="shared" si="74"/>
        <v>2.3654427179702594E-3</v>
      </c>
      <c r="T271" s="12">
        <f t="shared" si="57"/>
        <v>76.4239162638019</v>
      </c>
    </row>
    <row r="272" spans="1:20" x14ac:dyDescent="0.3">
      <c r="A272" s="57">
        <f t="shared" si="58"/>
        <v>14.918992487261679</v>
      </c>
      <c r="B272" s="12">
        <f t="shared" si="75"/>
        <v>2.3744314002985467</v>
      </c>
      <c r="C272" s="57" t="str">
        <f t="shared" si="59"/>
        <v>3.60564075237914-6600.07024724245i</v>
      </c>
      <c r="D272" s="57" t="str">
        <f t="shared" si="60"/>
        <v>3.47083333318546-4468.57702097301i</v>
      </c>
      <c r="E272" s="57" t="str">
        <f t="shared" si="61"/>
        <v>162.469537053947+0.00141695063197979i</v>
      </c>
      <c r="F272" s="57" t="str">
        <f t="shared" si="62"/>
        <v>3.07957957950219-83869.6884223191i</v>
      </c>
      <c r="G272" s="57" t="str">
        <f t="shared" si="63"/>
        <v>0.999999999974872-5.01278147559396E-06i</v>
      </c>
      <c r="H272" s="57" t="str">
        <f t="shared" si="64"/>
        <v>550.000032079203-0.0273316059963158i</v>
      </c>
      <c r="I272" s="57" t="str">
        <f t="shared" si="65"/>
        <v>-4.05230952789779-312311.867790539i</v>
      </c>
      <c r="K272" s="57" t="str">
        <f t="shared" si="66"/>
        <v>0.00909090853822457-2.17398064898873E-06i</v>
      </c>
      <c r="L272" s="57" t="str">
        <f t="shared" si="67"/>
        <v>0.00075-279.286062394917i</v>
      </c>
      <c r="M272" s="57" t="str">
        <f t="shared" si="68"/>
        <v>0.00075-44.0051568899554i</v>
      </c>
      <c r="N272" s="57">
        <f t="shared" si="69"/>
        <v>90.031300875484789</v>
      </c>
      <c r="O272" s="57">
        <f t="shared" si="70"/>
        <v>76.390972454939586</v>
      </c>
      <c r="P272" s="371">
        <f t="shared" si="71"/>
        <v>76.390972454939586</v>
      </c>
      <c r="Q272" s="371">
        <f t="shared" si="72"/>
        <v>-89.968699124515211</v>
      </c>
      <c r="R272" s="12">
        <f t="shared" si="73"/>
        <v>90.031300875484789</v>
      </c>
      <c r="S272" s="57">
        <f t="shared" si="74"/>
        <v>2.3744314002985467E-3</v>
      </c>
      <c r="T272" s="12">
        <f t="shared" si="57"/>
        <v>76.390972454939586</v>
      </c>
    </row>
    <row r="273" spans="1:20" x14ac:dyDescent="0.3">
      <c r="A273" s="57">
        <f t="shared" si="58"/>
        <v>14.975684658713275</v>
      </c>
      <c r="B273" s="12">
        <f t="shared" si="75"/>
        <v>2.3834542396196814</v>
      </c>
      <c r="C273" s="57" t="str">
        <f t="shared" si="59"/>
        <v>3.60564075080139-6575.08493083227i</v>
      </c>
      <c r="D273" s="57" t="str">
        <f t="shared" si="60"/>
        <v>3.47083333318434-4451.66071044581i</v>
      </c>
      <c r="E273" s="57" t="str">
        <f t="shared" si="61"/>
        <v>162.469537054649+0.00142233504459431i</v>
      </c>
      <c r="F273" s="57" t="str">
        <f t="shared" si="62"/>
        <v>3.0795795795016-83552.1901000564i</v>
      </c>
      <c r="G273" s="57" t="str">
        <f t="shared" si="63"/>
        <v>0.999999999974681-5.03183004520026E-06i</v>
      </c>
      <c r="H273" s="57" t="str">
        <f t="shared" si="64"/>
        <v>550.000032323472-0.0274354661889871i</v>
      </c>
      <c r="I273" s="57" t="str">
        <f t="shared" si="65"/>
        <v>-4.05230957367588-311129.575546943i</v>
      </c>
      <c r="K273" s="57" t="str">
        <f t="shared" si="66"/>
        <v>0.00909090853401613-2.18224177438051E-06i</v>
      </c>
      <c r="L273" s="57" t="str">
        <f t="shared" si="67"/>
        <v>0.00075-278.228792981587i</v>
      </c>
      <c r="M273" s="57" t="str">
        <f t="shared" si="68"/>
        <v>0.00075-43.838570322729i</v>
      </c>
      <c r="N273" s="57">
        <f t="shared" si="69"/>
        <v>90.031419818743956</v>
      </c>
      <c r="O273" s="57">
        <f t="shared" si="70"/>
        <v>76.358028646214706</v>
      </c>
      <c r="P273" s="371">
        <f t="shared" si="71"/>
        <v>76.358028646214706</v>
      </c>
      <c r="Q273" s="371">
        <f t="shared" si="72"/>
        <v>-89.968580181256044</v>
      </c>
      <c r="R273" s="12">
        <f t="shared" si="73"/>
        <v>90.031419818743956</v>
      </c>
      <c r="S273" s="57">
        <f t="shared" si="74"/>
        <v>2.3834542396196814E-3</v>
      </c>
      <c r="T273" s="12">
        <f t="shared" si="57"/>
        <v>76.358028646214706</v>
      </c>
    </row>
    <row r="274" spans="1:20" x14ac:dyDescent="0.3">
      <c r="A274" s="57">
        <f t="shared" si="58"/>
        <v>15.032592260416385</v>
      </c>
      <c r="B274" s="12">
        <f t="shared" si="75"/>
        <v>2.3925113657302362</v>
      </c>
      <c r="C274" s="57" t="str">
        <f t="shared" si="59"/>
        <v>3.60564074921162-6550.1941992263i</v>
      </c>
      <c r="D274" s="57" t="str">
        <f t="shared" si="60"/>
        <v>3.4708333331832-4434.80843855247i</v>
      </c>
      <c r="E274" s="57" t="str">
        <f t="shared" si="61"/>
        <v>162.469537055356+0.00142773991797918i</v>
      </c>
      <c r="F274" s="57" t="str">
        <f t="shared" si="62"/>
        <v>3.07957957950101-83235.8937040989i</v>
      </c>
      <c r="G274" s="57" t="str">
        <f t="shared" si="63"/>
        <v>0.999999999974488-5.05095099937105E-06i</v>
      </c>
      <c r="H274" s="57" t="str">
        <f t="shared" si="64"/>
        <v>550.000032569596-0.0275397210514159i</v>
      </c>
      <c r="I274" s="57" t="str">
        <f t="shared" si="65"/>
        <v>-4.05230961980083-309951.759006743i</v>
      </c>
      <c r="K274" s="57" t="str">
        <f t="shared" si="66"/>
        <v>0.00909090852977573-2.19053429203652E-06i</v>
      </c>
      <c r="L274" s="57" t="str">
        <f t="shared" si="67"/>
        <v>0.00075-277.175525982853i</v>
      </c>
      <c r="M274" s="57" t="str">
        <f t="shared" si="68"/>
        <v>0.00075-43.6726143880545i</v>
      </c>
      <c r="N274" s="57">
        <f t="shared" si="69"/>
        <v>90.031539213986747</v>
      </c>
      <c r="O274" s="57">
        <f t="shared" si="70"/>
        <v>76.325084837628452</v>
      </c>
      <c r="P274" s="371">
        <f t="shared" si="71"/>
        <v>76.325084837628452</v>
      </c>
      <c r="Q274" s="371">
        <f t="shared" si="72"/>
        <v>-89.968460786013253</v>
      </c>
      <c r="R274" s="12">
        <f t="shared" si="73"/>
        <v>90.031539213986747</v>
      </c>
      <c r="S274" s="57">
        <f t="shared" si="74"/>
        <v>2.392511365730236E-3</v>
      </c>
      <c r="T274" s="12">
        <f t="shared" si="57"/>
        <v>76.325084837628452</v>
      </c>
    </row>
    <row r="275" spans="1:20" x14ac:dyDescent="0.3">
      <c r="A275" s="57">
        <f t="shared" si="58"/>
        <v>15.089716111005968</v>
      </c>
      <c r="B275" s="12">
        <f t="shared" si="75"/>
        <v>2.4016029089200113</v>
      </c>
      <c r="C275" s="57" t="str">
        <f t="shared" si="59"/>
        <v>3.60564074760976-6525.39769436293i</v>
      </c>
      <c r="D275" s="57" t="str">
        <f t="shared" si="60"/>
        <v>3.47083333318206-4418.01996286738i</v>
      </c>
      <c r="E275" s="57" t="str">
        <f t="shared" si="61"/>
        <v>162.469537056068+0.00143316532988538i</v>
      </c>
      <c r="F275" s="57" t="str">
        <f t="shared" si="62"/>
        <v>3.07957957950041-82920.7946844164i</v>
      </c>
      <c r="G275" s="57" t="str">
        <f t="shared" si="63"/>
        <v>0.999999999974294-5.07014461316768E-06i</v>
      </c>
      <c r="H275" s="57" t="str">
        <f t="shared" si="64"/>
        <v>550.000032817592-0.0276443720833628i</v>
      </c>
      <c r="I275" s="57" t="str">
        <f t="shared" si="65"/>
        <v>-4.05230966627731-308778.401226652i</v>
      </c>
      <c r="K275" s="57" t="str">
        <f t="shared" si="66"/>
        <v>0.00909090852550306-2.19885832124719E-06i</v>
      </c>
      <c r="L275" s="57" t="str">
        <f t="shared" si="67"/>
        <v>0.00075-276.126246247113i</v>
      </c>
      <c r="M275" s="57" t="str">
        <f t="shared" si="68"/>
        <v>0.00075-43.5072866985998i</v>
      </c>
      <c r="N275" s="57">
        <f t="shared" si="69"/>
        <v>90.031659062930657</v>
      </c>
      <c r="O275" s="57">
        <f t="shared" si="70"/>
        <v>76.292141029181792</v>
      </c>
      <c r="P275" s="371">
        <f t="shared" si="71"/>
        <v>76.292141029181792</v>
      </c>
      <c r="Q275" s="371">
        <f t="shared" si="72"/>
        <v>-89.968340937069343</v>
      </c>
      <c r="R275" s="12">
        <f t="shared" si="73"/>
        <v>90.031659062930657</v>
      </c>
      <c r="S275" s="57">
        <f t="shared" si="74"/>
        <v>2.4016029089200114E-3</v>
      </c>
      <c r="T275" s="12">
        <f t="shared" si="57"/>
        <v>76.292141029181792</v>
      </c>
    </row>
    <row r="276" spans="1:20" x14ac:dyDescent="0.3">
      <c r="A276" s="57">
        <f t="shared" si="58"/>
        <v>15.147057032227792</v>
      </c>
      <c r="B276" s="12">
        <f t="shared" si="75"/>
        <v>2.4107289999739074</v>
      </c>
      <c r="C276" s="57" t="str">
        <f t="shared" si="59"/>
        <v>3.60564074599567-6500.6950595361i</v>
      </c>
      <c r="D276" s="57" t="str">
        <f t="shared" si="60"/>
        <v>3.47083333318091-4401.29504188271i</v>
      </c>
      <c r="E276" s="57" t="str">
        <f t="shared" si="61"/>
        <v>162.469537056785+0.00143861135835933i</v>
      </c>
      <c r="F276" s="57" t="str">
        <f t="shared" si="62"/>
        <v>3.07957957949981-82606.8885082043i</v>
      </c>
      <c r="G276" s="57" t="str">
        <f t="shared" si="63"/>
        <v>0.999999999974098-5.08941116269671E-06i</v>
      </c>
      <c r="H276" s="57" t="str">
        <f t="shared" si="64"/>
        <v>550.00003306748-0.0277494207902842i</v>
      </c>
      <c r="I276" s="57" t="str">
        <f t="shared" si="65"/>
        <v>-4.05230971310814-307609.485327531i</v>
      </c>
      <c r="K276" s="57" t="str">
        <f t="shared" si="66"/>
        <v>0.0090909085211978-2.20721398175627E-06i</v>
      </c>
      <c r="L276" s="57" t="str">
        <f t="shared" si="67"/>
        <v>0.00075-275.080938680129i</v>
      </c>
      <c r="M276" s="57" t="str">
        <f t="shared" si="68"/>
        <v>0.00075-43.3425848760707i</v>
      </c>
      <c r="N276" s="57">
        <f t="shared" si="69"/>
        <v>90.031779367299791</v>
      </c>
      <c r="O276" s="57">
        <f t="shared" si="70"/>
        <v>76.259197220875762</v>
      </c>
      <c r="P276" s="371">
        <f t="shared" si="71"/>
        <v>76.259197220875762</v>
      </c>
      <c r="Q276" s="371">
        <f t="shared" si="72"/>
        <v>-89.968220632700209</v>
      </c>
      <c r="R276" s="12">
        <f t="shared" si="73"/>
        <v>90.031779367299791</v>
      </c>
      <c r="S276" s="57">
        <f t="shared" si="74"/>
        <v>2.4107289999739075E-3</v>
      </c>
      <c r="T276" s="12">
        <f t="shared" si="57"/>
        <v>76.259197220875762</v>
      </c>
    </row>
    <row r="277" spans="1:20" x14ac:dyDescent="0.3">
      <c r="A277" s="57">
        <f t="shared" si="58"/>
        <v>15.204615848950258</v>
      </c>
      <c r="B277" s="12">
        <f t="shared" si="75"/>
        <v>2.4198897701738082</v>
      </c>
      <c r="C277" s="57" t="str">
        <f t="shared" si="59"/>
        <v>3.60564074436931-6476.08593939014i</v>
      </c>
      <c r="D277" s="57" t="str">
        <f t="shared" si="60"/>
        <v>3.47083333317974-4384.63343500482i</v>
      </c>
      <c r="E277" s="57" t="str">
        <f t="shared" si="61"/>
        <v>162.469537057509+0.00144407808174399i</v>
      </c>
      <c r="F277" s="57" t="str">
        <f t="shared" si="62"/>
        <v>3.0795795794992-82294.1706598161i</v>
      </c>
      <c r="G277" s="57" t="str">
        <f t="shared" si="63"/>
        <v>0.999999999973901-5.10875092511396E-06i</v>
      </c>
      <c r="H277" s="57" t="str">
        <f t="shared" si="64"/>
        <v>550.000033319273-0.0278548686833582i</v>
      </c>
      <c r="I277" s="57" t="str">
        <f t="shared" si="65"/>
        <v>-4.05230976029658-306444.994494128i</v>
      </c>
      <c r="K277" s="57" t="str">
        <f t="shared" si="66"/>
        <v>0.00909090851685972-2.21560139376254E-06i</v>
      </c>
      <c r="L277" s="57" t="str">
        <f t="shared" si="67"/>
        <v>0.00075-274.039588244799i</v>
      </c>
      <c r="M277" s="57" t="str">
        <f t="shared" si="68"/>
        <v>0.00075-43.1785065511763i</v>
      </c>
      <c r="N277" s="57">
        <f t="shared" si="69"/>
        <v>90.031900128824716</v>
      </c>
      <c r="O277" s="57">
        <f t="shared" si="70"/>
        <v>76.226253412711472</v>
      </c>
      <c r="P277" s="371">
        <f t="shared" si="71"/>
        <v>76.226253412711472</v>
      </c>
      <c r="Q277" s="371">
        <f t="shared" si="72"/>
        <v>-89.968099871175284</v>
      </c>
      <c r="R277" s="12">
        <f t="shared" si="73"/>
        <v>90.031900128824716</v>
      </c>
      <c r="S277" s="57">
        <f t="shared" si="74"/>
        <v>2.4198897701738081E-3</v>
      </c>
      <c r="T277" s="12">
        <f t="shared" si="57"/>
        <v>76.226253412711472</v>
      </c>
    </row>
    <row r="278" spans="1:20" x14ac:dyDescent="0.3">
      <c r="A278" s="57">
        <f t="shared" si="58"/>
        <v>15.262393389176269</v>
      </c>
      <c r="B278" s="12">
        <f t="shared" si="75"/>
        <v>2.4290853513004689</v>
      </c>
      <c r="C278" s="57" t="str">
        <f t="shared" si="59"/>
        <v>3.60564074273056-6451.56997991464i</v>
      </c>
      <c r="D278" s="57" t="str">
        <f t="shared" si="60"/>
        <v>3.47083333317857-4368.03490255093i</v>
      </c>
      <c r="E278" s="57" t="str">
        <f t="shared" si="61"/>
        <v>162.469537058238+0.00144956557868007i</v>
      </c>
      <c r="F278" s="57" t="str">
        <f t="shared" si="62"/>
        <v>3.07957957949859-81982.6366407013i</v>
      </c>
      <c r="G278" s="57" t="str">
        <f t="shared" si="63"/>
        <v>0.999999999973702-5.12816417862837E-06i</v>
      </c>
      <c r="H278" s="57" t="str">
        <f t="shared" si="64"/>
        <v>550.00003357298-0.0279607172794986i</v>
      </c>
      <c r="I278" s="57" t="str">
        <f t="shared" si="65"/>
        <v>-4.05230980784234-305284.91197485i</v>
      </c>
      <c r="K278" s="57" t="str">
        <f t="shared" si="66"/>
        <v>0.00909090851248867-2.22402067792161E-06i</v>
      </c>
      <c r="L278" s="57" t="str">
        <f t="shared" si="67"/>
        <v>0.00075-273.002179960947i</v>
      </c>
      <c r="M278" s="57" t="str">
        <f t="shared" si="68"/>
        <v>0.00075-43.0150493635946i</v>
      </c>
      <c r="N278" s="57">
        <f t="shared" si="69"/>
        <v>90.032021349242612</v>
      </c>
      <c r="O278" s="57">
        <f t="shared" si="70"/>
        <v>76.193309604690057</v>
      </c>
      <c r="P278" s="371">
        <f t="shared" si="71"/>
        <v>76.193309604690057</v>
      </c>
      <c r="Q278" s="371">
        <f t="shared" si="72"/>
        <v>-89.967978650757388</v>
      </c>
      <c r="R278" s="12">
        <f t="shared" si="73"/>
        <v>90.032021349242612</v>
      </c>
      <c r="S278" s="57">
        <f t="shared" si="74"/>
        <v>2.4290853513004688E-3</v>
      </c>
      <c r="T278" s="12">
        <f t="shared" si="57"/>
        <v>76.193309604690057</v>
      </c>
    </row>
    <row r="279" spans="1:20" x14ac:dyDescent="0.3">
      <c r="A279" s="57">
        <f t="shared" si="58"/>
        <v>15.320390484055139</v>
      </c>
      <c r="B279" s="12">
        <f t="shared" si="75"/>
        <v>2.4383158756354106</v>
      </c>
      <c r="C279" s="57" t="str">
        <f t="shared" si="59"/>
        <v>3.60564074107933-6427.14682843921i</v>
      </c>
      <c r="D279" s="57" t="str">
        <f t="shared" si="60"/>
        <v>3.47083333317741-4351.49920574559i</v>
      </c>
      <c r="E279" s="57" t="str">
        <f t="shared" si="61"/>
        <v>162.469537058971+0.00145507392810708i</v>
      </c>
      <c r="F279" s="57" t="str">
        <f t="shared" si="62"/>
        <v>3.07957957949798-81672.2819693385i</v>
      </c>
      <c r="G279" s="57" t="str">
        <f t="shared" si="63"/>
        <v>0.999999999973502-5.14765120250613E-06i</v>
      </c>
      <c r="H279" s="57" t="str">
        <f t="shared" si="64"/>
        <v>550.000033828619-0.0280669681013948i</v>
      </c>
      <c r="I279" s="57" t="str">
        <f t="shared" si="65"/>
        <v>-4.05230985575113-304129.221081525i</v>
      </c>
      <c r="K279" s="57" t="str">
        <f t="shared" si="66"/>
        <v>0.00909090850808433-2.23247195534745E-06i</v>
      </c>
      <c r="L279" s="57" t="str">
        <f t="shared" si="67"/>
        <v>0.00075-271.968698905108i</v>
      </c>
      <c r="M279" s="57" t="str">
        <f t="shared" si="68"/>
        <v>0.00075-42.8522109619392i</v>
      </c>
      <c r="N279" s="57">
        <f t="shared" si="69"/>
        <v>90.032143030297277</v>
      </c>
      <c r="O279" s="57">
        <f t="shared" si="70"/>
        <v>76.160365796812499</v>
      </c>
      <c r="P279" s="371">
        <f t="shared" si="71"/>
        <v>76.160365796812499</v>
      </c>
      <c r="Q279" s="371">
        <f t="shared" si="72"/>
        <v>-89.967856969702723</v>
      </c>
      <c r="R279" s="12">
        <f t="shared" si="73"/>
        <v>90.032143030297277</v>
      </c>
      <c r="S279" s="57">
        <f t="shared" si="74"/>
        <v>2.4383158756354105E-3</v>
      </c>
      <c r="T279" s="12">
        <f t="shared" si="57"/>
        <v>76.160365796812499</v>
      </c>
    </row>
    <row r="280" spans="1:20" x14ac:dyDescent="0.3">
      <c r="A280" s="57">
        <f t="shared" si="58"/>
        <v>15.378607967894549</v>
      </c>
      <c r="B280" s="12">
        <f t="shared" si="75"/>
        <v>2.4475814759628252</v>
      </c>
      <c r="C280" s="57" t="str">
        <f t="shared" si="59"/>
        <v>3.60564073941555-6402.81613362869i</v>
      </c>
      <c r="D280" s="57" t="str">
        <f t="shared" si="60"/>
        <v>3.47083333317623-4335.02610671721i</v>
      </c>
      <c r="E280" s="57" t="str">
        <f t="shared" si="61"/>
        <v>162.469537059711+0.00146060320926452i</v>
      </c>
      <c r="F280" s="57" t="str">
        <f t="shared" si="62"/>
        <v>3.07957957949736-81363.1021811708i</v>
      </c>
      <c r="G280" s="57" t="str">
        <f t="shared" si="63"/>
        <v>0.9999999999733-5.16721227707461E-06i</v>
      </c>
      <c r="H280" s="57" t="str">
        <f t="shared" si="64"/>
        <v>550.000034086204-0.0281736226775154i</v>
      </c>
      <c r="I280" s="57" t="str">
        <f t="shared" si="65"/>
        <v>-4.05230990402466-302977.905189147i</v>
      </c>
      <c r="K280" s="57" t="str">
        <f t="shared" si="66"/>
        <v>0.00909090850364646-2.24095534761435E-06i</v>
      </c>
      <c r="L280" s="57" t="str">
        <f t="shared" si="67"/>
        <v>0.00075-270.939130210308i</v>
      </c>
      <c r="M280" s="57" t="str">
        <f t="shared" si="68"/>
        <v>0.00075-42.689989003725i</v>
      </c>
      <c r="N280" s="57">
        <f t="shared" si="69"/>
        <v>90.032265173739134</v>
      </c>
      <c r="O280" s="57">
        <f t="shared" si="70"/>
        <v>76.127421989079977</v>
      </c>
      <c r="P280" s="371">
        <f t="shared" si="71"/>
        <v>76.127421989079977</v>
      </c>
      <c r="Q280" s="371">
        <f t="shared" si="72"/>
        <v>-89.967734826260866</v>
      </c>
      <c r="R280" s="12">
        <f t="shared" si="73"/>
        <v>90.032265173739134</v>
      </c>
      <c r="S280" s="57">
        <f t="shared" si="74"/>
        <v>2.447581475962825E-3</v>
      </c>
      <c r="T280" s="12">
        <f t="shared" si="57"/>
        <v>76.127421989079977</v>
      </c>
    </row>
    <row r="281" spans="1:20" x14ac:dyDescent="0.3">
      <c r="A281" s="57">
        <f t="shared" si="58"/>
        <v>15.437046678172548</v>
      </c>
      <c r="B281" s="12">
        <f t="shared" si="75"/>
        <v>2.456882285571484</v>
      </c>
      <c r="C281" s="57" t="str">
        <f t="shared" si="59"/>
        <v>3.60564073773906-6378.57754547776i</v>
      </c>
      <c r="D281" s="57" t="str">
        <f t="shared" si="60"/>
        <v>3.47083333317503-4318.61536849474i</v>
      </c>
      <c r="E281" s="57" t="str">
        <f t="shared" si="61"/>
        <v>162.469537060456+0.00146615350169302i</v>
      </c>
      <c r="F281" s="57" t="str">
        <f t="shared" si="62"/>
        <v>3.07957957949674-81055.0928285435i</v>
      </c>
      <c r="G281" s="57" t="str">
        <f t="shared" si="63"/>
        <v>0.999999999973097-5.18684768372644E-06i</v>
      </c>
      <c r="H281" s="57" t="str">
        <f t="shared" si="64"/>
        <v>550.000034345755-0.0282806825421413i</v>
      </c>
      <c r="I281" s="57" t="str">
        <f t="shared" si="65"/>
        <v>-4.05230995266683-301830.947735654i</v>
      </c>
      <c r="K281" s="57" t="str">
        <f t="shared" si="66"/>
        <v>0.00909090849917473-2.24947097675852E-06i</v>
      </c>
      <c r="L281" s="57" t="str">
        <f t="shared" si="67"/>
        <v>0.00075-269.913459065858i</v>
      </c>
      <c r="M281" s="57" t="str">
        <f t="shared" si="68"/>
        <v>0.00075-42.5283811553348i</v>
      </c>
      <c r="N281" s="57">
        <f t="shared" si="69"/>
        <v>90.032387781325227</v>
      </c>
      <c r="O281" s="57">
        <f t="shared" si="70"/>
        <v>76.094478181493486</v>
      </c>
      <c r="P281" s="371">
        <f t="shared" si="71"/>
        <v>76.094478181493486</v>
      </c>
      <c r="Q281" s="371">
        <f t="shared" si="72"/>
        <v>-89.967612218674773</v>
      </c>
      <c r="R281" s="12">
        <f t="shared" si="73"/>
        <v>90.032387781325227</v>
      </c>
      <c r="S281" s="57">
        <f t="shared" si="74"/>
        <v>2.4568822855714841E-3</v>
      </c>
      <c r="T281" s="12">
        <f t="shared" si="57"/>
        <v>76.094478181493486</v>
      </c>
    </row>
    <row r="282" spans="1:20" x14ac:dyDescent="0.3">
      <c r="A282" s="57">
        <f t="shared" si="58"/>
        <v>15.495707455549606</v>
      </c>
      <c r="B282" s="12">
        <f t="shared" si="75"/>
        <v>2.4662184382566559</v>
      </c>
      <c r="C282" s="57" t="str">
        <f t="shared" si="59"/>
        <v>3.60564073604983-6354.43071530634i</v>
      </c>
      <c r="D282" s="57" t="str">
        <f t="shared" si="60"/>
        <v>3.47083333317381-4302.2667550042i</v>
      </c>
      <c r="E282" s="57" t="str">
        <f t="shared" si="61"/>
        <v>162.469537061207+0.00147172488523538i</v>
      </c>
      <c r="F282" s="57" t="str">
        <f t="shared" si="62"/>
        <v>3.0795795794961-80748.2494806384i</v>
      </c>
      <c r="G282" s="57" t="str">
        <f t="shared" si="63"/>
        <v>0.999999999972892-5.20655770492353E-06i</v>
      </c>
      <c r="H282" s="57" t="str">
        <f t="shared" si="64"/>
        <v>550.000034607274-0.0283881492353742i</v>
      </c>
      <c r="I282" s="57" t="str">
        <f t="shared" si="65"/>
        <v>-4.05231000167673-300688.332221671i</v>
      </c>
      <c r="K282" s="57" t="str">
        <f t="shared" si="66"/>
        <v>0.00909090849466908-2.25801896528004E-06i</v>
      </c>
      <c r="L282" s="57" t="str">
        <f t="shared" si="67"/>
        <v>0.00075-268.891670717133i</v>
      </c>
      <c r="M282" s="57" t="str">
        <f t="shared" si="68"/>
        <v>0.00075-42.3673850919852i</v>
      </c>
      <c r="N282" s="57">
        <f t="shared" si="69"/>
        <v>90.032510854819279</v>
      </c>
      <c r="O282" s="57">
        <f t="shared" si="70"/>
        <v>76.061534374054304</v>
      </c>
      <c r="P282" s="371">
        <f t="shared" si="71"/>
        <v>76.061534374054304</v>
      </c>
      <c r="Q282" s="371">
        <f t="shared" si="72"/>
        <v>-89.967489145180721</v>
      </c>
      <c r="R282" s="12">
        <f t="shared" si="73"/>
        <v>90.032510854819279</v>
      </c>
      <c r="S282" s="57">
        <f t="shared" si="74"/>
        <v>2.4662184382566558E-3</v>
      </c>
      <c r="T282" s="12">
        <f t="shared" si="57"/>
        <v>76.061534374054304</v>
      </c>
    </row>
    <row r="283" spans="1:20" x14ac:dyDescent="0.3">
      <c r="A283" s="57">
        <f t="shared" si="58"/>
        <v>15.554591143880694</v>
      </c>
      <c r="B283" s="12">
        <f t="shared" si="75"/>
        <v>2.4755900683220311</v>
      </c>
      <c r="C283" s="57" t="str">
        <f t="shared" si="59"/>
        <v>3.60564073434774-6330.37529575406i</v>
      </c>
      <c r="D283" s="57" t="str">
        <f t="shared" si="60"/>
        <v>3.4708333331726-4285.98003106532i</v>
      </c>
      <c r="E283" s="57" t="str">
        <f t="shared" si="61"/>
        <v>162.469537061964+0.00147731744003795i</v>
      </c>
      <c r="F283" s="57" t="str">
        <f t="shared" si="62"/>
        <v>3.07957957949546-80442.5677234115i</v>
      </c>
      <c r="G283" s="57" t="str">
        <f t="shared" si="63"/>
        <v>0.999999999972685-5.22634262420115E-06i</v>
      </c>
      <c r="H283" s="57" t="str">
        <f t="shared" si="64"/>
        <v>550.000034870791-0.0284960243031853i</v>
      </c>
      <c r="I283" s="57" t="str">
        <f t="shared" si="65"/>
        <v>-4.05231005106214-299550.042210299i</v>
      </c>
      <c r="K283" s="57" t="str">
        <f t="shared" si="66"/>
        <v>0.00909090849012901-2.26659943614426E-06i</v>
      </c>
      <c r="L283" s="57" t="str">
        <f t="shared" si="67"/>
        <v>0.00075-267.873750465364i</v>
      </c>
      <c r="M283" s="57" t="str">
        <f t="shared" si="68"/>
        <v>0.00075-42.206998497694i</v>
      </c>
      <c r="N283" s="57">
        <f t="shared" si="69"/>
        <v>90.032634395991778</v>
      </c>
      <c r="O283" s="57">
        <f t="shared" si="70"/>
        <v>76.028590566763413</v>
      </c>
      <c r="P283" s="371">
        <f t="shared" si="71"/>
        <v>76.028590566763413</v>
      </c>
      <c r="Q283" s="371">
        <f t="shared" si="72"/>
        <v>-89.967365604008222</v>
      </c>
      <c r="R283" s="12">
        <f t="shared" si="73"/>
        <v>90.032634395991778</v>
      </c>
      <c r="S283" s="57">
        <f t="shared" si="74"/>
        <v>2.4755900683220309E-3</v>
      </c>
      <c r="T283" s="12">
        <f t="shared" si="57"/>
        <v>76.028590566763413</v>
      </c>
    </row>
    <row r="284" spans="1:20" x14ac:dyDescent="0.3">
      <c r="A284" s="57">
        <f t="shared" si="58"/>
        <v>15.613698590227441</v>
      </c>
      <c r="B284" s="12">
        <f t="shared" si="75"/>
        <v>2.484997310581655</v>
      </c>
      <c r="C284" s="57" t="str">
        <f t="shared" si="59"/>
        <v>3.60564073263271-6306.41094077574i</v>
      </c>
      <c r="D284" s="57" t="str">
        <f t="shared" si="60"/>
        <v>3.47083333317139-4269.75496238811i</v>
      </c>
      <c r="E284" s="57" t="str">
        <f t="shared" si="61"/>
        <v>162.469537062727+0.00148293124655145i</v>
      </c>
      <c r="F284" s="57" t="str">
        <f t="shared" si="62"/>
        <v>3.07957957949483-80138.0431595281i</v>
      </c>
      <c r="G284" s="57" t="str">
        <f t="shared" si="63"/>
        <v>0.999999999972477-5.24620272617203E-06i</v>
      </c>
      <c r="H284" s="57" t="str">
        <f t="shared" si="64"/>
        <v>550.000035136311-0.0286043092974046i</v>
      </c>
      <c r="I284" s="57" t="str">
        <f t="shared" si="65"/>
        <v>-4.05231010082256-298416.061326851i</v>
      </c>
      <c r="K284" s="57" t="str">
        <f t="shared" si="66"/>
        <v>0.00909090848555443-2.27521251278402E-06i</v>
      </c>
      <c r="L284" s="57" t="str">
        <f t="shared" si="67"/>
        <v>0.00075-266.859683667428i</v>
      </c>
      <c r="M284" s="57" t="str">
        <f t="shared" si="68"/>
        <v>0.00075-42.0472190652461i</v>
      </c>
      <c r="N284" s="57">
        <f t="shared" si="69"/>
        <v>90.032758406619863</v>
      </c>
      <c r="O284" s="57">
        <f t="shared" si="70"/>
        <v>75.99564675962209</v>
      </c>
      <c r="P284" s="371">
        <f t="shared" si="71"/>
        <v>75.99564675962209</v>
      </c>
      <c r="Q284" s="371">
        <f t="shared" si="72"/>
        <v>-89.967241593380137</v>
      </c>
      <c r="R284" s="12">
        <f t="shared" si="73"/>
        <v>90.032758406619863</v>
      </c>
      <c r="S284" s="57">
        <f t="shared" si="74"/>
        <v>2.4849973105816551E-3</v>
      </c>
      <c r="T284" s="12">
        <f t="shared" si="57"/>
        <v>75.99564675962209</v>
      </c>
    </row>
    <row r="285" spans="1:20" x14ac:dyDescent="0.3">
      <c r="A285" s="57">
        <f t="shared" si="58"/>
        <v>15.673030644870305</v>
      </c>
      <c r="B285" s="12">
        <f t="shared" si="75"/>
        <v>2.4944403003618651</v>
      </c>
      <c r="C285" s="57" t="str">
        <f t="shared" si="59"/>
        <v>3.60564073090458-6282.53730563588i</v>
      </c>
      <c r="D285" s="57" t="str">
        <f t="shared" si="60"/>
        <v>3.47083333317015-4253.59131556946i</v>
      </c>
      <c r="E285" s="57" t="str">
        <f t="shared" si="61"/>
        <v>162.469537063495+0.0014885663855325i</v>
      </c>
      <c r="F285" s="57" t="str">
        <f t="shared" si="62"/>
        <v>3.07957957949417-79834.6714082994i</v>
      </c>
      <c r="G285" s="57" t="str">
        <f t="shared" si="63"/>
        <v>0.999999999972268-5.26613829653038E-06i</v>
      </c>
      <c r="H285" s="57" t="str">
        <f t="shared" si="64"/>
        <v>550.000035403858-0.0287130057757699i</v>
      </c>
      <c r="I285" s="57" t="str">
        <f t="shared" si="65"/>
        <v>-4.05231015096301-297286.373258631i</v>
      </c>
      <c r="K285" s="57" t="str">
        <f t="shared" si="66"/>
        <v>0.00909090848094494-2.28385831910104E-06i</v>
      </c>
      <c r="L285" s="57" t="str">
        <f t="shared" si="67"/>
        <v>0.00075-265.849455735633i</v>
      </c>
      <c r="M285" s="57" t="str">
        <f t="shared" si="68"/>
        <v>0.00075-41.8880444961607i</v>
      </c>
      <c r="N285" s="57">
        <f t="shared" si="69"/>
        <v>90.03288288848745</v>
      </c>
      <c r="O285" s="57">
        <f t="shared" si="70"/>
        <v>75.96270295263119</v>
      </c>
      <c r="P285" s="371">
        <f t="shared" si="71"/>
        <v>75.96270295263119</v>
      </c>
      <c r="Q285" s="371">
        <f t="shared" si="72"/>
        <v>-89.96711711151255</v>
      </c>
      <c r="R285" s="12">
        <f t="shared" si="73"/>
        <v>90.03288288848745</v>
      </c>
      <c r="S285" s="57">
        <f t="shared" si="74"/>
        <v>2.4944403003618653E-3</v>
      </c>
      <c r="T285" s="12">
        <f t="shared" si="57"/>
        <v>75.96270295263119</v>
      </c>
    </row>
    <row r="286" spans="1:20" x14ac:dyDescent="0.3">
      <c r="A286" s="57">
        <f t="shared" si="58"/>
        <v>15.732588161320814</v>
      </c>
      <c r="B286" s="12">
        <f t="shared" si="75"/>
        <v>2.5039191735032404</v>
      </c>
      <c r="C286" s="57" t="str">
        <f t="shared" si="59"/>
        <v>3.60564072916331-6258.75404690447i</v>
      </c>
      <c r="D286" s="57" t="str">
        <f t="shared" si="60"/>
        <v>3.47083333316891-4237.48885808994i</v>
      </c>
      <c r="E286" s="57" t="str">
        <f t="shared" si="61"/>
        <v>162.469537064269+0.00149422293804446i</v>
      </c>
      <c r="F286" s="57" t="str">
        <f t="shared" si="62"/>
        <v>3.07957957949353-79532.4481056216i</v>
      </c>
      <c r="G286" s="57" t="str">
        <f t="shared" si="63"/>
        <v>0.999999999972057-5.28614962205608E-06i</v>
      </c>
      <c r="H286" s="57" t="str">
        <f t="shared" si="64"/>
        <v>550.000035673436-0.0288221153019289i</v>
      </c>
      <c r="I286" s="57" t="str">
        <f t="shared" si="65"/>
        <v>-4.05231020148364-296160.961754694i</v>
      </c>
      <c r="K286" s="57" t="str">
        <f t="shared" si="66"/>
        <v>0.00909090847630045-2.29253697946802E-06i</v>
      </c>
      <c r="L286" s="57" t="str">
        <f t="shared" si="67"/>
        <v>0.00075-264.84305213751i</v>
      </c>
      <c r="M286" s="57" t="str">
        <f t="shared" si="68"/>
        <v>0.00075-41.7294725006581i</v>
      </c>
      <c r="N286" s="57">
        <f t="shared" si="69"/>
        <v>90.033007843385235</v>
      </c>
      <c r="O286" s="57">
        <f t="shared" si="70"/>
        <v>75.92975914579219</v>
      </c>
      <c r="P286" s="371">
        <f t="shared" si="71"/>
        <v>75.92975914579219</v>
      </c>
      <c r="Q286" s="371">
        <f t="shared" si="72"/>
        <v>-89.966992156614765</v>
      </c>
      <c r="R286" s="12">
        <f t="shared" si="73"/>
        <v>90.033007843385235</v>
      </c>
      <c r="S286" s="57">
        <f t="shared" si="74"/>
        <v>2.5039191735032403E-3</v>
      </c>
      <c r="T286" s="12">
        <f t="shared" si="57"/>
        <v>75.92975914579219</v>
      </c>
    </row>
    <row r="287" spans="1:20" x14ac:dyDescent="0.3">
      <c r="A287" s="57">
        <f t="shared" si="58"/>
        <v>15.792371996333834</v>
      </c>
      <c r="B287" s="12">
        <f t="shared" si="75"/>
        <v>2.513434066362553</v>
      </c>
      <c r="C287" s="57" t="str">
        <f t="shared" si="59"/>
        <v>3.60564072740876-6235.06082245122i</v>
      </c>
      <c r="D287" s="57" t="str">
        <f t="shared" si="60"/>
        <v>3.47083333316765-4221.44735831028i</v>
      </c>
      <c r="E287" s="57" t="str">
        <f t="shared" si="61"/>
        <v>162.469537065049+0.00149990098545877i</v>
      </c>
      <c r="F287" s="57" t="str">
        <f t="shared" si="62"/>
        <v>3.07957957949288-79231.3689039108i</v>
      </c>
      <c r="G287" s="57" t="str">
        <f t="shared" si="63"/>
        <v>0.999999999971844-5.30623699061877E-06i</v>
      </c>
      <c r="H287" s="57" t="str">
        <f t="shared" si="64"/>
        <v>550.000035945069-0.0289316394454812i</v>
      </c>
      <c r="I287" s="57" t="str">
        <f t="shared" si="65"/>
        <v>-4.05231025238965-295039.810625622i</v>
      </c>
      <c r="K287" s="57" t="str">
        <f t="shared" si="66"/>
        <v>0.00909090847162055-2.30124861873012E-06i</v>
      </c>
      <c r="L287" s="57" t="str">
        <f t="shared" si="67"/>
        <v>0.00075-263.840458395607i</v>
      </c>
      <c r="M287" s="57" t="str">
        <f t="shared" si="68"/>
        <v>0.00075-41.5715007976272i</v>
      </c>
      <c r="N287" s="57">
        <f t="shared" si="69"/>
        <v>90.033133273110749</v>
      </c>
      <c r="O287" s="57">
        <f t="shared" si="70"/>
        <v>75.89681533910607</v>
      </c>
      <c r="P287" s="371">
        <f t="shared" si="71"/>
        <v>75.89681533910607</v>
      </c>
      <c r="Q287" s="371">
        <f t="shared" si="72"/>
        <v>-89.966866726889251</v>
      </c>
      <c r="R287" s="12">
        <f t="shared" si="73"/>
        <v>90.033133273110749</v>
      </c>
      <c r="S287" s="57">
        <f t="shared" si="74"/>
        <v>2.5134340663625528E-3</v>
      </c>
      <c r="T287" s="12">
        <f t="shared" si="57"/>
        <v>75.89681533910607</v>
      </c>
    </row>
    <row r="288" spans="1:20" x14ac:dyDescent="0.3">
      <c r="A288" s="57">
        <f t="shared" si="58"/>
        <v>15.852383009919901</v>
      </c>
      <c r="B288" s="12">
        <f t="shared" si="75"/>
        <v>2.5229851158147305</v>
      </c>
      <c r="C288" s="57" t="str">
        <f t="shared" si="59"/>
        <v>3.60564072564089-6211.45729144115i</v>
      </c>
      <c r="D288" s="57" t="str">
        <f t="shared" si="60"/>
        <v>3.47083333316639-4205.46658546809i</v>
      </c>
      <c r="E288" s="57" t="str">
        <f t="shared" si="61"/>
        <v>162.469537065836+0.00150560060945615i</v>
      </c>
      <c r="F288" s="57" t="str">
        <f t="shared" si="62"/>
        <v>3.07957957949221-78931.4294720413i</v>
      </c>
      <c r="G288" s="57" t="str">
        <f t="shared" si="63"/>
        <v>0.999999999971629-5.32640069118198E-06i</v>
      </c>
      <c r="H288" s="57" t="str">
        <f t="shared" si="64"/>
        <v>550.000036218773-0.0290415797819868i</v>
      </c>
      <c r="I288" s="57" t="str">
        <f t="shared" si="65"/>
        <v>-4.0523103036841-293922.903743278i</v>
      </c>
      <c r="K288" s="57" t="str">
        <f t="shared" si="66"/>
        <v>0.00909090846690498-2.30999336220698E-06i</v>
      </c>
      <c r="L288" s="57" t="str">
        <f t="shared" si="67"/>
        <v>0.00075-262.841660087275i</v>
      </c>
      <c r="M288" s="57" t="str">
        <f t="shared" si="68"/>
        <v>0.00075-41.4141271145917i</v>
      </c>
      <c r="N288" s="57">
        <f t="shared" si="69"/>
        <v>90.033259179468317</v>
      </c>
      <c r="O288" s="57">
        <f t="shared" si="70"/>
        <v>75.863871532574024</v>
      </c>
      <c r="P288" s="371">
        <f t="shared" si="71"/>
        <v>75.863871532574024</v>
      </c>
      <c r="Q288" s="371">
        <f t="shared" si="72"/>
        <v>-89.966740820531683</v>
      </c>
      <c r="R288" s="12">
        <f t="shared" si="73"/>
        <v>90.033259179468317</v>
      </c>
      <c r="S288" s="57">
        <f t="shared" si="74"/>
        <v>2.5229851158147304E-3</v>
      </c>
      <c r="T288" s="12">
        <f t="shared" si="57"/>
        <v>75.863871532574024</v>
      </c>
    </row>
    <row r="289" spans="1:20" x14ac:dyDescent="0.3">
      <c r="A289" s="57">
        <f t="shared" si="58"/>
        <v>15.912622065357597</v>
      </c>
      <c r="B289" s="12">
        <f t="shared" si="75"/>
        <v>2.5325724592548267</v>
      </c>
      <c r="C289" s="57" t="str">
        <f t="shared" si="59"/>
        <v>3.60564072385952-6187.94311432958i</v>
      </c>
      <c r="D289" s="57" t="str">
        <f t="shared" si="60"/>
        <v>3.47083333316511-4189.54630967462i</v>
      </c>
      <c r="E289" s="57" t="str">
        <f t="shared" si="61"/>
        <v>162.469537066628+0.00151132189202759i</v>
      </c>
      <c r="F289" s="57" t="str">
        <f t="shared" si="62"/>
        <v>3.07957957949155-78632.6254952841i</v>
      </c>
      <c r="G289" s="57" t="str">
        <f t="shared" si="63"/>
        <v>0.999999999971414-5.34664101380731E-06i</v>
      </c>
      <c r="H289" s="57" t="str">
        <f t="shared" si="64"/>
        <v>550.000036494557-0.0291519378929885i</v>
      </c>
      <c r="I289" s="57" t="str">
        <f t="shared" si="65"/>
        <v>-4.05231035536779-292810.22504058i</v>
      </c>
      <c r="K289" s="57" t="str">
        <f t="shared" si="66"/>
        <v>0.00909090846215356-2.31877133569451E-06i</v>
      </c>
      <c r="L289" s="57" t="str">
        <f t="shared" si="67"/>
        <v>0.00075-261.846642844467i</v>
      </c>
      <c r="M289" s="57" t="str">
        <f t="shared" si="68"/>
        <v>0.00075-41.2573491876785i</v>
      </c>
      <c r="N289" s="57">
        <f t="shared" si="69"/>
        <v>90.033385564269096</v>
      </c>
      <c r="O289" s="57">
        <f t="shared" si="70"/>
        <v>75.830927726197245</v>
      </c>
      <c r="P289" s="371">
        <f t="shared" si="71"/>
        <v>75.830927726197245</v>
      </c>
      <c r="Q289" s="371">
        <f t="shared" si="72"/>
        <v>-89.966614435730904</v>
      </c>
      <c r="R289" s="12">
        <f t="shared" si="73"/>
        <v>90.033385564269096</v>
      </c>
      <c r="S289" s="57">
        <f t="shared" si="74"/>
        <v>2.5325724592548267E-3</v>
      </c>
      <c r="T289" s="12">
        <f t="shared" si="57"/>
        <v>75.830927726197245</v>
      </c>
    </row>
    <row r="290" spans="1:20" x14ac:dyDescent="0.3">
      <c r="A290" s="57">
        <f t="shared" si="58"/>
        <v>15.973090029205958</v>
      </c>
      <c r="B290" s="12">
        <f t="shared" si="75"/>
        <v>2.5421962345999951</v>
      </c>
      <c r="C290" s="57" t="str">
        <f t="shared" si="59"/>
        <v>3.60564072206462-6164.51795285712i</v>
      </c>
      <c r="D290" s="57" t="str">
        <f t="shared" si="60"/>
        <v>3.47083333316383-4173.68630191133i</v>
      </c>
      <c r="E290" s="57" t="str">
        <f t="shared" si="61"/>
        <v>162.469537067426+0.00151706491547574i</v>
      </c>
      <c r="F290" s="57" t="str">
        <f t="shared" si="62"/>
        <v>3.07957957949086-78334.9526752433i</v>
      </c>
      <c r="G290" s="57" t="str">
        <f t="shared" si="63"/>
        <v>0.999999999971196-5.36695824965861E-06i</v>
      </c>
      <c r="H290" s="57" t="str">
        <f t="shared" si="64"/>
        <v>550.000036772441-0.0292627153660469i</v>
      </c>
      <c r="I290" s="57" t="str">
        <f t="shared" si="65"/>
        <v>-4.05231040744557-291701.758511272i</v>
      </c>
      <c r="K290" s="57" t="str">
        <f t="shared" si="66"/>
        <v>0.00909090845736597-2.32758266546652E-06i</v>
      </c>
      <c r="L290" s="57" t="str">
        <f t="shared" si="67"/>
        <v>0.00075-260.855392353523i</v>
      </c>
      <c r="M290" s="57" t="str">
        <f t="shared" si="68"/>
        <v>0.00075-41.1011647615845i</v>
      </c>
      <c r="N290" s="57">
        <f t="shared" si="69"/>
        <v>90.033512429331211</v>
      </c>
      <c r="O290" s="57">
        <f t="shared" si="70"/>
        <v>75.797983919976858</v>
      </c>
      <c r="P290" s="371">
        <f t="shared" si="71"/>
        <v>75.797983919976858</v>
      </c>
      <c r="Q290" s="371">
        <f t="shared" si="72"/>
        <v>-89.966487570668789</v>
      </c>
      <c r="R290" s="12">
        <f t="shared" si="73"/>
        <v>90.033512429331211</v>
      </c>
      <c r="S290" s="57">
        <f t="shared" si="74"/>
        <v>2.5421962345999953E-3</v>
      </c>
      <c r="T290" s="12">
        <f t="shared" si="57"/>
        <v>75.797983919976858</v>
      </c>
    </row>
    <row r="291" spans="1:20" x14ac:dyDescent="0.3">
      <c r="A291" s="57">
        <f t="shared" si="58"/>
        <v>16.033787771316941</v>
      </c>
      <c r="B291" s="12">
        <f t="shared" si="75"/>
        <v>2.5518565802914752</v>
      </c>
      <c r="C291" s="57" t="str">
        <f t="shared" si="59"/>
        <v>3.60564072025602-6141.181470045i</v>
      </c>
      <c r="D291" s="57" t="str">
        <f t="shared" si="60"/>
        <v>3.47083333316255-4157.88633402674i</v>
      </c>
      <c r="E291" s="57" t="str">
        <f t="shared" si="61"/>
        <v>162.46953706823+0.00152282976241592i</v>
      </c>
      <c r="F291" s="57" t="str">
        <f t="shared" si="62"/>
        <v>3.07957957949021-78038.4067297963i</v>
      </c>
      <c r="G291" s="57" t="str">
        <f t="shared" si="63"/>
        <v>0.999999999970976-5.38735269100613E-06i</v>
      </c>
      <c r="H291" s="57" t="str">
        <f t="shared" si="64"/>
        <v>550.000037052445-0.0293739137947517i</v>
      </c>
      <c r="I291" s="57" t="str">
        <f t="shared" si="65"/>
        <v>-4.05231045992014-290597.488209696i</v>
      </c>
      <c r="K291" s="57" t="str">
        <f t="shared" si="66"/>
        <v>0.00909090845254185-2.33642747827674E-06i</v>
      </c>
      <c r="L291" s="57" t="str">
        <f t="shared" si="67"/>
        <v>0.00075-259.867894354974i</v>
      </c>
      <c r="M291" s="57" t="str">
        <f t="shared" si="68"/>
        <v>0.00075-40.9455715895442i</v>
      </c>
      <c r="N291" s="57">
        <f t="shared" si="69"/>
        <v>90.033639776479632</v>
      </c>
      <c r="O291" s="57">
        <f t="shared" si="70"/>
        <v>75.765040113914097</v>
      </c>
      <c r="P291" s="371">
        <f t="shared" si="71"/>
        <v>75.765040113914097</v>
      </c>
      <c r="Q291" s="371">
        <f t="shared" si="72"/>
        <v>-89.966360223520368</v>
      </c>
      <c r="R291" s="12">
        <f t="shared" si="73"/>
        <v>90.033639776479632</v>
      </c>
      <c r="S291" s="57">
        <f t="shared" si="74"/>
        <v>2.5518565802914754E-3</v>
      </c>
      <c r="T291" s="12">
        <f t="shared" si="57"/>
        <v>75.765040113914097</v>
      </c>
    </row>
    <row r="292" spans="1:20" x14ac:dyDescent="0.3">
      <c r="A292" s="57">
        <f t="shared" si="58"/>
        <v>16.094716164847945</v>
      </c>
      <c r="B292" s="12">
        <f t="shared" si="75"/>
        <v>2.5615536352965829</v>
      </c>
      <c r="C292" s="57" t="str">
        <f t="shared" si="59"/>
        <v>3.60564071843366-6117.93333019006i</v>
      </c>
      <c r="D292" s="57" t="str">
        <f t="shared" si="60"/>
        <v>3.47083333316125-4142.14617873294i</v>
      </c>
      <c r="E292" s="57" t="str">
        <f t="shared" si="61"/>
        <v>162.46953706904+0.00152861651577747i</v>
      </c>
      <c r="F292" s="57" t="str">
        <f t="shared" si="62"/>
        <v>3.07957957948953-77742.9833930292i</v>
      </c>
      <c r="G292" s="57" t="str">
        <f t="shared" si="63"/>
        <v>0.999999999970755-5.40782463123076E-06i</v>
      </c>
      <c r="H292" s="57" t="str">
        <f t="shared" si="64"/>
        <v>550.000037334579-0.0294855347787481i</v>
      </c>
      <c r="I292" s="57" t="str">
        <f t="shared" si="65"/>
        <v>-4.05231051279443-289497.398250546i</v>
      </c>
      <c r="K292" s="57" t="str">
        <f t="shared" si="66"/>
        <v>0.00909090844768104-2.34530590136055E-06i</v>
      </c>
      <c r="L292" s="57" t="str">
        <f t="shared" si="67"/>
        <v>0.00075-258.884134643329i</v>
      </c>
      <c r="M292" s="57" t="str">
        <f t="shared" si="68"/>
        <v>0.00075-40.7905674332977i</v>
      </c>
      <c r="N292" s="57">
        <f t="shared" si="69"/>
        <v>90.033767607546238</v>
      </c>
      <c r="O292" s="57">
        <f t="shared" si="70"/>
        <v>75.732096308010156</v>
      </c>
      <c r="P292" s="371">
        <f t="shared" si="71"/>
        <v>75.732096308010156</v>
      </c>
      <c r="Q292" s="371">
        <f t="shared" si="72"/>
        <v>-89.966232392453762</v>
      </c>
      <c r="R292" s="12">
        <f t="shared" si="73"/>
        <v>90.033767607546238</v>
      </c>
      <c r="S292" s="57">
        <f t="shared" si="74"/>
        <v>2.561553635296583E-3</v>
      </c>
      <c r="T292" s="12">
        <f t="shared" si="57"/>
        <v>75.732096308010156</v>
      </c>
    </row>
    <row r="293" spans="1:20" x14ac:dyDescent="0.3">
      <c r="A293" s="57">
        <f t="shared" si="58"/>
        <v>16.155876086274368</v>
      </c>
      <c r="B293" s="12">
        <f t="shared" si="75"/>
        <v>2.5712875391107097</v>
      </c>
      <c r="C293" s="57" t="str">
        <f t="shared" si="59"/>
        <v>3.60564071659744-6094.77319886004i</v>
      </c>
      <c r="D293" s="57" t="str">
        <f t="shared" si="60"/>
        <v>3.47083333315993-4126.46560960253i</v>
      </c>
      <c r="E293" s="57" t="str">
        <f t="shared" si="61"/>
        <v>162.469537069857+0.00153442525880485i</v>
      </c>
      <c r="F293" s="57" t="str">
        <f t="shared" si="62"/>
        <v>3.07957957948883-77448.6784151779i</v>
      </c>
      <c r="G293" s="57" t="str">
        <f t="shared" si="63"/>
        <v>0.999999999970533-5.42837436482823E-06i</v>
      </c>
      <c r="H293" s="57" t="str">
        <f t="shared" si="64"/>
        <v>550.000037618859-0.0295975799237587i</v>
      </c>
      <c r="I293" s="57" t="str">
        <f t="shared" si="65"/>
        <v>-4.05231056607039-288401.472808658i</v>
      </c>
      <c r="K293" s="57" t="str">
        <f t="shared" si="66"/>
        <v>0.00909090844278325-2.35421806243684E-06i</v>
      </c>
      <c r="L293" s="57" t="str">
        <f t="shared" si="67"/>
        <v>0.00075-257.904099066875i</v>
      </c>
      <c r="M293" s="57" t="str">
        <f t="shared" si="68"/>
        <v>0.00075-40.6361500630581i</v>
      </c>
      <c r="N293" s="57">
        <f t="shared" si="69"/>
        <v>90.033895924369958</v>
      </c>
      <c r="O293" s="57">
        <f t="shared" si="70"/>
        <v>75.699152502266287</v>
      </c>
      <c r="P293" s="371">
        <f t="shared" si="71"/>
        <v>75.699152502266287</v>
      </c>
      <c r="Q293" s="371">
        <f t="shared" si="72"/>
        <v>-89.966104075630042</v>
      </c>
      <c r="R293" s="12">
        <f t="shared" si="73"/>
        <v>90.033895924369958</v>
      </c>
      <c r="S293" s="57">
        <f t="shared" si="74"/>
        <v>2.5712875391107099E-3</v>
      </c>
      <c r="T293" s="12">
        <f t="shared" si="57"/>
        <v>75.699152502266287</v>
      </c>
    </row>
    <row r="294" spans="1:20" x14ac:dyDescent="0.3">
      <c r="A294" s="57">
        <f t="shared" si="58"/>
        <v>16.217268415402209</v>
      </c>
      <c r="B294" s="12">
        <f t="shared" si="75"/>
        <v>2.5810584317593306</v>
      </c>
      <c r="C294" s="57" t="str">
        <f t="shared" si="59"/>
        <v>3.60564071474722-6071.70074288864i</v>
      </c>
      <c r="D294" s="57" t="str">
        <f t="shared" si="60"/>
        <v>3.47083333315861-4110.84440106529i</v>
      </c>
      <c r="E294" s="57" t="str">
        <f t="shared" si="61"/>
        <v>162.469537070679+0.00154025607505878i</v>
      </c>
      <c r="F294" s="57" t="str">
        <f t="shared" si="62"/>
        <v>3.07957957948815-77155.4875625677i</v>
      </c>
      <c r="G294" s="57" t="str">
        <f t="shared" si="63"/>
        <v>0.999999999970308-5.44900218741335E-06i</v>
      </c>
      <c r="H294" s="57" t="str">
        <f t="shared" si="64"/>
        <v>550.000037905304-0.029710050841612i</v>
      </c>
      <c r="I294" s="57" t="str">
        <f t="shared" si="65"/>
        <v>-4.05231061975219-287309.696118783i</v>
      </c>
      <c r="K294" s="57" t="str">
        <f t="shared" si="66"/>
        <v>0.00909090843784816-2.36316408970978E-06i</v>
      </c>
      <c r="L294" s="57" t="str">
        <f t="shared" si="67"/>
        <v>0.00075-256.927773527471i</v>
      </c>
      <c r="M294" s="57" t="str">
        <f t="shared" si="68"/>
        <v>0.00075-40.4823172574797i</v>
      </c>
      <c r="N294" s="57">
        <f t="shared" si="69"/>
        <v>90.034024728796624</v>
      </c>
      <c r="O294" s="57">
        <f t="shared" si="70"/>
        <v>75.666208696683654</v>
      </c>
      <c r="P294" s="371">
        <f t="shared" si="71"/>
        <v>75.666208696683654</v>
      </c>
      <c r="Q294" s="371">
        <f t="shared" si="72"/>
        <v>-89.965975271203376</v>
      </c>
      <c r="R294" s="12">
        <f t="shared" si="73"/>
        <v>90.034024728796624</v>
      </c>
      <c r="S294" s="57">
        <f t="shared" si="74"/>
        <v>2.5810584317593308E-3</v>
      </c>
      <c r="T294" s="12">
        <f t="shared" si="57"/>
        <v>75.666208696683654</v>
      </c>
    </row>
    <row r="295" spans="1:20" x14ac:dyDescent="0.3">
      <c r="A295" s="57">
        <f t="shared" si="58"/>
        <v>16.278894035380738</v>
      </c>
      <c r="B295" s="12">
        <f t="shared" si="75"/>
        <v>2.5908664538000159</v>
      </c>
      <c r="C295" s="57" t="str">
        <f t="shared" si="59"/>
        <v>3.60564071288292-6048.7156303708i</v>
      </c>
      <c r="D295" s="57" t="str">
        <f t="shared" si="60"/>
        <v>3.47083333315729-4095.28232840487i</v>
      </c>
      <c r="E295" s="57" t="str">
        <f t="shared" si="61"/>
        <v>162.469537071508+0.00154610904841755i</v>
      </c>
      <c r="F295" s="57" t="str">
        <f t="shared" si="62"/>
        <v>3.07957957948745-76863.4066175489i</v>
      </c>
      <c r="G295" s="57" t="str">
        <f t="shared" si="63"/>
        <v>0.999999999970082-5.46970839572429E-06i</v>
      </c>
      <c r="H295" s="57" t="str">
        <f t="shared" si="64"/>
        <v>550.000038193935-0.0298229491502632i</v>
      </c>
      <c r="I295" s="57" t="str">
        <f t="shared" si="65"/>
        <v>-4.05231067384468-286222.052475345i</v>
      </c>
      <c r="K295" s="57" t="str">
        <f t="shared" si="66"/>
        <v>0.0090909084328754-2.37214411187069E-06i</v>
      </c>
      <c r="L295" s="57" t="str">
        <f t="shared" si="67"/>
        <v>0.00075-255.955143980345i</v>
      </c>
      <c r="M295" s="57" t="str">
        <f t="shared" si="68"/>
        <v>0.00075-40.329066803626i</v>
      </c>
      <c r="N295" s="57">
        <f t="shared" si="69"/>
        <v>90.034154022679132</v>
      </c>
      <c r="O295" s="57">
        <f t="shared" si="70"/>
        <v>75.633264891263423</v>
      </c>
      <c r="P295" s="371">
        <f t="shared" si="71"/>
        <v>75.633264891263423</v>
      </c>
      <c r="Q295" s="371">
        <f t="shared" si="72"/>
        <v>-89.965845977320868</v>
      </c>
      <c r="R295" s="12">
        <f t="shared" si="73"/>
        <v>90.034154022679132</v>
      </c>
      <c r="S295" s="57">
        <f t="shared" si="74"/>
        <v>2.5908664538000161E-3</v>
      </c>
      <c r="T295" s="12">
        <f t="shared" si="57"/>
        <v>75.633264891263423</v>
      </c>
    </row>
    <row r="296" spans="1:20" x14ac:dyDescent="0.3">
      <c r="A296" s="57">
        <f t="shared" si="58"/>
        <v>16.340753832715187</v>
      </c>
      <c r="B296" s="12">
        <f t="shared" si="75"/>
        <v>2.600711746324456</v>
      </c>
      <c r="C296" s="57" t="str">
        <f t="shared" si="59"/>
        <v>3.60564071100441-6025.81753065804i</v>
      </c>
      <c r="D296" s="57" t="str">
        <f t="shared" si="60"/>
        <v>3.47083333315594-4079.77916775561i</v>
      </c>
      <c r="E296" s="57" t="str">
        <f t="shared" si="61"/>
        <v>162.469537072343+0.00155198426307825i</v>
      </c>
      <c r="F296" s="57" t="str">
        <f t="shared" si="62"/>
        <v>3.07957957948674-76572.4313784388i</v>
      </c>
      <c r="G296" s="57" t="str">
        <f t="shared" si="63"/>
        <v>0.999999999969855-5.49049328762679E-06i</v>
      </c>
      <c r="H296" s="57" t="str">
        <f t="shared" si="64"/>
        <v>550.000038484758-0.0299362764738034i</v>
      </c>
      <c r="I296" s="57" t="str">
        <f t="shared" si="65"/>
        <v>-4.05231072834651-285138.52623222i</v>
      </c>
      <c r="K296" s="57" t="str">
        <f t="shared" si="66"/>
        <v>0.00909090842786488-2.38115825810009E-06i</v>
      </c>
      <c r="L296" s="57" t="str">
        <f t="shared" si="67"/>
        <v>0.00075-254.986196433897i</v>
      </c>
      <c r="M296" s="57" t="str">
        <f t="shared" si="68"/>
        <v>0.00075-40.1763964969375i</v>
      </c>
      <c r="N296" s="57">
        <f t="shared" si="69"/>
        <v>90.034283807877401</v>
      </c>
      <c r="O296" s="57">
        <f t="shared" si="70"/>
        <v>75.600321086006971</v>
      </c>
      <c r="P296" s="371">
        <f t="shared" si="71"/>
        <v>75.600321086006971</v>
      </c>
      <c r="Q296" s="371">
        <f t="shared" si="72"/>
        <v>-89.965716192122599</v>
      </c>
      <c r="R296" s="12">
        <f t="shared" si="73"/>
        <v>90.034283807877401</v>
      </c>
      <c r="S296" s="57">
        <f t="shared" si="74"/>
        <v>2.6007117463244561E-3</v>
      </c>
      <c r="T296" s="12">
        <f t="shared" si="57"/>
        <v>75.600321086006971</v>
      </c>
    </row>
    <row r="297" spans="1:20" x14ac:dyDescent="0.3">
      <c r="A297" s="57">
        <f t="shared" si="58"/>
        <v>16.402848697279502</v>
      </c>
      <c r="B297" s="12">
        <f t="shared" si="75"/>
        <v>2.6105944509604888</v>
      </c>
      <c r="C297" s="57" t="str">
        <f t="shared" si="59"/>
        <v>3.60564070911161-6003.00611435349i</v>
      </c>
      <c r="D297" s="57" t="str">
        <f t="shared" si="60"/>
        <v>3.47083333315459-4064.33469609938i</v>
      </c>
      <c r="E297" s="57" t="str">
        <f t="shared" si="61"/>
        <v>162.469537073185+0.00155788180355778i</v>
      </c>
      <c r="F297" s="57" t="str">
        <f t="shared" si="62"/>
        <v>3.07957957948604-76282.5576594617i</v>
      </c>
      <c r="G297" s="57" t="str">
        <f t="shared" si="63"/>
        <v>0.999999999969625-0.0000055113571621185i</v>
      </c>
      <c r="H297" s="57" t="str">
        <f t="shared" si="64"/>
        <v>550.000038777799-0.0300500344425116i</v>
      </c>
      <c r="I297" s="57" t="str">
        <f t="shared" si="65"/>
        <v>-4.05231078326447-284059.101802525i</v>
      </c>
      <c r="K297" s="57" t="str">
        <f t="shared" si="66"/>
        <v>0.00909090842281616-2.39020665806916E-06i</v>
      </c>
      <c r="L297" s="57" t="str">
        <f t="shared" si="67"/>
        <v>0.00075-254.020916949489i</v>
      </c>
      <c r="M297" s="57" t="str">
        <f t="shared" si="68"/>
        <v>0.00075-40.024304141201i</v>
      </c>
      <c r="N297" s="57">
        <f t="shared" si="69"/>
        <v>90.034414086258423</v>
      </c>
      <c r="O297" s="57">
        <f t="shared" si="70"/>
        <v>75.567377280915508</v>
      </c>
      <c r="P297" s="371">
        <f t="shared" si="71"/>
        <v>75.567377280915508</v>
      </c>
      <c r="Q297" s="371">
        <f t="shared" si="72"/>
        <v>-89.965585913741577</v>
      </c>
      <c r="R297" s="12">
        <f t="shared" si="73"/>
        <v>90.034414086258423</v>
      </c>
      <c r="S297" s="57">
        <f t="shared" si="74"/>
        <v>2.6105944509604889E-3</v>
      </c>
      <c r="T297" s="12">
        <f t="shared" si="57"/>
        <v>75.567377280915508</v>
      </c>
    </row>
    <row r="298" spans="1:20" x14ac:dyDescent="0.3">
      <c r="A298" s="57">
        <f t="shared" si="58"/>
        <v>16.465179522329162</v>
      </c>
      <c r="B298" s="12">
        <f t="shared" si="75"/>
        <v>2.6205147098741386</v>
      </c>
      <c r="C298" s="57" t="str">
        <f t="shared" si="59"/>
        <v>3.6056407072044-5980.28105330724i</v>
      </c>
      <c r="D298" s="57" t="str">
        <f t="shared" si="60"/>
        <v>3.47083333315322-4048.94869126223i</v>
      </c>
      <c r="E298" s="57" t="str">
        <f t="shared" si="61"/>
        <v>162.469537074033+0.00156380175469437i</v>
      </c>
      <c r="F298" s="57" t="str">
        <f t="shared" si="62"/>
        <v>3.07957957948532-75993.7812906862i</v>
      </c>
      <c r="G298" s="57" t="str">
        <f t="shared" si="63"/>
        <v>0.999999999969394-5.53230031933328E-06i</v>
      </c>
      <c r="H298" s="57" t="str">
        <f t="shared" si="64"/>
        <v>550.000039073068-0.0301642246928513i</v>
      </c>
      <c r="I298" s="57" t="str">
        <f t="shared" si="65"/>
        <v>-4.05231083860009-282983.763658373i</v>
      </c>
      <c r="K298" s="57" t="str">
        <f t="shared" si="66"/>
        <v>0.00909090841772904-2.39928944194197E-06i</v>
      </c>
      <c r="L298" s="57" t="str">
        <f t="shared" si="67"/>
        <v>0.00075-253.059291641252i</v>
      </c>
      <c r="M298" s="57" t="str">
        <f t="shared" si="68"/>
        <v>0.00075-39.8727875485166i</v>
      </c>
      <c r="N298" s="57">
        <f t="shared" si="69"/>
        <v>90.034544859696268</v>
      </c>
      <c r="O298" s="57">
        <f t="shared" si="70"/>
        <v>75.534433475990241</v>
      </c>
      <c r="P298" s="371">
        <f t="shared" si="71"/>
        <v>75.534433475990241</v>
      </c>
      <c r="Q298" s="371">
        <f t="shared" si="72"/>
        <v>-89.965455140303732</v>
      </c>
      <c r="R298" s="12">
        <f t="shared" si="73"/>
        <v>90.034544859696268</v>
      </c>
      <c r="S298" s="57">
        <f t="shared" si="74"/>
        <v>2.6205147098741386E-3</v>
      </c>
      <c r="T298" s="12">
        <f t="shared" si="57"/>
        <v>75.534433475990241</v>
      </c>
    </row>
    <row r="299" spans="1:20" x14ac:dyDescent="0.3">
      <c r="A299" s="57">
        <f t="shared" si="58"/>
        <v>16.527747204514014</v>
      </c>
      <c r="B299" s="12">
        <f t="shared" si="75"/>
        <v>2.6304726657716602</v>
      </c>
      <c r="C299" s="57" t="str">
        <f t="shared" si="59"/>
        <v>3.60564070528266-5957.64202061162i</v>
      </c>
      <c r="D299" s="57" t="str">
        <f t="shared" si="60"/>
        <v>3.47083333315186-4033.62093191136i</v>
      </c>
      <c r="E299" s="57" t="str">
        <f t="shared" si="61"/>
        <v>162.469537074887+0.00156974420164852i</v>
      </c>
      <c r="F299" s="57" t="str">
        <f t="shared" si="62"/>
        <v>3.07957957948461-75706.0981179679i</v>
      </c>
      <c r="G299" s="57" t="str">
        <f t="shared" si="63"/>
        <v>0.999999999969161-5.55332306054545E-06i</v>
      </c>
      <c r="H299" s="57" t="str">
        <f t="shared" si="64"/>
        <v>550.000039370591-0.0302788488675133i</v>
      </c>
      <c r="I299" s="57" t="str">
        <f t="shared" si="65"/>
        <v>-4.05231089435902-281912.496330669i</v>
      </c>
      <c r="K299" s="57" t="str">
        <f t="shared" si="66"/>
        <v>0.00909090841260309-2.40840674037711E-06i</v>
      </c>
      <c r="L299" s="57" t="str">
        <f t="shared" si="67"/>
        <v>0.00075-252.101306675884i</v>
      </c>
      <c r="M299" s="57" t="str">
        <f t="shared" si="68"/>
        <v>0.00075-39.7218445392675i</v>
      </c>
      <c r="N299" s="57">
        <f t="shared" si="69"/>
        <v>90.034676130072157</v>
      </c>
      <c r="O299" s="57">
        <f t="shared" si="70"/>
        <v>75.501489671232392</v>
      </c>
      <c r="P299" s="371">
        <f t="shared" si="71"/>
        <v>75.501489671232392</v>
      </c>
      <c r="Q299" s="371">
        <f t="shared" si="72"/>
        <v>-89.965323869927843</v>
      </c>
      <c r="R299" s="12">
        <f t="shared" si="73"/>
        <v>90.034676130072157</v>
      </c>
      <c r="S299" s="57">
        <f t="shared" si="74"/>
        <v>2.63047266577166E-3</v>
      </c>
      <c r="T299" s="12">
        <f t="shared" si="57"/>
        <v>75.501489671232392</v>
      </c>
    </row>
    <row r="300" spans="1:20" x14ac:dyDescent="0.3">
      <c r="A300" s="57">
        <f t="shared" si="58"/>
        <v>16.590552643891165</v>
      </c>
      <c r="B300" s="12">
        <f t="shared" si="75"/>
        <v>2.6404684619015923</v>
      </c>
      <c r="C300" s="57" t="str">
        <f t="shared" si="59"/>
        <v>3.60564070334628-5935.08869059663i</v>
      </c>
      <c r="D300" s="57" t="str">
        <f t="shared" si="60"/>
        <v>3.47083333315047-4018.35119755175i</v>
      </c>
      <c r="E300" s="57" t="str">
        <f t="shared" si="61"/>
        <v>162.469537075748+0.00157570922990438i</v>
      </c>
      <c r="F300" s="57" t="str">
        <f t="shared" si="62"/>
        <v>3.07957957948388-75419.5040028869i</v>
      </c>
      <c r="G300" s="57" t="str">
        <f t="shared" si="63"/>
        <v>0.999999999968926-5.57442568817421E-06i</v>
      </c>
      <c r="H300" s="57" t="str">
        <f t="shared" si="64"/>
        <v>550.000039670375-0.030393908615417i</v>
      </c>
      <c r="I300" s="57" t="str">
        <f t="shared" si="65"/>
        <v>-4.05231095054016-280845.284408866i</v>
      </c>
      <c r="K300" s="57" t="str">
        <f t="shared" si="66"/>
        <v>0.00909090840743819-2.41755868452984E-06i</v>
      </c>
      <c r="L300" s="57" t="str">
        <f t="shared" si="67"/>
        <v>0.00075-251.146948272448i</v>
      </c>
      <c r="M300" s="57" t="str">
        <f t="shared" si="68"/>
        <v>0.00075-39.5714729420875i</v>
      </c>
      <c r="N300" s="57">
        <f t="shared" si="69"/>
        <v>90.034807899274441</v>
      </c>
      <c r="O300" s="57">
        <f t="shared" si="70"/>
        <v>75.468545866643368</v>
      </c>
      <c r="P300" s="371">
        <f t="shared" si="71"/>
        <v>75.468545866643368</v>
      </c>
      <c r="Q300" s="371">
        <f t="shared" si="72"/>
        <v>-89.965192100725559</v>
      </c>
      <c r="R300" s="12">
        <f t="shared" si="73"/>
        <v>90.034807899274441</v>
      </c>
      <c r="S300" s="57">
        <f t="shared" si="74"/>
        <v>2.6404684619015925E-3</v>
      </c>
      <c r="T300" s="12">
        <f t="shared" ref="T300:T363" si="76">P300</f>
        <v>75.468545866643368</v>
      </c>
    </row>
    <row r="301" spans="1:20" x14ac:dyDescent="0.3">
      <c r="A301" s="57">
        <f t="shared" ref="A301:A364" si="77">2*PI()*B301</f>
        <v>16.653596743937953</v>
      </c>
      <c r="B301" s="12">
        <f t="shared" si="75"/>
        <v>2.6505022420568185</v>
      </c>
      <c r="C301" s="57" t="str">
        <f t="shared" ref="C301:C364" si="78">IMPRODUCT(D301,E301,$C$40,,K301,$C$41)</f>
        <v>3.60564070139515-5912.62073882496i</v>
      </c>
      <c r="D301" s="57" t="str">
        <f t="shared" ref="D301:D364" si="79">IMDIV(IMPRODUCT($C$37,$C$38,COMPLEX(1,A301/$C$38)),IMSUM(-1*A301*A301/$C$39,COMPLEX(0,1*A301)))</f>
        <v>3.47083333314908-4003.13926852319i</v>
      </c>
      <c r="E301" s="57" t="str">
        <f t="shared" ref="E301:E364" si="80">IMDIV(IMPRODUCT(IMSUM(F301,G301),$C$29,H301),IMSUM(1,I301))</f>
        <v>162.469537076615+0.0015816969252709i</v>
      </c>
      <c r="F301" s="57" t="str">
        <f t="shared" ref="F301:F364" si="81">IMDIV(IMPRODUCT($C$14,$C$15,COMPLEX(1,A301/$C$15)),IMSUM(-1*A301*A301/$C$16,COMPLEX(0,A301)))</f>
        <v>3.07957957948315-75133.9948226913i</v>
      </c>
      <c r="G301" s="57" t="str">
        <f t="shared" ref="G301:G364" si="82">IMDIV(1,COMPLEX(1,A301*$C$9*$C$10))</f>
        <v>0.999999999968689-5.59560850578795E-06i</v>
      </c>
      <c r="H301" s="57" t="str">
        <f t="shared" ref="H301:H364" si="83">IMDIV($C$3,IMSUM(K301,COMPLEX(0,$C$28*A301)))</f>
        <v>550.000039972445-0.0305094055917639i</v>
      </c>
      <c r="I301" s="57" t="str">
        <f t="shared" ref="I301:I364" si="84">IMPRODUCT(F301,$C$29,H301,$C$31)</f>
        <v>-4.05231100715041-279782.112540769i</v>
      </c>
      <c r="K301" s="57" t="str">
        <f t="shared" ref="K301:K364" si="85">IF($C$26&lt;=0,IMDIV(1,IMSUM(IMDIV(1,L301),1/$C$18)),IMDIV(1,IMSUM(IMDIV(1,L301),1/$C$18,IMDIV(1,M301))))</f>
        <v>0.00909090840223391-2.42674540605359E-06i</v>
      </c>
      <c r="L301" s="57" t="str">
        <f t="shared" ref="L301:L364" si="86">IMSUM($C$21/$C$22,IMDIV(1,COMPLEX(0,$C$20*$C$22*A301)))</f>
        <v>0.00075-250.19620270218i</v>
      </c>
      <c r="M301" s="57" t="str">
        <f t="shared" ref="M301:M364" si="87">IMSUM($C$25/$C$26,IMDIV(1,COMPLEX(0,$C$24*$C$26*A301)))</f>
        <v>0.00075-39.4216705938309i</v>
      </c>
      <c r="N301" s="57">
        <f t="shared" ref="N301:N364" si="88">ABS(R301)</f>
        <v>90.034940169198606</v>
      </c>
      <c r="O301" s="57">
        <f t="shared" ref="O301:O364" si="89">ABS(P301)</f>
        <v>75.435602062224291</v>
      </c>
      <c r="P301" s="371">
        <f t="shared" ref="P301:P364" si="90">20*LOG10(IMABS(C301))</f>
        <v>75.435602062224291</v>
      </c>
      <c r="Q301" s="371">
        <f t="shared" ref="Q301:Q364" si="91">IMARGUMENT(C301)*180/PI()</f>
        <v>-89.965059830801394</v>
      </c>
      <c r="R301" s="12">
        <f t="shared" ref="R301:R364" si="92">IF(Q301&lt;0,Q301+180,Q301-180)</f>
        <v>90.034940169198606</v>
      </c>
      <c r="S301" s="57">
        <f t="shared" ref="S301:S364" si="93">B301/1000</f>
        <v>2.6505022420568185E-3</v>
      </c>
      <c r="T301" s="12">
        <f t="shared" si="76"/>
        <v>75.435602062224291</v>
      </c>
    </row>
    <row r="302" spans="1:20" x14ac:dyDescent="0.3">
      <c r="A302" s="57">
        <f t="shared" si="77"/>
        <v>16.716880411564915</v>
      </c>
      <c r="B302" s="12">
        <f t="shared" ref="B302:B365" si="94">B301*(1+B$42)</f>
        <v>2.6605741505766343</v>
      </c>
      <c r="C302" s="57" t="str">
        <f t="shared" si="78"/>
        <v>3.60564069942919-5890.23784208773i</v>
      </c>
      <c r="D302" s="57" t="str">
        <f t="shared" si="79"/>
        <v>3.47083333314768-3987.98492599697i</v>
      </c>
      <c r="E302" s="57" t="str">
        <f t="shared" si="80"/>
        <v>162.46953707749+0.00158770737388316i</v>
      </c>
      <c r="F302" s="57" t="str">
        <f t="shared" si="81"/>
        <v>3.07957957948242-74849.5664702359i</v>
      </c>
      <c r="G302" s="57" t="str">
        <f t="shared" si="82"/>
        <v>0.999999999968451-0.0000056168718181086i</v>
      </c>
      <c r="H302" s="57" t="str">
        <f t="shared" si="83"/>
        <v>550.000040276813-0.0306253414580341i</v>
      </c>
      <c r="I302" s="57" t="str">
        <f t="shared" si="84"/>
        <v>-4.05231106419115-278722.96543229i</v>
      </c>
      <c r="K302" s="57" t="str">
        <f t="shared" si="85"/>
        <v>0.00909090839699003-2.43596703710225E-06i</v>
      </c>
      <c r="L302" s="57" t="str">
        <f t="shared" si="86"/>
        <v>0.00075-249.249056288285i</v>
      </c>
      <c r="M302" s="57" t="str">
        <f t="shared" si="87"/>
        <v>0.00075-39.2724353395406i</v>
      </c>
      <c r="N302" s="57">
        <f t="shared" si="88"/>
        <v>90.035072941747444</v>
      </c>
      <c r="O302" s="57">
        <f t="shared" si="89"/>
        <v>75.402658257976725</v>
      </c>
      <c r="P302" s="371">
        <f t="shared" si="90"/>
        <v>75.402658257976725</v>
      </c>
      <c r="Q302" s="371">
        <f t="shared" si="91"/>
        <v>-89.964927058252556</v>
      </c>
      <c r="R302" s="12">
        <f t="shared" si="92"/>
        <v>90.035072941747444</v>
      </c>
      <c r="S302" s="57">
        <f t="shared" si="93"/>
        <v>2.6605741505766342E-3</v>
      </c>
      <c r="T302" s="12">
        <f t="shared" si="76"/>
        <v>75.402658257976725</v>
      </c>
    </row>
    <row r="303" spans="1:20" x14ac:dyDescent="0.3">
      <c r="A303" s="57">
        <f t="shared" si="77"/>
        <v>16.780404557128861</v>
      </c>
      <c r="B303" s="12">
        <f t="shared" si="94"/>
        <v>2.6706843323488254</v>
      </c>
      <c r="C303" s="57" t="str">
        <f t="shared" si="78"/>
        <v>3.60564069744826-5867.93967839932i</v>
      </c>
      <c r="D303" s="57" t="str">
        <f t="shared" si="79"/>
        <v>3.47083333314626-3972.88795197275i</v>
      </c>
      <c r="E303" s="57" t="str">
        <f t="shared" si="80"/>
        <v>162.469537078371+0.00159374066220356i</v>
      </c>
      <c r="F303" s="57" t="str">
        <f t="shared" si="81"/>
        <v>3.07957957948167-74566.2148539225i</v>
      </c>
      <c r="G303" s="57" t="str">
        <f t="shared" si="82"/>
        <v>0.999999999968211-5.63821593101606E-06i</v>
      </c>
      <c r="H303" s="57" t="str">
        <f t="shared" si="83"/>
        <v>550.000040583495-0.030741717882025i</v>
      </c>
      <c r="I303" s="57" t="str">
        <f t="shared" si="84"/>
        <v>-4.05231112166534-277667.827847239i</v>
      </c>
      <c r="K303" s="57" t="str">
        <f t="shared" si="85"/>
        <v>0.00909090839170628-2.44522371033181E-06i</v>
      </c>
      <c r="L303" s="57" t="str">
        <f t="shared" si="86"/>
        <v>0.00075-248.305495405743i</v>
      </c>
      <c r="M303" s="57" t="str">
        <f t="shared" si="87"/>
        <v>0.00075-39.1237650324174i</v>
      </c>
      <c r="N303" s="57">
        <f t="shared" si="88"/>
        <v>90.035206218830879</v>
      </c>
      <c r="O303" s="57">
        <f t="shared" si="89"/>
        <v>75.36971445390175</v>
      </c>
      <c r="P303" s="371">
        <f t="shared" si="90"/>
        <v>75.36971445390175</v>
      </c>
      <c r="Q303" s="371">
        <f t="shared" si="91"/>
        <v>-89.964793781169121</v>
      </c>
      <c r="R303" s="12">
        <f t="shared" si="92"/>
        <v>90.035206218830879</v>
      </c>
      <c r="S303" s="57">
        <f t="shared" si="93"/>
        <v>2.6706843323488255E-3</v>
      </c>
      <c r="T303" s="12">
        <f t="shared" si="76"/>
        <v>75.36971445390175</v>
      </c>
    </row>
    <row r="304" spans="1:20" x14ac:dyDescent="0.3">
      <c r="A304" s="57">
        <f t="shared" si="77"/>
        <v>16.844170094445953</v>
      </c>
      <c r="B304" s="12">
        <f t="shared" si="94"/>
        <v>2.6808329328117511</v>
      </c>
      <c r="C304" s="57" t="str">
        <f t="shared" si="78"/>
        <v>3.60564069545223-5845.72592699313i</v>
      </c>
      <c r="D304" s="57" t="str">
        <f t="shared" si="79"/>
        <v>3.47083333314484-3957.84812927552i</v>
      </c>
      <c r="E304" s="57" t="str">
        <f t="shared" si="80"/>
        <v>162.469537079258+0.00159979687702298i</v>
      </c>
      <c r="F304" s="57" t="str">
        <f t="shared" si="81"/>
        <v>3.07957957948093-74283.9358976436i</v>
      </c>
      <c r="G304" s="57" t="str">
        <f t="shared" si="82"/>
        <v>0.999999999967969-5.65964115155255E-06i</v>
      </c>
      <c r="H304" s="57" t="str">
        <f t="shared" si="83"/>
        <v>550.000040892517-0.0308585365378779i</v>
      </c>
      <c r="I304" s="57" t="str">
        <f t="shared" si="84"/>
        <v>-4.05231117957895-276616.684607115i</v>
      </c>
      <c r="K304" s="57" t="str">
        <f t="shared" si="85"/>
        <v>0.00909090838638221-0.0000024545155589023i</v>
      </c>
      <c r="L304" s="57" t="str">
        <f t="shared" si="86"/>
        <v>0.00075-247.365506481114i</v>
      </c>
      <c r="M304" s="57" t="str">
        <f t="shared" si="87"/>
        <v>0.00075-38.975657533789i</v>
      </c>
      <c r="N304" s="57">
        <f t="shared" si="88"/>
        <v>90.035340002366141</v>
      </c>
      <c r="O304" s="57">
        <f t="shared" si="89"/>
        <v>75.336770650000645</v>
      </c>
      <c r="P304" s="371">
        <f t="shared" si="90"/>
        <v>75.336770650000645</v>
      </c>
      <c r="Q304" s="371">
        <f t="shared" si="91"/>
        <v>-89.964659997633859</v>
      </c>
      <c r="R304" s="12">
        <f t="shared" si="92"/>
        <v>90.035340002366141</v>
      </c>
      <c r="S304" s="57">
        <f t="shared" si="93"/>
        <v>2.6808329328117512E-3</v>
      </c>
      <c r="T304" s="12">
        <f t="shared" si="76"/>
        <v>75.336770650000645</v>
      </c>
    </row>
    <row r="305" spans="1:20" x14ac:dyDescent="0.3">
      <c r="A305" s="57">
        <f t="shared" si="77"/>
        <v>16.908177940804848</v>
      </c>
      <c r="B305" s="12">
        <f t="shared" si="94"/>
        <v>2.6910200979564358</v>
      </c>
      <c r="C305" s="57" t="str">
        <f t="shared" si="78"/>
        <v>3.60564069344103-5823.59626831705i</v>
      </c>
      <c r="D305" s="57" t="str">
        <f t="shared" si="79"/>
        <v>3.47083333314342-3942.8652415524i</v>
      </c>
      <c r="E305" s="57" t="str">
        <f t="shared" si="80"/>
        <v>162.469537080152+0.00160587610546219i</v>
      </c>
      <c r="F305" s="57" t="str">
        <f t="shared" si="81"/>
        <v>3.07957957948019-74002.725540722i</v>
      </c>
      <c r="G305" s="57" t="str">
        <f t="shared" si="82"/>
        <v>0.999999999967724-5.68114778792707E-06i</v>
      </c>
      <c r="H305" s="57" t="str">
        <f t="shared" si="83"/>
        <v>550.000041203888-0.0309757991060821i</v>
      </c>
      <c r="I305" s="57" t="str">
        <f t="shared" si="84"/>
        <v>-4.05231123793142-275569.520590865i</v>
      </c>
      <c r="K305" s="57" t="str">
        <f t="shared" si="85"/>
        <v>0.00909090838101769-2.46384271647992E-06i</v>
      </c>
      <c r="L305" s="57" t="str">
        <f t="shared" si="86"/>
        <v>0.00075-246.429075992344i</v>
      </c>
      <c r="M305" s="57" t="str">
        <f t="shared" si="87"/>
        <v>0.00075-38.8281107130794i</v>
      </c>
      <c r="N305" s="57">
        <f t="shared" si="88"/>
        <v>90.035474294277748</v>
      </c>
      <c r="O305" s="57">
        <f t="shared" si="89"/>
        <v>75.303826846274944</v>
      </c>
      <c r="P305" s="371">
        <f t="shared" si="90"/>
        <v>75.303826846274944</v>
      </c>
      <c r="Q305" s="371">
        <f t="shared" si="91"/>
        <v>-89.964525705722252</v>
      </c>
      <c r="R305" s="12">
        <f t="shared" si="92"/>
        <v>90.035474294277748</v>
      </c>
      <c r="S305" s="57">
        <f t="shared" si="93"/>
        <v>2.6910200979564356E-3</v>
      </c>
      <c r="T305" s="12">
        <f t="shared" si="76"/>
        <v>75.303826846274944</v>
      </c>
    </row>
    <row r="306" spans="1:20" x14ac:dyDescent="0.3">
      <c r="A306" s="57">
        <f t="shared" si="77"/>
        <v>16.972429016979905</v>
      </c>
      <c r="B306" s="12">
        <f t="shared" si="94"/>
        <v>2.7012459743286703</v>
      </c>
      <c r="C306" s="57" t="str">
        <f t="shared" si="78"/>
        <v>3.60564069141447-5801.55038402834i</v>
      </c>
      <c r="D306" s="57" t="str">
        <f t="shared" si="79"/>
        <v>3.47083333314196-3927.93907326947i</v>
      </c>
      <c r="E306" s="57" t="str">
        <f t="shared" si="80"/>
        <v>162.469537081053+0.00161197843497299i</v>
      </c>
      <c r="F306" s="57" t="str">
        <f t="shared" si="81"/>
        <v>3.07957957947943-73722.5797378512i</v>
      </c>
      <c r="G306" s="57" t="str">
        <f t="shared" si="82"/>
        <v>0.999999999967479-5.70273614951979E-06i</v>
      </c>
      <c r="H306" s="57" t="str">
        <f t="shared" si="83"/>
        <v>550.000041517632-0.0310935072735284i</v>
      </c>
      <c r="I306" s="57" t="str">
        <f t="shared" si="84"/>
        <v>-4.05231129672941-274526.320734684i</v>
      </c>
      <c r="K306" s="57" t="str">
        <f t="shared" si="85"/>
        <v>0.00909090837561226-2.47320531723861E-06i</v>
      </c>
      <c r="L306" s="57" t="str">
        <f t="shared" si="86"/>
        <v>0.00075-245.496190468563i</v>
      </c>
      <c r="M306" s="57" t="str">
        <f t="shared" si="87"/>
        <v>0.00075-38.6811224477778i</v>
      </c>
      <c r="N306" s="57">
        <f t="shared" si="88"/>
        <v>90.03560909649751</v>
      </c>
      <c r="O306" s="57">
        <f t="shared" si="89"/>
        <v>75.270883042725771</v>
      </c>
      <c r="P306" s="371">
        <f t="shared" si="90"/>
        <v>75.270883042725771</v>
      </c>
      <c r="Q306" s="371">
        <f t="shared" si="91"/>
        <v>-89.96439090350249</v>
      </c>
      <c r="R306" s="12">
        <f t="shared" si="92"/>
        <v>90.03560909649751</v>
      </c>
      <c r="S306" s="57">
        <f t="shared" si="93"/>
        <v>2.7012459743286704E-3</v>
      </c>
      <c r="T306" s="12">
        <f t="shared" si="76"/>
        <v>75.270883042725771</v>
      </c>
    </row>
    <row r="307" spans="1:20" x14ac:dyDescent="0.3">
      <c r="A307" s="57">
        <f t="shared" si="77"/>
        <v>17.036924247244432</v>
      </c>
      <c r="B307" s="12">
        <f t="shared" si="94"/>
        <v>2.7115107090311192</v>
      </c>
      <c r="C307" s="57" t="str">
        <f t="shared" si="78"/>
        <v>3.60564068937251-5779.58795698962i</v>
      </c>
      <c r="D307" s="57" t="str">
        <f t="shared" si="79"/>
        <v>3.47083333314051-3913.06940970882i</v>
      </c>
      <c r="E307" s="57" t="str">
        <f t="shared" si="80"/>
        <v>162.469537081961+0.00161810395333948i</v>
      </c>
      <c r="F307" s="57" t="str">
        <f t="shared" si="81"/>
        <v>3.07957957947867-73443.4944590407i</v>
      </c>
      <c r="G307" s="57" t="str">
        <f t="shared" si="82"/>
        <v>0.999999999967231-5.72440654688655E-06i</v>
      </c>
      <c r="H307" s="57" t="str">
        <f t="shared" si="83"/>
        <v>550.000041833768-0.0312116627335104i</v>
      </c>
      <c r="I307" s="57" t="str">
        <f t="shared" si="84"/>
        <v>-4.05231135597613-273487.070031793i</v>
      </c>
      <c r="K307" s="57" t="str">
        <f t="shared" si="85"/>
        <v>0.00909090837016564-2.48260349586226E-06i</v>
      </c>
      <c r="L307" s="57" t="str">
        <f t="shared" si="86"/>
        <v>0.00075-244.566836489902i</v>
      </c>
      <c r="M307" s="57" t="str">
        <f t="shared" si="87"/>
        <v>0.00075-38.5346906234089i</v>
      </c>
      <c r="N307" s="57">
        <f t="shared" si="88"/>
        <v>90.035744410964568</v>
      </c>
      <c r="O307" s="57">
        <f t="shared" si="89"/>
        <v>75.237939239354546</v>
      </c>
      <c r="P307" s="371">
        <f t="shared" si="90"/>
        <v>75.237939239354546</v>
      </c>
      <c r="Q307" s="371">
        <f t="shared" si="91"/>
        <v>-89.964255589035432</v>
      </c>
      <c r="R307" s="12">
        <f t="shared" si="92"/>
        <v>90.035744410964568</v>
      </c>
      <c r="S307" s="57">
        <f t="shared" si="93"/>
        <v>2.7115107090311193E-3</v>
      </c>
      <c r="T307" s="12">
        <f t="shared" si="76"/>
        <v>75.237939239354546</v>
      </c>
    </row>
    <row r="308" spans="1:20" x14ac:dyDescent="0.3">
      <c r="A308" s="57">
        <f t="shared" si="77"/>
        <v>17.101664559383959</v>
      </c>
      <c r="B308" s="12">
        <f t="shared" si="94"/>
        <v>2.7218144497254375</v>
      </c>
      <c r="C308" s="57" t="str">
        <f t="shared" si="78"/>
        <v>3.60564068731499-5757.70867126404i</v>
      </c>
      <c r="D308" s="57" t="str">
        <f t="shared" si="79"/>
        <v>3.47083333313903-3898.25603696533i</v>
      </c>
      <c r="E308" s="57" t="str">
        <f t="shared" si="80"/>
        <v>162.469537082876+0.00162425274867933i</v>
      </c>
      <c r="F308" s="57" t="str">
        <f t="shared" si="81"/>
        <v>3.07957957947789-73165.4656895543i</v>
      </c>
      <c r="G308" s="57" t="str">
        <f t="shared" si="82"/>
        <v>0.999999999966982-5.74615929176328E-06i</v>
      </c>
      <c r="H308" s="57" t="str">
        <f t="shared" si="83"/>
        <v>550.000042152307-0.0313302671857524i</v>
      </c>
      <c r="I308" s="57" t="str">
        <f t="shared" si="84"/>
        <v>-4.05231141567285-272451.753532218i</v>
      </c>
      <c r="K308" s="57" t="str">
        <f t="shared" si="85"/>
        <v>0.00909090836467761-2.49203738754661E-06i</v>
      </c>
      <c r="L308" s="57" t="str">
        <f t="shared" si="86"/>
        <v>0.00075-243.64100068729i</v>
      </c>
      <c r="M308" s="57" t="str">
        <f t="shared" si="87"/>
        <v>0.00075-38.3888131335016i</v>
      </c>
      <c r="N308" s="57">
        <f t="shared" si="88"/>
        <v>90.035880239625456</v>
      </c>
      <c r="O308" s="57">
        <f t="shared" si="89"/>
        <v>75.20499543616269</v>
      </c>
      <c r="P308" s="371">
        <f t="shared" si="90"/>
        <v>75.20499543616269</v>
      </c>
      <c r="Q308" s="371">
        <f t="shared" si="91"/>
        <v>-89.964119760374544</v>
      </c>
      <c r="R308" s="12">
        <f t="shared" si="92"/>
        <v>90.035880239625456</v>
      </c>
      <c r="S308" s="57">
        <f t="shared" si="93"/>
        <v>2.7218144497254374E-3</v>
      </c>
      <c r="T308" s="12">
        <f t="shared" si="76"/>
        <v>75.20499543616269</v>
      </c>
    </row>
    <row r="309" spans="1:20" x14ac:dyDescent="0.3">
      <c r="A309" s="57">
        <f t="shared" si="77"/>
        <v>17.166650884709618</v>
      </c>
      <c r="B309" s="12">
        <f t="shared" si="94"/>
        <v>2.7321573446343943</v>
      </c>
      <c r="C309" s="57" t="str">
        <f t="shared" si="78"/>
        <v>3.60564068524181-5735.91221211069i</v>
      </c>
      <c r="D309" s="57" t="str">
        <f t="shared" si="79"/>
        <v>3.47083333313756-3883.49874194369i</v>
      </c>
      <c r="E309" s="57" t="str">
        <f t="shared" si="80"/>
        <v>162.469537083798+0.00163042490944512i</v>
      </c>
      <c r="F309" s="57" t="str">
        <f t="shared" si="81"/>
        <v>3.07957957947713-72888.4894298559i</v>
      </c>
      <c r="G309" s="57" t="str">
        <f t="shared" si="82"/>
        <v>0.99999999996673-5.76799469707053E-06i</v>
      </c>
      <c r="H309" s="57" t="str">
        <f t="shared" si="83"/>
        <v>550.000042473276-0.0314493223364459i</v>
      </c>
      <c r="I309" s="57" t="str">
        <f t="shared" si="84"/>
        <v>-4.05231147582468-271420.356342591i</v>
      </c>
      <c r="K309" s="57" t="str">
        <f t="shared" si="85"/>
        <v>0.00909090835914772-2.50150712800103E-06i</v>
      </c>
      <c r="L309" s="57" t="str">
        <f t="shared" si="86"/>
        <v>0.00075-242.718669742269i</v>
      </c>
      <c r="M309" s="57" t="str">
        <f t="shared" si="87"/>
        <v>0.00075-38.2434878795592i</v>
      </c>
      <c r="N309" s="57">
        <f t="shared" si="88"/>
        <v>90.036016584434094</v>
      </c>
      <c r="O309" s="57">
        <f t="shared" si="89"/>
        <v>75.172051633151497</v>
      </c>
      <c r="P309" s="371">
        <f t="shared" si="90"/>
        <v>75.172051633151497</v>
      </c>
      <c r="Q309" s="371">
        <f t="shared" si="91"/>
        <v>-89.963983415565906</v>
      </c>
      <c r="R309" s="12">
        <f t="shared" si="92"/>
        <v>90.036016584434094</v>
      </c>
      <c r="S309" s="57">
        <f t="shared" si="93"/>
        <v>2.7321573446343942E-3</v>
      </c>
      <c r="T309" s="12">
        <f t="shared" si="76"/>
        <v>75.172051633151497</v>
      </c>
    </row>
    <row r="310" spans="1:20" x14ac:dyDescent="0.3">
      <c r="A310" s="57">
        <f t="shared" si="77"/>
        <v>17.231884158071516</v>
      </c>
      <c r="B310" s="12">
        <f t="shared" si="94"/>
        <v>2.7425395425440051</v>
      </c>
      <c r="C310" s="57" t="str">
        <f t="shared" si="78"/>
        <v>3.60564068315284-5714.19826598019i</v>
      </c>
      <c r="D310" s="57" t="str">
        <f t="shared" si="79"/>
        <v>3.47083333313607-3868.79731235523i</v>
      </c>
      <c r="E310" s="57" t="str">
        <f t="shared" si="80"/>
        <v>162.469537084726+0.00163662052442549i</v>
      </c>
      <c r="F310" s="57" t="str">
        <f t="shared" si="81"/>
        <v>3.07957957947634-72612.561695548i</v>
      </c>
      <c r="G310" s="57" t="str">
        <f t="shared" si="82"/>
        <v>0.999999999966477-5.78991307691793E-06i</v>
      </c>
      <c r="H310" s="57" t="str">
        <f t="shared" si="83"/>
        <v>550.000042796684-0.0315688298982595i</v>
      </c>
      <c r="I310" s="57" t="str">
        <f t="shared" si="84"/>
        <v>-4.05231153643375-270392.863625908i</v>
      </c>
      <c r="K310" s="57" t="str">
        <f t="shared" si="85"/>
        <v>0.00909090835357581-2.51101285345069E-06i</v>
      </c>
      <c r="L310" s="57" t="str">
        <f t="shared" si="86"/>
        <v>0.00075-241.7998303868i</v>
      </c>
      <c r="M310" s="57" t="str">
        <f t="shared" si="87"/>
        <v>0.00075-38.0987127710294i</v>
      </c>
      <c r="N310" s="57">
        <f t="shared" si="88"/>
        <v>90.03615344735185</v>
      </c>
      <c r="O310" s="57">
        <f t="shared" si="89"/>
        <v>75.139107830322345</v>
      </c>
      <c r="P310" s="371">
        <f t="shared" si="90"/>
        <v>75.139107830322345</v>
      </c>
      <c r="Q310" s="371">
        <f t="shared" si="91"/>
        <v>-89.96384655264815</v>
      </c>
      <c r="R310" s="12">
        <f t="shared" si="92"/>
        <v>90.03615344735185</v>
      </c>
      <c r="S310" s="57">
        <f t="shared" si="93"/>
        <v>2.7425395425440049E-3</v>
      </c>
      <c r="T310" s="12">
        <f t="shared" si="76"/>
        <v>75.139107830322345</v>
      </c>
    </row>
    <row r="311" spans="1:20" x14ac:dyDescent="0.3">
      <c r="A311" s="57">
        <f t="shared" si="77"/>
        <v>17.297365317872188</v>
      </c>
      <c r="B311" s="12">
        <f t="shared" si="94"/>
        <v>2.7529611928056723</v>
      </c>
      <c r="C311" s="57" t="str">
        <f t="shared" si="78"/>
        <v>3.60564068104795-5692.56652051015i</v>
      </c>
      <c r="D311" s="57" t="str">
        <f t="shared" si="79"/>
        <v>3.47083333313456-3854.15153671495i</v>
      </c>
      <c r="E311" s="57" t="str">
        <f t="shared" si="80"/>
        <v>162.469537085662+0.00164283968274649i</v>
      </c>
      <c r="F311" s="57" t="str">
        <f t="shared" si="81"/>
        <v>3.07957957947555-72337.6785173179i</v>
      </c>
      <c r="G311" s="57" t="str">
        <f t="shared" si="82"/>
        <v>0.999999999966222-5.81191474660873E-06i</v>
      </c>
      <c r="H311" s="57" t="str">
        <f t="shared" si="83"/>
        <v>550.000043122556-0.0316887915903756i</v>
      </c>
      <c r="I311" s="57" t="str">
        <f t="shared" si="84"/>
        <v>-4.05231159750458-269369.260601346i</v>
      </c>
      <c r="K311" s="57" t="str">
        <f t="shared" si="85"/>
        <v>0.00909090834796144-2.52055470063832E-06i</v>
      </c>
      <c r="L311" s="57" t="str">
        <f t="shared" si="86"/>
        <v>0.00075-240.884469403068i</v>
      </c>
      <c r="M311" s="57" t="str">
        <f t="shared" si="87"/>
        <v>0.00075-37.9544857252733i</v>
      </c>
      <c r="N311" s="57">
        <f t="shared" si="88"/>
        <v>90.036290830347525</v>
      </c>
      <c r="O311" s="57">
        <f t="shared" si="89"/>
        <v>75.106164027676655</v>
      </c>
      <c r="P311" s="371">
        <f t="shared" si="90"/>
        <v>75.106164027676655</v>
      </c>
      <c r="Q311" s="371">
        <f t="shared" si="91"/>
        <v>-89.963709169652475</v>
      </c>
      <c r="R311" s="12">
        <f t="shared" si="92"/>
        <v>90.036290830347525</v>
      </c>
      <c r="S311" s="57">
        <f t="shared" si="93"/>
        <v>2.7529611928056724E-3</v>
      </c>
      <c r="T311" s="12">
        <f t="shared" si="76"/>
        <v>75.106164027676655</v>
      </c>
    </row>
    <row r="312" spans="1:20" x14ac:dyDescent="0.3">
      <c r="A312" s="57">
        <f t="shared" si="77"/>
        <v>17.363095306080105</v>
      </c>
      <c r="B312" s="12">
        <f t="shared" si="94"/>
        <v>2.763422445338334</v>
      </c>
      <c r="C312" s="57" t="str">
        <f t="shared" si="78"/>
        <v>3.60564067892705-5671.01666452063i</v>
      </c>
      <c r="D312" s="57" t="str">
        <f t="shared" si="79"/>
        <v>3.47083333313305-3839.56120433847i</v>
      </c>
      <c r="E312" s="57" t="str">
        <f t="shared" si="80"/>
        <v>162.469537086605+0.00164908247387285i</v>
      </c>
      <c r="F312" s="57" t="str">
        <f t="shared" si="81"/>
        <v>3.07957957947477-72063.8359408789i</v>
      </c>
      <c r="G312" s="57" t="str">
        <f t="shared" si="82"/>
        <v>0.999999999965964-5.83400002264436E-06i</v>
      </c>
      <c r="H312" s="57" t="str">
        <f t="shared" si="83"/>
        <v>550.000043450911-0.0318092091385076i</v>
      </c>
      <c r="I312" s="57" t="str">
        <f t="shared" si="84"/>
        <v>-4.05231165904079-268349.532544034i</v>
      </c>
      <c r="K312" s="57" t="str">
        <f t="shared" si="85"/>
        <v>0.00909090834230429-0.0000025301328068263i</v>
      </c>
      <c r="L312" s="57" t="str">
        <f t="shared" si="86"/>
        <v>0.00075-239.972573623299i</v>
      </c>
      <c r="M312" s="57" t="str">
        <f t="shared" si="87"/>
        <v>0.00075-37.8108046675366i</v>
      </c>
      <c r="N312" s="57">
        <f t="shared" si="88"/>
        <v>90.036428735397351</v>
      </c>
      <c r="O312" s="57">
        <f t="shared" si="89"/>
        <v>75.073220225215792</v>
      </c>
      <c r="P312" s="371">
        <f t="shared" si="90"/>
        <v>75.073220225215792</v>
      </c>
      <c r="Q312" s="371">
        <f t="shared" si="91"/>
        <v>-89.963571264602649</v>
      </c>
      <c r="R312" s="12">
        <f t="shared" si="92"/>
        <v>90.036428735397351</v>
      </c>
      <c r="S312" s="57">
        <f t="shared" si="93"/>
        <v>2.7634224453383341E-3</v>
      </c>
      <c r="T312" s="12">
        <f t="shared" si="76"/>
        <v>75.073220225215792</v>
      </c>
    </row>
    <row r="313" spans="1:20" x14ac:dyDescent="0.3">
      <c r="A313" s="57">
        <f t="shared" si="77"/>
        <v>17.429075068243208</v>
      </c>
      <c r="B313" s="12">
        <f t="shared" si="94"/>
        <v>2.7739234506306198</v>
      </c>
      <c r="C313" s="57" t="str">
        <f t="shared" si="78"/>
        <v>3.60564067679-5649.54838800975i</v>
      </c>
      <c r="D313" s="57" t="str">
        <f t="shared" si="79"/>
        <v>3.47083333313152-3825.02610533894i</v>
      </c>
      <c r="E313" s="57" t="str">
        <f t="shared" si="80"/>
        <v>162.469537087556+0.00165534898760931i</v>
      </c>
      <c r="F313" s="57" t="str">
        <f t="shared" si="81"/>
        <v>3.07957957947396-71791.0300269134i</v>
      </c>
      <c r="G313" s="57" t="str">
        <f t="shared" si="82"/>
        <v>0.999999999965705-5.85616922272888E-06i</v>
      </c>
      <c r="H313" s="57" t="str">
        <f t="shared" si="83"/>
        <v>550.000043781767-0.0319300842749257i</v>
      </c>
      <c r="I313" s="57" t="str">
        <f t="shared" si="84"/>
        <v>-4.05231172104569-267333.664784838i</v>
      </c>
      <c r="K313" s="57" t="str">
        <f t="shared" si="85"/>
        <v>0.00909090833660406-2.53974730979863E-06i</v>
      </c>
      <c r="L313" s="57" t="str">
        <f t="shared" si="86"/>
        <v>0.00075-239.064129929567i</v>
      </c>
      <c r="M313" s="57" t="str">
        <f t="shared" si="87"/>
        <v>0.00075-37.6676675309191i</v>
      </c>
      <c r="N313" s="57">
        <f t="shared" si="88"/>
        <v>90.03656716448522</v>
      </c>
      <c r="O313" s="57">
        <f t="shared" si="89"/>
        <v>75.040276422941218</v>
      </c>
      <c r="P313" s="371">
        <f t="shared" si="90"/>
        <v>75.040276422941218</v>
      </c>
      <c r="Q313" s="371">
        <f t="shared" si="91"/>
        <v>-89.96343283551478</v>
      </c>
      <c r="R313" s="12">
        <f t="shared" si="92"/>
        <v>90.03656716448522</v>
      </c>
      <c r="S313" s="57">
        <f t="shared" si="93"/>
        <v>2.7739234506306198E-3</v>
      </c>
      <c r="T313" s="12">
        <f t="shared" si="76"/>
        <v>75.040276422941218</v>
      </c>
    </row>
    <row r="314" spans="1:20" x14ac:dyDescent="0.3">
      <c r="A314" s="57">
        <f t="shared" si="77"/>
        <v>17.495305553502533</v>
      </c>
      <c r="B314" s="12">
        <f t="shared" si="94"/>
        <v>2.7844643597430161</v>
      </c>
      <c r="C314" s="57" t="str">
        <f t="shared" si="78"/>
        <v>3.60564067463668-5628.16138214909i</v>
      </c>
      <c r="D314" s="57" t="str">
        <f t="shared" si="79"/>
        <v>3.47083333313-3810.5460306241i</v>
      </c>
      <c r="E314" s="57" t="str">
        <f t="shared" si="80"/>
        <v>162.469537088513+0.00166163931410182i</v>
      </c>
      <c r="F314" s="57" t="str">
        <f t="shared" si="81"/>
        <v>3.07957957947317-71519.256851017i</v>
      </c>
      <c r="G314" s="57" t="str">
        <f t="shared" si="82"/>
        <v>0.999999999965444-5.87842266577372E-06i</v>
      </c>
      <c r="H314" s="57" t="str">
        <f t="shared" si="83"/>
        <v>550.000044115141-0.0320514187384835i</v>
      </c>
      <c r="I314" s="57" t="str">
        <f t="shared" si="84"/>
        <v>-4.05231178352263-266321.642710161i</v>
      </c>
      <c r="K314" s="57" t="str">
        <f t="shared" si="85"/>
        <v>0.00909090833086044-2.54939834786289E-06i</v>
      </c>
      <c r="L314" s="57" t="str">
        <f t="shared" si="86"/>
        <v>0.00075-238.159125253603i</v>
      </c>
      <c r="M314" s="57" t="str">
        <f t="shared" si="87"/>
        <v>0.00075-37.525072256345i</v>
      </c>
      <c r="N314" s="57">
        <f t="shared" si="88"/>
        <v>90.036706119602357</v>
      </c>
      <c r="O314" s="57">
        <f t="shared" si="89"/>
        <v>75.007332620854271</v>
      </c>
      <c r="P314" s="371">
        <f t="shared" si="90"/>
        <v>75.007332620854271</v>
      </c>
      <c r="Q314" s="371">
        <f t="shared" si="91"/>
        <v>-89.963293880397643</v>
      </c>
      <c r="R314" s="12">
        <f t="shared" si="92"/>
        <v>90.036706119602357</v>
      </c>
      <c r="S314" s="57">
        <f t="shared" si="93"/>
        <v>2.7844643597430161E-3</v>
      </c>
      <c r="T314" s="12">
        <f t="shared" si="76"/>
        <v>75.007332620854271</v>
      </c>
    </row>
    <row r="315" spans="1:20" x14ac:dyDescent="0.3">
      <c r="A315" s="57">
        <f t="shared" si="77"/>
        <v>17.561787714605842</v>
      </c>
      <c r="B315" s="12">
        <f t="shared" si="94"/>
        <v>2.7950453243100397</v>
      </c>
      <c r="C315" s="57" t="str">
        <f t="shared" si="78"/>
        <v>3.60564067246697-5606.85533927946i</v>
      </c>
      <c r="D315" s="57" t="str">
        <f t="shared" si="79"/>
        <v>3.47083333312845-3796.12077189319i</v>
      </c>
      <c r="E315" s="57" t="str">
        <f t="shared" si="80"/>
        <v>162.469537089478+0.00166795354383888i</v>
      </c>
      <c r="F315" s="57" t="str">
        <f t="shared" si="81"/>
        <v>3.07957957947236-71248.512503641i</v>
      </c>
      <c r="G315" s="57" t="str">
        <f t="shared" si="82"/>
        <v>0.999999999965181-0.0000059007606719021i</v>
      </c>
      <c r="H315" s="57" t="str">
        <f t="shared" si="83"/>
        <v>550.000044451052-0.0321732142746413i</v>
      </c>
      <c r="I315" s="57" t="str">
        <f t="shared" si="84"/>
        <v>-4.05231184647462-265313.451761723i</v>
      </c>
      <c r="K315" s="57" t="str">
        <f t="shared" si="85"/>
        <v>0.00909090832507312-0.0000025590860598522i</v>
      </c>
      <c r="L315" s="57" t="str">
        <f t="shared" si="86"/>
        <v>0.00075-237.257546576612i</v>
      </c>
      <c r="M315" s="57" t="str">
        <f t="shared" si="87"/>
        <v>0.00075-37.3830167925334i</v>
      </c>
      <c r="N315" s="57">
        <f t="shared" si="88"/>
        <v>90.036845602747718</v>
      </c>
      <c r="O315" s="57">
        <f t="shared" si="89"/>
        <v>74.974388818956456</v>
      </c>
      <c r="P315" s="371">
        <f t="shared" si="90"/>
        <v>74.974388818956456</v>
      </c>
      <c r="Q315" s="371">
        <f t="shared" si="91"/>
        <v>-89.963154397252282</v>
      </c>
      <c r="R315" s="12">
        <f t="shared" si="92"/>
        <v>90.036845602747718</v>
      </c>
      <c r="S315" s="57">
        <f t="shared" si="93"/>
        <v>2.7950453243100397E-3</v>
      </c>
      <c r="T315" s="12">
        <f t="shared" si="76"/>
        <v>74.974388818956456</v>
      </c>
    </row>
    <row r="316" spans="1:20" x14ac:dyDescent="0.3">
      <c r="A316" s="57">
        <f t="shared" si="77"/>
        <v>17.628522507921346</v>
      </c>
      <c r="B316" s="12">
        <f t="shared" si="94"/>
        <v>2.8056664965424178</v>
      </c>
      <c r="C316" s="57" t="str">
        <f t="shared" si="78"/>
        <v>3.60564067028073-5585.62995290622i</v>
      </c>
      <c r="D316" s="57" t="str">
        <f t="shared" si="79"/>
        <v>3.47083333312689-3781.75012163404i</v>
      </c>
      <c r="E316" s="57" t="str">
        <f t="shared" si="80"/>
        <v>162.46953709045+0.00167429176765288i</v>
      </c>
      <c r="F316" s="57" t="str">
        <f t="shared" si="81"/>
        <v>3.07957957947154-70978.7930900372i</v>
      </c>
      <c r="G316" s="57" t="str">
        <f t="shared" si="82"/>
        <v>0.999999999964916-5.92318356245376E-06i</v>
      </c>
      <c r="H316" s="57" t="str">
        <f t="shared" si="83"/>
        <v>550.000044789522-0.0322954726354965i</v>
      </c>
      <c r="I316" s="57" t="str">
        <f t="shared" si="84"/>
        <v>-4.05231190990654-264309.077436362i</v>
      </c>
      <c r="K316" s="57" t="str">
        <f t="shared" si="85"/>
        <v>0.00909090831924171-2.56881058512723E-06i</v>
      </c>
      <c r="L316" s="57" t="str">
        <f t="shared" si="86"/>
        <v>0.00075-236.359380929082i</v>
      </c>
      <c r="M316" s="57" t="str">
        <f t="shared" si="87"/>
        <v>0.00075-37.2414990959687i</v>
      </c>
      <c r="N316" s="57">
        <f t="shared" si="88"/>
        <v>90.036985615927776</v>
      </c>
      <c r="O316" s="57">
        <f t="shared" si="89"/>
        <v>74.941445017249151</v>
      </c>
      <c r="P316" s="371">
        <f t="shared" si="90"/>
        <v>74.941445017249151</v>
      </c>
      <c r="Q316" s="371">
        <f t="shared" si="91"/>
        <v>-89.963014384072224</v>
      </c>
      <c r="R316" s="12">
        <f t="shared" si="92"/>
        <v>90.036985615927776</v>
      </c>
      <c r="S316" s="57">
        <f t="shared" si="93"/>
        <v>2.8056664965424179E-3</v>
      </c>
      <c r="T316" s="12">
        <f t="shared" si="76"/>
        <v>74.941445017249151</v>
      </c>
    </row>
    <row r="317" spans="1:20" x14ac:dyDescent="0.3">
      <c r="A317" s="57">
        <f t="shared" si="77"/>
        <v>17.695510893451445</v>
      </c>
      <c r="B317" s="12">
        <f t="shared" si="94"/>
        <v>2.8163280292292789</v>
      </c>
      <c r="C317" s="57" t="str">
        <f t="shared" si="78"/>
        <v>3.60564066807783-5564.48491769508i</v>
      </c>
      <c r="D317" s="57" t="str">
        <f t="shared" si="79"/>
        <v>3.47083333312532-3767.43387312002i</v>
      </c>
      <c r="E317" s="57" t="str">
        <f t="shared" si="80"/>
        <v>162.469537091429+0.00168065407672133i</v>
      </c>
      <c r="F317" s="57" t="str">
        <f t="shared" si="81"/>
        <v>3.07957957947072-70710.0947302014i</v>
      </c>
      <c r="G317" s="57" t="str">
        <f t="shared" si="82"/>
        <v>0.999999999964649-0.0000059456916599895i</v>
      </c>
      <c r="H317" s="57" t="str">
        <f t="shared" si="83"/>
        <v>550.000045130569-0.0324181955798009i</v>
      </c>
      <c r="I317" s="57" t="str">
        <f t="shared" si="84"/>
        <v>-4.05231197382157-263308.505285815i</v>
      </c>
      <c r="K317" s="57" t="str">
        <f t="shared" si="85"/>
        <v>0.00909090831336588-2.57857206357824E-06i</v>
      </c>
      <c r="L317" s="57" t="str">
        <f t="shared" si="86"/>
        <v>0.00075-235.464615390597i</v>
      </c>
      <c r="M317" s="57" t="str">
        <f t="shared" si="87"/>
        <v>0.00075-37.1005171308715i</v>
      </c>
      <c r="N317" s="57">
        <f t="shared" si="88"/>
        <v>90.037126161156664</v>
      </c>
      <c r="O317" s="57">
        <f t="shared" si="89"/>
        <v>74.908501215733821</v>
      </c>
      <c r="P317" s="371">
        <f t="shared" si="90"/>
        <v>74.908501215733821</v>
      </c>
      <c r="Q317" s="371">
        <f t="shared" si="91"/>
        <v>-89.962873838843336</v>
      </c>
      <c r="R317" s="12">
        <f t="shared" si="92"/>
        <v>90.037126161156664</v>
      </c>
      <c r="S317" s="57">
        <f t="shared" si="93"/>
        <v>2.816328029229279E-3</v>
      </c>
      <c r="T317" s="12">
        <f t="shared" si="76"/>
        <v>74.908501215733821</v>
      </c>
    </row>
    <row r="318" spans="1:20" x14ac:dyDescent="0.3">
      <c r="A318" s="57">
        <f t="shared" si="77"/>
        <v>17.76275383484656</v>
      </c>
      <c r="B318" s="12">
        <f t="shared" si="94"/>
        <v>2.8270300757403501</v>
      </c>
      <c r="C318" s="57" t="str">
        <f t="shared" si="78"/>
        <v>3.60564066585814-5543.41992946757i</v>
      </c>
      <c r="D318" s="57" t="str">
        <f t="shared" si="79"/>
        <v>3.47083333312371-3753.17182040705i</v>
      </c>
      <c r="E318" s="57" t="str">
        <f t="shared" si="80"/>
        <v>162.469537092416+0.00168704056256826i</v>
      </c>
      <c r="F318" s="57" t="str">
        <f t="shared" si="81"/>
        <v>3.07957957946987-70442.413558817i</v>
      </c>
      <c r="G318" s="57" t="str">
        <f t="shared" si="82"/>
        <v>0.99999999996438-5.96828528829585E-06i</v>
      </c>
      <c r="H318" s="57" t="str">
        <f t="shared" si="83"/>
        <v>550.000045474214-0.0325413848729898i</v>
      </c>
      <c r="I318" s="57" t="str">
        <f t="shared" si="84"/>
        <v>-4.05231203822288-262311.720916515i</v>
      </c>
      <c r="K318" s="57" t="str">
        <f t="shared" si="85"/>
        <v>0.00909090830744532-0.0000025883706356271i</v>
      </c>
      <c r="L318" s="57" t="str">
        <f t="shared" si="86"/>
        <v>0.00075-234.573237089657i</v>
      </c>
      <c r="M318" s="57" t="str">
        <f t="shared" si="87"/>
        <v>0.00075-36.9600688691685i</v>
      </c>
      <c r="N318" s="57">
        <f t="shared" si="88"/>
        <v>90.03726724045616</v>
      </c>
      <c r="O318" s="57">
        <f t="shared" si="89"/>
        <v>74.875557414411873</v>
      </c>
      <c r="P318" s="371">
        <f t="shared" si="90"/>
        <v>74.875557414411873</v>
      </c>
      <c r="Q318" s="371">
        <f t="shared" si="91"/>
        <v>-89.96273275954384</v>
      </c>
      <c r="R318" s="12">
        <f t="shared" si="92"/>
        <v>90.03726724045616</v>
      </c>
      <c r="S318" s="57">
        <f t="shared" si="93"/>
        <v>2.8270300757403501E-3</v>
      </c>
      <c r="T318" s="12">
        <f t="shared" si="76"/>
        <v>74.875557414411873</v>
      </c>
    </row>
    <row r="319" spans="1:20" x14ac:dyDescent="0.3">
      <c r="A319" s="57">
        <f t="shared" si="77"/>
        <v>17.830252299418976</v>
      </c>
      <c r="B319" s="12">
        <f t="shared" si="94"/>
        <v>2.8377727900281635</v>
      </c>
      <c r="C319" s="57" t="str">
        <f t="shared" si="78"/>
        <v>3.60564066362157-5522.43468519687i</v>
      </c>
      <c r="D319" s="57" t="str">
        <f t="shared" si="79"/>
        <v>3.47083333312212-3738.96375833078i</v>
      </c>
      <c r="E319" s="57" t="str">
        <f t="shared" si="80"/>
        <v>162.46953709341+0.00169345131706549i</v>
      </c>
      <c r="F319" s="57" t="str">
        <f t="shared" si="81"/>
        <v>3.07957957946905-70175.7457252012i</v>
      </c>
      <c r="G319" s="57" t="str">
        <f t="shared" si="82"/>
        <v>0.999999999964108-5.99096477238975E-06i</v>
      </c>
      <c r="H319" s="57" t="str">
        <f t="shared" si="83"/>
        <v>550.000045820473-0.0326650422872087i</v>
      </c>
      <c r="I319" s="57" t="str">
        <f t="shared" si="84"/>
        <v>-4.05231210311434-261318.709989384i</v>
      </c>
      <c r="K319" s="57" t="str">
        <f t="shared" si="85"/>
        <v>0.00909090830147971-2.59820644222924E-06i</v>
      </c>
      <c r="L319" s="57" t="str">
        <f t="shared" si="86"/>
        <v>0.00075-233.685233203483i</v>
      </c>
      <c r="M319" s="57" t="str">
        <f t="shared" si="87"/>
        <v>0.00075-36.8201522904648i</v>
      </c>
      <c r="N319" s="57">
        <f t="shared" si="88"/>
        <v>90.037408855855659</v>
      </c>
      <c r="O319" s="57">
        <f t="shared" si="89"/>
        <v>74.842613613284954</v>
      </c>
      <c r="P319" s="371">
        <f t="shared" si="90"/>
        <v>74.842613613284954</v>
      </c>
      <c r="Q319" s="371">
        <f t="shared" si="91"/>
        <v>-89.962591144144341</v>
      </c>
      <c r="R319" s="12">
        <f t="shared" si="92"/>
        <v>90.037408855855659</v>
      </c>
      <c r="S319" s="57">
        <f t="shared" si="93"/>
        <v>2.8377727900281637E-3</v>
      </c>
      <c r="T319" s="12">
        <f t="shared" si="76"/>
        <v>74.842613613284954</v>
      </c>
    </row>
    <row r="320" spans="1:20" x14ac:dyDescent="0.3">
      <c r="A320" s="57">
        <f t="shared" si="77"/>
        <v>17.89800725815677</v>
      </c>
      <c r="B320" s="12">
        <f t="shared" si="94"/>
        <v>2.8485563266302707</v>
      </c>
      <c r="C320" s="57" t="str">
        <f t="shared" si="78"/>
        <v>3.60564066136797-5501.52888300312i</v>
      </c>
      <c r="D320" s="57" t="str">
        <f t="shared" si="79"/>
        <v>3.47083333312051-3724.80948250343i</v>
      </c>
      <c r="E320" s="57" t="str">
        <f t="shared" si="80"/>
        <v>162.469537094412+0.00169988643243391i</v>
      </c>
      <c r="F320" s="57" t="str">
        <f t="shared" si="81"/>
        <v>3.0795795794682-69910.0873932473i</v>
      </c>
      <c r="G320" s="57" t="str">
        <f t="shared" si="82"/>
        <v>0.999999999963835-6.01373043852319E-06i</v>
      </c>
      <c r="H320" s="57" t="str">
        <f t="shared" si="83"/>
        <v>550.00004616937-0.0327891696013379i</v>
      </c>
      <c r="I320" s="57" t="str">
        <f t="shared" si="84"/>
        <v>-4.05231216850011-260329.458219628i</v>
      </c>
      <c r="K320" s="57" t="str">
        <f t="shared" si="85"/>
        <v>0.00909090829546865-2.60807962487571E-06i</v>
      </c>
      <c r="L320" s="57" t="str">
        <f t="shared" si="86"/>
        <v>0.00075-232.800590957844i</v>
      </c>
      <c r="M320" s="57" t="str">
        <f t="shared" si="87"/>
        <v>0.00075-36.6807653820131i</v>
      </c>
      <c r="N320" s="57">
        <f t="shared" si="88"/>
        <v>90.037551009392388</v>
      </c>
      <c r="O320" s="57">
        <f t="shared" si="89"/>
        <v>74.809669812354414</v>
      </c>
      <c r="P320" s="371">
        <f t="shared" si="90"/>
        <v>74.809669812354414</v>
      </c>
      <c r="Q320" s="371">
        <f t="shared" si="91"/>
        <v>-89.962448990607612</v>
      </c>
      <c r="R320" s="12">
        <f t="shared" si="92"/>
        <v>90.037551009392388</v>
      </c>
      <c r="S320" s="57">
        <f t="shared" si="93"/>
        <v>2.8485563266302705E-3</v>
      </c>
      <c r="T320" s="12">
        <f t="shared" si="76"/>
        <v>74.809669812354414</v>
      </c>
    </row>
    <row r="321" spans="1:20" x14ac:dyDescent="0.3">
      <c r="A321" s="57">
        <f t="shared" si="77"/>
        <v>17.966019685737766</v>
      </c>
      <c r="B321" s="12">
        <f t="shared" si="94"/>
        <v>2.8593808406714656</v>
      </c>
      <c r="C321" s="57" t="str">
        <f t="shared" si="78"/>
        <v>3.60564065909723-5480.70222214934i</v>
      </c>
      <c r="D321" s="57" t="str">
        <f t="shared" si="79"/>
        <v>3.47083333311889-3710.70878931099i</v>
      </c>
      <c r="E321" s="57" t="str">
        <f t="shared" si="80"/>
        <v>162.469537095422+0.00170634600124491i</v>
      </c>
      <c r="F321" s="57" t="str">
        <f t="shared" si="81"/>
        <v>3.07957957946735-69645.4347413711i</v>
      </c>
      <c r="G321" s="57" t="str">
        <f t="shared" si="82"/>
        <v>0.99999999996356-6.03658261418791E-06i</v>
      </c>
      <c r="H321" s="57" t="str">
        <f t="shared" si="83"/>
        <v>550.000046520925-0.0329137686010184i</v>
      </c>
      <c r="I321" s="57" t="str">
        <f t="shared" si="84"/>
        <v>-4.05231223438452-259343.951376528i</v>
      </c>
      <c r="K321" s="57" t="str">
        <f t="shared" si="85"/>
        <v>0.0090909082894118-2.61799032559523E-06i</v>
      </c>
      <c r="L321" s="57" t="str">
        <f t="shared" si="86"/>
        <v>0.00075-231.919297626862i</v>
      </c>
      <c r="M321" s="57" t="str">
        <f t="shared" si="87"/>
        <v>0.00075-36.5419061386861i</v>
      </c>
      <c r="N321" s="57">
        <f t="shared" si="88"/>
        <v>90.037693703111259</v>
      </c>
      <c r="O321" s="57">
        <f t="shared" si="89"/>
        <v>74.776726011621776</v>
      </c>
      <c r="P321" s="371">
        <f t="shared" si="90"/>
        <v>74.776726011621776</v>
      </c>
      <c r="Q321" s="371">
        <f t="shared" si="91"/>
        <v>-89.962306296888741</v>
      </c>
      <c r="R321" s="12">
        <f t="shared" si="92"/>
        <v>90.037693703111259</v>
      </c>
      <c r="S321" s="57">
        <f t="shared" si="93"/>
        <v>2.8593808406714655E-3</v>
      </c>
      <c r="T321" s="12">
        <f t="shared" si="76"/>
        <v>74.776726011621776</v>
      </c>
    </row>
    <row r="322" spans="1:20" x14ac:dyDescent="0.3">
      <c r="A322" s="57">
        <f t="shared" si="77"/>
        <v>18.034290560543571</v>
      </c>
      <c r="B322" s="12">
        <f t="shared" si="94"/>
        <v>2.8702464878660172</v>
      </c>
      <c r="C322" s="57" t="str">
        <f t="shared" si="78"/>
        <v>3.60564065680917-5459.95440303702i</v>
      </c>
      <c r="D322" s="57" t="str">
        <f t="shared" si="79"/>
        <v>3.47083333311726-3696.66147591026i</v>
      </c>
      <c r="E322" s="57" t="str">
        <f t="shared" si="80"/>
        <v>162.469537096439+0.00171283011642158i</v>
      </c>
      <c r="F322" s="57" t="str">
        <f t="shared" si="81"/>
        <v>3.0795795794665-69381.7839624554i</v>
      </c>
      <c r="G322" s="57" t="str">
        <f t="shared" si="82"/>
        <v>0.999999999963282-6.05952162812015E-06i</v>
      </c>
      <c r="H322" s="57" t="str">
        <f t="shared" si="83"/>
        <v>550.000046875156-0.0330388410786717i</v>
      </c>
      <c r="I322" s="57" t="str">
        <f t="shared" si="84"/>
        <v>-4.05231230076973-258362.175283237i</v>
      </c>
      <c r="K322" s="57" t="str">
        <f t="shared" si="85"/>
        <v>0.00909090828330884-2.62793868695628E-06i</v>
      </c>
      <c r="L322" s="57" t="str">
        <f t="shared" si="86"/>
        <v>0.00075-231.041340532836i</v>
      </c>
      <c r="M322" s="57" t="str">
        <f t="shared" si="87"/>
        <v>0.00075-36.4035725629469i</v>
      </c>
      <c r="N322" s="57">
        <f t="shared" si="88"/>
        <v>90.037836939064903</v>
      </c>
      <c r="O322" s="57">
        <f t="shared" si="89"/>
        <v>74.743782211088501</v>
      </c>
      <c r="P322" s="371">
        <f t="shared" si="90"/>
        <v>74.743782211088501</v>
      </c>
      <c r="Q322" s="371">
        <f t="shared" si="91"/>
        <v>-89.962163060935097</v>
      </c>
      <c r="R322" s="12">
        <f t="shared" si="92"/>
        <v>90.037836939064903</v>
      </c>
      <c r="S322" s="57">
        <f t="shared" si="93"/>
        <v>2.870246487866017E-3</v>
      </c>
      <c r="T322" s="12">
        <f t="shared" si="76"/>
        <v>74.743782211088501</v>
      </c>
    </row>
    <row r="323" spans="1:20" x14ac:dyDescent="0.3">
      <c r="A323" s="57">
        <f t="shared" si="77"/>
        <v>18.102820864673635</v>
      </c>
      <c r="B323" s="12">
        <f t="shared" si="94"/>
        <v>2.881153424519908</v>
      </c>
      <c r="C323" s="57" t="str">
        <f t="shared" si="78"/>
        <v>3.60564065450373-5439.28512720188i</v>
      </c>
      <c r="D323" s="57" t="str">
        <f t="shared" si="79"/>
        <v>3.47083333311563-3682.66734022594i</v>
      </c>
      <c r="E323" s="57" t="str">
        <f t="shared" si="80"/>
        <v>162.469537097464+0.00171933887124017i</v>
      </c>
      <c r="F323" s="57" t="str">
        <f t="shared" si="81"/>
        <v>3.07957957946565-69119.1312637953i</v>
      </c>
      <c r="G323" s="57" t="str">
        <f t="shared" si="82"/>
        <v>0.999999999963003-0.0000060825478103053i</v>
      </c>
      <c r="H323" s="57" t="str">
        <f t="shared" si="83"/>
        <v>550.000047232082-0.0331643888335362i</v>
      </c>
      <c r="I323" s="57" t="str">
        <f t="shared" si="84"/>
        <v>-4.0523123676604-257384.115816575i</v>
      </c>
      <c r="K323" s="57" t="str">
        <f t="shared" si="85"/>
        <v>0.00909090827715945-2.63792485206903E-06i</v>
      </c>
      <c r="L323" s="57" t="str">
        <f t="shared" si="86"/>
        <v>0.00075-230.166707046062i</v>
      </c>
      <c r="M323" s="57" t="str">
        <f t="shared" si="87"/>
        <v>0.00075-36.2657626648206i</v>
      </c>
      <c r="N323" s="57">
        <f t="shared" si="88"/>
        <v>90.037980719313822</v>
      </c>
      <c r="O323" s="57">
        <f t="shared" si="89"/>
        <v>74.710838410756253</v>
      </c>
      <c r="P323" s="371">
        <f t="shared" si="90"/>
        <v>74.710838410756253</v>
      </c>
      <c r="Q323" s="371">
        <f t="shared" si="91"/>
        <v>-89.962019280686178</v>
      </c>
      <c r="R323" s="12">
        <f t="shared" si="92"/>
        <v>90.037980719313822</v>
      </c>
      <c r="S323" s="57">
        <f t="shared" si="93"/>
        <v>2.881153424519908E-3</v>
      </c>
      <c r="T323" s="12">
        <f t="shared" si="76"/>
        <v>74.710838410756253</v>
      </c>
    </row>
    <row r="324" spans="1:20" x14ac:dyDescent="0.3">
      <c r="A324" s="57">
        <f t="shared" si="77"/>
        <v>18.171611583959397</v>
      </c>
      <c r="B324" s="12">
        <f t="shared" si="94"/>
        <v>2.8921018075330838</v>
      </c>
      <c r="C324" s="57" t="str">
        <f t="shared" si="78"/>
        <v>3.6056406521807-5418.69409730934i</v>
      </c>
      <c r="D324" s="57" t="str">
        <f t="shared" si="79"/>
        <v>3.47083333311396-3668.72618094764i</v>
      </c>
      <c r="E324" s="57" t="str">
        <f t="shared" si="80"/>
        <v>162.469537098497+0.0017258723593314i</v>
      </c>
      <c r="F324" s="57" t="str">
        <f t="shared" si="81"/>
        <v>3.07957957946477-68857.472867043i</v>
      </c>
      <c r="G324" s="57" t="str">
        <f t="shared" si="82"/>
        <v>0.999999999962721-6.10566149198275E-06i</v>
      </c>
      <c r="H324" s="57" t="str">
        <f t="shared" si="83"/>
        <v>550.000047591728-0.0332904136716868i</v>
      </c>
      <c r="I324" s="57" t="str">
        <f t="shared" si="84"/>
        <v>-4.05231243506074-256409.758906829i</v>
      </c>
      <c r="K324" s="57" t="str">
        <f t="shared" si="85"/>
        <v>0.0090909082709632-2.64794896458748E-06i</v>
      </c>
      <c r="L324" s="57" t="str">
        <f t="shared" si="86"/>
        <v>0.00075-229.29538458464i</v>
      </c>
      <c r="M324" s="57" t="str">
        <f t="shared" si="87"/>
        <v>0.00075-36.1284744618655i</v>
      </c>
      <c r="N324" s="57">
        <f t="shared" si="88"/>
        <v>90.038125045926307</v>
      </c>
      <c r="O324" s="57">
        <f t="shared" si="89"/>
        <v>74.677894610626382</v>
      </c>
      <c r="P324" s="371">
        <f t="shared" si="90"/>
        <v>74.677894610626382</v>
      </c>
      <c r="Q324" s="371">
        <f t="shared" si="91"/>
        <v>-89.961874954073693</v>
      </c>
      <c r="R324" s="12">
        <f t="shared" si="92"/>
        <v>90.038125045926307</v>
      </c>
      <c r="S324" s="57">
        <f t="shared" si="93"/>
        <v>2.8921018075330836E-3</v>
      </c>
      <c r="T324" s="12">
        <f t="shared" si="76"/>
        <v>74.677894610626382</v>
      </c>
    </row>
    <row r="325" spans="1:20" x14ac:dyDescent="0.3">
      <c r="A325" s="57">
        <f t="shared" si="77"/>
        <v>18.240663707978442</v>
      </c>
      <c r="B325" s="12">
        <f t="shared" si="94"/>
        <v>2.9030917944017096</v>
      </c>
      <c r="C325" s="57" t="str">
        <f t="shared" si="78"/>
        <v>3.60564064983999-5398.18101715062i</v>
      </c>
      <c r="D325" s="57" t="str">
        <f t="shared" si="79"/>
        <v>3.4708333331123-3654.83779752716i</v>
      </c>
      <c r="E325" s="57" t="str">
        <f t="shared" si="80"/>
        <v>162.469537099538+0.00173243067468172i</v>
      </c>
      <c r="F325" s="57" t="str">
        <f t="shared" si="81"/>
        <v>3.0795795794639-68596.8050081554i</v>
      </c>
      <c r="G325" s="57" t="str">
        <f t="shared" si="82"/>
        <v>0.999999999962437-6.12886300565054E-06i</v>
      </c>
      <c r="H325" s="57" t="str">
        <f t="shared" si="83"/>
        <v>550.000047954113-0.0334169174060606i</v>
      </c>
      <c r="I325" s="57" t="str">
        <f t="shared" si="84"/>
        <v>-4.05231250297458-255439.090537549i</v>
      </c>
      <c r="K325" s="57" t="str">
        <f t="shared" si="85"/>
        <v>0.00909090826471976-2.65801116871154E-06i</v>
      </c>
      <c r="L325" s="57" t="str">
        <f t="shared" si="86"/>
        <v>0.00075-228.427360614305i</v>
      </c>
      <c r="M325" s="57" t="str">
        <f t="shared" si="87"/>
        <v>0.00075-35.9917059791447i</v>
      </c>
      <c r="N325" s="57">
        <f t="shared" si="88"/>
        <v>90.038269920978564</v>
      </c>
      <c r="O325" s="57">
        <f t="shared" si="89"/>
        <v>74.644950810700564</v>
      </c>
      <c r="P325" s="371">
        <f t="shared" si="90"/>
        <v>74.644950810700564</v>
      </c>
      <c r="Q325" s="371">
        <f t="shared" si="91"/>
        <v>-89.961730079021436</v>
      </c>
      <c r="R325" s="12">
        <f t="shared" si="92"/>
        <v>90.038269920978564</v>
      </c>
      <c r="S325" s="57">
        <f t="shared" si="93"/>
        <v>2.9030917944017098E-3</v>
      </c>
      <c r="T325" s="12">
        <f t="shared" si="76"/>
        <v>74.644950810700564</v>
      </c>
    </row>
    <row r="326" spans="1:20" x14ac:dyDescent="0.3">
      <c r="A326" s="57">
        <f t="shared" si="77"/>
        <v>18.309978230068761</v>
      </c>
      <c r="B326" s="12">
        <f t="shared" si="94"/>
        <v>2.9141235432204362</v>
      </c>
      <c r="C326" s="57" t="str">
        <f t="shared" si="78"/>
        <v>3.60564064748147-5377.74559163809i</v>
      </c>
      <c r="D326" s="57" t="str">
        <f t="shared" si="79"/>
        <v>3.47083333311061-3641.00199017538i</v>
      </c>
      <c r="E326" s="57" t="str">
        <f t="shared" si="80"/>
        <v>162.469537100587+0.00173901391163476i</v>
      </c>
      <c r="F326" s="57" t="str">
        <f t="shared" si="81"/>
        <v>3.07957957946302-68337.1239373369i</v>
      </c>
      <c r="G326" s="57" t="str">
        <f t="shared" si="82"/>
        <v>0.999999999962151-6.15215268507026E-06i</v>
      </c>
      <c r="H326" s="57" t="str">
        <f t="shared" si="83"/>
        <v>550.000048319257-0.033543901856483i</v>
      </c>
      <c r="I326" s="57" t="str">
        <f t="shared" si="84"/>
        <v>-4.05231257140514-254472.096745342i</v>
      </c>
      <c r="K326" s="57" t="str">
        <f t="shared" si="85"/>
        <v>0.00909090825842879-2.66811160918905E-06i</v>
      </c>
      <c r="L326" s="57" t="str">
        <f t="shared" si="86"/>
        <v>0.00075-227.562622648242i</v>
      </c>
      <c r="M326" s="57" t="str">
        <f t="shared" si="87"/>
        <v>0.00075-35.8554552491979i</v>
      </c>
      <c r="N326" s="57">
        <f t="shared" si="88"/>
        <v>90.038415346554615</v>
      </c>
      <c r="O326" s="57">
        <f t="shared" si="89"/>
        <v>74.612007010980236</v>
      </c>
      <c r="P326" s="371">
        <f t="shared" si="90"/>
        <v>74.612007010980236</v>
      </c>
      <c r="Q326" s="371">
        <f t="shared" si="91"/>
        <v>-89.961584653445385</v>
      </c>
      <c r="R326" s="12">
        <f t="shared" si="92"/>
        <v>90.038415346554615</v>
      </c>
      <c r="S326" s="57">
        <f t="shared" si="93"/>
        <v>2.9141235432204363E-3</v>
      </c>
      <c r="T326" s="12">
        <f t="shared" si="76"/>
        <v>74.612007010980236</v>
      </c>
    </row>
    <row r="327" spans="1:20" x14ac:dyDescent="0.3">
      <c r="A327" s="57">
        <f t="shared" si="77"/>
        <v>18.379556147343024</v>
      </c>
      <c r="B327" s="12">
        <f t="shared" si="94"/>
        <v>2.9251972126846741</v>
      </c>
      <c r="C327" s="57" t="str">
        <f t="shared" si="78"/>
        <v>3.60564064510497-5357.38752680136i</v>
      </c>
      <c r="D327" s="57" t="str">
        <f t="shared" si="79"/>
        <v>3.47083333310892-3627.21855985963i</v>
      </c>
      <c r="E327" s="57" t="str">
        <f t="shared" si="80"/>
        <v>162.469537101643+0.0017456221648927i</v>
      </c>
      <c r="F327" s="57" t="str">
        <f t="shared" si="81"/>
        <v>3.07957957946213-68078.4259189892i</v>
      </c>
      <c r="G327" s="57" t="str">
        <f t="shared" si="82"/>
        <v>0.999999999961863-6.17553086527174E-06i</v>
      </c>
      <c r="H327" s="57" t="str">
        <f t="shared" si="83"/>
        <v>550.000048687179-0.0336713688496962i</v>
      </c>
      <c r="I327" s="57" t="str">
        <f t="shared" si="84"/>
        <v>-4.05231264035662-253508.763619679i</v>
      </c>
      <c r="K327" s="57" t="str">
        <f t="shared" si="85"/>
        <v>0.00909090825208995-2.67825043131792E-06i</v>
      </c>
      <c r="L327" s="57" t="str">
        <f t="shared" si="86"/>
        <v>0.00075-226.701158246904i</v>
      </c>
      <c r="M327" s="57" t="str">
        <f t="shared" si="87"/>
        <v>0.00075-35.7197203120122i</v>
      </c>
      <c r="N327" s="57">
        <f t="shared" si="88"/>
        <v>90.038561324746411</v>
      </c>
      <c r="O327" s="57">
        <f t="shared" si="89"/>
        <v>74.579063211467059</v>
      </c>
      <c r="P327" s="371">
        <f t="shared" si="90"/>
        <v>74.579063211467059</v>
      </c>
      <c r="Q327" s="371">
        <f t="shared" si="91"/>
        <v>-89.961438675253589</v>
      </c>
      <c r="R327" s="12">
        <f t="shared" si="92"/>
        <v>90.038561324746411</v>
      </c>
      <c r="S327" s="57">
        <f t="shared" si="93"/>
        <v>2.9251972126846742E-3</v>
      </c>
      <c r="T327" s="12">
        <f t="shared" si="76"/>
        <v>74.579063211467059</v>
      </c>
    </row>
    <row r="328" spans="1:20" x14ac:dyDescent="0.3">
      <c r="A328" s="57">
        <f t="shared" si="77"/>
        <v>18.449398460702927</v>
      </c>
      <c r="B328" s="12">
        <f t="shared" si="94"/>
        <v>2.9363129620928761</v>
      </c>
      <c r="C328" s="57" t="str">
        <f t="shared" si="78"/>
        <v>3.60564064271038-5337.10652978282i</v>
      </c>
      <c r="D328" s="57" t="str">
        <f t="shared" si="79"/>
        <v>3.47083333310721-3613.48730830061i</v>
      </c>
      <c r="E328" s="57" t="str">
        <f t="shared" si="80"/>
        <v>162.469537102708+0.00175225552951752i</v>
      </c>
      <c r="F328" s="57" t="str">
        <f t="shared" si="81"/>
        <v>3.07957957946124-67820.7072316538i</v>
      </c>
      <c r="G328" s="57" t="str">
        <f t="shared" si="82"/>
        <v>0.999999999961573-6.19899788255797E-06i</v>
      </c>
      <c r="H328" s="57" t="str">
        <f t="shared" si="83"/>
        <v>550.000049057905-0.0337993202193858i</v>
      </c>
      <c r="I328" s="57" t="str">
        <f t="shared" si="84"/>
        <v>-4.05231270983337-252549.077302691i</v>
      </c>
      <c r="K328" s="57" t="str">
        <f t="shared" si="85"/>
        <v>0.00909090824570281-2.68842778094815E-06i</v>
      </c>
      <c r="L328" s="57" t="str">
        <f t="shared" si="86"/>
        <v>0.00075-225.842955017836i</v>
      </c>
      <c r="M328" s="57" t="str">
        <f t="shared" si="87"/>
        <v>0.00075-35.5844992149952i</v>
      </c>
      <c r="N328" s="57">
        <f t="shared" si="88"/>
        <v>90.038707857653918</v>
      </c>
      <c r="O328" s="57">
        <f t="shared" si="89"/>
        <v>74.546119412162597</v>
      </c>
      <c r="P328" s="371">
        <f t="shared" si="90"/>
        <v>74.546119412162597</v>
      </c>
      <c r="Q328" s="371">
        <f t="shared" si="91"/>
        <v>-89.961292142346082</v>
      </c>
      <c r="R328" s="12">
        <f t="shared" si="92"/>
        <v>90.038707857653918</v>
      </c>
      <c r="S328" s="57">
        <f t="shared" si="93"/>
        <v>2.9363129620928762E-3</v>
      </c>
      <c r="T328" s="12">
        <f t="shared" si="76"/>
        <v>74.546119412162597</v>
      </c>
    </row>
    <row r="329" spans="1:20" x14ac:dyDescent="0.3">
      <c r="A329" s="57">
        <f t="shared" si="77"/>
        <v>18.5195061748536</v>
      </c>
      <c r="B329" s="12">
        <f t="shared" si="94"/>
        <v>2.9474709513488291</v>
      </c>
      <c r="C329" s="57" t="str">
        <f t="shared" si="78"/>
        <v>3.60564064029755-5316.90230883348i</v>
      </c>
      <c r="D329" s="57" t="str">
        <f t="shared" si="79"/>
        <v>3.47083333310548-3599.80803796964i</v>
      </c>
      <c r="E329" s="57" t="str">
        <f t="shared" si="80"/>
        <v>162.469537103781+0.00175891410093247i</v>
      </c>
      <c r="F329" s="57" t="str">
        <f t="shared" si="81"/>
        <v>3.07957957946034-67563.9641679607i</v>
      </c>
      <c r="G329" s="57" t="str">
        <f t="shared" si="82"/>
        <v>0.99999999996128-6.22255407450987E-06i</v>
      </c>
      <c r="H329" s="57" t="str">
        <f t="shared" si="83"/>
        <v>550.000049431453-0.0339277578062029i</v>
      </c>
      <c r="I329" s="57" t="str">
        <f t="shared" si="84"/>
        <v>-4.05231277983888-251593.023988965i</v>
      </c>
      <c r="K329" s="57" t="str">
        <f t="shared" si="85"/>
        <v>0.00909090823926704-2.69864380448398E-06i</v>
      </c>
      <c r="L329" s="57" t="str">
        <f t="shared" si="86"/>
        <v>0.00075-224.988000615497i</v>
      </c>
      <c r="M329" s="57" t="str">
        <f t="shared" si="87"/>
        <v>0.00075-35.449790012946i</v>
      </c>
      <c r="N329" s="57">
        <f t="shared" si="88"/>
        <v>90.038854947385033</v>
      </c>
      <c r="O329" s="57">
        <f t="shared" si="89"/>
        <v>74.513175613068384</v>
      </c>
      <c r="P329" s="371">
        <f t="shared" si="90"/>
        <v>74.513175613068384</v>
      </c>
      <c r="Q329" s="371">
        <f t="shared" si="91"/>
        <v>-89.961145052614967</v>
      </c>
      <c r="R329" s="12">
        <f t="shared" si="92"/>
        <v>90.038854947385033</v>
      </c>
      <c r="S329" s="57">
        <f t="shared" si="93"/>
        <v>2.9474709513488289E-3</v>
      </c>
      <c r="T329" s="12">
        <f t="shared" si="76"/>
        <v>74.513175613068384</v>
      </c>
    </row>
    <row r="330" spans="1:20" x14ac:dyDescent="0.3">
      <c r="A330" s="57">
        <f t="shared" si="77"/>
        <v>18.589880298318043</v>
      </c>
      <c r="B330" s="12">
        <f t="shared" si="94"/>
        <v>2.9586713409639547</v>
      </c>
      <c r="C330" s="57" t="str">
        <f t="shared" si="78"/>
        <v>3.60564063786634-5296.77457330884i</v>
      </c>
      <c r="D330" s="57" t="str">
        <f t="shared" si="79"/>
        <v>3.47083333310375-3586.18055208585i</v>
      </c>
      <c r="E330" s="57" t="str">
        <f t="shared" si="80"/>
        <v>162.469537104862+0.0017655979749234i</v>
      </c>
      <c r="F330" s="57" t="str">
        <f t="shared" si="81"/>
        <v>3.07957957945943-67308.1930345754i</v>
      </c>
      <c r="G330" s="57" t="str">
        <f t="shared" si="82"/>
        <v>0.999999999960985-6.24619977999116E-06i</v>
      </c>
      <c r="H330" s="57" t="str">
        <f t="shared" si="83"/>
        <v>550.00004980785-0.0340566834577988i</v>
      </c>
      <c r="I330" s="57" t="str">
        <f t="shared" si="84"/>
        <v>-4.05231285037915-250640.589925359i</v>
      </c>
      <c r="K330" s="57" t="str">
        <f t="shared" si="85"/>
        <v>0.00909090823278219-2.70889864888596E-06i</v>
      </c>
      <c r="L330" s="57" t="str">
        <f t="shared" si="86"/>
        <v>0.00075-224.136282741081i</v>
      </c>
      <c r="M330" s="57" t="str">
        <f t="shared" si="87"/>
        <v>0.00075-35.3155907680275i</v>
      </c>
      <c r="N330" s="57">
        <f t="shared" si="88"/>
        <v>90.039002596055667</v>
      </c>
      <c r="O330" s="57">
        <f t="shared" si="89"/>
        <v>74.480231814185998</v>
      </c>
      <c r="P330" s="371">
        <f t="shared" si="90"/>
        <v>74.480231814185998</v>
      </c>
      <c r="Q330" s="371">
        <f t="shared" si="91"/>
        <v>-89.960997403944333</v>
      </c>
      <c r="R330" s="12">
        <f t="shared" si="92"/>
        <v>90.039002596055667</v>
      </c>
      <c r="S330" s="57">
        <f t="shared" si="93"/>
        <v>2.9586713409639545E-3</v>
      </c>
      <c r="T330" s="12">
        <f t="shared" si="76"/>
        <v>74.480231814185998</v>
      </c>
    </row>
    <row r="331" spans="1:20" x14ac:dyDescent="0.3">
      <c r="A331" s="57">
        <f t="shared" si="77"/>
        <v>18.660521843451654</v>
      </c>
      <c r="B331" s="12">
        <f t="shared" si="94"/>
        <v>2.969914292059618</v>
      </c>
      <c r="C331" s="57" t="str">
        <f t="shared" si="78"/>
        <v>3.60564063541664-5276.72303366471i</v>
      </c>
      <c r="D331" s="57" t="str">
        <f t="shared" si="79"/>
        <v>3.47083333310199-3572.60465461324i</v>
      </c>
      <c r="E331" s="57" t="str">
        <f t="shared" si="80"/>
        <v>162.469537105951+0.00177230724764019i</v>
      </c>
      <c r="F331" s="57" t="str">
        <f t="shared" si="81"/>
        <v>3.07957957945851-67053.3901521434i</v>
      </c>
      <c r="G331" s="57" t="str">
        <f t="shared" si="82"/>
        <v>0.999999999960688-6.26993533915328E-06i</v>
      </c>
      <c r="H331" s="57" t="str">
        <f t="shared" si="83"/>
        <v>550.000050187106-0.0341860990288323i</v>
      </c>
      <c r="I331" s="57" t="str">
        <f t="shared" si="84"/>
        <v>-4.05231292145387-249691.76141078i</v>
      </c>
      <c r="K331" s="57" t="str">
        <f t="shared" si="85"/>
        <v>0.00909090822624809-2.71919246167322E-06i</v>
      </c>
      <c r="L331" s="57" t="str">
        <f t="shared" si="86"/>
        <v>0.00075-223.28778914234i</v>
      </c>
      <c r="M331" s="57" t="str">
        <f t="shared" si="87"/>
        <v>0.00075-35.1818995497384i</v>
      </c>
      <c r="N331" s="57">
        <f t="shared" si="88"/>
        <v>90.03915080578976</v>
      </c>
      <c r="O331" s="57">
        <f t="shared" si="89"/>
        <v>74.447288015517145</v>
      </c>
      <c r="P331" s="371">
        <f t="shared" si="90"/>
        <v>74.447288015517145</v>
      </c>
      <c r="Q331" s="371">
        <f t="shared" si="91"/>
        <v>-89.96084919421024</v>
      </c>
      <c r="R331" s="12">
        <f t="shared" si="92"/>
        <v>90.03915080578976</v>
      </c>
      <c r="S331" s="57">
        <f t="shared" si="93"/>
        <v>2.969914292059618E-3</v>
      </c>
      <c r="T331" s="12">
        <f t="shared" si="76"/>
        <v>74.447288015517145</v>
      </c>
    </row>
    <row r="332" spans="1:20" x14ac:dyDescent="0.3">
      <c r="A332" s="57">
        <f t="shared" si="77"/>
        <v>18.73143182645677</v>
      </c>
      <c r="B332" s="12">
        <f t="shared" si="94"/>
        <v>2.9811999663694446</v>
      </c>
      <c r="C332" s="57" t="str">
        <f t="shared" si="78"/>
        <v>3.60564063294828-5256.74740145296i</v>
      </c>
      <c r="D332" s="57" t="str">
        <f t="shared" si="79"/>
        <v>3.47083333310023-3559.08015025803i</v>
      </c>
      <c r="E332" s="57" t="str">
        <f t="shared" si="80"/>
        <v>162.469537107049+0.00177904201559798i</v>
      </c>
      <c r="F332" s="57" t="str">
        <f t="shared" si="81"/>
        <v>3.07957957945759-66799.5518552406i</v>
      </c>
      <c r="G332" s="57" t="str">
        <f t="shared" si="82"/>
        <v>0.999999999960389-6.29376109344018E-06i</v>
      </c>
      <c r="H332" s="57" t="str">
        <f t="shared" si="83"/>
        <v>550.000050569256-0.0343160063810308i</v>
      </c>
      <c r="I332" s="57" t="str">
        <f t="shared" si="84"/>
        <v>-4.05231299307206-248746.524796021i</v>
      </c>
      <c r="K332" s="57" t="str">
        <f t="shared" si="85"/>
        <v>0.00909090821966413-2.72952539092522E-06i</v>
      </c>
      <c r="L332" s="57" t="str">
        <f t="shared" si="86"/>
        <v>0.00075-222.44250761341i</v>
      </c>
      <c r="M332" s="57" t="str">
        <f t="shared" si="87"/>
        <v>0.00075-35.0487144348859i</v>
      </c>
      <c r="N332" s="57">
        <f t="shared" si="88"/>
        <v>90.039299578719337</v>
      </c>
      <c r="O332" s="57">
        <f t="shared" si="89"/>
        <v>74.414344217063444</v>
      </c>
      <c r="P332" s="371">
        <f t="shared" si="90"/>
        <v>74.414344217063444</v>
      </c>
      <c r="Q332" s="371">
        <f t="shared" si="91"/>
        <v>-89.960700421280663</v>
      </c>
      <c r="R332" s="12">
        <f t="shared" si="92"/>
        <v>90.039299578719337</v>
      </c>
      <c r="S332" s="57">
        <f t="shared" si="93"/>
        <v>2.9811999663694445E-3</v>
      </c>
      <c r="T332" s="12">
        <f t="shared" si="76"/>
        <v>74.414344217063444</v>
      </c>
    </row>
    <row r="333" spans="1:20" x14ac:dyDescent="0.3">
      <c r="A333" s="57">
        <f t="shared" si="77"/>
        <v>18.802611267397307</v>
      </c>
      <c r="B333" s="12">
        <f t="shared" si="94"/>
        <v>2.9925285262416486</v>
      </c>
      <c r="C333" s="57" t="str">
        <f t="shared" si="78"/>
        <v>3.60564063046112-5236.8473893174i</v>
      </c>
      <c r="D333" s="57" t="str">
        <f t="shared" si="79"/>
        <v>3.47083333309847-3545.60684446565i</v>
      </c>
      <c r="E333" s="57" t="str">
        <f t="shared" si="80"/>
        <v>162.469537108154+0.00178580237567878i</v>
      </c>
      <c r="F333" s="57" t="str">
        <f t="shared" si="81"/>
        <v>3.07957957945667-66546.6744923175i</v>
      </c>
      <c r="G333" s="57" t="str">
        <f t="shared" si="82"/>
        <v>0.999999999960087-6.31767738559334E-06i</v>
      </c>
      <c r="H333" s="57" t="str">
        <f t="shared" si="83"/>
        <v>550.00005095431-0.0344464073831765i</v>
      </c>
      <c r="I333" s="57" t="str">
        <f t="shared" si="84"/>
        <v>-4.05231306523391-247804.866483529i</v>
      </c>
      <c r="K333" s="57" t="str">
        <f t="shared" si="85"/>
        <v>0.00909090821303012-2.73989758528438E-06i</v>
      </c>
      <c r="L333" s="57" t="str">
        <f t="shared" si="86"/>
        <v>0.00075-221.60042599463i</v>
      </c>
      <c r="M333" s="57" t="str">
        <f t="shared" si="87"/>
        <v>0.00075-34.9160335075572i</v>
      </c>
      <c r="N333" s="57">
        <f t="shared" si="88"/>
        <v>90.03944891698454</v>
      </c>
      <c r="O333" s="57">
        <f t="shared" si="89"/>
        <v>74.381400418826487</v>
      </c>
      <c r="P333" s="371">
        <f t="shared" si="90"/>
        <v>74.381400418826487</v>
      </c>
      <c r="Q333" s="371">
        <f t="shared" si="91"/>
        <v>-89.96055108301546</v>
      </c>
      <c r="R333" s="12">
        <f t="shared" si="92"/>
        <v>90.03944891698454</v>
      </c>
      <c r="S333" s="57">
        <f t="shared" si="93"/>
        <v>2.9925285262416487E-3</v>
      </c>
      <c r="T333" s="12">
        <f t="shared" si="76"/>
        <v>74.381400418826487</v>
      </c>
    </row>
    <row r="334" spans="1:20" x14ac:dyDescent="0.3">
      <c r="A334" s="57">
        <f t="shared" si="77"/>
        <v>18.874061190213418</v>
      </c>
      <c r="B334" s="12">
        <f t="shared" si="94"/>
        <v>3.0039001346413667</v>
      </c>
      <c r="C334" s="57" t="str">
        <f t="shared" si="78"/>
        <v>3.60564062795502-5217.02271098963i</v>
      </c>
      <c r="D334" s="57" t="str">
        <f t="shared" si="79"/>
        <v>3.47083333309668-3532.18454341806i</v>
      </c>
      <c r="E334" s="57" t="str">
        <f t="shared" si="80"/>
        <v>162.469537109268+0.00179258842513271i</v>
      </c>
      <c r="F334" s="57" t="str">
        <f t="shared" si="81"/>
        <v>3.07957957945573-66294.7544256482i</v>
      </c>
      <c r="G334" s="57" t="str">
        <f t="shared" si="82"/>
        <v>0.999999999959783-6.34168455965667E-06i</v>
      </c>
      <c r="H334" s="57" t="str">
        <f t="shared" si="83"/>
        <v>550.000051342301-0.0345773039111691i</v>
      </c>
      <c r="I334" s="57" t="str">
        <f t="shared" si="84"/>
        <v>-4.05231313794651-246866.772927237i</v>
      </c>
      <c r="K334" s="57" t="str">
        <f t="shared" si="85"/>
        <v>0.00909090820634553-2.75030919395772E-06i</v>
      </c>
      <c r="L334" s="57" t="str">
        <f t="shared" si="86"/>
        <v>0.00075-220.761532172375i</v>
      </c>
      <c r="M334" s="57" t="str">
        <f t="shared" si="87"/>
        <v>0.00075-34.7838548590926i</v>
      </c>
      <c r="N334" s="57">
        <f t="shared" si="88"/>
        <v>90.039598822733623</v>
      </c>
      <c r="O334" s="57">
        <f t="shared" si="89"/>
        <v>74.348456620807895</v>
      </c>
      <c r="P334" s="371">
        <f t="shared" si="90"/>
        <v>74.348456620807895</v>
      </c>
      <c r="Q334" s="371">
        <f t="shared" si="91"/>
        <v>-89.960401177266377</v>
      </c>
      <c r="R334" s="12">
        <f t="shared" si="92"/>
        <v>90.039598822733623</v>
      </c>
      <c r="S334" s="57">
        <f t="shared" si="93"/>
        <v>3.003900134641367E-3</v>
      </c>
      <c r="T334" s="12">
        <f t="shared" si="76"/>
        <v>74.348456620807895</v>
      </c>
    </row>
    <row r="335" spans="1:20" x14ac:dyDescent="0.3">
      <c r="A335" s="57">
        <f t="shared" si="77"/>
        <v>18.945782622736228</v>
      </c>
      <c r="B335" s="12">
        <f t="shared" si="94"/>
        <v>3.0153149551530039</v>
      </c>
      <c r="C335" s="57" t="str">
        <f t="shared" si="78"/>
        <v>3.60564062542985-5197.2730812851i</v>
      </c>
      <c r="D335" s="57" t="str">
        <f t="shared" si="79"/>
        <v>3.47083333309488-3518.81305403098i</v>
      </c>
      <c r="E335" s="57" t="str">
        <f t="shared" si="80"/>
        <v>162.469537110391+0.00179940026157948i</v>
      </c>
      <c r="F335" s="57" t="str">
        <f t="shared" si="81"/>
        <v>3.07957957945479-66043.7880312781i</v>
      </c>
      <c r="G335" s="57" t="str">
        <f t="shared" si="82"/>
        <v>0.999999999959477-6.36578296098141E-06i</v>
      </c>
      <c r="H335" s="57" t="str">
        <f t="shared" si="83"/>
        <v>550.000051733243-0.0347086978480253i</v>
      </c>
      <c r="I335" s="57" t="str">
        <f t="shared" si="84"/>
        <v>-4.05231321121199-245932.230632351i</v>
      </c>
      <c r="K335" s="57" t="str">
        <f t="shared" si="85"/>
        <v>0.00909090819961009-2.76076036671944E-06i</v>
      </c>
      <c r="L335" s="57" t="str">
        <f t="shared" si="86"/>
        <v>0.00075-219.925814078875i</v>
      </c>
      <c r="M335" s="57" t="str">
        <f t="shared" si="87"/>
        <v>0.00075-34.652176588058i</v>
      </c>
      <c r="N335" s="57">
        <f t="shared" si="88"/>
        <v>90.039749298122985</v>
      </c>
      <c r="O335" s="57">
        <f t="shared" si="89"/>
        <v>74.31551282300947</v>
      </c>
      <c r="P335" s="371">
        <f t="shared" si="90"/>
        <v>74.31551282300947</v>
      </c>
      <c r="Q335" s="371">
        <f t="shared" si="91"/>
        <v>-89.960250701877015</v>
      </c>
      <c r="R335" s="12">
        <f t="shared" si="92"/>
        <v>90.039749298122985</v>
      </c>
      <c r="S335" s="57">
        <f t="shared" si="93"/>
        <v>3.0153149551530038E-3</v>
      </c>
      <c r="T335" s="12">
        <f t="shared" si="76"/>
        <v>74.31551282300947</v>
      </c>
    </row>
    <row r="336" spans="1:20" x14ac:dyDescent="0.3">
      <c r="A336" s="57">
        <f t="shared" si="77"/>
        <v>19.017776596702625</v>
      </c>
      <c r="B336" s="12">
        <f t="shared" si="94"/>
        <v>3.0267731519825856</v>
      </c>
      <c r="C336" s="57" t="str">
        <f t="shared" si="78"/>
        <v>3.60564062288544-5177.59821609865i</v>
      </c>
      <c r="D336" s="57" t="str">
        <f t="shared" si="79"/>
        <v>3.47083333309306-3505.49218395102i</v>
      </c>
      <c r="E336" s="57" t="str">
        <f t="shared" si="80"/>
        <v>162.469537111522+0.00180623798300964i</v>
      </c>
      <c r="F336" s="57" t="str">
        <f t="shared" si="81"/>
        <v>3.07957957945384-65793.7716989713i</v>
      </c>
      <c r="G336" s="57" t="str">
        <f t="shared" si="82"/>
        <v>0.999999999959168-6.38997293623117E-06i</v>
      </c>
      <c r="H336" s="57" t="str">
        <f t="shared" si="83"/>
        <v>550.000052127162-0.0348405910839238i</v>
      </c>
      <c r="I336" s="57" t="str">
        <f t="shared" si="84"/>
        <v>-4.05231328503518-245001.226155169i</v>
      </c>
      <c r="K336" s="57" t="str">
        <f t="shared" si="85"/>
        <v>0.00909090819282335-2.77125125391276E-06i</v>
      </c>
      <c r="L336" s="57" t="str">
        <f t="shared" si="86"/>
        <v>0.00075-219.093259692045i</v>
      </c>
      <c r="M336" s="57" t="str">
        <f t="shared" si="87"/>
        <v>0.00075-34.5209968002172i</v>
      </c>
      <c r="N336" s="57">
        <f t="shared" si="88"/>
        <v>90.039900345317264</v>
      </c>
      <c r="O336" s="57">
        <f t="shared" si="89"/>
        <v>74.282569025432721</v>
      </c>
      <c r="P336" s="371">
        <f t="shared" si="90"/>
        <v>74.282569025432721</v>
      </c>
      <c r="Q336" s="371">
        <f t="shared" si="91"/>
        <v>-89.960099654682736</v>
      </c>
      <c r="R336" s="12">
        <f t="shared" si="92"/>
        <v>90.039900345317264</v>
      </c>
      <c r="S336" s="57">
        <f t="shared" si="93"/>
        <v>3.0267731519825858E-3</v>
      </c>
      <c r="T336" s="12">
        <f t="shared" si="76"/>
        <v>74.282569025432721</v>
      </c>
    </row>
    <row r="337" spans="1:20" x14ac:dyDescent="0.3">
      <c r="A337" s="57">
        <f t="shared" si="77"/>
        <v>19.090044147770097</v>
      </c>
      <c r="B337" s="12">
        <f t="shared" si="94"/>
        <v>3.0382748899601193</v>
      </c>
      <c r="C337" s="57" t="str">
        <f t="shared" si="78"/>
        <v>3.60564062032167-5157.99783240082i</v>
      </c>
      <c r="D337" s="57" t="str">
        <f t="shared" si="79"/>
        <v>3.47083333309123-3492.22174155301i</v>
      </c>
      <c r="E337" s="57" t="str">
        <f t="shared" si="80"/>
        <v>162.469537112662+0.00181310168778627i</v>
      </c>
      <c r="F337" s="57" t="str">
        <f t="shared" si="81"/>
        <v>3.07957957945287-65544.7018321588i</v>
      </c>
      <c r="G337" s="57" t="str">
        <f t="shared" si="82"/>
        <v>0.999999999958857-6.41425483338685E-06i</v>
      </c>
      <c r="H337" s="57" t="str">
        <f t="shared" si="83"/>
        <v>550.00005252408-0.0349729855162261i</v>
      </c>
      <c r="I337" s="57" t="str">
        <f t="shared" si="84"/>
        <v>-4.05231335942093-244073.746102876i</v>
      </c>
      <c r="K337" s="57" t="str">
        <f t="shared" si="85"/>
        <v>0.00909090818598495-2.78178200645223E-06i</v>
      </c>
      <c r="L337" s="57" t="str">
        <f t="shared" si="86"/>
        <v>0.00075-218.263857035311i</v>
      </c>
      <c r="M337" s="57" t="str">
        <f t="shared" si="87"/>
        <v>0.00075-34.3903136085049i</v>
      </c>
      <c r="N337" s="57">
        <f t="shared" si="88"/>
        <v>90.040051966489301</v>
      </c>
      <c r="O337" s="57">
        <f t="shared" si="89"/>
        <v>74.249625228079466</v>
      </c>
      <c r="P337" s="371">
        <f t="shared" si="90"/>
        <v>74.249625228079466</v>
      </c>
      <c r="Q337" s="371">
        <f t="shared" si="91"/>
        <v>-89.959948033510699</v>
      </c>
      <c r="R337" s="12">
        <f t="shared" si="92"/>
        <v>90.040051966489301</v>
      </c>
      <c r="S337" s="57">
        <f t="shared" si="93"/>
        <v>3.0382748899601192E-3</v>
      </c>
      <c r="T337" s="12">
        <f t="shared" si="76"/>
        <v>74.249625228079466</v>
      </c>
    </row>
    <row r="338" spans="1:20" x14ac:dyDescent="0.3">
      <c r="A338" s="57">
        <f t="shared" si="77"/>
        <v>19.162586315531623</v>
      </c>
      <c r="B338" s="12">
        <f t="shared" si="94"/>
        <v>3.0498203345419679</v>
      </c>
      <c r="C338" s="57" t="str">
        <f t="shared" si="78"/>
        <v>3.60564061773837-5138.47164823345i</v>
      </c>
      <c r="D338" s="57" t="str">
        <f t="shared" si="79"/>
        <v>3.47083333308939-3479.00153593718i</v>
      </c>
      <c r="E338" s="57" t="str">
        <f t="shared" si="80"/>
        <v>162.469537113811+0.00181999147464604i</v>
      </c>
      <c r="F338" s="57" t="str">
        <f t="shared" si="81"/>
        <v>3.07957957945192-65296.5748478874i</v>
      </c>
      <c r="G338" s="57" t="str">
        <f t="shared" si="82"/>
        <v>0.999999999958544-6.43862900175171E-06i</v>
      </c>
      <c r="H338" s="57" t="str">
        <f t="shared" si="83"/>
        <v>550.000052924024-0.0351058830495028i</v>
      </c>
      <c r="I338" s="57" t="str">
        <f t="shared" si="84"/>
        <v>-4.05231343437345-243149.777133366i</v>
      </c>
      <c r="K338" s="57" t="str">
        <f t="shared" si="85"/>
        <v>0.00909090817909442-2.79235277582587E-06i</v>
      </c>
      <c r="L338" s="57" t="str">
        <f t="shared" si="86"/>
        <v>0.00075-217.437594177437i</v>
      </c>
      <c r="M338" s="57" t="str">
        <f t="shared" si="87"/>
        <v>0.00075-34.2601251329994i</v>
      </c>
      <c r="N338" s="57">
        <f t="shared" si="88"/>
        <v>90.040204163820192</v>
      </c>
      <c r="O338" s="57">
        <f t="shared" si="89"/>
        <v>74.216681430951311</v>
      </c>
      <c r="P338" s="371">
        <f t="shared" si="90"/>
        <v>74.216681430951311</v>
      </c>
      <c r="Q338" s="371">
        <f t="shared" si="91"/>
        <v>-89.959795836179808</v>
      </c>
      <c r="R338" s="12">
        <f t="shared" si="92"/>
        <v>90.040204163820192</v>
      </c>
      <c r="S338" s="57">
        <f t="shared" si="93"/>
        <v>3.0498203345419679E-3</v>
      </c>
      <c r="T338" s="12">
        <f t="shared" si="76"/>
        <v>74.216681430951311</v>
      </c>
    </row>
    <row r="339" spans="1:20" x14ac:dyDescent="0.3">
      <c r="A339" s="57">
        <f t="shared" si="77"/>
        <v>19.235404143530641</v>
      </c>
      <c r="B339" s="12">
        <f t="shared" si="94"/>
        <v>3.0614096518132272</v>
      </c>
      <c r="C339" s="57" t="str">
        <f t="shared" si="78"/>
        <v>3.6056406151354-5119.01938270586i</v>
      </c>
      <c r="D339" s="57" t="str">
        <f t="shared" si="79"/>
        <v>3.47083333308754-3465.83137692643i</v>
      </c>
      <c r="E339" s="57" t="str">
        <f t="shared" si="80"/>
        <v>162.469537114968+0.00182690744270104i</v>
      </c>
      <c r="F339" s="57" t="str">
        <f t="shared" si="81"/>
        <v>3.07957957945094-65049.3871767667i</v>
      </c>
      <c r="G339" s="57" t="str">
        <f t="shared" si="82"/>
        <v>0.999999999958228-6.46309579195633E-06i</v>
      </c>
      <c r="H339" s="57" t="str">
        <f t="shared" si="83"/>
        <v>550.00005332701-0.0352392855955582i</v>
      </c>
      <c r="I339" s="57" t="str">
        <f t="shared" si="84"/>
        <v>-4.05231350989563-242229.305955029i</v>
      </c>
      <c r="K339" s="57" t="str">
        <f t="shared" si="85"/>
        <v>0.00909090817215148-0.0000028029637140974i</v>
      </c>
      <c r="L339" s="57" t="str">
        <f t="shared" si="86"/>
        <v>0.00075-216.614459232354i</v>
      </c>
      <c r="M339" s="57" t="str">
        <f t="shared" si="87"/>
        <v>0.00075-34.130429500896i</v>
      </c>
      <c r="N339" s="57">
        <f t="shared" si="88"/>
        <v>90.040356939499318</v>
      </c>
      <c r="O339" s="57">
        <f t="shared" si="89"/>
        <v>74.183737634050033</v>
      </c>
      <c r="P339" s="371">
        <f t="shared" si="90"/>
        <v>74.183737634050033</v>
      </c>
      <c r="Q339" s="371">
        <f t="shared" si="91"/>
        <v>-89.959643060500682</v>
      </c>
      <c r="R339" s="12">
        <f t="shared" si="92"/>
        <v>90.040356939499318</v>
      </c>
      <c r="S339" s="57">
        <f t="shared" si="93"/>
        <v>3.0614096518132273E-3</v>
      </c>
      <c r="T339" s="12">
        <f t="shared" si="76"/>
        <v>74.183737634050033</v>
      </c>
    </row>
    <row r="340" spans="1:20" x14ac:dyDescent="0.3">
      <c r="A340" s="57">
        <f t="shared" si="77"/>
        <v>19.30849867927606</v>
      </c>
      <c r="B340" s="12">
        <f t="shared" si="94"/>
        <v>3.0730430084901177</v>
      </c>
      <c r="C340" s="57" t="str">
        <f t="shared" si="78"/>
        <v>3.60564061251257-5099.64075599065i</v>
      </c>
      <c r="D340" s="57" t="str">
        <f t="shared" si="79"/>
        <v>3.47083333308564-3452.71107506358i</v>
      </c>
      <c r="E340" s="57" t="str">
        <f t="shared" si="80"/>
        <v>162.469537116134+0.00183384969143978i</v>
      </c>
      <c r="F340" s="57" t="str">
        <f t="shared" si="81"/>
        <v>3.07957957944996-64803.1352629189i</v>
      </c>
      <c r="G340" s="57" t="str">
        <f t="shared" si="82"/>
        <v>0.99999999995791-0.0000064876555559637i</v>
      </c>
      <c r="H340" s="57" t="str">
        <f t="shared" si="83"/>
        <v>550.000053733064-0.0353731950734691i</v>
      </c>
      <c r="I340" s="57" t="str">
        <f t="shared" si="84"/>
        <v>-4.05231358599317-241312.319326579i</v>
      </c>
      <c r="K340" s="57" t="str">
        <f t="shared" si="85"/>
        <v>0.00909090816515567-2.81361497390831E-06i</v>
      </c>
      <c r="L340" s="57" t="str">
        <f t="shared" si="86"/>
        <v>0.00075-215.79444035899i</v>
      </c>
      <c r="M340" s="57" t="str">
        <f t="shared" si="87"/>
        <v>0.00075-34.0012248464794i</v>
      </c>
      <c r="N340" s="57">
        <f t="shared" si="88"/>
        <v>90.040510295724374</v>
      </c>
      <c r="O340" s="57">
        <f t="shared" si="89"/>
        <v>74.150793837377307</v>
      </c>
      <c r="P340" s="371">
        <f t="shared" si="90"/>
        <v>74.150793837377307</v>
      </c>
      <c r="Q340" s="371">
        <f t="shared" si="91"/>
        <v>-89.959489704275626</v>
      </c>
      <c r="R340" s="12">
        <f t="shared" si="92"/>
        <v>90.040510295724374</v>
      </c>
      <c r="S340" s="57">
        <f t="shared" si="93"/>
        <v>3.0730430084901176E-3</v>
      </c>
      <c r="T340" s="12">
        <f t="shared" si="76"/>
        <v>74.150793837377307</v>
      </c>
    </row>
    <row r="341" spans="1:20" x14ac:dyDescent="0.3">
      <c r="A341" s="57">
        <f t="shared" si="77"/>
        <v>19.381870974257307</v>
      </c>
      <c r="B341" s="12">
        <f t="shared" si="94"/>
        <v>3.08472057192238</v>
      </c>
      <c r="C341" s="57" t="str">
        <f t="shared" si="78"/>
        <v>3.60564060986989-5080.33548931987i</v>
      </c>
      <c r="D341" s="57" t="str">
        <f t="shared" si="79"/>
        <v>3.47083333308378-3439.64044160873i</v>
      </c>
      <c r="E341" s="57" t="str">
        <f t="shared" si="80"/>
        <v>162.46953711731+0.00184081832072896i</v>
      </c>
      <c r="F341" s="57" t="str">
        <f t="shared" si="81"/>
        <v>3.07957957944898-64557.8155639282i</v>
      </c>
      <c r="G341" s="57" t="str">
        <f t="shared" si="82"/>
        <v>0.99999999995759-6.51230864707427E-06i</v>
      </c>
      <c r="H341" s="57" t="str">
        <f t="shared" si="83"/>
        <v>550.000054142209-0.0355076134096001i</v>
      </c>
      <c r="I341" s="57" t="str">
        <f t="shared" si="84"/>
        <v>-4.05231366267-240398.804056858i</v>
      </c>
      <c r="K341" s="57" t="str">
        <f t="shared" si="85"/>
        <v>0.00909090815810662-2.82430670848015E-06i</v>
      </c>
      <c r="L341" s="57" t="str">
        <f t="shared" si="86"/>
        <v>0.00075-214.977525761098i</v>
      </c>
      <c r="M341" s="57" t="str">
        <f t="shared" si="87"/>
        <v>0.00075-33.8725093110973i</v>
      </c>
      <c r="N341" s="57">
        <f t="shared" si="88"/>
        <v>90.040664234701438</v>
      </c>
      <c r="O341" s="57">
        <f t="shared" si="89"/>
        <v>74.117850040935039</v>
      </c>
      <c r="P341" s="371">
        <f t="shared" si="90"/>
        <v>74.117850040935039</v>
      </c>
      <c r="Q341" s="371">
        <f t="shared" si="91"/>
        <v>-89.959335765298562</v>
      </c>
      <c r="R341" s="12">
        <f t="shared" si="92"/>
        <v>90.040664234701438</v>
      </c>
      <c r="S341" s="57">
        <f t="shared" si="93"/>
        <v>3.0847205719223801E-3</v>
      </c>
      <c r="T341" s="12">
        <f t="shared" si="76"/>
        <v>74.117850040935039</v>
      </c>
    </row>
    <row r="342" spans="1:20" x14ac:dyDescent="0.3">
      <c r="A342" s="57">
        <f t="shared" si="77"/>
        <v>19.455522083959487</v>
      </c>
      <c r="B342" s="12">
        <f t="shared" si="94"/>
        <v>3.0964425100956849</v>
      </c>
      <c r="C342" s="57" t="str">
        <f t="shared" si="78"/>
        <v>3.60564060720698-5061.10330498062i</v>
      </c>
      <c r="D342" s="57" t="str">
        <f t="shared" si="79"/>
        <v>3.47083333308186-3426.61928853639i</v>
      </c>
      <c r="E342" s="57" t="str">
        <f t="shared" si="80"/>
        <v>162.469537118494+0.00184781343081472i</v>
      </c>
      <c r="F342" s="57" t="str">
        <f t="shared" si="81"/>
        <v>3.07957957944798-64313.4245507879i</v>
      </c>
      <c r="G342" s="57" t="str">
        <f t="shared" si="82"/>
        <v>0.999999999957267-6.53705541993104E-06i</v>
      </c>
      <c r="H342" s="57" t="str">
        <f t="shared" si="83"/>
        <v>550.000054554472-0.0356425425376395i</v>
      </c>
      <c r="I342" s="57" t="str">
        <f t="shared" si="84"/>
        <v>-4.05231373993125-239488.747004642i</v>
      </c>
      <c r="K342" s="57" t="str">
        <f t="shared" si="85"/>
        <v>0.00909090815100385-2.83503907161669E-06i</v>
      </c>
      <c r="L342" s="57" t="str">
        <f t="shared" si="86"/>
        <v>0.00075-214.163703687086i</v>
      </c>
      <c r="M342" s="57" t="str">
        <f t="shared" si="87"/>
        <v>0.00075-33.7442810431334i</v>
      </c>
      <c r="N342" s="57">
        <f t="shared" si="88"/>
        <v>90.040818758644917</v>
      </c>
      <c r="O342" s="57">
        <f t="shared" si="89"/>
        <v>74.084906244724721</v>
      </c>
      <c r="P342" s="371">
        <f t="shared" si="90"/>
        <v>74.084906244724721</v>
      </c>
      <c r="Q342" s="371">
        <f t="shared" si="91"/>
        <v>-89.959181241355083</v>
      </c>
      <c r="R342" s="12">
        <f t="shared" si="92"/>
        <v>90.040818758644917</v>
      </c>
      <c r="S342" s="57">
        <f t="shared" si="93"/>
        <v>3.0964425100956849E-3</v>
      </c>
      <c r="T342" s="12">
        <f t="shared" si="76"/>
        <v>74.084906244724721</v>
      </c>
    </row>
    <row r="343" spans="1:20" x14ac:dyDescent="0.3">
      <c r="A343" s="57">
        <f t="shared" si="77"/>
        <v>19.529453067878531</v>
      </c>
      <c r="B343" s="12">
        <f t="shared" si="94"/>
        <v>3.1082089916340485</v>
      </c>
      <c r="C343" s="57" t="str">
        <f t="shared" si="78"/>
        <v>3.60564060452381-5041.94392631157i</v>
      </c>
      <c r="D343" s="57" t="str">
        <f t="shared" si="79"/>
        <v>3.47083333307995-3413.64742853293i</v>
      </c>
      <c r="E343" s="57" t="str">
        <f t="shared" si="80"/>
        <v>162.469537119687+0.00185483512232416i</v>
      </c>
      <c r="F343" s="57" t="str">
        <f t="shared" si="81"/>
        <v>3.07957957944698-64069.9587078515i</v>
      </c>
      <c r="G343" s="57" t="str">
        <f t="shared" si="82"/>
        <v>0.999999999956942-6.56189623052465E-06i</v>
      </c>
      <c r="H343" s="57" t="str">
        <f t="shared" si="83"/>
        <v>550.000054969875-0.0357779843986205i</v>
      </c>
      <c r="I343" s="57" t="str">
        <f t="shared" si="84"/>
        <v>-4.05231381778068-238582.135078454i</v>
      </c>
      <c r="K343" s="57" t="str">
        <f t="shared" si="85"/>
        <v>0.00909090814384698-0.0000028458122177062i</v>
      </c>
      <c r="L343" s="57" t="str">
        <f t="shared" si="86"/>
        <v>0.00075-213.352962429853i</v>
      </c>
      <c r="M343" s="57" t="str">
        <f t="shared" si="87"/>
        <v>0.00075-33.616538197981i</v>
      </c>
      <c r="N343" s="57">
        <f t="shared" si="88"/>
        <v>90.040973869777702</v>
      </c>
      <c r="O343" s="57">
        <f t="shared" si="89"/>
        <v>74.051962448748284</v>
      </c>
      <c r="P343" s="371">
        <f t="shared" si="90"/>
        <v>74.051962448748284</v>
      </c>
      <c r="Q343" s="371">
        <f t="shared" si="91"/>
        <v>-89.959026130222298</v>
      </c>
      <c r="R343" s="12">
        <f t="shared" si="92"/>
        <v>90.040973869777702</v>
      </c>
      <c r="S343" s="57">
        <f t="shared" si="93"/>
        <v>3.1082089916340486E-3</v>
      </c>
      <c r="T343" s="12">
        <f t="shared" si="76"/>
        <v>74.051962448748284</v>
      </c>
    </row>
    <row r="344" spans="1:20" x14ac:dyDescent="0.3">
      <c r="A344" s="57">
        <f t="shared" si="77"/>
        <v>19.603664989536469</v>
      </c>
      <c r="B344" s="12">
        <f t="shared" si="94"/>
        <v>3.1200201858022578</v>
      </c>
      <c r="C344" s="57" t="str">
        <f t="shared" si="78"/>
        <v>3.60564060182016-5022.85707769853i</v>
      </c>
      <c r="D344" s="57" t="str">
        <f t="shared" si="79"/>
        <v>3.470833333078-3400.72467499375i</v>
      </c>
      <c r="E344" s="57" t="str">
        <f t="shared" si="80"/>
        <v>162.469537120888+0.00186188349626672i</v>
      </c>
      <c r="F344" s="57" t="str">
        <f t="shared" si="81"/>
        <v>3.07957957944596-63827.4145327806i</v>
      </c>
      <c r="G344" s="57" t="str">
        <f t="shared" si="82"/>
        <v>0.999999999956614-6.58683143619847E-06i</v>
      </c>
      <c r="H344" s="57" t="str">
        <f t="shared" si="83"/>
        <v>550.000055388439-0.0359139409409542i</v>
      </c>
      <c r="I344" s="57" t="str">
        <f t="shared" si="84"/>
        <v>-4.05231389622283-237678.955236376i</v>
      </c>
      <c r="K344" s="57" t="str">
        <f t="shared" si="85"/>
        <v>0.00909090813663563-2.85662630172359E-06i</v>
      </c>
      <c r="L344" s="57" t="str">
        <f t="shared" si="86"/>
        <v>0.00075-212.545290326612i</v>
      </c>
      <c r="M344" s="57" t="str">
        <f t="shared" si="87"/>
        <v>0.00075-33.4892789380165i</v>
      </c>
      <c r="N344" s="57">
        <f t="shared" si="88"/>
        <v>90.04112957033108</v>
      </c>
      <c r="O344" s="57">
        <f t="shared" si="89"/>
        <v>74.019018653007336</v>
      </c>
      <c r="P344" s="371">
        <f t="shared" si="90"/>
        <v>74.019018653007336</v>
      </c>
      <c r="Q344" s="371">
        <f t="shared" si="91"/>
        <v>-89.95887042966892</v>
      </c>
      <c r="R344" s="12">
        <f t="shared" si="92"/>
        <v>90.04112957033108</v>
      </c>
      <c r="S344" s="57">
        <f t="shared" si="93"/>
        <v>3.120020185802258E-3</v>
      </c>
      <c r="T344" s="12">
        <f t="shared" si="76"/>
        <v>74.019018653007336</v>
      </c>
    </row>
    <row r="345" spans="1:20" x14ac:dyDescent="0.3">
      <c r="A345" s="57">
        <f t="shared" si="77"/>
        <v>19.678158916496706</v>
      </c>
      <c r="B345" s="12">
        <f t="shared" si="94"/>
        <v>3.1318762625083063</v>
      </c>
      <c r="C345" s="57" t="str">
        <f t="shared" si="78"/>
        <v>3.60564059909604-5003.84248457091i</v>
      </c>
      <c r="D345" s="57" t="str">
        <f t="shared" si="79"/>
        <v>3.47083333307609-3387.85084202074i</v>
      </c>
      <c r="E345" s="57" t="str">
        <f t="shared" si="80"/>
        <v>162.4695371221+0.00186895865403574i</v>
      </c>
      <c r="F345" s="57" t="str">
        <f t="shared" si="81"/>
        <v>3.07957957944495-63585.7885364965i</v>
      </c>
      <c r="G345" s="57" t="str">
        <f t="shared" si="82"/>
        <v>0.999999999956283-6.61186139565384E-06i</v>
      </c>
      <c r="H345" s="57" t="str">
        <f t="shared" si="83"/>
        <v>550.000055810194-0.0360504141204583i</v>
      </c>
      <c r="I345" s="57" t="str">
        <f t="shared" si="84"/>
        <v>-4.05231397526322-236779.194485866i</v>
      </c>
      <c r="K345" s="57" t="str">
        <f t="shared" si="85"/>
        <v>0.00909090812936933-2.86748147923263E-06i</v>
      </c>
      <c r="L345" s="57" t="str">
        <f t="shared" si="86"/>
        <v>0.00075-211.740675758729i</v>
      </c>
      <c r="M345" s="57" t="str">
        <f t="shared" si="87"/>
        <v>0.00075-33.3625014325728i</v>
      </c>
      <c r="N345" s="57">
        <f t="shared" si="88"/>
        <v>90.041285862544797</v>
      </c>
      <c r="O345" s="57">
        <f t="shared" si="89"/>
        <v>73.986074857503922</v>
      </c>
      <c r="P345" s="371">
        <f t="shared" si="90"/>
        <v>73.986074857503922</v>
      </c>
      <c r="Q345" s="371">
        <f t="shared" si="91"/>
        <v>-89.958714137455203</v>
      </c>
      <c r="R345" s="12">
        <f t="shared" si="92"/>
        <v>90.041285862544797</v>
      </c>
      <c r="S345" s="57">
        <f t="shared" si="93"/>
        <v>3.1318762625083063E-3</v>
      </c>
      <c r="T345" s="12">
        <f t="shared" si="76"/>
        <v>73.986074857503922</v>
      </c>
    </row>
    <row r="346" spans="1:20" x14ac:dyDescent="0.3">
      <c r="A346" s="57">
        <f t="shared" si="77"/>
        <v>19.752935920379397</v>
      </c>
      <c r="B346" s="12">
        <f t="shared" si="94"/>
        <v>3.1437773923058381</v>
      </c>
      <c r="C346" s="57" t="str">
        <f t="shared" si="78"/>
        <v>3.60564059635111-4984.89987339733i</v>
      </c>
      <c r="D346" s="57" t="str">
        <f t="shared" si="79"/>
        <v>3.47083333307413-3375.02574441947i</v>
      </c>
      <c r="E346" s="57" t="str">
        <f t="shared" si="80"/>
        <v>162.46953712332+0.00187606069740982i</v>
      </c>
      <c r="F346" s="57" t="str">
        <f t="shared" si="81"/>
        <v>3.07957957944392-63345.0772431276i</v>
      </c>
      <c r="G346" s="57" t="str">
        <f t="shared" si="82"/>
        <v>0.99999999995595-6.63698646895512E-06i</v>
      </c>
      <c r="H346" s="57" t="str">
        <f t="shared" si="83"/>
        <v>550.000056235157-0.0361874059003754i</v>
      </c>
      <c r="I346" s="57" t="str">
        <f t="shared" si="84"/>
        <v>-4.05231405490435-235882.839883559i</v>
      </c>
      <c r="K346" s="57" t="str">
        <f t="shared" si="85"/>
        <v>0.00909090812204775-2.87837790638835E-06i</v>
      </c>
      <c r="L346" s="57" t="str">
        <f t="shared" si="86"/>
        <v>0.00075-210.939107151553i</v>
      </c>
      <c r="M346" s="57" t="str">
        <f t="shared" si="87"/>
        <v>0.00075-33.2362038579127i</v>
      </c>
      <c r="N346" s="57">
        <f t="shared" si="88"/>
        <v>90.041442748667194</v>
      </c>
      <c r="O346" s="57">
        <f t="shared" si="89"/>
        <v>73.953131062239706</v>
      </c>
      <c r="P346" s="371">
        <f t="shared" si="90"/>
        <v>73.953131062239706</v>
      </c>
      <c r="Q346" s="371">
        <f t="shared" si="91"/>
        <v>-89.958557251332806</v>
      </c>
      <c r="R346" s="12">
        <f t="shared" si="92"/>
        <v>90.041442748667194</v>
      </c>
      <c r="S346" s="57">
        <f t="shared" si="93"/>
        <v>3.1437773923058379E-3</v>
      </c>
      <c r="T346" s="12">
        <f t="shared" si="76"/>
        <v>73.953131062239706</v>
      </c>
    </row>
    <row r="347" spans="1:20" x14ac:dyDescent="0.3">
      <c r="A347" s="57">
        <f t="shared" si="77"/>
        <v>19.827997076876837</v>
      </c>
      <c r="B347" s="12">
        <f t="shared" si="94"/>
        <v>3.1557237463966001</v>
      </c>
      <c r="C347" s="57" t="str">
        <f t="shared" si="78"/>
        <v>3.60564059358527-4966.02897168202i</v>
      </c>
      <c r="D347" s="57" t="str">
        <f t="shared" si="79"/>
        <v>3.47083333307214-3362.24919769663i</v>
      </c>
      <c r="E347" s="57" t="str">
        <f t="shared" si="80"/>
        <v>162.46953712455+0.00188318972855431i</v>
      </c>
      <c r="F347" s="57" t="str">
        <f t="shared" si="81"/>
        <v>3.0795795794429-63105.2771899615i</v>
      </c>
      <c r="G347" s="57" t="str">
        <f t="shared" si="82"/>
        <v>0.999999999955615-6.66220701753492E-06i</v>
      </c>
      <c r="H347" s="57" t="str">
        <f t="shared" si="83"/>
        <v>550.000056663355-0.0363249182514165i</v>
      </c>
      <c r="I347" s="57" t="str">
        <f t="shared" si="84"/>
        <v>-4.0523141351519-234989.878535095i</v>
      </c>
      <c r="K347" s="57" t="str">
        <f t="shared" si="85"/>
        <v>0.00909090811467043-2.88931573993905E-06i</v>
      </c>
      <c r="L347" s="57" t="str">
        <f t="shared" si="86"/>
        <v>0.00075-210.140572974251i</v>
      </c>
      <c r="M347" s="57" t="str">
        <f t="shared" si="87"/>
        <v>0.00075-33.1103843972034i</v>
      </c>
      <c r="N347" s="57">
        <f t="shared" si="88"/>
        <v>90.041600230955055</v>
      </c>
      <c r="O347" s="57">
        <f t="shared" si="89"/>
        <v>73.920187267216605</v>
      </c>
      <c r="P347" s="371">
        <f t="shared" si="90"/>
        <v>73.920187267216605</v>
      </c>
      <c r="Q347" s="371">
        <f t="shared" si="91"/>
        <v>-89.958399769044945</v>
      </c>
      <c r="R347" s="12">
        <f t="shared" si="92"/>
        <v>90.041600230955055</v>
      </c>
      <c r="S347" s="57">
        <f t="shared" si="93"/>
        <v>3.1557237463965999E-3</v>
      </c>
      <c r="T347" s="12">
        <f t="shared" si="76"/>
        <v>73.920187267216605</v>
      </c>
    </row>
    <row r="348" spans="1:20" x14ac:dyDescent="0.3">
      <c r="A348" s="57">
        <f t="shared" si="77"/>
        <v>19.903343465768966</v>
      </c>
      <c r="B348" s="12">
        <f t="shared" si="94"/>
        <v>3.1677154966329071</v>
      </c>
      <c r="C348" s="57" t="str">
        <f t="shared" si="78"/>
        <v>3.60564059079841-4947.22950796066i</v>
      </c>
      <c r="D348" s="57" t="str">
        <f t="shared" si="79"/>
        <v>3.47083333307015-3349.52101805726i</v>
      </c>
      <c r="E348" s="57" t="str">
        <f t="shared" si="80"/>
        <v>162.469537125789+0.00189034585002283i</v>
      </c>
      <c r="F348" s="57" t="str">
        <f t="shared" si="81"/>
        <v>3.07957957944185-62866.3849273934i</v>
      </c>
      <c r="G348" s="57" t="str">
        <f t="shared" si="82"/>
        <v>0.999999999955277-6.68752340419928E-06i</v>
      </c>
      <c r="H348" s="57" t="str">
        <f t="shared" si="83"/>
        <v>550.000057094812-0.0364629531517776i</v>
      </c>
      <c r="I348" s="57" t="str">
        <f t="shared" si="84"/>
        <v>-4.05231421600998-234100.297594924i</v>
      </c>
      <c r="K348" s="57" t="str">
        <f t="shared" si="85"/>
        <v>0.00909090810723697-2.90029513722873E-06i</v>
      </c>
      <c r="L348" s="57" t="str">
        <f t="shared" si="86"/>
        <v>0.00075-209.34506173964i</v>
      </c>
      <c r="M348" s="57" t="str">
        <f t="shared" si="87"/>
        <v>0.00075-32.9850412404895i</v>
      </c>
      <c r="N348" s="57">
        <f t="shared" si="88"/>
        <v>90.041758311673846</v>
      </c>
      <c r="O348" s="57">
        <f t="shared" si="89"/>
        <v>73.887243472436353</v>
      </c>
      <c r="P348" s="371">
        <f t="shared" si="90"/>
        <v>73.887243472436353</v>
      </c>
      <c r="Q348" s="371">
        <f t="shared" si="91"/>
        <v>-89.958241688326154</v>
      </c>
      <c r="R348" s="12">
        <f t="shared" si="92"/>
        <v>90.041758311673846</v>
      </c>
      <c r="S348" s="57">
        <f t="shared" si="93"/>
        <v>3.1677154966329069E-3</v>
      </c>
      <c r="T348" s="12">
        <f t="shared" si="76"/>
        <v>73.887243472436353</v>
      </c>
    </row>
    <row r="349" spans="1:20" x14ac:dyDescent="0.3">
      <c r="A349" s="57">
        <f t="shared" si="77"/>
        <v>19.978976170938889</v>
      </c>
      <c r="B349" s="12">
        <f t="shared" si="94"/>
        <v>3.179752815520112</v>
      </c>
      <c r="C349" s="57" t="str">
        <f t="shared" si="78"/>
        <v>3.60564058799027-4928.50121179661i</v>
      </c>
      <c r="D349" s="57" t="str">
        <f t="shared" si="79"/>
        <v>3.47083333306815-3336.84102240226i</v>
      </c>
      <c r="E349" s="57" t="str">
        <f t="shared" si="80"/>
        <v>162.469537127037+0.00189752916475862i</v>
      </c>
      <c r="F349" s="57" t="str">
        <f t="shared" si="81"/>
        <v>3.0795795794408-62628.3970188786i</v>
      </c>
      <c r="G349" s="57" t="str">
        <f t="shared" si="82"/>
        <v>0.999999999954936-6.71293599313296E-06i</v>
      </c>
      <c r="H349" s="57" t="str">
        <f t="shared" si="83"/>
        <v>550.000057529562-0.0366015125871792i</v>
      </c>
      <c r="I349" s="57" t="str">
        <f t="shared" si="84"/>
        <v>-4.05231429748556-233214.084266132i</v>
      </c>
      <c r="K349" s="57" t="str">
        <f t="shared" si="85"/>
        <v>0.00909090809974678-2.91131625619918E-06i</v>
      </c>
      <c r="L349" s="57" t="str">
        <f t="shared" si="86"/>
        <v>0.00075-208.552562004025i</v>
      </c>
      <c r="M349" s="57" t="str">
        <f t="shared" si="87"/>
        <v>0.00075-32.8601725846678i</v>
      </c>
      <c r="N349" s="57">
        <f t="shared" si="88"/>
        <v>90.041916993097516</v>
      </c>
      <c r="O349" s="57">
        <f t="shared" si="89"/>
        <v>73.854299677900713</v>
      </c>
      <c r="P349" s="371">
        <f t="shared" si="90"/>
        <v>73.854299677900713</v>
      </c>
      <c r="Q349" s="371">
        <f t="shared" si="91"/>
        <v>-89.958083006902484</v>
      </c>
      <c r="R349" s="12">
        <f t="shared" si="92"/>
        <v>90.041916993097516</v>
      </c>
      <c r="S349" s="57">
        <f t="shared" si="93"/>
        <v>3.179752815520112E-3</v>
      </c>
      <c r="T349" s="12">
        <f t="shared" si="76"/>
        <v>73.854299677900713</v>
      </c>
    </row>
    <row r="350" spans="1:20" x14ac:dyDescent="0.3">
      <c r="A350" s="57">
        <f t="shared" si="77"/>
        <v>20.054896280388459</v>
      </c>
      <c r="B350" s="12">
        <f t="shared" si="94"/>
        <v>3.1918358762190886</v>
      </c>
      <c r="C350" s="57" t="str">
        <f t="shared" si="78"/>
        <v>3.60564058516076-4909.84381377718i</v>
      </c>
      <c r="D350" s="57" t="str">
        <f t="shared" si="79"/>
        <v>3.47083333306611-3324.20902832563i</v>
      </c>
      <c r="E350" s="57" t="str">
        <f t="shared" si="80"/>
        <v>162.469537128295+0.00190473977609619i</v>
      </c>
      <c r="F350" s="57" t="str">
        <f t="shared" si="81"/>
        <v>3.07957957943974-62391.3100408805i</v>
      </c>
      <c r="G350" s="57" t="str">
        <f t="shared" si="82"/>
        <v>0.999999999954593-6.73844514990455E-06i</v>
      </c>
      <c r="H350" s="57" t="str">
        <f t="shared" si="83"/>
        <v>550.000057967616-0.0367405985508744i</v>
      </c>
      <c r="I350" s="57" t="str">
        <f t="shared" si="84"/>
        <v>-4.05231437958024-232331.225800234i</v>
      </c>
      <c r="K350" s="57" t="str">
        <f t="shared" si="85"/>
        <v>0.00909090809219965-2.92237925539258E-06i</v>
      </c>
      <c r="L350" s="57" t="str">
        <f t="shared" si="86"/>
        <v>0.00075-207.76306236703i</v>
      </c>
      <c r="M350" s="57" t="str">
        <f t="shared" si="87"/>
        <v>0.00075-32.7357766334606i</v>
      </c>
      <c r="N350" s="57">
        <f t="shared" si="88"/>
        <v>90.04207627750877</v>
      </c>
      <c r="O350" s="57">
        <f t="shared" si="89"/>
        <v>73.821355883611787</v>
      </c>
      <c r="P350" s="371">
        <f t="shared" si="90"/>
        <v>73.821355883611787</v>
      </c>
      <c r="Q350" s="371">
        <f t="shared" si="91"/>
        <v>-89.95792372249123</v>
      </c>
      <c r="R350" s="12">
        <f t="shared" si="92"/>
        <v>90.04207627750877</v>
      </c>
      <c r="S350" s="57">
        <f t="shared" si="93"/>
        <v>3.1918358762190887E-3</v>
      </c>
      <c r="T350" s="12">
        <f t="shared" si="76"/>
        <v>73.821355883611787</v>
      </c>
    </row>
    <row r="351" spans="1:20" x14ac:dyDescent="0.3">
      <c r="A351" s="57">
        <f t="shared" si="77"/>
        <v>20.131104886253937</v>
      </c>
      <c r="B351" s="12">
        <f t="shared" si="94"/>
        <v>3.2039648525487214</v>
      </c>
      <c r="C351" s="57" t="str">
        <f t="shared" si="78"/>
        <v>3.60564058230979-4891.2570455094i</v>
      </c>
      <c r="D351" s="57" t="str">
        <f t="shared" si="79"/>
        <v>3.47083333306411-3311.6248541119i</v>
      </c>
      <c r="E351" s="57" t="str">
        <f t="shared" si="80"/>
        <v>162.469537129563+0.0019119777877627i</v>
      </c>
      <c r="F351" s="57" t="str">
        <f t="shared" si="81"/>
        <v>3.07957957943868-62155.1205828241i</v>
      </c>
      <c r="G351" s="57" t="str">
        <f t="shared" si="82"/>
        <v>0.999999999954248-6.76405124147185E-06i</v>
      </c>
      <c r="H351" s="57" t="str">
        <f t="shared" si="83"/>
        <v>550.000058409005-0.0368802130437004i</v>
      </c>
      <c r="I351" s="57" t="str">
        <f t="shared" si="84"/>
        <v>-4.05231446229951-231451.709497019i</v>
      </c>
      <c r="K351" s="57" t="str">
        <f t="shared" si="85"/>
        <v>0.00909090808459507-0.0000029334842939534i</v>
      </c>
      <c r="L351" s="57" t="str">
        <f t="shared" si="86"/>
        <v>0.00075-206.976551471439i</v>
      </c>
      <c r="M351" s="57" t="str">
        <f t="shared" si="87"/>
        <v>0.00075-32.6118515973905i</v>
      </c>
      <c r="N351" s="57">
        <f t="shared" si="88"/>
        <v>90.042236167198936</v>
      </c>
      <c r="O351" s="57">
        <f t="shared" si="89"/>
        <v>73.788412089571395</v>
      </c>
      <c r="P351" s="371">
        <f t="shared" si="90"/>
        <v>73.788412089571395</v>
      </c>
      <c r="Q351" s="371">
        <f t="shared" si="91"/>
        <v>-89.957763832801064</v>
      </c>
      <c r="R351" s="12">
        <f t="shared" si="92"/>
        <v>90.042236167198936</v>
      </c>
      <c r="S351" s="57">
        <f t="shared" si="93"/>
        <v>3.2039648525487214E-3</v>
      </c>
      <c r="T351" s="12">
        <f t="shared" si="76"/>
        <v>73.788412089571395</v>
      </c>
    </row>
    <row r="352" spans="1:20" x14ac:dyDescent="0.3">
      <c r="A352" s="57">
        <f t="shared" si="77"/>
        <v>20.207603084821702</v>
      </c>
      <c r="B352" s="12">
        <f t="shared" si="94"/>
        <v>3.2161399189884068</v>
      </c>
      <c r="C352" s="57" t="str">
        <f t="shared" si="78"/>
        <v>3.60564057943707-4872.74063961629i</v>
      </c>
      <c r="D352" s="57" t="str">
        <f t="shared" si="79"/>
        <v>3.47083333306206-3299.08831873347i</v>
      </c>
      <c r="E352" s="57" t="str">
        <f t="shared" si="80"/>
        <v>162.469537130841+0.00191924330387948i</v>
      </c>
      <c r="F352" s="57" t="str">
        <f t="shared" si="81"/>
        <v>3.07957957943761-61919.8252470438i</v>
      </c>
      <c r="G352" s="57" t="str">
        <f t="shared" si="82"/>
        <v>0.999999999953899-6.78975463618708E-06i</v>
      </c>
      <c r="H352" s="57" t="str">
        <f t="shared" si="83"/>
        <v>550.000058853757-0.0370203580741006i</v>
      </c>
      <c r="I352" s="57" t="str">
        <f t="shared" si="84"/>
        <v>-4.05231454564975-230575.522704349i</v>
      </c>
      <c r="K352" s="57" t="str">
        <f t="shared" si="85"/>
        <v>0.00909090807693255-2.94463153163085E-06i</v>
      </c>
      <c r="L352" s="57" t="str">
        <f t="shared" si="86"/>
        <v>0.00075-206.193018003027i</v>
      </c>
      <c r="M352" s="57" t="str">
        <f t="shared" si="87"/>
        <v>0.00075-32.4883956937543i</v>
      </c>
      <c r="N352" s="57">
        <f t="shared" si="88"/>
        <v>90.042396664468029</v>
      </c>
      <c r="O352" s="57">
        <f t="shared" si="89"/>
        <v>73.755468295781299</v>
      </c>
      <c r="P352" s="371">
        <f t="shared" si="90"/>
        <v>73.755468295781299</v>
      </c>
      <c r="Q352" s="371">
        <f t="shared" si="91"/>
        <v>-89.957603335531971</v>
      </c>
      <c r="R352" s="12">
        <f t="shared" si="92"/>
        <v>90.042396664468029</v>
      </c>
      <c r="S352" s="57">
        <f t="shared" si="93"/>
        <v>3.2161399189884069E-3</v>
      </c>
      <c r="T352" s="12">
        <f t="shared" si="76"/>
        <v>73.755468295781299</v>
      </c>
    </row>
    <row r="353" spans="1:20" x14ac:dyDescent="0.3">
      <c r="A353" s="57">
        <f t="shared" si="77"/>
        <v>20.284391976544025</v>
      </c>
      <c r="B353" s="12">
        <f t="shared" si="94"/>
        <v>3.228361250680563</v>
      </c>
      <c r="C353" s="57" t="str">
        <f t="shared" si="78"/>
        <v>3.60564057654242-4854.29432973315i</v>
      </c>
      <c r="D353" s="57" t="str">
        <f t="shared" si="79"/>
        <v>3.47083333305999-3286.5992418481i</v>
      </c>
      <c r="E353" s="57" t="str">
        <f t="shared" si="80"/>
        <v>162.469537132127+0.00192653642896346i</v>
      </c>
      <c r="F353" s="57" t="str">
        <f t="shared" si="81"/>
        <v>3.07957957943653-61685.4206487379i</v>
      </c>
      <c r="G353" s="57" t="str">
        <f t="shared" si="82"/>
        <v>0.999999999953548-0.0000068155557038022i</v>
      </c>
      <c r="H353" s="57" t="str">
        <f t="shared" si="83"/>
        <v>550.000059301896-0.0371610356581415i</v>
      </c>
      <c r="I353" s="57" t="str">
        <f t="shared" si="84"/>
        <v>-4.0523146296339-229702.652817984i</v>
      </c>
      <c r="K353" s="57" t="str">
        <f t="shared" si="85"/>
        <v>0.00909090806921168-0.0000029558211287813i</v>
      </c>
      <c r="L353" s="57" t="str">
        <f t="shared" si="86"/>
        <v>0.00075-205.412450690403i</v>
      </c>
      <c r="M353" s="57" t="str">
        <f t="shared" si="87"/>
        <v>0.00075-32.3654071465971i</v>
      </c>
      <c r="N353" s="57">
        <f t="shared" si="88"/>
        <v>90.042557771624871</v>
      </c>
      <c r="O353" s="57">
        <f t="shared" si="89"/>
        <v>73.722524502243417</v>
      </c>
      <c r="P353" s="371">
        <f t="shared" si="90"/>
        <v>73.722524502243417</v>
      </c>
      <c r="Q353" s="371">
        <f t="shared" si="91"/>
        <v>-89.957442228375129</v>
      </c>
      <c r="R353" s="12">
        <f t="shared" si="92"/>
        <v>90.042557771624871</v>
      </c>
      <c r="S353" s="57">
        <f t="shared" si="93"/>
        <v>3.228361250680563E-3</v>
      </c>
      <c r="T353" s="12">
        <f t="shared" si="76"/>
        <v>73.722524502243417</v>
      </c>
    </row>
    <row r="354" spans="1:20" x14ac:dyDescent="0.3">
      <c r="A354" s="57">
        <f t="shared" si="77"/>
        <v>20.361472666054894</v>
      </c>
      <c r="B354" s="12">
        <f t="shared" si="94"/>
        <v>3.2406290234331494</v>
      </c>
      <c r="C354" s="57" t="str">
        <f t="shared" si="78"/>
        <v>3.60564057362577-4835.91785050368i</v>
      </c>
      <c r="D354" s="57" t="str">
        <f t="shared" si="79"/>
        <v>3.4708333330579-3274.15744379621i</v>
      </c>
      <c r="E354" s="57" t="str">
        <f t="shared" si="80"/>
        <v>162.469537133424+0.00193385726792884i</v>
      </c>
      <c r="F354" s="57" t="str">
        <f t="shared" si="81"/>
        <v>3.07957957943544-61451.9034159171i</v>
      </c>
      <c r="G354" s="57" t="str">
        <f t="shared" si="82"/>
        <v>0.999999999953195-6.84145481547423E-06i</v>
      </c>
      <c r="H354" s="57" t="str">
        <f t="shared" si="83"/>
        <v>550.000059753446-0.0373022478195585i</v>
      </c>
      <c r="I354" s="57" t="str">
        <f t="shared" si="84"/>
        <v>-4.05231471425786-228833.087281395i</v>
      </c>
      <c r="K354" s="57" t="str">
        <f t="shared" si="85"/>
        <v>0.00909090806143204-2.96705324637035E-06i</v>
      </c>
      <c r="L354" s="57" t="str">
        <f t="shared" si="86"/>
        <v>0.00075-204.634838304845i</v>
      </c>
      <c r="M354" s="57" t="str">
        <f t="shared" si="87"/>
        <v>0.00075-32.2428841866878i</v>
      </c>
      <c r="N354" s="57">
        <f t="shared" si="88"/>
        <v>90.04271949098694</v>
      </c>
      <c r="O354" s="57">
        <f t="shared" si="89"/>
        <v>73.689580708959781</v>
      </c>
      <c r="P354" s="371">
        <f t="shared" si="90"/>
        <v>73.689580708959781</v>
      </c>
      <c r="Q354" s="371">
        <f t="shared" si="91"/>
        <v>-89.95728050901306</v>
      </c>
      <c r="R354" s="12">
        <f t="shared" si="92"/>
        <v>90.04271949098694</v>
      </c>
      <c r="S354" s="57">
        <f t="shared" si="93"/>
        <v>3.2406290234331496E-3</v>
      </c>
      <c r="T354" s="12">
        <f t="shared" si="76"/>
        <v>73.689580708959781</v>
      </c>
    </row>
    <row r="355" spans="1:20" x14ac:dyDescent="0.3">
      <c r="A355" s="57">
        <f t="shared" si="77"/>
        <v>20.438846262185905</v>
      </c>
      <c r="B355" s="12">
        <f t="shared" si="94"/>
        <v>3.2529434137221953</v>
      </c>
      <c r="C355" s="57" t="str">
        <f t="shared" si="78"/>
        <v>3.60564057068692-4817.61093757601i</v>
      </c>
      <c r="D355" s="57" t="str">
        <f t="shared" si="79"/>
        <v>3.47083333305581-3261.76274559836i</v>
      </c>
      <c r="E355" s="57" t="str">
        <f t="shared" si="80"/>
        <v>162.469537134731+0.00194120592608842i</v>
      </c>
      <c r="F355" s="57" t="str">
        <f t="shared" si="81"/>
        <v>3.07957957943434-61219.270189358i</v>
      </c>
      <c r="G355" s="57" t="str">
        <f t="shared" si="82"/>
        <v>0.999999999952838-6.86745234377058E-06i</v>
      </c>
      <c r="H355" s="57" t="str">
        <f t="shared" si="83"/>
        <v>550.000060208437-0.0374439965897759i</v>
      </c>
      <c r="I355" s="57" t="str">
        <f t="shared" si="84"/>
        <v>-4.05231479952689-227966.813585593i</v>
      </c>
      <c r="K355" s="57" t="str">
        <f t="shared" si="85"/>
        <v>0.00909090805359312-2.97832804597532E-06i</v>
      </c>
      <c r="L355" s="57" t="str">
        <f t="shared" si="86"/>
        <v>0.00075-203.860169660136i</v>
      </c>
      <c r="M355" s="57" t="str">
        <f t="shared" si="87"/>
        <v>0.00075-32.1208250514921i</v>
      </c>
      <c r="N355" s="57">
        <f t="shared" si="88"/>
        <v>90.042881824880666</v>
      </c>
      <c r="O355" s="57">
        <f t="shared" si="89"/>
        <v>73.656636915932253</v>
      </c>
      <c r="P355" s="371">
        <f t="shared" si="90"/>
        <v>73.656636915932253</v>
      </c>
      <c r="Q355" s="371">
        <f t="shared" si="91"/>
        <v>-89.957118175119334</v>
      </c>
      <c r="R355" s="12">
        <f t="shared" si="92"/>
        <v>90.042881824880666</v>
      </c>
      <c r="S355" s="57">
        <f t="shared" si="93"/>
        <v>3.2529434137221953E-3</v>
      </c>
      <c r="T355" s="12">
        <f t="shared" si="76"/>
        <v>73.656636915932253</v>
      </c>
    </row>
    <row r="356" spans="1:20" x14ac:dyDescent="0.3">
      <c r="A356" s="57">
        <f t="shared" si="77"/>
        <v>20.516513877982213</v>
      </c>
      <c r="B356" s="12">
        <f t="shared" si="94"/>
        <v>3.2653045986943399</v>
      </c>
      <c r="C356" s="57" t="str">
        <f t="shared" si="78"/>
        <v>3.60564056772571-4799.37332759912i</v>
      </c>
      <c r="D356" s="57" t="str">
        <f t="shared" si="79"/>
        <v>3.47083333305371-3249.41496895267i</v>
      </c>
      <c r="E356" s="57" t="str">
        <f t="shared" si="80"/>
        <v>162.469537136048+0.00194858250915521i</v>
      </c>
      <c r="F356" s="57" t="str">
        <f t="shared" si="81"/>
        <v>3.07957957943324-60987.5176225534i</v>
      </c>
      <c r="G356" s="57" t="str">
        <f t="shared" si="82"/>
        <v>0.999999999952479-6.89354866267443E-06i</v>
      </c>
      <c r="H356" s="57" t="str">
        <f t="shared" si="83"/>
        <v>550.000060666887-0.0375862840079302i</v>
      </c>
      <c r="I356" s="57" t="str">
        <f t="shared" si="84"/>
        <v>-4.05231488544333-227103.819268936i</v>
      </c>
      <c r="K356" s="57" t="str">
        <f t="shared" si="85"/>
        <v>0.00909090804569459-0.0000029896456897876i</v>
      </c>
      <c r="L356" s="57" t="str">
        <f t="shared" si="86"/>
        <v>0.00075-203.088433612409i</v>
      </c>
      <c r="M356" s="57" t="str">
        <f t="shared" si="87"/>
        <v>0.00075-31.9992279851485i</v>
      </c>
      <c r="N356" s="57">
        <f t="shared" si="88"/>
        <v>90.043044775641221</v>
      </c>
      <c r="O356" s="57">
        <f t="shared" si="89"/>
        <v>73.623693123162909</v>
      </c>
      <c r="P356" s="371">
        <f t="shared" si="90"/>
        <v>73.623693123162909</v>
      </c>
      <c r="Q356" s="371">
        <f t="shared" si="91"/>
        <v>-89.956955224358779</v>
      </c>
      <c r="R356" s="12">
        <f t="shared" si="92"/>
        <v>90.043044775641221</v>
      </c>
      <c r="S356" s="57">
        <f t="shared" si="93"/>
        <v>3.2653045986943399E-3</v>
      </c>
      <c r="T356" s="12">
        <f t="shared" si="76"/>
        <v>73.623693123162909</v>
      </c>
    </row>
    <row r="357" spans="1:20" x14ac:dyDescent="0.3">
      <c r="A357" s="57">
        <f t="shared" si="77"/>
        <v>20.594476630718543</v>
      </c>
      <c r="B357" s="12">
        <f t="shared" si="94"/>
        <v>3.2777127561693784</v>
      </c>
      <c r="C357" s="57" t="str">
        <f t="shared" si="78"/>
        <v>3.60564056474187-4781.20475821873i</v>
      </c>
      <c r="D357" s="57" t="str">
        <f t="shared" si="79"/>
        <v>3.47083333305156-3237.11393623221i</v>
      </c>
      <c r="E357" s="57" t="str">
        <f t="shared" si="80"/>
        <v>162.469537137374+0.0019559871232439i</v>
      </c>
      <c r="F357" s="57" t="str">
        <f t="shared" si="81"/>
        <v>3.07957957943213-60756.6423816648i</v>
      </c>
      <c r="G357" s="57" t="str">
        <f t="shared" si="82"/>
        <v>0.999999999952117-6.91974414759009E-06i</v>
      </c>
      <c r="H357" s="57" t="str">
        <f t="shared" si="83"/>
        <v>550.000061128833-0.0377291121209231i</v>
      </c>
      <c r="I357" s="57" t="str">
        <f t="shared" si="84"/>
        <v>-4.05231497201589-226244.091916966i</v>
      </c>
      <c r="K357" s="57" t="str">
        <f t="shared" si="85"/>
        <v>0.00909090803773584-3.00100634061468E-06i</v>
      </c>
      <c r="L357" s="57" t="str">
        <f t="shared" si="86"/>
        <v>0.00075-202.319619059981i</v>
      </c>
      <c r="M357" s="57" t="str">
        <f t="shared" si="87"/>
        <v>0.00075-31.8780912384424i</v>
      </c>
      <c r="N357" s="57">
        <f t="shared" si="88"/>
        <v>90.043208345612669</v>
      </c>
      <c r="O357" s="57">
        <f t="shared" si="89"/>
        <v>73.590749330653452</v>
      </c>
      <c r="P357" s="371">
        <f t="shared" si="90"/>
        <v>73.590749330653452</v>
      </c>
      <c r="Q357" s="371">
        <f t="shared" si="91"/>
        <v>-89.956791654387331</v>
      </c>
      <c r="R357" s="12">
        <f t="shared" si="92"/>
        <v>90.043208345612669</v>
      </c>
      <c r="S357" s="57">
        <f t="shared" si="93"/>
        <v>3.2777127561693783E-3</v>
      </c>
      <c r="T357" s="12">
        <f t="shared" si="76"/>
        <v>73.590749330653452</v>
      </c>
    </row>
    <row r="358" spans="1:20" x14ac:dyDescent="0.3">
      <c r="A358" s="57">
        <f t="shared" si="77"/>
        <v>20.672735641915274</v>
      </c>
      <c r="B358" s="12">
        <f t="shared" si="94"/>
        <v>3.2901680646428222</v>
      </c>
      <c r="C358" s="57" t="str">
        <f t="shared" si="78"/>
        <v>3.60564056173536-4763.10496807399i</v>
      </c>
      <c r="D358" s="57" t="str">
        <f t="shared" si="79"/>
        <v>3.47083333304941-3224.85947048249i</v>
      </c>
      <c r="E358" s="57" t="str">
        <f t="shared" si="80"/>
        <v>162.469537138711+0.00196341987487245i</v>
      </c>
      <c r="F358" s="57" t="str">
        <f t="shared" si="81"/>
        <v>3.07957957943099-60526.641145474i</v>
      </c>
      <c r="G358" s="57" t="str">
        <f t="shared" si="82"/>
        <v>0.999999999951753-0.0000069460391753484i</v>
      </c>
      <c r="H358" s="57" t="str">
        <f t="shared" si="83"/>
        <v>550.000061594294-0.0378724829834176i</v>
      </c>
      <c r="I358" s="57" t="str">
        <f t="shared" si="84"/>
        <v>-4.05231505924654-225387.619162212i</v>
      </c>
      <c r="K358" s="57" t="str">
        <f t="shared" si="85"/>
        <v>0.00909090802971653-3.01241016188298E-06i</v>
      </c>
      <c r="L358" s="57" t="str">
        <f t="shared" si="86"/>
        <v>0.00075-201.553714943197i</v>
      </c>
      <c r="M358" s="57" t="str">
        <f t="shared" si="87"/>
        <v>0.00075-31.7574130687811i</v>
      </c>
      <c r="N358" s="57">
        <f t="shared" si="88"/>
        <v>90.043372537148002</v>
      </c>
      <c r="O358" s="57">
        <f t="shared" si="89"/>
        <v>73.557805538406072</v>
      </c>
      <c r="P358" s="371">
        <f t="shared" si="90"/>
        <v>73.557805538406072</v>
      </c>
      <c r="Q358" s="371">
        <f t="shared" si="91"/>
        <v>-89.956627462851998</v>
      </c>
      <c r="R358" s="12">
        <f t="shared" si="92"/>
        <v>90.043372537148002</v>
      </c>
      <c r="S358" s="57">
        <f t="shared" si="93"/>
        <v>3.2901680646428223E-3</v>
      </c>
      <c r="T358" s="12">
        <f t="shared" si="76"/>
        <v>73.557805538406072</v>
      </c>
    </row>
    <row r="359" spans="1:20" x14ac:dyDescent="0.3">
      <c r="A359" s="57">
        <f t="shared" si="77"/>
        <v>20.751292037354553</v>
      </c>
      <c r="B359" s="12">
        <f t="shared" si="94"/>
        <v>3.3026707032884648</v>
      </c>
      <c r="C359" s="57" t="str">
        <f t="shared" si="78"/>
        <v>3.60564055870593-4745.07369679328i</v>
      </c>
      <c r="D359" s="57" t="str">
        <f t="shared" si="79"/>
        <v>3.47083333304724-3212.65139541892i</v>
      </c>
      <c r="E359" s="57" t="str">
        <f t="shared" si="80"/>
        <v>162.469537140057+0.00197088087096364i</v>
      </c>
      <c r="F359" s="57" t="str">
        <f t="shared" si="81"/>
        <v>3.07957957942986-60297.5106053366i</v>
      </c>
      <c r="G359" s="57" t="str">
        <f t="shared" si="82"/>
        <v>0.999999999951385-6.97243412421217E-06i</v>
      </c>
      <c r="H359" s="57" t="str">
        <f t="shared" si="83"/>
        <v>550.0000620633-0.0380163986578959i</v>
      </c>
      <c r="I359" s="57" t="str">
        <f t="shared" si="84"/>
        <v>-4.05231514714168-224534.388684029i</v>
      </c>
      <c r="K359" s="57" t="str">
        <f t="shared" si="85"/>
        <v>0.00909090802163615-3.02385731763974E-06i</v>
      </c>
      <c r="L359" s="57" t="str">
        <f t="shared" si="86"/>
        <v>0.00075-200.790710244269i</v>
      </c>
      <c r="M359" s="57" t="str">
        <f t="shared" si="87"/>
        <v>0.00075-31.6371917401684i</v>
      </c>
      <c r="N359" s="57">
        <f t="shared" si="88"/>
        <v>90.043537352609107</v>
      </c>
      <c r="O359" s="57">
        <f t="shared" si="89"/>
        <v>73.524861746422673</v>
      </c>
      <c r="P359" s="371">
        <f t="shared" si="90"/>
        <v>73.524861746422673</v>
      </c>
      <c r="Q359" s="371">
        <f t="shared" si="91"/>
        <v>-89.956462647390893</v>
      </c>
      <c r="R359" s="12">
        <f t="shared" si="92"/>
        <v>90.043537352609107</v>
      </c>
      <c r="S359" s="57">
        <f t="shared" si="93"/>
        <v>3.302670703288465E-3</v>
      </c>
      <c r="T359" s="12">
        <f t="shared" si="76"/>
        <v>73.524861746422673</v>
      </c>
    </row>
    <row r="360" spans="1:20" x14ac:dyDescent="0.3">
      <c r="A360" s="57">
        <f t="shared" si="77"/>
        <v>20.830146947096502</v>
      </c>
      <c r="B360" s="12">
        <f t="shared" si="94"/>
        <v>3.3152208519609609</v>
      </c>
      <c r="C360" s="57" t="str">
        <f t="shared" si="78"/>
        <v>3.60564055565351-4727.11068499076i</v>
      </c>
      <c r="D360" s="57" t="str">
        <f t="shared" si="79"/>
        <v>3.47083333304509-3200.48953542425i</v>
      </c>
      <c r="E360" s="57" t="str">
        <f t="shared" si="80"/>
        <v>162.469537141415+0.00197837021884641i</v>
      </c>
      <c r="F360" s="57" t="str">
        <f t="shared" si="81"/>
        <v>3.07957957942873-60069.2474651327i</v>
      </c>
      <c r="G360" s="57" t="str">
        <f t="shared" si="82"/>
        <v>0.999999999951015-6.99892937388158E-06i</v>
      </c>
      <c r="H360" s="57" t="str">
        <f t="shared" si="83"/>
        <v>550.00006253588-0.0381608612146766i</v>
      </c>
      <c r="I360" s="57" t="str">
        <f t="shared" si="84"/>
        <v>-4.05231523570716-223684.38820841i</v>
      </c>
      <c r="K360" s="57" t="str">
        <f t="shared" si="85"/>
        <v>0.00909090801349418-3.03534797255563E-06i</v>
      </c>
      <c r="L360" s="57" t="str">
        <f t="shared" si="86"/>
        <v>0.00075-200.030593987118i</v>
      </c>
      <c r="M360" s="57" t="str">
        <f t="shared" si="87"/>
        <v>0.00075-31.5174255231804i</v>
      </c>
      <c r="N360" s="57">
        <f t="shared" si="88"/>
        <v>90.043702794366936</v>
      </c>
      <c r="O360" s="57">
        <f t="shared" si="89"/>
        <v>73.491917954705343</v>
      </c>
      <c r="P360" s="371">
        <f t="shared" si="90"/>
        <v>73.491917954705343</v>
      </c>
      <c r="Q360" s="371">
        <f t="shared" si="91"/>
        <v>-89.956297205633064</v>
      </c>
      <c r="R360" s="12">
        <f t="shared" si="92"/>
        <v>90.043702794366936</v>
      </c>
      <c r="S360" s="57">
        <f t="shared" si="93"/>
        <v>3.3152208519609608E-3</v>
      </c>
      <c r="T360" s="12">
        <f t="shared" si="76"/>
        <v>73.491917954705343</v>
      </c>
    </row>
    <row r="361" spans="1:20" x14ac:dyDescent="0.3">
      <c r="A361" s="57">
        <f t="shared" si="77"/>
        <v>20.909301505495467</v>
      </c>
      <c r="B361" s="12">
        <f t="shared" si="94"/>
        <v>3.3278186911984129</v>
      </c>
      <c r="C361" s="57" t="str">
        <f t="shared" si="78"/>
        <v>3.60564055257779-4709.2156742625i</v>
      </c>
      <c r="D361" s="57" t="str">
        <f t="shared" si="79"/>
        <v>3.47083333304287-3188.37371554602i</v>
      </c>
      <c r="E361" s="57" t="str">
        <f t="shared" si="80"/>
        <v>162.469537142783+0.00198588802625774i</v>
      </c>
      <c r="F361" s="57" t="str">
        <f t="shared" si="81"/>
        <v>3.07957957942757-59841.8484412201i</v>
      </c>
      <c r="G361" s="57" t="str">
        <f t="shared" si="82"/>
        <v>0.999999999950642-7.02552530549971E-06i</v>
      </c>
      <c r="H361" s="57" t="str">
        <f t="shared" si="83"/>
        <v>550.000063012052-0.0383058727319357i</v>
      </c>
      <c r="I361" s="57" t="str">
        <f t="shared" si="84"/>
        <v>-4.05231532494504-222837.605507808i</v>
      </c>
      <c r="K361" s="57" t="str">
        <f t="shared" si="85"/>
        <v>0.00909090800529034-3.04688229192719E-06i</v>
      </c>
      <c r="L361" s="57" t="str">
        <f t="shared" si="86"/>
        <v>0.00075-199.273355237217i</v>
      </c>
      <c r="M361" s="57" t="str">
        <f t="shared" si="87"/>
        <v>0.00075-31.3981126949396i</v>
      </c>
      <c r="N361" s="57">
        <f t="shared" si="88"/>
        <v>90.04386886480134</v>
      </c>
      <c r="O361" s="57">
        <f t="shared" si="89"/>
        <v>73.458974163256173</v>
      </c>
      <c r="P361" s="371">
        <f t="shared" si="90"/>
        <v>73.458974163256173</v>
      </c>
      <c r="Q361" s="371">
        <f t="shared" si="91"/>
        <v>-89.95613113519866</v>
      </c>
      <c r="R361" s="12">
        <f t="shared" si="92"/>
        <v>90.04386886480134</v>
      </c>
      <c r="S361" s="57">
        <f t="shared" si="93"/>
        <v>3.3278186911984129E-3</v>
      </c>
      <c r="T361" s="12">
        <f t="shared" si="76"/>
        <v>73.458974163256173</v>
      </c>
    </row>
    <row r="362" spans="1:20" x14ac:dyDescent="0.3">
      <c r="A362" s="57">
        <f t="shared" si="77"/>
        <v>20.988756851216351</v>
      </c>
      <c r="B362" s="12">
        <f t="shared" si="94"/>
        <v>3.340464402224967</v>
      </c>
      <c r="C362" s="57" t="str">
        <f t="shared" si="78"/>
        <v>3.60564054947865-4691.38840718261i</v>
      </c>
      <c r="D362" s="57" t="str">
        <f t="shared" si="79"/>
        <v>3.47083333304067-3176.3037614941i</v>
      </c>
      <c r="E362" s="57" t="str">
        <f t="shared" si="80"/>
        <v>162.46953714416+0.00199343440134385i</v>
      </c>
      <c r="F362" s="57" t="str">
        <f t="shared" si="81"/>
        <v>3.07957957942641-59615.3102623877i</v>
      </c>
      <c r="G362" s="57" t="str">
        <f t="shared" si="82"/>
        <v>0.999999999950266-7.05222230165797E-06i</v>
      </c>
      <c r="H362" s="57" t="str">
        <f t="shared" si="83"/>
        <v>550.000063491855-0.0384514352957645i</v>
      </c>
      <c r="I362" s="57" t="str">
        <f t="shared" si="84"/>
        <v>-4.05231541486412-221994.028400976i</v>
      </c>
      <c r="K362" s="57" t="str">
        <f t="shared" si="85"/>
        <v>0.00909090799702393-3.05846044167884E-06i</v>
      </c>
      <c r="L362" s="57" t="str">
        <f t="shared" si="86"/>
        <v>0.00075-198.518983101431i</v>
      </c>
      <c r="M362" s="57" t="str">
        <f t="shared" si="87"/>
        <v>0.00075-31.2792515390911i</v>
      </c>
      <c r="N362" s="57">
        <f t="shared" si="88"/>
        <v>90.044035566301289</v>
      </c>
      <c r="O362" s="57">
        <f t="shared" si="89"/>
        <v>73.426030372076895</v>
      </c>
      <c r="P362" s="371">
        <f t="shared" si="90"/>
        <v>73.426030372076895</v>
      </c>
      <c r="Q362" s="371">
        <f t="shared" si="91"/>
        <v>-89.955964433698711</v>
      </c>
      <c r="R362" s="12">
        <f t="shared" si="92"/>
        <v>90.044035566301289</v>
      </c>
      <c r="S362" s="57">
        <f t="shared" si="93"/>
        <v>3.3404644022249669E-3</v>
      </c>
      <c r="T362" s="12">
        <f t="shared" si="76"/>
        <v>73.426030372076895</v>
      </c>
    </row>
    <row r="363" spans="1:20" x14ac:dyDescent="0.3">
      <c r="A363" s="57">
        <f t="shared" si="77"/>
        <v>21.068514127250975</v>
      </c>
      <c r="B363" s="12">
        <f t="shared" si="94"/>
        <v>3.3531581669534218</v>
      </c>
      <c r="C363" s="57" t="str">
        <f t="shared" si="78"/>
        <v>3.60564054635594-4673.62862730004i</v>
      </c>
      <c r="D363" s="57" t="str">
        <f t="shared" si="79"/>
        <v>3.47083333303845-3164.27949963816i</v>
      </c>
      <c r="E363" s="57" t="str">
        <f t="shared" si="80"/>
        <v>162.469537145549+0.00200100945266201i</v>
      </c>
      <c r="F363" s="57" t="str">
        <f t="shared" si="81"/>
        <v>3.07957957942525-59389.6296698079i</v>
      </c>
      <c r="G363" s="57" t="str">
        <f t="shared" si="82"/>
        <v>0.999999999949887-7.07902074640158E-06i</v>
      </c>
      <c r="H363" s="57" t="str">
        <f t="shared" si="83"/>
        <v>550.000063975311-0.0385975510001657i</v>
      </c>
      <c r="I363" s="57" t="str">
        <f t="shared" si="84"/>
        <v>-4.05231550546719-221153.644752771i</v>
      </c>
      <c r="K363" s="57" t="str">
        <f t="shared" si="85"/>
        <v>0.0090909079886946-3.07008258836572E-06i</v>
      </c>
      <c r="L363" s="57" t="str">
        <f t="shared" si="86"/>
        <v>0.00075-197.767466727865i</v>
      </c>
      <c r="M363" s="57" t="str">
        <f t="shared" si="87"/>
        <v>0.00075-31.1608403457771i</v>
      </c>
      <c r="N363" s="57">
        <f t="shared" si="88"/>
        <v>90.044202901264825</v>
      </c>
      <c r="O363" s="57">
        <f t="shared" si="89"/>
        <v>73.393086581169925</v>
      </c>
      <c r="P363" s="371">
        <f t="shared" si="90"/>
        <v>73.393086581169925</v>
      </c>
      <c r="Q363" s="371">
        <f t="shared" si="91"/>
        <v>-89.955797098735175</v>
      </c>
      <c r="R363" s="12">
        <f t="shared" si="92"/>
        <v>90.044202901264825</v>
      </c>
      <c r="S363" s="57">
        <f t="shared" si="93"/>
        <v>3.3531581669534218E-3</v>
      </c>
      <c r="T363" s="12">
        <f t="shared" si="76"/>
        <v>73.393086581169925</v>
      </c>
    </row>
    <row r="364" spans="1:20" x14ac:dyDescent="0.3">
      <c r="A364" s="57">
        <f t="shared" si="77"/>
        <v>21.148574480934528</v>
      </c>
      <c r="B364" s="12">
        <f t="shared" si="94"/>
        <v>3.3659001679878449</v>
      </c>
      <c r="C364" s="57" t="str">
        <f t="shared" si="78"/>
        <v>3.60564054320943-4655.93607913433i</v>
      </c>
      <c r="D364" s="57" t="str">
        <f t="shared" si="79"/>
        <v>3.4708333330362-3152.30075700515i</v>
      </c>
      <c r="E364" s="57" t="str">
        <f t="shared" si="80"/>
        <v>162.469537146948+0.00200861328918194i</v>
      </c>
      <c r="F364" s="57" t="str">
        <f t="shared" si="81"/>
        <v>3.07957957942409-59164.8034169895i</v>
      </c>
      <c r="G364" s="57" t="str">
        <f t="shared" si="82"/>
        <v>0.999999999949506-7.10592102523519E-06i</v>
      </c>
      <c r="H364" s="57" t="str">
        <f t="shared" si="83"/>
        <v>550.000064462445-0.0387442219471058i</v>
      </c>
      <c r="I364" s="57" t="str">
        <f t="shared" si="84"/>
        <v>-4.05231559675947-220316.442473992i</v>
      </c>
      <c r="K364" s="57" t="str">
        <f t="shared" si="85"/>
        <v>0.00909090798030189-3.08174889917581E-06i</v>
      </c>
      <c r="L364" s="57" t="str">
        <f t="shared" si="86"/>
        <v>0.00075-197.018795305703i</v>
      </c>
      <c r="M364" s="57" t="str">
        <f t="shared" si="87"/>
        <v>0.00075-31.0428774116129i</v>
      </c>
      <c r="N364" s="57">
        <f t="shared" si="88"/>
        <v>90.044370872099051</v>
      </c>
      <c r="O364" s="57">
        <f t="shared" si="89"/>
        <v>73.360142790537168</v>
      </c>
      <c r="P364" s="371">
        <f t="shared" si="90"/>
        <v>73.360142790537168</v>
      </c>
      <c r="Q364" s="371">
        <f t="shared" si="91"/>
        <v>-89.955629127900949</v>
      </c>
      <c r="R364" s="12">
        <f t="shared" si="92"/>
        <v>90.044370872099051</v>
      </c>
      <c r="S364" s="57">
        <f t="shared" si="93"/>
        <v>3.3659001679878448E-3</v>
      </c>
      <c r="T364" s="12">
        <f t="shared" ref="T364:T427" si="95">P364</f>
        <v>73.360142790537168</v>
      </c>
    </row>
    <row r="365" spans="1:20" x14ac:dyDescent="0.3">
      <c r="A365" s="57">
        <f t="shared" ref="A365:A428" si="96">2*PI()*B365</f>
        <v>21.228939063962081</v>
      </c>
      <c r="B365" s="12">
        <f t="shared" si="94"/>
        <v>3.3786905886261986</v>
      </c>
      <c r="C365" s="57" t="str">
        <f t="shared" ref="C365:C428" si="97">IMPRODUCT(D365,E365,$C$40,,K365,$C$41)</f>
        <v>3.60564054003896-4638.31050817217i</v>
      </c>
      <c r="D365" s="57" t="str">
        <f t="shared" ref="D365:D428" si="98">IMDIV(IMPRODUCT($C$37,$C$38,COMPLEX(1,A365/$C$38)),IMSUM(-1*A365*A365/$C$39,COMPLEX(0,1*A365)))</f>
        <v>3.47083333303394-3140.36736127682i</v>
      </c>
      <c r="E365" s="57" t="str">
        <f t="shared" ref="E365:E428" si="99">IMDIV(IMPRODUCT(IMSUM(F365,G365),$C$29,H365),IMSUM(1,I365))</f>
        <v>162.469537148358+0.00201624602028752i</v>
      </c>
      <c r="F365" s="57" t="str">
        <f t="shared" ref="F365:F428" si="100">IMDIV(IMPRODUCT($C$14,$C$15,COMPLEX(1,A365/$C$15)),IMSUM(-1*A365*A365/$C$16,COMPLEX(0,A365)))</f>
        <v>3.07957957942289-58940.828269731i</v>
      </c>
      <c r="G365" s="57" t="str">
        <f t="shared" ref="G365:G428" si="101">IMDIV(1,COMPLEX(1,A365*$C$9*$C$10))</f>
        <v>0.999999999949121-7.13292352512835E-06i</v>
      </c>
      <c r="H365" s="57" t="str">
        <f t="shared" ref="H365:H428" si="102">IMDIV($C$3,IMSUM(K365,COMPLEX(0,$C$28*A365)))</f>
        <v>550.000064953294-0.0388914502465461i</v>
      </c>
      <c r="I365" s="57" t="str">
        <f t="shared" ref="I365:I428" si="103">IMPRODUCT(F365,$C$29,H365,$C$31)</f>
        <v>-4.05231568874881-219482.409521204i</v>
      </c>
      <c r="K365" s="57" t="str">
        <f t="shared" ref="K365:K428" si="104">IF($C$26&lt;=0,IMDIV(1,IMSUM(IMDIV(1,L365),1/$C$18)),IMDIV(1,IMSUM(IMDIV(1,L365),1/$C$18,IMDIV(1,M365))))</f>
        <v>0.00909090797184518-3.09345954193228E-06i</v>
      </c>
      <c r="L365" s="57" t="str">
        <f t="shared" ref="L365:L428" si="105">IMSUM($C$21/$C$22,IMDIV(1,COMPLEX(0,$C$20*$C$22*A365)))</f>
        <v>0.00075-196.272958065056i</v>
      </c>
      <c r="M365" s="57" t="str">
        <f t="shared" ref="M365:M428" si="106">IMSUM($C$25/$C$26,IMDIV(1,COMPLEX(0,$C$24*$C$26*A365)))</f>
        <v>0.00075-30.9253610396623i</v>
      </c>
      <c r="N365" s="57">
        <f t="shared" ref="N365:N428" si="107">ABS(R365)</f>
        <v>90.044539481220269</v>
      </c>
      <c r="O365" s="57">
        <f t="shared" ref="O365:O428" si="108">ABS(P365)</f>
        <v>73.327199000180613</v>
      </c>
      <c r="P365" s="371">
        <f t="shared" ref="P365:P428" si="109">20*LOG10(IMABS(C365))</f>
        <v>73.327199000180613</v>
      </c>
      <c r="Q365" s="371">
        <f t="shared" ref="Q365:Q428" si="110">IMARGUMENT(C365)*180/PI()</f>
        <v>-89.955460518779731</v>
      </c>
      <c r="R365" s="12">
        <f t="shared" ref="R365:R428" si="111">IF(Q365&lt;0,Q365+180,Q365-180)</f>
        <v>90.044539481220269</v>
      </c>
      <c r="S365" s="57">
        <f t="shared" ref="S365:S428" si="112">B365/1000</f>
        <v>3.3786905886261987E-3</v>
      </c>
      <c r="T365" s="12">
        <f t="shared" si="95"/>
        <v>73.327199000180613</v>
      </c>
    </row>
    <row r="366" spans="1:20" x14ac:dyDescent="0.3">
      <c r="A366" s="57">
        <f t="shared" si="96"/>
        <v>21.309609032405135</v>
      </c>
      <c r="B366" s="12">
        <f t="shared" ref="B366:B429" si="113">B365*(1+B$42)</f>
        <v>3.3915296128629784</v>
      </c>
      <c r="C366" s="57" t="str">
        <f t="shared" si="97"/>
        <v>3.60564053684435-4620.75166086393i</v>
      </c>
      <c r="D366" s="57" t="str">
        <f t="shared" si="98"/>
        <v>3.47083333303166-3128.4791407873i</v>
      </c>
      <c r="E366" s="57" t="str">
        <f t="shared" si="99"/>
        <v>162.469537149778+0.00202390775577823i</v>
      </c>
      <c r="F366" s="57" t="str">
        <f t="shared" si="100"/>
        <v>3.07957957942171-58717.7010060753i</v>
      </c>
      <c r="G366" s="57" t="str">
        <f t="shared" si="101"/>
        <v>0.999999999948734-7.16002863452106E-06i</v>
      </c>
      <c r="H366" s="57" t="str">
        <f t="shared" si="102"/>
        <v>550.000065447874-0.0390392380164481i</v>
      </c>
      <c r="I366" s="57" t="str">
        <f t="shared" si="103"/>
        <v>-4.05231578143626-218651.533896562i</v>
      </c>
      <c r="K366" s="57" t="str">
        <f t="shared" si="104"/>
        <v>0.00909090796332418-3.10521468509628E-06i</v>
      </c>
      <c r="L366" s="57" t="str">
        <f t="shared" si="105"/>
        <v>0.00075-195.529944276805i</v>
      </c>
      <c r="M366" s="57" t="str">
        <f t="shared" si="106"/>
        <v>0.00075-30.8082895394125i</v>
      </c>
      <c r="N366" s="57">
        <f t="shared" si="107"/>
        <v>90.044708731053944</v>
      </c>
      <c r="O366" s="57">
        <f t="shared" si="108"/>
        <v>73.294255210102605</v>
      </c>
      <c r="P366" s="371">
        <f t="shared" si="109"/>
        <v>73.294255210102605</v>
      </c>
      <c r="Q366" s="371">
        <f t="shared" si="110"/>
        <v>-89.955291268946056</v>
      </c>
      <c r="R366" s="12">
        <f t="shared" si="111"/>
        <v>90.044708731053944</v>
      </c>
      <c r="S366" s="57">
        <f t="shared" si="112"/>
        <v>3.3915296128629786E-3</v>
      </c>
      <c r="T366" s="12">
        <f t="shared" si="95"/>
        <v>73.294255210102605</v>
      </c>
    </row>
    <row r="367" spans="1:20" x14ac:dyDescent="0.3">
      <c r="A367" s="57">
        <f t="shared" si="96"/>
        <v>21.390585546728275</v>
      </c>
      <c r="B367" s="12">
        <f t="shared" si="113"/>
        <v>3.4044174253918578</v>
      </c>
      <c r="C367" s="57" t="str">
        <f t="shared" si="97"/>
        <v>3.60564053362539-4603.25928461958i</v>
      </c>
      <c r="D367" s="57" t="str">
        <f t="shared" si="98"/>
        <v>3.47083333302934-3116.6359245205i</v>
      </c>
      <c r="E367" s="57" t="str">
        <f t="shared" si="99"/>
        <v>162.469537151209+0.00203159860587085i</v>
      </c>
      <c r="F367" s="57" t="str">
        <f t="shared" si="100"/>
        <v>3.07957957942049-58495.4184162612i</v>
      </c>
      <c r="G367" s="57" t="str">
        <f t="shared" si="101"/>
        <v>0.999999999948344-7.18723674332943E-06i</v>
      </c>
      <c r="H367" s="57" t="str">
        <f t="shared" si="102"/>
        <v>550.000065946222-0.0391875873828418i</v>
      </c>
      <c r="I367" s="57" t="str">
        <f t="shared" si="103"/>
        <v>-4.05231587483051-217823.803647641i</v>
      </c>
      <c r="K367" s="57" t="str">
        <f t="shared" si="104"/>
        <v>0.00909090795473827-3.11701449776886E-06i</v>
      </c>
      <c r="L367" s="57" t="str">
        <f t="shared" si="105"/>
        <v>0.00075-194.789743252445i</v>
      </c>
      <c r="M367" s="57" t="str">
        <f t="shared" si="106"/>
        <v>0.00075-30.6916612267508i</v>
      </c>
      <c r="N367" s="57">
        <f t="shared" si="107"/>
        <v>90.044878624034752</v>
      </c>
      <c r="O367" s="57">
        <f t="shared" si="108"/>
        <v>73.261311420305034</v>
      </c>
      <c r="P367" s="371">
        <f t="shared" si="109"/>
        <v>73.261311420305034</v>
      </c>
      <c r="Q367" s="371">
        <f t="shared" si="110"/>
        <v>-89.955121375965248</v>
      </c>
      <c r="R367" s="12">
        <f t="shared" si="111"/>
        <v>90.044878624034752</v>
      </c>
      <c r="S367" s="57">
        <f t="shared" si="112"/>
        <v>3.4044174253918579E-3</v>
      </c>
      <c r="T367" s="12">
        <f t="shared" si="95"/>
        <v>73.261311420305034</v>
      </c>
    </row>
    <row r="368" spans="1:20" x14ac:dyDescent="0.3">
      <c r="A368" s="57">
        <f t="shared" si="96"/>
        <v>21.471869771805842</v>
      </c>
      <c r="B368" s="12">
        <f t="shared" si="113"/>
        <v>3.4173542116083468</v>
      </c>
      <c r="C368" s="57" t="str">
        <f t="shared" si="97"/>
        <v>3.60564053038199-4585.8331278055i</v>
      </c>
      <c r="D368" s="57" t="str">
        <f t="shared" si="98"/>
        <v>3.47083333302706-3104.83754210783i</v>
      </c>
      <c r="E368" s="57" t="str">
        <f t="shared" si="99"/>
        <v>162.469537152651+0.00203931868120093i</v>
      </c>
      <c r="F368" s="57" t="str">
        <f t="shared" si="100"/>
        <v>3.07957957941929-58273.9773026798i</v>
      </c>
      <c r="G368" s="57" t="str">
        <f t="shared" si="101"/>
        <v>0.99999999994795-7.21454824295124E-06i</v>
      </c>
      <c r="H368" s="57" t="str">
        <f t="shared" si="102"/>
        <v>550.000066448365-0.0393365004798251i</v>
      </c>
      <c r="I368" s="57" t="str">
        <f t="shared" si="103"/>
        <v>-4.05231596893587-216999.206867265i</v>
      </c>
      <c r="K368" s="57" t="str">
        <f t="shared" si="104"/>
        <v>0.00909090794608697-3.12885914969376E-06i</v>
      </c>
      <c r="L368" s="57" t="str">
        <f t="shared" si="105"/>
        <v>0.00075-194.052344343938i</v>
      </c>
      <c r="M368" s="57" t="str">
        <f t="shared" si="106"/>
        <v>0.00075-30.5754744239398i</v>
      </c>
      <c r="N368" s="57">
        <f t="shared" si="107"/>
        <v>90.045049162606631</v>
      </c>
      <c r="O368" s="57">
        <f t="shared" si="108"/>
        <v>73.228367630790203</v>
      </c>
      <c r="P368" s="371">
        <f t="shared" si="109"/>
        <v>73.228367630790203</v>
      </c>
      <c r="Q368" s="371">
        <f t="shared" si="110"/>
        <v>-89.954950837393369</v>
      </c>
      <c r="R368" s="12">
        <f t="shared" si="111"/>
        <v>90.045049162606631</v>
      </c>
      <c r="S368" s="57">
        <f t="shared" si="112"/>
        <v>3.4173542116083468E-3</v>
      </c>
      <c r="T368" s="12">
        <f t="shared" si="95"/>
        <v>73.228367630790203</v>
      </c>
    </row>
    <row r="369" spans="1:20" x14ac:dyDescent="0.3">
      <c r="A369" s="57">
        <f t="shared" si="96"/>
        <v>21.553462876938706</v>
      </c>
      <c r="B369" s="12">
        <f t="shared" si="113"/>
        <v>3.4303401576124588</v>
      </c>
      <c r="C369" s="57" t="str">
        <f t="shared" si="97"/>
        <v>3.60564052711381-4568.4729397405i</v>
      </c>
      <c r="D369" s="57" t="str">
        <f t="shared" si="98"/>
        <v>3.47083333302471-3093.08382382556i</v>
      </c>
      <c r="E369" s="57" t="str">
        <f t="shared" si="99"/>
        <v>162.469537154104+0.0020470680928244i</v>
      </c>
      <c r="F369" s="57" t="str">
        <f t="shared" si="100"/>
        <v>3.07957957941807-58053.3744798255i</v>
      </c>
      <c r="G369" s="57" t="str">
        <f t="shared" si="101"/>
        <v>0.999999999947554-0.0000072419635262716i</v>
      </c>
      <c r="H369" s="57" t="str">
        <f t="shared" si="102"/>
        <v>550.000066954335-0.0394859794496113i</v>
      </c>
      <c r="I369" s="57" t="str">
        <f t="shared" si="103"/>
        <v>-4.05231606375871-216177.731693333i</v>
      </c>
      <c r="K369" s="57" t="str">
        <f t="shared" si="104"/>
        <v>0.00909090793736975-0.0000031407488112597i</v>
      </c>
      <c r="L369" s="57" t="str">
        <f t="shared" si="105"/>
        <v>0.00075-193.317736943553i</v>
      </c>
      <c r="M369" s="57" t="str">
        <f t="shared" si="106"/>
        <v>0.00075-30.4597274595934i</v>
      </c>
      <c r="N369" s="57">
        <f t="shared" si="107"/>
        <v>90.045220349222802</v>
      </c>
      <c r="O369" s="57">
        <f t="shared" si="108"/>
        <v>73.195423841560114</v>
      </c>
      <c r="P369" s="371">
        <f t="shared" si="109"/>
        <v>73.195423841560114</v>
      </c>
      <c r="Q369" s="371">
        <f t="shared" si="110"/>
        <v>-89.954779650777198</v>
      </c>
      <c r="R369" s="12">
        <f t="shared" si="111"/>
        <v>90.045220349222802</v>
      </c>
      <c r="S369" s="57">
        <f t="shared" si="112"/>
        <v>3.4303401576124587E-3</v>
      </c>
      <c r="T369" s="12">
        <f t="shared" si="95"/>
        <v>73.195423841560114</v>
      </c>
    </row>
    <row r="370" spans="1:20" x14ac:dyDescent="0.3">
      <c r="A370" s="57">
        <f t="shared" si="96"/>
        <v>21.635366035871073</v>
      </c>
      <c r="B370" s="12">
        <f t="shared" si="113"/>
        <v>3.443375450211386</v>
      </c>
      <c r="C370" s="57" t="str">
        <f t="shared" si="97"/>
        <v>3.60564052382078-4551.17847069249i</v>
      </c>
      <c r="D370" s="57" t="str">
        <f t="shared" si="98"/>
        <v>3.47083333302236-3081.37460059251i</v>
      </c>
      <c r="E370" s="57" t="str">
        <f t="shared" si="99"/>
        <v>162.469537155568+0.00205484695221934i</v>
      </c>
      <c r="F370" s="57" t="str">
        <f t="shared" si="100"/>
        <v>3.07957957941684-57833.6067742531i</v>
      </c>
      <c r="G370" s="57" t="str">
        <f t="shared" si="101"/>
        <v>0.999999999947155-7.26948298766852E-06i</v>
      </c>
      <c r="H370" s="57" t="str">
        <f t="shared" si="102"/>
        <v>550.000067464154-0.039636026442546i</v>
      </c>
      <c r="I370" s="57" t="str">
        <f t="shared" si="103"/>
        <v>-4.05231615930247-215359.366308646i</v>
      </c>
      <c r="K370" s="57" t="str">
        <f t="shared" si="104"/>
        <v>0.0090909079285862-3.15268365350299E-06i</v>
      </c>
      <c r="L370" s="57" t="str">
        <f t="shared" si="105"/>
        <v>0.00075-192.585910483715i</v>
      </c>
      <c r="M370" s="57" t="str">
        <f t="shared" si="106"/>
        <v>0.00075-30.3444186686525i</v>
      </c>
      <c r="N370" s="57">
        <f t="shared" si="107"/>
        <v>90.045392186345794</v>
      </c>
      <c r="O370" s="57">
        <f t="shared" si="108"/>
        <v>73.162480052617042</v>
      </c>
      <c r="P370" s="371">
        <f t="shared" si="109"/>
        <v>73.162480052617042</v>
      </c>
      <c r="Q370" s="371">
        <f t="shared" si="110"/>
        <v>-89.954607813654206</v>
      </c>
      <c r="R370" s="12">
        <f t="shared" si="111"/>
        <v>90.045392186345794</v>
      </c>
      <c r="S370" s="57">
        <f t="shared" si="112"/>
        <v>3.4433754502113862E-3</v>
      </c>
      <c r="T370" s="12">
        <f t="shared" si="95"/>
        <v>73.162480052617042</v>
      </c>
    </row>
    <row r="371" spans="1:20" x14ac:dyDescent="0.3">
      <c r="A371" s="57">
        <f t="shared" si="96"/>
        <v>21.717580426807384</v>
      </c>
      <c r="B371" s="12">
        <f t="shared" si="113"/>
        <v>3.4564602769221895</v>
      </c>
      <c r="C371" s="57" t="str">
        <f t="shared" si="97"/>
        <v>3.60564052050272-4533.94947187476i</v>
      </c>
      <c r="D371" s="57" t="str">
        <f t="shared" si="98"/>
        <v>3.47083333302-3069.70970396759i</v>
      </c>
      <c r="E371" s="57" t="str">
        <f t="shared" si="99"/>
        <v>162.469537157044+0.00206265537128735i</v>
      </c>
      <c r="F371" s="57" t="str">
        <f t="shared" si="100"/>
        <v>3.07957957941559-57614.6710245304i</v>
      </c>
      <c r="G371" s="57" t="str">
        <f t="shared" si="101"/>
        <v>0.999999999946752-7.29710702301873E-06i</v>
      </c>
      <c r="H371" s="57" t="str">
        <f t="shared" si="102"/>
        <v>550.000067977855-0.0397866436171559i</v>
      </c>
      <c r="I371" s="57" t="str">
        <f t="shared" si="103"/>
        <v>-4.05231625557404-214544.098940744i</v>
      </c>
      <c r="K371" s="57" t="str">
        <f t="shared" si="104"/>
        <v>0.00909090791973577-3.16466384810972E-06i</v>
      </c>
      <c r="L371" s="57" t="str">
        <f t="shared" si="105"/>
        <v>0.00075-191.856854436855i</v>
      </c>
      <c r="M371" s="57" t="str">
        <f t="shared" si="106"/>
        <v>0.00075-30.2295463923615i</v>
      </c>
      <c r="N371" s="57">
        <f t="shared" si="107"/>
        <v>90.04556467644754</v>
      </c>
      <c r="O371" s="57">
        <f t="shared" si="108"/>
        <v>73.129536263963217</v>
      </c>
      <c r="P371" s="371">
        <f t="shared" si="109"/>
        <v>73.129536263963217</v>
      </c>
      <c r="Q371" s="371">
        <f t="shared" si="110"/>
        <v>-89.95443532355246</v>
      </c>
      <c r="R371" s="12">
        <f t="shared" si="111"/>
        <v>90.04556467644754</v>
      </c>
      <c r="S371" s="57">
        <f t="shared" si="112"/>
        <v>3.4564602769221893E-3</v>
      </c>
      <c r="T371" s="12">
        <f t="shared" si="95"/>
        <v>73.129536263963217</v>
      </c>
    </row>
    <row r="372" spans="1:20" x14ac:dyDescent="0.3">
      <c r="A372" s="57">
        <f t="shared" si="96"/>
        <v>21.800107232429255</v>
      </c>
      <c r="B372" s="12">
        <f t="shared" si="113"/>
        <v>3.469594825974494</v>
      </c>
      <c r="C372" s="57" t="str">
        <f t="shared" si="97"/>
        <v>3.60564051715934-4516.78569544229i</v>
      </c>
      <c r="D372" s="57" t="str">
        <f t="shared" si="98"/>
        <v>3.47083333301762-3058.08896614734i</v>
      </c>
      <c r="E372" s="57" t="str">
        <f t="shared" si="99"/>
        <v>162.46953715853+0.00207049346235525i</v>
      </c>
      <c r="F372" s="57" t="str">
        <f t="shared" si="100"/>
        <v>3.07957957941434-57396.5640811929i</v>
      </c>
      <c r="G372" s="57" t="str">
        <f t="shared" si="101"/>
        <v>0.999999999946347-7.32483602970323E-06i</v>
      </c>
      <c r="H372" s="57" t="str">
        <f t="shared" si="102"/>
        <v>550.000068495471-0.0399378331401686i</v>
      </c>
      <c r="I372" s="57" t="str">
        <f t="shared" si="103"/>
        <v>-4.05231635257942-213731.917861735i</v>
      </c>
      <c r="K372" s="57" t="str">
        <f t="shared" si="104"/>
        <v>0.0090909079108179-3.17668956741843E-06i</v>
      </c>
      <c r="L372" s="57" t="str">
        <f t="shared" si="105"/>
        <v>0.00075-191.130558315257i</v>
      </c>
      <c r="M372" s="57" t="str">
        <f t="shared" si="106"/>
        <v>0.00075-30.1151089782443i</v>
      </c>
      <c r="N372" s="57">
        <f t="shared" si="107"/>
        <v>90.045737822009286</v>
      </c>
      <c r="O372" s="57">
        <f t="shared" si="108"/>
        <v>73.096592475600673</v>
      </c>
      <c r="P372" s="371">
        <f t="shared" si="109"/>
        <v>73.096592475600673</v>
      </c>
      <c r="Q372" s="371">
        <f t="shared" si="110"/>
        <v>-89.954262177990714</v>
      </c>
      <c r="R372" s="12">
        <f t="shared" si="111"/>
        <v>90.045737822009286</v>
      </c>
      <c r="S372" s="57">
        <f t="shared" si="112"/>
        <v>3.469594825974494E-3</v>
      </c>
      <c r="T372" s="12">
        <f t="shared" si="95"/>
        <v>73.096592475600673</v>
      </c>
    </row>
    <row r="373" spans="1:20" x14ac:dyDescent="0.3">
      <c r="A373" s="57">
        <f t="shared" si="96"/>
        <v>21.882947639912484</v>
      </c>
      <c r="B373" s="12">
        <f t="shared" si="113"/>
        <v>3.482779286313197</v>
      </c>
      <c r="C373" s="57" t="str">
        <f t="shared" si="97"/>
        <v>3.60564051379052-4499.68689448848i</v>
      </c>
      <c r="D373" s="57" t="str">
        <f t="shared" si="98"/>
        <v>3.47083333301522-3046.51221996354i</v>
      </c>
      <c r="E373" s="57" t="str">
        <f t="shared" si="99"/>
        <v>162.469537160028+0.00207836133817669i</v>
      </c>
      <c r="F373" s="57" t="str">
        <f t="shared" si="100"/>
        <v>3.07957957941309-57179.2828066992i</v>
      </c>
      <c r="G373" s="57" t="str">
        <f t="shared" si="101"/>
        <v>0.999999999945938-0.0000073526704066131i</v>
      </c>
      <c r="H373" s="57" t="str">
        <f t="shared" si="102"/>
        <v>550.000069017024-0.0400895971865379i</v>
      </c>
      <c r="I373" s="57" t="str">
        <f t="shared" si="103"/>
        <v>-4.05231645032209-212922.811388118i</v>
      </c>
      <c r="K373" s="57" t="str">
        <f t="shared" si="104"/>
        <v>0.00909090790183219-3.18876098442264E-06i</v>
      </c>
      <c r="L373" s="57" t="str">
        <f t="shared" si="105"/>
        <v>0.00075-190.407011670907i</v>
      </c>
      <c r="M373" s="57" t="str">
        <f t="shared" si="106"/>
        <v>0.00075-30.0011047800799i</v>
      </c>
      <c r="N373" s="57">
        <f t="shared" si="107"/>
        <v>90.045911625521796</v>
      </c>
      <c r="O373" s="57">
        <f t="shared" si="108"/>
        <v>73.06364868753181</v>
      </c>
      <c r="P373" s="371">
        <f t="shared" si="109"/>
        <v>73.06364868753181</v>
      </c>
      <c r="Q373" s="371">
        <f t="shared" si="110"/>
        <v>-89.954088374478204</v>
      </c>
      <c r="R373" s="12">
        <f t="shared" si="111"/>
        <v>90.045911625521796</v>
      </c>
      <c r="S373" s="57">
        <f t="shared" si="112"/>
        <v>3.4827792863131972E-3</v>
      </c>
      <c r="T373" s="12">
        <f t="shared" si="95"/>
        <v>73.06364868753181</v>
      </c>
    </row>
    <row r="374" spans="1:20" x14ac:dyDescent="0.3">
      <c r="A374" s="57">
        <f t="shared" si="96"/>
        <v>21.966102840944153</v>
      </c>
      <c r="B374" s="12">
        <f t="shared" si="113"/>
        <v>3.4960138476011871</v>
      </c>
      <c r="C374" s="57" t="str">
        <f t="shared" si="97"/>
        <v>3.60564051039605-4482.65282304133i</v>
      </c>
      <c r="D374" s="57" t="str">
        <f t="shared" si="98"/>
        <v>3.47083333301278-3034.97929888081i</v>
      </c>
      <c r="E374" s="57" t="str">
        <f t="shared" si="99"/>
        <v>162.469537161538+0.0020862591119339i</v>
      </c>
      <c r="F374" s="57" t="str">
        <f t="shared" si="100"/>
        <v>3.07957957941182-56962.8240753851i</v>
      </c>
      <c r="G374" s="57" t="str">
        <f t="shared" si="101"/>
        <v>0.999999999945527-7.38061055415519E-06i</v>
      </c>
      <c r="H374" s="57" t="str">
        <f t="shared" si="102"/>
        <v>550.000069542548-0.0402419379394927i</v>
      </c>
      <c r="I374" s="57" t="str">
        <f t="shared" si="103"/>
        <v>-4.0523165488091-212116.767880625i</v>
      </c>
      <c r="K374" s="57" t="str">
        <f t="shared" si="104"/>
        <v>0.00909090789277807-0.0000032008782727731i</v>
      </c>
      <c r="L374" s="57" t="str">
        <f t="shared" si="105"/>
        <v>0.00075-189.686204095345i</v>
      </c>
      <c r="M374" s="57" t="str">
        <f t="shared" si="106"/>
        <v>0.00075-29.88753215788i</v>
      </c>
      <c r="N374" s="57">
        <f t="shared" si="107"/>
        <v>90.046086089485243</v>
      </c>
      <c r="O374" s="57">
        <f t="shared" si="108"/>
        <v>73.030704899758831</v>
      </c>
      <c r="P374" s="371">
        <f t="shared" si="109"/>
        <v>73.030704899758831</v>
      </c>
      <c r="Q374" s="371">
        <f t="shared" si="110"/>
        <v>-89.953913910514757</v>
      </c>
      <c r="R374" s="12">
        <f t="shared" si="111"/>
        <v>90.046086089485243</v>
      </c>
      <c r="S374" s="57">
        <f t="shared" si="112"/>
        <v>3.4960138476011872E-3</v>
      </c>
      <c r="T374" s="12">
        <f t="shared" si="95"/>
        <v>73.030704899758831</v>
      </c>
    </row>
    <row r="375" spans="1:20" x14ac:dyDescent="0.3">
      <c r="A375" s="57">
        <f t="shared" si="96"/>
        <v>22.049574031739741</v>
      </c>
      <c r="B375" s="12">
        <f t="shared" si="113"/>
        <v>3.5092987002220717</v>
      </c>
      <c r="C375" s="57" t="str">
        <f t="shared" si="97"/>
        <v>3.60564050697573-4465.68323605994i</v>
      </c>
      <c r="D375" s="57" t="str">
        <f t="shared" si="98"/>
        <v>3.47083333301036-3023.49003699423i</v>
      </c>
      <c r="E375" s="57" t="str">
        <f t="shared" si="99"/>
        <v>162.469537163058+0.00209418689723899i</v>
      </c>
      <c r="F375" s="57" t="str">
        <f t="shared" si="100"/>
        <v>3.07957957941055-56747.1847734194i</v>
      </c>
      <c r="G375" s="57" t="str">
        <f t="shared" si="101"/>
        <v>0.999999999945112-0.0000074086568742579i</v>
      </c>
      <c r="H375" s="57" t="str">
        <f t="shared" si="102"/>
        <v>550.000070072076-0.0403948575905565i</v>
      </c>
      <c r="I375" s="57" t="str">
        <f t="shared" si="103"/>
        <v>-4.05231664804675-211313.775744054i</v>
      </c>
      <c r="K375" s="57" t="str">
        <f t="shared" si="104"/>
        <v>0.00909090788365497-3.21304160678048E-06i</v>
      </c>
      <c r="L375" s="57" t="str">
        <f t="shared" si="105"/>
        <v>0.00075-188.968125219511i</v>
      </c>
      <c r="M375" s="57" t="str">
        <f t="shared" si="106"/>
        <v>0.00075-29.7743894778641i</v>
      </c>
      <c r="N375" s="57">
        <f t="shared" si="107"/>
        <v>90.046261216409292</v>
      </c>
      <c r="O375" s="57">
        <f t="shared" si="108"/>
        <v>72.997761112283868</v>
      </c>
      <c r="P375" s="371">
        <f t="shared" si="109"/>
        <v>72.997761112283868</v>
      </c>
      <c r="Q375" s="371">
        <f t="shared" si="110"/>
        <v>-89.953738783590708</v>
      </c>
      <c r="R375" s="12">
        <f t="shared" si="111"/>
        <v>90.046261216409292</v>
      </c>
      <c r="S375" s="57">
        <f t="shared" si="112"/>
        <v>3.5092987002220718E-3</v>
      </c>
      <c r="T375" s="12">
        <f t="shared" si="95"/>
        <v>72.997761112283868</v>
      </c>
    </row>
    <row r="376" spans="1:20" x14ac:dyDescent="0.3">
      <c r="A376" s="57">
        <f t="shared" si="96"/>
        <v>22.133362413060354</v>
      </c>
      <c r="B376" s="12">
        <f t="shared" si="113"/>
        <v>3.5226340352829157</v>
      </c>
      <c r="C376" s="57" t="str">
        <f t="shared" si="97"/>
        <v>3.60564050352936-4448.77788943113i</v>
      </c>
      <c r="D376" s="57" t="str">
        <f t="shared" si="98"/>
        <v>3.47083333300788-3012.04426902686i</v>
      </c>
      <c r="E376" s="57" t="str">
        <f t="shared" si="99"/>
        <v>162.469537164591+0.00210214480813612i</v>
      </c>
      <c r="F376" s="57" t="str">
        <f t="shared" si="100"/>
        <v>3.07957957940925-56532.3617987576i</v>
      </c>
      <c r="G376" s="57" t="str">
        <f t="shared" si="101"/>
        <v>0.999999999944694-7.43680977037698E-06i</v>
      </c>
      <c r="H376" s="57" t="str">
        <f t="shared" si="102"/>
        <v>550.000070605636-0.0405483583395768i</v>
      </c>
      <c r="I376" s="57" t="str">
        <f t="shared" si="103"/>
        <v>-4.05231674803978-210513.823427087i</v>
      </c>
      <c r="K376" s="57" t="str">
        <f t="shared" si="104"/>
        <v>0.0090909078744624-3.22525116141784E-06i</v>
      </c>
      <c r="L376" s="57" t="str">
        <f t="shared" si="105"/>
        <v>0.00075-188.252764713599i</v>
      </c>
      <c r="M376" s="57" t="str">
        <f t="shared" si="106"/>
        <v>0.00075-29.6616751124368i</v>
      </c>
      <c r="N376" s="57">
        <f t="shared" si="107"/>
        <v>90.046437008813186</v>
      </c>
      <c r="O376" s="57">
        <f t="shared" si="108"/>
        <v>72.964817325109252</v>
      </c>
      <c r="P376" s="371">
        <f t="shared" si="109"/>
        <v>72.964817325109252</v>
      </c>
      <c r="Q376" s="371">
        <f t="shared" si="110"/>
        <v>-89.953562991186814</v>
      </c>
      <c r="R376" s="12">
        <f t="shared" si="111"/>
        <v>90.046437008813186</v>
      </c>
      <c r="S376" s="57">
        <f t="shared" si="112"/>
        <v>3.5226340352829157E-3</v>
      </c>
      <c r="T376" s="12">
        <f t="shared" si="95"/>
        <v>72.964817325109252</v>
      </c>
    </row>
    <row r="377" spans="1:20" x14ac:dyDescent="0.3">
      <c r="A377" s="57">
        <f t="shared" si="96"/>
        <v>22.217469190229981</v>
      </c>
      <c r="B377" s="12">
        <f t="shared" si="113"/>
        <v>3.5360200446169907</v>
      </c>
      <c r="C377" s="57" t="str">
        <f t="shared" si="97"/>
        <v>3.60564050005673-4431.93653996584i</v>
      </c>
      <c r="D377" s="57" t="str">
        <f t="shared" si="98"/>
        <v>3.47083333300539-3000.64183032754i</v>
      </c>
      <c r="E377" s="57" t="str">
        <f t="shared" si="99"/>
        <v>162.469537166135+0.00211013295910247i</v>
      </c>
      <c r="F377" s="57" t="str">
        <f t="shared" si="100"/>
        <v>3.07957957940796-56318.3520610999i</v>
      </c>
      <c r="G377" s="57" t="str">
        <f t="shared" si="101"/>
        <v>0.999999999944273-7.46506964750126E-06i</v>
      </c>
      <c r="H377" s="57" t="str">
        <f t="shared" si="102"/>
        <v>550.000071143259-0.0407024423947644i</v>
      </c>
      <c r="I377" s="57" t="str">
        <f t="shared" si="103"/>
        <v>-4.05231684879437-209716.899422147i</v>
      </c>
      <c r="K377" s="57" t="str">
        <f t="shared" si="104"/>
        <v>0.00909090786519984-3.23750711232314E-06i</v>
      </c>
      <c r="L377" s="57" t="str">
        <f t="shared" si="105"/>
        <v>0.00075-187.540112286909i</v>
      </c>
      <c r="M377" s="57" t="str">
        <f t="shared" si="106"/>
        <v>0.00075-29.5493874401642i</v>
      </c>
      <c r="N377" s="57">
        <f t="shared" si="107"/>
        <v>90.046613469225719</v>
      </c>
      <c r="O377" s="57">
        <f t="shared" si="108"/>
        <v>72.931873538237312</v>
      </c>
      <c r="P377" s="371">
        <f t="shared" si="109"/>
        <v>72.931873538237312</v>
      </c>
      <c r="Q377" s="371">
        <f t="shared" si="110"/>
        <v>-89.953386530774281</v>
      </c>
      <c r="R377" s="12">
        <f t="shared" si="111"/>
        <v>90.046613469225719</v>
      </c>
      <c r="S377" s="57">
        <f t="shared" si="112"/>
        <v>3.5360200446169906E-3</v>
      </c>
      <c r="T377" s="12">
        <f t="shared" si="95"/>
        <v>72.931873538237312</v>
      </c>
    </row>
    <row r="378" spans="1:20" x14ac:dyDescent="0.3">
      <c r="A378" s="57">
        <f t="shared" si="96"/>
        <v>22.301895573152855</v>
      </c>
      <c r="B378" s="12">
        <f t="shared" si="113"/>
        <v>3.5494569207865352</v>
      </c>
      <c r="C378" s="57" t="str">
        <f t="shared" si="97"/>
        <v>3.60564049655766-4415.15894539553i</v>
      </c>
      <c r="D378" s="57" t="str">
        <f t="shared" si="98"/>
        <v>3.47083333300289-2989.28255686832i</v>
      </c>
      <c r="E378" s="57" t="str">
        <f t="shared" si="99"/>
        <v>162.46953716769+0.00211815146505049i</v>
      </c>
      <c r="F378" s="57" t="str">
        <f t="shared" si="100"/>
        <v>3.07957957940665-56105.1524818439i</v>
      </c>
      <c r="G378" s="57" t="str">
        <f t="shared" si="101"/>
        <v>0.999999999943848-7.49343691215859E-06i</v>
      </c>
      <c r="H378" s="57" t="str">
        <f t="shared" si="102"/>
        <v>550.000071684975-0.0408571119727205i</v>
      </c>
      <c r="I378" s="57" t="str">
        <f t="shared" si="103"/>
        <v>-4.05231695031624-208922.992265211i</v>
      </c>
      <c r="K378" s="57" t="str">
        <f t="shared" si="104"/>
        <v>0.00909090785586674-3.24980963580172E-06i</v>
      </c>
      <c r="L378" s="57" t="str">
        <f t="shared" si="105"/>
        <v>0.00075-186.830157687696i</v>
      </c>
      <c r="M378" s="57" t="str">
        <f t="shared" si="106"/>
        <v>0.00075-29.4375248457504i</v>
      </c>
      <c r="N378" s="57">
        <f t="shared" si="107"/>
        <v>90.04679060018529</v>
      </c>
      <c r="O378" s="57">
        <f t="shared" si="108"/>
        <v>72.898929751670209</v>
      </c>
      <c r="P378" s="371">
        <f t="shared" si="109"/>
        <v>72.898929751670209</v>
      </c>
      <c r="Q378" s="371">
        <f t="shared" si="110"/>
        <v>-89.95320939981471</v>
      </c>
      <c r="R378" s="12">
        <f t="shared" si="111"/>
        <v>90.04679060018529</v>
      </c>
      <c r="S378" s="57">
        <f t="shared" si="112"/>
        <v>3.549456920786535E-3</v>
      </c>
      <c r="T378" s="12">
        <f t="shared" si="95"/>
        <v>72.898929751670209</v>
      </c>
    </row>
    <row r="379" spans="1:20" x14ac:dyDescent="0.3">
      <c r="A379" s="57">
        <f t="shared" si="96"/>
        <v>22.386642776330838</v>
      </c>
      <c r="B379" s="12">
        <f t="shared" si="113"/>
        <v>3.5629448570855242</v>
      </c>
      <c r="C379" s="57" t="str">
        <f t="shared" si="97"/>
        <v>3.605640493032-4398.44486436898i</v>
      </c>
      <c r="D379" s="57" t="str">
        <f t="shared" si="98"/>
        <v>3.4708333330004-2977.96628524227i</v>
      </c>
      <c r="E379" s="57" t="str">
        <f t="shared" si="99"/>
        <v>162.469537169258+0.00212620044132914i</v>
      </c>
      <c r="F379" s="57" t="str">
        <f t="shared" si="100"/>
        <v>3.07957957940534-55892.7599940425i</v>
      </c>
      <c r="G379" s="57" t="str">
        <f t="shared" si="101"/>
        <v>0.999999999943421-7.52191197242158E-06i</v>
      </c>
      <c r="H379" s="57" t="str">
        <f t="shared" si="102"/>
        <v>550.000072230818-0.0410123692984705i</v>
      </c>
      <c r="I379" s="57" t="str">
        <f t="shared" si="103"/>
        <v>-4.05231705261137-208132.090535661i</v>
      </c>
      <c r="K379" s="57" t="str">
        <f t="shared" si="104"/>
        <v>0.00909090784646256-3.26215890882892E-06i</v>
      </c>
      <c r="L379" s="57" t="str">
        <f t="shared" si="105"/>
        <v>0.00075-186.122890703024i</v>
      </c>
      <c r="M379" s="57" t="str">
        <f t="shared" si="106"/>
        <v>0.00075-29.3260857200143i</v>
      </c>
      <c r="N379" s="57">
        <f t="shared" si="107"/>
        <v>90.046968404239948</v>
      </c>
      <c r="O379" s="57">
        <f t="shared" si="108"/>
        <v>72.865985965410488</v>
      </c>
      <c r="P379" s="371">
        <f t="shared" si="109"/>
        <v>72.865985965410488</v>
      </c>
      <c r="Q379" s="371">
        <f t="shared" si="110"/>
        <v>-89.953031595760052</v>
      </c>
      <c r="R379" s="12">
        <f t="shared" si="111"/>
        <v>90.046968404239948</v>
      </c>
      <c r="S379" s="57">
        <f t="shared" si="112"/>
        <v>3.5629448570855243E-3</v>
      </c>
      <c r="T379" s="12">
        <f t="shared" si="95"/>
        <v>72.865985965410488</v>
      </c>
    </row>
    <row r="380" spans="1:20" x14ac:dyDescent="0.3">
      <c r="A380" s="57">
        <f t="shared" si="96"/>
        <v>22.471712018880893</v>
      </c>
      <c r="B380" s="12">
        <f t="shared" si="113"/>
        <v>3.5764840475424493</v>
      </c>
      <c r="C380" s="57" t="str">
        <f t="shared" si="97"/>
        <v>3.60564048947945-4381.79405644845i</v>
      </c>
      <c r="D380" s="57" t="str">
        <f t="shared" si="98"/>
        <v>3.47083333299786-2966.692852661i</v>
      </c>
      <c r="E380" s="57" t="str">
        <f t="shared" si="99"/>
        <v>162.469537170837+0.00213428000372577i</v>
      </c>
      <c r="F380" s="57" t="str">
        <f t="shared" si="100"/>
        <v>3.07957957940402-55681.1715423578i</v>
      </c>
      <c r="G380" s="57" t="str">
        <f t="shared" si="101"/>
        <v>0.99999999994299-7.55049523791353E-06i</v>
      </c>
      <c r="H380" s="57" t="str">
        <f t="shared" si="102"/>
        <v>550.000072780814-0.0411682166054919i</v>
      </c>
      <c r="I380" s="57" t="str">
        <f t="shared" si="103"/>
        <v>-4.0523171556845-207344.182856106i</v>
      </c>
      <c r="K380" s="57" t="str">
        <f t="shared" si="104"/>
        <v>0.00909090783698682-3.27455510905258E-06i</v>
      </c>
      <c r="L380" s="57" t="str">
        <f t="shared" si="105"/>
        <v>0.00075-185.418301158621i</v>
      </c>
      <c r="M380" s="57" t="str">
        <f t="shared" si="106"/>
        <v>0.00075-29.2150684598668i</v>
      </c>
      <c r="N380" s="57">
        <f t="shared" si="107"/>
        <v>90.047146883947434</v>
      </c>
      <c r="O380" s="57">
        <f t="shared" si="108"/>
        <v>72.833042179460335</v>
      </c>
      <c r="P380" s="371">
        <f t="shared" si="109"/>
        <v>72.833042179460335</v>
      </c>
      <c r="Q380" s="371">
        <f t="shared" si="110"/>
        <v>-89.952853116052566</v>
      </c>
      <c r="R380" s="12">
        <f t="shared" si="111"/>
        <v>90.047146883947434</v>
      </c>
      <c r="S380" s="57">
        <f t="shared" si="112"/>
        <v>3.5764840475424491E-3</v>
      </c>
      <c r="T380" s="12">
        <f t="shared" si="95"/>
        <v>72.833042179460335</v>
      </c>
    </row>
    <row r="381" spans="1:20" x14ac:dyDescent="0.3">
      <c r="A381" s="57">
        <f t="shared" si="96"/>
        <v>22.557104524552642</v>
      </c>
      <c r="B381" s="12">
        <f t="shared" si="113"/>
        <v>3.5900746869231108</v>
      </c>
      <c r="C381" s="57" t="str">
        <f t="shared" si="97"/>
        <v>3.60564048589985-4365.20628210653i</v>
      </c>
      <c r="D381" s="57" t="str">
        <f t="shared" si="98"/>
        <v>3.4708333329953-2955.46209695242i</v>
      </c>
      <c r="E381" s="57" t="str">
        <f t="shared" si="99"/>
        <v>162.469537172429+0.00214239026846778i</v>
      </c>
      <c r="F381" s="57" t="str">
        <f t="shared" si="100"/>
        <v>3.07957957940268-55470.3840830195i</v>
      </c>
      <c r="G381" s="57" t="str">
        <f t="shared" si="101"/>
        <v>0.999999999942556-7.57918711981431E-06i</v>
      </c>
      <c r="H381" s="57" t="str">
        <f t="shared" si="102"/>
        <v>550.000073334999-0.0413246561357563i</v>
      </c>
      <c r="I381" s="57" t="str">
        <f t="shared" si="103"/>
        <v>-4.05231725954298-206559.257892233i</v>
      </c>
      <c r="K381" s="57" t="str">
        <f t="shared" si="104"/>
        <v>0.0090909078274389-3.28699841479554E-06i</v>
      </c>
      <c r="L381" s="57" t="str">
        <f t="shared" si="105"/>
        <v>0.00075-184.71637891873i</v>
      </c>
      <c r="M381" s="57" t="str">
        <f t="shared" si="106"/>
        <v>0.00075-29.1044714682873i</v>
      </c>
      <c r="N381" s="57">
        <f t="shared" si="107"/>
        <v>90.047326041875166</v>
      </c>
      <c r="O381" s="57">
        <f t="shared" si="108"/>
        <v>72.800098393822225</v>
      </c>
      <c r="P381" s="371">
        <f t="shared" si="109"/>
        <v>72.800098393822225</v>
      </c>
      <c r="Q381" s="371">
        <f t="shared" si="110"/>
        <v>-89.952673958124834</v>
      </c>
      <c r="R381" s="12">
        <f t="shared" si="111"/>
        <v>90.047326041875166</v>
      </c>
      <c r="S381" s="57">
        <f t="shared" si="112"/>
        <v>3.5900746869231108E-3</v>
      </c>
      <c r="T381" s="12">
        <f t="shared" si="95"/>
        <v>72.800098393822225</v>
      </c>
    </row>
    <row r="382" spans="1:20" x14ac:dyDescent="0.3">
      <c r="A382" s="57">
        <f t="shared" si="96"/>
        <v>22.642821521745944</v>
      </c>
      <c r="B382" s="12">
        <f t="shared" si="113"/>
        <v>3.6037169707334189</v>
      </c>
      <c r="C382" s="57" t="str">
        <f t="shared" si="97"/>
        <v>3.60564048229303-4348.68130272248i</v>
      </c>
      <c r="D382" s="57" t="str">
        <f t="shared" si="98"/>
        <v>3.47083333299273-2944.27385655831i</v>
      </c>
      <c r="E382" s="57" t="str">
        <f t="shared" si="99"/>
        <v>162.469537174033+0.0021505313522241i</v>
      </c>
      <c r="F382" s="57" t="str">
        <f t="shared" si="100"/>
        <v>3.07957957940134-55260.3945837788i</v>
      </c>
      <c r="G382" s="57" t="str">
        <f t="shared" si="101"/>
        <v>0.999999999942119-7.60798803086628E-06i</v>
      </c>
      <c r="H382" s="57" t="str">
        <f t="shared" si="102"/>
        <v>550.000073893402-0.0414816901397502i</v>
      </c>
      <c r="I382" s="57" t="str">
        <f t="shared" si="103"/>
        <v>-4.05231736419204-205777.304352631i</v>
      </c>
      <c r="K382" s="57" t="str">
        <f t="shared" si="104"/>
        <v>0.00909090781781831-3.29948900505831E-06i</v>
      </c>
      <c r="L382" s="57" t="str">
        <f t="shared" si="105"/>
        <v>0.00075-184.017113885963i</v>
      </c>
      <c r="M382" s="57" t="str">
        <f t="shared" si="106"/>
        <v>0.00075-28.994293154301i</v>
      </c>
      <c r="N382" s="57">
        <f t="shared" si="107"/>
        <v>90.047505880600411</v>
      </c>
      <c r="O382" s="57">
        <f t="shared" si="108"/>
        <v>72.767154608498444</v>
      </c>
      <c r="P382" s="371">
        <f t="shared" si="109"/>
        <v>72.767154608498444</v>
      </c>
      <c r="Q382" s="371">
        <f t="shared" si="110"/>
        <v>-89.952494119399589</v>
      </c>
      <c r="R382" s="12">
        <f t="shared" si="111"/>
        <v>90.047505880600411</v>
      </c>
      <c r="S382" s="57">
        <f t="shared" si="112"/>
        <v>3.6037169707334189E-3</v>
      </c>
      <c r="T382" s="12">
        <f t="shared" si="95"/>
        <v>72.767154608498444</v>
      </c>
    </row>
    <row r="383" spans="1:20" x14ac:dyDescent="0.3">
      <c r="A383" s="57">
        <f t="shared" si="96"/>
        <v>22.72886424352858</v>
      </c>
      <c r="B383" s="12">
        <f t="shared" si="113"/>
        <v>3.6174110952222058</v>
      </c>
      <c r="C383" s="57" t="str">
        <f t="shared" si="97"/>
        <v>3.60564047865869-4332.21888057886i</v>
      </c>
      <c r="D383" s="57" t="str">
        <f t="shared" si="98"/>
        <v>3.47083333299013-2933.12797053209i</v>
      </c>
      <c r="E383" s="57" t="str">
        <f t="shared" si="99"/>
        <v>162.469537175648+0.00215870337210715i</v>
      </c>
      <c r="F383" s="57" t="str">
        <f t="shared" si="100"/>
        <v>3.07957957939997-55051.2000238664i</v>
      </c>
      <c r="G383" s="57" t="str">
        <f t="shared" si="101"/>
        <v>0.999999999941678-0.0000076368983853802i</v>
      </c>
      <c r="H383" s="57" t="str">
        <f t="shared" si="102"/>
        <v>550.00007445606-0.0416393208765155i</v>
      </c>
      <c r="I383" s="57" t="str">
        <f t="shared" si="103"/>
        <v>-4.05231746963833-204998.310988637i</v>
      </c>
      <c r="K383" s="57" t="str">
        <f t="shared" si="104"/>
        <v>0.00909090780812442-3.31202705952157E-06i</v>
      </c>
      <c r="L383" s="57" t="str">
        <f t="shared" si="105"/>
        <v>0.00075-183.320496001159i</v>
      </c>
      <c r="M383" s="57" t="str">
        <f t="shared" si="106"/>
        <v>0.00075-28.8845319329558i</v>
      </c>
      <c r="N383" s="57">
        <f t="shared" si="107"/>
        <v>90.047686402710099</v>
      </c>
      <c r="O383" s="57">
        <f t="shared" si="108"/>
        <v>72.734210823491253</v>
      </c>
      <c r="P383" s="371">
        <f t="shared" si="109"/>
        <v>72.734210823491253</v>
      </c>
      <c r="Q383" s="371">
        <f t="shared" si="110"/>
        <v>-89.952313597289901</v>
      </c>
      <c r="R383" s="12">
        <f t="shared" si="111"/>
        <v>90.047686402710099</v>
      </c>
      <c r="S383" s="57">
        <f t="shared" si="112"/>
        <v>3.6174110952222056E-3</v>
      </c>
      <c r="T383" s="12">
        <f t="shared" si="95"/>
        <v>72.734210823491253</v>
      </c>
    </row>
    <row r="384" spans="1:20" x14ac:dyDescent="0.3">
      <c r="A384" s="57">
        <f t="shared" si="96"/>
        <v>22.815233927653988</v>
      </c>
      <c r="B384" s="12">
        <f t="shared" si="113"/>
        <v>3.6311572573840505</v>
      </c>
      <c r="C384" s="57" t="str">
        <f t="shared" si="97"/>
        <v>3.60564047499668-4315.8187788583i</v>
      </c>
      <c r="D384" s="57" t="str">
        <f t="shared" si="98"/>
        <v>3.47083333298751-2922.02427853645i</v>
      </c>
      <c r="E384" s="57" t="str">
        <f t="shared" si="99"/>
        <v>162.469537177276+0.00216690644567425i</v>
      </c>
      <c r="F384" s="57" t="str">
        <f t="shared" si="100"/>
        <v>3.0795795793986-54842.7973939485i</v>
      </c>
      <c r="G384" s="57" t="str">
        <f t="shared" si="101"/>
        <v>0.999999999941234-7.66591859924124E-06i</v>
      </c>
      <c r="H384" s="57" t="str">
        <f t="shared" si="102"/>
        <v>550.000075023002-0.041797550613676i</v>
      </c>
      <c r="I384" s="57" t="str">
        <f t="shared" si="103"/>
        <v>-4.05231757588738-204222.26659417i</v>
      </c>
      <c r="K384" s="57" t="str">
        <f t="shared" si="104"/>
        <v>0.00909090779835672-3.32461275854882E-06i</v>
      </c>
      <c r="L384" s="57" t="str">
        <f t="shared" si="105"/>
        <v>0.00075-182.626515243235i</v>
      </c>
      <c r="M384" s="57" t="str">
        <f t="shared" si="106"/>
        <v>0.00075-28.7751862252995i</v>
      </c>
      <c r="N384" s="57">
        <f t="shared" si="107"/>
        <v>90.047867610801148</v>
      </c>
      <c r="O384" s="57">
        <f t="shared" si="108"/>
        <v>72.701267038803294</v>
      </c>
      <c r="P384" s="371">
        <f t="shared" si="109"/>
        <v>72.701267038803294</v>
      </c>
      <c r="Q384" s="371">
        <f t="shared" si="110"/>
        <v>-89.952132389198852</v>
      </c>
      <c r="R384" s="12">
        <f t="shared" si="111"/>
        <v>90.047867610801148</v>
      </c>
      <c r="S384" s="57">
        <f t="shared" si="112"/>
        <v>3.6311572573840506E-3</v>
      </c>
      <c r="T384" s="12">
        <f t="shared" si="95"/>
        <v>72.701267038803294</v>
      </c>
    </row>
    <row r="385" spans="1:20" x14ac:dyDescent="0.3">
      <c r="A385" s="57">
        <f t="shared" si="96"/>
        <v>22.901931816579072</v>
      </c>
      <c r="B385" s="12">
        <f t="shared" si="113"/>
        <v>3.6449556549621098</v>
      </c>
      <c r="C385" s="57" t="str">
        <f t="shared" si="97"/>
        <v>3.60564047130685-4299.48076163984i</v>
      </c>
      <c r="D385" s="57" t="str">
        <f t="shared" si="98"/>
        <v>3.47083333298488-2910.96262084105i</v>
      </c>
      <c r="E385" s="57" t="str">
        <f t="shared" si="99"/>
        <v>162.469537178917+0.00217514069092956i</v>
      </c>
      <c r="F385" s="57" t="str">
        <f t="shared" si="100"/>
        <v>3.07957957939722-54635.1836960831i</v>
      </c>
      <c r="G385" s="57" t="str">
        <f t="shared" si="101"/>
        <v>0.999999999940786-7.69504908991492E-06i</v>
      </c>
      <c r="H385" s="57" t="str">
        <f t="shared" si="102"/>
        <v>550.000075594259-0.0419563816274747i</v>
      </c>
      <c r="I385" s="57" t="str">
        <f t="shared" si="103"/>
        <v>-4.05231768294546-203449.160005569i</v>
      </c>
      <c r="K385" s="57" t="str">
        <f t="shared" si="104"/>
        <v>0.00909090778851469-0.0000033372462831889i</v>
      </c>
      <c r="L385" s="57" t="str">
        <f t="shared" si="105"/>
        <v>0.00075-181.935161629044i</v>
      </c>
      <c r="M385" s="57" t="str">
        <f t="shared" si="106"/>
        <v>0.00075-28.6662544583579i</v>
      </c>
      <c r="N385" s="57">
        <f t="shared" si="107"/>
        <v>90.048049507480158</v>
      </c>
      <c r="O385" s="57">
        <f t="shared" si="108"/>
        <v>72.668323254436999</v>
      </c>
      <c r="P385" s="371">
        <f t="shared" si="109"/>
        <v>72.668323254436999</v>
      </c>
      <c r="Q385" s="371">
        <f t="shared" si="110"/>
        <v>-89.951950492519842</v>
      </c>
      <c r="R385" s="12">
        <f t="shared" si="111"/>
        <v>90.048049507480158</v>
      </c>
      <c r="S385" s="57">
        <f t="shared" si="112"/>
        <v>3.6449556549621098E-3</v>
      </c>
      <c r="T385" s="12">
        <f t="shared" si="95"/>
        <v>72.668323254436999</v>
      </c>
    </row>
    <row r="386" spans="1:20" x14ac:dyDescent="0.3">
      <c r="A386" s="57">
        <f t="shared" si="96"/>
        <v>22.988959157482075</v>
      </c>
      <c r="B386" s="12">
        <f t="shared" si="113"/>
        <v>3.658806486450966</v>
      </c>
      <c r="C386" s="57" t="str">
        <f t="shared" si="97"/>
        <v>3.60564046758888-4283.20459389555i</v>
      </c>
      <c r="D386" s="57" t="str">
        <f t="shared" si="98"/>
        <v>3.47083333298223-2899.94283832024i</v>
      </c>
      <c r="E386" s="57" t="str">
        <f t="shared" si="99"/>
        <v>162.46953718057+0.00218340622632553i</v>
      </c>
      <c r="F386" s="57" t="str">
        <f t="shared" si="100"/>
        <v>3.07957957939584-54428.3559436776i</v>
      </c>
      <c r="G386" s="57" t="str">
        <f t="shared" si="101"/>
        <v>0.999999999940335-7.72429027645311E-06i</v>
      </c>
      <c r="H386" s="57" t="str">
        <f t="shared" si="102"/>
        <v>550.000076169866-0.0421158162028035i</v>
      </c>
      <c r="I386" s="57" t="str">
        <f t="shared" si="103"/>
        <v>-4.05231779081834-202678.980101438i</v>
      </c>
      <c r="K386" s="57" t="str">
        <f t="shared" si="104"/>
        <v>0.00909090777859769-3.34992781517866E-06i</v>
      </c>
      <c r="L386" s="57" t="str">
        <f t="shared" si="105"/>
        <v>0.00075-181.246425213234i</v>
      </c>
      <c r="M386" s="57" t="str">
        <f t="shared" si="106"/>
        <v>0.00075-28.5577350651104i</v>
      </c>
      <c r="N386" s="57">
        <f t="shared" si="107"/>
        <v>90.048232095363787</v>
      </c>
      <c r="O386" s="57">
        <f t="shared" si="108"/>
        <v>72.635379470394668</v>
      </c>
      <c r="P386" s="371">
        <f t="shared" si="109"/>
        <v>72.635379470394668</v>
      </c>
      <c r="Q386" s="371">
        <f t="shared" si="110"/>
        <v>-89.951767904636213</v>
      </c>
      <c r="R386" s="12">
        <f t="shared" si="111"/>
        <v>90.048232095363787</v>
      </c>
      <c r="S386" s="57">
        <f t="shared" si="112"/>
        <v>3.658806486450966E-3</v>
      </c>
      <c r="T386" s="12">
        <f t="shared" si="95"/>
        <v>72.635379470394668</v>
      </c>
    </row>
    <row r="387" spans="1:20" x14ac:dyDescent="0.3">
      <c r="A387" s="57">
        <f t="shared" si="96"/>
        <v>23.07631720228051</v>
      </c>
      <c r="B387" s="12">
        <f t="shared" si="113"/>
        <v>3.6727099510994798</v>
      </c>
      <c r="C387" s="57" t="str">
        <f t="shared" si="97"/>
        <v>3.60564046384263-4266.99004148735i</v>
      </c>
      <c r="D387" s="57" t="str">
        <f t="shared" si="98"/>
        <v>3.47083333297957-2888.96477245074i</v>
      </c>
      <c r="E387" s="57" t="str">
        <f t="shared" si="99"/>
        <v>162.469537182236+0.00219170317076482i</v>
      </c>
      <c r="F387" s="57" t="str">
        <f t="shared" si="100"/>
        <v>3.07957957939444-54222.3111614453i</v>
      </c>
      <c r="G387" s="57" t="str">
        <f t="shared" si="101"/>
        <v>0.999999999939881-7.75364257950011E-06i</v>
      </c>
      <c r="H387" s="57" t="str">
        <f t="shared" si="102"/>
        <v>550.000076749856-0.0422758566332386i</v>
      </c>
      <c r="I387" s="57" t="str">
        <f t="shared" si="103"/>
        <v>-4.05231789951239-201911.71580248i</v>
      </c>
      <c r="K387" s="57" t="str">
        <f t="shared" si="104"/>
        <v>0.0090909077686052-3.36265753694551E-06i</v>
      </c>
      <c r="L387" s="57" t="str">
        <f t="shared" si="105"/>
        <v>0.00075-180.560296088099i</v>
      </c>
      <c r="M387" s="57" t="str">
        <f t="shared" si="106"/>
        <v>0.00075-28.4496264844694i</v>
      </c>
      <c r="N387" s="57">
        <f t="shared" si="107"/>
        <v>90.048415377078598</v>
      </c>
      <c r="O387" s="57">
        <f t="shared" si="108"/>
        <v>72.602435686678902</v>
      </c>
      <c r="P387" s="371">
        <f t="shared" si="109"/>
        <v>72.602435686678902</v>
      </c>
      <c r="Q387" s="371">
        <f t="shared" si="110"/>
        <v>-89.951584622921402</v>
      </c>
      <c r="R387" s="12">
        <f t="shared" si="111"/>
        <v>90.048415377078598</v>
      </c>
      <c r="S387" s="57">
        <f t="shared" si="112"/>
        <v>3.6727099510994797E-3</v>
      </c>
      <c r="T387" s="12">
        <f t="shared" si="95"/>
        <v>72.602435686678902</v>
      </c>
    </row>
    <row r="388" spans="1:20" x14ac:dyDescent="0.3">
      <c r="A388" s="57">
        <f t="shared" si="96"/>
        <v>23.164007207649174</v>
      </c>
      <c r="B388" s="12">
        <f t="shared" si="113"/>
        <v>3.6866662489136579</v>
      </c>
      <c r="C388" s="57" t="str">
        <f t="shared" si="97"/>
        <v>3.60564046006783-4250.83687116341i</v>
      </c>
      <c r="D388" s="57" t="str">
        <f t="shared" si="98"/>
        <v>3.47083333297686-2878.02826530938i</v>
      </c>
      <c r="E388" s="57" t="str">
        <f t="shared" si="99"/>
        <v>162.469537183915+0.0022000316436019i</v>
      </c>
      <c r="F388" s="57" t="str">
        <f t="shared" si="100"/>
        <v>3.07957957939302-54017.0463853626i</v>
      </c>
      <c r="G388" s="57" t="str">
        <f t="shared" si="101"/>
        <v>0.999999999939423-7.78310642129865E-06i</v>
      </c>
      <c r="H388" s="57" t="str">
        <f t="shared" si="102"/>
        <v>550.000077334263-0.0424365052210748i</v>
      </c>
      <c r="I388" s="57" t="str">
        <f t="shared" si="103"/>
        <v>-4.05231800903483-201147.35607134i</v>
      </c>
      <c r="K388" s="57" t="str">
        <f t="shared" si="104"/>
        <v>0.0090909077585366-3.37543563161006E-06i</v>
      </c>
      <c r="L388" s="57" t="str">
        <f t="shared" si="105"/>
        <v>0.00075-179.876764383442i</v>
      </c>
      <c r="M388" s="57" t="str">
        <f t="shared" si="106"/>
        <v>0.00075-28.3419271612567i</v>
      </c>
      <c r="N388" s="57">
        <f t="shared" si="107"/>
        <v>90.048599355261075</v>
      </c>
      <c r="O388" s="57">
        <f t="shared" si="108"/>
        <v>72.569491903292075</v>
      </c>
      <c r="P388" s="371">
        <f t="shared" si="109"/>
        <v>72.569491903292075</v>
      </c>
      <c r="Q388" s="371">
        <f t="shared" si="110"/>
        <v>-89.951400644738925</v>
      </c>
      <c r="R388" s="12">
        <f t="shared" si="111"/>
        <v>90.048599355261075</v>
      </c>
      <c r="S388" s="57">
        <f t="shared" si="112"/>
        <v>3.6866662489136578E-3</v>
      </c>
      <c r="T388" s="12">
        <f t="shared" si="95"/>
        <v>72.569491903292075</v>
      </c>
    </row>
    <row r="389" spans="1:20" x14ac:dyDescent="0.3">
      <c r="A389" s="57">
        <f t="shared" si="96"/>
        <v>23.25203043503824</v>
      </c>
      <c r="B389" s="12">
        <f t="shared" si="113"/>
        <v>3.7006755806595297</v>
      </c>
      <c r="C389" s="57" t="str">
        <f t="shared" si="97"/>
        <v>3.60564045626432-4234.74485055496i</v>
      </c>
      <c r="D389" s="57" t="str">
        <f t="shared" si="98"/>
        <v>3.47083333297417-2867.13315957085i</v>
      </c>
      <c r="E389" s="57" t="str">
        <f t="shared" si="99"/>
        <v>162.469537185606+0.00220839176464476i</v>
      </c>
      <c r="F389" s="57" t="str">
        <f t="shared" si="100"/>
        <v>3.07957957939162-53812.5586626273i</v>
      </c>
      <c r="G389" s="57" t="str">
        <f t="shared" si="101"/>
        <v>0.999999999938962-7.81268222569598E-06i</v>
      </c>
      <c r="H389" s="57" t="str">
        <f t="shared" si="102"/>
        <v>550.00007792312-0.0425977642773511i</v>
      </c>
      <c r="I389" s="57" t="str">
        <f t="shared" si="103"/>
        <v>-4.05231811939116-200385.889912449i</v>
      </c>
      <c r="K389" s="57" t="str">
        <f t="shared" si="104"/>
        <v>0.00909090774839133-3.38826228298885E-06i</v>
      </c>
      <c r="L389" s="57" t="str">
        <f t="shared" si="105"/>
        <v>0.00075-179.19582026643i</v>
      </c>
      <c r="M389" s="57" t="str">
        <f t="shared" si="106"/>
        <v>0.00075-28.2346355461812i</v>
      </c>
      <c r="N389" s="57">
        <f t="shared" si="107"/>
        <v>90.048784032557776</v>
      </c>
      <c r="O389" s="57">
        <f t="shared" si="108"/>
        <v>72.536548120236702</v>
      </c>
      <c r="P389" s="371">
        <f t="shared" si="109"/>
        <v>72.536548120236702</v>
      </c>
      <c r="Q389" s="371">
        <f t="shared" si="110"/>
        <v>-89.951215967442224</v>
      </c>
      <c r="R389" s="12">
        <f t="shared" si="111"/>
        <v>90.048784032557776</v>
      </c>
      <c r="S389" s="57">
        <f t="shared" si="112"/>
        <v>3.7006755806595296E-3</v>
      </c>
      <c r="T389" s="12">
        <f t="shared" si="95"/>
        <v>72.536548120236702</v>
      </c>
    </row>
    <row r="390" spans="1:20" x14ac:dyDescent="0.3">
      <c r="A390" s="57">
        <f t="shared" si="96"/>
        <v>23.340388150691386</v>
      </c>
      <c r="B390" s="12">
        <f t="shared" si="113"/>
        <v>3.714738147866036</v>
      </c>
      <c r="C390" s="57" t="str">
        <f t="shared" si="97"/>
        <v>3.60564045243178-4218.71374817286i</v>
      </c>
      <c r="D390" s="57" t="str">
        <f t="shared" si="98"/>
        <v>3.47083333297142-2856.27929850537i</v>
      </c>
      <c r="E390" s="57" t="str">
        <f t="shared" si="99"/>
        <v>162.46953718731+0.00221678365415675i</v>
      </c>
      <c r="F390" s="57" t="str">
        <f t="shared" si="100"/>
        <v>3.07957957939018-53608.8450516143i</v>
      </c>
      <c r="G390" s="57" t="str">
        <f t="shared" si="101"/>
        <v>0.999999999938497-7.84237041814998E-06i</v>
      </c>
      <c r="H390" s="57" t="str">
        <f t="shared" si="102"/>
        <v>550.000078516463-0.0427596361218924i</v>
      </c>
      <c r="I390" s="57" t="str">
        <f t="shared" si="103"/>
        <v>-4.05231823058822-199627.306371858i</v>
      </c>
      <c r="K390" s="57" t="str">
        <f t="shared" si="104"/>
        <v>0.00909090773816877-3.40113767559684E-06i</v>
      </c>
      <c r="L390" s="57" t="str">
        <f t="shared" si="105"/>
        <v>0.00075-178.517453941452i</v>
      </c>
      <c r="M390" s="57" t="str">
        <f t="shared" si="106"/>
        <v>0.00075-28.1277500958171i</v>
      </c>
      <c r="N390" s="57">
        <f t="shared" si="107"/>
        <v>90.048969411625293</v>
      </c>
      <c r="O390" s="57">
        <f t="shared" si="108"/>
        <v>72.503604337515284</v>
      </c>
      <c r="P390" s="371">
        <f t="shared" si="109"/>
        <v>72.503604337515284</v>
      </c>
      <c r="Q390" s="371">
        <f t="shared" si="110"/>
        <v>-89.951030588374707</v>
      </c>
      <c r="R390" s="12">
        <f t="shared" si="111"/>
        <v>90.048969411625293</v>
      </c>
      <c r="S390" s="57">
        <f t="shared" si="112"/>
        <v>3.7147381478660358E-3</v>
      </c>
      <c r="T390" s="12">
        <f t="shared" si="95"/>
        <v>72.503604337515284</v>
      </c>
    </row>
    <row r="391" spans="1:20" x14ac:dyDescent="0.3">
      <c r="A391" s="57">
        <f t="shared" si="96"/>
        <v>23.429081625664015</v>
      </c>
      <c r="B391" s="12">
        <f t="shared" si="113"/>
        <v>3.7288541528279269</v>
      </c>
      <c r="C391" s="57" t="str">
        <f t="shared" si="97"/>
        <v>3.60564044857009-4202.74333340441i</v>
      </c>
      <c r="D391" s="57" t="str">
        <f t="shared" si="98"/>
        <v>3.47083333296866-2845.46652597654i</v>
      </c>
      <c r="E391" s="57" t="str">
        <f t="shared" si="99"/>
        <v>162.469537189027+0.00222520743285809i</v>
      </c>
      <c r="F391" s="57" t="str">
        <f t="shared" si="100"/>
        <v>3.07957957938873-53405.9026218352i</v>
      </c>
      <c r="G391" s="57" t="str">
        <f t="shared" si="101"/>
        <v>0.999999999938029-7.87217142573526E-06i</v>
      </c>
      <c r="H391" s="57" t="str">
        <f t="shared" si="102"/>
        <v>550.00007911432-0.0429221230833337i</v>
      </c>
      <c r="I391" s="57" t="str">
        <f t="shared" si="103"/>
        <v>-4.05231834263089-198871.594537088i</v>
      </c>
      <c r="K391" s="57" t="str">
        <f t="shared" si="104"/>
        <v>0.00909090772786845-3.41406199465025E-06i</v>
      </c>
      <c r="L391" s="57" t="str">
        <f t="shared" si="105"/>
        <v>0.00075-177.841655649982i</v>
      </c>
      <c r="M391" s="57" t="str">
        <f t="shared" si="106"/>
        <v>0.00075-28.0212692725813i</v>
      </c>
      <c r="N391" s="57">
        <f t="shared" si="107"/>
        <v>90.049155495130364</v>
      </c>
      <c r="O391" s="57">
        <f t="shared" si="108"/>
        <v>72.470660555130536</v>
      </c>
      <c r="P391" s="371">
        <f t="shared" si="109"/>
        <v>72.470660555130536</v>
      </c>
      <c r="Q391" s="371">
        <f t="shared" si="110"/>
        <v>-89.950844504869636</v>
      </c>
      <c r="R391" s="12">
        <f t="shared" si="111"/>
        <v>90.049155495130364</v>
      </c>
      <c r="S391" s="57">
        <f t="shared" si="112"/>
        <v>3.7288541528279267E-3</v>
      </c>
      <c r="T391" s="12">
        <f t="shared" si="95"/>
        <v>72.470660555130536</v>
      </c>
    </row>
    <row r="392" spans="1:20" x14ac:dyDescent="0.3">
      <c r="A392" s="57">
        <f t="shared" si="96"/>
        <v>23.518112135841537</v>
      </c>
      <c r="B392" s="12">
        <f t="shared" si="113"/>
        <v>3.743023798608673</v>
      </c>
      <c r="C392" s="57" t="str">
        <f t="shared" si="97"/>
        <v>3.60564044467898-4186.8333765097i</v>
      </c>
      <c r="D392" s="57" t="str">
        <f t="shared" si="98"/>
        <v>3.47083333296589-2834.69468643897i</v>
      </c>
      <c r="E392" s="57" t="str">
        <f t="shared" si="99"/>
        <v>162.469537190756+0.00223366322192782i</v>
      </c>
      <c r="F392" s="57" t="str">
        <f t="shared" si="100"/>
        <v>3.07957957938729-53203.7284538951i</v>
      </c>
      <c r="G392" s="57" t="str">
        <f t="shared" si="101"/>
        <v>0.999999999937557-7.90208567714933E-06i</v>
      </c>
      <c r="H392" s="57" t="str">
        <f t="shared" si="102"/>
        <v>550.000079716732-0.0430852274991704i</v>
      </c>
      <c r="I392" s="57" t="str">
        <f t="shared" si="103"/>
        <v>-4.05231845552781-198118.743536973i</v>
      </c>
      <c r="K392" s="57" t="str">
        <f t="shared" si="104"/>
        <v>0.00909090771748963-3.42703542606893E-06i</v>
      </c>
      <c r="L392" s="57" t="str">
        <f t="shared" si="105"/>
        <v>0.00075-177.168415670435i</v>
      </c>
      <c r="M392" s="57" t="str">
        <f t="shared" si="106"/>
        <v>0.00075-27.9151915447114i</v>
      </c>
      <c r="N392" s="57">
        <f t="shared" si="107"/>
        <v>90.049342285749773</v>
      </c>
      <c r="O392" s="57">
        <f t="shared" si="108"/>
        <v>72.437716773084759</v>
      </c>
      <c r="P392" s="371">
        <f t="shared" si="109"/>
        <v>72.437716773084759</v>
      </c>
      <c r="Q392" s="371">
        <f t="shared" si="110"/>
        <v>-89.950657714250227</v>
      </c>
      <c r="R392" s="12">
        <f t="shared" si="111"/>
        <v>90.049342285749773</v>
      </c>
      <c r="S392" s="57">
        <f t="shared" si="112"/>
        <v>3.743023798608673E-3</v>
      </c>
      <c r="T392" s="12">
        <f t="shared" si="95"/>
        <v>72.437716773084759</v>
      </c>
    </row>
    <row r="393" spans="1:20" x14ac:dyDescent="0.3">
      <c r="A393" s="57">
        <f t="shared" si="96"/>
        <v>23.607480961957737</v>
      </c>
      <c r="B393" s="12">
        <f t="shared" si="113"/>
        <v>3.7572472890433861</v>
      </c>
      <c r="C393" s="57" t="str">
        <f t="shared" si="97"/>
        <v>3.60564044075826-4170.98364861878i</v>
      </c>
      <c r="D393" s="57" t="str">
        <f t="shared" si="98"/>
        <v>3.47083333296309-2823.96362493614i</v>
      </c>
      <c r="E393" s="57" t="str">
        <f t="shared" si="99"/>
        <v>162.4695371925+0.00224215114300546i</v>
      </c>
      <c r="F393" s="57" t="str">
        <f t="shared" si="100"/>
        <v>3.07957957938582-53002.3196394505i</v>
      </c>
      <c r="G393" s="57" t="str">
        <f t="shared" si="101"/>
        <v>0.999999999937082-7.93211360271873E-06i</v>
      </c>
      <c r="H393" s="57" t="str">
        <f t="shared" si="102"/>
        <v>550.000080323733-0.0432489517157715i</v>
      </c>
      <c r="I393" s="57" t="str">
        <f t="shared" si="103"/>
        <v>-4.05231856928458-197368.742541497i</v>
      </c>
      <c r="K393" s="57" t="str">
        <f t="shared" si="104"/>
        <v>0.00909090770703177-3.44005815647938E-06i</v>
      </c>
      <c r="L393" s="57" t="str">
        <f t="shared" si="105"/>
        <v>0.00075-176.497724318026i</v>
      </c>
      <c r="M393" s="57" t="str">
        <f t="shared" si="106"/>
        <v>0.00075-27.8095153862436i</v>
      </c>
      <c r="N393" s="57">
        <f t="shared" si="107"/>
        <v>90.049529786170552</v>
      </c>
      <c r="O393" s="57">
        <f t="shared" si="108"/>
        <v>72.404772991380767</v>
      </c>
      <c r="P393" s="371">
        <f t="shared" si="109"/>
        <v>72.404772991380767</v>
      </c>
      <c r="Q393" s="371">
        <f t="shared" si="110"/>
        <v>-89.950470213829448</v>
      </c>
      <c r="R393" s="12">
        <f t="shared" si="111"/>
        <v>90.049529786170552</v>
      </c>
      <c r="S393" s="57">
        <f t="shared" si="112"/>
        <v>3.757247289043386E-3</v>
      </c>
      <c r="T393" s="12">
        <f t="shared" si="95"/>
        <v>72.404772991380767</v>
      </c>
    </row>
    <row r="394" spans="1:20" x14ac:dyDescent="0.3">
      <c r="A394" s="57">
        <f t="shared" si="96"/>
        <v>23.697189389613175</v>
      </c>
      <c r="B394" s="12">
        <f t="shared" si="113"/>
        <v>3.7715248287417511</v>
      </c>
      <c r="C394" s="57" t="str">
        <f t="shared" si="97"/>
        <v>3.60564043680768-4155.19392172795i</v>
      </c>
      <c r="D394" s="57" t="str">
        <f t="shared" si="98"/>
        <v>3.47083333296026-2813.27318709812i</v>
      </c>
      <c r="E394" s="57" t="str">
        <f t="shared" si="99"/>
        <v>162.469537194256+0.00225067131819274i</v>
      </c>
      <c r="F394" s="57" t="str">
        <f t="shared" si="100"/>
        <v>3.07957957938434-52801.6732811679i</v>
      </c>
      <c r="G394" s="57" t="str">
        <f t="shared" si="101"/>
        <v>0.999999999936602-7.96225563440524E-06i</v>
      </c>
      <c r="H394" s="57" t="str">
        <f t="shared" si="102"/>
        <v>550.00008093535-0.0434132980884193i</v>
      </c>
      <c r="I394" s="57" t="str">
        <f t="shared" si="103"/>
        <v>-4.05231868390559-196621.580761641i</v>
      </c>
      <c r="K394" s="57" t="str">
        <f t="shared" si="104"/>
        <v>0.00909090769649438-3.45313037321731E-06i</v>
      </c>
      <c r="L394" s="57" t="str">
        <f t="shared" si="105"/>
        <v>0.00075-175.829571944637i</v>
      </c>
      <c r="M394" s="57" t="str">
        <f t="shared" si="106"/>
        <v>0.00075-27.704239276991i</v>
      </c>
      <c r="N394" s="57">
        <f t="shared" si="107"/>
        <v>90.049717999089879</v>
      </c>
      <c r="O394" s="57">
        <f t="shared" si="108"/>
        <v>72.371829210021104</v>
      </c>
      <c r="P394" s="371">
        <f t="shared" si="109"/>
        <v>72.371829210021104</v>
      </c>
      <c r="Q394" s="371">
        <f t="shared" si="110"/>
        <v>-89.950282000910121</v>
      </c>
      <c r="R394" s="12">
        <f t="shared" si="111"/>
        <v>90.049717999089879</v>
      </c>
      <c r="S394" s="57">
        <f t="shared" si="112"/>
        <v>3.7715248287417511E-3</v>
      </c>
      <c r="T394" s="12">
        <f t="shared" si="95"/>
        <v>72.371829210021104</v>
      </c>
    </row>
    <row r="395" spans="1:20" x14ac:dyDescent="0.3">
      <c r="A395" s="57">
        <f t="shared" si="96"/>
        <v>23.787238709293707</v>
      </c>
      <c r="B395" s="12">
        <f t="shared" si="113"/>
        <v>3.7858566230909698</v>
      </c>
      <c r="C395" s="57" t="str">
        <f t="shared" si="97"/>
        <v>3.60564043282703-4139.46396869666i</v>
      </c>
      <c r="D395" s="57" t="str">
        <f t="shared" si="98"/>
        <v>3.47083333295743-2802.62321913939i</v>
      </c>
      <c r="E395" s="57" t="str">
        <f t="shared" si="99"/>
        <v>162.469537196026+0.0022592238700554i</v>
      </c>
      <c r="F395" s="57" t="str">
        <f t="shared" si="100"/>
        <v>3.07957957938286-52601.7864926825i</v>
      </c>
      <c r="G395" s="57" t="str">
        <f t="shared" si="101"/>
        <v>0.99999999993612-7.99251220581213E-06i</v>
      </c>
      <c r="H395" s="57" t="str">
        <f t="shared" si="102"/>
        <v>550.000081551631-0.0435782689813649i</v>
      </c>
      <c r="I395" s="57" t="str">
        <f t="shared" si="103"/>
        <v>-4.05231879940156-195877.247449239i</v>
      </c>
      <c r="K395" s="57" t="str">
        <f t="shared" si="104"/>
        <v>0.00909090768587664-3.46625226433004E-06i</v>
      </c>
      <c r="L395" s="57" t="str">
        <f t="shared" si="105"/>
        <v>0.00075-175.16394893867i</v>
      </c>
      <c r="M395" s="57" t="str">
        <f t="shared" si="106"/>
        <v>0.00075-27.5993617025214i</v>
      </c>
      <c r="N395" s="57">
        <f t="shared" si="107"/>
        <v>90.049906927215233</v>
      </c>
      <c r="O395" s="57">
        <f t="shared" si="108"/>
        <v>72.3388854290083</v>
      </c>
      <c r="P395" s="371">
        <f t="shared" si="109"/>
        <v>72.3388854290083</v>
      </c>
      <c r="Q395" s="371">
        <f t="shared" si="110"/>
        <v>-89.950093072784767</v>
      </c>
      <c r="R395" s="12">
        <f t="shared" si="111"/>
        <v>90.049906927215233</v>
      </c>
      <c r="S395" s="57">
        <f t="shared" si="112"/>
        <v>3.7858566230909696E-3</v>
      </c>
      <c r="T395" s="12">
        <f t="shared" si="95"/>
        <v>72.3388854290083</v>
      </c>
    </row>
    <row r="396" spans="1:20" x14ac:dyDescent="0.3">
      <c r="A396" s="57">
        <f t="shared" si="96"/>
        <v>23.877630216389022</v>
      </c>
      <c r="B396" s="12">
        <f t="shared" si="113"/>
        <v>3.8002428782587154</v>
      </c>
      <c r="C396" s="57" t="str">
        <f t="shared" si="97"/>
        <v>3.60564042881605-4123.79356324428i</v>
      </c>
      <c r="D396" s="57" t="str">
        <f t="shared" si="98"/>
        <v>3.47083333295456-2792.01356785657i</v>
      </c>
      <c r="E396" s="57" t="str">
        <f t="shared" si="99"/>
        <v>162.469537197809+0.00226780892162488i</v>
      </c>
      <c r="F396" s="57" t="str">
        <f t="shared" si="100"/>
        <v>3.07957957938136-52402.6563985554i</v>
      </c>
      <c r="G396" s="57" t="str">
        <f t="shared" si="101"/>
        <v>0.999999999935633-0.0000080228837521903i</v>
      </c>
      <c r="H396" s="57" t="str">
        <f t="shared" si="102"/>
        <v>550.000082172599-0.0437438667678217i</v>
      </c>
      <c r="I396" s="57" t="str">
        <f t="shared" si="103"/>
        <v>-4.05231891577566-195135.731896799i</v>
      </c>
      <c r="K396" s="57" t="str">
        <f t="shared" si="104"/>
        <v>0.00909090767517813-3.47942401857979E-06i</v>
      </c>
      <c r="L396" s="57" t="str">
        <f t="shared" si="105"/>
        <v>0.00075-174.500845724915i</v>
      </c>
      <c r="M396" s="57" t="str">
        <f t="shared" si="106"/>
        <v>0.00075-27.4948811541357i</v>
      </c>
      <c r="N396" s="57">
        <f t="shared" si="107"/>
        <v>90.050096573264369</v>
      </c>
      <c r="O396" s="57">
        <f t="shared" si="108"/>
        <v>72.305941648345055</v>
      </c>
      <c r="P396" s="371">
        <f t="shared" si="109"/>
        <v>72.305941648345055</v>
      </c>
      <c r="Q396" s="371">
        <f t="shared" si="110"/>
        <v>-89.949903426735631</v>
      </c>
      <c r="R396" s="12">
        <f t="shared" si="111"/>
        <v>90.050096573264369</v>
      </c>
      <c r="S396" s="57">
        <f t="shared" si="112"/>
        <v>3.8002428782587154E-3</v>
      </c>
      <c r="T396" s="12">
        <f t="shared" si="95"/>
        <v>72.305941648345055</v>
      </c>
    </row>
    <row r="397" spans="1:20" x14ac:dyDescent="0.3">
      <c r="A397" s="57">
        <f t="shared" si="96"/>
        <v>23.968365211211303</v>
      </c>
      <c r="B397" s="12">
        <f t="shared" si="113"/>
        <v>3.8146838011960988</v>
      </c>
      <c r="C397" s="57" t="str">
        <f t="shared" si="97"/>
        <v>3.60564042477455-4108.18247994682i</v>
      </c>
      <c r="D397" s="57" t="str">
        <f t="shared" si="98"/>
        <v>3.47083333295167-2781.44408062628i</v>
      </c>
      <c r="E397" s="57" t="str">
        <f t="shared" si="99"/>
        <v>162.469537199607+0.00227642659640024i</v>
      </c>
      <c r="F397" s="57" t="str">
        <f t="shared" si="100"/>
        <v>3.07957957937985-52204.2801342334i</v>
      </c>
      <c r="G397" s="57" t="str">
        <f t="shared" si="101"/>
        <v>0.999999999935143-8.05337071044468E-06i</v>
      </c>
      <c r="H397" s="57" t="str">
        <f t="shared" si="102"/>
        <v>550.000082798298-0.0439100938300371i</v>
      </c>
      <c r="I397" s="57" t="str">
        <f t="shared" si="103"/>
        <v>-4.05231903303615-194397.023437375i</v>
      </c>
      <c r="K397" s="57" t="str">
        <f t="shared" si="104"/>
        <v>0.00909090766439813-3.49264582544584E-06i</v>
      </c>
      <c r="L397" s="57" t="str">
        <f t="shared" si="105"/>
        <v>0.00075-173.84025276441i</v>
      </c>
      <c r="M397" s="57" t="str">
        <f t="shared" si="106"/>
        <v>0.00075-27.3907961288461i</v>
      </c>
      <c r="N397" s="57">
        <f t="shared" si="107"/>
        <v>90.050286939965346</v>
      </c>
      <c r="O397" s="57">
        <f t="shared" si="108"/>
        <v>72.272997868034153</v>
      </c>
      <c r="P397" s="371">
        <f t="shared" si="109"/>
        <v>72.272997868034153</v>
      </c>
      <c r="Q397" s="371">
        <f t="shared" si="110"/>
        <v>-89.949713060034654</v>
      </c>
      <c r="R397" s="12">
        <f t="shared" si="111"/>
        <v>90.050286939965346</v>
      </c>
      <c r="S397" s="57">
        <f t="shared" si="112"/>
        <v>3.8146838011960988E-3</v>
      </c>
      <c r="T397" s="12">
        <f t="shared" si="95"/>
        <v>72.272997868034153</v>
      </c>
    </row>
    <row r="398" spans="1:20" x14ac:dyDescent="0.3">
      <c r="A398" s="57">
        <f t="shared" si="96"/>
        <v>24.059444999013905</v>
      </c>
      <c r="B398" s="12">
        <f t="shared" si="113"/>
        <v>3.8291795996406441</v>
      </c>
      <c r="C398" s="57" t="str">
        <f t="shared" si="97"/>
        <v>3.60564042070226-4092.63049423348i</v>
      </c>
      <c r="D398" s="57" t="str">
        <f t="shared" si="98"/>
        <v>3.47083333294877-2770.91460540288i</v>
      </c>
      <c r="E398" s="57" t="str">
        <f t="shared" si="99"/>
        <v>162.469537201417+0.00228507701834972i</v>
      </c>
      <c r="F398" s="57" t="str">
        <f t="shared" si="100"/>
        <v>3.07957957937833-52006.6548460074i</v>
      </c>
      <c r="G398" s="57" t="str">
        <f t="shared" si="101"/>
        <v>0.999999999934649-8.08397351914038E-06i</v>
      </c>
      <c r="H398" s="57" t="str">
        <f t="shared" si="102"/>
        <v>550.000083428761-0.0440769525593078i</v>
      </c>
      <c r="I398" s="57" t="str">
        <f t="shared" si="103"/>
        <v>-4.05231915119023-193661.111444398i</v>
      </c>
      <c r="K398" s="57" t="str">
        <f t="shared" si="104"/>
        <v>0.00909090765353603-3.50591787512755E-06i</v>
      </c>
      <c r="L398" s="57" t="str">
        <f t="shared" si="105"/>
        <v>0.00075-173.182160554304i</v>
      </c>
      <c r="M398" s="57" t="str">
        <f t="shared" si="106"/>
        <v>0.00075-27.2871051293546i</v>
      </c>
      <c r="N398" s="57">
        <f t="shared" si="107"/>
        <v>90.05047803005661</v>
      </c>
      <c r="O398" s="57">
        <f t="shared" si="108"/>
        <v>72.240054088078011</v>
      </c>
      <c r="P398" s="371">
        <f t="shared" si="109"/>
        <v>72.240054088078011</v>
      </c>
      <c r="Q398" s="371">
        <f t="shared" si="110"/>
        <v>-89.94952196994339</v>
      </c>
      <c r="R398" s="12">
        <f t="shared" si="111"/>
        <v>90.05047803005661</v>
      </c>
      <c r="S398" s="57">
        <f t="shared" si="112"/>
        <v>3.8291795996406443E-3</v>
      </c>
      <c r="T398" s="12">
        <f t="shared" si="95"/>
        <v>72.240054088078011</v>
      </c>
    </row>
    <row r="399" spans="1:20" x14ac:dyDescent="0.3">
      <c r="A399" s="57">
        <f t="shared" si="96"/>
        <v>24.150870890010157</v>
      </c>
      <c r="B399" s="12">
        <f t="shared" si="113"/>
        <v>3.8437304821192786</v>
      </c>
      <c r="C399" s="57" t="str">
        <f t="shared" si="97"/>
        <v>3.60564041659897-4077.13738238384i</v>
      </c>
      <c r="D399" s="57" t="str">
        <f t="shared" si="98"/>
        <v>3.47083333294583-2760.42499071634i</v>
      </c>
      <c r="E399" s="57" t="str">
        <f t="shared" si="99"/>
        <v>162.469537203242+0.00229376031191272i</v>
      </c>
      <c r="F399" s="57" t="str">
        <f t="shared" si="100"/>
        <v>3.07957957937679-51809.7776909712i</v>
      </c>
      <c r="G399" s="57" t="str">
        <f t="shared" si="101"/>
        <v>0.999999999934152-8.11469261850907E-06i</v>
      </c>
      <c r="H399" s="57" t="str">
        <f t="shared" si="102"/>
        <v>550.000084064023-0.0442444453560113i</v>
      </c>
      <c r="I399" s="57" t="str">
        <f t="shared" si="103"/>
        <v>-4.05231927024278-192927.985331524i</v>
      </c>
      <c r="K399" s="57" t="str">
        <f t="shared" si="104"/>
        <v>0.00909090764259126-3.51924035854712E-06i</v>
      </c>
      <c r="L399" s="57" t="str">
        <f t="shared" si="105"/>
        <v>0.00075-172.526559627718i</v>
      </c>
      <c r="M399" s="57" t="str">
        <f t="shared" si="106"/>
        <v>0.00075-27.1838066640312i</v>
      </c>
      <c r="N399" s="57">
        <f t="shared" si="107"/>
        <v>90.050669846287022</v>
      </c>
      <c r="O399" s="57">
        <f t="shared" si="108"/>
        <v>72.207110308479585</v>
      </c>
      <c r="P399" s="371">
        <f t="shared" si="109"/>
        <v>72.207110308479585</v>
      </c>
      <c r="Q399" s="371">
        <f t="shared" si="110"/>
        <v>-89.949330153712978</v>
      </c>
      <c r="R399" s="12">
        <f t="shared" si="111"/>
        <v>90.050669846287022</v>
      </c>
      <c r="S399" s="57">
        <f t="shared" si="112"/>
        <v>3.8437304821192786E-3</v>
      </c>
      <c r="T399" s="12">
        <f t="shared" si="95"/>
        <v>72.207110308479585</v>
      </c>
    </row>
    <row r="400" spans="1:20" x14ac:dyDescent="0.3">
      <c r="A400" s="57">
        <f t="shared" si="96"/>
        <v>24.242644199392199</v>
      </c>
      <c r="B400" s="12">
        <f t="shared" si="113"/>
        <v>3.8583366579513321</v>
      </c>
      <c r="C400" s="57" t="str">
        <f t="shared" si="97"/>
        <v>3.60564041246445-4061.7029215242i</v>
      </c>
      <c r="D400" s="57" t="str">
        <f t="shared" si="98"/>
        <v>3.4708333329429-2749.97508567004i</v>
      </c>
      <c r="E400" s="57" t="str">
        <f t="shared" si="99"/>
        <v>162.469537205079+0.00230247660200148i</v>
      </c>
      <c r="F400" s="57" t="str">
        <f t="shared" si="100"/>
        <v>3.07957957937525-51613.645836981i</v>
      </c>
      <c r="G400" s="57" t="str">
        <f t="shared" si="101"/>
        <v>0.99999999993365-8.14552845045533E-06i</v>
      </c>
      <c r="H400" s="57" t="str">
        <f t="shared" si="102"/>
        <v>550.000084704123-0.0444125746296584i</v>
      </c>
      <c r="I400" s="57" t="str">
        <f t="shared" si="103"/>
        <v>-4.05231939020261-192197.634552491i</v>
      </c>
      <c r="K400" s="57" t="str">
        <f t="shared" si="104"/>
        <v>0.00909090763156314-3.53261346735209E-06i</v>
      </c>
      <c r="L400" s="57" t="str">
        <f t="shared" si="105"/>
        <v>0.00075-171.873440553615i</v>
      </c>
      <c r="M400" s="57" t="str">
        <f t="shared" si="106"/>
        <v>0.00075-27.0808992468931i</v>
      </c>
      <c r="N400" s="57">
        <f t="shared" si="107"/>
        <v>90.050862391415848</v>
      </c>
      <c r="O400" s="57">
        <f t="shared" si="108"/>
        <v>72.174166529241404</v>
      </c>
      <c r="P400" s="371">
        <f t="shared" si="109"/>
        <v>72.174166529241404</v>
      </c>
      <c r="Q400" s="371">
        <f t="shared" si="110"/>
        <v>-89.949137608584152</v>
      </c>
      <c r="R400" s="12">
        <f t="shared" si="111"/>
        <v>90.050862391415848</v>
      </c>
      <c r="S400" s="57">
        <f t="shared" si="112"/>
        <v>3.8583366579513323E-3</v>
      </c>
      <c r="T400" s="12">
        <f t="shared" si="95"/>
        <v>72.174166529241404</v>
      </c>
    </row>
    <row r="401" spans="1:20" x14ac:dyDescent="0.3">
      <c r="A401" s="57">
        <f t="shared" si="96"/>
        <v>24.33476624734989</v>
      </c>
      <c r="B401" s="12">
        <f t="shared" si="113"/>
        <v>3.8729983372515471</v>
      </c>
      <c r="C401" s="57" t="str">
        <f t="shared" si="97"/>
        <v>3.60564040829843-4046.32688962473i</v>
      </c>
      <c r="D401" s="57" t="str">
        <f t="shared" si="98"/>
        <v>3.47083333293993-2739.56473993858i</v>
      </c>
      <c r="E401" s="57" t="str">
        <f t="shared" si="99"/>
        <v>162.469537206931+0.00231122601400293i</v>
      </c>
      <c r="F401" s="57" t="str">
        <f t="shared" si="100"/>
        <v>3.07957957937369-51418.2564626141i</v>
      </c>
      <c r="G401" s="57" t="str">
        <f t="shared" si="101"/>
        <v>0.999999999933145-8.17648145856292E-06i</v>
      </c>
      <c r="H401" s="57" t="str">
        <f t="shared" si="102"/>
        <v>550.000085349096-0.0445813427989054i</v>
      </c>
      <c r="I401" s="57" t="str">
        <f t="shared" si="103"/>
        <v>-4.05231951107478-191470.048600956i</v>
      </c>
      <c r="K401" s="57" t="str">
        <f t="shared" si="104"/>
        <v>0.00909090762045107-3.54603739391841E-06i</v>
      </c>
      <c r="L401" s="57" t="str">
        <f t="shared" si="105"/>
        <v>0.00075-171.222793936655i</v>
      </c>
      <c r="M401" s="57" t="str">
        <f t="shared" si="106"/>
        <v>0.00075-26.9783813975822i</v>
      </c>
      <c r="N401" s="57">
        <f t="shared" si="107"/>
        <v>90.051055668212882</v>
      </c>
      <c r="O401" s="57">
        <f t="shared" si="108"/>
        <v>72.141222750366353</v>
      </c>
      <c r="P401" s="371">
        <f t="shared" si="109"/>
        <v>72.141222750366353</v>
      </c>
      <c r="Q401" s="371">
        <f t="shared" si="110"/>
        <v>-89.948944331787118</v>
      </c>
      <c r="R401" s="12">
        <f t="shared" si="111"/>
        <v>90.051055668212882</v>
      </c>
      <c r="S401" s="57">
        <f t="shared" si="112"/>
        <v>3.8729983372515469E-3</v>
      </c>
      <c r="T401" s="12">
        <f t="shared" si="95"/>
        <v>72.141222750366353</v>
      </c>
    </row>
    <row r="402" spans="1:20" x14ac:dyDescent="0.3">
      <c r="A402" s="57">
        <f t="shared" si="96"/>
        <v>24.427238359089817</v>
      </c>
      <c r="B402" s="12">
        <f t="shared" si="113"/>
        <v>3.887715730933103</v>
      </c>
      <c r="C402" s="57" t="str">
        <f t="shared" si="97"/>
        <v>3.60564040410072-4031.00906549604i</v>
      </c>
      <c r="D402" s="57" t="str">
        <f t="shared" si="98"/>
        <v>3.47083333293694-2729.19380376564i</v>
      </c>
      <c r="E402" s="57" t="str">
        <f t="shared" si="99"/>
        <v>162.469537208798+0.00232000867378042i</v>
      </c>
      <c r="F402" s="57" t="str">
        <f t="shared" si="100"/>
        <v>3.07957957937213-51223.6067571288i</v>
      </c>
      <c r="G402" s="57" t="str">
        <f t="shared" si="101"/>
        <v>0.999999999932636-8.20755208810129E-06i</v>
      </c>
      <c r="H402" s="57" t="str">
        <f t="shared" si="102"/>
        <v>550.000085998981-0.0447507522916118i</v>
      </c>
      <c r="I402" s="57" t="str">
        <f t="shared" si="103"/>
        <v>-4.05231963286833-190745.217010351i</v>
      </c>
      <c r="K402" s="57" t="str">
        <f t="shared" si="104"/>
        <v>0.00909090760925437-3.55951233135289E-06i</v>
      </c>
      <c r="L402" s="57" t="str">
        <f t="shared" si="105"/>
        <v>0.00075-170.57461041707i</v>
      </c>
      <c r="M402" s="57" t="str">
        <f t="shared" si="106"/>
        <v>0.00075-26.8762516413452i</v>
      </c>
      <c r="N402" s="57">
        <f t="shared" si="107"/>
        <v>90.051249679458437</v>
      </c>
      <c r="O402" s="57">
        <f t="shared" si="108"/>
        <v>72.108278971857203</v>
      </c>
      <c r="P402" s="371">
        <f t="shared" si="109"/>
        <v>72.108278971857203</v>
      </c>
      <c r="Q402" s="371">
        <f t="shared" si="110"/>
        <v>-89.948750320541563</v>
      </c>
      <c r="R402" s="12">
        <f t="shared" si="111"/>
        <v>90.051249679458437</v>
      </c>
      <c r="S402" s="57">
        <f t="shared" si="112"/>
        <v>3.887715730933103E-3</v>
      </c>
      <c r="T402" s="12">
        <f t="shared" si="95"/>
        <v>72.108278971857203</v>
      </c>
    </row>
    <row r="403" spans="1:20" x14ac:dyDescent="0.3">
      <c r="A403" s="57">
        <f t="shared" si="96"/>
        <v>24.520061864854359</v>
      </c>
      <c r="B403" s="12">
        <f t="shared" si="113"/>
        <v>3.9024890507106487</v>
      </c>
      <c r="C403" s="57" t="str">
        <f t="shared" si="97"/>
        <v>3.60564039987095-4015.74922878599i</v>
      </c>
      <c r="D403" s="57" t="str">
        <f t="shared" si="98"/>
        <v>3.47083333293389-2718.86212796182i</v>
      </c>
      <c r="E403" s="57" t="str">
        <f t="shared" si="99"/>
        <v>162.469537210678+0.00232882470767562i</v>
      </c>
      <c r="F403" s="57" t="str">
        <f t="shared" si="100"/>
        <v>3.07957957937054-51029.6939204235i</v>
      </c>
      <c r="G403" s="57" t="str">
        <f t="shared" si="101"/>
        <v>0.999999999932123-8.23874078603185E-06i</v>
      </c>
      <c r="H403" s="57" t="str">
        <f t="shared" si="102"/>
        <v>550.000086653818-0.0449208055448565i</v>
      </c>
      <c r="I403" s="57" t="str">
        <f t="shared" si="103"/>
        <v>-4.05231975559-190023.129353732i</v>
      </c>
      <c r="K403" s="57" t="str">
        <f t="shared" si="104"/>
        <v>0.00909090759797235-3.57303847349624E-06i</v>
      </c>
      <c r="L403" s="57" t="str">
        <f t="shared" si="105"/>
        <v>0.00075-169.928880670522i</v>
      </c>
      <c r="M403" s="57" t="str">
        <f t="shared" si="106"/>
        <v>0.00075-26.7745085090109i</v>
      </c>
      <c r="N403" s="57">
        <f t="shared" si="107"/>
        <v>90.051444427943352</v>
      </c>
      <c r="O403" s="57">
        <f t="shared" si="108"/>
        <v>72.075335193716526</v>
      </c>
      <c r="P403" s="371">
        <f t="shared" si="109"/>
        <v>72.075335193716526</v>
      </c>
      <c r="Q403" s="371">
        <f t="shared" si="110"/>
        <v>-89.948555572056648</v>
      </c>
      <c r="R403" s="12">
        <f t="shared" si="111"/>
        <v>90.051444427943352</v>
      </c>
      <c r="S403" s="57">
        <f t="shared" si="112"/>
        <v>3.9024890507106487E-3</v>
      </c>
      <c r="T403" s="12">
        <f t="shared" si="95"/>
        <v>72.075335193716526</v>
      </c>
    </row>
    <row r="404" spans="1:20" x14ac:dyDescent="0.3">
      <c r="A404" s="57">
        <f t="shared" si="96"/>
        <v>24.613238099940805</v>
      </c>
      <c r="B404" s="12">
        <f t="shared" si="113"/>
        <v>3.9173185091033491</v>
      </c>
      <c r="C404" s="57" t="str">
        <f t="shared" si="97"/>
        <v>3.60564039560908-4000.54715997685i</v>
      </c>
      <c r="D404" s="57" t="str">
        <f t="shared" si="98"/>
        <v>3.47083333293086-2708.5695639025i</v>
      </c>
      <c r="E404" s="57" t="str">
        <f t="shared" si="99"/>
        <v>162.469537212574+0.00233767424251037i</v>
      </c>
      <c r="F404" s="57" t="str">
        <f t="shared" si="100"/>
        <v>3.07957957936896-50836.5151629974i</v>
      </c>
      <c r="G404" s="57" t="str">
        <f t="shared" si="101"/>
        <v>0.999999999931606-8.27004800101449E-06i</v>
      </c>
      <c r="H404" s="57" t="str">
        <f t="shared" si="102"/>
        <v>550.000087313638-0.0450915050049743i</v>
      </c>
      <c r="I404" s="57" t="str">
        <f t="shared" si="103"/>
        <v>-4.05231987924478-189303.775243623i</v>
      </c>
      <c r="K404" s="57" t="str">
        <f t="shared" si="104"/>
        <v>0.00909090758660448-3.58661601492582E-06i</v>
      </c>
      <c r="L404" s="57" t="str">
        <f t="shared" si="105"/>
        <v>0.00075-169.285595407972i</v>
      </c>
      <c r="M404" s="57" t="str">
        <f t="shared" si="106"/>
        <v>0.00075-26.6731505369704i</v>
      </c>
      <c r="N404" s="57">
        <f t="shared" si="107"/>
        <v>90.051639916469114</v>
      </c>
      <c r="O404" s="57">
        <f t="shared" si="108"/>
        <v>72.042391415947421</v>
      </c>
      <c r="P404" s="371">
        <f t="shared" si="109"/>
        <v>72.042391415947421</v>
      </c>
      <c r="Q404" s="371">
        <f t="shared" si="110"/>
        <v>-89.948360083530886</v>
      </c>
      <c r="R404" s="12">
        <f t="shared" si="111"/>
        <v>90.051639916469114</v>
      </c>
      <c r="S404" s="57">
        <f t="shared" si="112"/>
        <v>3.9173185091033492E-3</v>
      </c>
      <c r="T404" s="12">
        <f t="shared" si="95"/>
        <v>72.042391415947421</v>
      </c>
    </row>
    <row r="405" spans="1:20" x14ac:dyDescent="0.3">
      <c r="A405" s="57">
        <f t="shared" si="96"/>
        <v>24.706768404720581</v>
      </c>
      <c r="B405" s="12">
        <f t="shared" si="113"/>
        <v>3.9322043194379419</v>
      </c>
      <c r="C405" s="57" t="str">
        <f t="shared" si="97"/>
        <v>3.60564039131472-3985.40264038165i</v>
      </c>
      <c r="D405" s="57" t="str">
        <f t="shared" si="98"/>
        <v>3.4708333329278-2698.31596352569i</v>
      </c>
      <c r="E405" s="57" t="str">
        <f t="shared" si="99"/>
        <v>162.469537214483+0.00234655740558828i</v>
      </c>
      <c r="F405" s="57" t="str">
        <f t="shared" si="100"/>
        <v>3.07957957936735-50644.0677059089i</v>
      </c>
      <c r="G405" s="57" t="str">
        <f t="shared" si="101"/>
        <v>0.999999999931086-8.30147418341403E-06i</v>
      </c>
      <c r="H405" s="57" t="str">
        <f t="shared" si="102"/>
        <v>550.000087978481-0.0452628531276073i</v>
      </c>
      <c r="I405" s="57" t="str">
        <f t="shared" si="103"/>
        <v>-4.0523200038413-188587.144331874i</v>
      </c>
      <c r="K405" s="57" t="str">
        <f t="shared" si="104"/>
        <v>0.00909090757515006-3.60024515095825E-06i</v>
      </c>
      <c r="L405" s="57" t="str">
        <f t="shared" si="105"/>
        <v>0.00075-168.644745375545i</v>
      </c>
      <c r="M405" s="57" t="str">
        <f t="shared" si="106"/>
        <v>0.00075-26.5721762671552i</v>
      </c>
      <c r="N405" s="57">
        <f t="shared" si="107"/>
        <v>90.051836147847823</v>
      </c>
      <c r="O405" s="57">
        <f t="shared" si="108"/>
        <v>72.009447638552487</v>
      </c>
      <c r="P405" s="371">
        <f t="shared" si="109"/>
        <v>72.009447638552487</v>
      </c>
      <c r="Q405" s="371">
        <f t="shared" si="110"/>
        <v>-89.948163852152177</v>
      </c>
      <c r="R405" s="12">
        <f t="shared" si="111"/>
        <v>90.051836147847823</v>
      </c>
      <c r="S405" s="57">
        <f t="shared" si="112"/>
        <v>3.9322043194379422E-3</v>
      </c>
      <c r="T405" s="12">
        <f t="shared" si="95"/>
        <v>72.009447638552487</v>
      </c>
    </row>
    <row r="406" spans="1:20" x14ac:dyDescent="0.3">
      <c r="A406" s="57">
        <f t="shared" si="96"/>
        <v>24.800654124658518</v>
      </c>
      <c r="B406" s="12">
        <f t="shared" si="113"/>
        <v>3.947146695851806</v>
      </c>
      <c r="C406" s="57" t="str">
        <f t="shared" si="97"/>
        <v>3.60564038698767-3970.31545214144i</v>
      </c>
      <c r="D406" s="57" t="str">
        <f t="shared" si="98"/>
        <v>3.47083333292472-2688.10117932991i</v>
      </c>
      <c r="E406" s="57" t="str">
        <f t="shared" si="99"/>
        <v>162.469537216407+0.00235547432469682i</v>
      </c>
      <c r="F406" s="57" t="str">
        <f t="shared" si="100"/>
        <v>3.07957957936574-50452.3487807368i</v>
      </c>
      <c r="G406" s="57" t="str">
        <f t="shared" si="101"/>
        <v>0.999999999930561-8.33301978530662E-06i</v>
      </c>
      <c r="H406" s="57" t="str">
        <f t="shared" si="102"/>
        <v>550.000088648389-0.0454348523777272i</v>
      </c>
      <c r="I406" s="57" t="str">
        <f t="shared" si="103"/>
        <v>-4.05232012938721-187873.226309511i</v>
      </c>
      <c r="K406" s="57" t="str">
        <f t="shared" si="104"/>
        <v>0.00909090756360839-3.61392607765237E-06i</v>
      </c>
      <c r="L406" s="57" t="str">
        <f t="shared" si="105"/>
        <v>0.00075-168.006321354399i</v>
      </c>
      <c r="M406" s="57" t="str">
        <f t="shared" si="106"/>
        <v>0.00075-26.4715842470165i</v>
      </c>
      <c r="N406" s="57">
        <f t="shared" si="107"/>
        <v>90.052033124902309</v>
      </c>
      <c r="O406" s="57">
        <f t="shared" si="108"/>
        <v>71.976503861534709</v>
      </c>
      <c r="P406" s="371">
        <f t="shared" si="109"/>
        <v>71.976503861534709</v>
      </c>
      <c r="Q406" s="371">
        <f t="shared" si="110"/>
        <v>-89.947966875097691</v>
      </c>
      <c r="R406" s="12">
        <f t="shared" si="111"/>
        <v>90.052033124902309</v>
      </c>
      <c r="S406" s="57">
        <f t="shared" si="112"/>
        <v>3.9471466958518062E-3</v>
      </c>
      <c r="T406" s="12">
        <f t="shared" si="95"/>
        <v>71.976503861534709</v>
      </c>
    </row>
    <row r="407" spans="1:20" x14ac:dyDescent="0.3">
      <c r="A407" s="57">
        <f t="shared" si="96"/>
        <v>24.894896610332221</v>
      </c>
      <c r="B407" s="12">
        <f t="shared" si="113"/>
        <v>3.9621458532960427</v>
      </c>
      <c r="C407" s="57" t="str">
        <f t="shared" si="97"/>
        <v>3.60564038262768-3955.28537822197i</v>
      </c>
      <c r="D407" s="57" t="str">
        <f t="shared" si="98"/>
        <v>3.47083333292161-2677.92506437206i</v>
      </c>
      <c r="E407" s="57" t="str">
        <f t="shared" si="99"/>
        <v>162.469537218346+0.00236442512810905i</v>
      </c>
      <c r="F407" s="57" t="str">
        <f t="shared" si="100"/>
        <v>3.07957957936411-50261.35562954i</v>
      </c>
      <c r="G407" s="57" t="str">
        <f t="shared" si="101"/>
        <v>0.999999999930032-8.36468526048637E-06i</v>
      </c>
      <c r="H407" s="57" t="str">
        <f t="shared" si="102"/>
        <v>550.000089323396-0.0456075052296685i</v>
      </c>
      <c r="I407" s="57" t="str">
        <f t="shared" si="103"/>
        <v>-4.05232025588893-187162.010906581i</v>
      </c>
      <c r="K407" s="57" t="str">
        <f t="shared" si="104"/>
        <v>0.00909090755197886-3.62765899181209E-06i</v>
      </c>
      <c r="L407" s="57" t="str">
        <f t="shared" si="105"/>
        <v>0.00075-167.370314160588i</v>
      </c>
      <c r="M407" s="57" t="str">
        <f t="shared" si="106"/>
        <v>0.00075-26.3713730295045i</v>
      </c>
      <c r="N407" s="57">
        <f t="shared" si="107"/>
        <v>90.052230850466088</v>
      </c>
      <c r="O407" s="57">
        <f t="shared" si="108"/>
        <v>71.943560084896973</v>
      </c>
      <c r="P407" s="371">
        <f t="shared" si="109"/>
        <v>71.943560084896973</v>
      </c>
      <c r="Q407" s="371">
        <f t="shared" si="110"/>
        <v>-89.947769149533912</v>
      </c>
      <c r="R407" s="12">
        <f t="shared" si="111"/>
        <v>90.052230850466088</v>
      </c>
      <c r="S407" s="57">
        <f t="shared" si="112"/>
        <v>3.9621458532960426E-3</v>
      </c>
      <c r="T407" s="12">
        <f t="shared" si="95"/>
        <v>71.943560084896973</v>
      </c>
    </row>
    <row r="408" spans="1:20" x14ac:dyDescent="0.3">
      <c r="A408" s="57">
        <f t="shared" si="96"/>
        <v>24.989497217451483</v>
      </c>
      <c r="B408" s="12">
        <f t="shared" si="113"/>
        <v>3.9772020075385677</v>
      </c>
      <c r="C408" s="57" t="str">
        <f t="shared" si="97"/>
        <v>3.60564037823444-3940.31220241049i</v>
      </c>
      <c r="D408" s="57" t="str">
        <f t="shared" si="98"/>
        <v>3.47083333291846-2667.78747226529i</v>
      </c>
      <c r="E408" s="57" t="str">
        <f t="shared" si="99"/>
        <v>162.469537220299+0.00237340994458546i</v>
      </c>
      <c r="F408" s="57" t="str">
        <f t="shared" si="100"/>
        <v>3.07957957936247-50071.0855048177i</v>
      </c>
      <c r="G408" s="57" t="str">
        <f t="shared" si="101"/>
        <v>0.999999999929499-8.39647106447174E-06i</v>
      </c>
      <c r="H408" s="57" t="str">
        <f t="shared" si="102"/>
        <v>550.000090003546-0.0457808141671741i</v>
      </c>
      <c r="I408" s="57" t="str">
        <f t="shared" si="103"/>
        <v>-4.0523203833544-186453.487892014i</v>
      </c>
      <c r="K408" s="57" t="str">
        <f t="shared" si="104"/>
        <v>0.00909090754026073-3.64144409098912E-06i</v>
      </c>
      <c r="L408" s="57" t="str">
        <f t="shared" si="105"/>
        <v>0.00075-166.736714644938i</v>
      </c>
      <c r="M408" s="57" t="str">
        <f t="shared" si="106"/>
        <v>0.00075-26.2715411730469i</v>
      </c>
      <c r="N408" s="57">
        <f t="shared" si="107"/>
        <v>90.052429327383436</v>
      </c>
      <c r="O408" s="57">
        <f t="shared" si="108"/>
        <v>71.910616308641963</v>
      </c>
      <c r="P408" s="371">
        <f t="shared" si="109"/>
        <v>71.910616308641963</v>
      </c>
      <c r="Q408" s="371">
        <f t="shared" si="110"/>
        <v>-89.947570672616564</v>
      </c>
      <c r="R408" s="12">
        <f t="shared" si="111"/>
        <v>90.052429327383436</v>
      </c>
      <c r="S408" s="57">
        <f t="shared" si="112"/>
        <v>3.9772020075385679E-3</v>
      </c>
      <c r="T408" s="12">
        <f t="shared" si="95"/>
        <v>71.910616308641963</v>
      </c>
    </row>
    <row r="409" spans="1:20" x14ac:dyDescent="0.3">
      <c r="A409" s="57">
        <f t="shared" si="96"/>
        <v>25.084457306877798</v>
      </c>
      <c r="B409" s="12">
        <f t="shared" si="113"/>
        <v>3.9923153751672142</v>
      </c>
      <c r="C409" s="57" t="str">
        <f t="shared" si="97"/>
        <v>3.60564037380778-3925.39570931295i</v>
      </c>
      <c r="D409" s="57" t="str">
        <f t="shared" si="98"/>
        <v>3.4708333329153-2657.68825717696i</v>
      </c>
      <c r="E409" s="57" t="str">
        <f t="shared" si="99"/>
        <v>162.469537222267+0.00238242890337579i</v>
      </c>
      <c r="F409" s="57" t="str">
        <f t="shared" si="100"/>
        <v>3.07957957936081-49881.5356694707i</v>
      </c>
      <c r="G409" s="57" t="str">
        <f t="shared" si="101"/>
        <v>0.999999999928962-8.42837765451221E-06i</v>
      </c>
      <c r="H409" s="57" t="str">
        <f t="shared" si="102"/>
        <v>550.000090688869-0.0459547816834146i</v>
      </c>
      <c r="I409" s="57" t="str">
        <f t="shared" si="103"/>
        <v>-4.0523205117884-185747.647073465i</v>
      </c>
      <c r="K409" s="57" t="str">
        <f t="shared" si="104"/>
        <v>0.00909090752845347-3.65528157348599E-06i</v>
      </c>
      <c r="L409" s="57" t="str">
        <f t="shared" si="105"/>
        <v>0.00075-166.105513692904i</v>
      </c>
      <c r="M409" s="57" t="str">
        <f t="shared" si="106"/>
        <v>0.00075-26.172087241529i</v>
      </c>
      <c r="N409" s="57">
        <f t="shared" si="107"/>
        <v>90.052628558509468</v>
      </c>
      <c r="O409" s="57">
        <f t="shared" si="108"/>
        <v>71.877672532772877</v>
      </c>
      <c r="P409" s="371">
        <f t="shared" si="109"/>
        <v>71.877672532772877</v>
      </c>
      <c r="Q409" s="371">
        <f t="shared" si="110"/>
        <v>-89.947371441490532</v>
      </c>
      <c r="R409" s="12">
        <f t="shared" si="111"/>
        <v>90.052628558509468</v>
      </c>
      <c r="S409" s="57">
        <f t="shared" si="112"/>
        <v>3.9923153751672139E-3</v>
      </c>
      <c r="T409" s="12">
        <f t="shared" si="95"/>
        <v>71.877672532772877</v>
      </c>
    </row>
    <row r="410" spans="1:20" x14ac:dyDescent="0.3">
      <c r="A410" s="57">
        <f t="shared" si="96"/>
        <v>25.179778244643934</v>
      </c>
      <c r="B410" s="12">
        <f t="shared" si="113"/>
        <v>4.0074861735928495</v>
      </c>
      <c r="C410" s="57" t="str">
        <f t="shared" si="97"/>
        <v>3.60564036934745-3910.53568435053i</v>
      </c>
      <c r="D410" s="57" t="str">
        <f t="shared" si="98"/>
        <v>3.47083333291214-2647.62727382646i</v>
      </c>
      <c r="E410" s="57" t="str">
        <f t="shared" si="99"/>
        <v>162.46953722425+0.00239148213422097i</v>
      </c>
      <c r="F410" s="57" t="str">
        <f t="shared" si="100"/>
        <v>3.07957957935915-49692.7033967607i</v>
      </c>
      <c r="G410" s="57" t="str">
        <f t="shared" si="101"/>
        <v>0.999999999928421-8.46040548959478E-06i</v>
      </c>
      <c r="H410" s="57" t="str">
        <f t="shared" si="102"/>
        <v>550.000091379413-0.0461294102810544i</v>
      </c>
      <c r="I410" s="57" t="str">
        <f t="shared" si="103"/>
        <v>-4.05232064120152-185044.478297181i</v>
      </c>
      <c r="K410" s="57" t="str">
        <f t="shared" si="104"/>
        <v>0.00909090751655627-3.66917163835852E-06i</v>
      </c>
      <c r="L410" s="57" t="str">
        <f t="shared" si="105"/>
        <v>0.00075-165.476702224452i</v>
      </c>
      <c r="M410" s="57" t="str">
        <f t="shared" si="106"/>
        <v>0.00075-26.0730098042728i</v>
      </c>
      <c r="N410" s="57">
        <f t="shared" si="107"/>
        <v>90.05282854671016</v>
      </c>
      <c r="O410" s="57">
        <f t="shared" si="108"/>
        <v>71.844728757292486</v>
      </c>
      <c r="P410" s="371">
        <f t="shared" si="109"/>
        <v>71.844728757292486</v>
      </c>
      <c r="Q410" s="371">
        <f t="shared" si="110"/>
        <v>-89.94717145328984</v>
      </c>
      <c r="R410" s="12">
        <f t="shared" si="111"/>
        <v>90.05282854671016</v>
      </c>
      <c r="S410" s="57">
        <f t="shared" si="112"/>
        <v>4.0074861735928495E-3</v>
      </c>
      <c r="T410" s="12">
        <f t="shared" si="95"/>
        <v>71.844728757292486</v>
      </c>
    </row>
    <row r="411" spans="1:20" x14ac:dyDescent="0.3">
      <c r="A411" s="57">
        <f t="shared" si="96"/>
        <v>25.27546140197358</v>
      </c>
      <c r="B411" s="12">
        <f t="shared" si="113"/>
        <v>4.0227146210525024</v>
      </c>
      <c r="C411" s="57" t="str">
        <f t="shared" si="97"/>
        <v>3.60564036485307-3895.73191375674i</v>
      </c>
      <c r="D411" s="57" t="str">
        <f t="shared" si="98"/>
        <v>3.47083333290891-2637.60437748316i</v>
      </c>
      <c r="E411" s="57" t="str">
        <f t="shared" si="99"/>
        <v>162.469537226248+0.002400569767355i</v>
      </c>
      <c r="F411" s="57" t="str">
        <f t="shared" si="100"/>
        <v>3.07957957935747-49504.5859702719i</v>
      </c>
      <c r="G411" s="57" t="str">
        <f t="shared" si="101"/>
        <v>0.999999999927877-8.49255503045061E-06i</v>
      </c>
      <c r="H411" s="57" t="str">
        <f t="shared" si="102"/>
        <v>550.00009207522-0.0463047024722588i</v>
      </c>
      <c r="I411" s="57" t="str">
        <f t="shared" si="103"/>
        <v>-4.05232077160141-184343.971447841i</v>
      </c>
      <c r="K411" s="57" t="str">
        <f t="shared" si="104"/>
        <v>0.00909090750456839-3.68311448541907E-06i</v>
      </c>
      <c r="L411" s="57" t="str">
        <f t="shared" si="105"/>
        <v>0.00075-164.850271193915i</v>
      </c>
      <c r="M411" s="57" t="str">
        <f t="shared" si="106"/>
        <v>0.00075-25.9743074360159i</v>
      </c>
      <c r="N411" s="57">
        <f t="shared" si="107"/>
        <v>90.053029294862341</v>
      </c>
      <c r="O411" s="57">
        <f t="shared" si="108"/>
        <v>71.811784982203676</v>
      </c>
      <c r="P411" s="371">
        <f t="shared" si="109"/>
        <v>71.811784982203676</v>
      </c>
      <c r="Q411" s="371">
        <f t="shared" si="110"/>
        <v>-89.946970705137659</v>
      </c>
      <c r="R411" s="12">
        <f t="shared" si="111"/>
        <v>90.053029294862341</v>
      </c>
      <c r="S411" s="57">
        <f t="shared" si="112"/>
        <v>4.0227146210525021E-3</v>
      </c>
      <c r="T411" s="12">
        <f t="shared" si="95"/>
        <v>71.811784982203676</v>
      </c>
    </row>
    <row r="412" spans="1:20" x14ac:dyDescent="0.3">
      <c r="A412" s="57">
        <f t="shared" si="96"/>
        <v>25.371508155301083</v>
      </c>
      <c r="B412" s="12">
        <f t="shared" si="113"/>
        <v>4.0380009366125025</v>
      </c>
      <c r="C412" s="57" t="str">
        <f t="shared" si="97"/>
        <v>3.60564036032453-3880.98418457444i</v>
      </c>
      <c r="D412" s="57" t="str">
        <f t="shared" si="98"/>
        <v>3.47083333290569-2627.61942396434i</v>
      </c>
      <c r="E412" s="57" t="str">
        <f t="shared" si="99"/>
        <v>162.469537228261+0.00240969193350662i</v>
      </c>
      <c r="F412" s="57" t="str">
        <f t="shared" si="100"/>
        <v>3.07957957935578-49317.1806838723i</v>
      </c>
      <c r="G412" s="57" t="str">
        <f t="shared" si="101"/>
        <v>0.999999999927327-8.52482673956165E-06i</v>
      </c>
      <c r="H412" s="57" t="str">
        <f t="shared" si="102"/>
        <v>550.000092776321-0.0464806607787317i</v>
      </c>
      <c r="I412" s="57" t="str">
        <f t="shared" si="103"/>
        <v>-4.05232090299327-183646.116448419i</v>
      </c>
      <c r="K412" s="57" t="str">
        <f t="shared" si="104"/>
        <v>0.00909090749248929-3.69711031523938E-06i</v>
      </c>
      <c r="L412" s="57" t="str">
        <f t="shared" si="105"/>
        <v>0.00075-164.226211589873i</v>
      </c>
      <c r="M412" s="57" t="str">
        <f t="shared" si="106"/>
        <v>0.00075-25.8759787168918i</v>
      </c>
      <c r="N412" s="57">
        <f t="shared" si="107"/>
        <v>90.053230805853744</v>
      </c>
      <c r="O412" s="57">
        <f t="shared" si="108"/>
        <v>71.778841207509586</v>
      </c>
      <c r="P412" s="371">
        <f t="shared" si="109"/>
        <v>71.778841207509586</v>
      </c>
      <c r="Q412" s="371">
        <f t="shared" si="110"/>
        <v>-89.946769194146256</v>
      </c>
      <c r="R412" s="12">
        <f t="shared" si="111"/>
        <v>90.053230805853744</v>
      </c>
      <c r="S412" s="57">
        <f t="shared" si="112"/>
        <v>4.0380009366125028E-3</v>
      </c>
      <c r="T412" s="12">
        <f t="shared" si="95"/>
        <v>71.778841207509586</v>
      </c>
    </row>
    <row r="413" spans="1:20" x14ac:dyDescent="0.3">
      <c r="A413" s="57">
        <f t="shared" si="96"/>
        <v>25.467919886291227</v>
      </c>
      <c r="B413" s="12">
        <f t="shared" si="113"/>
        <v>4.0533453401716297</v>
      </c>
      <c r="C413" s="57" t="str">
        <f t="shared" si="97"/>
        <v>3.60564035576154-3866.29228465267i</v>
      </c>
      <c r="D413" s="57" t="str">
        <f t="shared" si="98"/>
        <v>3.47083333290244-2617.6722696331i</v>
      </c>
      <c r="E413" s="57" t="str">
        <f t="shared" si="99"/>
        <v>162.469537230291+0.00241884876390144i</v>
      </c>
      <c r="F413" s="57" t="str">
        <f t="shared" si="100"/>
        <v>3.07957957935407-49130.484841674i</v>
      </c>
      <c r="G413" s="57" t="str">
        <f t="shared" si="101"/>
        <v>0.999999999926774-8.55722108116724E-06i</v>
      </c>
      <c r="H413" s="57" t="str">
        <f t="shared" si="102"/>
        <v>550.000093482757-0.0466572877317658i</v>
      </c>
      <c r="I413" s="57" t="str">
        <f t="shared" si="103"/>
        <v>-4.05232103538409-182950.903260035i</v>
      </c>
      <c r="K413" s="57" t="str">
        <f t="shared" si="104"/>
        <v>0.00909090748031829-0.0000037111593291533i</v>
      </c>
      <c r="L413" s="57" t="str">
        <f t="shared" si="105"/>
        <v>0.00075-163.60451443502i</v>
      </c>
      <c r="M413" s="57" t="str">
        <f t="shared" si="106"/>
        <v>0.00075-25.7780222324086i</v>
      </c>
      <c r="N413" s="57">
        <f t="shared" si="107"/>
        <v>90.053433082583169</v>
      </c>
      <c r="O413" s="57">
        <f t="shared" si="108"/>
        <v>71.745897433213372</v>
      </c>
      <c r="P413" s="371">
        <f t="shared" si="109"/>
        <v>71.745897433213372</v>
      </c>
      <c r="Q413" s="371">
        <f t="shared" si="110"/>
        <v>-89.946566917416831</v>
      </c>
      <c r="R413" s="12">
        <f t="shared" si="111"/>
        <v>90.053433082583169</v>
      </c>
      <c r="S413" s="57">
        <f t="shared" si="112"/>
        <v>4.0533453401716294E-3</v>
      </c>
      <c r="T413" s="12">
        <f t="shared" si="95"/>
        <v>71.745897433213372</v>
      </c>
    </row>
    <row r="414" spans="1:20" x14ac:dyDescent="0.3">
      <c r="A414" s="57">
        <f t="shared" si="96"/>
        <v>25.564697981859133</v>
      </c>
      <c r="B414" s="12">
        <f t="shared" si="113"/>
        <v>4.0687480524642821</v>
      </c>
      <c r="C414" s="57" t="str">
        <f t="shared" si="97"/>
        <v>3.60564035116374-3851.65600264332i</v>
      </c>
      <c r="D414" s="57" t="str">
        <f t="shared" si="98"/>
        <v>3.47083333289915-2607.76277139626i</v>
      </c>
      <c r="E414" s="57" t="str">
        <f t="shared" si="99"/>
        <v>162.469537232335+0.00242804039026379i</v>
      </c>
      <c r="F414" s="57" t="str">
        <f t="shared" si="100"/>
        <v>3.07957957935236-48944.4957579943i</v>
      </c>
      <c r="G414" s="57" t="str">
        <f t="shared" si="101"/>
        <v>0.999999999926216-8.58973852127089E-06i</v>
      </c>
      <c r="H414" s="57" t="str">
        <f t="shared" si="102"/>
        <v>550.000094194578-0.0468345858722875i</v>
      </c>
      <c r="I414" s="57" t="str">
        <f t="shared" si="103"/>
        <v>-4.05232116878518-182258.321881818i</v>
      </c>
      <c r="K414" s="57" t="str">
        <f t="shared" si="104"/>
        <v>0.0090909074680545-3.72526172925952E-06i</v>
      </c>
      <c r="L414" s="57" t="str">
        <f t="shared" si="105"/>
        <v>0.00075-162.985170786033i</v>
      </c>
      <c r="M414" s="57" t="str">
        <f t="shared" si="106"/>
        <v>0.00075-25.6804365734296i</v>
      </c>
      <c r="N414" s="57">
        <f t="shared" si="107"/>
        <v>90.053636127960345</v>
      </c>
      <c r="O414" s="57">
        <f t="shared" si="108"/>
        <v>71.712953659317634</v>
      </c>
      <c r="P414" s="371">
        <f t="shared" si="109"/>
        <v>71.712953659317634</v>
      </c>
      <c r="Q414" s="371">
        <f t="shared" si="110"/>
        <v>-89.946363872039655</v>
      </c>
      <c r="R414" s="12">
        <f t="shared" si="111"/>
        <v>90.053636127960345</v>
      </c>
      <c r="S414" s="57">
        <f t="shared" si="112"/>
        <v>4.0687480524642817E-3</v>
      </c>
      <c r="T414" s="12">
        <f t="shared" si="95"/>
        <v>71.712953659317634</v>
      </c>
    </row>
    <row r="415" spans="1:20" x14ac:dyDescent="0.3">
      <c r="A415" s="57">
        <f t="shared" si="96"/>
        <v>25.661843834190201</v>
      </c>
      <c r="B415" s="12">
        <f t="shared" si="113"/>
        <v>4.0842092950636468</v>
      </c>
      <c r="C415" s="57" t="str">
        <f t="shared" si="97"/>
        <v>3.60564034653099-3837.07512799871i</v>
      </c>
      <c r="D415" s="57" t="str">
        <f t="shared" si="98"/>
        <v>3.47083333289586-2597.89078670238i</v>
      </c>
      <c r="E415" s="57" t="str">
        <f t="shared" si="99"/>
        <v>162.469537234395+0.00243726694481839i</v>
      </c>
      <c r="F415" s="57" t="str">
        <f t="shared" si="100"/>
        <v>3.07957957935063-48759.2107573178i</v>
      </c>
      <c r="G415" s="57" t="str">
        <f t="shared" si="101"/>
        <v>0.999999999925655-8.62237952764688E-06i</v>
      </c>
      <c r="H415" s="57" t="str">
        <f t="shared" si="102"/>
        <v>550.000094911814-0.0470125577508547i</v>
      </c>
      <c r="I415" s="57" t="str">
        <f t="shared" si="103"/>
        <v>-4.05232130320039-181568.362350747i</v>
      </c>
      <c r="K415" s="57" t="str">
        <f t="shared" si="104"/>
        <v>0.00909090745569742-3.73941771842506E-06i</v>
      </c>
      <c r="L415" s="57" t="str">
        <f t="shared" si="105"/>
        <v>0.00075-162.368171733446i</v>
      </c>
      <c r="M415" s="57" t="str">
        <f t="shared" si="106"/>
        <v>0.00075-25.5832203361522i</v>
      </c>
      <c r="N415" s="57">
        <f t="shared" si="107"/>
        <v>90.053839944906144</v>
      </c>
      <c r="O415" s="57">
        <f t="shared" si="108"/>
        <v>71.680009885825768</v>
      </c>
      <c r="P415" s="371">
        <f t="shared" si="109"/>
        <v>71.680009885825768</v>
      </c>
      <c r="Q415" s="371">
        <f t="shared" si="110"/>
        <v>-89.946160055093856</v>
      </c>
      <c r="R415" s="12">
        <f t="shared" si="111"/>
        <v>90.053839944906144</v>
      </c>
      <c r="S415" s="57">
        <f t="shared" si="112"/>
        <v>4.0842092950636472E-3</v>
      </c>
      <c r="T415" s="12">
        <f t="shared" si="95"/>
        <v>71.680009885825768</v>
      </c>
    </row>
    <row r="416" spans="1:20" x14ac:dyDescent="0.3">
      <c r="A416" s="57">
        <f t="shared" si="96"/>
        <v>25.759358840760122</v>
      </c>
      <c r="B416" s="12">
        <f t="shared" si="113"/>
        <v>4.0997292903848885</v>
      </c>
      <c r="C416" s="57" t="str">
        <f t="shared" si="97"/>
        <v>3.60564034186293-3822.54945096799i</v>
      </c>
      <c r="D416" s="57" t="str">
        <f t="shared" si="98"/>
        <v>3.47083333289253-2588.05617353964i</v>
      </c>
      <c r="E416" s="57" t="str">
        <f t="shared" si="99"/>
        <v>162.46953723647+0.00244652856029263i</v>
      </c>
      <c r="F416" s="57" t="str">
        <f t="shared" si="100"/>
        <v>3.07957957934888-48574.6271742579i</v>
      </c>
      <c r="G416" s="57" t="str">
        <f t="shared" si="101"/>
        <v>0.999999999925088-8.65514456984703E-06i</v>
      </c>
      <c r="H416" s="57" t="str">
        <f t="shared" si="102"/>
        <v>550.000095634514-0.047191205927738i</v>
      </c>
      <c r="I416" s="57" t="str">
        <f t="shared" si="103"/>
        <v>-4.05232143863987-180881.014741527i</v>
      </c>
      <c r="K416" s="57" t="str">
        <f t="shared" si="104"/>
        <v>0.00909090744324621-3.75362750028753E-06i</v>
      </c>
      <c r="L416" s="57" t="str">
        <f t="shared" si="105"/>
        <v>0.00075-161.75350840152i</v>
      </c>
      <c r="M416" s="57" t="str">
        <f t="shared" si="106"/>
        <v>0.00075-25.4863721220883i</v>
      </c>
      <c r="N416" s="57">
        <f t="shared" si="107"/>
        <v>90.054044536352393</v>
      </c>
      <c r="O416" s="57">
        <f t="shared" si="108"/>
        <v>71.647066112740674</v>
      </c>
      <c r="P416" s="371">
        <f t="shared" si="109"/>
        <v>71.647066112740674</v>
      </c>
      <c r="Q416" s="371">
        <f t="shared" si="110"/>
        <v>-89.945955463647607</v>
      </c>
      <c r="R416" s="12">
        <f t="shared" si="111"/>
        <v>90.054044536352393</v>
      </c>
      <c r="S416" s="57">
        <f t="shared" si="112"/>
        <v>4.0997292903848888E-3</v>
      </c>
      <c r="T416" s="12">
        <f t="shared" si="95"/>
        <v>71.647066112740674</v>
      </c>
    </row>
    <row r="417" spans="1:20" x14ac:dyDescent="0.3">
      <c r="A417" s="57">
        <f t="shared" si="96"/>
        <v>25.857244404355015</v>
      </c>
      <c r="B417" s="12">
        <f t="shared" si="113"/>
        <v>4.1153082616883516</v>
      </c>
      <c r="C417" s="57" t="str">
        <f t="shared" si="97"/>
        <v>3.60564033715929-3808.07876259445i</v>
      </c>
      <c r="D417" s="57" t="str">
        <f t="shared" si="98"/>
        <v>3.47083333288916-2578.25879043384i</v>
      </c>
      <c r="E417" s="57" t="str">
        <f t="shared" si="99"/>
        <v>162.469537238562+0.00245582536991806i</v>
      </c>
      <c r="F417" s="57" t="str">
        <f t="shared" si="100"/>
        <v>3.07957957934713-48390.7423535174i</v>
      </c>
      <c r="G417" s="57" t="str">
        <f t="shared" si="101"/>
        <v>0.999999999924518-0.0000086880341192075i</v>
      </c>
      <c r="H417" s="57" t="str">
        <f t="shared" si="102"/>
        <v>550.000096362722-0.0473705329729317i</v>
      </c>
      <c r="I417" s="57" t="str">
        <f t="shared" si="103"/>
        <v>-4.05232157511165-180196.269166431i</v>
      </c>
      <c r="K417" s="57" t="str">
        <f t="shared" si="104"/>
        <v>0.00909090743070011-3.76789127925847E-06i</v>
      </c>
      <c r="L417" s="57" t="str">
        <f t="shared" si="105"/>
        <v>0.00075-161.141171948117i</v>
      </c>
      <c r="M417" s="57" t="str">
        <f t="shared" si="106"/>
        <v>0.00075-25.3898905380437i</v>
      </c>
      <c r="N417" s="57">
        <f t="shared" si="107"/>
        <v>90.054249905242216</v>
      </c>
      <c r="O417" s="57">
        <f t="shared" si="108"/>
        <v>71.614122340065506</v>
      </c>
      <c r="P417" s="371">
        <f t="shared" si="109"/>
        <v>71.614122340065506</v>
      </c>
      <c r="Q417" s="371">
        <f t="shared" si="110"/>
        <v>-89.945750094757784</v>
      </c>
      <c r="R417" s="12">
        <f t="shared" si="111"/>
        <v>90.054249905242216</v>
      </c>
      <c r="S417" s="57">
        <f t="shared" si="112"/>
        <v>4.1153082616883514E-3</v>
      </c>
      <c r="T417" s="12">
        <f t="shared" si="95"/>
        <v>71.614122340065506</v>
      </c>
    </row>
    <row r="418" spans="1:20" x14ac:dyDescent="0.3">
      <c r="A418" s="57">
        <f t="shared" si="96"/>
        <v>25.955501933091565</v>
      </c>
      <c r="B418" s="12">
        <f t="shared" si="113"/>
        <v>4.1309464330827677</v>
      </c>
      <c r="C418" s="57" t="str">
        <f t="shared" si="97"/>
        <v>3.60564033241988-3793.66285471239i</v>
      </c>
      <c r="D418" s="57" t="str">
        <f t="shared" si="98"/>
        <v>3.47083333288578-2568.49849644631i</v>
      </c>
      <c r="E418" s="57" t="str">
        <f t="shared" si="99"/>
        <v>162.469537240669+0.00246515750743254i</v>
      </c>
      <c r="F418" s="57" t="str">
        <f t="shared" si="100"/>
        <v>3.07957957934535-48207.5536498516i</v>
      </c>
      <c r="G418" s="57" t="str">
        <f t="shared" si="101"/>
        <v>0.999999999923943-8.72104864885548E-06i</v>
      </c>
      <c r="H418" s="57" t="str">
        <f t="shared" si="102"/>
        <v>550.000097096466-0.0475505414661844i</v>
      </c>
      <c r="I418" s="57" t="str">
        <f t="shared" si="103"/>
        <v>-4.05232171262047-179514.115775161i</v>
      </c>
      <c r="K418" s="57" t="str">
        <f t="shared" si="104"/>
        <v>0.00909090741805861-3.78220926052632E-06i</v>
      </c>
      <c r="L418" s="57" t="str">
        <f t="shared" si="105"/>
        <v>0.00075-160.531153564572i</v>
      </c>
      <c r="M418" s="57" t="str">
        <f t="shared" si="106"/>
        <v>0.00075-25.2937741960985i</v>
      </c>
      <c r="N418" s="57">
        <f t="shared" si="107"/>
        <v>90.054456054529822</v>
      </c>
      <c r="O418" s="57">
        <f t="shared" si="108"/>
        <v>71.581178567803434</v>
      </c>
      <c r="P418" s="371">
        <f t="shared" si="109"/>
        <v>71.581178567803434</v>
      </c>
      <c r="Q418" s="371">
        <f t="shared" si="110"/>
        <v>-89.945543945470178</v>
      </c>
      <c r="R418" s="12">
        <f t="shared" si="111"/>
        <v>90.054456054529822</v>
      </c>
      <c r="S418" s="57">
        <f t="shared" si="112"/>
        <v>4.1309464330827675E-3</v>
      </c>
      <c r="T418" s="12">
        <f t="shared" si="95"/>
        <v>71.581178567803434</v>
      </c>
    </row>
    <row r="419" spans="1:20" x14ac:dyDescent="0.3">
      <c r="A419" s="57">
        <f t="shared" si="96"/>
        <v>26.054132840437312</v>
      </c>
      <c r="B419" s="12">
        <f t="shared" si="113"/>
        <v>4.1466440295284821</v>
      </c>
      <c r="C419" s="57" t="str">
        <f t="shared" si="97"/>
        <v>3.60564032764438-3779.30151994412i</v>
      </c>
      <c r="D419" s="57" t="str">
        <f t="shared" si="98"/>
        <v>3.47083333288237-2558.77515117197i</v>
      </c>
      <c r="E419" s="57" t="str">
        <f t="shared" si="99"/>
        <v>162.469537242793+0.00247452510708234i</v>
      </c>
      <c r="F419" s="57" t="str">
        <f t="shared" si="100"/>
        <v>3.07957957934358-48025.0584280297i</v>
      </c>
      <c r="G419" s="57" t="str">
        <f t="shared" si="101"/>
        <v>0.999999999923364-8.75418863371606E-06i</v>
      </c>
      <c r="H419" s="57" t="str">
        <f t="shared" si="102"/>
        <v>550.000097835802-0.0477312339970708i</v>
      </c>
      <c r="I419" s="57" t="str">
        <f t="shared" si="103"/>
        <v>-4.05232185117763-178834.544754715i</v>
      </c>
      <c r="K419" s="57" t="str">
        <f t="shared" si="104"/>
        <v>0.00909090740532079-3.79658165005891E-06i</v>
      </c>
      <c r="L419" s="57" t="str">
        <f t="shared" si="105"/>
        <v>0.00075-159.923444475565i</v>
      </c>
      <c r="M419" s="57" t="str">
        <f t="shared" si="106"/>
        <v>0.00075-25.1980217135869i</v>
      </c>
      <c r="N419" s="57">
        <f t="shared" si="107"/>
        <v>90.054662987180706</v>
      </c>
      <c r="O419" s="57">
        <f t="shared" si="108"/>
        <v>71.548234795957555</v>
      </c>
      <c r="P419" s="371">
        <f t="shared" si="109"/>
        <v>71.548234795957555</v>
      </c>
      <c r="Q419" s="371">
        <f t="shared" si="110"/>
        <v>-89.945337012819294</v>
      </c>
      <c r="R419" s="12">
        <f t="shared" si="111"/>
        <v>90.054662987180706</v>
      </c>
      <c r="S419" s="57">
        <f t="shared" si="112"/>
        <v>4.1466440295284818E-3</v>
      </c>
      <c r="T419" s="12">
        <f t="shared" si="95"/>
        <v>71.548234795957555</v>
      </c>
    </row>
    <row r="420" spans="1:20" x14ac:dyDescent="0.3">
      <c r="A420" s="57">
        <f t="shared" si="96"/>
        <v>26.153138545230977</v>
      </c>
      <c r="B420" s="12">
        <f t="shared" si="113"/>
        <v>4.1624012768406908</v>
      </c>
      <c r="C420" s="57" t="str">
        <f t="shared" si="97"/>
        <v>3.6056403228325-3764.99455169697i</v>
      </c>
      <c r="D420" s="57" t="str">
        <f t="shared" si="98"/>
        <v>3.47083333287894-2549.08861473721i</v>
      </c>
      <c r="E420" s="57" t="str">
        <f t="shared" si="99"/>
        <v>162.469537244932+0.00248392830362361i</v>
      </c>
      <c r="F420" s="57" t="str">
        <f t="shared" si="100"/>
        <v>3.07957957934177-47843.2540627963i</v>
      </c>
      <c r="G420" s="57" t="str">
        <f t="shared" si="101"/>
        <v>0.999999999922781-8.78745455051905E-06i</v>
      </c>
      <c r="H420" s="57" t="str">
        <f t="shared" si="102"/>
        <v>550.000098580768-0.047912613164992i</v>
      </c>
      <c r="I420" s="57" t="str">
        <f t="shared" si="103"/>
        <v>-4.05232199079022-178157.546329235i</v>
      </c>
      <c r="K420" s="57" t="str">
        <f t="shared" si="104"/>
        <v>0.00909090739248595-3.81100865460697E-06i</v>
      </c>
      <c r="L420" s="57" t="str">
        <f t="shared" si="105"/>
        <v>0.00075-159.318035938997i</v>
      </c>
      <c r="M420" s="57" t="str">
        <f t="shared" si="106"/>
        <v>0.00075-25.1026317130772i</v>
      </c>
      <c r="N420" s="57">
        <f t="shared" si="107"/>
        <v>90.05487070617157</v>
      </c>
      <c r="O420" s="57">
        <f t="shared" si="108"/>
        <v>71.515291024530924</v>
      </c>
      <c r="P420" s="371">
        <f t="shared" si="109"/>
        <v>71.515291024530924</v>
      </c>
      <c r="Q420" s="371">
        <f t="shared" si="110"/>
        <v>-89.94512929382843</v>
      </c>
      <c r="R420" s="12">
        <f t="shared" si="111"/>
        <v>90.05487070617157</v>
      </c>
      <c r="S420" s="57">
        <f t="shared" si="112"/>
        <v>4.1624012768406906E-3</v>
      </c>
      <c r="T420" s="12">
        <f t="shared" si="95"/>
        <v>71.515291024530924</v>
      </c>
    </row>
    <row r="421" spans="1:20" x14ac:dyDescent="0.3">
      <c r="A421" s="57">
        <f t="shared" si="96"/>
        <v>26.252520471702855</v>
      </c>
      <c r="B421" s="12">
        <f t="shared" si="113"/>
        <v>4.1782184016926855</v>
      </c>
      <c r="C421" s="57" t="str">
        <f t="shared" si="97"/>
        <v>3.60564031798395-3750.74174416045i</v>
      </c>
      <c r="D421" s="57" t="str">
        <f t="shared" si="98"/>
        <v>3.47083333287547-2539.43874779797i</v>
      </c>
      <c r="E421" s="57" t="str">
        <f t="shared" si="99"/>
        <v>162.469537247087+0.00249336723232476i</v>
      </c>
      <c r="F421" s="57" t="str">
        <f t="shared" si="100"/>
        <v>3.07957957933996-47662.1379388347i</v>
      </c>
      <c r="G421" s="57" t="str">
        <f t="shared" si="101"/>
        <v>0.999999999922193-8.82084687780583E-06i</v>
      </c>
      <c r="H421" s="57" t="str">
        <f t="shared" si="102"/>
        <v>550.000099331407-0.0480946815792292i</v>
      </c>
      <c r="I421" s="57" t="str">
        <f t="shared" si="103"/>
        <v>-4.05232213146569-177483.11075987i</v>
      </c>
      <c r="K421" s="57" t="str">
        <f t="shared" si="104"/>
        <v>0.00909090737955339-3.82549048170684E-06i</v>
      </c>
      <c r="L421" s="57" t="str">
        <f t="shared" si="105"/>
        <v>0.00075-158.714919245862i</v>
      </c>
      <c r="M421" s="57" t="str">
        <f t="shared" si="106"/>
        <v>0.00075-25.0076028223523i</v>
      </c>
      <c r="N421" s="57">
        <f t="shared" si="107"/>
        <v>90.05507921449049</v>
      </c>
      <c r="O421" s="57">
        <f t="shared" si="108"/>
        <v>71.482347253526854</v>
      </c>
      <c r="P421" s="371">
        <f t="shared" si="109"/>
        <v>71.482347253526854</v>
      </c>
      <c r="Q421" s="371">
        <f t="shared" si="110"/>
        <v>-89.94492078550951</v>
      </c>
      <c r="R421" s="12">
        <f t="shared" si="111"/>
        <v>90.05507921449049</v>
      </c>
      <c r="S421" s="57">
        <f t="shared" si="112"/>
        <v>4.1782184016926852E-3</v>
      </c>
      <c r="T421" s="12">
        <f t="shared" si="95"/>
        <v>71.482347253526854</v>
      </c>
    </row>
    <row r="422" spans="1:20" x14ac:dyDescent="0.3">
      <c r="A422" s="57">
        <f t="shared" si="96"/>
        <v>26.352280049495327</v>
      </c>
      <c r="B422" s="12">
        <f t="shared" si="113"/>
        <v>4.1940956316191178</v>
      </c>
      <c r="C422" s="57" t="str">
        <f t="shared" si="97"/>
        <v>3.60564031309853-3736.54289230321i</v>
      </c>
      <c r="D422" s="57" t="str">
        <f t="shared" si="98"/>
        <v>3.47083333287198-2529.82541153768i</v>
      </c>
      <c r="E422" s="57" t="str">
        <f t="shared" si="99"/>
        <v>162.46953724926+0.00250284202896804i</v>
      </c>
      <c r="F422" s="57" t="str">
        <f t="shared" si="100"/>
        <v>3.07957957933815-47481.707450729i</v>
      </c>
      <c r="G422" s="57" t="str">
        <f t="shared" si="101"/>
        <v>0.9999999999216-8.85436609593625E-06i</v>
      </c>
      <c r="H422" s="57" t="str">
        <f t="shared" si="102"/>
        <v>550.000100087758-0.0482774418589775i</v>
      </c>
      <c r="I422" s="57" t="str">
        <f t="shared" si="103"/>
        <v>-4.05232227321115-176811.228344639i</v>
      </c>
      <c r="K422" s="57" t="str">
        <f t="shared" si="104"/>
        <v>0.00909090736652241-3.84002733968352E-06i</v>
      </c>
      <c r="L422" s="57" t="str">
        <f t="shared" si="105"/>
        <v>0.00075-158.114085720126i</v>
      </c>
      <c r="M422" s="57" t="str">
        <f t="shared" si="106"/>
        <v>0.00075-24.9129336743896i</v>
      </c>
      <c r="N422" s="57">
        <f t="shared" si="107"/>
        <v>90.055288515136837</v>
      </c>
      <c r="O422" s="57">
        <f t="shared" si="108"/>
        <v>71.449403482948753</v>
      </c>
      <c r="P422" s="371">
        <f t="shared" si="109"/>
        <v>71.449403482948753</v>
      </c>
      <c r="Q422" s="371">
        <f t="shared" si="110"/>
        <v>-89.944711484863163</v>
      </c>
      <c r="R422" s="12">
        <f t="shared" si="111"/>
        <v>90.055288515136837</v>
      </c>
      <c r="S422" s="57">
        <f t="shared" si="112"/>
        <v>4.1940956316191182E-3</v>
      </c>
      <c r="T422" s="12">
        <f t="shared" si="95"/>
        <v>71.449403482948753</v>
      </c>
    </row>
    <row r="423" spans="1:20" x14ac:dyDescent="0.3">
      <c r="A423" s="57">
        <f t="shared" si="96"/>
        <v>26.452418713683407</v>
      </c>
      <c r="B423" s="12">
        <f t="shared" si="113"/>
        <v>4.2100331950192702</v>
      </c>
      <c r="C423" s="57" t="str">
        <f t="shared" si="97"/>
        <v>3.6056403081759-3722.39779186986i</v>
      </c>
      <c r="D423" s="57" t="str">
        <f t="shared" si="98"/>
        <v>3.47083333286848-2520.24846766525i</v>
      </c>
      <c r="E423" s="57" t="str">
        <f t="shared" si="99"/>
        <v>162.469537251448+0.00251235282985189i</v>
      </c>
      <c r="F423" s="57" t="str">
        <f t="shared" si="100"/>
        <v>3.0795795793363-47301.9600029254i</v>
      </c>
      <c r="G423" s="57" t="str">
        <f t="shared" si="101"/>
        <v>0.999999999921003-8.88801268709551E-06i</v>
      </c>
      <c r="H423" s="57" t="str">
        <f t="shared" si="102"/>
        <v>550.000100849871-0.0484608966333972i</v>
      </c>
      <c r="I423" s="57" t="str">
        <f t="shared" si="103"/>
        <v>-4.05232241603714-176141.889418287i</v>
      </c>
      <c r="K423" s="57" t="str">
        <f t="shared" si="104"/>
        <v>0.00909090735339216-3.85461943765346E-06i</v>
      </c>
      <c r="L423" s="57" t="str">
        <f t="shared" si="105"/>
        <v>0.00075-157.515526718595i</v>
      </c>
      <c r="M423" s="57" t="str">
        <f t="shared" si="106"/>
        <v>0.00075-24.8186229073417i</v>
      </c>
      <c r="N423" s="57">
        <f t="shared" si="107"/>
        <v>90.055498611121436</v>
      </c>
      <c r="O423" s="57">
        <f t="shared" si="108"/>
        <v>71.416459712799508</v>
      </c>
      <c r="P423" s="371">
        <f t="shared" si="109"/>
        <v>71.416459712799508</v>
      </c>
      <c r="Q423" s="371">
        <f t="shared" si="110"/>
        <v>-89.944501388878564</v>
      </c>
      <c r="R423" s="12">
        <f t="shared" si="111"/>
        <v>90.055498611121436</v>
      </c>
      <c r="S423" s="57">
        <f t="shared" si="112"/>
        <v>4.21003319501927E-3</v>
      </c>
      <c r="T423" s="12">
        <f t="shared" si="95"/>
        <v>71.416459712799508</v>
      </c>
    </row>
    <row r="424" spans="1:20" x14ac:dyDescent="0.3">
      <c r="A424" s="57">
        <f t="shared" si="96"/>
        <v>26.552937904795407</v>
      </c>
      <c r="B424" s="12">
        <f t="shared" si="113"/>
        <v>4.2260313211603435</v>
      </c>
      <c r="C424" s="57" t="str">
        <f t="shared" si="97"/>
        <v>3.60564030321581-3708.30623937849i</v>
      </c>
      <c r="D424" s="57" t="str">
        <f t="shared" si="98"/>
        <v>3.47083333286494-2510.70777841313i</v>
      </c>
      <c r="E424" s="57" t="str">
        <f t="shared" si="99"/>
        <v>162.469537253654+0.0025218997717925i</v>
      </c>
      <c r="F424" s="57" t="str">
        <f t="shared" si="100"/>
        <v>3.07957957933445-47122.893009697i</v>
      </c>
      <c r="G424" s="57" t="str">
        <f t="shared" si="101"/>
        <v>0.999999999920402-0.0000089217871353011i</v>
      </c>
      <c r="H424" s="57" t="str">
        <f t="shared" si="102"/>
        <v>550.000101617783-0.0486450485416235i</v>
      </c>
      <c r="I424" s="57" t="str">
        <f t="shared" si="103"/>
        <v>-4.05232255994924-175475.084352149i</v>
      </c>
      <c r="K424" s="57" t="str">
        <f t="shared" si="104"/>
        <v>0.00909090734016199-0.000003869266985528i</v>
      </c>
      <c r="L424" s="57" t="str">
        <f t="shared" si="105"/>
        <v>0.00075-156.919233630798i</v>
      </c>
      <c r="M424" s="57" t="str">
        <f t="shared" si="106"/>
        <v>0.00075-24.7246691645165i</v>
      </c>
      <c r="N424" s="57">
        <f t="shared" si="107"/>
        <v>90.055709505466496</v>
      </c>
      <c r="O424" s="57">
        <f t="shared" si="108"/>
        <v>71.383515943082642</v>
      </c>
      <c r="P424" s="371">
        <f t="shared" si="109"/>
        <v>71.383515943082642</v>
      </c>
      <c r="Q424" s="371">
        <f t="shared" si="110"/>
        <v>-89.944290494533504</v>
      </c>
      <c r="R424" s="12">
        <f t="shared" si="111"/>
        <v>90.055709505466496</v>
      </c>
      <c r="S424" s="57">
        <f t="shared" si="112"/>
        <v>4.2260313211603439E-3</v>
      </c>
      <c r="T424" s="12">
        <f t="shared" si="95"/>
        <v>71.383515943082642</v>
      </c>
    </row>
    <row r="425" spans="1:20" x14ac:dyDescent="0.3">
      <c r="A425" s="57">
        <f t="shared" si="96"/>
        <v>26.653839068833626</v>
      </c>
      <c r="B425" s="12">
        <f t="shared" si="113"/>
        <v>4.2420902401807528</v>
      </c>
      <c r="C425" s="57" t="str">
        <f t="shared" si="97"/>
        <v>3.60564029821793-3694.26803211732i</v>
      </c>
      <c r="D425" s="57" t="str">
        <f t="shared" si="98"/>
        <v>3.47083333286138-2501.20320653532i</v>
      </c>
      <c r="E425" s="57" t="str">
        <f t="shared" si="99"/>
        <v>162.469537255876+0.0025314829921261i</v>
      </c>
      <c r="F425" s="57" t="str">
        <f t="shared" si="100"/>
        <v>3.07957957933258-46944.5038951048i</v>
      </c>
      <c r="G425" s="57" t="str">
        <f t="shared" si="101"/>
        <v>0.999999999919796-8.95568992640982E-06i</v>
      </c>
      <c r="H425" s="57" t="str">
        <f t="shared" si="102"/>
        <v>550.000102391546-0.0488299002328386i</v>
      </c>
      <c r="I425" s="57" t="str">
        <f t="shared" si="103"/>
        <v>-4.05232270495841-174810.803554012i</v>
      </c>
      <c r="K425" s="57" t="str">
        <f t="shared" si="104"/>
        <v>0.00909090732683102-3.88397019401588E-06i</v>
      </c>
      <c r="L425" s="57" t="str">
        <f t="shared" si="105"/>
        <v>0.00075-156.325197878859i</v>
      </c>
      <c r="M425" s="57" t="str">
        <f t="shared" si="106"/>
        <v>0.00075-24.6310710943579i</v>
      </c>
      <c r="N425" s="57">
        <f t="shared" si="107"/>
        <v>90.055921201205763</v>
      </c>
      <c r="O425" s="57">
        <f t="shared" si="108"/>
        <v>71.350572173801311</v>
      </c>
      <c r="P425" s="371">
        <f t="shared" si="109"/>
        <v>71.350572173801311</v>
      </c>
      <c r="Q425" s="371">
        <f t="shared" si="110"/>
        <v>-89.944078798794237</v>
      </c>
      <c r="R425" s="12">
        <f t="shared" si="111"/>
        <v>90.055921201205763</v>
      </c>
      <c r="S425" s="57">
        <f t="shared" si="112"/>
        <v>4.2420902401807525E-3</v>
      </c>
      <c r="T425" s="12">
        <f t="shared" si="95"/>
        <v>71.350572173801311</v>
      </c>
    </row>
    <row r="426" spans="1:20" x14ac:dyDescent="0.3">
      <c r="A426" s="57">
        <f t="shared" si="96"/>
        <v>26.755123657295197</v>
      </c>
      <c r="B426" s="12">
        <f t="shared" si="113"/>
        <v>4.25821018309344</v>
      </c>
      <c r="C426" s="57" t="str">
        <f t="shared" si="97"/>
        <v>3.60564029318196-3680.28296814201i</v>
      </c>
      <c r="D426" s="57" t="str">
        <f t="shared" si="98"/>
        <v>3.47083333285778-2491.73461530534i</v>
      </c>
      <c r="E426" s="57" t="str">
        <f t="shared" si="99"/>
        <v>162.469537258114+0.0025411026287107i</v>
      </c>
      <c r="F426" s="57" t="str">
        <f t="shared" si="100"/>
        <v>3.07957957933071-46766.7900929615i</v>
      </c>
      <c r="G426" s="57" t="str">
        <f t="shared" si="101"/>
        <v>0.999999999919185-8.98972154812469E-06i</v>
      </c>
      <c r="H426" s="57" t="str">
        <f t="shared" si="102"/>
        <v>550.000103171202-0.0490154543662807i</v>
      </c>
      <c r="I426" s="57" t="str">
        <f t="shared" si="103"/>
        <v>-4.05232285107208-174149.037467972i</v>
      </c>
      <c r="K426" s="57" t="str">
        <f t="shared" si="104"/>
        <v>0.00909090731339854-3.89872927462668E-06i</v>
      </c>
      <c r="L426" s="57" t="str">
        <f t="shared" si="105"/>
        <v>0.00075-155.733410917372i</v>
      </c>
      <c r="M426" s="57" t="str">
        <f t="shared" si="106"/>
        <v>0.00075-24.5378273504264i</v>
      </c>
      <c r="N426" s="57">
        <f t="shared" si="107"/>
        <v>90.056133701384454</v>
      </c>
      <c r="O426" s="57">
        <f t="shared" si="108"/>
        <v>71.317628404958782</v>
      </c>
      <c r="P426" s="371">
        <f t="shared" si="109"/>
        <v>71.317628404958782</v>
      </c>
      <c r="Q426" s="371">
        <f t="shared" si="110"/>
        <v>-89.943866298615546</v>
      </c>
      <c r="R426" s="12">
        <f t="shared" si="111"/>
        <v>90.056133701384454</v>
      </c>
      <c r="S426" s="57">
        <f t="shared" si="112"/>
        <v>4.2582101830934398E-3</v>
      </c>
      <c r="T426" s="12">
        <f t="shared" si="95"/>
        <v>71.317628404958782</v>
      </c>
    </row>
    <row r="427" spans="1:20" x14ac:dyDescent="0.3">
      <c r="A427" s="57">
        <f t="shared" si="96"/>
        <v>26.856793127192923</v>
      </c>
      <c r="B427" s="12">
        <f t="shared" si="113"/>
        <v>4.2743913817891954</v>
      </c>
      <c r="C427" s="57" t="str">
        <f t="shared" si="97"/>
        <v>3.60564028810769-3666.35084627281i</v>
      </c>
      <c r="D427" s="57" t="str">
        <f t="shared" si="98"/>
        <v>3.47083333285416-2482.30186851434i</v>
      </c>
      <c r="E427" s="57" t="str">
        <f t="shared" si="99"/>
        <v>162.469537260371+0.0025507588199282i</v>
      </c>
      <c r="F427" s="57" t="str">
        <f t="shared" si="100"/>
        <v>3.07957957932881-46589.7490467946i</v>
      </c>
      <c r="G427" s="57" t="str">
        <f t="shared" si="101"/>
        <v>0.99999999991857-0.000009023882490002i</v>
      </c>
      <c r="H427" s="57" t="str">
        <f t="shared" si="102"/>
        <v>550.000103956791-0.0492017136112906i</v>
      </c>
      <c r="I427" s="57" t="str">
        <f t="shared" si="103"/>
        <v>-4.05232299829705-173489.776574301i</v>
      </c>
      <c r="K427" s="57" t="str">
        <f t="shared" si="104"/>
        <v>0.00909090729986381-3.91354443967375E-06i</v>
      </c>
      <c r="L427" s="57" t="str">
        <f t="shared" si="105"/>
        <v>0.00075-155.143864233286i</v>
      </c>
      <c r="M427" s="57" t="str">
        <f t="shared" si="106"/>
        <v>0.00075-24.4449365913791i</v>
      </c>
      <c r="N427" s="57">
        <f t="shared" si="107"/>
        <v>90.056347009059422</v>
      </c>
      <c r="O427" s="57">
        <f t="shared" si="108"/>
        <v>71.284684636558609</v>
      </c>
      <c r="P427" s="371">
        <f t="shared" si="109"/>
        <v>71.284684636558609</v>
      </c>
      <c r="Q427" s="371">
        <f t="shared" si="110"/>
        <v>-89.943652990940578</v>
      </c>
      <c r="R427" s="12">
        <f t="shared" si="111"/>
        <v>90.056347009059422</v>
      </c>
      <c r="S427" s="57">
        <f t="shared" si="112"/>
        <v>4.2743913817891955E-3</v>
      </c>
      <c r="T427" s="12">
        <f t="shared" si="95"/>
        <v>71.284684636558609</v>
      </c>
    </row>
    <row r="428" spans="1:20" x14ac:dyDescent="0.3">
      <c r="A428" s="57">
        <f t="shared" si="96"/>
        <v>26.958848941076258</v>
      </c>
      <c r="B428" s="12">
        <f t="shared" si="113"/>
        <v>4.2906340690399949</v>
      </c>
      <c r="C428" s="57" t="str">
        <f t="shared" si="97"/>
        <v>3.60564028299472-3652.47146609136i</v>
      </c>
      <c r="D428" s="57" t="str">
        <f t="shared" si="98"/>
        <v>3.47083333285049-2472.90483046908i</v>
      </c>
      <c r="E428" s="57" t="str">
        <f t="shared" si="99"/>
        <v>162.469537262644+0.00256045170468639i</v>
      </c>
      <c r="F428" s="57" t="str">
        <f t="shared" si="100"/>
        <v>3.07957957932689-46413.3782098088i</v>
      </c>
      <c r="G428" s="57" t="str">
        <f t="shared" si="101"/>
        <v>0.999999999917949-9.05817324345839E-06i</v>
      </c>
      <c r="H428" s="57" t="str">
        <f t="shared" si="102"/>
        <v>550.000104748368-0.0493886806473698i</v>
      </c>
      <c r="I428" s="57" t="str">
        <f t="shared" si="103"/>
        <v>-4.05232314664469-172833.011389313i</v>
      </c>
      <c r="K428" s="57" t="str">
        <f t="shared" si="104"/>
        <v>0.00909090728622595-3.92841590227702E-06i</v>
      </c>
      <c r="L428" s="57" t="str">
        <f t="shared" si="105"/>
        <v>0.00075-154.556549345772i</v>
      </c>
      <c r="M428" s="57" t="str">
        <f t="shared" si="106"/>
        <v>0.00075-24.3523974809514i</v>
      </c>
      <c r="N428" s="57">
        <f t="shared" si="107"/>
        <v>90.056561127299091</v>
      </c>
      <c r="O428" s="57">
        <f t="shared" si="108"/>
        <v>71.251740868603918</v>
      </c>
      <c r="P428" s="371">
        <f t="shared" si="109"/>
        <v>71.251740868603918</v>
      </c>
      <c r="Q428" s="371">
        <f t="shared" si="110"/>
        <v>-89.943438872700909</v>
      </c>
      <c r="R428" s="12">
        <f t="shared" si="111"/>
        <v>90.056561127299091</v>
      </c>
      <c r="S428" s="57">
        <f t="shared" si="112"/>
        <v>4.2906340690399948E-3</v>
      </c>
      <c r="T428" s="12">
        <f t="shared" ref="T428:T491" si="114">P428</f>
        <v>71.251740868603918</v>
      </c>
    </row>
    <row r="429" spans="1:20" x14ac:dyDescent="0.3">
      <c r="A429" s="57">
        <f t="shared" ref="A429:A492" si="115">2*PI()*B429</f>
        <v>27.061292567052348</v>
      </c>
      <c r="B429" s="12">
        <f t="shared" si="113"/>
        <v>4.3069384785023468</v>
      </c>
      <c r="C429" s="57" t="str">
        <f t="shared" ref="C429:C492" si="116">IMPRODUCT(D429,E429,$C$40,,K429,$C$41)</f>
        <v>3.60564027784292-3638.64462793826i</v>
      </c>
      <c r="D429" s="57" t="str">
        <f t="shared" ref="D429:D492" si="117">IMDIV(IMPRODUCT($C$37,$C$38,COMPLEX(1,A429/$C$38)),IMSUM(-1*A429*A429/$C$39,COMPLEX(0,1*A429)))</f>
        <v>3.47083333284684-2463.54336599004i</v>
      </c>
      <c r="E429" s="57" t="str">
        <f t="shared" ref="E429:E492" si="118">IMDIV(IMPRODUCT(IMSUM(F429,G429),$C$29,H429),IMSUM(1,I429))</f>
        <v>162.469537264935+0.00257018142242086i</v>
      </c>
      <c r="F429" s="57" t="str">
        <f t="shared" ref="F429:F492" si="119">IMDIV(IMPRODUCT($C$14,$C$15,COMPLEX(1,A429/$C$15)),IMSUM(-1*A429*A429/$C$16,COMPLEX(0,A429)))</f>
        <v>3.07957957932497-46237.6750448509i</v>
      </c>
      <c r="G429" s="57" t="str">
        <f t="shared" ref="G429:G492" si="120">IMDIV(1,COMPLEX(1,A429*$C$9*$C$10))</f>
        <v>0.999999999917325-9.09259430177786E-06i</v>
      </c>
      <c r="H429" s="57" t="str">
        <f t="shared" ref="H429:H492" si="121">IMDIV($C$3,IMSUM(K429,COMPLEX(0,$C$28*A429)))</f>
        <v>550.000105545963-0.0495763581641788i</v>
      </c>
      <c r="I429" s="57" t="str">
        <f t="shared" ref="I429:I492" si="122">IMPRODUCT(F429,$C$29,H429,$C$31)</f>
        <v>-4.05232329611972-172178.732465215i</v>
      </c>
      <c r="K429" s="57" t="str">
        <f t="shared" ref="K429:K492" si="123">IF($C$26&lt;=0,IMDIV(1,IMSUM(IMDIV(1,L429),1/$C$18)),IMDIV(1,IMSUM(IMDIV(1,L429),1/$C$18,IMDIV(1,M429))))</f>
        <v>0.00909090727248437-3.94334387636656E-06i</v>
      </c>
      <c r="L429" s="57" t="str">
        <f t="shared" ref="L429:L492" si="124">IMSUM($C$21/$C$22,IMDIV(1,COMPLEX(0,$C$20*$C$22*A429)))</f>
        <v>0.00075-153.971457806109i</v>
      </c>
      <c r="M429" s="57" t="str">
        <f t="shared" ref="M429:M492" si="125">IMSUM($C$25/$C$26,IMDIV(1,COMPLEX(0,$C$24*$C$26*A429)))</f>
        <v>0.00075-24.2602086879373i</v>
      </c>
      <c r="N429" s="57">
        <f t="shared" ref="N429:N492" si="126">ABS(R429)</f>
        <v>90.056776059183548</v>
      </c>
      <c r="O429" s="57">
        <f t="shared" ref="O429:O492" si="127">ABS(P429)</f>
        <v>71.218797101098403</v>
      </c>
      <c r="P429" s="371">
        <f t="shared" ref="P429:P492" si="128">20*LOG10(IMABS(C429))</f>
        <v>71.218797101098403</v>
      </c>
      <c r="Q429" s="371">
        <f t="shared" ref="Q429:Q492" si="129">IMARGUMENT(C429)*180/PI()</f>
        <v>-89.943223940816452</v>
      </c>
      <c r="R429" s="12">
        <f t="shared" ref="R429:R492" si="130">IF(Q429&lt;0,Q429+180,Q429-180)</f>
        <v>90.056776059183548</v>
      </c>
      <c r="S429" s="57">
        <f t="shared" ref="S429:S492" si="131">B429/1000</f>
        <v>4.3069384785023469E-3</v>
      </c>
      <c r="T429" s="12">
        <f t="shared" si="114"/>
        <v>71.218797101098403</v>
      </c>
    </row>
    <row r="430" spans="1:20" x14ac:dyDescent="0.3">
      <c r="A430" s="57">
        <f t="shared" si="115"/>
        <v>27.164125478807144</v>
      </c>
      <c r="B430" s="12">
        <f t="shared" ref="B430:B493" si="132">B429*(1+B$42)</f>
        <v>4.3233048447206555</v>
      </c>
      <c r="C430" s="57" t="str">
        <f t="shared" si="116"/>
        <v>3.60564027265185-3624.87013290967i</v>
      </c>
      <c r="D430" s="57" t="str">
        <f t="shared" si="117"/>
        <v>3.47083333284314-2454.21734040938i</v>
      </c>
      <c r="E430" s="57" t="str">
        <f t="shared" si="118"/>
        <v>162.469537267243+0.0025799481130972i</v>
      </c>
      <c r="F430" s="57" t="str">
        <f t="shared" si="119"/>
        <v>3.07957957932304-46062.6370243715i</v>
      </c>
      <c r="G430" s="57" t="str">
        <f t="shared" si="120"/>
        <v>0.999999999916695-9.12714616011887E-06i</v>
      </c>
      <c r="H430" s="57" t="str">
        <f t="shared" si="121"/>
        <v>550.000106349636-0.0497647488616261i</v>
      </c>
      <c r="I430" s="57" t="str">
        <f t="shared" si="122"/>
        <v>-4.05232344673446-171526.930389989i</v>
      </c>
      <c r="K430" s="57" t="str">
        <f t="shared" si="123"/>
        <v>0.00909090725863809-3.95832857668503E-06i</v>
      </c>
      <c r="L430" s="57" t="str">
        <f t="shared" si="124"/>
        <v>0.00075-153.388581197558i</v>
      </c>
      <c r="M430" s="57" t="str">
        <f t="shared" si="125"/>
        <v>0.00075-24.1683688861699i</v>
      </c>
      <c r="N430" s="57">
        <f t="shared" si="126"/>
        <v>90.056991807804607</v>
      </c>
      <c r="O430" s="57">
        <f t="shared" si="127"/>
        <v>71.185853334045206</v>
      </c>
      <c r="P430" s="371">
        <f t="shared" si="128"/>
        <v>71.185853334045206</v>
      </c>
      <c r="Q430" s="371">
        <f t="shared" si="129"/>
        <v>-89.943008192195393</v>
      </c>
      <c r="R430" s="12">
        <f t="shared" si="130"/>
        <v>90.056991807804607</v>
      </c>
      <c r="S430" s="57">
        <f t="shared" si="131"/>
        <v>4.3233048447206554E-3</v>
      </c>
      <c r="T430" s="12">
        <f t="shared" si="114"/>
        <v>71.185853334045206</v>
      </c>
    </row>
    <row r="431" spans="1:20" x14ac:dyDescent="0.3">
      <c r="A431" s="57">
        <f t="shared" si="115"/>
        <v>27.267349155626611</v>
      </c>
      <c r="B431" s="12">
        <f t="shared" si="132"/>
        <v>4.3397334031305936</v>
      </c>
      <c r="C431" s="57" t="str">
        <f t="shared" si="116"/>
        <v>3.60564026742122-3611.14778285485i</v>
      </c>
      <c r="D431" s="57" t="str">
        <f t="shared" si="117"/>
        <v>3.4708333328394-2444.92661956909i</v>
      </c>
      <c r="E431" s="57" t="str">
        <f t="shared" si="118"/>
        <v>162.469537269568+0.00258975191721254i</v>
      </c>
      <c r="F431" s="57" t="str">
        <f t="shared" si="119"/>
        <v>3.07957957932109-45888.26163039i</v>
      </c>
      <c r="G431" s="57" t="str">
        <f t="shared" si="120"/>
        <v>0.999999999916061-0.0000091618293155215i</v>
      </c>
      <c r="H431" s="57" t="str">
        <f t="shared" si="121"/>
        <v>550.000107159431-0.0499538554498629i</v>
      </c>
      <c r="I431" s="57" t="str">
        <f t="shared" si="122"/>
        <v>-4.05232359849623-170877.595787244i</v>
      </c>
      <c r="K431" s="57" t="str">
        <f t="shared" si="123"/>
        <v>0.00909090724468635-3.97337021879132E-06i</v>
      </c>
      <c r="L431" s="57" t="str">
        <f t="shared" si="124"/>
        <v>0.00075-152.807911135244i</v>
      </c>
      <c r="M431" s="57" t="str">
        <f t="shared" si="125"/>
        <v>0.00075-24.0768767545028i</v>
      </c>
      <c r="N431" s="57">
        <f t="shared" si="126"/>
        <v>90.057208376265791</v>
      </c>
      <c r="O431" s="57">
        <f t="shared" si="127"/>
        <v>71.15290956744775</v>
      </c>
      <c r="P431" s="371">
        <f t="shared" si="128"/>
        <v>71.15290956744775</v>
      </c>
      <c r="Q431" s="371">
        <f t="shared" si="129"/>
        <v>-89.942791623734209</v>
      </c>
      <c r="R431" s="12">
        <f t="shared" si="130"/>
        <v>90.057208376265791</v>
      </c>
      <c r="S431" s="57">
        <f t="shared" si="131"/>
        <v>4.3397334031305933E-3</v>
      </c>
      <c r="T431" s="12">
        <f t="shared" si="114"/>
        <v>71.15290956744775</v>
      </c>
    </row>
    <row r="432" spans="1:20" x14ac:dyDescent="0.3">
      <c r="A432" s="57">
        <f t="shared" si="115"/>
        <v>27.370965082417992</v>
      </c>
      <c r="B432" s="12">
        <f t="shared" si="132"/>
        <v>4.35622439006249</v>
      </c>
      <c r="C432" s="57" t="str">
        <f t="shared" si="116"/>
        <v>3.60564026215076-3597.4773803733i</v>
      </c>
      <c r="D432" s="57" t="str">
        <f t="shared" si="117"/>
        <v>3.47083333283562-2435.67106981906i</v>
      </c>
      <c r="E432" s="57" t="str">
        <f t="shared" si="118"/>
        <v>162.469537271912+0.00259959297579829i</v>
      </c>
      <c r="F432" s="57" t="str">
        <f t="shared" si="119"/>
        <v>3.07957957931911-45714.5463544579i</v>
      </c>
      <c r="G432" s="57" t="str">
        <f t="shared" si="120"/>
        <v>0.999999999915422-9.19664426691461E-06i</v>
      </c>
      <c r="H432" s="57" t="str">
        <f t="shared" si="121"/>
        <v>550.00010797539-0.0501436806493414i</v>
      </c>
      <c r="I432" s="57" t="str">
        <f t="shared" si="122"/>
        <v>-4.05232375141296-170230.719316081i</v>
      </c>
      <c r="K432" s="57" t="str">
        <f t="shared" si="123"/>
        <v>0.0090909072306284-3.98846901906345E-06i</v>
      </c>
      <c r="L432" s="57" t="str">
        <f t="shared" si="124"/>
        <v>0.00075-152.229439266033i</v>
      </c>
      <c r="M432" s="57" t="str">
        <f t="shared" si="125"/>
        <v>0.00075-23.9857309767909i</v>
      </c>
      <c r="N432" s="57">
        <f t="shared" si="126"/>
        <v>90.05742576768246</v>
      </c>
      <c r="O432" s="57">
        <f t="shared" si="127"/>
        <v>71.11996580130976</v>
      </c>
      <c r="P432" s="371">
        <f t="shared" si="128"/>
        <v>71.11996580130976</v>
      </c>
      <c r="Q432" s="371">
        <f t="shared" si="129"/>
        <v>-89.94257423231754</v>
      </c>
      <c r="R432" s="12">
        <f t="shared" si="130"/>
        <v>90.05742576768246</v>
      </c>
      <c r="S432" s="57">
        <f t="shared" si="131"/>
        <v>4.3562243900624898E-3</v>
      </c>
      <c r="T432" s="12">
        <f t="shared" si="114"/>
        <v>71.11996580130976</v>
      </c>
    </row>
    <row r="433" spans="1:20" x14ac:dyDescent="0.3">
      <c r="A433" s="57">
        <f t="shared" si="115"/>
        <v>27.474974749731178</v>
      </c>
      <c r="B433" s="12">
        <f t="shared" si="132"/>
        <v>4.3727780427447271</v>
      </c>
      <c r="C433" s="57" t="str">
        <f t="shared" si="116"/>
        <v>3.60564025684022-3583.8587288116i</v>
      </c>
      <c r="D433" s="57" t="str">
        <f t="shared" si="117"/>
        <v>3.47083333283184-2426.45055801507i</v>
      </c>
      <c r="E433" s="57" t="str">
        <f t="shared" si="118"/>
        <v>162.469537274274+0.00260947143042155i</v>
      </c>
      <c r="F433" s="57" t="str">
        <f t="shared" si="119"/>
        <v>3.07957957931713-45541.4886976225i</v>
      </c>
      <c r="G433" s="57" t="str">
        <f t="shared" si="120"/>
        <v>0.999999999914778-9.23159151512294E-06i</v>
      </c>
      <c r="H433" s="57" t="str">
        <f t="shared" si="121"/>
        <v>550.000108797563-0.05033422719086i</v>
      </c>
      <c r="I433" s="57" t="str">
        <f t="shared" si="122"/>
        <v>-4.05232390549468-169586.291670966i</v>
      </c>
      <c r="K433" s="57" t="str">
        <f t="shared" si="123"/>
        <v>0.00909090721646339-4.00362519470151E-06i</v>
      </c>
      <c r="L433" s="57" t="str">
        <f t="shared" si="124"/>
        <v>0.00075-151.653157268413i</v>
      </c>
      <c r="M433" s="57" t="str">
        <f t="shared" si="125"/>
        <v>0.00075-23.8949302418719i</v>
      </c>
      <c r="N433" s="57">
        <f t="shared" si="126"/>
        <v>90.05764398518177</v>
      </c>
      <c r="O433" s="57">
        <f t="shared" si="127"/>
        <v>71.087022035634547</v>
      </c>
      <c r="P433" s="371">
        <f t="shared" si="128"/>
        <v>71.087022035634547</v>
      </c>
      <c r="Q433" s="371">
        <f t="shared" si="129"/>
        <v>-89.94235601481823</v>
      </c>
      <c r="R433" s="12">
        <f t="shared" si="130"/>
        <v>90.05764398518177</v>
      </c>
      <c r="S433" s="57">
        <f t="shared" si="131"/>
        <v>4.3727780427447269E-3</v>
      </c>
      <c r="T433" s="12">
        <f t="shared" si="114"/>
        <v>71.087022035634547</v>
      </c>
    </row>
    <row r="434" spans="1:20" x14ac:dyDescent="0.3">
      <c r="A434" s="57">
        <f t="shared" si="115"/>
        <v>27.579379653780155</v>
      </c>
      <c r="B434" s="12">
        <f t="shared" si="132"/>
        <v>4.389394599307157</v>
      </c>
      <c r="C434" s="57" t="str">
        <f t="shared" si="116"/>
        <v>3.6056402514892-3570.29163226091i</v>
      </c>
      <c r="D434" s="57" t="str">
        <f t="shared" si="117"/>
        <v>3.47083333282802-2417.26495151699i</v>
      </c>
      <c r="E434" s="57" t="str">
        <f t="shared" si="118"/>
        <v>162.469537276652+0.00261938742318735i</v>
      </c>
      <c r="F434" s="57" t="str">
        <f t="shared" si="119"/>
        <v>3.07957957931513-45369.0861703915i</v>
      </c>
      <c r="G434" s="57" t="str">
        <f t="shared" si="120"/>
        <v>0.999999999914129-9.26667156287439E-06i</v>
      </c>
      <c r="H434" s="57" t="str">
        <f t="shared" si="121"/>
        <v>550.000109625993-0.0505254978155848i</v>
      </c>
      <c r="I434" s="57" t="str">
        <f t="shared" si="122"/>
        <v>-4.05232406074877-168944.303581591i</v>
      </c>
      <c r="K434" s="57" t="str">
        <f t="shared" si="123"/>
        <v>0.00909090720219057-4.01883896373112E-06i</v>
      </c>
      <c r="L434" s="57" t="str">
        <f t="shared" si="124"/>
        <v>0.00075-151.079056852374i</v>
      </c>
      <c r="M434" s="57" t="str">
        <f t="shared" si="125"/>
        <v>0.00075-23.8044732435464i</v>
      </c>
      <c r="N434" s="57">
        <f t="shared" si="126"/>
        <v>90.057863031902812</v>
      </c>
      <c r="O434" s="57">
        <f t="shared" si="127"/>
        <v>71.054078270425705</v>
      </c>
      <c r="P434" s="371">
        <f t="shared" si="128"/>
        <v>71.054078270425705</v>
      </c>
      <c r="Q434" s="371">
        <f t="shared" si="129"/>
        <v>-89.942136968097188</v>
      </c>
      <c r="R434" s="12">
        <f t="shared" si="130"/>
        <v>90.057863031902812</v>
      </c>
      <c r="S434" s="57">
        <f t="shared" si="131"/>
        <v>4.3893945993071573E-3</v>
      </c>
      <c r="T434" s="12">
        <f t="shared" si="114"/>
        <v>71.054078270425705</v>
      </c>
    </row>
    <row r="435" spans="1:20" x14ac:dyDescent="0.3">
      <c r="A435" s="57">
        <f t="shared" si="115"/>
        <v>27.684181296464523</v>
      </c>
      <c r="B435" s="12">
        <f t="shared" si="132"/>
        <v>4.4060742987845245</v>
      </c>
      <c r="C435" s="57" t="str">
        <f t="shared" si="116"/>
        <v>3.60564024609743-3556.77589555396i</v>
      </c>
      <c r="D435" s="57" t="str">
        <f t="shared" si="117"/>
        <v>3.47083333282418-2408.11411818677i</v>
      </c>
      <c r="E435" s="57" t="str">
        <f t="shared" si="118"/>
        <v>162.469537279049+0.00262934109674094i</v>
      </c>
      <c r="F435" s="57" t="str">
        <f t="shared" si="119"/>
        <v>3.07957957931312-45197.3362926966i</v>
      </c>
      <c r="G435" s="57" t="str">
        <f t="shared" si="120"/>
        <v>0.999999999913475-9.30188491480723E-06i</v>
      </c>
      <c r="H435" s="57" t="str">
        <f t="shared" si="121"/>
        <v>550.000110460737-0.0507174952751116i</v>
      </c>
      <c r="I435" s="57" t="str">
        <f t="shared" si="122"/>
        <v>-4.05232421718606-168304.745812743i</v>
      </c>
      <c r="K435" s="57" t="str">
        <f t="shared" si="123"/>
        <v>0.00909090718780899-4.03411054500621E-06i</v>
      </c>
      <c r="L435" s="57" t="str">
        <f t="shared" si="124"/>
        <v>0.00075-150.507129759289i</v>
      </c>
      <c r="M435" s="57" t="str">
        <f t="shared" si="125"/>
        <v>0.00075-23.7143586805602i</v>
      </c>
      <c r="N435" s="57">
        <f t="shared" si="126"/>
        <v>90.058082910996561</v>
      </c>
      <c r="O435" s="57">
        <f t="shared" si="127"/>
        <v>71.021134505686689</v>
      </c>
      <c r="P435" s="371">
        <f t="shared" si="128"/>
        <v>71.021134505686689</v>
      </c>
      <c r="Q435" s="371">
        <f t="shared" si="129"/>
        <v>-89.941917089003439</v>
      </c>
      <c r="R435" s="12">
        <f t="shared" si="130"/>
        <v>90.058082910996561</v>
      </c>
      <c r="S435" s="57">
        <f t="shared" si="131"/>
        <v>4.4060742987845243E-3</v>
      </c>
      <c r="T435" s="12">
        <f t="shared" si="114"/>
        <v>71.021134505686689</v>
      </c>
    </row>
    <row r="436" spans="1:20" x14ac:dyDescent="0.3">
      <c r="A436" s="57">
        <f t="shared" si="115"/>
        <v>27.789381185391086</v>
      </c>
      <c r="B436" s="12">
        <f t="shared" si="132"/>
        <v>4.4228173811199056</v>
      </c>
      <c r="C436" s="57" t="str">
        <f t="shared" si="116"/>
        <v>3.60564024066464-3543.3113242624i</v>
      </c>
      <c r="D436" s="57" t="str">
        <f t="shared" si="117"/>
        <v>3.47083333282029-2398.99792638659i</v>
      </c>
      <c r="E436" s="57" t="str">
        <f t="shared" si="118"/>
        <v>162.469537281466+0.00263933259426951i</v>
      </c>
      <c r="F436" s="57" t="str">
        <f t="shared" si="119"/>
        <v>3.07957957931109-45026.236593858i</v>
      </c>
      <c r="G436" s="57" t="str">
        <f t="shared" si="120"/>
        <v>0.999999999912816-9.33723207747735E-06i</v>
      </c>
      <c r="H436" s="57" t="str">
        <f t="shared" si="121"/>
        <v>550.000111301833-0.0509102223314802i</v>
      </c>
      <c r="I436" s="57" t="str">
        <f t="shared" si="122"/>
        <v>-4.05232437481389-167667.609164165i</v>
      </c>
      <c r="K436" s="57" t="str">
        <f t="shared" si="123"/>
        <v>0.00909090717331795-0.0000040494401582125i</v>
      </c>
      <c r="L436" s="57" t="str">
        <f t="shared" si="124"/>
        <v>0.00075-149.937367761794i</v>
      </c>
      <c r="M436" s="57" t="str">
        <f t="shared" si="125"/>
        <v>0.00075-23.6245852565852i</v>
      </c>
      <c r="N436" s="57">
        <f t="shared" si="126"/>
        <v>90.058303625625953</v>
      </c>
      <c r="O436" s="57">
        <f t="shared" si="127"/>
        <v>70.988190741421263</v>
      </c>
      <c r="P436" s="371">
        <f t="shared" si="128"/>
        <v>70.988190741421263</v>
      </c>
      <c r="Q436" s="371">
        <f t="shared" si="129"/>
        <v>-89.941696374374047</v>
      </c>
      <c r="R436" s="12">
        <f t="shared" si="130"/>
        <v>90.058303625625953</v>
      </c>
      <c r="S436" s="57">
        <f t="shared" si="131"/>
        <v>4.4228173811199055E-3</v>
      </c>
      <c r="T436" s="12">
        <f t="shared" si="114"/>
        <v>70.988190741421263</v>
      </c>
    </row>
    <row r="437" spans="1:20" x14ac:dyDescent="0.3">
      <c r="A437" s="57">
        <f t="shared" si="115"/>
        <v>27.894980833895577</v>
      </c>
      <c r="B437" s="12">
        <f t="shared" si="132"/>
        <v>4.4396240871681618</v>
      </c>
      <c r="C437" s="57" t="str">
        <f t="shared" si="116"/>
        <v>3.60564023519048-3529.89772469381i</v>
      </c>
      <c r="D437" s="57" t="str">
        <f t="shared" si="117"/>
        <v>3.47083333281639-2389.91624497699i</v>
      </c>
      <c r="E437" s="57" t="str">
        <f t="shared" si="118"/>
        <v>162.4695372839+0.00264936205950414i</v>
      </c>
      <c r="F437" s="57" t="str">
        <f t="shared" si="119"/>
        <v>3.07957957930904-44855.7846125493i</v>
      </c>
      <c r="G437" s="57" t="str">
        <f t="shared" si="120"/>
        <v>0.999999999912152-9.37271355936555E-06i</v>
      </c>
      <c r="H437" s="57" t="str">
        <f t="shared" si="121"/>
        <v>550.000112149333-0.051103681757234i</v>
      </c>
      <c r="I437" s="57" t="str">
        <f t="shared" si="122"/>
        <v>-4.05232453364167-167032.884470436i</v>
      </c>
      <c r="K437" s="57" t="str">
        <f t="shared" si="123"/>
        <v>0.00909090715871659-4.06482802387044E-06i</v>
      </c>
      <c r="L437" s="57" t="str">
        <f t="shared" si="124"/>
        <v>0.00075-149.369762663672i</v>
      </c>
      <c r="M437" s="57" t="str">
        <f t="shared" si="125"/>
        <v>0.00075-23.5351516802005i</v>
      </c>
      <c r="N437" s="57">
        <f t="shared" si="126"/>
        <v>90.058525178966022</v>
      </c>
      <c r="O437" s="57">
        <f t="shared" si="127"/>
        <v>70.955246977632896</v>
      </c>
      <c r="P437" s="371">
        <f t="shared" si="128"/>
        <v>70.955246977632896</v>
      </c>
      <c r="Q437" s="371">
        <f t="shared" si="129"/>
        <v>-89.941474821033978</v>
      </c>
      <c r="R437" s="12">
        <f t="shared" si="130"/>
        <v>90.058525178966022</v>
      </c>
      <c r="S437" s="57">
        <f t="shared" si="131"/>
        <v>4.4396240871681621E-3</v>
      </c>
      <c r="T437" s="12">
        <f t="shared" si="114"/>
        <v>70.955246977632896</v>
      </c>
    </row>
    <row r="438" spans="1:20" x14ac:dyDescent="0.3">
      <c r="A438" s="57">
        <f t="shared" si="115"/>
        <v>28.000981761064381</v>
      </c>
      <c r="B438" s="12">
        <f t="shared" si="132"/>
        <v>4.456494658699401</v>
      </c>
      <c r="C438" s="57" t="str">
        <f t="shared" si="116"/>
        <v>3.60564022967458-3516.53490388903i</v>
      </c>
      <c r="D438" s="57" t="str">
        <f t="shared" si="117"/>
        <v>3.47083333281245-2380.86894331493i</v>
      </c>
      <c r="E438" s="57" t="str">
        <f t="shared" si="118"/>
        <v>162.469537286351+0.00265942963672243i</v>
      </c>
      <c r="F438" s="57" t="str">
        <f t="shared" si="119"/>
        <v>3.07957957930698-44685.9778967614i</v>
      </c>
      <c r="G438" s="57" t="str">
        <f t="shared" si="120"/>
        <v>0.999999999911483-9.40832987088484E-06i</v>
      </c>
      <c r="H438" s="57" t="str">
        <f t="shared" si="121"/>
        <v>550.000113003287-0.0512978763354529i</v>
      </c>
      <c r="I438" s="57" t="str">
        <f t="shared" si="122"/>
        <v>-4.05232469367875-166400.562600828i</v>
      </c>
      <c r="K438" s="57" t="str">
        <f t="shared" si="123"/>
        <v>0.00909090714400404-4.08027436333843E-06i</v>
      </c>
      <c r="L438" s="57" t="str">
        <f t="shared" si="124"/>
        <v>0.00075-148.804306299733i</v>
      </c>
      <c r="M438" s="57" t="str">
        <f t="shared" si="125"/>
        <v>0.00075-23.4460566648739i</v>
      </c>
      <c r="N438" s="57">
        <f t="shared" si="126"/>
        <v>90.058747574203736</v>
      </c>
      <c r="O438" s="57">
        <f t="shared" si="127"/>
        <v>70.922303214325169</v>
      </c>
      <c r="P438" s="371">
        <f t="shared" si="128"/>
        <v>70.922303214325169</v>
      </c>
      <c r="Q438" s="371">
        <f t="shared" si="129"/>
        <v>-89.941252425796264</v>
      </c>
      <c r="R438" s="12">
        <f t="shared" si="130"/>
        <v>90.058747574203736</v>
      </c>
      <c r="S438" s="57">
        <f t="shared" si="131"/>
        <v>4.4564946586994007E-3</v>
      </c>
      <c r="T438" s="12">
        <f t="shared" si="114"/>
        <v>70.922303214325169</v>
      </c>
    </row>
    <row r="439" spans="1:20" x14ac:dyDescent="0.3">
      <c r="A439" s="57">
        <f t="shared" si="115"/>
        <v>28.107385491756425</v>
      </c>
      <c r="B439" s="12">
        <f t="shared" si="132"/>
        <v>4.4734293384024584</v>
      </c>
      <c r="C439" s="57" t="str">
        <f t="shared" si="116"/>
        <v>3.60564022411674-3503.22266961946i</v>
      </c>
      <c r="D439" s="57" t="str">
        <f t="shared" si="117"/>
        <v>3.47083333280849-2371.85589125194i</v>
      </c>
      <c r="E439" s="57" t="str">
        <f t="shared" si="118"/>
        <v>162.469537288823+0.00266953547075013i</v>
      </c>
      <c r="F439" s="57" t="str">
        <f t="shared" si="119"/>
        <v>3.07957957930491-44516.8140037677i</v>
      </c>
      <c r="G439" s="57" t="str">
        <f t="shared" si="120"/>
        <v>0.999999999910809-9.44408152438784E-06i</v>
      </c>
      <c r="H439" s="57" t="str">
        <f t="shared" si="121"/>
        <v>550.000113863746-0.0514928088597963i</v>
      </c>
      <c r="I439" s="57" t="str">
        <f t="shared" si="122"/>
        <v>-4.05232485493548-165770.634459177i</v>
      </c>
      <c r="K439" s="57" t="str">
        <f t="shared" si="123"/>
        <v>0.00909090712917942-4.09577939881598E-06i</v>
      </c>
      <c r="L439" s="57" t="str">
        <f t="shared" si="124"/>
        <v>0.00075-148.240990535698i</v>
      </c>
      <c r="M439" s="57" t="str">
        <f t="shared" si="125"/>
        <v>0.00075-23.3572989289439i</v>
      </c>
      <c r="N439" s="57">
        <f t="shared" si="126"/>
        <v>90.058970814538327</v>
      </c>
      <c r="O439" s="57">
        <f t="shared" si="127"/>
        <v>70.889359451501889</v>
      </c>
      <c r="P439" s="371">
        <f t="shared" si="128"/>
        <v>70.889359451501889</v>
      </c>
      <c r="Q439" s="371">
        <f t="shared" si="129"/>
        <v>-89.941029185461673</v>
      </c>
      <c r="R439" s="12">
        <f t="shared" si="130"/>
        <v>90.058970814538327</v>
      </c>
      <c r="S439" s="57">
        <f t="shared" si="131"/>
        <v>4.4734293384024581E-3</v>
      </c>
      <c r="T439" s="12">
        <f t="shared" si="114"/>
        <v>70.889359451501889</v>
      </c>
    </row>
    <row r="440" spans="1:20" x14ac:dyDescent="0.3">
      <c r="A440" s="57">
        <f t="shared" si="115"/>
        <v>28.214193556625101</v>
      </c>
      <c r="B440" s="12">
        <f t="shared" si="132"/>
        <v>4.490428369888388</v>
      </c>
      <c r="C440" s="57" t="str">
        <f t="shared" si="116"/>
        <v>3.60564021851658-3489.96083038411i</v>
      </c>
      <c r="D440" s="57" t="str">
        <f t="shared" si="117"/>
        <v>3.4708333328045-2362.87695913222i</v>
      </c>
      <c r="E440" s="57" t="str">
        <f t="shared" si="118"/>
        <v>162.469537291313+0.00267967970696322i</v>
      </c>
      <c r="F440" s="57" t="str">
        <f t="shared" si="119"/>
        <v>3.07957957930282-44348.2905000888i</v>
      </c>
      <c r="G440" s="57" t="str">
        <f t="shared" si="120"/>
        <v>0.99999999991013-9.47996903417407E-06i</v>
      </c>
      <c r="H440" s="57" t="str">
        <f t="shared" si="121"/>
        <v>550.000114730751-0.0516884821345264i</v>
      </c>
      <c r="I440" s="57" t="str">
        <f t="shared" si="122"/>
        <v>-4.05232501741836-165143.090983755i</v>
      </c>
      <c r="K440" s="57" t="str">
        <f t="shared" si="123"/>
        <v>0.009090907114242-4.11134335334715E-06i</v>
      </c>
      <c r="L440" s="57" t="str">
        <f t="shared" si="124"/>
        <v>0.00075-147.679807268079i</v>
      </c>
      <c r="M440" s="57" t="str">
        <f t="shared" si="125"/>
        <v>0.00075-23.2688771956006i</v>
      </c>
      <c r="N440" s="57">
        <f t="shared" si="126"/>
        <v>90.059194903181066</v>
      </c>
      <c r="O440" s="57">
        <f t="shared" si="127"/>
        <v>70.856415689166681</v>
      </c>
      <c r="P440" s="371">
        <f t="shared" si="128"/>
        <v>70.856415689166681</v>
      </c>
      <c r="Q440" s="371">
        <f t="shared" si="129"/>
        <v>-89.940805096818934</v>
      </c>
      <c r="R440" s="12">
        <f t="shared" si="130"/>
        <v>90.059194903181066</v>
      </c>
      <c r="S440" s="57">
        <f t="shared" si="131"/>
        <v>4.4904283698883876E-3</v>
      </c>
      <c r="T440" s="12">
        <f t="shared" si="114"/>
        <v>70.856415689166681</v>
      </c>
    </row>
    <row r="441" spans="1:20" x14ac:dyDescent="0.3">
      <c r="A441" s="57">
        <f t="shared" si="115"/>
        <v>28.321407492140274</v>
      </c>
      <c r="B441" s="12">
        <f t="shared" si="132"/>
        <v>4.5074919976939638</v>
      </c>
      <c r="C441" s="57" t="str">
        <f t="shared" si="116"/>
        <v>3.6056402128737-3476.74919540692i</v>
      </c>
      <c r="D441" s="57" t="str">
        <f t="shared" si="117"/>
        <v>3.47083333280045-2353.93201779084i</v>
      </c>
      <c r="E441" s="57" t="str">
        <f t="shared" si="118"/>
        <v>162.469537293821+0.00268986249129028i</v>
      </c>
      <c r="F441" s="57" t="str">
        <f t="shared" si="119"/>
        <v>3.07957957930071-44180.4049614575i</v>
      </c>
      <c r="G441" s="57" t="str">
        <f t="shared" si="120"/>
        <v>0.999999999909446-9.51599291649742E-06i</v>
      </c>
      <c r="H441" s="57" t="str">
        <f t="shared" si="121"/>
        <v>550.000115604365-0.051884898974586i</v>
      </c>
      <c r="I441" s="57" t="str">
        <f t="shared" si="122"/>
        <v>-4.05232518114049-164517.923147141i</v>
      </c>
      <c r="K441" s="57" t="str">
        <f t="shared" si="123"/>
        <v>0.00909090709919074-4.12696645082322E-06i</v>
      </c>
      <c r="L441" s="57" t="str">
        <f t="shared" si="124"/>
        <v>0.00075-147.120748424067i</v>
      </c>
      <c r="M441" s="57" t="str">
        <f t="shared" si="125"/>
        <v>0.00075-23.1807901928677i</v>
      </c>
      <c r="N441" s="57">
        <f t="shared" si="126"/>
        <v>90.059419843355457</v>
      </c>
      <c r="O441" s="57">
        <f t="shared" si="127"/>
        <v>70.823471927323141</v>
      </c>
      <c r="P441" s="371">
        <f t="shared" si="128"/>
        <v>70.823471927323141</v>
      </c>
      <c r="Q441" s="371">
        <f t="shared" si="129"/>
        <v>-89.940580156644543</v>
      </c>
      <c r="R441" s="12">
        <f t="shared" si="130"/>
        <v>90.059419843355457</v>
      </c>
      <c r="S441" s="57">
        <f t="shared" si="131"/>
        <v>4.5074919976939637E-3</v>
      </c>
      <c r="T441" s="12">
        <f t="shared" si="114"/>
        <v>70.823471927323141</v>
      </c>
    </row>
    <row r="442" spans="1:20" x14ac:dyDescent="0.3">
      <c r="A442" s="57">
        <f t="shared" si="115"/>
        <v>28.42902884061041</v>
      </c>
      <c r="B442" s="12">
        <f t="shared" si="132"/>
        <v>4.5246204672852013</v>
      </c>
      <c r="C442" s="57" t="str">
        <f t="shared" si="116"/>
        <v>3.60564020718796-3463.5875746342i</v>
      </c>
      <c r="D442" s="57" t="str">
        <f t="shared" si="117"/>
        <v>3.47083333279642-2345.02093855181i</v>
      </c>
      <c r="E442" s="57" t="str">
        <f t="shared" si="118"/>
        <v>162.469537296349+0.00270008397021415i</v>
      </c>
      <c r="F442" s="57" t="str">
        <f t="shared" si="119"/>
        <v>3.07957957929859-44013.1549727842i</v>
      </c>
      <c r="G442" s="57" t="str">
        <f t="shared" si="120"/>
        <v>0.999999999908756-9.55215368957353E-06i</v>
      </c>
      <c r="H442" s="57" t="str">
        <f t="shared" si="121"/>
        <v>550.000116484624-0.0520820622055883i</v>
      </c>
      <c r="I442" s="57" t="str">
        <f t="shared" si="122"/>
        <v>-4.05232534610753-163895.121956083i</v>
      </c>
      <c r="K442" s="57" t="str">
        <f t="shared" si="123"/>
        <v>0.00909090708402497-4.14264891598663E-06i</v>
      </c>
      <c r="L442" s="57" t="str">
        <f t="shared" si="124"/>
        <v>0.00075-146.563805961414i</v>
      </c>
      <c r="M442" s="57" t="str">
        <f t="shared" si="125"/>
        <v>0.00075-23.0930366535841i</v>
      </c>
      <c r="N442" s="57">
        <f t="shared" si="126"/>
        <v>90.059645638297269</v>
      </c>
      <c r="O442" s="57">
        <f t="shared" si="127"/>
        <v>70.790528165975275</v>
      </c>
      <c r="P442" s="371">
        <f t="shared" si="128"/>
        <v>70.790528165975275</v>
      </c>
      <c r="Q442" s="371">
        <f t="shared" si="129"/>
        <v>-89.940354361702731</v>
      </c>
      <c r="R442" s="12">
        <f t="shared" si="130"/>
        <v>90.059645638297269</v>
      </c>
      <c r="S442" s="57">
        <f t="shared" si="131"/>
        <v>4.524620467285201E-3</v>
      </c>
      <c r="T442" s="12">
        <f t="shared" si="114"/>
        <v>70.790528165975275</v>
      </c>
    </row>
    <row r="443" spans="1:20" x14ac:dyDescent="0.3">
      <c r="A443" s="57">
        <f t="shared" si="115"/>
        <v>28.537059150204733</v>
      </c>
      <c r="B443" s="12">
        <f t="shared" si="132"/>
        <v>4.5418140250608854</v>
      </c>
      <c r="C443" s="57" t="str">
        <f t="shared" si="116"/>
        <v>3.60564020145886-3450.4757787315i</v>
      </c>
      <c r="D443" s="57" t="str">
        <f t="shared" si="117"/>
        <v>3.47083333279232-2336.14359322626i</v>
      </c>
      <c r="E443" s="57" t="str">
        <f t="shared" si="118"/>
        <v>162.469537298896+0.00271034429077464i</v>
      </c>
      <c r="F443" s="57" t="str">
        <f t="shared" si="119"/>
        <v>3.07957957929645-43846.5381281213i</v>
      </c>
      <c r="G443" s="57" t="str">
        <f t="shared" si="120"/>
        <v>0.999999999908062-9.58845187358724E-06i</v>
      </c>
      <c r="H443" s="57" t="str">
        <f t="shared" si="121"/>
        <v>550.000117371591-0.0522799746639113i</v>
      </c>
      <c r="I443" s="57" t="str">
        <f t="shared" si="122"/>
        <v>-4.05232551233244-163274.678451379i</v>
      </c>
      <c r="K443" s="57" t="str">
        <f t="shared" si="123"/>
        <v>0.00909090706874364-4.15839097443347E-06i</v>
      </c>
      <c r="L443" s="57" t="str">
        <f t="shared" si="124"/>
        <v>0.00075-146.008971868314i</v>
      </c>
      <c r="M443" s="57" t="str">
        <f t="shared" si="125"/>
        <v>0.00075-23.0056153153857i</v>
      </c>
      <c r="N443" s="57">
        <f t="shared" si="126"/>
        <v>90.059872291254564</v>
      </c>
      <c r="O443" s="57">
        <f t="shared" si="127"/>
        <v>70.757584405126593</v>
      </c>
      <c r="P443" s="371">
        <f t="shared" si="128"/>
        <v>70.757584405126593</v>
      </c>
      <c r="Q443" s="371">
        <f t="shared" si="129"/>
        <v>-89.940127708745436</v>
      </c>
      <c r="R443" s="12">
        <f t="shared" si="130"/>
        <v>90.059872291254564</v>
      </c>
      <c r="S443" s="57">
        <f t="shared" si="131"/>
        <v>4.5418140250608856E-3</v>
      </c>
      <c r="T443" s="12">
        <f t="shared" si="114"/>
        <v>70.757584405126593</v>
      </c>
    </row>
    <row r="444" spans="1:20" x14ac:dyDescent="0.3">
      <c r="A444" s="57">
        <f t="shared" si="115"/>
        <v>28.645499974975511</v>
      </c>
      <c r="B444" s="12">
        <f t="shared" si="132"/>
        <v>4.5590729183561169</v>
      </c>
      <c r="C444" s="57" t="str">
        <f t="shared" si="116"/>
        <v>3.60564019568617-3437.41361908135i</v>
      </c>
      <c r="D444" s="57" t="str">
        <f t="shared" si="117"/>
        <v>3.47083333278819-2327.2998541106i</v>
      </c>
      <c r="E444" s="57" t="str">
        <f t="shared" si="118"/>
        <v>162.469537301464+0.00272064360057019i</v>
      </c>
      <c r="F444" s="57" t="str">
        <f t="shared" si="119"/>
        <v>3.07957957929428-43680.5520306297i</v>
      </c>
      <c r="G444" s="57" t="str">
        <f t="shared" si="120"/>
        <v>0.999999999907361-9.62488799070013E-06i</v>
      </c>
      <c r="H444" s="57" t="str">
        <f t="shared" si="121"/>
        <v>550.000118265309-0.052478639196689i</v>
      </c>
      <c r="I444" s="57" t="str">
        <f t="shared" si="122"/>
        <v>-4.05232567982197-162656.583707738i</v>
      </c>
      <c r="K444" s="57" t="str">
        <f t="shared" si="123"/>
        <v>0.009090907053346-0.0000041741928526174i</v>
      </c>
      <c r="L444" s="57" t="str">
        <f t="shared" si="124"/>
        <v>0.00075-145.456238163294i</v>
      </c>
      <c r="M444" s="57" t="str">
        <f t="shared" si="125"/>
        <v>0.00075-22.9185249206871i</v>
      </c>
      <c r="N444" s="57">
        <f t="shared" si="126"/>
        <v>90.060099805487752</v>
      </c>
      <c r="O444" s="57">
        <f t="shared" si="127"/>
        <v>70.724640644781161</v>
      </c>
      <c r="P444" s="371">
        <f t="shared" si="128"/>
        <v>70.724640644781161</v>
      </c>
      <c r="Q444" s="371">
        <f t="shared" si="129"/>
        <v>-89.939900194512248</v>
      </c>
      <c r="R444" s="12">
        <f t="shared" si="130"/>
        <v>90.060099805487752</v>
      </c>
      <c r="S444" s="57">
        <f t="shared" si="131"/>
        <v>4.5590729183561168E-3</v>
      </c>
      <c r="T444" s="12">
        <f t="shared" si="114"/>
        <v>70.724640644781161</v>
      </c>
    </row>
    <row r="445" spans="1:20" x14ac:dyDescent="0.3">
      <c r="A445" s="57">
        <f t="shared" si="115"/>
        <v>28.754352874880418</v>
      </c>
      <c r="B445" s="12">
        <f t="shared" si="132"/>
        <v>4.5763973954458699</v>
      </c>
      <c r="C445" s="57" t="str">
        <f t="shared" si="116"/>
        <v>3.60564018986948-3424.40090778008i</v>
      </c>
      <c r="D445" s="57" t="str">
        <f t="shared" si="117"/>
        <v>3.47083333278404-2318.48959398467i</v>
      </c>
      <c r="E445" s="57" t="str">
        <f t="shared" si="118"/>
        <v>162.469537304049+0.00273098204775995i</v>
      </c>
      <c r="F445" s="57" t="str">
        <f t="shared" si="119"/>
        <v>3.07957957929211-43515.1942925438i</v>
      </c>
      <c r="G445" s="57" t="str">
        <f t="shared" si="120"/>
        <v>0.999999999906656-9.66146256505798E-06i</v>
      </c>
      <c r="H445" s="57" t="str">
        <f t="shared" si="121"/>
        <v>550.000119165832-0.0526780586618871i</v>
      </c>
      <c r="I445" s="57" t="str">
        <f t="shared" si="122"/>
        <v>-4.05232584858603-162040.828833663i</v>
      </c>
      <c r="K445" s="57" t="str">
        <f t="shared" si="123"/>
        <v>0.00909090703783113-4.19005477785242E-06i</v>
      </c>
      <c r="L445" s="57" t="str">
        <f t="shared" si="124"/>
        <v>0.00075-144.905596895093i</v>
      </c>
      <c r="M445" s="57" t="str">
        <f t="shared" si="125"/>
        <v>0.00075-22.8317642166637i</v>
      </c>
      <c r="N445" s="57">
        <f t="shared" si="126"/>
        <v>90.060328184269579</v>
      </c>
      <c r="O445" s="57">
        <f t="shared" si="127"/>
        <v>70.69169688494253</v>
      </c>
      <c r="P445" s="371">
        <f t="shared" si="128"/>
        <v>70.69169688494253</v>
      </c>
      <c r="Q445" s="371">
        <f t="shared" si="129"/>
        <v>-89.939671815730421</v>
      </c>
      <c r="R445" s="12">
        <f t="shared" si="130"/>
        <v>90.060328184269579</v>
      </c>
      <c r="S445" s="57">
        <f t="shared" si="131"/>
        <v>4.5763973954458699E-3</v>
      </c>
      <c r="T445" s="12">
        <f t="shared" si="114"/>
        <v>70.69169688494253</v>
      </c>
    </row>
    <row r="446" spans="1:20" x14ac:dyDescent="0.3">
      <c r="A446" s="57">
        <f t="shared" si="115"/>
        <v>28.863619415804962</v>
      </c>
      <c r="B446" s="12">
        <f t="shared" si="132"/>
        <v>4.5937877055485643</v>
      </c>
      <c r="C446" s="57" t="str">
        <f t="shared" si="116"/>
        <v>3.60564018400856-3411.43745763556i</v>
      </c>
      <c r="D446" s="57" t="str">
        <f t="shared" si="117"/>
        <v>3.47083333277985-2309.71268610992i</v>
      </c>
      <c r="E446" s="57" t="str">
        <f t="shared" si="118"/>
        <v>162.469537306656+0.00274135978106631i</v>
      </c>
      <c r="F446" s="57" t="str">
        <f t="shared" si="119"/>
        <v>3.07957957928991-43350.4625351367i</v>
      </c>
      <c r="G446" s="57" t="str">
        <f t="shared" si="120"/>
        <v>0.999999999905945-9.69817612279831E-06i</v>
      </c>
      <c r="H446" s="57" t="str">
        <f t="shared" si="121"/>
        <v>550.000120073212-0.0528782359283371i</v>
      </c>
      <c r="I446" s="57" t="str">
        <f t="shared" si="122"/>
        <v>-4.05232601863608-161427.40497131i</v>
      </c>
      <c r="K446" s="57" t="str">
        <f t="shared" si="123"/>
        <v>0.00909090702219811-4.20597697831626E-06i</v>
      </c>
      <c r="L446" s="57" t="str">
        <f t="shared" si="124"/>
        <v>0.00075-144.357040142551i</v>
      </c>
      <c r="M446" s="57" t="str">
        <f t="shared" si="125"/>
        <v>0.00075-22.7453319552339i</v>
      </c>
      <c r="N446" s="57">
        <f t="shared" si="126"/>
        <v>90.060557430885339</v>
      </c>
      <c r="O446" s="57">
        <f t="shared" si="127"/>
        <v>70.658753125614794</v>
      </c>
      <c r="P446" s="371">
        <f t="shared" si="128"/>
        <v>70.658753125614794</v>
      </c>
      <c r="Q446" s="371">
        <f t="shared" si="129"/>
        <v>-89.939442569114661</v>
      </c>
      <c r="R446" s="12">
        <f t="shared" si="130"/>
        <v>90.060557430885339</v>
      </c>
      <c r="S446" s="57">
        <f t="shared" si="131"/>
        <v>4.5937877055485642E-3</v>
      </c>
      <c r="T446" s="12">
        <f t="shared" si="114"/>
        <v>70.658753125614794</v>
      </c>
    </row>
    <row r="447" spans="1:20" x14ac:dyDescent="0.3">
      <c r="A447" s="57">
        <f t="shared" si="115"/>
        <v>28.973301169585021</v>
      </c>
      <c r="B447" s="12">
        <f t="shared" si="132"/>
        <v>4.6112440988296486</v>
      </c>
      <c r="C447" s="57" t="str">
        <f t="shared" si="116"/>
        <v>3.60564017810294-3398.52308216412i</v>
      </c>
      <c r="D447" s="57" t="str">
        <f t="shared" si="117"/>
        <v>3.47083333277563-2300.96900422759i</v>
      </c>
      <c r="E447" s="57" t="str">
        <f t="shared" si="118"/>
        <v>162.469537309281+0.0027517769497767i</v>
      </c>
      <c r="F447" s="57" t="str">
        <f t="shared" si="119"/>
        <v>3.07957957928771-43186.3543886872i</v>
      </c>
      <c r="G447" s="57" t="str">
        <f t="shared" si="120"/>
        <v>0.999999999905229-9.73502919205797E-06i</v>
      </c>
      <c r="H447" s="57" t="str">
        <f t="shared" si="121"/>
        <v>550.000120987503-0.0530791738757655i</v>
      </c>
      <c r="I447" s="57" t="str">
        <f t="shared" si="122"/>
        <v>-4.05232618998144-160816.303296375i</v>
      </c>
      <c r="K447" s="57" t="str">
        <f t="shared" si="123"/>
        <v>0.00909090700644601-4.22195968305382E-06i</v>
      </c>
      <c r="L447" s="57" t="str">
        <f t="shared" si="124"/>
        <v>0.00075-143.810560014496i</v>
      </c>
      <c r="M447" s="57" t="str">
        <f t="shared" si="125"/>
        <v>0.00075-22.6592268930403i</v>
      </c>
      <c r="N447" s="57">
        <f t="shared" si="126"/>
        <v>90.060787548632661</v>
      </c>
      <c r="O447" s="57">
        <f t="shared" si="127"/>
        <v>70.625809366801604</v>
      </c>
      <c r="P447" s="371">
        <f t="shared" si="128"/>
        <v>70.625809366801604</v>
      </c>
      <c r="Q447" s="371">
        <f t="shared" si="129"/>
        <v>-89.939212451367339</v>
      </c>
      <c r="R447" s="12">
        <f t="shared" si="130"/>
        <v>90.060787548632661</v>
      </c>
      <c r="S447" s="57">
        <f t="shared" si="131"/>
        <v>4.6112440988296489E-3</v>
      </c>
      <c r="T447" s="12">
        <f t="shared" si="114"/>
        <v>70.625809366801604</v>
      </c>
    </row>
    <row r="448" spans="1:20" x14ac:dyDescent="0.3">
      <c r="A448" s="57">
        <f t="shared" si="115"/>
        <v>29.083399714029447</v>
      </c>
      <c r="B448" s="12">
        <f t="shared" si="132"/>
        <v>4.6287668264052018</v>
      </c>
      <c r="C448" s="57" t="str">
        <f t="shared" si="116"/>
        <v>3.60564017215241-3385.6575955882i</v>
      </c>
      <c r="D448" s="57" t="str">
        <f t="shared" si="117"/>
        <v>3.47083333277141-2292.25842255688i</v>
      </c>
      <c r="E448" s="57" t="str">
        <f t="shared" si="118"/>
        <v>162.469537311926+0.00276223370374584i</v>
      </c>
      <c r="F448" s="57" t="str">
        <f t="shared" si="119"/>
        <v>3.0795795792855-43022.8674924442i</v>
      </c>
      <c r="G448" s="57" t="str">
        <f t="shared" si="120"/>
        <v>0.999999999904507-9.77202230298075E-06i</v>
      </c>
      <c r="H448" s="57" t="str">
        <f t="shared" si="121"/>
        <v>550.000121908756-0.053280875394841i</v>
      </c>
      <c r="I448" s="57" t="str">
        <f t="shared" si="122"/>
        <v>-4.05232636263097-160207.515017952i</v>
      </c>
      <c r="K448" s="57" t="str">
        <f t="shared" si="123"/>
        <v>0.00909090699057398-4.23800312198038E-06i</v>
      </c>
      <c r="L448" s="57" t="str">
        <f t="shared" si="124"/>
        <v>0.00075-143.266148649627i</v>
      </c>
      <c r="M448" s="57" t="str">
        <f t="shared" si="125"/>
        <v>0.00075-22.5734477914328i</v>
      </c>
      <c r="N448" s="57">
        <f t="shared" si="126"/>
        <v>90.061018540821834</v>
      </c>
      <c r="O448" s="57">
        <f t="shared" si="127"/>
        <v>70.592865608507054</v>
      </c>
      <c r="P448" s="371">
        <f t="shared" si="128"/>
        <v>70.592865608507054</v>
      </c>
      <c r="Q448" s="371">
        <f t="shared" si="129"/>
        <v>-89.938981459178166</v>
      </c>
      <c r="R448" s="12">
        <f t="shared" si="130"/>
        <v>90.061018540821834</v>
      </c>
      <c r="S448" s="57">
        <f t="shared" si="131"/>
        <v>4.6287668264052015E-3</v>
      </c>
      <c r="T448" s="12">
        <f t="shared" si="114"/>
        <v>70.592865608507054</v>
      </c>
    </row>
    <row r="449" spans="1:20" x14ac:dyDescent="0.3">
      <c r="A449" s="57">
        <f t="shared" si="115"/>
        <v>29.193916632942756</v>
      </c>
      <c r="B449" s="12">
        <f t="shared" si="132"/>
        <v>4.6463561403455413</v>
      </c>
      <c r="C449" s="57" t="str">
        <f t="shared" si="116"/>
        <v>3.60564016615651-3372.84081283342i</v>
      </c>
      <c r="D449" s="57" t="str">
        <f t="shared" si="117"/>
        <v>3.4708333327671-2283.58081579313i</v>
      </c>
      <c r="E449" s="57" t="str">
        <f t="shared" si="118"/>
        <v>162.469537314592+0.00277273019339788i</v>
      </c>
      <c r="F449" s="57" t="str">
        <f t="shared" si="119"/>
        <v>3.07957957928327-42859.9994945938i</v>
      </c>
      <c r="G449" s="57" t="str">
        <f t="shared" si="120"/>
        <v>0.999999999903781-9.80915598772494E-06i</v>
      </c>
      <c r="H449" s="57" t="str">
        <f t="shared" si="121"/>
        <v>550.000122837025-0.053483343387226i</v>
      </c>
      <c r="I449" s="57" t="str">
        <f t="shared" si="122"/>
        <v>-4.05232653659603-159601.031378418i</v>
      </c>
      <c r="K449" s="57" t="str">
        <f t="shared" si="123"/>
        <v>0.00909090697458107-4.25410752588477E-06i</v>
      </c>
      <c r="L449" s="57" t="str">
        <f t="shared" si="124"/>
        <v>0.00075-142.723798216405i</v>
      </c>
      <c r="M449" s="57" t="str">
        <f t="shared" si="125"/>
        <v>0.00075-22.4879934164503i</v>
      </c>
      <c r="N449" s="57">
        <f t="shared" si="126"/>
        <v>90.061250410775656</v>
      </c>
      <c r="O449" s="57">
        <f t="shared" si="127"/>
        <v>70.559921850735009</v>
      </c>
      <c r="P449" s="371">
        <f t="shared" si="128"/>
        <v>70.559921850735009</v>
      </c>
      <c r="Q449" s="371">
        <f t="shared" si="129"/>
        <v>-89.938749589224344</v>
      </c>
      <c r="R449" s="12">
        <f t="shared" si="130"/>
        <v>90.061250410775656</v>
      </c>
      <c r="S449" s="57">
        <f t="shared" si="131"/>
        <v>4.6463561403455415E-3</v>
      </c>
      <c r="T449" s="12">
        <f t="shared" si="114"/>
        <v>70.559921850735009</v>
      </c>
    </row>
    <row r="450" spans="1:20" x14ac:dyDescent="0.3">
      <c r="A450" s="57">
        <f t="shared" si="115"/>
        <v>29.304853516147936</v>
      </c>
      <c r="B450" s="12">
        <f t="shared" si="132"/>
        <v>4.6640122936788542</v>
      </c>
      <c r="C450" s="57" t="str">
        <f t="shared" si="116"/>
        <v>3.60564016011508-3360.07254952614i</v>
      </c>
      <c r="D450" s="57" t="str">
        <f t="shared" si="117"/>
        <v>3.47083333276283-2274.93605910609i</v>
      </c>
      <c r="E450" s="57" t="str">
        <f t="shared" si="118"/>
        <v>162.469537317279+0.00278326656972871i</v>
      </c>
      <c r="F450" s="57" t="str">
        <f t="shared" si="119"/>
        <v>3.07957957928102-42697.7480522255i</v>
      </c>
      <c r="G450" s="57" t="str">
        <f t="shared" si="120"/>
        <v>0.999999999903048-9.84643078047108E-06i</v>
      </c>
      <c r="H450" s="57" t="str">
        <f t="shared" si="121"/>
        <v>550.00012377236-0.0536865807655987i</v>
      </c>
      <c r="I450" s="57" t="str">
        <f t="shared" si="122"/>
        <v>-4.05232671188491-158996.843653302i</v>
      </c>
      <c r="K450" s="57" t="str">
        <f t="shared" si="123"/>
        <v>0.00909090695846643-4.27027312643295E-06i</v>
      </c>
      <c r="L450" s="57" t="str">
        <f t="shared" si="124"/>
        <v>0.00075-142.183500912936i</v>
      </c>
      <c r="M450" s="57" t="str">
        <f t="shared" si="125"/>
        <v>0.00075-22.4028625388029i</v>
      </c>
      <c r="N450" s="57">
        <f t="shared" si="126"/>
        <v>90.061483161829543</v>
      </c>
      <c r="O450" s="57">
        <f t="shared" si="127"/>
        <v>70.526978093489646</v>
      </c>
      <c r="P450" s="371">
        <f t="shared" si="128"/>
        <v>70.526978093489646</v>
      </c>
      <c r="Q450" s="371">
        <f t="shared" si="129"/>
        <v>-89.938516838170457</v>
      </c>
      <c r="R450" s="12">
        <f t="shared" si="130"/>
        <v>90.061483161829543</v>
      </c>
      <c r="S450" s="57">
        <f t="shared" si="131"/>
        <v>4.6640122936788542E-3</v>
      </c>
      <c r="T450" s="12">
        <f t="shared" si="114"/>
        <v>70.526978093489646</v>
      </c>
    </row>
    <row r="451" spans="1:20" x14ac:dyDescent="0.3">
      <c r="A451" s="57">
        <f t="shared" si="115"/>
        <v>29.416211959509297</v>
      </c>
      <c r="B451" s="12">
        <f t="shared" si="132"/>
        <v>4.6817355403948335</v>
      </c>
      <c r="C451" s="57" t="str">
        <f t="shared" si="116"/>
        <v>3.60564015402757-3347.35262199052i</v>
      </c>
      <c r="D451" s="57" t="str">
        <f t="shared" si="117"/>
        <v>3.47083333275849-2266.324028138i</v>
      </c>
      <c r="E451" s="57" t="str">
        <f t="shared" si="118"/>
        <v>162.469537319986+0.00279384298430779i</v>
      </c>
      <c r="F451" s="57" t="str">
        <f t="shared" si="119"/>
        <v>3.07957957927872-42536.1108312974i</v>
      </c>
      <c r="G451" s="57" t="str">
        <f t="shared" si="120"/>
        <v>0.999999999902309-9.88384721742956E-06i</v>
      </c>
      <c r="H451" s="57" t="str">
        <f t="shared" si="121"/>
        <v>550.000124714816-0.0538905904537149i</v>
      </c>
      <c r="I451" s="57" t="str">
        <f t="shared" si="122"/>
        <v>-4.05232688850818-158394.943151161i</v>
      </c>
      <c r="K451" s="57" t="str">
        <f t="shared" si="123"/>
        <v>0.00909090694222909-4.28650015617112E-06i</v>
      </c>
      <c r="L451" s="57" t="str">
        <f t="shared" si="124"/>
        <v>0.00075-141.645248966862i</v>
      </c>
      <c r="M451" s="57" t="str">
        <f t="shared" si="125"/>
        <v>0.00075-22.3180539338542i</v>
      </c>
      <c r="N451" s="57">
        <f t="shared" si="126"/>
        <v>90.061716797331655</v>
      </c>
      <c r="O451" s="57">
        <f t="shared" si="127"/>
        <v>70.494034336774774</v>
      </c>
      <c r="P451" s="371">
        <f t="shared" si="128"/>
        <v>70.494034336774774</v>
      </c>
      <c r="Q451" s="371">
        <f t="shared" si="129"/>
        <v>-89.938283202668345</v>
      </c>
      <c r="R451" s="12">
        <f t="shared" si="130"/>
        <v>90.061716797331655</v>
      </c>
      <c r="S451" s="57">
        <f t="shared" si="131"/>
        <v>4.6817355403948333E-3</v>
      </c>
      <c r="T451" s="12">
        <f t="shared" si="114"/>
        <v>70.494034336774774</v>
      </c>
    </row>
    <row r="452" spans="1:20" x14ac:dyDescent="0.3">
      <c r="A452" s="57">
        <f t="shared" si="115"/>
        <v>29.527993564955434</v>
      </c>
      <c r="B452" s="12">
        <f t="shared" si="132"/>
        <v>4.699526135448334</v>
      </c>
      <c r="C452" s="57" t="str">
        <f t="shared" si="116"/>
        <v>3.60564014789369-3334.68084724615i</v>
      </c>
      <c r="D452" s="57" t="str">
        <f t="shared" si="117"/>
        <v>3.4708333327541-2257.74459900192i</v>
      </c>
      <c r="E452" s="57" t="str">
        <f t="shared" si="118"/>
        <v>162.469537322713+0.00280445958928081i</v>
      </c>
      <c r="F452" s="57" t="str">
        <f t="shared" si="119"/>
        <v>3.07957957927645-42375.0855066041i</v>
      </c>
      <c r="G452" s="57" t="str">
        <f t="shared" si="120"/>
        <v>0.999999999901566-9.92140583684842E-06i</v>
      </c>
      <c r="H452" s="57" t="str">
        <f t="shared" si="121"/>
        <v>550.000125664449-0.0540953753864437i</v>
      </c>
      <c r="I452" s="57" t="str">
        <f t="shared" si="122"/>
        <v>-4.05232706647688-157795.321213454i</v>
      </c>
      <c r="K452" s="57" t="str">
        <f t="shared" si="123"/>
        <v>0.0090909069258681-4.30278884852908E-06i</v>
      </c>
      <c r="L452" s="57" t="str">
        <f t="shared" si="124"/>
        <v>0.00075-141.109034635248i</v>
      </c>
      <c r="M452" s="57" t="str">
        <f t="shared" si="125"/>
        <v>0.00075-22.2335663816042i</v>
      </c>
      <c r="N452" s="57">
        <f t="shared" si="126"/>
        <v>90.061951320642791</v>
      </c>
      <c r="O452" s="57">
        <f t="shared" si="127"/>
        <v>70.461090580594458</v>
      </c>
      <c r="P452" s="371">
        <f t="shared" si="128"/>
        <v>70.461090580594458</v>
      </c>
      <c r="Q452" s="371">
        <f t="shared" si="129"/>
        <v>-89.938048679357209</v>
      </c>
      <c r="R452" s="12">
        <f t="shared" si="130"/>
        <v>90.061951320642791</v>
      </c>
      <c r="S452" s="57">
        <f t="shared" si="131"/>
        <v>4.6995261354483338E-3</v>
      </c>
      <c r="T452" s="12">
        <f t="shared" si="114"/>
        <v>70.461090580594458</v>
      </c>
    </row>
    <row r="453" spans="1:20" x14ac:dyDescent="0.3">
      <c r="A453" s="57">
        <f t="shared" si="115"/>
        <v>29.640199940502267</v>
      </c>
      <c r="B453" s="12">
        <f t="shared" si="132"/>
        <v>4.7173843347630378</v>
      </c>
      <c r="C453" s="57" t="str">
        <f t="shared" si="116"/>
        <v>3.60564014171311-3322.05704300528i</v>
      </c>
      <c r="D453" s="57" t="str">
        <f t="shared" si="117"/>
        <v>3.47083333274968-2249.19764827986i</v>
      </c>
      <c r="E453" s="57" t="str">
        <f t="shared" si="118"/>
        <v>162.469537325461+0.00281511653737135i</v>
      </c>
      <c r="F453" s="57" t="str">
        <f t="shared" si="119"/>
        <v>3.07957957927414-42214.6697617421i</v>
      </c>
      <c r="G453" s="57" t="str">
        <f t="shared" si="120"/>
        <v>0.999999999900816-9.95910717902098E-06i</v>
      </c>
      <c r="H453" s="57" t="str">
        <f t="shared" si="121"/>
        <v>550.000126621312-0.0543009385097978i</v>
      </c>
      <c r="I453" s="57" t="str">
        <f t="shared" si="122"/>
        <v>-4.05232724579977-157197.969214419i</v>
      </c>
      <c r="K453" s="57" t="str">
        <f t="shared" si="123"/>
        <v>0.00909090690938256-4.31913943782381E-06i</v>
      </c>
      <c r="L453" s="57" t="str">
        <f t="shared" si="124"/>
        <v>0.00075-140.574850204471i</v>
      </c>
      <c r="M453" s="57" t="str">
        <f t="shared" si="125"/>
        <v>0.00075-22.1493986666708i</v>
      </c>
      <c r="N453" s="57">
        <f t="shared" si="126"/>
        <v>90.062186735136578</v>
      </c>
      <c r="O453" s="57">
        <f t="shared" si="127"/>
        <v>70.428146824952734</v>
      </c>
      <c r="P453" s="371">
        <f t="shared" si="128"/>
        <v>70.428146824952734</v>
      </c>
      <c r="Q453" s="371">
        <f t="shared" si="129"/>
        <v>-89.937813264863422</v>
      </c>
      <c r="R453" s="12">
        <f t="shared" si="130"/>
        <v>90.062186735136578</v>
      </c>
      <c r="S453" s="57">
        <f t="shared" si="131"/>
        <v>4.7173843347630374E-3</v>
      </c>
      <c r="T453" s="12">
        <f t="shared" si="114"/>
        <v>70.428146824952734</v>
      </c>
    </row>
    <row r="454" spans="1:20" x14ac:dyDescent="0.3">
      <c r="A454" s="57">
        <f t="shared" si="115"/>
        <v>29.752832700276173</v>
      </c>
      <c r="B454" s="12">
        <f t="shared" si="132"/>
        <v>4.7353103952351372</v>
      </c>
      <c r="C454" s="57" t="str">
        <f t="shared" si="116"/>
        <v>3.60564013548548-3309.48102767029i</v>
      </c>
      <c r="D454" s="57" t="str">
        <f t="shared" si="117"/>
        <v>3.47083333274525-2240.6830530211i</v>
      </c>
      <c r="E454" s="57" t="str">
        <f t="shared" si="118"/>
        <v>162.46953732823+0.00282581398188354i</v>
      </c>
      <c r="F454" s="57" t="str">
        <f t="shared" si="119"/>
        <v>3.07957957927182-42054.8612890771i</v>
      </c>
      <c r="G454" s="57" t="str">
        <f t="shared" si="120"/>
        <v>0.999999999900061-0.0000099969517862937i</v>
      </c>
      <c r="H454" s="57" t="str">
        <f t="shared" si="121"/>
        <v>550.000127585464-0.0545072827809989i</v>
      </c>
      <c r="I454" s="57" t="str">
        <f t="shared" si="122"/>
        <v>-4.052327426489-156602.878560946i</v>
      </c>
      <c r="K454" s="57" t="str">
        <f t="shared" si="123"/>
        <v>0.00909090689277143-0.0000043355521592625i</v>
      </c>
      <c r="L454" s="57" t="str">
        <f t="shared" si="124"/>
        <v>0.00075-140.042687990108i</v>
      </c>
      <c r="M454" s="57" t="str">
        <f t="shared" si="125"/>
        <v>0.00075-22.0655495782733i</v>
      </c>
      <c r="N454" s="57">
        <f t="shared" si="126"/>
        <v>90.062423044199448</v>
      </c>
      <c r="O454" s="57">
        <f t="shared" si="127"/>
        <v>70.395203069853821</v>
      </c>
      <c r="P454" s="371">
        <f t="shared" si="128"/>
        <v>70.395203069853821</v>
      </c>
      <c r="Q454" s="371">
        <f t="shared" si="129"/>
        <v>-89.937576955800552</v>
      </c>
      <c r="R454" s="12">
        <f t="shared" si="130"/>
        <v>90.062423044199448</v>
      </c>
      <c r="S454" s="57">
        <f t="shared" si="131"/>
        <v>4.7353103952351375E-3</v>
      </c>
      <c r="T454" s="12">
        <f t="shared" si="114"/>
        <v>70.395203069853821</v>
      </c>
    </row>
    <row r="455" spans="1:20" x14ac:dyDescent="0.3">
      <c r="A455" s="57">
        <f t="shared" si="115"/>
        <v>29.865893464537226</v>
      </c>
      <c r="B455" s="12">
        <f t="shared" si="132"/>
        <v>4.7533045747370313</v>
      </c>
      <c r="C455" s="57" t="str">
        <f t="shared" si="116"/>
        <v>3.60564012921038-3296.95262033094i</v>
      </c>
      <c r="D455" s="57" t="str">
        <f t="shared" si="117"/>
        <v>3.47083333274075-2232.2006907403i</v>
      </c>
      <c r="E455" s="57" t="str">
        <f t="shared" si="118"/>
        <v>162.469537331019+0.002836552076704i</v>
      </c>
      <c r="F455" s="57" t="str">
        <f t="shared" si="119"/>
        <v>3.07957957926946-41895.6577897107i</v>
      </c>
      <c r="G455" s="57" t="str">
        <f t="shared" si="120"/>
        <v>0.9999999998993-0.000010034940203074i</v>
      </c>
      <c r="H455" s="57" t="str">
        <f t="shared" si="121"/>
        <v>550.000128556954-0.0547144111684933i</v>
      </c>
      <c r="I455" s="57" t="str">
        <f t="shared" si="122"/>
        <v>-4.05232760855336-156010.040692457i</v>
      </c>
      <c r="K455" s="57" t="str">
        <f t="shared" si="123"/>
        <v>0.00909090687603388-4.35202724894628E-06i</v>
      </c>
      <c r="L455" s="57" t="str">
        <f t="shared" si="124"/>
        <v>0.00075-139.512540336828i</v>
      </c>
      <c r="M455" s="57" t="str">
        <f t="shared" si="125"/>
        <v>0.00075-21.9820179102145i</v>
      </c>
      <c r="N455" s="57">
        <f t="shared" si="126"/>
        <v>90.062660251230668</v>
      </c>
      <c r="O455" s="57">
        <f t="shared" si="127"/>
        <v>70.362259315301742</v>
      </c>
      <c r="P455" s="371">
        <f t="shared" si="128"/>
        <v>70.362259315301742</v>
      </c>
      <c r="Q455" s="371">
        <f t="shared" si="129"/>
        <v>-89.937339748769332</v>
      </c>
      <c r="R455" s="12">
        <f t="shared" si="130"/>
        <v>90.062660251230668</v>
      </c>
      <c r="S455" s="57">
        <f t="shared" si="131"/>
        <v>4.7533045747370313E-3</v>
      </c>
      <c r="T455" s="12">
        <f t="shared" si="114"/>
        <v>70.362259315301742</v>
      </c>
    </row>
    <row r="456" spans="1:20" x14ac:dyDescent="0.3">
      <c r="A456" s="57">
        <f t="shared" si="115"/>
        <v>29.97938385970247</v>
      </c>
      <c r="B456" s="12">
        <f t="shared" si="132"/>
        <v>4.771367132121032</v>
      </c>
      <c r="C456" s="57" t="str">
        <f t="shared" si="116"/>
        <v>3.60564012288763-3284.47164076194i</v>
      </c>
      <c r="D456" s="57" t="str">
        <f t="shared" si="117"/>
        <v>3.47083333273626-2223.75043941584i</v>
      </c>
      <c r="E456" s="57" t="str">
        <f t="shared" si="118"/>
        <v>162.469537333832+0.00284733097630412i</v>
      </c>
      <c r="F456" s="57" t="str">
        <f t="shared" si="119"/>
        <v>3.07957957926711-41737.0569734468i</v>
      </c>
      <c r="G456" s="57" t="str">
        <f t="shared" si="120"/>
        <v>0.999999999898533-0.0000100730729758379i</v>
      </c>
      <c r="H456" s="57" t="str">
        <f t="shared" si="121"/>
        <v>550.000129535843-0.0549223266520229i</v>
      </c>
      <c r="I456" s="57" t="str">
        <f t="shared" si="122"/>
        <v>-4.05232779200507-155419.447080778i</v>
      </c>
      <c r="K456" s="57" t="str">
        <f t="shared" si="123"/>
        <v>0.00909090685916885-4.36856494387329E-06i</v>
      </c>
      <c r="L456" s="57" t="str">
        <f t="shared" si="124"/>
        <v>0.00075-138.984399618279i</v>
      </c>
      <c r="M456" s="57" t="str">
        <f t="shared" si="125"/>
        <v>0.00075-21.8988024608633i</v>
      </c>
      <c r="N456" s="57">
        <f t="shared" si="126"/>
        <v>90.06289835964246</v>
      </c>
      <c r="O456" s="57">
        <f t="shared" si="127"/>
        <v>70.329315561300803</v>
      </c>
      <c r="P456" s="371">
        <f t="shared" si="128"/>
        <v>70.329315561300803</v>
      </c>
      <c r="Q456" s="371">
        <f t="shared" si="129"/>
        <v>-89.93710164035754</v>
      </c>
      <c r="R456" s="12">
        <f t="shared" si="130"/>
        <v>90.06289835964246</v>
      </c>
      <c r="S456" s="57">
        <f t="shared" si="131"/>
        <v>4.7713671321210323E-3</v>
      </c>
      <c r="T456" s="12">
        <f t="shared" si="114"/>
        <v>70.329315561300803</v>
      </c>
    </row>
    <row r="457" spans="1:20" x14ac:dyDescent="0.3">
      <c r="A457" s="57">
        <f t="shared" si="115"/>
        <v>30.093305518369338</v>
      </c>
      <c r="B457" s="12">
        <f t="shared" si="132"/>
        <v>4.7894983272230922</v>
      </c>
      <c r="C457" s="57" t="str">
        <f t="shared" si="116"/>
        <v>3.60564011651663-3272.03790942015i</v>
      </c>
      <c r="D457" s="57" t="str">
        <f t="shared" si="117"/>
        <v>3.47083333273172-2215.33217748803i</v>
      </c>
      <c r="E457" s="57" t="str">
        <f t="shared" si="118"/>
        <v>162.469537336664+0.00285815083574225i</v>
      </c>
      <c r="F457" s="57" t="str">
        <f t="shared" si="119"/>
        <v>3.07957957926474-41579.0565587598i</v>
      </c>
      <c r="G457" s="57" t="str">
        <f t="shared" si="120"/>
        <v>0.999999999897761-0.0000101113506531383i</v>
      </c>
      <c r="H457" s="57" t="str">
        <f t="shared" si="121"/>
        <v>550.000130522184-0.0551310322226369i</v>
      </c>
      <c r="I457" s="57" t="str">
        <f t="shared" si="122"/>
        <v>-4.05232797685246-154831.089230025i</v>
      </c>
      <c r="K457" s="57" t="str">
        <f t="shared" si="123"/>
        <v>0.00909090684217542-4.38516548194245E-06i</v>
      </c>
      <c r="L457" s="57" t="str">
        <f t="shared" si="124"/>
        <v>0.00075-138.458258236978i</v>
      </c>
      <c r="M457" s="57" t="str">
        <f t="shared" si="125"/>
        <v>0.00075-21.8159020331373i</v>
      </c>
      <c r="N457" s="57">
        <f t="shared" si="126"/>
        <v>90.063137372860012</v>
      </c>
      <c r="O457" s="57">
        <f t="shared" si="127"/>
        <v>70.296371807855067</v>
      </c>
      <c r="P457" s="371">
        <f t="shared" si="128"/>
        <v>70.296371807855067</v>
      </c>
      <c r="Q457" s="371">
        <f t="shared" si="129"/>
        <v>-89.936862627139988</v>
      </c>
      <c r="R457" s="12">
        <f t="shared" si="130"/>
        <v>90.063137372860012</v>
      </c>
      <c r="S457" s="57">
        <f t="shared" si="131"/>
        <v>4.789498327223092E-3</v>
      </c>
      <c r="T457" s="12">
        <f t="shared" si="114"/>
        <v>70.296371807855067</v>
      </c>
    </row>
    <row r="458" spans="1:20" x14ac:dyDescent="0.3">
      <c r="A458" s="57">
        <f t="shared" si="115"/>
        <v>30.207660079339142</v>
      </c>
      <c r="B458" s="12">
        <f t="shared" si="132"/>
        <v>4.8076984208665401</v>
      </c>
      <c r="C458" s="57" t="str">
        <f t="shared" si="116"/>
        <v>3.60564011009715-3259.65124744218i</v>
      </c>
      <c r="D458" s="57" t="str">
        <f t="shared" si="117"/>
        <v>3.47083333272713-2206.94578385732i</v>
      </c>
      <c r="E458" s="57" t="str">
        <f t="shared" si="118"/>
        <v>162.469537339519+0.00286901181066605i</v>
      </c>
      <c r="F458" s="57" t="str">
        <f t="shared" si="119"/>
        <v>3.07957957926233-41421.6542727604i</v>
      </c>
      <c r="G458" s="57" t="str">
        <f t="shared" si="120"/>
        <v>0.999999999896982-0.0000101497737856124i</v>
      </c>
      <c r="H458" s="57" t="str">
        <f t="shared" si="121"/>
        <v>550.000131516037-0.0553405308827678i</v>
      </c>
      <c r="I458" s="57" t="str">
        <f t="shared" si="122"/>
        <v>-4.05232816310807-154244.95867647i</v>
      </c>
      <c r="K458" s="57" t="str">
        <f t="shared" si="123"/>
        <v>0.00909090682505258-4.40182910195649E-06i</v>
      </c>
      <c r="L458" s="57" t="str">
        <f t="shared" si="124"/>
        <v>0.00075-137.934108624206i</v>
      </c>
      <c r="M458" s="57" t="str">
        <f t="shared" si="125"/>
        <v>0.00075-21.7333154344863i</v>
      </c>
      <c r="N458" s="57">
        <f t="shared" si="126"/>
        <v>90.063377294321512</v>
      </c>
      <c r="O458" s="57">
        <f t="shared" si="127"/>
        <v>70.263428054968784</v>
      </c>
      <c r="P458" s="371">
        <f t="shared" si="128"/>
        <v>70.263428054968784</v>
      </c>
      <c r="Q458" s="371">
        <f t="shared" si="129"/>
        <v>-89.936622705678488</v>
      </c>
      <c r="R458" s="12">
        <f t="shared" si="130"/>
        <v>90.063377294321512</v>
      </c>
      <c r="S458" s="57">
        <f t="shared" si="131"/>
        <v>4.8076984208665404E-3</v>
      </c>
      <c r="T458" s="12">
        <f t="shared" si="114"/>
        <v>70.263428054968784</v>
      </c>
    </row>
    <row r="459" spans="1:20" x14ac:dyDescent="0.3">
      <c r="A459" s="57">
        <f t="shared" si="115"/>
        <v>30.322449187640633</v>
      </c>
      <c r="B459" s="12">
        <f t="shared" si="132"/>
        <v>4.8259676748658329</v>
      </c>
      <c r="C459" s="57" t="str">
        <f t="shared" si="116"/>
        <v>3.60564010362872-3247.31147664171i</v>
      </c>
      <c r="D459" s="57" t="str">
        <f t="shared" si="117"/>
        <v>3.4708333327225-2198.59113788264i</v>
      </c>
      <c r="E459" s="57" t="str">
        <f t="shared" si="118"/>
        <v>162.469537342393+0.00287991405731457i</v>
      </c>
      <c r="F459" s="57" t="str">
        <f t="shared" si="119"/>
        <v>3.07957957925991-41264.847851164i</v>
      </c>
      <c r="G459" s="57" t="str">
        <f t="shared" si="120"/>
        <v>0.999999999896198-0.0000101883429259897i</v>
      </c>
      <c r="H459" s="57" t="str">
        <f t="shared" si="121"/>
        <v>550.000132517459-0.0555508256462514i</v>
      </c>
      <c r="I459" s="57" t="str">
        <f t="shared" si="122"/>
        <v>-4.05232835078259-153661.046988431i</v>
      </c>
      <c r="K459" s="57" t="str">
        <f t="shared" si="123"/>
        <v>0.00909090680779934-4.41855604362564E-06i</v>
      </c>
      <c r="L459" s="57" t="str">
        <f t="shared" si="124"/>
        <v>0.00075-137.411943239895i</v>
      </c>
      <c r="M459" s="57" t="str">
        <f t="shared" si="125"/>
        <v>0.00075-21.6510414768742i</v>
      </c>
      <c r="N459" s="57">
        <f t="shared" si="126"/>
        <v>90.063618127478236</v>
      </c>
      <c r="O459" s="57">
        <f t="shared" si="127"/>
        <v>70.230484302646119</v>
      </c>
      <c r="P459" s="371">
        <f t="shared" si="128"/>
        <v>70.230484302646119</v>
      </c>
      <c r="Q459" s="371">
        <f t="shared" si="129"/>
        <v>-89.936381872521764</v>
      </c>
      <c r="R459" s="12">
        <f t="shared" si="130"/>
        <v>90.063618127478236</v>
      </c>
      <c r="S459" s="57">
        <f t="shared" si="131"/>
        <v>4.8259676748658329E-3</v>
      </c>
      <c r="T459" s="12">
        <f t="shared" si="114"/>
        <v>70.230484302646119</v>
      </c>
    </row>
    <row r="460" spans="1:20" x14ac:dyDescent="0.3">
      <c r="A460" s="57">
        <f t="shared" si="115"/>
        <v>30.437674494553669</v>
      </c>
      <c r="B460" s="12">
        <f t="shared" si="132"/>
        <v>4.8443063520303236</v>
      </c>
      <c r="C460" s="57" t="str">
        <f t="shared" si="116"/>
        <v>3.60564009711111-3235.01841950707i</v>
      </c>
      <c r="D460" s="57" t="str">
        <f t="shared" si="117"/>
        <v>3.47083333271786-2190.2681193796i</v>
      </c>
      <c r="E460" s="57" t="str">
        <f t="shared" si="118"/>
        <v>162.469537345291+0.00289085773252053i</v>
      </c>
      <c r="F460" s="57" t="str">
        <f t="shared" si="119"/>
        <v>3.07957957925748-41108.6350382575i</v>
      </c>
      <c r="G460" s="57" t="str">
        <f t="shared" si="120"/>
        <v>0.999999999895407-0.0000102270586291003i</v>
      </c>
      <c r="H460" s="57" t="str">
        <f t="shared" si="121"/>
        <v>550.000133526505-0.0557619195383713i</v>
      </c>
      <c r="I460" s="57" t="str">
        <f t="shared" si="122"/>
        <v>-4.05232853988524-153079.34576614i</v>
      </c>
      <c r="K460" s="57" t="str">
        <f t="shared" si="123"/>
        <v>0.00909090679041475-4.43534654757113E-06i</v>
      </c>
      <c r="L460" s="57" t="str">
        <f t="shared" si="124"/>
        <v>0.00075-136.891754572519i</v>
      </c>
      <c r="M460" s="57" t="str">
        <f t="shared" si="125"/>
        <v>0.00075-21.5690789767625i</v>
      </c>
      <c r="N460" s="57">
        <f t="shared" si="126"/>
        <v>90.063859875794492</v>
      </c>
      <c r="O460" s="57">
        <f t="shared" si="127"/>
        <v>70.197540550891574</v>
      </c>
      <c r="P460" s="371">
        <f t="shared" si="128"/>
        <v>70.197540550891574</v>
      </c>
      <c r="Q460" s="371">
        <f t="shared" si="129"/>
        <v>-89.936140124205508</v>
      </c>
      <c r="R460" s="12">
        <f t="shared" si="130"/>
        <v>90.063859875794492</v>
      </c>
      <c r="S460" s="57">
        <f t="shared" si="131"/>
        <v>4.8443063520303238E-3</v>
      </c>
      <c r="T460" s="12">
        <f t="shared" si="114"/>
        <v>70.197540550891574</v>
      </c>
    </row>
    <row r="461" spans="1:20" x14ac:dyDescent="0.3">
      <c r="A461" s="57">
        <f t="shared" si="115"/>
        <v>30.553337657632976</v>
      </c>
      <c r="B461" s="12">
        <f t="shared" si="132"/>
        <v>4.8627147161680391</v>
      </c>
      <c r="C461" s="57" t="str">
        <f t="shared" si="116"/>
        <v>3.60564009054384-3222.77189919849i</v>
      </c>
      <c r="D461" s="57" t="str">
        <f t="shared" si="117"/>
        <v>3.47083333271315-2181.97660861878i</v>
      </c>
      <c r="E461" s="57" t="str">
        <f t="shared" si="118"/>
        <v>162.469537348212+0.00290184299371281i</v>
      </c>
      <c r="F461" s="57" t="str">
        <f t="shared" si="119"/>
        <v>3.07957957925501-40953.0135868672i</v>
      </c>
      <c r="G461" s="57" t="str">
        <f t="shared" si="120"/>
        <v>0.999999999894611-0.0000102659214518828i</v>
      </c>
      <c r="H461" s="57" t="str">
        <f t="shared" si="121"/>
        <v>550.000134543234-0.0559738155959158i</v>
      </c>
      <c r="I461" s="57" t="str">
        <f t="shared" si="122"/>
        <v>-4.05232873042751-152499.846641629i</v>
      </c>
      <c r="K461" s="57" t="str">
        <f t="shared" si="123"/>
        <v>0.00909090677289779-0.0000044522008553284i</v>
      </c>
      <c r="L461" s="57" t="str">
        <f t="shared" si="124"/>
        <v>0.00075-136.373535138991i</v>
      </c>
      <c r="M461" s="57" t="str">
        <f t="shared" si="125"/>
        <v>0.00075-21.4874267550931i</v>
      </c>
      <c r="N461" s="57">
        <f t="shared" si="126"/>
        <v>90.064102542747847</v>
      </c>
      <c r="O461" s="57">
        <f t="shared" si="127"/>
        <v>70.164596799709429</v>
      </c>
      <c r="P461" s="371">
        <f t="shared" si="128"/>
        <v>70.164596799709429</v>
      </c>
      <c r="Q461" s="371">
        <f t="shared" si="129"/>
        <v>-89.935897457252153</v>
      </c>
      <c r="R461" s="12">
        <f t="shared" si="130"/>
        <v>90.064102542747847</v>
      </c>
      <c r="S461" s="57">
        <f t="shared" si="131"/>
        <v>4.8627147161680387E-3</v>
      </c>
      <c r="T461" s="12">
        <f t="shared" si="114"/>
        <v>70.164596799709429</v>
      </c>
    </row>
    <row r="462" spans="1:20" x14ac:dyDescent="0.3">
      <c r="A462" s="57">
        <f t="shared" si="115"/>
        <v>30.669440340731978</v>
      </c>
      <c r="B462" s="12">
        <f t="shared" si="132"/>
        <v>4.8811930320894774</v>
      </c>
      <c r="C462" s="57" t="str">
        <f t="shared" si="116"/>
        <v>3.60564008392661-3210.57173954562i</v>
      </c>
      <c r="D462" s="57" t="str">
        <f t="shared" si="117"/>
        <v>3.47083333270845-2173.71648632402i</v>
      </c>
      <c r="E462" s="57" t="str">
        <f t="shared" si="118"/>
        <v>162.469537351154+0.00291286999891828i</v>
      </c>
      <c r="F462" s="57" t="str">
        <f t="shared" si="119"/>
        <v>3.07957957925256-40797.9812583263i</v>
      </c>
      <c r="G462" s="57" t="str">
        <f t="shared" si="120"/>
        <v>0.999999999893808-0.0000103049319533916i</v>
      </c>
      <c r="H462" s="57" t="str">
        <f t="shared" si="121"/>
        <v>550.000135567705-0.0561865168672173i</v>
      </c>
      <c r="I462" s="57" t="str">
        <f t="shared" si="122"/>
        <v>-4.05232892242152-151922.541278611i</v>
      </c>
      <c r="K462" s="57" t="str">
        <f t="shared" si="123"/>
        <v>0.00909090675524743-0.0000044691192093507i</v>
      </c>
      <c r="L462" s="57" t="str">
        <f t="shared" si="124"/>
        <v>0.00075-135.85727748455i</v>
      </c>
      <c r="M462" s="57" t="str">
        <f t="shared" si="125"/>
        <v>0.00075-21.4060836372715i</v>
      </c>
      <c r="N462" s="57">
        <f t="shared" si="126"/>
        <v>90.064346131829055</v>
      </c>
      <c r="O462" s="57">
        <f t="shared" si="127"/>
        <v>70.131653049103932</v>
      </c>
      <c r="P462" s="371">
        <f t="shared" si="128"/>
        <v>70.131653049103932</v>
      </c>
      <c r="Q462" s="371">
        <f t="shared" si="129"/>
        <v>-89.935653868170945</v>
      </c>
      <c r="R462" s="12">
        <f t="shared" si="130"/>
        <v>90.064346131829055</v>
      </c>
      <c r="S462" s="57">
        <f t="shared" si="131"/>
        <v>4.8811930320894776E-3</v>
      </c>
      <c r="T462" s="12">
        <f t="shared" si="114"/>
        <v>70.131653049103932</v>
      </c>
    </row>
    <row r="463" spans="1:20" x14ac:dyDescent="0.3">
      <c r="A463" s="57">
        <f t="shared" si="115"/>
        <v>30.785984214026762</v>
      </c>
      <c r="B463" s="12">
        <f t="shared" si="132"/>
        <v>4.8997415656114178</v>
      </c>
      <c r="C463" s="57" t="str">
        <f t="shared" si="116"/>
        <v>3.60564007725894-3198.41776504506i</v>
      </c>
      <c r="D463" s="57" t="str">
        <f t="shared" si="117"/>
        <v>3.47083333270369-2165.48763367068i</v>
      </c>
      <c r="E463" s="57" t="str">
        <f t="shared" si="118"/>
        <v>162.469537354118+0.00292393890676448i</v>
      </c>
      <c r="F463" s="57" t="str">
        <f t="shared" si="119"/>
        <v>3.07957957925007-40643.5358224426i</v>
      </c>
      <c r="G463" s="57" t="str">
        <f t="shared" si="120"/>
        <v>0.999999999893-0.0000103440906948062i</v>
      </c>
      <c r="H463" s="57" t="str">
        <f t="shared" si="121"/>
        <v>550.000136599979-0.0564000264121855i</v>
      </c>
      <c r="I463" s="57" t="str">
        <f t="shared" si="122"/>
        <v>-4.05232911587775-151347.421372354i</v>
      </c>
      <c r="K463" s="57" t="str">
        <f t="shared" si="123"/>
        <v>0.00909090673746264-4.48610185301267E-06i</v>
      </c>
      <c r="L463" s="57" t="str">
        <f t="shared" si="124"/>
        <v>0.00075-135.342974182656i</v>
      </c>
      <c r="M463" s="57" t="str">
        <f t="shared" si="125"/>
        <v>0.00075-21.3250484531495i</v>
      </c>
      <c r="N463" s="57">
        <f t="shared" si="126"/>
        <v>90.064590646542129</v>
      </c>
      <c r="O463" s="57">
        <f t="shared" si="127"/>
        <v>70.098709299079459</v>
      </c>
      <c r="P463" s="371">
        <f t="shared" si="128"/>
        <v>70.098709299079459</v>
      </c>
      <c r="Q463" s="371">
        <f t="shared" si="129"/>
        <v>-89.935409353457871</v>
      </c>
      <c r="R463" s="12">
        <f t="shared" si="130"/>
        <v>90.064590646542129</v>
      </c>
      <c r="S463" s="57">
        <f t="shared" si="131"/>
        <v>4.8997415656114179E-3</v>
      </c>
      <c r="T463" s="12">
        <f t="shared" si="114"/>
        <v>70.098709299079459</v>
      </c>
    </row>
    <row r="464" spans="1:20" x14ac:dyDescent="0.3">
      <c r="A464" s="57">
        <f t="shared" si="115"/>
        <v>30.902970954040065</v>
      </c>
      <c r="B464" s="12">
        <f t="shared" si="132"/>
        <v>4.9183605835607409</v>
      </c>
      <c r="C464" s="57" t="str">
        <f t="shared" si="116"/>
        <v>3.60564007054051-3186.30980085788i</v>
      </c>
      <c r="D464" s="57" t="str">
        <f t="shared" si="117"/>
        <v>3.47083333269888-2157.28993228397i</v>
      </c>
      <c r="E464" s="57" t="str">
        <f t="shared" si="118"/>
        <v>162.469537357106+0.00293504987648165i</v>
      </c>
      <c r="F464" s="57" t="str">
        <f t="shared" si="119"/>
        <v>3.07957957924754-40489.6750574668i</v>
      </c>
      <c r="G464" s="57" t="str">
        <f t="shared" si="120"/>
        <v>0.999999999892185-0.000010383398239438i</v>
      </c>
      <c r="H464" s="57" t="str">
        <f t="shared" si="121"/>
        <v>550.000137640113-0.0566143473023595i</v>
      </c>
      <c r="I464" s="57" t="str">
        <f t="shared" si="122"/>
        <v>-4.05232931080691-150774.478649564i</v>
      </c>
      <c r="K464" s="57" t="str">
        <f t="shared" si="123"/>
        <v>0.00909090671954244-4.50314903061376E-06i</v>
      </c>
      <c r="L464" s="57" t="str">
        <f t="shared" si="124"/>
        <v>0.00075-134.830617834883i</v>
      </c>
      <c r="M464" s="57" t="str">
        <f t="shared" si="125"/>
        <v>0.00075-21.2443200370089i</v>
      </c>
      <c r="N464" s="57">
        <f t="shared" si="126"/>
        <v>90.064836090404384</v>
      </c>
      <c r="O464" s="57">
        <f t="shared" si="127"/>
        <v>70.065765549640616</v>
      </c>
      <c r="P464" s="371">
        <f t="shared" si="128"/>
        <v>70.065765549640616</v>
      </c>
      <c r="Q464" s="371">
        <f t="shared" si="129"/>
        <v>-89.935163909595616</v>
      </c>
      <c r="R464" s="12">
        <f t="shared" si="130"/>
        <v>90.064836090404384</v>
      </c>
      <c r="S464" s="57">
        <f t="shared" si="131"/>
        <v>4.9183605835607406E-3</v>
      </c>
      <c r="T464" s="12">
        <f t="shared" si="114"/>
        <v>70.065765549640616</v>
      </c>
    </row>
    <row r="465" spans="1:20" x14ac:dyDescent="0.3">
      <c r="A465" s="57">
        <f t="shared" si="115"/>
        <v>31.020402243665416</v>
      </c>
      <c r="B465" s="12">
        <f t="shared" si="132"/>
        <v>4.9370503537782717</v>
      </c>
      <c r="C465" s="57" t="str">
        <f t="shared" si="116"/>
        <v>3.60564006377099-3174.24767280692i</v>
      </c>
      <c r="D465" s="57" t="str">
        <f t="shared" si="117"/>
        <v>3.47083333269407-2149.12326423718i</v>
      </c>
      <c r="E465" s="57" t="str">
        <f t="shared" si="118"/>
        <v>162.469537360116+0.00294620306790511i</v>
      </c>
      <c r="F465" s="57" t="str">
        <f t="shared" si="119"/>
        <v>3.07957957924503-40336.3967500601i</v>
      </c>
      <c r="G465" s="57" t="str">
        <f t="shared" si="120"/>
        <v>0.999999999891364-0.0000104228551527393i</v>
      </c>
      <c r="H465" s="57" t="str">
        <f t="shared" si="121"/>
        <v>550.000138688162-0.0568294826209478i</v>
      </c>
      <c r="I465" s="57" t="str">
        <f t="shared" si="122"/>
        <v>-4.05232950721856-150203.704868267i</v>
      </c>
      <c r="K465" s="57" t="str">
        <f t="shared" si="123"/>
        <v>0.00909090670148588-4.52026098738179E-06i</v>
      </c>
      <c r="L465" s="57" t="str">
        <f t="shared" si="124"/>
        <v>0.00075-134.320201070814i</v>
      </c>
      <c r="M465" s="57" t="str">
        <f t="shared" si="125"/>
        <v>0.00075-21.1638972275442i</v>
      </c>
      <c r="N465" s="57">
        <f t="shared" si="126"/>
        <v>90.065082466946507</v>
      </c>
      <c r="O465" s="57">
        <f t="shared" si="127"/>
        <v>70.032821800791794</v>
      </c>
      <c r="P465" s="371">
        <f t="shared" si="128"/>
        <v>70.032821800791794</v>
      </c>
      <c r="Q465" s="371">
        <f t="shared" si="129"/>
        <v>-89.934917533053493</v>
      </c>
      <c r="R465" s="12">
        <f t="shared" si="130"/>
        <v>90.065082466946507</v>
      </c>
      <c r="S465" s="57">
        <f t="shared" si="131"/>
        <v>4.9370503537782716E-3</v>
      </c>
      <c r="T465" s="12">
        <f t="shared" si="114"/>
        <v>70.032821800791794</v>
      </c>
    </row>
    <row r="466" spans="1:20" x14ac:dyDescent="0.3">
      <c r="A466" s="57">
        <f t="shared" si="115"/>
        <v>31.138279772191343</v>
      </c>
      <c r="B466" s="12">
        <f t="shared" si="132"/>
        <v>4.9558111451226292</v>
      </c>
      <c r="C466" s="57" t="str">
        <f t="shared" si="116"/>
        <v>3.60564005694987-3162.23120737438i</v>
      </c>
      <c r="D466" s="57" t="str">
        <f t="shared" si="117"/>
        <v>3.47083333268921-2140.98751205007i</v>
      </c>
      <c r="E466" s="57" t="str">
        <f t="shared" si="118"/>
        <v>162.469537363149+0.00295739864147774i</v>
      </c>
      <c r="F466" s="57" t="str">
        <f t="shared" si="119"/>
        <v>3.07957957924249-40183.6986952626i</v>
      </c>
      <c r="G466" s="57" t="str">
        <f t="shared" si="120"/>
        <v>0.999999999890537-0.000010462462002311i</v>
      </c>
      <c r="H466" s="57" t="str">
        <f t="shared" si="121"/>
        <v>550.000139744197-0.057045435462897i</v>
      </c>
      <c r="I466" s="57" t="str">
        <f t="shared" si="122"/>
        <v>-4.05232970512812-149635.091817693i</v>
      </c>
      <c r="K466" s="57" t="str">
        <f t="shared" si="123"/>
        <v>0.00909090668329172-4.53743796947616E-06i</v>
      </c>
      <c r="L466" s="57" t="str">
        <f t="shared" si="124"/>
        <v>0.00075-133.811716547932i</v>
      </c>
      <c r="M466" s="57" t="str">
        <f t="shared" si="125"/>
        <v>0.00075-21.0837788678464i</v>
      </c>
      <c r="N466" s="57">
        <f t="shared" si="126"/>
        <v>90.065329779712613</v>
      </c>
      <c r="O466" s="57">
        <f t="shared" si="127"/>
        <v>69.999878052537369</v>
      </c>
      <c r="P466" s="371">
        <f t="shared" si="128"/>
        <v>69.999878052537369</v>
      </c>
      <c r="Q466" s="371">
        <f t="shared" si="129"/>
        <v>-89.934670220287387</v>
      </c>
      <c r="R466" s="12">
        <f t="shared" si="130"/>
        <v>90.065329779712613</v>
      </c>
      <c r="S466" s="57">
        <f t="shared" si="131"/>
        <v>4.9558111451226293E-3</v>
      </c>
      <c r="T466" s="12">
        <f t="shared" si="114"/>
        <v>69.999878052537369</v>
      </c>
    </row>
    <row r="467" spans="1:20" x14ac:dyDescent="0.3">
      <c r="A467" s="57">
        <f t="shared" si="115"/>
        <v>31.256605235325669</v>
      </c>
      <c r="B467" s="12">
        <f t="shared" si="132"/>
        <v>4.974643227474095</v>
      </c>
      <c r="C467" s="57" t="str">
        <f t="shared" si="116"/>
        <v>3.60564005007678-3150.26023169939i</v>
      </c>
      <c r="D467" s="57" t="str">
        <f t="shared" si="117"/>
        <v>3.47083333268429-2132.88255868709i</v>
      </c>
      <c r="E467" s="57" t="str">
        <f t="shared" si="118"/>
        <v>162.469537366205+0.0029686367582518i</v>
      </c>
      <c r="F467" s="57" t="str">
        <f t="shared" si="119"/>
        <v>3.07957957923992-40031.5786964613i</v>
      </c>
      <c r="G467" s="57" t="str">
        <f t="shared" si="120"/>
        <v>0.999999999889703-0.000010502219357911i</v>
      </c>
      <c r="H467" s="57" t="str">
        <f t="shared" si="121"/>
        <v>550.000140808271-0.0572622089348873i</v>
      </c>
      <c r="I467" s="57" t="str">
        <f t="shared" si="122"/>
        <v>-4.05232990454346-149068.63131815i</v>
      </c>
      <c r="K467" s="57" t="str">
        <f t="shared" si="123"/>
        <v>0.00909090666495906-4.55468022399203E-06i</v>
      </c>
      <c r="L467" s="57" t="str">
        <f t="shared" si="124"/>
        <v>0.00075-133.305156951516i</v>
      </c>
      <c r="M467" s="57" t="str">
        <f t="shared" si="125"/>
        <v>0.00075-21.0039638053859i</v>
      </c>
      <c r="N467" s="57">
        <f t="shared" si="126"/>
        <v>90.065578032260248</v>
      </c>
      <c r="O467" s="57">
        <f t="shared" si="127"/>
        <v>69.966934304881917</v>
      </c>
      <c r="P467" s="371">
        <f t="shared" si="128"/>
        <v>69.966934304881917</v>
      </c>
      <c r="Q467" s="371">
        <f t="shared" si="129"/>
        <v>-89.934421967739752</v>
      </c>
      <c r="R467" s="12">
        <f t="shared" si="130"/>
        <v>90.065578032260248</v>
      </c>
      <c r="S467" s="57">
        <f t="shared" si="131"/>
        <v>4.9746432274740951E-3</v>
      </c>
      <c r="T467" s="12">
        <f t="shared" si="114"/>
        <v>69.966934304881917</v>
      </c>
    </row>
    <row r="468" spans="1:20" x14ac:dyDescent="0.3">
      <c r="A468" s="57">
        <f t="shared" si="115"/>
        <v>31.375380335219909</v>
      </c>
      <c r="B468" s="12">
        <f t="shared" si="132"/>
        <v>4.9935468717384968</v>
      </c>
      <c r="C468" s="57" t="str">
        <f t="shared" si="116"/>
        <v>3.60564004315138-3138.33457357544i</v>
      </c>
      <c r="D468" s="57" t="str">
        <f t="shared" si="117"/>
        <v>3.47083333267936-2124.80828755578i</v>
      </c>
      <c r="E468" s="57" t="str">
        <f t="shared" si="118"/>
        <v>162.469537369283+0.00297991757989175i</v>
      </c>
      <c r="F468" s="57" t="str">
        <f t="shared" si="119"/>
        <v>3.07957957923734-39880.0345653592i</v>
      </c>
      <c r="G468" s="57" t="str">
        <f t="shared" si="120"/>
        <v>0.999999999888864-0.0000105421277914623i</v>
      </c>
      <c r="H468" s="57" t="str">
        <f t="shared" si="121"/>
        <v>550.000141880446-0.0574798061554219i</v>
      </c>
      <c r="I468" s="57" t="str">
        <f t="shared" si="122"/>
        <v>-4.05233010547695-148504.315220915i</v>
      </c>
      <c r="K468" s="57" t="str">
        <f t="shared" si="123"/>
        <v>0.00909090664648683-4.57198799896329E-06i</v>
      </c>
      <c r="L468" s="57" t="str">
        <f t="shared" si="124"/>
        <v>0.00075-132.800514994537i</v>
      </c>
      <c r="M468" s="57" t="str">
        <f t="shared" si="125"/>
        <v>0.00075-20.9244508919963i</v>
      </c>
      <c r="N468" s="57">
        <f t="shared" si="126"/>
        <v>90.065827228160558</v>
      </c>
      <c r="O468" s="57">
        <f t="shared" si="127"/>
        <v>69.933990557830015</v>
      </c>
      <c r="P468" s="371">
        <f t="shared" si="128"/>
        <v>69.933990557830015</v>
      </c>
      <c r="Q468" s="371">
        <f t="shared" si="129"/>
        <v>-89.934172771839442</v>
      </c>
      <c r="R468" s="12">
        <f t="shared" si="130"/>
        <v>90.065827228160558</v>
      </c>
      <c r="S468" s="57">
        <f t="shared" si="131"/>
        <v>4.9935468717384971E-3</v>
      </c>
      <c r="T468" s="12">
        <f t="shared" si="114"/>
        <v>69.933990557830015</v>
      </c>
    </row>
    <row r="469" spans="1:20" x14ac:dyDescent="0.3">
      <c r="A469" s="57">
        <f t="shared" si="115"/>
        <v>31.494606780493747</v>
      </c>
      <c r="B469" s="12">
        <f t="shared" si="132"/>
        <v>5.0125223498511033</v>
      </c>
      <c r="C469" s="57" t="str">
        <f t="shared" si="116"/>
        <v>3.60564003617326-3126.45406144798i</v>
      </c>
      <c r="D469" s="57" t="str">
        <f t="shared" si="117"/>
        <v>3.47083333267437-2116.76458250504i</v>
      </c>
      <c r="E469" s="57" t="str">
        <f t="shared" si="118"/>
        <v>162.469537372386+0.00299124126867638i</v>
      </c>
      <c r="F469" s="57" t="str">
        <f t="shared" si="119"/>
        <v>3.07957957923472-39729.0641219431i</v>
      </c>
      <c r="G469" s="57" t="str">
        <f t="shared" si="120"/>
        <v>0.999999999888017-0.0000105821878770609i</v>
      </c>
      <c r="H469" s="57" t="str">
        <f t="shared" si="121"/>
        <v>550.000142960785-0.057698230254854i</v>
      </c>
      <c r="I469" s="57" t="str">
        <f t="shared" si="122"/>
        <v>-4.0523303079407-147942.13540811i</v>
      </c>
      <c r="K469" s="57" t="str">
        <f t="shared" si="123"/>
        <v>0.00909090662787395-4.58936154336638E-06i</v>
      </c>
      <c r="L469" s="57" t="str">
        <f t="shared" si="124"/>
        <v>0.00075-132.29778341755i</v>
      </c>
      <c r="M469" s="57" t="str">
        <f t="shared" si="125"/>
        <v>0.00075-20.8452389838577i</v>
      </c>
      <c r="N469" s="57">
        <f t="shared" si="126"/>
        <v>90.066077370998144</v>
      </c>
      <c r="O469" s="57">
        <f t="shared" si="127"/>
        <v>69.901046811386351</v>
      </c>
      <c r="P469" s="371">
        <f t="shared" si="128"/>
        <v>69.901046811386351</v>
      </c>
      <c r="Q469" s="371">
        <f t="shared" si="129"/>
        <v>-89.933922629001856</v>
      </c>
      <c r="R469" s="12">
        <f t="shared" si="130"/>
        <v>90.066077370998144</v>
      </c>
      <c r="S469" s="57">
        <f t="shared" si="131"/>
        <v>5.0125223498511031E-3</v>
      </c>
      <c r="T469" s="12">
        <f t="shared" si="114"/>
        <v>69.901046811386351</v>
      </c>
    </row>
    <row r="470" spans="1:20" x14ac:dyDescent="0.3">
      <c r="A470" s="57">
        <f t="shared" si="115"/>
        <v>31.614286286259624</v>
      </c>
      <c r="B470" s="12">
        <f t="shared" si="132"/>
        <v>5.0315699347805376</v>
      </c>
      <c r="C470" s="57" t="str">
        <f t="shared" si="116"/>
        <v>3.605640029142-3114.61852441179i</v>
      </c>
      <c r="D470" s="57" t="str">
        <f t="shared" si="117"/>
        <v>3.47083333266936-2108.75132782346i</v>
      </c>
      <c r="E470" s="57" t="str">
        <f t="shared" si="118"/>
        <v>162.469537375512+0.00300260798750107i</v>
      </c>
      <c r="F470" s="57" t="str">
        <f t="shared" si="119"/>
        <v>3.07957957923211-39578.6651944523i</v>
      </c>
      <c r="G470" s="57" t="str">
        <f t="shared" si="120"/>
        <v>0.999999999887165-0.0000106224001909846i</v>
      </c>
      <c r="H470" s="57" t="str">
        <f t="shared" si="121"/>
        <v>550.000144049351-0.0579174843754308i</v>
      </c>
      <c r="I470" s="57" t="str">
        <f t="shared" si="122"/>
        <v>-4.05233051194586-147382.083792591i</v>
      </c>
      <c r="K470" s="57" t="str">
        <f t="shared" si="123"/>
        <v>0.00909090660911932-4.60680110712385E-06i</v>
      </c>
      <c r="L470" s="57" t="str">
        <f t="shared" si="124"/>
        <v>0.00075-131.796954988593i</v>
      </c>
      <c r="M470" s="57" t="str">
        <f t="shared" si="125"/>
        <v>0.00075-20.76632694148i</v>
      </c>
      <c r="N470" s="57">
        <f t="shared" si="126"/>
        <v>90.066328464371324</v>
      </c>
      <c r="O470" s="57">
        <f t="shared" si="127"/>
        <v>69.868103065555388</v>
      </c>
      <c r="P470" s="371">
        <f t="shared" si="128"/>
        <v>69.868103065555388</v>
      </c>
      <c r="Q470" s="371">
        <f t="shared" si="129"/>
        <v>-89.933671535628676</v>
      </c>
      <c r="R470" s="12">
        <f t="shared" si="130"/>
        <v>90.066328464371324</v>
      </c>
      <c r="S470" s="57">
        <f t="shared" si="131"/>
        <v>5.0315699347805373E-3</v>
      </c>
      <c r="T470" s="12">
        <f t="shared" si="114"/>
        <v>69.868103065555388</v>
      </c>
    </row>
    <row r="471" spans="1:20" x14ac:dyDescent="0.3">
      <c r="A471" s="57">
        <f t="shared" si="115"/>
        <v>31.734420574147411</v>
      </c>
      <c r="B471" s="12">
        <f t="shared" si="132"/>
        <v>5.0506899005327037</v>
      </c>
      <c r="C471" s="57" t="str">
        <f t="shared" si="116"/>
        <v>3.6056400220572-3102.82779220874i</v>
      </c>
      <c r="D471" s="57" t="str">
        <f t="shared" si="117"/>
        <v>3.4708333326643-2100.7684082377i</v>
      </c>
      <c r="E471" s="57" t="str">
        <f t="shared" si="118"/>
        <v>162.469537378662+0.00301401789988017i</v>
      </c>
      <c r="F471" s="57" t="str">
        <f t="shared" si="119"/>
        <v>3.07957957922945-39428.8356193478i</v>
      </c>
      <c r="G471" s="57" t="str">
        <f t="shared" si="120"/>
        <v>0.999999999886305-0.0000106627653117012i</v>
      </c>
      <c r="H471" s="57" t="str">
        <f t="shared" si="121"/>
        <v>550.000145146208-0.0581375716713487i</v>
      </c>
      <c r="I471" s="57" t="str">
        <f t="shared" si="122"/>
        <v>-4.05233071750613-146824.152317828i</v>
      </c>
      <c r="K471" s="57" t="str">
        <f t="shared" si="123"/>
        <v>0.00909090659022186-4.62430694110785E-06i</v>
      </c>
      <c r="L471" s="57" t="str">
        <f t="shared" si="124"/>
        <v>0.00075-131.298022503082i</v>
      </c>
      <c r="M471" s="57" t="str">
        <f t="shared" si="125"/>
        <v>0.00075-20.6877136296873i</v>
      </c>
      <c r="N471" s="57">
        <f t="shared" si="126"/>
        <v>90.066580511892028</v>
      </c>
      <c r="O471" s="57">
        <f t="shared" si="127"/>
        <v>69.835159320341916</v>
      </c>
      <c r="P471" s="371">
        <f t="shared" si="128"/>
        <v>69.835159320341916</v>
      </c>
      <c r="Q471" s="371">
        <f t="shared" si="129"/>
        <v>-89.933419488107972</v>
      </c>
      <c r="R471" s="12">
        <f t="shared" si="130"/>
        <v>90.066580511892028</v>
      </c>
      <c r="S471" s="57">
        <f t="shared" si="131"/>
        <v>5.0506899005327037E-3</v>
      </c>
      <c r="T471" s="12">
        <f t="shared" si="114"/>
        <v>69.835159320341916</v>
      </c>
    </row>
    <row r="472" spans="1:20" x14ac:dyDescent="0.3">
      <c r="A472" s="57">
        <f t="shared" si="115"/>
        <v>31.855011372329169</v>
      </c>
      <c r="B472" s="12">
        <f t="shared" si="132"/>
        <v>5.0698825221547281</v>
      </c>
      <c r="C472" s="57" t="str">
        <f t="shared" si="116"/>
        <v>3.60564001491842-3091.08169522516i</v>
      </c>
      <c r="D472" s="57" t="str">
        <f t="shared" si="117"/>
        <v>3.47083333265919-2092.81570891076i</v>
      </c>
      <c r="E472" s="57" t="str">
        <f t="shared" si="118"/>
        <v>162.469537381836+0.00302547116994953i</v>
      </c>
      <c r="F472" s="57" t="str">
        <f t="shared" si="119"/>
        <v>3.07957957922678-39279.573241281i</v>
      </c>
      <c r="G472" s="57" t="str">
        <f t="shared" si="120"/>
        <v>0.99999999988544-0.0000107032838198764i</v>
      </c>
      <c r="H472" s="57" t="str">
        <f t="shared" si="121"/>
        <v>550.000146251415-0.0583584953087732i</v>
      </c>
      <c r="I472" s="57" t="str">
        <f t="shared" si="122"/>
        <v>-4.05233092463027-146268.332957788i</v>
      </c>
      <c r="K472" s="57" t="str">
        <f t="shared" si="123"/>
        <v>0.00909090657118052-4.64187929714407E-06i</v>
      </c>
      <c r="L472" s="57" t="str">
        <f t="shared" si="124"/>
        <v>0.00075-130.800978783704i</v>
      </c>
      <c r="M472" s="57" t="str">
        <f t="shared" si="125"/>
        <v>0.00075-20.6093979176004i</v>
      </c>
      <c r="N472" s="57">
        <f t="shared" si="126"/>
        <v>90.066833517185941</v>
      </c>
      <c r="O472" s="57">
        <f t="shared" si="127"/>
        <v>69.802215575750552</v>
      </c>
      <c r="P472" s="371">
        <f t="shared" si="128"/>
        <v>69.802215575750552</v>
      </c>
      <c r="Q472" s="371">
        <f t="shared" si="129"/>
        <v>-89.933166482814059</v>
      </c>
      <c r="R472" s="12">
        <f t="shared" si="130"/>
        <v>90.066833517185941</v>
      </c>
      <c r="S472" s="57">
        <f t="shared" si="131"/>
        <v>5.0698825221547278E-3</v>
      </c>
      <c r="T472" s="12">
        <f t="shared" si="114"/>
        <v>69.802215575750552</v>
      </c>
    </row>
    <row r="473" spans="1:20" x14ac:dyDescent="0.3">
      <c r="A473" s="57">
        <f t="shared" si="115"/>
        <v>31.976060415544023</v>
      </c>
      <c r="B473" s="12">
        <f t="shared" si="132"/>
        <v>5.0891480757389163</v>
      </c>
      <c r="C473" s="57" t="str">
        <f t="shared" si="116"/>
        <v>3.60564000772535-3079.38006448955i</v>
      </c>
      <c r="D473" s="57" t="str">
        <f t="shared" si="117"/>
        <v>3.47083333265407-2084.89311544041i</v>
      </c>
      <c r="E473" s="57" t="str">
        <f t="shared" si="118"/>
        <v>162.469537385035+0.00303696796246863i</v>
      </c>
      <c r="F473" s="57" t="str">
        <f t="shared" si="119"/>
        <v>3.0795795792241-39130.8759130624i</v>
      </c>
      <c r="G473" s="57" t="str">
        <f t="shared" si="120"/>
        <v>0.999999999884567-0.0000107439562983826i</v>
      </c>
      <c r="H473" s="57" t="str">
        <f t="shared" si="121"/>
        <v>550.000147365037-0.0585802584659189i</v>
      </c>
      <c r="I473" s="57" t="str">
        <f t="shared" si="122"/>
        <v>-4.05233113333141-145714.617716823i</v>
      </c>
      <c r="K473" s="57" t="str">
        <f t="shared" si="123"/>
        <v>0.00909090655199421-4.65951842801492E-06i</v>
      </c>
      <c r="L473" s="57" t="str">
        <f t="shared" si="124"/>
        <v>0.00075-130.305816680319i</v>
      </c>
      <c r="M473" s="57" t="str">
        <f t="shared" si="125"/>
        <v>0.00075-20.5313786786216i</v>
      </c>
      <c r="N473" s="57">
        <f t="shared" si="126"/>
        <v>90.067087483892522</v>
      </c>
      <c r="O473" s="57">
        <f t="shared" si="127"/>
        <v>69.769271831786185</v>
      </c>
      <c r="P473" s="371">
        <f t="shared" si="128"/>
        <v>69.769271831786185</v>
      </c>
      <c r="Q473" s="371">
        <f t="shared" si="129"/>
        <v>-89.932912516107478</v>
      </c>
      <c r="R473" s="12">
        <f t="shared" si="130"/>
        <v>90.067087483892522</v>
      </c>
      <c r="S473" s="57">
        <f t="shared" si="131"/>
        <v>5.0891480757389159E-3</v>
      </c>
      <c r="T473" s="12">
        <f t="shared" si="114"/>
        <v>69.769271831786185</v>
      </c>
    </row>
    <row r="474" spans="1:20" x14ac:dyDescent="0.3">
      <c r="A474" s="57">
        <f t="shared" si="115"/>
        <v>32.097569445123092</v>
      </c>
      <c r="B474" s="12">
        <f t="shared" si="132"/>
        <v>5.1084868384267246</v>
      </c>
      <c r="C474" s="57" t="str">
        <f t="shared" si="116"/>
        <v>3.60564000047747-3067.72273166996i</v>
      </c>
      <c r="D474" s="57" t="str">
        <f t="shared" si="117"/>
        <v>3.4708333326489-2077.00051385747i</v>
      </c>
      <c r="E474" s="57" t="str">
        <f t="shared" si="118"/>
        <v>162.469537388257+0.003048508442823i</v>
      </c>
      <c r="F474" s="57" t="str">
        <f t="shared" si="119"/>
        <v>3.07957957922139-38982.7414956309i</v>
      </c>
      <c r="G474" s="57" t="str">
        <f t="shared" si="120"/>
        <v>0.999999999883688-0.000010784783332307i</v>
      </c>
      <c r="H474" s="57" t="str">
        <f t="shared" si="121"/>
        <v>550.000148487139-0.0588028643330745i</v>
      </c>
      <c r="I474" s="57" t="str">
        <f t="shared" si="122"/>
        <v>-4.05233134362172-145162.998629554i</v>
      </c>
      <c r="K474" s="57" t="str">
        <f t="shared" si="123"/>
        <v>0.0090909065326618-4.67722458746339E-06i</v>
      </c>
      <c r="L474" s="57" t="str">
        <f t="shared" si="124"/>
        <v>0.00075-129.812529069853i</v>
      </c>
      <c r="M474" s="57" t="str">
        <f t="shared" si="125"/>
        <v>0.00075-20.453654790418i</v>
      </c>
      <c r="N474" s="57">
        <f t="shared" si="126"/>
        <v>90.067342415665053</v>
      </c>
      <c r="O474" s="57">
        <f t="shared" si="127"/>
        <v>69.736328088453376</v>
      </c>
      <c r="P474" s="371">
        <f t="shared" si="128"/>
        <v>69.736328088453376</v>
      </c>
      <c r="Q474" s="371">
        <f t="shared" si="129"/>
        <v>-89.932657584334947</v>
      </c>
      <c r="R474" s="12">
        <f t="shared" si="130"/>
        <v>90.067342415665053</v>
      </c>
      <c r="S474" s="57">
        <f t="shared" si="131"/>
        <v>5.1084868384267245E-3</v>
      </c>
      <c r="T474" s="12">
        <f t="shared" si="114"/>
        <v>69.736328088453376</v>
      </c>
    </row>
    <row r="475" spans="1:20" x14ac:dyDescent="0.3">
      <c r="A475" s="57">
        <f t="shared" si="115"/>
        <v>32.219540209014561</v>
      </c>
      <c r="B475" s="12">
        <f t="shared" si="132"/>
        <v>5.1278990884127467</v>
      </c>
      <c r="C475" s="57" t="str">
        <f t="shared" si="116"/>
        <v>3.60563999317438-3056.10952907179i</v>
      </c>
      <c r="D475" s="57" t="str">
        <f t="shared" si="117"/>
        <v>3.47083333264368-2069.13779062423i</v>
      </c>
      <c r="E475" s="57" t="str">
        <f t="shared" si="118"/>
        <v>162.469537391503+0.00306009277702669i</v>
      </c>
      <c r="F475" s="57" t="str">
        <f t="shared" si="119"/>
        <v>3.07957957921866-38835.1678580231i</v>
      </c>
      <c r="G475" s="57" t="str">
        <f t="shared" si="120"/>
        <v>0.999999999882803-0.0000108257655089602i</v>
      </c>
      <c r="H475" s="57" t="str">
        <f t="shared" si="121"/>
        <v>550.000149617782-0.0590263161126496i</v>
      </c>
      <c r="I475" s="57" t="str">
        <f t="shared" si="122"/>
        <v>-4.05233155551251-144613.467760754i</v>
      </c>
      <c r="K475" s="57" t="str">
        <f t="shared" si="123"/>
        <v>0.00909090651318224-4.69499803019676E-06i</v>
      </c>
      <c r="L475" s="57" t="str">
        <f t="shared" si="124"/>
        <v>0.00075-129.3211088562i</v>
      </c>
      <c r="M475" s="57" t="str">
        <f t="shared" si="125"/>
        <v>0.00075-20.3762251349054i</v>
      </c>
      <c r="N475" s="57">
        <f t="shared" si="126"/>
        <v>90.067598316170688</v>
      </c>
      <c r="O475" s="57">
        <f t="shared" si="127"/>
        <v>69.703384345757101</v>
      </c>
      <c r="P475" s="371">
        <f t="shared" si="128"/>
        <v>69.703384345757101</v>
      </c>
      <c r="Q475" s="371">
        <f t="shared" si="129"/>
        <v>-89.932401683829312</v>
      </c>
      <c r="R475" s="12">
        <f t="shared" si="130"/>
        <v>90.067598316170688</v>
      </c>
      <c r="S475" s="57">
        <f t="shared" si="131"/>
        <v>5.1278990884127467E-3</v>
      </c>
      <c r="T475" s="12">
        <f t="shared" si="114"/>
        <v>69.703384345757101</v>
      </c>
    </row>
    <row r="476" spans="1:20" x14ac:dyDescent="0.3">
      <c r="A476" s="57">
        <f t="shared" si="115"/>
        <v>32.341974461808817</v>
      </c>
      <c r="B476" s="12">
        <f t="shared" si="132"/>
        <v>5.1473851049487154</v>
      </c>
      <c r="C476" s="57" t="str">
        <f t="shared" si="116"/>
        <v>3.60563998581573-3044.5402896352i</v>
      </c>
      <c r="D476" s="57" t="str">
        <f t="shared" si="117"/>
        <v>3.47083333263844-2061.30483263276i</v>
      </c>
      <c r="E476" s="57" t="str">
        <f t="shared" si="118"/>
        <v>162.469537394776+0.00307172113172468i</v>
      </c>
      <c r="F476" s="57" t="str">
        <f t="shared" si="119"/>
        <v>3.07957957921592-38688.1528773433i</v>
      </c>
      <c r="G476" s="57" t="str">
        <f t="shared" si="120"/>
        <v>0.99999999988191-0.0000108669034178845i</v>
      </c>
      <c r="H476" s="57" t="str">
        <f t="shared" si="121"/>
        <v>550.000150757042-0.0592506170192386i</v>
      </c>
      <c r="I476" s="57" t="str">
        <f t="shared" si="122"/>
        <v>-4.05233176901891-144066.017205241i</v>
      </c>
      <c r="K476" s="57" t="str">
        <f t="shared" si="123"/>
        <v>0.00909090649355423-4.71283901188997E-06i</v>
      </c>
      <c r="L476" s="57" t="str">
        <f t="shared" si="124"/>
        <v>0.00075-128.831548970113i</v>
      </c>
      <c r="M476" s="57" t="str">
        <f t="shared" si="125"/>
        <v>0.00075-20.2990885982321i</v>
      </c>
      <c r="N476" s="57">
        <f t="shared" si="126"/>
        <v>90.067855189090537</v>
      </c>
      <c r="O476" s="57">
        <f t="shared" si="127"/>
        <v>69.670440603702119</v>
      </c>
      <c r="P476" s="371">
        <f t="shared" si="128"/>
        <v>69.670440603702119</v>
      </c>
      <c r="Q476" s="371">
        <f t="shared" si="129"/>
        <v>-89.932144810909463</v>
      </c>
      <c r="R476" s="12">
        <f t="shared" si="130"/>
        <v>90.067855189090537</v>
      </c>
      <c r="S476" s="57">
        <f t="shared" si="131"/>
        <v>5.1473851049487155E-3</v>
      </c>
      <c r="T476" s="12">
        <f t="shared" si="114"/>
        <v>69.670440603702119</v>
      </c>
    </row>
    <row r="477" spans="1:20" x14ac:dyDescent="0.3">
      <c r="A477" s="57">
        <f t="shared" si="115"/>
        <v>32.464873964763697</v>
      </c>
      <c r="B477" s="12">
        <f t="shared" si="132"/>
        <v>5.1669451683475209</v>
      </c>
      <c r="C477" s="57" t="str">
        <f t="shared" si="116"/>
        <v>3.605639978401-3033.0148469328i</v>
      </c>
      <c r="D477" s="57" t="str">
        <f t="shared" si="117"/>
        <v>3.47083333263314-2053.50152720334i</v>
      </c>
      <c r="E477" s="57" t="str">
        <f t="shared" si="118"/>
        <v>162.469537398072+0.00308339367419504i</v>
      </c>
      <c r="F477" s="57" t="str">
        <f t="shared" si="119"/>
        <v>3.07957957921315-38541.6944387309i</v>
      </c>
      <c r="G477" s="57" t="str">
        <f t="shared" si="120"/>
        <v>0.999999999881011-0.0000109081976508626i</v>
      </c>
      <c r="H477" s="57" t="str">
        <f t="shared" si="121"/>
        <v>550.000151904969-0.0594757702796243i</v>
      </c>
      <c r="I477" s="57" t="str">
        <f t="shared" si="122"/>
        <v>-4.05233198414885-143520.639087749i</v>
      </c>
      <c r="K477" s="57" t="str">
        <f t="shared" si="123"/>
        <v>0.00909090647377688-0.0000047307477891899i</v>
      </c>
      <c r="L477" s="57" t="str">
        <f t="shared" si="124"/>
        <v>0.00075-128.34384236911i</v>
      </c>
      <c r="M477" s="57" t="str">
        <f t="shared" si="125"/>
        <v>0.00075-20.2222440707632i</v>
      </c>
      <c r="N477" s="57">
        <f t="shared" si="126"/>
        <v>90.068113038119691</v>
      </c>
      <c r="O477" s="57">
        <f t="shared" si="127"/>
        <v>69.637496862293347</v>
      </c>
      <c r="P477" s="371">
        <f t="shared" si="128"/>
        <v>69.637496862293347</v>
      </c>
      <c r="Q477" s="371">
        <f t="shared" si="129"/>
        <v>-89.931886961880309</v>
      </c>
      <c r="R477" s="12">
        <f t="shared" si="130"/>
        <v>90.068113038119691</v>
      </c>
      <c r="S477" s="57">
        <f t="shared" si="131"/>
        <v>5.1669451683475209E-3</v>
      </c>
      <c r="T477" s="12">
        <f t="shared" si="114"/>
        <v>69.637496862293347</v>
      </c>
    </row>
    <row r="478" spans="1:20" x14ac:dyDescent="0.3">
      <c r="A478" s="57">
        <f t="shared" si="115"/>
        <v>32.5882404858298</v>
      </c>
      <c r="B478" s="12">
        <f t="shared" si="132"/>
        <v>5.1865795599872415</v>
      </c>
      <c r="C478" s="57" t="str">
        <f t="shared" si="116"/>
        <v>3.60563997092983-3021.53303516723i</v>
      </c>
      <c r="D478" s="57" t="str">
        <f t="shared" si="117"/>
        <v>3.4708333326278-2045.7277620828i</v>
      </c>
      <c r="E478" s="57" t="str">
        <f t="shared" si="118"/>
        <v>162.469537401394+0.00309511057235168i</v>
      </c>
      <c r="F478" s="57" t="str">
        <f t="shared" si="119"/>
        <v>3.07957957921035-38395.7904353324i</v>
      </c>
      <c r="G478" s="57" t="str">
        <f t="shared" si="120"/>
        <v>0.999999999880105-0.000010949648801926i</v>
      </c>
      <c r="H478" s="57" t="str">
        <f t="shared" si="121"/>
        <v>550.000153061642-0.0597017791328849i</v>
      </c>
      <c r="I478" s="57" t="str">
        <f t="shared" si="122"/>
        <v>-4.05233220091853-142977.325562835i</v>
      </c>
      <c r="K478" s="57" t="str">
        <f t="shared" si="123"/>
        <v>0.00909090645384886-4.74872461971823E-06i</v>
      </c>
      <c r="L478" s="57" t="str">
        <f t="shared" si="124"/>
        <v>0.00075-127.857982037368i</v>
      </c>
      <c r="M478" s="57" t="str">
        <f t="shared" si="125"/>
        <v>0.00075-20.1456904470644i</v>
      </c>
      <c r="N478" s="57">
        <f t="shared" si="126"/>
        <v>90.068371866967254</v>
      </c>
      <c r="O478" s="57">
        <f t="shared" si="127"/>
        <v>69.604553121535687</v>
      </c>
      <c r="P478" s="371">
        <f t="shared" si="128"/>
        <v>69.604553121535687</v>
      </c>
      <c r="Q478" s="371">
        <f t="shared" si="129"/>
        <v>-89.931628133032746</v>
      </c>
      <c r="R478" s="12">
        <f t="shared" si="130"/>
        <v>90.068371866967254</v>
      </c>
      <c r="S478" s="57">
        <f t="shared" si="131"/>
        <v>5.1865795599872417E-3</v>
      </c>
      <c r="T478" s="12">
        <f t="shared" si="114"/>
        <v>69.604553121535687</v>
      </c>
    </row>
    <row r="479" spans="1:20" x14ac:dyDescent="0.3">
      <c r="A479" s="57">
        <f t="shared" si="115"/>
        <v>32.712075799675951</v>
      </c>
      <c r="B479" s="12">
        <f t="shared" si="132"/>
        <v>5.2062885623151933</v>
      </c>
      <c r="C479" s="57" t="str">
        <f t="shared" si="116"/>
        <v>3.6056399634018-3010.09468916878i</v>
      </c>
      <c r="D479" s="57" t="str">
        <f t="shared" si="117"/>
        <v>3.47083333262244-2037.98342544291i</v>
      </c>
      <c r="E479" s="57" t="str">
        <f t="shared" si="118"/>
        <v>162.469537404741+0.00310687199474631i</v>
      </c>
      <c r="F479" s="57" t="str">
        <f t="shared" si="119"/>
        <v>3.07957957920754-38250.4387682697i</v>
      </c>
      <c r="G479" s="57" t="str">
        <f t="shared" si="120"/>
        <v>0.999999999879192-0.0000109912574673633i</v>
      </c>
      <c r="H479" s="57" t="str">
        <f t="shared" si="121"/>
        <v>550.000154227118-0.0599286468303799i</v>
      </c>
      <c r="I479" s="57" t="str">
        <f t="shared" si="122"/>
        <v>-4.05233241933707-142436.068814749i</v>
      </c>
      <c r="K479" s="57" t="str">
        <f t="shared" si="123"/>
        <v>0.00909090643376918-4.76676976207597E-06i</v>
      </c>
      <c r="L479" s="57" t="str">
        <f t="shared" si="124"/>
        <v>0.00075-127.373960985623i</v>
      </c>
      <c r="M479" s="57" t="str">
        <f t="shared" si="125"/>
        <v>0.00075-20.069426625886i</v>
      </c>
      <c r="N479" s="57">
        <f t="shared" si="126"/>
        <v>90.068631679356471</v>
      </c>
      <c r="O479" s="57">
        <f t="shared" si="127"/>
        <v>69.571609381434143</v>
      </c>
      <c r="P479" s="371">
        <f t="shared" si="128"/>
        <v>69.571609381434143</v>
      </c>
      <c r="Q479" s="371">
        <f t="shared" si="129"/>
        <v>-89.931368320643529</v>
      </c>
      <c r="R479" s="12">
        <f t="shared" si="130"/>
        <v>90.068631679356471</v>
      </c>
      <c r="S479" s="57">
        <f t="shared" si="131"/>
        <v>5.2062885623151934E-3</v>
      </c>
      <c r="T479" s="12">
        <f t="shared" si="114"/>
        <v>69.571609381434143</v>
      </c>
    </row>
    <row r="480" spans="1:20" x14ac:dyDescent="0.3">
      <c r="A480" s="57">
        <f t="shared" si="115"/>
        <v>32.836381687714727</v>
      </c>
      <c r="B480" s="12">
        <f t="shared" si="132"/>
        <v>5.2260724588519913</v>
      </c>
      <c r="C480" s="57" t="str">
        <f t="shared" si="116"/>
        <v>3.60563995581637-2998.69964439298i</v>
      </c>
      <c r="D480" s="57" t="str">
        <f t="shared" si="117"/>
        <v>3.47083333261701-2030.26840587881i</v>
      </c>
      <c r="E480" s="57" t="str">
        <f t="shared" si="118"/>
        <v>162.469537408113+0.00311867811057151i</v>
      </c>
      <c r="F480" s="57" t="str">
        <f t="shared" si="119"/>
        <v>3.07957957920473-38105.6373466104i</v>
      </c>
      <c r="G480" s="57" t="str">
        <f t="shared" si="120"/>
        <v>0.999999999878272-0.0000110330242457291i</v>
      </c>
      <c r="H480" s="57" t="str">
        <f t="shared" si="121"/>
        <v>550.000155401473-0.0601563766358512i</v>
      </c>
      <c r="I480" s="57" t="str">
        <f t="shared" si="122"/>
        <v>-4.05233263942011-141896.861057334i</v>
      </c>
      <c r="K480" s="57" t="str">
        <f t="shared" si="123"/>
        <v>0.00909090641353651-4.78488347584646E-06i</v>
      </c>
      <c r="L480" s="57" t="str">
        <f t="shared" si="124"/>
        <v>0.00075-126.891772251069i</v>
      </c>
      <c r="M480" s="57" t="str">
        <f t="shared" si="125"/>
        <v>0.00075-19.9934515101474i</v>
      </c>
      <c r="N480" s="57">
        <f t="shared" si="126"/>
        <v>90.068892479024669</v>
      </c>
      <c r="O480" s="57">
        <f t="shared" si="127"/>
        <v>69.538665641993617</v>
      </c>
      <c r="P480" s="371">
        <f t="shared" si="128"/>
        <v>69.538665641993617</v>
      </c>
      <c r="Q480" s="371">
        <f t="shared" si="129"/>
        <v>-89.931107520975331</v>
      </c>
      <c r="R480" s="12">
        <f t="shared" si="130"/>
        <v>90.068892479024669</v>
      </c>
      <c r="S480" s="57">
        <f t="shared" si="131"/>
        <v>5.2260724588519911E-3</v>
      </c>
      <c r="T480" s="12">
        <f t="shared" si="114"/>
        <v>69.538665641993617</v>
      </c>
    </row>
    <row r="481" spans="1:20" x14ac:dyDescent="0.3">
      <c r="A481" s="57">
        <f t="shared" si="115"/>
        <v>32.961159938128041</v>
      </c>
      <c r="B481" s="12">
        <f t="shared" si="132"/>
        <v>5.2459315341956287</v>
      </c>
      <c r="C481" s="57" t="str">
        <f t="shared" si="116"/>
        <v>3.60563994817328-2987.34773691833i</v>
      </c>
      <c r="D481" s="57" t="str">
        <f t="shared" si="117"/>
        <v>3.47083333261157-2022.58259240733i</v>
      </c>
      <c r="E481" s="57" t="str">
        <f t="shared" si="118"/>
        <v>162.469537411512+0.00313052908966251i</v>
      </c>
      <c r="F481" s="57" t="str">
        <f t="shared" si="119"/>
        <v>3.07957957920186-37961.3840873372i</v>
      </c>
      <c r="G481" s="57" t="str">
        <f t="shared" si="120"/>
        <v>0.999999999877345-0.0000110749497378526i</v>
      </c>
      <c r="H481" s="57" t="str">
        <f t="shared" si="121"/>
        <v>550.000156584767-0.060384971825424i</v>
      </c>
      <c r="I481" s="57" t="str">
        <f t="shared" si="122"/>
        <v>-4.05233286117859-141359.694533902i</v>
      </c>
      <c r="K481" s="57" t="str">
        <f t="shared" si="123"/>
        <v>0.00909090639314984-4.80306602159971E-06i</v>
      </c>
      <c r="L481" s="57" t="str">
        <f t="shared" si="124"/>
        <v>0.00075-126.411408897259i</v>
      </c>
      <c r="M481" s="57" t="str">
        <f t="shared" si="125"/>
        <v>0.00075-19.9177640069211i</v>
      </c>
      <c r="N481" s="57">
        <f t="shared" si="126"/>
        <v>90.069154269723455</v>
      </c>
      <c r="O481" s="57">
        <f t="shared" si="127"/>
        <v>69.505721903219296</v>
      </c>
      <c r="P481" s="371">
        <f t="shared" si="128"/>
        <v>69.505721903219296</v>
      </c>
      <c r="Q481" s="371">
        <f t="shared" si="129"/>
        <v>-89.930845730276545</v>
      </c>
      <c r="R481" s="12">
        <f t="shared" si="130"/>
        <v>90.069154269723455</v>
      </c>
      <c r="S481" s="57">
        <f t="shared" si="131"/>
        <v>5.2459315341956284E-3</v>
      </c>
      <c r="T481" s="12">
        <f t="shared" si="114"/>
        <v>69.505721903219296</v>
      </c>
    </row>
    <row r="482" spans="1:20" x14ac:dyDescent="0.3">
      <c r="A482" s="57">
        <f t="shared" si="115"/>
        <v>33.086412345892924</v>
      </c>
      <c r="B482" s="12">
        <f t="shared" si="132"/>
        <v>5.2658660740255723</v>
      </c>
      <c r="C482" s="57" t="str">
        <f t="shared" si="116"/>
        <v>3.60563994047193-2976.03880344376i</v>
      </c>
      <c r="D482" s="57" t="str">
        <f t="shared" si="117"/>
        <v>3.47083333260607-2014.92587446547i</v>
      </c>
      <c r="E482" s="57" t="str">
        <f t="shared" si="118"/>
        <v>162.469537414936+0.00314242510250011i</v>
      </c>
      <c r="F482" s="57" t="str">
        <f t="shared" si="119"/>
        <v>3.07957957919897-37817.6769153187i</v>
      </c>
      <c r="G482" s="57" t="str">
        <f t="shared" si="120"/>
        <v>0.999999999876412-0.0000111170345468461i</v>
      </c>
      <c r="H482" s="57" t="str">
        <f t="shared" si="121"/>
        <v>550.000157777075-0.0606144356876866i</v>
      </c>
      <c r="I482" s="57" t="str">
        <f t="shared" si="122"/>
        <v>-4.05233308462622-140824.561517135i</v>
      </c>
      <c r="K482" s="57" t="str">
        <f t="shared" si="123"/>
        <v>0.00909090637260788-4.82131766089569E-06i</v>
      </c>
      <c r="L482" s="57" t="str">
        <f t="shared" si="124"/>
        <v>0.00075-125.932864014006i</v>
      </c>
      <c r="M482" s="57" t="str">
        <f t="shared" si="125"/>
        <v>0.00075-19.8423630274169i</v>
      </c>
      <c r="N482" s="57">
        <f t="shared" si="126"/>
        <v>90.069417055218665</v>
      </c>
      <c r="O482" s="57">
        <f t="shared" si="127"/>
        <v>69.47277816511604</v>
      </c>
      <c r="P482" s="371">
        <f t="shared" si="128"/>
        <v>69.47277816511604</v>
      </c>
      <c r="Q482" s="371">
        <f t="shared" si="129"/>
        <v>-89.930582944781335</v>
      </c>
      <c r="R482" s="12">
        <f t="shared" si="130"/>
        <v>90.069417055218665</v>
      </c>
      <c r="S482" s="57">
        <f t="shared" si="131"/>
        <v>5.2658660740255723E-3</v>
      </c>
      <c r="T482" s="12">
        <f t="shared" si="114"/>
        <v>69.47277816511604</v>
      </c>
    </row>
    <row r="483" spans="1:20" x14ac:dyDescent="0.3">
      <c r="A483" s="57">
        <f t="shared" si="115"/>
        <v>33.212140712807319</v>
      </c>
      <c r="B483" s="12">
        <f t="shared" si="132"/>
        <v>5.2858763651068692</v>
      </c>
      <c r="C483" s="57" t="str">
        <f t="shared" si="116"/>
        <v>3.60563993271194-2964.77268128653i</v>
      </c>
      <c r="D483" s="57" t="str">
        <f t="shared" si="117"/>
        <v>3.47083333260052-2007.29814190878i</v>
      </c>
      <c r="E483" s="57" t="str">
        <f t="shared" si="118"/>
        <v>162.469537418386+0.00315436632021272i</v>
      </c>
      <c r="F483" s="57" t="str">
        <f t="shared" si="119"/>
        <v>3.0795795791961-37674.5137632789i</v>
      </c>
      <c r="G483" s="57" t="str">
        <f t="shared" si="120"/>
        <v>0.999999999875471-0.0000111592792781136i</v>
      </c>
      <c r="H483" s="57" t="str">
        <f t="shared" si="121"/>
        <v>550.000158978459-0.0608447715237175i</v>
      </c>
      <c r="I483" s="57" t="str">
        <f t="shared" si="122"/>
        <v>-4.052333309775-140291.454308963i</v>
      </c>
      <c r="K483" s="57" t="str">
        <f t="shared" si="123"/>
        <v>0.00909090635190954-4.83963865628843E-06i</v>
      </c>
      <c r="L483" s="57" t="str">
        <f t="shared" si="124"/>
        <v>0.00075-125.45613071728i</v>
      </c>
      <c r="M483" s="57" t="str">
        <f t="shared" si="125"/>
        <v>0.00075-19.7672474869665i</v>
      </c>
      <c r="N483" s="57">
        <f t="shared" si="126"/>
        <v>90.069680839290385</v>
      </c>
      <c r="O483" s="57">
        <f t="shared" si="127"/>
        <v>69.439834427689135</v>
      </c>
      <c r="P483" s="371">
        <f t="shared" si="128"/>
        <v>69.439834427689135</v>
      </c>
      <c r="Q483" s="371">
        <f t="shared" si="129"/>
        <v>-89.930319160709615</v>
      </c>
      <c r="R483" s="12">
        <f t="shared" si="130"/>
        <v>90.069680839290385</v>
      </c>
      <c r="S483" s="57">
        <f t="shared" si="131"/>
        <v>5.2858763651068693E-3</v>
      </c>
      <c r="T483" s="12">
        <f t="shared" si="114"/>
        <v>69.439834427689135</v>
      </c>
    </row>
    <row r="484" spans="1:20" x14ac:dyDescent="0.3">
      <c r="A484" s="57">
        <f t="shared" si="115"/>
        <v>33.338346847515986</v>
      </c>
      <c r="B484" s="12">
        <f t="shared" si="132"/>
        <v>5.3059626952942756</v>
      </c>
      <c r="C484" s="57" t="str">
        <f t="shared" si="116"/>
        <v>3.60563992489292-2953.54920837967i</v>
      </c>
      <c r="D484" s="57" t="str">
        <f t="shared" si="117"/>
        <v>3.47083333259496-1999.69928500975i</v>
      </c>
      <c r="E484" s="57" t="str">
        <f t="shared" si="118"/>
        <v>162.469537421863+0.00316635291457923i</v>
      </c>
      <c r="F484" s="57" t="str">
        <f t="shared" si="119"/>
        <v>3.07957957919316-37531.8925717678i</v>
      </c>
      <c r="G484" s="57" t="str">
        <f t="shared" si="120"/>
        <v>0.999999999874522-0.0000112016845393598i</v>
      </c>
      <c r="H484" s="57" t="str">
        <f t="shared" si="121"/>
        <v>550.00016018899-0.0610759826471408i</v>
      </c>
      <c r="I484" s="57" t="str">
        <f t="shared" si="122"/>
        <v>-4.05233353663738-139760.36524046i</v>
      </c>
      <c r="K484" s="57" t="str">
        <f t="shared" si="123"/>
        <v>0.00909090633105361-4.85802927132961E-06i</v>
      </c>
      <c r="L484" s="57" t="str">
        <f t="shared" si="124"/>
        <v>0.00075-124.981202149114i</v>
      </c>
      <c r="M484" s="57" t="str">
        <f t="shared" si="125"/>
        <v>0.00075-19.6924163050074i</v>
      </c>
      <c r="N484" s="57">
        <f t="shared" si="126"/>
        <v>90.069945625733126</v>
      </c>
      <c r="O484" s="57">
        <f t="shared" si="127"/>
        <v>69.406890690943698</v>
      </c>
      <c r="P484" s="371">
        <f t="shared" si="128"/>
        <v>69.406890690943698</v>
      </c>
      <c r="Q484" s="371">
        <f t="shared" si="129"/>
        <v>-89.930054374266874</v>
      </c>
      <c r="R484" s="12">
        <f t="shared" si="130"/>
        <v>90.069945625733126</v>
      </c>
      <c r="S484" s="57">
        <f t="shared" si="131"/>
        <v>5.3059626952942753E-3</v>
      </c>
      <c r="T484" s="12">
        <f t="shared" si="114"/>
        <v>69.406890690943698</v>
      </c>
    </row>
    <row r="485" spans="1:20" x14ac:dyDescent="0.3">
      <c r="A485" s="57">
        <f t="shared" si="115"/>
        <v>33.465032565536553</v>
      </c>
      <c r="B485" s="12">
        <f t="shared" si="132"/>
        <v>5.3261253535363942</v>
      </c>
      <c r="C485" s="57" t="str">
        <f t="shared" si="116"/>
        <v>3.60563991701432-2942.36822326975i</v>
      </c>
      <c r="D485" s="57" t="str">
        <f t="shared" si="117"/>
        <v>3.47083333258933-1992.12919445629i</v>
      </c>
      <c r="E485" s="57" t="str">
        <f t="shared" si="118"/>
        <v>162.469537425366+0.00317838505803124i</v>
      </c>
      <c r="F485" s="57" t="str">
        <f t="shared" si="119"/>
        <v>3.07957957919022-37389.8112891318i</v>
      </c>
      <c r="G485" s="57" t="str">
        <f t="shared" si="120"/>
        <v>0.999999999873567-0.0000112442509405987i</v>
      </c>
      <c r="H485" s="57" t="str">
        <f t="shared" si="121"/>
        <v>550.000161408738-0.0613080723841824i</v>
      </c>
      <c r="I485" s="57" t="str">
        <f t="shared" si="122"/>
        <v>-4.05233376522758-139231.286671732i</v>
      </c>
      <c r="K485" s="57" t="str">
        <f t="shared" si="123"/>
        <v>0.00909090631003888-4.87648977057229E-06i</v>
      </c>
      <c r="L485" s="57" t="str">
        <f t="shared" si="124"/>
        <v>0.00075-124.508071477499i</v>
      </c>
      <c r="M485" s="57" t="str">
        <f t="shared" si="125"/>
        <v>0.00075-19.6178684050682i</v>
      </c>
      <c r="N485" s="57">
        <f t="shared" si="126"/>
        <v>90.070211418355825</v>
      </c>
      <c r="O485" s="57">
        <f t="shared" si="127"/>
        <v>69.3739469548849</v>
      </c>
      <c r="P485" s="371">
        <f t="shared" si="128"/>
        <v>69.3739469548849</v>
      </c>
      <c r="Q485" s="371">
        <f t="shared" si="129"/>
        <v>-89.929788581644175</v>
      </c>
      <c r="R485" s="12">
        <f t="shared" si="130"/>
        <v>90.070211418355825</v>
      </c>
      <c r="S485" s="57">
        <f t="shared" si="131"/>
        <v>5.3261253535363939E-3</v>
      </c>
      <c r="T485" s="12">
        <f t="shared" si="114"/>
        <v>69.3739469548849</v>
      </c>
    </row>
    <row r="486" spans="1:20" x14ac:dyDescent="0.3">
      <c r="A486" s="57">
        <f t="shared" si="115"/>
        <v>33.592199689285586</v>
      </c>
      <c r="B486" s="12">
        <f t="shared" si="132"/>
        <v>5.3463646298798322</v>
      </c>
      <c r="C486" s="57" t="str">
        <f t="shared" si="116"/>
        <v>3.6056399090757-2931.22956511456i</v>
      </c>
      <c r="D486" s="57" t="str">
        <f t="shared" si="117"/>
        <v>3.47083333258365-1984.5877613501i</v>
      </c>
      <c r="E486" s="57" t="str">
        <f t="shared" si="118"/>
        <v>162.469537428896+0.00319046292365554i</v>
      </c>
      <c r="F486" s="57" t="str">
        <f t="shared" si="119"/>
        <v>3.07957957918727-37248.2678714838i</v>
      </c>
      <c r="G486" s="57" t="str">
        <f t="shared" si="120"/>
        <v>0.999999999872604-0.0000112869790941621i</v>
      </c>
      <c r="H486" s="57" t="str">
        <f t="shared" si="121"/>
        <v>550.000162637775-0.0615410440737019i</v>
      </c>
      <c r="I486" s="57" t="str">
        <f t="shared" si="122"/>
        <v>-4.05233399555817-138704.210991806i</v>
      </c>
      <c r="K486" s="57" t="str">
        <f t="shared" si="123"/>
        <v>0.00909090628886412-4.89502041957491E-06i</v>
      </c>
      <c r="L486" s="57" t="str">
        <f t="shared" si="124"/>
        <v>0.00075-124.036731896293i</v>
      </c>
      <c r="M486" s="57" t="str">
        <f t="shared" si="125"/>
        <v>0.00075-19.5436027147521i</v>
      </c>
      <c r="N486" s="57">
        <f t="shared" si="126"/>
        <v>90.070478220981826</v>
      </c>
      <c r="O486" s="57">
        <f t="shared" si="127"/>
        <v>69.341003219518001</v>
      </c>
      <c r="P486" s="371">
        <f t="shared" si="128"/>
        <v>69.341003219518001</v>
      </c>
      <c r="Q486" s="371">
        <f t="shared" si="129"/>
        <v>-89.929521779018174</v>
      </c>
      <c r="R486" s="12">
        <f t="shared" si="130"/>
        <v>90.070478220981826</v>
      </c>
      <c r="S486" s="57">
        <f t="shared" si="131"/>
        <v>5.3463646298798325E-3</v>
      </c>
      <c r="T486" s="12">
        <f t="shared" si="114"/>
        <v>69.341003219518001</v>
      </c>
    </row>
    <row r="487" spans="1:20" x14ac:dyDescent="0.3">
      <c r="A487" s="57">
        <f t="shared" si="115"/>
        <v>33.719850048104874</v>
      </c>
      <c r="B487" s="12">
        <f t="shared" si="132"/>
        <v>5.3666808154733756</v>
      </c>
      <c r="C487" s="57" t="str">
        <f t="shared" si="116"/>
        <v>3.60563990107668-2920.13307368072i</v>
      </c>
      <c r="D487" s="57" t="str">
        <f t="shared" si="117"/>
        <v>3.47083333257796-1977.07487720513i</v>
      </c>
      <c r="E487" s="57" t="str">
        <f t="shared" si="118"/>
        <v>162.469537432452+0.00320258668519673i</v>
      </c>
      <c r="F487" s="57" t="str">
        <f t="shared" si="119"/>
        <v>3.07957957918426-37107.2602826743i</v>
      </c>
      <c r="G487" s="57" t="str">
        <f t="shared" si="120"/>
        <v>0.999999999871634-0.0000113298696147088i</v>
      </c>
      <c r="H487" s="57" t="str">
        <f t="shared" si="121"/>
        <v>550.000163876171-0.0617749010672531i</v>
      </c>
      <c r="I487" s="57" t="str">
        <f t="shared" si="122"/>
        <v>-4.05233422764342-138179.130618522i</v>
      </c>
      <c r="K487" s="57" t="str">
        <f t="shared" si="123"/>
        <v>0.00909090626752811-4.91362148490495E-06i</v>
      </c>
      <c r="L487" s="57" t="str">
        <f t="shared" si="124"/>
        <v>0.00075-123.567176625118i</v>
      </c>
      <c r="M487" s="57" t="str">
        <f t="shared" si="125"/>
        <v>0.00075-19.4696181657224i</v>
      </c>
      <c r="N487" s="57">
        <f t="shared" si="126"/>
        <v>90.070746037449084</v>
      </c>
      <c r="O487" s="57">
        <f t="shared" si="127"/>
        <v>69.30805948484813</v>
      </c>
      <c r="P487" s="371">
        <f t="shared" si="128"/>
        <v>69.30805948484813</v>
      </c>
      <c r="Q487" s="371">
        <f t="shared" si="129"/>
        <v>-89.929253962550916</v>
      </c>
      <c r="R487" s="12">
        <f t="shared" si="130"/>
        <v>90.070746037449084</v>
      </c>
      <c r="S487" s="57">
        <f t="shared" si="131"/>
        <v>5.3666808154733759E-3</v>
      </c>
      <c r="T487" s="12">
        <f t="shared" si="114"/>
        <v>69.30805948484813</v>
      </c>
    </row>
    <row r="488" spans="1:20" x14ac:dyDescent="0.3">
      <c r="A488" s="57">
        <f t="shared" si="115"/>
        <v>33.847985478287669</v>
      </c>
      <c r="B488" s="12">
        <f t="shared" si="132"/>
        <v>5.3870742025721743</v>
      </c>
      <c r="C488" s="57" t="str">
        <f t="shared" si="116"/>
        <v>3.60563989301675-2909.07858934154i</v>
      </c>
      <c r="D488" s="57" t="str">
        <f t="shared" si="117"/>
        <v>3.47083333257221-1969.59043394602i</v>
      </c>
      <c r="E488" s="57" t="str">
        <f t="shared" si="118"/>
        <v>162.469537436036+0.00321475651705966i</v>
      </c>
      <c r="F488" s="57" t="str">
        <f t="shared" si="119"/>
        <v>3.07957957918126-36966.7864942618i</v>
      </c>
      <c r="G488" s="57" t="str">
        <f t="shared" si="120"/>
        <v>0.999999999870657-0.0000113729231192337i</v>
      </c>
      <c r="H488" s="57" t="str">
        <f t="shared" si="121"/>
        <v>550.000165123993-0.0620096467291147i</v>
      </c>
      <c r="I488" s="57" t="str">
        <f t="shared" si="122"/>
        <v>-4.05233446149412-137656.037998421i</v>
      </c>
      <c r="K488" s="57" t="str">
        <f t="shared" si="123"/>
        <v>0.0090909062460297-4.93229323414299E-06i</v>
      </c>
      <c r="L488" s="57" t="str">
        <f t="shared" si="124"/>
        <v>0.00075-123.099398909263i</v>
      </c>
      <c r="M488" s="57" t="str">
        <f t="shared" si="125"/>
        <v>0.00075-19.3959136936863i</v>
      </c>
      <c r="N488" s="57">
        <f t="shared" si="126"/>
        <v>90.071014871610075</v>
      </c>
      <c r="O488" s="57">
        <f t="shared" si="127"/>
        <v>69.275115750880801</v>
      </c>
      <c r="P488" s="371">
        <f t="shared" si="128"/>
        <v>69.275115750880801</v>
      </c>
      <c r="Q488" s="371">
        <f t="shared" si="129"/>
        <v>-89.928985128389925</v>
      </c>
      <c r="R488" s="12">
        <f t="shared" si="130"/>
        <v>90.071014871610075</v>
      </c>
      <c r="S488" s="57">
        <f t="shared" si="131"/>
        <v>5.3870742025721747E-3</v>
      </c>
      <c r="T488" s="12">
        <f t="shared" si="114"/>
        <v>69.275115750880801</v>
      </c>
    </row>
    <row r="489" spans="1:20" x14ac:dyDescent="0.3">
      <c r="A489" s="57">
        <f t="shared" si="115"/>
        <v>33.976607823105162</v>
      </c>
      <c r="B489" s="12">
        <f t="shared" si="132"/>
        <v>5.4075450845419484</v>
      </c>
      <c r="C489" s="57" t="str">
        <f t="shared" si="116"/>
        <v>3.60563988489543-2898.06595307449i</v>
      </c>
      <c r="D489" s="57" t="str">
        <f t="shared" si="117"/>
        <v>3.47083333256641-1962.13432390654i</v>
      </c>
      <c r="E489" s="57" t="str">
        <f t="shared" si="118"/>
        <v>162.469537439647+0.00322697259431173i</v>
      </c>
      <c r="F489" s="57" t="str">
        <f t="shared" si="119"/>
        <v>3.07957957917822-36826.8444854837i</v>
      </c>
      <c r="G489" s="57" t="str">
        <f t="shared" si="120"/>
        <v>0.999999999869672-0.0000114161402270755i</v>
      </c>
      <c r="H489" s="57" t="str">
        <f t="shared" si="121"/>
        <v>550.000166381319-0.0622452844363714i</v>
      </c>
      <c r="I489" s="57" t="str">
        <f t="shared" si="122"/>
        <v>-4.05233469712649-137134.925606642i</v>
      </c>
      <c r="K489" s="57" t="str">
        <f t="shared" si="123"/>
        <v>0.00909090622436755-4.95103593588613E-06i</v>
      </c>
      <c r="L489" s="57" t="str">
        <f t="shared" si="124"/>
        <v>0.00075-122.633392019588i</v>
      </c>
      <c r="M489" s="57" t="str">
        <f t="shared" si="125"/>
        <v>0.00075-19.3224882383805i</v>
      </c>
      <c r="N489" s="57">
        <f t="shared" si="126"/>
        <v>90.071284727331928</v>
      </c>
      <c r="O489" s="57">
        <f t="shared" si="127"/>
        <v>69.242172017621201</v>
      </c>
      <c r="P489" s="371">
        <f t="shared" si="128"/>
        <v>69.242172017621201</v>
      </c>
      <c r="Q489" s="371">
        <f t="shared" si="129"/>
        <v>-89.928715272668072</v>
      </c>
      <c r="R489" s="12">
        <f t="shared" si="130"/>
        <v>90.071284727331928</v>
      </c>
      <c r="S489" s="57">
        <f t="shared" si="131"/>
        <v>5.4075450845419487E-3</v>
      </c>
      <c r="T489" s="12">
        <f t="shared" si="114"/>
        <v>69.242172017621201</v>
      </c>
    </row>
    <row r="490" spans="1:20" x14ac:dyDescent="0.3">
      <c r="A490" s="57">
        <f t="shared" si="115"/>
        <v>34.105718932832964</v>
      </c>
      <c r="B490" s="12">
        <f t="shared" si="132"/>
        <v>5.4280937558632081</v>
      </c>
      <c r="C490" s="57" t="str">
        <f t="shared" si="116"/>
        <v>3.60563987671225-2887.0950064591i</v>
      </c>
      <c r="D490" s="57" t="str">
        <f t="shared" si="117"/>
        <v>3.47083333256056-1954.70643982804i</v>
      </c>
      <c r="E490" s="57" t="str">
        <f t="shared" si="118"/>
        <v>162.469537443285+0.00323923509268582i</v>
      </c>
      <c r="F490" s="57" t="str">
        <f t="shared" si="119"/>
        <v>3.07957957917515-36687.4322432271i</v>
      </c>
      <c r="G490" s="57" t="str">
        <f t="shared" si="120"/>
        <v>0.999999999868679-0.000011459521559927i</v>
      </c>
      <c r="H490" s="57" t="str">
        <f t="shared" si="121"/>
        <v>550.000167648221-0.062481817578932i</v>
      </c>
      <c r="I490" s="57" t="str">
        <f t="shared" si="122"/>
        <v>-4.0523349345541-136615.785946808i</v>
      </c>
      <c r="K490" s="57" t="str">
        <f t="shared" si="123"/>
        <v>0.00909090620254042-4.96984985975225E-06i</v>
      </c>
      <c r="L490" s="57" t="str">
        <f t="shared" si="124"/>
        <v>0.00075-122.169149252429i</v>
      </c>
      <c r="M490" s="57" t="str">
        <f t="shared" si="125"/>
        <v>0.00075-19.249340743555i</v>
      </c>
      <c r="N490" s="57">
        <f t="shared" si="126"/>
        <v>90.071555608496482</v>
      </c>
      <c r="O490" s="57">
        <f t="shared" si="127"/>
        <v>69.209228285074687</v>
      </c>
      <c r="P490" s="371">
        <f t="shared" si="128"/>
        <v>69.209228285074687</v>
      </c>
      <c r="Q490" s="371">
        <f t="shared" si="129"/>
        <v>-89.928444391503518</v>
      </c>
      <c r="R490" s="12">
        <f t="shared" si="130"/>
        <v>90.071555608496482</v>
      </c>
      <c r="S490" s="57">
        <f t="shared" si="131"/>
        <v>5.4280937558632081E-3</v>
      </c>
      <c r="T490" s="12">
        <f t="shared" si="114"/>
        <v>69.209228285074687</v>
      </c>
    </row>
    <row r="491" spans="1:20" x14ac:dyDescent="0.3">
      <c r="A491" s="57">
        <f t="shared" si="115"/>
        <v>34.235320664777731</v>
      </c>
      <c r="B491" s="12">
        <f t="shared" si="132"/>
        <v>5.4487205121354885</v>
      </c>
      <c r="C491" s="57" t="str">
        <f t="shared" si="116"/>
        <v>3.6056398684668-2876.16559167468i</v>
      </c>
      <c r="D491" s="57" t="str">
        <f t="shared" si="117"/>
        <v>3.47083333255469-1947.30667485793i</v>
      </c>
      <c r="E491" s="57" t="str">
        <f t="shared" si="118"/>
        <v>162.469537446951+0.00325154418858251i</v>
      </c>
      <c r="F491" s="57" t="str">
        <f t="shared" si="119"/>
        <v>3.07957957917209-36548.5477620003i</v>
      </c>
      <c r="G491" s="57" t="str">
        <f t="shared" si="120"/>
        <v>0.999999999867679-0.0000115030677418432i</v>
      </c>
      <c r="H491" s="57" t="str">
        <f t="shared" si="121"/>
        <v>550.000168924769-0.0627192495595814i</v>
      </c>
      <c r="I491" s="57" t="str">
        <f t="shared" si="122"/>
        <v>-4.05233517378894-136098.61155092i</v>
      </c>
      <c r="K491" s="57" t="str">
        <f t="shared" si="123"/>
        <v>0.00909090618054711-4.98873527638388E-06i</v>
      </c>
      <c r="L491" s="57" t="str">
        <f t="shared" si="124"/>
        <v>0.00075-121.706663929497i</v>
      </c>
      <c r="M491" s="57" t="str">
        <f t="shared" si="125"/>
        <v>0.00075-19.1764701569586i</v>
      </c>
      <c r="N491" s="57">
        <f t="shared" si="126"/>
        <v>90.071827519000323</v>
      </c>
      <c r="O491" s="57">
        <f t="shared" si="127"/>
        <v>69.176284553246873</v>
      </c>
      <c r="P491" s="371">
        <f t="shared" si="128"/>
        <v>69.176284553246873</v>
      </c>
      <c r="Q491" s="371">
        <f t="shared" si="129"/>
        <v>-89.928172480999677</v>
      </c>
      <c r="R491" s="12">
        <f t="shared" si="130"/>
        <v>90.071827519000323</v>
      </c>
      <c r="S491" s="57">
        <f t="shared" si="131"/>
        <v>5.4487205121354883E-3</v>
      </c>
      <c r="T491" s="12">
        <f t="shared" si="114"/>
        <v>69.176284553246873</v>
      </c>
    </row>
    <row r="492" spans="1:20" x14ac:dyDescent="0.3">
      <c r="A492" s="57">
        <f t="shared" si="115"/>
        <v>34.365414883303892</v>
      </c>
      <c r="B492" s="12">
        <f t="shared" si="132"/>
        <v>5.4694256500816039</v>
      </c>
      <c r="C492" s="57" t="str">
        <f t="shared" si="116"/>
        <v>3.60563986015854-2865.27755149791i</v>
      </c>
      <c r="D492" s="57" t="str">
        <f t="shared" si="117"/>
        <v>3.47083333254874-1939.93492254809i</v>
      </c>
      <c r="E492" s="57" t="str">
        <f t="shared" si="118"/>
        <v>162.469537450646+0.0032639000590728i</v>
      </c>
      <c r="F492" s="57" t="str">
        <f t="shared" si="119"/>
        <v>3.079579579169-36410.1890439031i</v>
      </c>
      <c r="G492" s="57" t="str">
        <f t="shared" si="120"/>
        <v>0.999999999866672-0.0000115467793992506i</v>
      </c>
      <c r="H492" s="57" t="str">
        <f t="shared" si="121"/>
        <v>550.000170211035-0.0629575837940427i</v>
      </c>
      <c r="I492" s="57" t="str">
        <f t="shared" si="122"/>
        <v>-4.05233541484467-135583.394979249i</v>
      </c>
      <c r="K492" s="57" t="str">
        <f t="shared" si="123"/>
        <v>0.00909090615838636-5.00769245745188E-06i</v>
      </c>
      <c r="L492" s="57" t="str">
        <f t="shared" si="124"/>
        <v>0.00075-121.245929397785i</v>
      </c>
      <c r="M492" s="57" t="str">
        <f t="shared" si="125"/>
        <v>0.00075-19.1038754303233i</v>
      </c>
      <c r="N492" s="57">
        <f t="shared" si="126"/>
        <v>90.072100462754818</v>
      </c>
      <c r="O492" s="57">
        <f t="shared" si="127"/>
        <v>69.143340822143188</v>
      </c>
      <c r="P492" s="371">
        <f t="shared" si="128"/>
        <v>69.143340822143188</v>
      </c>
      <c r="Q492" s="371">
        <f t="shared" si="129"/>
        <v>-89.927899537245182</v>
      </c>
      <c r="R492" s="12">
        <f t="shared" si="130"/>
        <v>90.072100462754818</v>
      </c>
      <c r="S492" s="57">
        <f t="shared" si="131"/>
        <v>5.469425650081604E-3</v>
      </c>
      <c r="T492" s="12">
        <f t="shared" ref="T492:T555" si="133">P492</f>
        <v>69.143340822143188</v>
      </c>
    </row>
    <row r="493" spans="1:20" x14ac:dyDescent="0.3">
      <c r="A493" s="57">
        <f t="shared" ref="A493:A556" si="134">2*PI()*B493</f>
        <v>34.496003459860447</v>
      </c>
      <c r="B493" s="12">
        <f t="shared" si="132"/>
        <v>5.4902094675519137</v>
      </c>
      <c r="C493" s="57" t="str">
        <f t="shared" ref="C493:C556" si="135">IMPRODUCT(D493,E493,$C$40,,K493,$C$41)</f>
        <v>3.60563985178705-2854.43072930065i</v>
      </c>
      <c r="D493" s="57" t="str">
        <f t="shared" ref="D493:D556" si="136">IMDIV(IMPRODUCT($C$37,$C$38,COMPLEX(1,A493/$C$38)),IMSUM(-1*A493*A493/$C$39,COMPLEX(0,1*A493)))</f>
        <v>3.47083333254278-1932.5910768534i</v>
      </c>
      <c r="E493" s="57" t="str">
        <f t="shared" ref="E493:E556" si="137">IMDIV(IMPRODUCT(IMSUM(F493,G493),$C$29,H493),IMSUM(1,I493))</f>
        <v>162.469537454368+0.00327630288190035i</v>
      </c>
      <c r="F493" s="57" t="str">
        <f t="shared" ref="F493:F556" si="138">IMDIV(IMPRODUCT($C$14,$C$15,COMPLEX(1,A493/$C$15)),IMSUM(-1*A493*A493/$C$16,COMPLEX(0,A493)))</f>
        <v>3.07957957916587-36272.3540985993i</v>
      </c>
      <c r="G493" s="57" t="str">
        <f t="shared" ref="G493:G556" si="139">IMDIV(1,COMPLEX(1,A493*$C$9*$C$10))</f>
        <v>0.999999999865657-0.000011590657160956i</v>
      </c>
      <c r="H493" s="57" t="str">
        <f t="shared" ref="H493:H556" si="140">IMDIV($C$3,IMSUM(K493,COMPLEX(0,$C$28*A493)))</f>
        <v>550.000171507095-0.0631968237110237i</v>
      </c>
      <c r="I493" s="57" t="str">
        <f t="shared" ref="I493:I556" si="141">IMPRODUCT(F493,$C$29,H493,$C$31)</f>
        <v>-4.05233565773598-135070.128820235i</v>
      </c>
      <c r="K493" s="57" t="str">
        <f t="shared" ref="K493:K556" si="142">IF($C$26&lt;=0,IMDIV(1,IMSUM(IMDIV(1,L493),1/$C$18)),IMDIV(1,IMSUM(IMDIV(1,L493),1/$C$18,IMDIV(1,M493))))</f>
        <v>0.00909090613605688-5.02672167565937E-06i</v>
      </c>
      <c r="L493" s="57" t="str">
        <f t="shared" ref="L493:L556" si="143">IMSUM($C$21/$C$22,IMDIV(1,COMPLEX(0,$C$20*$C$22*A493)))</f>
        <v>0.00075-120.786939029473i</v>
      </c>
      <c r="M493" s="57" t="str">
        <f t="shared" ref="M493:M556" si="144">IMSUM($C$25/$C$26,IMDIV(1,COMPLEX(0,$C$24*$C$26*A493)))</f>
        <v>0.00075-19.0315555193498i</v>
      </c>
      <c r="N493" s="57">
        <f t="shared" ref="N493:N556" si="145">ABS(R493)</f>
        <v>90.072374443686229</v>
      </c>
      <c r="O493" s="57">
        <f t="shared" ref="O493:O556" si="146">ABS(P493)</f>
        <v>69.110397091769059</v>
      </c>
      <c r="P493" s="371">
        <f t="shared" ref="P493:P556" si="147">20*LOG10(IMABS(C493))</f>
        <v>69.110397091769059</v>
      </c>
      <c r="Q493" s="371">
        <f t="shared" ref="Q493:Q556" si="148">IMARGUMENT(C493)*180/PI()</f>
        <v>-89.927625556313771</v>
      </c>
      <c r="R493" s="12">
        <f t="shared" ref="R493:R556" si="149">IF(Q493&lt;0,Q493+180,Q493-180)</f>
        <v>90.072374443686229</v>
      </c>
      <c r="S493" s="57">
        <f t="shared" ref="S493:S556" si="150">B493/1000</f>
        <v>5.4902094675519141E-3</v>
      </c>
      <c r="T493" s="12">
        <f t="shared" si="133"/>
        <v>69.110397091769059</v>
      </c>
    </row>
    <row r="494" spans="1:20" x14ac:dyDescent="0.3">
      <c r="A494" s="57">
        <f t="shared" si="134"/>
        <v>34.627088273007914</v>
      </c>
      <c r="B494" s="12">
        <f t="shared" ref="B494:B557" si="151">B493*(1+B$42)</f>
        <v>5.5110722635286109</v>
      </c>
      <c r="C494" s="57" t="str">
        <f t="shared" si="135"/>
        <v>3.60563984335181-2843.62496904769i</v>
      </c>
      <c r="D494" s="57" t="str">
        <f t="shared" si="136"/>
        <v>3.47083333253678-1925.27503213016i</v>
      </c>
      <c r="E494" s="57" t="str">
        <f t="shared" si="137"/>
        <v>162.469537458118+0.00328875283548444i</v>
      </c>
      <c r="F494" s="57" t="str">
        <f t="shared" si="138"/>
        <v>3.07957957916272-36135.0409432866i</v>
      </c>
      <c r="G494" s="57" t="str">
        <f t="shared" si="139"/>
        <v>0.999999999864634-0.0000116347016581558i</v>
      </c>
      <c r="H494" s="57" t="str">
        <f t="shared" si="140"/>
        <v>550.000172813027-0.0634369727522661i</v>
      </c>
      <c r="I494" s="57" t="str">
        <f t="shared" si="141"/>
        <v>-4.05233590247801-134558.80569037i</v>
      </c>
      <c r="K494" s="57" t="str">
        <f t="shared" si="142"/>
        <v>0.0090909061135573-5.04582320474571E-06i</v>
      </c>
      <c r="L494" s="57" t="str">
        <f t="shared" si="143"/>
        <v>0.00075-120.32968622183i</v>
      </c>
      <c r="M494" s="57" t="str">
        <f t="shared" si="144"/>
        <v>0.00075-18.9595093836918i</v>
      </c>
      <c r="N494" s="57">
        <f t="shared" si="145"/>
        <v>90.072649465735722</v>
      </c>
      <c r="O494" s="57">
        <f t="shared" si="146"/>
        <v>69.077453362129944</v>
      </c>
      <c r="P494" s="371">
        <f t="shared" si="147"/>
        <v>69.077453362129944</v>
      </c>
      <c r="Q494" s="371">
        <f t="shared" si="148"/>
        <v>-89.927350534264278</v>
      </c>
      <c r="R494" s="12">
        <f t="shared" si="149"/>
        <v>90.072649465735722</v>
      </c>
      <c r="S494" s="57">
        <f t="shared" si="150"/>
        <v>5.5110722635286109E-3</v>
      </c>
      <c r="T494" s="12">
        <f t="shared" si="133"/>
        <v>69.077453362129944</v>
      </c>
    </row>
    <row r="495" spans="1:20" x14ac:dyDescent="0.3">
      <c r="A495" s="57">
        <f t="shared" si="134"/>
        <v>34.75867120844535</v>
      </c>
      <c r="B495" s="12">
        <f t="shared" si="151"/>
        <v>5.5320143381300202</v>
      </c>
      <c r="C495" s="57" t="str">
        <f t="shared" si="135"/>
        <v>3.60563983485231-2832.86011529464i</v>
      </c>
      <c r="D495" s="57" t="str">
        <f t="shared" si="136"/>
        <v>3.47083333253071-1917.98668313463i</v>
      </c>
      <c r="E495" s="57" t="str">
        <f t="shared" si="137"/>
        <v>162.469537461897+0.00330125009892228i</v>
      </c>
      <c r="F495" s="57" t="str">
        <f t="shared" si="138"/>
        <v>3.07957957915955-35998.2476026693i</v>
      </c>
      <c r="G495" s="57" t="str">
        <f t="shared" si="139"/>
        <v>0.999999999863603-0.0000116789135244446i</v>
      </c>
      <c r="H495" s="57" t="str">
        <f t="shared" si="140"/>
        <v>550.000174128899-0.063678034372573i</v>
      </c>
      <c r="I495" s="57" t="str">
        <f t="shared" si="141"/>
        <v>-4.05233614908188-134049.418234099i</v>
      </c>
      <c r="K495" s="57" t="str">
        <f t="shared" si="142"/>
        <v>0.00909090609088648-5.06499731949071E-06i</v>
      </c>
      <c r="L495" s="57" t="str">
        <f t="shared" si="143"/>
        <v>0.00075-119.874164397121i</v>
      </c>
      <c r="M495" s="57" t="str">
        <f t="shared" si="144"/>
        <v>0.00075-18.8877359869414i</v>
      </c>
      <c r="N495" s="57">
        <f t="shared" si="145"/>
        <v>90.072925532859415</v>
      </c>
      <c r="O495" s="57">
        <f t="shared" si="146"/>
        <v>69.044509633231741</v>
      </c>
      <c r="P495" s="371">
        <f t="shared" si="147"/>
        <v>69.044509633231741</v>
      </c>
      <c r="Q495" s="371">
        <f t="shared" si="148"/>
        <v>-89.927074467140585</v>
      </c>
      <c r="R495" s="12">
        <f t="shared" si="149"/>
        <v>90.072925532859415</v>
      </c>
      <c r="S495" s="57">
        <f t="shared" si="150"/>
        <v>5.5320143381300205E-3</v>
      </c>
      <c r="T495" s="12">
        <f t="shared" si="133"/>
        <v>69.044509633231741</v>
      </c>
    </row>
    <row r="496" spans="1:20" x14ac:dyDescent="0.3">
      <c r="A496" s="57">
        <f t="shared" si="134"/>
        <v>34.890754159037435</v>
      </c>
      <c r="B496" s="12">
        <f t="shared" si="151"/>
        <v>5.5530359926149142</v>
      </c>
      <c r="C496" s="57" t="str">
        <f t="shared" si="135"/>
        <v>3.60563982628809-2822.13601318537i</v>
      </c>
      <c r="D496" s="57" t="str">
        <f t="shared" si="136"/>
        <v>3.47083333252459-1910.72592502144i</v>
      </c>
      <c r="E496" s="57" t="str">
        <f t="shared" si="137"/>
        <v>162.469537465705+0.00331379485199164i</v>
      </c>
      <c r="F496" s="57" t="str">
        <f t="shared" si="138"/>
        <v>3.07957957915634-35861.9721089292i</v>
      </c>
      <c r="G496" s="57" t="str">
        <f t="shared" si="139"/>
        <v>0.999999999862564-0.0000117232933958254i</v>
      </c>
      <c r="H496" s="57" t="str">
        <f t="shared" si="140"/>
        <v>550.000175454795-0.0639200120399065i</v>
      </c>
      <c r="I496" s="57" t="str">
        <f t="shared" si="141"/>
        <v>-4.05233639756559-133541.959123714i</v>
      </c>
      <c r="K496" s="57" t="str">
        <f t="shared" si="142"/>
        <v>0.00909090606804296-5.08424429571789E-06i</v>
      </c>
      <c r="L496" s="57" t="str">
        <f t="shared" si="143"/>
        <v>0.00075-119.420367002512i</v>
      </c>
      <c r="M496" s="57" t="str">
        <f t="shared" si="144"/>
        <v>0.00075-18.8162342966143i</v>
      </c>
      <c r="N496" s="57">
        <f t="shared" si="145"/>
        <v>90.073202649028502</v>
      </c>
      <c r="O496" s="57">
        <f t="shared" si="146"/>
        <v>69.01156590507982</v>
      </c>
      <c r="P496" s="371">
        <f t="shared" si="147"/>
        <v>69.01156590507982</v>
      </c>
      <c r="Q496" s="371">
        <f t="shared" si="148"/>
        <v>-89.926797350971498</v>
      </c>
      <c r="R496" s="12">
        <f t="shared" si="149"/>
        <v>90.073202649028502</v>
      </c>
      <c r="S496" s="57">
        <f t="shared" si="150"/>
        <v>5.5530359926149143E-3</v>
      </c>
      <c r="T496" s="12">
        <f t="shared" si="133"/>
        <v>69.01156590507982</v>
      </c>
    </row>
    <row r="497" spans="1:20" x14ac:dyDescent="0.3">
      <c r="A497" s="57">
        <f t="shared" si="134"/>
        <v>35.023339024841782</v>
      </c>
      <c r="B497" s="12">
        <f t="shared" si="151"/>
        <v>5.5741375293868511</v>
      </c>
      <c r="C497" s="57" t="str">
        <f t="shared" si="135"/>
        <v>3.60563981765864-2811.45250845012i</v>
      </c>
      <c r="D497" s="57" t="str">
        <f t="shared" si="136"/>
        <v>3.47083333251842-1903.49265334216i</v>
      </c>
      <c r="E497" s="57" t="str">
        <f t="shared" si="137"/>
        <v>162.469537469541+0.00332638727515356i</v>
      </c>
      <c r="F497" s="57" t="str">
        <f t="shared" si="138"/>
        <v>3.0795795791531-35726.2125016976i</v>
      </c>
      <c r="G497" s="57" t="str">
        <f t="shared" si="139"/>
        <v>0.999999999861518-0.0000117678419107172i</v>
      </c>
      <c r="H497" s="57" t="str">
        <f t="shared" si="140"/>
        <v>550.000176790783-0.0641629092353749i</v>
      </c>
      <c r="I497" s="57" t="str">
        <f t="shared" si="141"/>
        <v>-4.05233664793932-133036.421059243i</v>
      </c>
      <c r="K497" s="57" t="str">
        <f t="shared" si="142"/>
        <v>0.00909090604502557-5.10356441029938E-06i</v>
      </c>
      <c r="L497" s="57" t="str">
        <f t="shared" si="143"/>
        <v>0.00075-118.968287509974i</v>
      </c>
      <c r="M497" s="57" t="str">
        <f t="shared" si="144"/>
        <v>0.00075-18.7450032841345i</v>
      </c>
      <c r="N497" s="57">
        <f t="shared" si="145"/>
        <v>90.073480818229243</v>
      </c>
      <c r="O497" s="57">
        <f t="shared" si="146"/>
        <v>68.978622177679995</v>
      </c>
      <c r="P497" s="371">
        <f t="shared" si="147"/>
        <v>68.978622177679995</v>
      </c>
      <c r="Q497" s="371">
        <f t="shared" si="148"/>
        <v>-89.926519181770757</v>
      </c>
      <c r="R497" s="12">
        <f t="shared" si="149"/>
        <v>90.073480818229243</v>
      </c>
      <c r="S497" s="57">
        <f t="shared" si="150"/>
        <v>5.574137529386851E-3</v>
      </c>
      <c r="T497" s="12">
        <f t="shared" si="133"/>
        <v>68.978622177679995</v>
      </c>
    </row>
    <row r="498" spans="1:20" x14ac:dyDescent="0.3">
      <c r="A498" s="57">
        <f t="shared" si="134"/>
        <v>35.156427713136182</v>
      </c>
      <c r="B498" s="12">
        <f t="shared" si="151"/>
        <v>5.5953192519985215</v>
      </c>
      <c r="C498" s="57" t="str">
        <f t="shared" si="135"/>
        <v>3.60563980896354-2800.80944740306i</v>
      </c>
      <c r="D498" s="57" t="str">
        <f t="shared" si="136"/>
        <v>3.47083333251224-1896.28676404375i</v>
      </c>
      <c r="E498" s="57" t="str">
        <f t="shared" si="137"/>
        <v>162.469537473407+0.00333902754955456i</v>
      </c>
      <c r="F498" s="57" t="str">
        <f t="shared" si="138"/>
        <v>3.07957957914987-35590.966828027i</v>
      </c>
      <c r="G498" s="57" t="str">
        <f t="shared" si="139"/>
        <v>0.999999999860463-0.0000118125597099655i</v>
      </c>
      <c r="H498" s="57" t="str">
        <f t="shared" si="140"/>
        <v>550.000178136949-0.064406729453352i</v>
      </c>
      <c r="I498" s="57" t="str">
        <f t="shared" si="141"/>
        <v>-4.05233690022151-132532.796768354i</v>
      </c>
      <c r="K498" s="57" t="str">
        <f t="shared" si="142"/>
        <v>0.00909090602183282-0.0000051229579411589i</v>
      </c>
      <c r="L498" s="57" t="str">
        <f t="shared" si="143"/>
        <v>0.00075-118.517919416192i</v>
      </c>
      <c r="M498" s="57" t="str">
        <f t="shared" si="144"/>
        <v>0.00075-18.6740419248202i</v>
      </c>
      <c r="N498" s="57">
        <f t="shared" si="145"/>
        <v>90.073760044463043</v>
      </c>
      <c r="O498" s="57">
        <f t="shared" si="146"/>
        <v>68.945678451037907</v>
      </c>
      <c r="P498" s="371">
        <f t="shared" si="147"/>
        <v>68.945678451037907</v>
      </c>
      <c r="Q498" s="371">
        <f t="shared" si="148"/>
        <v>-89.926239955536957</v>
      </c>
      <c r="R498" s="12">
        <f t="shared" si="149"/>
        <v>90.073760044463043</v>
      </c>
      <c r="S498" s="57">
        <f t="shared" si="150"/>
        <v>5.5953192519985215E-3</v>
      </c>
      <c r="T498" s="12">
        <f t="shared" si="133"/>
        <v>68.945678451037907</v>
      </c>
    </row>
    <row r="499" spans="1:20" x14ac:dyDescent="0.3">
      <c r="A499" s="57">
        <f t="shared" si="134"/>
        <v>35.290022138446105</v>
      </c>
      <c r="B499" s="12">
        <f t="shared" si="151"/>
        <v>5.6165814651561163</v>
      </c>
      <c r="C499" s="57" t="str">
        <f t="shared" si="135"/>
        <v>3.60563980020219-2790.20667694023i</v>
      </c>
      <c r="D499" s="57" t="str">
        <f t="shared" si="136"/>
        <v>3.47083333250597-1889.10815346707i</v>
      </c>
      <c r="E499" s="57" t="str">
        <f t="shared" si="137"/>
        <v>162.469537477303+0.00335171585702992i</v>
      </c>
      <c r="F499" s="57" t="str">
        <f t="shared" si="138"/>
        <v>3.07957957914658-35456.2331423631i</v>
      </c>
      <c r="G499" s="57" t="str">
        <f t="shared" si="139"/>
        <v>0.999999999859401-0.0000118574474368508i</v>
      </c>
      <c r="H499" s="57" t="str">
        <f t="shared" si="140"/>
        <v>550.000179493361-0.0646514762014586i</v>
      </c>
      <c r="I499" s="57" t="str">
        <f t="shared" si="141"/>
        <v>-4.05233715442349-132031.07900624i</v>
      </c>
      <c r="K499" s="57" t="str">
        <f t="shared" si="142"/>
        <v>0.00909090599846354-0.0000051424251672767i</v>
      </c>
      <c r="L499" s="57" t="str">
        <f t="shared" si="143"/>
        <v>0.00075-118.069256242471i</v>
      </c>
      <c r="M499" s="57" t="str">
        <f t="shared" si="144"/>
        <v>0.00075-18.6033491978683i</v>
      </c>
      <c r="N499" s="57">
        <f t="shared" si="145"/>
        <v>90.074040331746502</v>
      </c>
      <c r="O499" s="57">
        <f t="shared" si="146"/>
        <v>68.912734725159467</v>
      </c>
      <c r="P499" s="371">
        <f t="shared" si="147"/>
        <v>68.912734725159467</v>
      </c>
      <c r="Q499" s="371">
        <f t="shared" si="148"/>
        <v>-89.925959668253498</v>
      </c>
      <c r="R499" s="12">
        <f t="shared" si="149"/>
        <v>90.074040331746502</v>
      </c>
      <c r="S499" s="57">
        <f t="shared" si="150"/>
        <v>5.6165814651561166E-3</v>
      </c>
      <c r="T499" s="12">
        <f t="shared" si="133"/>
        <v>68.912734725159467</v>
      </c>
    </row>
    <row r="500" spans="1:20" x14ac:dyDescent="0.3">
      <c r="A500" s="57">
        <f t="shared" si="134"/>
        <v>35.424124222572203</v>
      </c>
      <c r="B500" s="12">
        <f t="shared" si="151"/>
        <v>5.6379244747237101</v>
      </c>
      <c r="C500" s="57" t="str">
        <f t="shared" si="135"/>
        <v>3.60563979137416-2779.64404453716i</v>
      </c>
      <c r="D500" s="57" t="str">
        <f t="shared" si="136"/>
        <v>3.47083333249968-1881.95671834539i</v>
      </c>
      <c r="E500" s="57" t="str">
        <f t="shared" si="137"/>
        <v>162.469537481228+0.0033644523801055i</v>
      </c>
      <c r="F500" s="57" t="str">
        <f t="shared" si="138"/>
        <v>3.07957957914331-35322.0095065163i</v>
      </c>
      <c r="G500" s="57" t="str">
        <f t="shared" si="139"/>
        <v>0.99999999985833-0.0000119025057370981i</v>
      </c>
      <c r="H500" s="57" t="str">
        <f t="shared" si="140"/>
        <v>550.000180860103-0.0648971530006686i</v>
      </c>
      <c r="I500" s="57" t="str">
        <f t="shared" si="141"/>
        <v>-4.05233741056106-131531.260555524i</v>
      </c>
      <c r="K500" s="57" t="str">
        <f t="shared" si="142"/>
        <v>0.0090909059749163-5.16196636869287E-06i</v>
      </c>
      <c r="L500" s="57" t="str">
        <f t="shared" si="143"/>
        <v>0.00075-117.622291534639i</v>
      </c>
      <c r="M500" s="57" t="str">
        <f t="shared" si="144"/>
        <v>0.00075-18.5329240863402i</v>
      </c>
      <c r="N500" s="57">
        <f t="shared" si="145"/>
        <v>90.07432168411151</v>
      </c>
      <c r="O500" s="57">
        <f t="shared" si="146"/>
        <v>68.879791000050318</v>
      </c>
      <c r="P500" s="371">
        <f t="shared" si="147"/>
        <v>68.879791000050318</v>
      </c>
      <c r="Q500" s="371">
        <f t="shared" si="148"/>
        <v>-89.92567831588849</v>
      </c>
      <c r="R500" s="12">
        <f t="shared" si="149"/>
        <v>90.07432168411151</v>
      </c>
      <c r="S500" s="57">
        <f t="shared" si="150"/>
        <v>5.6379244747237099E-3</v>
      </c>
      <c r="T500" s="12">
        <f t="shared" si="133"/>
        <v>68.879791000050318</v>
      </c>
    </row>
    <row r="501" spans="1:20" x14ac:dyDescent="0.3">
      <c r="A501" s="57">
        <f t="shared" si="134"/>
        <v>35.558735894617975</v>
      </c>
      <c r="B501" s="12">
        <f t="shared" si="151"/>
        <v>5.6593485877276599</v>
      </c>
      <c r="C501" s="57" t="str">
        <f t="shared" si="135"/>
        <v>3.6056397824789-2769.1213982469i</v>
      </c>
      <c r="D501" s="57" t="str">
        <f t="shared" si="136"/>
        <v>3.47083333249333-1874.83235580293i</v>
      </c>
      <c r="E501" s="57" t="str">
        <f t="shared" si="137"/>
        <v>162.469537485183+0.00337723730200106i</v>
      </c>
      <c r="F501" s="57" t="str">
        <f t="shared" si="138"/>
        <v>3.07957957913997-35188.2939896348i</v>
      </c>
      <c r="G501" s="57" t="str">
        <f t="shared" si="139"/>
        <v>0.999999999857252-0.0000119477352588861i</v>
      </c>
      <c r="H501" s="57" t="str">
        <f t="shared" si="140"/>
        <v>550.000182237247-0.0651437633853251i</v>
      </c>
      <c r="I501" s="57" t="str">
        <f t="shared" si="141"/>
        <v>-4.05233766864832-131033.334226148i</v>
      </c>
      <c r="K501" s="57" t="str">
        <f t="shared" si="142"/>
        <v>0.00909090595118983-5.18158182651174E-06i</v>
      </c>
      <c r="L501" s="57" t="str">
        <f t="shared" si="143"/>
        <v>0.00075-117.17701886296i</v>
      </c>
      <c r="M501" s="57" t="str">
        <f t="shared" si="144"/>
        <v>0.00075-18.4627655771471i</v>
      </c>
      <c r="N501" s="57">
        <f t="shared" si="145"/>
        <v>90.07460410560526</v>
      </c>
      <c r="O501" s="57">
        <f t="shared" si="146"/>
        <v>68.846847275716527</v>
      </c>
      <c r="P501" s="371">
        <f t="shared" si="147"/>
        <v>68.846847275716527</v>
      </c>
      <c r="Q501" s="371">
        <f t="shared" si="148"/>
        <v>-89.92539589439474</v>
      </c>
      <c r="R501" s="12">
        <f t="shared" si="149"/>
        <v>90.07460410560526</v>
      </c>
      <c r="S501" s="57">
        <f t="shared" si="150"/>
        <v>5.6593485877276598E-3</v>
      </c>
      <c r="T501" s="12">
        <f t="shared" si="133"/>
        <v>68.846847275716527</v>
      </c>
    </row>
    <row r="502" spans="1:20" x14ac:dyDescent="0.3">
      <c r="A502" s="57">
        <f t="shared" si="134"/>
        <v>35.693859091017522</v>
      </c>
      <c r="B502" s="12">
        <f t="shared" si="151"/>
        <v>5.6808541123610254</v>
      </c>
      <c r="C502" s="57" t="str">
        <f t="shared" si="135"/>
        <v>3.60563977351586-2758.6385866976i</v>
      </c>
      <c r="D502" s="57" t="str">
        <f t="shared" si="136"/>
        <v>3.47083333248692-1867.73496335334i</v>
      </c>
      <c r="E502" s="57" t="str">
        <f t="shared" si="137"/>
        <v>162.469537489168+0.00339007080663247i</v>
      </c>
      <c r="F502" s="57" t="str">
        <f t="shared" si="138"/>
        <v>3.07957957913662-35055.084668176i</v>
      </c>
      <c r="G502" s="57" t="str">
        <f t="shared" si="139"/>
        <v>0.999999999856165-0.0000119931366528569i</v>
      </c>
      <c r="H502" s="57" t="str">
        <f t="shared" si="140"/>
        <v>550.000183624884-0.06539131090322i</v>
      </c>
      <c r="I502" s="57" t="str">
        <f t="shared" si="141"/>
        <v>-4.05233792870238-130537.292855278i</v>
      </c>
      <c r="K502" s="57" t="str">
        <f t="shared" si="142"/>
        <v>0.00909090592728259-5.20127182290565E-06i</v>
      </c>
      <c r="L502" s="57" t="str">
        <f t="shared" si="143"/>
        <v>0.00075-116.733431822036i</v>
      </c>
      <c r="M502" s="57" t="str">
        <f t="shared" si="144"/>
        <v>0.00075-18.3928726610351i</v>
      </c>
      <c r="N502" s="57">
        <f t="shared" si="145"/>
        <v>90.07488760029031</v>
      </c>
      <c r="O502" s="57">
        <f t="shared" si="146"/>
        <v>68.813903552163836</v>
      </c>
      <c r="P502" s="371">
        <f t="shared" si="147"/>
        <v>68.813903552163836</v>
      </c>
      <c r="Q502" s="371">
        <f t="shared" si="148"/>
        <v>-89.92511239970969</v>
      </c>
      <c r="R502" s="12">
        <f t="shared" si="149"/>
        <v>90.07488760029031</v>
      </c>
      <c r="S502" s="57">
        <f t="shared" si="150"/>
        <v>5.6808541123610258E-3</v>
      </c>
      <c r="T502" s="12">
        <f t="shared" si="133"/>
        <v>68.813903552163836</v>
      </c>
    </row>
    <row r="503" spans="1:20" x14ac:dyDescent="0.3">
      <c r="A503" s="57">
        <f t="shared" si="134"/>
        <v>35.829495755563393</v>
      </c>
      <c r="B503" s="12">
        <f t="shared" si="151"/>
        <v>5.7024413579879978</v>
      </c>
      <c r="C503" s="57" t="str">
        <f t="shared" si="135"/>
        <v>3.60563976448463-2748.19545909049i</v>
      </c>
      <c r="D503" s="57" t="str">
        <f t="shared" si="136"/>
        <v>3.47083333248049-1860.66443889823i</v>
      </c>
      <c r="E503" s="57" t="str">
        <f t="shared" si="137"/>
        <v>162.469537493183+0.00340295307861443i</v>
      </c>
      <c r="F503" s="57" t="str">
        <f t="shared" si="138"/>
        <v>3.07957957913326-34922.3796258788i</v>
      </c>
      <c r="G503" s="57" t="str">
        <f t="shared" si="139"/>
        <v>0.999999999855069-0.0000120387105721245i</v>
      </c>
      <c r="H503" s="57" t="str">
        <f t="shared" si="140"/>
        <v>550.000185023084-0.0656397991156072i</v>
      </c>
      <c r="I503" s="57" t="str">
        <f t="shared" si="141"/>
        <v>-4.0523381907359-130043.129307189i</v>
      </c>
      <c r="K503" s="57" t="str">
        <f t="shared" si="142"/>
        <v>0.00909090590319336-5.22103664111943E-06i</v>
      </c>
      <c r="L503" s="57" t="str">
        <f t="shared" si="143"/>
        <v>0.00075-116.29152403072i</v>
      </c>
      <c r="M503" s="57" t="str">
        <f t="shared" si="144"/>
        <v>0.00075-18.3232443325714i</v>
      </c>
      <c r="N503" s="57">
        <f t="shared" si="145"/>
        <v>90.075172172244692</v>
      </c>
      <c r="O503" s="57">
        <f t="shared" si="146"/>
        <v>68.780959829398142</v>
      </c>
      <c r="P503" s="371">
        <f t="shared" si="147"/>
        <v>68.780959829398142</v>
      </c>
      <c r="Q503" s="371">
        <f t="shared" si="148"/>
        <v>-89.924827827755308</v>
      </c>
      <c r="R503" s="12">
        <f t="shared" si="149"/>
        <v>90.075172172244692</v>
      </c>
      <c r="S503" s="57">
        <f t="shared" si="150"/>
        <v>5.7024413579879977E-3</v>
      </c>
      <c r="T503" s="12">
        <f t="shared" si="133"/>
        <v>68.780959829398142</v>
      </c>
    </row>
    <row r="504" spans="1:20" x14ac:dyDescent="0.3">
      <c r="A504" s="57">
        <f t="shared" si="134"/>
        <v>35.965647839434538</v>
      </c>
      <c r="B504" s="12">
        <f t="shared" si="151"/>
        <v>5.7241106351483522</v>
      </c>
      <c r="C504" s="57" t="str">
        <f t="shared" si="135"/>
        <v>3.60563975538464-2737.79186519773i</v>
      </c>
      <c r="D504" s="57" t="str">
        <f t="shared" si="136"/>
        <v>3.470833332474-1853.62068072575i</v>
      </c>
      <c r="E504" s="57" t="str">
        <f t="shared" si="137"/>
        <v>162.46953749723+0.00341588430326332i</v>
      </c>
      <c r="F504" s="57" t="str">
        <f t="shared" si="138"/>
        <v>3.07957957912983-34790.176953737i</v>
      </c>
      <c r="G504" s="57" t="str">
        <f t="shared" si="139"/>
        <v>0.999999999853966-0.0000120844576722853i</v>
      </c>
      <c r="H504" s="57" t="str">
        <f t="shared" si="140"/>
        <v>550.000186431932-0.0658892315972872i</v>
      </c>
      <c r="I504" s="57" t="str">
        <f t="shared" si="141"/>
        <v>-4.05233845476474-129550.836473174i</v>
      </c>
      <c r="K504" s="57" t="str">
        <f t="shared" si="142"/>
        <v>0.00909090587892069-5.24087656547406E-06i</v>
      </c>
      <c r="L504" s="57" t="str">
        <f t="shared" si="143"/>
        <v>0.00075-115.851289132018i</v>
      </c>
      <c r="M504" s="57" t="str">
        <f t="shared" si="144"/>
        <v>0.00075-18.2538795901289i</v>
      </c>
      <c r="N504" s="57">
        <f t="shared" si="145"/>
        <v>90.075457825561898</v>
      </c>
      <c r="O504" s="57">
        <f t="shared" si="146"/>
        <v>68.748016107425656</v>
      </c>
      <c r="P504" s="371">
        <f t="shared" si="147"/>
        <v>68.748016107425656</v>
      </c>
      <c r="Q504" s="371">
        <f t="shared" si="148"/>
        <v>-89.924542174438102</v>
      </c>
      <c r="R504" s="12">
        <f t="shared" si="149"/>
        <v>90.075457825561898</v>
      </c>
      <c r="S504" s="57">
        <f t="shared" si="150"/>
        <v>5.7241106351483525E-3</v>
      </c>
      <c r="T504" s="12">
        <f t="shared" si="133"/>
        <v>68.748016107425656</v>
      </c>
    </row>
    <row r="505" spans="1:20" x14ac:dyDescent="0.3">
      <c r="A505" s="57">
        <f t="shared" si="134"/>
        <v>36.102317301224389</v>
      </c>
      <c r="B505" s="12">
        <f t="shared" si="151"/>
        <v>5.7458622555619163</v>
      </c>
      <c r="C505" s="57" t="str">
        <f t="shared" si="135"/>
        <v>3.6056397462153-2727.42765536007i</v>
      </c>
      <c r="D505" s="57" t="str">
        <f t="shared" si="136"/>
        <v>3.47083333246744-1846.60358750907i</v>
      </c>
      <c r="E505" s="57" t="str">
        <f t="shared" si="137"/>
        <v>162.469537501307+0.00342886466659963i</v>
      </c>
      <c r="F505" s="57" t="str">
        <f t="shared" si="138"/>
        <v>3.07957957912642-34658.4747499704i</v>
      </c>
      <c r="G505" s="57" t="str">
        <f t="shared" si="139"/>
        <v>0.999999999852854-0.0000121303786114265i</v>
      </c>
      <c r="H505" s="57" t="str">
        <f t="shared" si="140"/>
        <v>550.000187851508-0.0661396119366475i</v>
      </c>
      <c r="I505" s="57" t="str">
        <f t="shared" si="141"/>
        <v>-4.05233872080434-129060.407271435i</v>
      </c>
      <c r="K505" s="57" t="str">
        <f t="shared" si="142"/>
        <v>0.00909090585446318-0.0000052607918813709i</v>
      </c>
      <c r="L505" s="57" t="str">
        <f t="shared" si="143"/>
        <v>0.00075-115.412720793005i</v>
      </c>
      <c r="M505" s="57" t="str">
        <f t="shared" si="144"/>
        <v>0.00075-18.1847774358726i</v>
      </c>
      <c r="N505" s="57">
        <f t="shared" si="145"/>
        <v>90.07574456435097</v>
      </c>
      <c r="O505" s="57">
        <f t="shared" si="146"/>
        <v>68.715072386252203</v>
      </c>
      <c r="P505" s="371">
        <f t="shared" si="147"/>
        <v>68.715072386252203</v>
      </c>
      <c r="Q505" s="371">
        <f t="shared" si="148"/>
        <v>-89.92425543564903</v>
      </c>
      <c r="R505" s="12">
        <f t="shared" si="149"/>
        <v>90.07574456435097</v>
      </c>
      <c r="S505" s="57">
        <f t="shared" si="150"/>
        <v>5.7458622555619163E-3</v>
      </c>
      <c r="T505" s="12">
        <f t="shared" si="133"/>
        <v>68.715072386252203</v>
      </c>
    </row>
    <row r="506" spans="1:20" x14ac:dyDescent="0.3">
      <c r="A506" s="57">
        <f t="shared" si="134"/>
        <v>36.239506106969039</v>
      </c>
      <c r="B506" s="12">
        <f t="shared" si="151"/>
        <v>5.7676965321330513</v>
      </c>
      <c r="C506" s="57" t="str">
        <f t="shared" si="135"/>
        <v>3.60563973697617-2717.10268048491i</v>
      </c>
      <c r="D506" s="57" t="str">
        <f t="shared" si="136"/>
        <v>3.47083333246084-1839.61305830494i</v>
      </c>
      <c r="E506" s="57" t="str">
        <f t="shared" si="137"/>
        <v>162.469537505415+0.00344189435535075i</v>
      </c>
      <c r="F506" s="57" t="str">
        <f t="shared" si="138"/>
        <v>3.07957957912299-34527.2711199989i</v>
      </c>
      <c r="G506" s="57" t="str">
        <f t="shared" si="139"/>
        <v>0.999999999851733-0.0000121764740501362i</v>
      </c>
      <c r="H506" s="57" t="str">
        <f t="shared" si="140"/>
        <v>550.000189281889-0.0663909437357009i</v>
      </c>
      <c r="I506" s="57" t="str">
        <f t="shared" si="141"/>
        <v>-4.05233898886816-128571.834646983i</v>
      </c>
      <c r="K506" s="57" t="str">
        <f t="shared" si="142"/>
        <v>0.0090909058298195-5.28078287529601E-06i</v>
      </c>
      <c r="L506" s="57" t="str">
        <f t="shared" si="143"/>
        <v>0.00075-114.975812704727i</v>
      </c>
      <c r="M506" s="57" t="str">
        <f t="shared" si="144"/>
        <v>0.00075-18.1159368757447i</v>
      </c>
      <c r="N506" s="57">
        <f t="shared" si="145"/>
        <v>90.076032392736593</v>
      </c>
      <c r="O506" s="57">
        <f t="shared" si="146"/>
        <v>68.682128665884008</v>
      </c>
      <c r="P506" s="371">
        <f t="shared" si="147"/>
        <v>68.682128665884008</v>
      </c>
      <c r="Q506" s="371">
        <f t="shared" si="148"/>
        <v>-89.923967607263407</v>
      </c>
      <c r="R506" s="12">
        <f t="shared" si="149"/>
        <v>90.076032392736593</v>
      </c>
      <c r="S506" s="57">
        <f t="shared" si="150"/>
        <v>5.7676965321330513E-3</v>
      </c>
      <c r="T506" s="12">
        <f t="shared" si="133"/>
        <v>68.682128665884008</v>
      </c>
    </row>
    <row r="507" spans="1:20" x14ac:dyDescent="0.3">
      <c r="A507" s="57">
        <f t="shared" si="134"/>
        <v>36.377216230175527</v>
      </c>
      <c r="B507" s="12">
        <f t="shared" si="151"/>
        <v>5.7896137789551574</v>
      </c>
      <c r="C507" s="57" t="str">
        <f t="shared" si="135"/>
        <v>3.60563972766672-2706.81679204399i</v>
      </c>
      <c r="D507" s="57" t="str">
        <f t="shared" si="136"/>
        <v>3.47083333245423-1832.64899255226i</v>
      </c>
      <c r="E507" s="57" t="str">
        <f t="shared" si="137"/>
        <v>162.469537509553+0.00345497355695376i</v>
      </c>
      <c r="F507" s="57" t="str">
        <f t="shared" si="138"/>
        <v>3.0795795791195-34396.564176414i</v>
      </c>
      <c r="G507" s="57" t="str">
        <f t="shared" si="139"/>
        <v>0.999999999850605-0.000012222744651513i</v>
      </c>
      <c r="H507" s="57" t="str">
        <f t="shared" si="140"/>
        <v>550.000190723164-0.0666432306101699i</v>
      </c>
      <c r="I507" s="57" t="str">
        <f t="shared" si="141"/>
        <v>-4.05233925897406-128085.111571537i</v>
      </c>
      <c r="K507" s="57" t="str">
        <f t="shared" si="142"/>
        <v>0.00909090580498815-5.30084983482376E-06i</v>
      </c>
      <c r="L507" s="57" t="str">
        <f t="shared" si="143"/>
        <v>0.00075-114.540558582115i</v>
      </c>
      <c r="M507" s="57" t="str">
        <f t="shared" si="144"/>
        <v>0.00075-18.0473569194508i</v>
      </c>
      <c r="N507" s="57">
        <f t="shared" si="145"/>
        <v>90.076321314859115</v>
      </c>
      <c r="O507" s="57">
        <f t="shared" si="146"/>
        <v>68.649184946327097</v>
      </c>
      <c r="P507" s="371">
        <f t="shared" si="147"/>
        <v>68.649184946327097</v>
      </c>
      <c r="Q507" s="371">
        <f t="shared" si="148"/>
        <v>-89.923678685140885</v>
      </c>
      <c r="R507" s="12">
        <f t="shared" si="149"/>
        <v>90.076321314859115</v>
      </c>
      <c r="S507" s="57">
        <f t="shared" si="150"/>
        <v>5.7896137789551572E-3</v>
      </c>
      <c r="T507" s="12">
        <f t="shared" si="133"/>
        <v>68.649184946327097</v>
      </c>
    </row>
    <row r="508" spans="1:20" x14ac:dyDescent="0.3">
      <c r="A508" s="57">
        <f t="shared" si="134"/>
        <v>36.515449651850197</v>
      </c>
      <c r="B508" s="12">
        <f t="shared" si="151"/>
        <v>5.8116143113151875</v>
      </c>
      <c r="C508" s="57" t="str">
        <f t="shared" si="135"/>
        <v>3.60563971828635-2696.56984207137i</v>
      </c>
      <c r="D508" s="57" t="str">
        <f t="shared" si="136"/>
        <v>3.47083333244753-1825.7112900706i</v>
      </c>
      <c r="E508" s="57" t="str">
        <f t="shared" si="137"/>
        <v>162.469537513724+0.00346810245955766i</v>
      </c>
      <c r="F508" s="57" t="str">
        <f t="shared" si="138"/>
        <v>3.07957957911598-34266.3520389526i</v>
      </c>
      <c r="G508" s="57" t="str">
        <f t="shared" si="139"/>
        <v>0.999999999849467-0.0000122691910811748i</v>
      </c>
      <c r="H508" s="57" t="str">
        <f t="shared" si="140"/>
        <v>550.000192175414-0.0668964761895048i</v>
      </c>
      <c r="I508" s="57" t="str">
        <f t="shared" si="141"/>
        <v>-4.05233953113686-127600.231043423i</v>
      </c>
      <c r="K508" s="57" t="str">
        <f t="shared" si="142"/>
        <v>0.0090909057799677-0.0000053209930486215i</v>
      </c>
      <c r="L508" s="57" t="str">
        <f t="shared" si="143"/>
        <v>0.00075-114.106952163892i</v>
      </c>
      <c r="M508" s="57" t="str">
        <f t="shared" si="144"/>
        <v>0.00075-17.9790365804451i</v>
      </c>
      <c r="N508" s="57">
        <f t="shared" si="145"/>
        <v>90.076611334874613</v>
      </c>
      <c r="O508" s="57">
        <f t="shared" si="146"/>
        <v>68.616241227587693</v>
      </c>
      <c r="P508" s="371">
        <f t="shared" si="147"/>
        <v>68.616241227587693</v>
      </c>
      <c r="Q508" s="371">
        <f t="shared" si="148"/>
        <v>-89.923388665125387</v>
      </c>
      <c r="R508" s="12">
        <f t="shared" si="149"/>
        <v>90.076611334874613</v>
      </c>
      <c r="S508" s="57">
        <f t="shared" si="150"/>
        <v>5.8116143113151877E-3</v>
      </c>
      <c r="T508" s="12">
        <f t="shared" si="133"/>
        <v>68.616241227587693</v>
      </c>
    </row>
    <row r="509" spans="1:20" x14ac:dyDescent="0.3">
      <c r="A509" s="57">
        <f t="shared" si="134"/>
        <v>36.654208360527228</v>
      </c>
      <c r="B509" s="12">
        <f t="shared" si="151"/>
        <v>5.8336984456981851</v>
      </c>
      <c r="C509" s="57" t="str">
        <f t="shared" si="135"/>
        <v>3.60563970883455-2686.36168316124i</v>
      </c>
      <c r="D509" s="57" t="str">
        <f t="shared" si="136"/>
        <v>3.47083333244077-1818.79985105878i</v>
      </c>
      <c r="E509" s="57" t="str">
        <f t="shared" si="137"/>
        <v>162.469537517927+0.00348128125202689i</v>
      </c>
      <c r="F509" s="57" t="str">
        <f t="shared" si="138"/>
        <v>3.07957957911249-34136.6328344693i</v>
      </c>
      <c r="G509" s="57" t="str">
        <f t="shared" si="139"/>
        <v>0.999999999848321-0.0000123158140072691i</v>
      </c>
      <c r="H509" s="57" t="str">
        <f t="shared" si="140"/>
        <v>550.000193638723-0.0671506841169534i</v>
      </c>
      <c r="I509" s="57" t="str">
        <f t="shared" si="141"/>
        <v>-4.0523398053721-127117.18608747i</v>
      </c>
      <c r="K509" s="57" t="str">
        <f t="shared" si="142"/>
        <v>0.00909090575475673-5.34121280645343E-06i</v>
      </c>
      <c r="L509" s="57" t="str">
        <f t="shared" si="143"/>
        <v>0.00075-113.674987212484i</v>
      </c>
      <c r="M509" s="57" t="str">
        <f t="shared" si="144"/>
        <v>0.00075-17.9109748759166i</v>
      </c>
      <c r="N509" s="57">
        <f t="shared" si="145"/>
        <v>90.076902456954926</v>
      </c>
      <c r="O509" s="57">
        <f t="shared" si="146"/>
        <v>68.58329750967205</v>
      </c>
      <c r="P509" s="371">
        <f t="shared" si="147"/>
        <v>68.58329750967205</v>
      </c>
      <c r="Q509" s="371">
        <f t="shared" si="148"/>
        <v>-89.923097543045074</v>
      </c>
      <c r="R509" s="12">
        <f t="shared" si="149"/>
        <v>90.076902456954926</v>
      </c>
      <c r="S509" s="57">
        <f t="shared" si="150"/>
        <v>5.833698445698185E-3</v>
      </c>
      <c r="T509" s="12">
        <f t="shared" si="133"/>
        <v>68.58329750967205</v>
      </c>
    </row>
    <row r="510" spans="1:20" x14ac:dyDescent="0.3">
      <c r="A510" s="57">
        <f t="shared" si="134"/>
        <v>36.79349435229723</v>
      </c>
      <c r="B510" s="12">
        <f t="shared" si="151"/>
        <v>5.8558664997918379</v>
      </c>
      <c r="C510" s="57" t="str">
        <f t="shared" si="135"/>
        <v>3.60563969931079-2676.19216846581i</v>
      </c>
      <c r="D510" s="57" t="str">
        <f t="shared" si="136"/>
        <v>3.47083333243397-1811.91457609344i</v>
      </c>
      <c r="E510" s="57" t="str">
        <f t="shared" si="137"/>
        <v>162.469537522161+0.00349451012394316i</v>
      </c>
      <c r="F510" s="57" t="str">
        <f t="shared" si="138"/>
        <v>3.07957957910891-34007.4046969099i</v>
      </c>
      <c r="G510" s="57" t="str">
        <f t="shared" si="139"/>
        <v>0.999999999847166-0.0000123626141004825i</v>
      </c>
      <c r="H510" s="57" t="str">
        <f t="shared" si="140"/>
        <v>550.00019511317-0.0674058580496027i</v>
      </c>
      <c r="I510" s="57" t="str">
        <f t="shared" si="141"/>
        <v>-4.05234008169465-126635.969754916i</v>
      </c>
      <c r="K510" s="57" t="str">
        <f t="shared" si="142"/>
        <v>0.00909090572935386-5.36150939918492E-06i</v>
      </c>
      <c r="L510" s="57" t="str">
        <f t="shared" si="143"/>
        <v>0.00075-113.244657513931i</v>
      </c>
      <c r="M510" s="57" t="str">
        <f t="shared" si="144"/>
        <v>0.00075-17.8431708267749i</v>
      </c>
      <c r="N510" s="57">
        <f t="shared" si="145"/>
        <v>90.077194685287779</v>
      </c>
      <c r="O510" s="57">
        <f t="shared" si="146"/>
        <v>68.550353792586463</v>
      </c>
      <c r="P510" s="371">
        <f t="shared" si="147"/>
        <v>68.550353792586463</v>
      </c>
      <c r="Q510" s="371">
        <f t="shared" si="148"/>
        <v>-89.922805314712221</v>
      </c>
      <c r="R510" s="12">
        <f t="shared" si="149"/>
        <v>90.077194685287779</v>
      </c>
      <c r="S510" s="57">
        <f t="shared" si="150"/>
        <v>5.8558664997918376E-3</v>
      </c>
      <c r="T510" s="12">
        <f t="shared" si="133"/>
        <v>68.550353792586463</v>
      </c>
    </row>
    <row r="511" spans="1:20" x14ac:dyDescent="0.3">
      <c r="A511" s="57">
        <f t="shared" si="134"/>
        <v>36.933309630835957</v>
      </c>
      <c r="B511" s="12">
        <f t="shared" si="151"/>
        <v>5.8781187924910467</v>
      </c>
      <c r="C511" s="57" t="str">
        <f t="shared" si="135"/>
        <v>3.60563968971452-2666.06115169317i</v>
      </c>
      <c r="D511" s="57" t="str">
        <f t="shared" si="136"/>
        <v>3.47083333242713-1805.05536612758i</v>
      </c>
      <c r="E511" s="57" t="str">
        <f t="shared" si="137"/>
        <v>162.469537526428+0.00350778926560891i</v>
      </c>
      <c r="F511" s="57" t="str">
        <f t="shared" si="138"/>
        <v>3.07957957910531-33878.665767284i</v>
      </c>
      <c r="G511" s="57" t="str">
        <f t="shared" si="139"/>
        <v>0.999999999846002-0.0000124095920340498i</v>
      </c>
      <c r="H511" s="57" t="str">
        <f t="shared" si="140"/>
        <v>550.00019659885-0.0676620016584579i</v>
      </c>
      <c r="I511" s="57" t="str">
        <f t="shared" si="141"/>
        <v>-4.0523403601228-126156.575123301i</v>
      </c>
      <c r="K511" s="57" t="str">
        <f t="shared" si="142"/>
        <v>0.00909090570375747-5.38188311878636E-06i</v>
      </c>
      <c r="L511" s="57" t="str">
        <f t="shared" si="143"/>
        <v>0.00075-112.815956877796i</v>
      </c>
      <c r="M511" s="57" t="str">
        <f t="shared" si="144"/>
        <v>0.00075-17.7756234576359i</v>
      </c>
      <c r="N511" s="57">
        <f t="shared" si="145"/>
        <v>90.077488024076843</v>
      </c>
      <c r="O511" s="57">
        <f t="shared" si="146"/>
        <v>68.517410076337157</v>
      </c>
      <c r="P511" s="371">
        <f t="shared" si="147"/>
        <v>68.517410076337157</v>
      </c>
      <c r="Q511" s="371">
        <f t="shared" si="148"/>
        <v>-89.922511975923157</v>
      </c>
      <c r="R511" s="12">
        <f t="shared" si="149"/>
        <v>90.077488024076843</v>
      </c>
      <c r="S511" s="57">
        <f t="shared" si="150"/>
        <v>5.8781187924910466E-3</v>
      </c>
      <c r="T511" s="12">
        <f t="shared" si="133"/>
        <v>68.517410076337157</v>
      </c>
    </row>
    <row r="512" spans="1:20" x14ac:dyDescent="0.3">
      <c r="A512" s="57">
        <f t="shared" si="134"/>
        <v>37.073656207433132</v>
      </c>
      <c r="B512" s="12">
        <f t="shared" si="151"/>
        <v>5.9004556439025126</v>
      </c>
      <c r="C512" s="57" t="str">
        <f t="shared" si="135"/>
        <v>3.60563968004517-2655.96848710527i</v>
      </c>
      <c r="D512" s="57" t="str">
        <f t="shared" si="136"/>
        <v>3.47083333242023-1798.22212248916i</v>
      </c>
      <c r="E512" s="57" t="str">
        <f t="shared" si="137"/>
        <v>162.469537530727+0.00352111886804955i</v>
      </c>
      <c r="F512" s="57" t="str">
        <f t="shared" si="138"/>
        <v>3.07957957910172-33750.4141936392i</v>
      </c>
      <c r="G512" s="57" t="str">
        <f t="shared" si="139"/>
        <v>0.999999999844829-0.0000124567484837646i</v>
      </c>
      <c r="H512" s="57" t="str">
        <f t="shared" si="140"/>
        <v>550.000198095837-0.0679191186284467i</v>
      </c>
      <c r="I512" s="57" t="str">
        <f t="shared" si="141"/>
        <v>-4.05234064066907-125678.995296373i</v>
      </c>
      <c r="K512" s="57" t="str">
        <f t="shared" si="142"/>
        <v>0.00909090567796626-5.40233425833799E-06i</v>
      </c>
      <c r="L512" s="57" t="str">
        <f t="shared" si="143"/>
        <v>0.00075-112.388879137075i</v>
      </c>
      <c r="M512" s="57" t="str">
        <f t="shared" si="144"/>
        <v>0.00075-17.708331796808i</v>
      </c>
      <c r="N512" s="57">
        <f t="shared" si="145"/>
        <v>90.077782477541675</v>
      </c>
      <c r="O512" s="57">
        <f t="shared" si="146"/>
        <v>68.484466360930583</v>
      </c>
      <c r="P512" s="371">
        <f t="shared" si="147"/>
        <v>68.484466360930583</v>
      </c>
      <c r="Q512" s="371">
        <f t="shared" si="148"/>
        <v>-89.922217522458325</v>
      </c>
      <c r="R512" s="12">
        <f t="shared" si="149"/>
        <v>90.077782477541675</v>
      </c>
      <c r="S512" s="57">
        <f t="shared" si="150"/>
        <v>5.9004556439025127E-3</v>
      </c>
      <c r="T512" s="12">
        <f t="shared" si="133"/>
        <v>68.484466360930583</v>
      </c>
    </row>
    <row r="513" spans="1:20" x14ac:dyDescent="0.3">
      <c r="A513" s="57">
        <f t="shared" si="134"/>
        <v>37.21453610102138</v>
      </c>
      <c r="B513" s="12">
        <f t="shared" si="151"/>
        <v>5.9228773753493424</v>
      </c>
      <c r="C513" s="57" t="str">
        <f t="shared" si="135"/>
        <v>3.60563967030219-2645.91402951571i</v>
      </c>
      <c r="D513" s="57" t="str">
        <f t="shared" si="136"/>
        <v>3.47083333241328-1791.41474687968i</v>
      </c>
      <c r="E513" s="57" t="str">
        <f t="shared" si="137"/>
        <v>162.469537535059+0.0035344991230164i</v>
      </c>
      <c r="F513" s="57" t="str">
        <f t="shared" si="138"/>
        <v>3.07957957909808-33622.6481310334i</v>
      </c>
      <c r="G513" s="57" t="str">
        <f t="shared" si="139"/>
        <v>0.999999999843648-0.0000125040841279882i</v>
      </c>
      <c r="H513" s="57" t="str">
        <f t="shared" si="140"/>
        <v>550.000199604228-0.0681772126585335i</v>
      </c>
      <c r="I513" s="57" t="str">
        <f t="shared" si="141"/>
        <v>-4.05234092335307-125203.223403987i</v>
      </c>
      <c r="K513" s="57" t="str">
        <f t="shared" si="142"/>
        <v>0.00909090565197858-0.0000054228631120333i</v>
      </c>
      <c r="L513" s="57" t="str">
        <f t="shared" si="143"/>
        <v>0.00075-111.963418148112i</v>
      </c>
      <c r="M513" s="57" t="str">
        <f t="shared" si="144"/>
        <v>0.00075-17.6412948762781i</v>
      </c>
      <c r="N513" s="57">
        <f t="shared" si="145"/>
        <v>90.078078049917934</v>
      </c>
      <c r="O513" s="57">
        <f t="shared" si="146"/>
        <v>68.45152264637305</v>
      </c>
      <c r="P513" s="371">
        <f t="shared" si="147"/>
        <v>68.45152264637305</v>
      </c>
      <c r="Q513" s="371">
        <f t="shared" si="148"/>
        <v>-89.921921950082066</v>
      </c>
      <c r="R513" s="12">
        <f t="shared" si="149"/>
        <v>90.078078049917934</v>
      </c>
      <c r="S513" s="57">
        <f t="shared" si="150"/>
        <v>5.9228773753493428E-3</v>
      </c>
      <c r="T513" s="12">
        <f t="shared" si="133"/>
        <v>68.45152264637305</v>
      </c>
    </row>
    <row r="514" spans="1:20" x14ac:dyDescent="0.3">
      <c r="A514" s="57">
        <f t="shared" si="134"/>
        <v>37.355951338205259</v>
      </c>
      <c r="B514" s="12">
        <f t="shared" si="151"/>
        <v>5.9453843093756698</v>
      </c>
      <c r="C514" s="57" t="str">
        <f t="shared" si="135"/>
        <v>3.60563966048504-2635.89763428776i</v>
      </c>
      <c r="D514" s="57" t="str">
        <f t="shared" si="136"/>
        <v>3.47083333240628-1784.63314137275i</v>
      </c>
      <c r="E514" s="57" t="str">
        <f t="shared" si="137"/>
        <v>162.469537539424+0.00354793022298955i</v>
      </c>
      <c r="F514" s="57" t="str">
        <f t="shared" si="138"/>
        <v>3.07957957909443-33495.3657415089i</v>
      </c>
      <c r="G514" s="57" t="str">
        <f t="shared" si="139"/>
        <v>0.999999999842457-0.0000125515996476596i</v>
      </c>
      <c r="H514" s="57" t="str">
        <f t="shared" si="140"/>
        <v>550.000201124103-0.06843628746172i</v>
      </c>
      <c r="I514" s="57" t="str">
        <f t="shared" si="141"/>
        <v>-4.05234120818986-124729.252602003i</v>
      </c>
      <c r="K514" s="57" t="str">
        <f t="shared" si="142"/>
        <v>0.00909090562579304-5.44346997518397E-06i</v>
      </c>
      <c r="L514" s="57" t="str">
        <f t="shared" si="143"/>
        <v>0.00075-111.539567790508i</v>
      </c>
      <c r="M514" s="57" t="str">
        <f t="shared" si="144"/>
        <v>0.00075-17.5745117316977i</v>
      </c>
      <c r="N514" s="57">
        <f t="shared" si="145"/>
        <v>90.078374745457324</v>
      </c>
      <c r="O514" s="57">
        <f t="shared" si="146"/>
        <v>68.41857893267111</v>
      </c>
      <c r="P514" s="371">
        <f t="shared" si="147"/>
        <v>68.41857893267111</v>
      </c>
      <c r="Q514" s="371">
        <f t="shared" si="148"/>
        <v>-89.921625254542676</v>
      </c>
      <c r="R514" s="12">
        <f t="shared" si="149"/>
        <v>90.078374745457324</v>
      </c>
      <c r="S514" s="57">
        <f t="shared" si="150"/>
        <v>5.9453843093756698E-3</v>
      </c>
      <c r="T514" s="12">
        <f t="shared" si="133"/>
        <v>68.41857893267111</v>
      </c>
    </row>
    <row r="515" spans="1:20" x14ac:dyDescent="0.3">
      <c r="A515" s="57">
        <f t="shared" si="134"/>
        <v>37.497903953290439</v>
      </c>
      <c r="B515" s="12">
        <f t="shared" si="151"/>
        <v>5.9679767697512975</v>
      </c>
      <c r="C515" s="57" t="str">
        <f t="shared" si="135"/>
        <v>3.60563965059317-2625.91915733226i</v>
      </c>
      <c r="D515" s="57" t="str">
        <f t="shared" si="136"/>
        <v>3.47083333239923-1777.87720841271i</v>
      </c>
      <c r="E515" s="57" t="str">
        <f t="shared" si="137"/>
        <v>162.469537543823+0.00356141236118041i</v>
      </c>
      <c r="F515" s="57" t="str">
        <f t="shared" si="138"/>
        <v>3.07957957909071-33368.5651940658i</v>
      </c>
      <c r="G515" s="57" t="str">
        <f t="shared" si="139"/>
        <v>0.999999999841258-0.0000125992957263056i</v>
      </c>
      <c r="H515" s="57" t="str">
        <f t="shared" si="140"/>
        <v>550.000202655546-0.0686963467651137i</v>
      </c>
      <c r="I515" s="57" t="str">
        <f t="shared" si="141"/>
        <v>-4.05234149519367-124257.076072191i</v>
      </c>
      <c r="K515" s="57" t="str">
        <f t="shared" si="142"/>
        <v>0.0090909055994082-5.46415514422392E-06i</v>
      </c>
      <c r="L515" s="57" t="str">
        <f t="shared" si="143"/>
        <v>0.00075-111.117321967033i</v>
      </c>
      <c r="M515" s="57" t="str">
        <f t="shared" si="144"/>
        <v>0.00075-17.5079814023687i</v>
      </c>
      <c r="N515" s="57">
        <f t="shared" si="145"/>
        <v>90.078672568427763</v>
      </c>
      <c r="O515" s="57">
        <f t="shared" si="146"/>
        <v>68.3856352198314</v>
      </c>
      <c r="P515" s="371">
        <f t="shared" si="147"/>
        <v>68.3856352198314</v>
      </c>
      <c r="Q515" s="371">
        <f t="shared" si="148"/>
        <v>-89.921327431572237</v>
      </c>
      <c r="R515" s="12">
        <f t="shared" si="149"/>
        <v>90.078672568427763</v>
      </c>
      <c r="S515" s="57">
        <f t="shared" si="150"/>
        <v>5.9679767697512973E-3</v>
      </c>
      <c r="T515" s="12">
        <f t="shared" si="133"/>
        <v>68.3856352198314</v>
      </c>
    </row>
    <row r="516" spans="1:20" x14ac:dyDescent="0.3">
      <c r="A516" s="57">
        <f t="shared" si="134"/>
        <v>37.640395988312946</v>
      </c>
      <c r="B516" s="12">
        <f t="shared" si="151"/>
        <v>5.9906550814763531</v>
      </c>
      <c r="C516" s="57" t="str">
        <f t="shared" si="135"/>
        <v>3.60563964062586-2615.97845510537i</v>
      </c>
      <c r="D516" s="57" t="str">
        <f t="shared" si="136"/>
        <v>3.47083333239209-1771.14685081319i</v>
      </c>
      <c r="E516" s="57" t="str">
        <f t="shared" si="137"/>
        <v>162.469537548254+0.00357494573153465i</v>
      </c>
      <c r="F516" s="57" t="str">
        <f t="shared" si="138"/>
        <v>3.07957957908699-33242.2446646356i</v>
      </c>
      <c r="G516" s="57" t="str">
        <f t="shared" si="139"/>
        <v>0.999999999840049-0.0000126471730500503i</v>
      </c>
      <c r="H516" s="57" t="str">
        <f t="shared" si="140"/>
        <v>550.000204198659-0.0689573943100186i</v>
      </c>
      <c r="I516" s="57" t="str">
        <f t="shared" si="141"/>
        <v>-4.05234178438507-123786.687022137i</v>
      </c>
      <c r="K516" s="57" t="str">
        <f t="shared" si="142"/>
        <v>0.00909090557282231-5.48491891671307E-06i</v>
      </c>
      <c r="L516" s="57" t="str">
        <f t="shared" si="143"/>
        <v>0.00075-110.69667460354i</v>
      </c>
      <c r="M516" s="57" t="str">
        <f t="shared" si="144"/>
        <v>0.00075-17.44170293123i</v>
      </c>
      <c r="N516" s="57">
        <f t="shared" si="145"/>
        <v>90.078971523113324</v>
      </c>
      <c r="O516" s="57">
        <f t="shared" si="146"/>
        <v>68.352691507860172</v>
      </c>
      <c r="P516" s="371">
        <f t="shared" si="147"/>
        <v>68.352691507860172</v>
      </c>
      <c r="Q516" s="371">
        <f t="shared" si="148"/>
        <v>-89.921028476886676</v>
      </c>
      <c r="R516" s="12">
        <f t="shared" si="149"/>
        <v>90.078971523113324</v>
      </c>
      <c r="S516" s="57">
        <f t="shared" si="150"/>
        <v>5.9906550814763527E-3</v>
      </c>
      <c r="T516" s="12">
        <f t="shared" si="133"/>
        <v>68.352691507860172</v>
      </c>
    </row>
    <row r="517" spans="1:20" x14ac:dyDescent="0.3">
      <c r="A517" s="57">
        <f t="shared" si="134"/>
        <v>37.783429493068539</v>
      </c>
      <c r="B517" s="12">
        <f t="shared" si="151"/>
        <v>6.0134195707859632</v>
      </c>
      <c r="C517" s="57" t="str">
        <f t="shared" si="135"/>
        <v>3.60563963058276-2606.07538460682i</v>
      </c>
      <c r="D517" s="57" t="str">
        <f t="shared" si="136"/>
        <v>3.47083333238494-1764.44197175573i</v>
      </c>
      <c r="E517" s="57" t="str">
        <f t="shared" si="137"/>
        <v>162.469537552719+0.00358853052873495i</v>
      </c>
      <c r="F517" s="57" t="str">
        <f t="shared" si="138"/>
        <v>3.07957957908323-33116.4023360552i</v>
      </c>
      <c r="G517" s="57" t="str">
        <f t="shared" si="139"/>
        <v>0.999999999838831-0.0000126952323076249i</v>
      </c>
      <c r="H517" s="57" t="str">
        <f t="shared" si="140"/>
        <v>550.000205753514-0.0692194338519167i</v>
      </c>
      <c r="I517" s="57" t="str">
        <f t="shared" si="141"/>
        <v>-4.05234207577664-123318.078685132i</v>
      </c>
      <c r="K517" s="57" t="str">
        <f t="shared" si="142"/>
        <v>0.00909090554603411-5.50576159134259E-06i</v>
      </c>
      <c r="L517" s="57" t="str">
        <f t="shared" si="143"/>
        <v>0.00075-110.277619648874i</v>
      </c>
      <c r="M517" s="57" t="str">
        <f t="shared" si="144"/>
        <v>0.00075-17.3756753648436i</v>
      </c>
      <c r="N517" s="57">
        <f t="shared" si="145"/>
        <v>90.079271613814399</v>
      </c>
      <c r="O517" s="57">
        <f t="shared" si="146"/>
        <v>68.31974779676429</v>
      </c>
      <c r="P517" s="371">
        <f t="shared" si="147"/>
        <v>68.31974779676429</v>
      </c>
      <c r="Q517" s="371">
        <f t="shared" si="148"/>
        <v>-89.920728386185601</v>
      </c>
      <c r="R517" s="12">
        <f t="shared" si="149"/>
        <v>90.079271613814399</v>
      </c>
      <c r="S517" s="57">
        <f t="shared" si="150"/>
        <v>6.0134195707859635E-3</v>
      </c>
      <c r="T517" s="12">
        <f t="shared" si="133"/>
        <v>68.31974779676429</v>
      </c>
    </row>
    <row r="518" spans="1:20" x14ac:dyDescent="0.3">
      <c r="A518" s="57">
        <f t="shared" si="134"/>
        <v>37.927006525142204</v>
      </c>
      <c r="B518" s="12">
        <f t="shared" si="151"/>
        <v>6.0362705651549504</v>
      </c>
      <c r="C518" s="57" t="str">
        <f t="shared" si="135"/>
        <v>3.60563962046315-2596.2098033776i</v>
      </c>
      <c r="D518" s="57" t="str">
        <f t="shared" si="136"/>
        <v>3.47083333237772-1757.7624747884i</v>
      </c>
      <c r="E518" s="57" t="str">
        <f t="shared" si="137"/>
        <v>162.469537557218+0.00360216694820371i</v>
      </c>
      <c r="F518" s="57" t="str">
        <f t="shared" si="138"/>
        <v>3.07957957907948-32991.0363980403i</v>
      </c>
      <c r="G518" s="57" t="str">
        <f t="shared" si="139"/>
        <v>0.999999999837604-0.0000127434741903783i</v>
      </c>
      <c r="H518" s="57" t="str">
        <f t="shared" si="140"/>
        <v>550.000207320212-0.0694824691605976i</v>
      </c>
      <c r="I518" s="57" t="str">
        <f t="shared" si="141"/>
        <v>-4.05234236938781-122851.24432009i</v>
      </c>
      <c r="K518" s="57" t="str">
        <f t="shared" si="142"/>
        <v>0.00909090551904188-0.0000055266834679382i</v>
      </c>
      <c r="L518" s="57" t="str">
        <f t="shared" si="143"/>
        <v>0.00075-109.86015107479i</v>
      </c>
      <c r="M518" s="57" t="str">
        <f t="shared" si="144"/>
        <v>0.00075-17.3098977533808i</v>
      </c>
      <c r="N518" s="57">
        <f t="shared" si="145"/>
        <v>90.079572844847704</v>
      </c>
      <c r="O518" s="57">
        <f t="shared" si="146"/>
        <v>68.286804086550333</v>
      </c>
      <c r="P518" s="371">
        <f t="shared" si="147"/>
        <v>68.286804086550333</v>
      </c>
      <c r="Q518" s="371">
        <f t="shared" si="148"/>
        <v>-89.920427155152296</v>
      </c>
      <c r="R518" s="12">
        <f t="shared" si="149"/>
        <v>90.079572844847704</v>
      </c>
      <c r="S518" s="57">
        <f t="shared" si="150"/>
        <v>6.0362705651549504E-3</v>
      </c>
      <c r="T518" s="12">
        <f t="shared" si="133"/>
        <v>68.286804086550333</v>
      </c>
    </row>
    <row r="519" spans="1:20" x14ac:dyDescent="0.3">
      <c r="A519" s="57">
        <f t="shared" si="134"/>
        <v>38.071129149937747</v>
      </c>
      <c r="B519" s="12">
        <f t="shared" si="151"/>
        <v>6.0592083933025398</v>
      </c>
      <c r="C519" s="57" t="str">
        <f t="shared" si="135"/>
        <v>3.60563961026645-2586.381569498i</v>
      </c>
      <c r="D519" s="57" t="str">
        <f t="shared" si="136"/>
        <v>3.47083333237043-1751.1082638244i</v>
      </c>
      <c r="E519" s="57" t="str">
        <f t="shared" si="137"/>
        <v>162.469537561751+0.0036158551861061i</v>
      </c>
      <c r="F519" s="57" t="str">
        <f t="shared" si="138"/>
        <v>3.07957957907566-32866.14504716i</v>
      </c>
      <c r="G519" s="57" t="str">
        <f t="shared" si="139"/>
        <v>0.999999999836367-0.0000127918993922859i</v>
      </c>
      <c r="H519" s="57" t="str">
        <f t="shared" si="140"/>
        <v>550.000208898841-0.0697465040201597i</v>
      </c>
      <c r="I519" s="57" t="str">
        <f t="shared" si="141"/>
        <v>-4.05234266523494-122386.177211443i</v>
      </c>
      <c r="K519" s="57" t="str">
        <f t="shared" si="142"/>
        <v>0.00909090549184409-5.54768484746516E-06i</v>
      </c>
      <c r="L519" s="57" t="str">
        <f t="shared" si="143"/>
        <v>0.00075-109.444262875862i</v>
      </c>
      <c r="M519" s="57" t="str">
        <f t="shared" si="144"/>
        <v>0.00075-17.2443691506084i</v>
      </c>
      <c r="N519" s="57">
        <f t="shared" si="145"/>
        <v>90.079875220546342</v>
      </c>
      <c r="O519" s="57">
        <f t="shared" si="146"/>
        <v>68.253860377224981</v>
      </c>
      <c r="P519" s="371">
        <f t="shared" si="147"/>
        <v>68.253860377224981</v>
      </c>
      <c r="Q519" s="371">
        <f t="shared" si="148"/>
        <v>-89.920124779453658</v>
      </c>
      <c r="R519" s="12">
        <f t="shared" si="149"/>
        <v>90.079875220546342</v>
      </c>
      <c r="S519" s="57">
        <f t="shared" si="150"/>
        <v>6.0592083933025398E-3</v>
      </c>
      <c r="T519" s="12">
        <f t="shared" si="133"/>
        <v>68.253860377224981</v>
      </c>
    </row>
    <row r="520" spans="1:20" x14ac:dyDescent="0.3">
      <c r="A520" s="57">
        <f t="shared" si="134"/>
        <v>38.215799440707514</v>
      </c>
      <c r="B520" s="12">
        <f t="shared" si="151"/>
        <v>6.0822333851970898</v>
      </c>
      <c r="C520" s="57" t="str">
        <f t="shared" si="135"/>
        <v>3.60563959999216-2576.59054158562i</v>
      </c>
      <c r="D520" s="57" t="str">
        <f t="shared" si="136"/>
        <v>3.47083333236309-1744.47924314066i</v>
      </c>
      <c r="E520" s="57" t="str">
        <f t="shared" si="137"/>
        <v>162.46953756632+0.00362959543935256i</v>
      </c>
      <c r="F520" s="57" t="str">
        <f t="shared" si="138"/>
        <v>3.07957957907182-32741.72648681i</v>
      </c>
      <c r="G520" s="57" t="str">
        <f t="shared" si="139"/>
        <v>0.999999999835121-0.0000128405086099606i</v>
      </c>
      <c r="H520" s="57" t="str">
        <f t="shared" si="140"/>
        <v>550.000210489486-0.0700115422290831i</v>
      </c>
      <c r="I520" s="57" t="str">
        <f t="shared" si="141"/>
        <v>-4.05234296333385-121922.870669041i</v>
      </c>
      <c r="K520" s="57" t="str">
        <f t="shared" si="142"/>
        <v>0.00909090546443927-5.56876603203239E-06i</v>
      </c>
      <c r="L520" s="57" t="str">
        <f t="shared" si="143"/>
        <v>0.00075-109.029949069398i</v>
      </c>
      <c r="M520" s="57" t="str">
        <f t="shared" si="144"/>
        <v>0.00075-17.1790886138757i</v>
      </c>
      <c r="N520" s="57">
        <f t="shared" si="145"/>
        <v>90.080178745259914</v>
      </c>
      <c r="O520" s="57">
        <f t="shared" si="146"/>
        <v>68.220916668795169</v>
      </c>
      <c r="P520" s="371">
        <f t="shared" si="147"/>
        <v>68.220916668795169</v>
      </c>
      <c r="Q520" s="371">
        <f t="shared" si="148"/>
        <v>-89.919821254740086</v>
      </c>
      <c r="R520" s="12">
        <f t="shared" si="149"/>
        <v>90.080178745259914</v>
      </c>
      <c r="S520" s="57">
        <f t="shared" si="150"/>
        <v>6.0822333851970898E-3</v>
      </c>
      <c r="T520" s="12">
        <f t="shared" si="133"/>
        <v>68.220916668795169</v>
      </c>
    </row>
    <row r="521" spans="1:20" x14ac:dyDescent="0.3">
      <c r="A521" s="57">
        <f t="shared" si="134"/>
        <v>38.3610194785822</v>
      </c>
      <c r="B521" s="12">
        <f t="shared" si="151"/>
        <v>6.1053458720608385</v>
      </c>
      <c r="C521" s="57" t="str">
        <f t="shared" si="135"/>
        <v>3.60563958963966-2566.8365787932i</v>
      </c>
      <c r="D521" s="57" t="str">
        <f t="shared" si="136"/>
        <v>3.47083333235572-1737.8753173765i</v>
      </c>
      <c r="E521" s="57" t="str">
        <f t="shared" si="137"/>
        <v>162.469537570923+0.00364338790560185i</v>
      </c>
      <c r="F521" s="57" t="str">
        <f t="shared" si="138"/>
        <v>3.07957957906794-32617.7789271878i</v>
      </c>
      <c r="G521" s="57" t="str">
        <f t="shared" si="139"/>
        <v>0.999999999833866-0.0000128893025426622i</v>
      </c>
      <c r="H521" s="57" t="str">
        <f t="shared" si="140"/>
        <v>550.000212092244-0.0702775876002961i</v>
      </c>
      <c r="I521" s="57" t="str">
        <f t="shared" si="141"/>
        <v>-4.05234326370342-121461.318028067i</v>
      </c>
      <c r="K521" s="57" t="str">
        <f t="shared" si="142"/>
        <v>0.00909090543682576-5.58992732489663E-06i</v>
      </c>
      <c r="L521" s="57" t="str">
        <f t="shared" si="143"/>
        <v>0.00075-108.617203695356i</v>
      </c>
      <c r="M521" s="57" t="str">
        <f t="shared" si="144"/>
        <v>0.00075-17.1140552041002i</v>
      </c>
      <c r="N521" s="57">
        <f t="shared" si="145"/>
        <v>90.080483423354536</v>
      </c>
      <c r="O521" s="57">
        <f t="shared" si="146"/>
        <v>68.187972961267576</v>
      </c>
      <c r="P521" s="371">
        <f t="shared" si="147"/>
        <v>68.187972961267576</v>
      </c>
      <c r="Q521" s="371">
        <f t="shared" si="148"/>
        <v>-89.919516576645464</v>
      </c>
      <c r="R521" s="12">
        <f t="shared" si="149"/>
        <v>90.080483423354536</v>
      </c>
      <c r="S521" s="57">
        <f t="shared" si="150"/>
        <v>6.1053458720608383E-3</v>
      </c>
      <c r="T521" s="12">
        <f t="shared" si="133"/>
        <v>68.187972961267576</v>
      </c>
    </row>
    <row r="522" spans="1:20" x14ac:dyDescent="0.3">
      <c r="A522" s="57">
        <f t="shared" si="134"/>
        <v>38.506791352600807</v>
      </c>
      <c r="B522" s="12">
        <f t="shared" si="151"/>
        <v>6.1285461863746695</v>
      </c>
      <c r="C522" s="57" t="str">
        <f t="shared" si="135"/>
        <v>3.60563957920828-2557.11954080668i</v>
      </c>
      <c r="D522" s="57" t="str">
        <f t="shared" si="136"/>
        <v>3.47083333234827-1731.29639153222i</v>
      </c>
      <c r="E522" s="57" t="str">
        <f t="shared" si="137"/>
        <v>162.469537575561+0.00365723278326384i</v>
      </c>
      <c r="F522" s="57" t="str">
        <f t="shared" si="138"/>
        <v>3.07957957906407-32494.300585266i</v>
      </c>
      <c r="G522" s="57" t="str">
        <f t="shared" si="139"/>
        <v>0.999999999832601-0.000012938281892308i</v>
      </c>
      <c r="H522" s="57" t="str">
        <f t="shared" si="140"/>
        <v>550.000213707211-0.0705446439612115i</v>
      </c>
      <c r="I522" s="57" t="str">
        <f t="shared" si="141"/>
        <v>-4.05234356636071-121001.512648931i</v>
      </c>
      <c r="K522" s="57" t="str">
        <f t="shared" si="142"/>
        <v>0.00909090540900191-5.61116903046706E-06i</v>
      </c>
      <c r="L522" s="57" t="str">
        <f t="shared" si="143"/>
        <v>0.00075-108.206020816254i</v>
      </c>
      <c r="M522" s="57" t="str">
        <f t="shared" si="144"/>
        <v>0.00075-17.0492679857543i</v>
      </c>
      <c r="N522" s="57">
        <f t="shared" si="145"/>
        <v>90.080789259212906</v>
      </c>
      <c r="O522" s="57">
        <f t="shared" si="146"/>
        <v>68.155029254648966</v>
      </c>
      <c r="P522" s="371">
        <f t="shared" si="147"/>
        <v>68.155029254648966</v>
      </c>
      <c r="Q522" s="371">
        <f t="shared" si="148"/>
        <v>-89.919210740787094</v>
      </c>
      <c r="R522" s="12">
        <f t="shared" si="149"/>
        <v>90.080789259212906</v>
      </c>
      <c r="S522" s="57">
        <f t="shared" si="150"/>
        <v>6.1285461863746695E-3</v>
      </c>
      <c r="T522" s="12">
        <f t="shared" si="133"/>
        <v>68.155029254648966</v>
      </c>
    </row>
    <row r="523" spans="1:20" x14ac:dyDescent="0.3">
      <c r="A523" s="57">
        <f t="shared" si="134"/>
        <v>38.653117159740695</v>
      </c>
      <c r="B523" s="12">
        <f t="shared" si="151"/>
        <v>6.1518346618828934</v>
      </c>
      <c r="C523" s="57" t="str">
        <f t="shared" si="135"/>
        <v>3.6056395686975-2547.43928784328i</v>
      </c>
      <c r="D523" s="57" t="str">
        <f t="shared" si="136"/>
        <v>3.47083333234078-1724.74237096778i</v>
      </c>
      <c r="E523" s="57" t="str">
        <f t="shared" si="137"/>
        <v>162.469537580234+0.00367113027150243i</v>
      </c>
      <c r="F523" s="57" t="str">
        <f t="shared" si="138"/>
        <v>3.07957957906015-32371.2896847673i</v>
      </c>
      <c r="G523" s="57" t="str">
        <f t="shared" si="139"/>
        <v>0.999999999831326-0.0000129874473634823i</v>
      </c>
      <c r="H523" s="57" t="str">
        <f t="shared" si="140"/>
        <v>550.00021533447-0.0708127151537775i</v>
      </c>
      <c r="I523" s="57" t="str">
        <f t="shared" si="141"/>
        <v>-4.05234387132128-120543.447917177i</v>
      </c>
      <c r="K523" s="57" t="str">
        <f t="shared" si="142"/>
        <v>0.00909090538096629-5.63249145430975E-06i</v>
      </c>
      <c r="L523" s="57" t="str">
        <f t="shared" si="143"/>
        <v>0.00075-107.796394517089i</v>
      </c>
      <c r="M523" s="57" t="str">
        <f t="shared" si="144"/>
        <v>0.00075-16.9847260268523i</v>
      </c>
      <c r="N523" s="57">
        <f t="shared" si="145"/>
        <v>90.081096257234378</v>
      </c>
      <c r="O523" s="57">
        <f t="shared" si="146"/>
        <v>68.122085548946515</v>
      </c>
      <c r="P523" s="371">
        <f t="shared" si="147"/>
        <v>68.122085548946515</v>
      </c>
      <c r="Q523" s="371">
        <f t="shared" si="148"/>
        <v>-89.918903742765622</v>
      </c>
      <c r="R523" s="12">
        <f t="shared" si="149"/>
        <v>90.081096257234378</v>
      </c>
      <c r="S523" s="57">
        <f t="shared" si="150"/>
        <v>6.1518346618828932E-3</v>
      </c>
      <c r="T523" s="12">
        <f t="shared" si="133"/>
        <v>68.122085548946515</v>
      </c>
    </row>
    <row r="524" spans="1:20" x14ac:dyDescent="0.3">
      <c r="A524" s="57">
        <f t="shared" si="134"/>
        <v>38.799999004947708</v>
      </c>
      <c r="B524" s="12">
        <f t="shared" si="151"/>
        <v>6.1752116335980487</v>
      </c>
      <c r="C524" s="57" t="str">
        <f t="shared" si="135"/>
        <v>3.60563955810665-2537.79568064925i</v>
      </c>
      <c r="D524" s="57" t="str">
        <f t="shared" si="136"/>
        <v>3.47083333233321-1718.21316140138i</v>
      </c>
      <c r="E524" s="57" t="str">
        <f t="shared" si="137"/>
        <v>162.469537584943+0.00368508057023817i</v>
      </c>
      <c r="F524" s="57" t="str">
        <f t="shared" si="138"/>
        <v>3.07957957905618-32248.7444561385i</v>
      </c>
      <c r="G524" s="57" t="str">
        <f t="shared" si="139"/>
        <v>0.999999999830042-0.0000130367996634467i</v>
      </c>
      <c r="H524" s="57" t="str">
        <f t="shared" si="140"/>
        <v>550.000216974122-0.0710818050345657i</v>
      </c>
      <c r="I524" s="57" t="str">
        <f t="shared" si="141"/>
        <v>-4.05234417860496-120087.11724339i</v>
      </c>
      <c r="K524" s="57" t="str">
        <f t="shared" si="142"/>
        <v>0.00909090535271714-5.65389490315159E-06i</v>
      </c>
      <c r="L524" s="57" t="str">
        <f t="shared" si="143"/>
        <v>0.00075-107.388318905249i</v>
      </c>
      <c r="M524" s="57" t="str">
        <f t="shared" si="144"/>
        <v>0.00075-16.9204283989363i</v>
      </c>
      <c r="N524" s="57">
        <f t="shared" si="145"/>
        <v>90.081404421835003</v>
      </c>
      <c r="O524" s="57">
        <f t="shared" si="146"/>
        <v>68.089141844166988</v>
      </c>
      <c r="P524" s="371">
        <f t="shared" si="147"/>
        <v>68.089141844166988</v>
      </c>
      <c r="Q524" s="371">
        <f t="shared" si="148"/>
        <v>-89.918595578164997</v>
      </c>
      <c r="R524" s="12">
        <f t="shared" si="149"/>
        <v>90.081404421835003</v>
      </c>
      <c r="S524" s="57">
        <f t="shared" si="150"/>
        <v>6.1752116335980489E-3</v>
      </c>
      <c r="T524" s="12">
        <f t="shared" si="133"/>
        <v>68.089141844166988</v>
      </c>
    </row>
    <row r="525" spans="1:20" x14ac:dyDescent="0.3">
      <c r="A525" s="57">
        <f t="shared" si="134"/>
        <v>38.947439001166515</v>
      </c>
      <c r="B525" s="12">
        <f t="shared" si="151"/>
        <v>6.1986774378057214</v>
      </c>
      <c r="C525" s="57" t="str">
        <f t="shared" si="135"/>
        <v>3.60563954743518-2528.18858049808i</v>
      </c>
      <c r="D525" s="57" t="str">
        <f t="shared" si="136"/>
        <v>3.4708333323256-1711.70866890815i</v>
      </c>
      <c r="E525" s="57" t="str">
        <f t="shared" si="137"/>
        <v>162.469537589687+0.00369908388015152i</v>
      </c>
      <c r="F525" s="57" t="str">
        <f t="shared" si="138"/>
        <v>3.0795795790522-32126.6631365254i</v>
      </c>
      <c r="G525" s="57" t="str">
        <f t="shared" si="139"/>
        <v>0.999999999828748-0.0000130863395021509i</v>
      </c>
      <c r="H525" s="57" t="str">
        <f t="shared" si="140"/>
        <v>550.000218626258-0.0713519174747864i</v>
      </c>
      <c r="I525" s="57" t="str">
        <f t="shared" si="141"/>
        <v>-4.05234448822778-119632.514063102i</v>
      </c>
      <c r="K525" s="57" t="str">
        <f t="shared" si="142"/>
        <v>0.00909090532425292-5.67537968488525E-06i</v>
      </c>
      <c r="L525" s="57" t="str">
        <f t="shared" si="143"/>
        <v>0.00075-106.981788110429i</v>
      </c>
      <c r="M525" s="57" t="str">
        <f t="shared" si="144"/>
        <v>0.00075-16.8563741770635i</v>
      </c>
      <c r="N525" s="57">
        <f t="shared" si="145"/>
        <v>90.081713757447645</v>
      </c>
      <c r="O525" s="57">
        <f t="shared" si="146"/>
        <v>68.056198140317491</v>
      </c>
      <c r="P525" s="371">
        <f t="shared" si="147"/>
        <v>68.056198140317491</v>
      </c>
      <c r="Q525" s="371">
        <f t="shared" si="148"/>
        <v>-89.918286242552355</v>
      </c>
      <c r="R525" s="12">
        <f t="shared" si="149"/>
        <v>90.081713757447645</v>
      </c>
      <c r="S525" s="57">
        <f t="shared" si="150"/>
        <v>6.198677437805721E-3</v>
      </c>
      <c r="T525" s="12">
        <f t="shared" si="133"/>
        <v>68.056198140317491</v>
      </c>
    </row>
    <row r="526" spans="1:20" x14ac:dyDescent="0.3">
      <c r="A526" s="57">
        <f t="shared" si="134"/>
        <v>39.095439269370942</v>
      </c>
      <c r="B526" s="12">
        <f t="shared" si="151"/>
        <v>6.222232412069383</v>
      </c>
      <c r="C526" s="57" t="str">
        <f t="shared" si="135"/>
        <v>3.60563953668246-2518.61784918845i</v>
      </c>
      <c r="D526" s="57" t="str">
        <f t="shared" si="136"/>
        <v>3.47083333231792-1705.22879991879i</v>
      </c>
      <c r="E526" s="57" t="str">
        <f t="shared" si="137"/>
        <v>162.469537594469+0.00371314040268534i</v>
      </c>
      <c r="F526" s="57" t="str">
        <f t="shared" si="138"/>
        <v>3.07957957904817-32005.0439697473i</v>
      </c>
      <c r="G526" s="57" t="str">
        <f t="shared" si="139"/>
        <v>0.999999999827444-0.0000131360675922419i</v>
      </c>
      <c r="H526" s="57" t="str">
        <f t="shared" si="140"/>
        <v>550.000220290974-0.0716230563603729i</v>
      </c>
      <c r="I526" s="57" t="str">
        <f t="shared" si="141"/>
        <v>-4.0523448002083-119179.631836692i</v>
      </c>
      <c r="K526" s="57" t="str">
        <f t="shared" si="142"/>
        <v>0.00909090529557195-5.69694610857324E-06i</v>
      </c>
      <c r="L526" s="57" t="str">
        <f t="shared" si="143"/>
        <v>0.00075-106.576796284548i</v>
      </c>
      <c r="M526" s="57" t="str">
        <f t="shared" si="144"/>
        <v>0.00075-16.7925624397922i</v>
      </c>
      <c r="N526" s="57">
        <f t="shared" si="145"/>
        <v>90.082024268522005</v>
      </c>
      <c r="O526" s="57">
        <f t="shared" si="146"/>
        <v>68.023254437405214</v>
      </c>
      <c r="P526" s="371">
        <f t="shared" si="147"/>
        <v>68.023254437405214</v>
      </c>
      <c r="Q526" s="371">
        <f t="shared" si="148"/>
        <v>-89.917975731477995</v>
      </c>
      <c r="R526" s="12">
        <f t="shared" si="149"/>
        <v>90.082024268522005</v>
      </c>
      <c r="S526" s="57">
        <f t="shared" si="150"/>
        <v>6.2222324120693832E-3</v>
      </c>
      <c r="T526" s="12">
        <f t="shared" si="133"/>
        <v>68.023254437405214</v>
      </c>
    </row>
    <row r="527" spans="1:20" x14ac:dyDescent="0.3">
      <c r="A527" s="57">
        <f t="shared" si="134"/>
        <v>39.244001938594558</v>
      </c>
      <c r="B527" s="12">
        <f t="shared" si="151"/>
        <v>6.2458768952352468</v>
      </c>
      <c r="C527" s="57" t="str">
        <f t="shared" si="135"/>
        <v>3.60563952584788-2509.08334904212i</v>
      </c>
      <c r="D527" s="57" t="str">
        <f t="shared" si="136"/>
        <v>3.47083333231019-1698.77346121819i</v>
      </c>
      <c r="E527" s="57" t="str">
        <f t="shared" si="137"/>
        <v>162.469537599286+0.00372725034004825i</v>
      </c>
      <c r="F527" s="57" t="str">
        <f t="shared" si="138"/>
        <v>3.07957957904413-31883.8852062714i</v>
      </c>
      <c r="G527" s="57" t="str">
        <f t="shared" si="139"/>
        <v>0.99999999982613-0.0000131859846490751i</v>
      </c>
      <c r="H527" s="57" t="str">
        <f t="shared" si="140"/>
        <v>550.000221968363-0.071895225592021i</v>
      </c>
      <c r="I527" s="57" t="str">
        <f t="shared" si="141"/>
        <v>-4.05234511456349-118728.464049296i</v>
      </c>
      <c r="K527" s="57" t="str">
        <f t="shared" si="142"/>
        <v>0.00909090526667265-5.71859448445255E-06i</v>
      </c>
      <c r="L527" s="57" t="str">
        <f t="shared" si="143"/>
        <v>0.00075-106.173337601662i</v>
      </c>
      <c r="M527" s="57" t="str">
        <f t="shared" si="144"/>
        <v>0.00075-16.7289922691694i</v>
      </c>
      <c r="N527" s="57">
        <f t="shared" si="145"/>
        <v>90.082335959524656</v>
      </c>
      <c r="O527" s="57">
        <f t="shared" si="146"/>
        <v>67.990310735437134</v>
      </c>
      <c r="P527" s="371">
        <f t="shared" si="147"/>
        <v>67.990310735437134</v>
      </c>
      <c r="Q527" s="371">
        <f t="shared" si="148"/>
        <v>-89.917664040475344</v>
      </c>
      <c r="R527" s="12">
        <f t="shared" si="149"/>
        <v>90.082335959524656</v>
      </c>
      <c r="S527" s="57">
        <f t="shared" si="150"/>
        <v>6.2458768952352471E-3</v>
      </c>
      <c r="T527" s="12">
        <f t="shared" si="133"/>
        <v>67.990310735437134</v>
      </c>
    </row>
    <row r="528" spans="1:20" x14ac:dyDescent="0.3">
      <c r="A528" s="57">
        <f t="shared" si="134"/>
        <v>39.393129145961211</v>
      </c>
      <c r="B528" s="12">
        <f t="shared" si="151"/>
        <v>6.2696112274371405</v>
      </c>
      <c r="C528" s="57" t="str">
        <f t="shared" si="135"/>
        <v>3.60563951493075-2499.58494290213i</v>
      </c>
      <c r="D528" s="57" t="str">
        <f t="shared" si="136"/>
        <v>3.47083333230239-1692.34255994417i</v>
      </c>
      <c r="E528" s="57" t="str">
        <f t="shared" si="137"/>
        <v>162.46953760414+0.00374141389521699i</v>
      </c>
      <c r="F528" s="57" t="str">
        <f t="shared" si="138"/>
        <v>3.07957957904008-31763.1851031885i</v>
      </c>
      <c r="G528" s="57" t="str">
        <f t="shared" si="139"/>
        <v>0.999999999824806-0.0000132360913907241i</v>
      </c>
      <c r="H528" s="57" t="str">
        <f t="shared" si="140"/>
        <v>550.00022365853-0.072168429085266i</v>
      </c>
      <c r="I528" s="57" t="str">
        <f t="shared" si="141"/>
        <v>-4.05234543131372-118279.004210717i</v>
      </c>
      <c r="K528" s="57" t="str">
        <f t="shared" si="142"/>
        <v>0.00909090523755321-5.74032512393887E-06i</v>
      </c>
      <c r="L528" s="57" t="str">
        <f t="shared" si="143"/>
        <v>0.00075-105.771406257882i</v>
      </c>
      <c r="M528" s="57" t="str">
        <f t="shared" si="144"/>
        <v>0.00075-16.6656627507167i</v>
      </c>
      <c r="N528" s="57">
        <f t="shared" si="145"/>
        <v>90.082648834939192</v>
      </c>
      <c r="O528" s="57">
        <f t="shared" si="146"/>
        <v>67.957367034420486</v>
      </c>
      <c r="P528" s="371">
        <f t="shared" si="147"/>
        <v>67.957367034420486</v>
      </c>
      <c r="Q528" s="371">
        <f t="shared" si="148"/>
        <v>-89.917351165060808</v>
      </c>
      <c r="R528" s="12">
        <f t="shared" si="149"/>
        <v>90.082648834939192</v>
      </c>
      <c r="S528" s="57">
        <f t="shared" si="150"/>
        <v>6.2696112274371408E-3</v>
      </c>
      <c r="T528" s="12">
        <f t="shared" si="133"/>
        <v>67.957367034420486</v>
      </c>
    </row>
    <row r="529" spans="1:20" x14ac:dyDescent="0.3">
      <c r="A529" s="57">
        <f t="shared" si="134"/>
        <v>39.542823036715866</v>
      </c>
      <c r="B529" s="12">
        <f t="shared" si="151"/>
        <v>6.293435750101402</v>
      </c>
      <c r="C529" s="57" t="str">
        <f t="shared" si="135"/>
        <v>3.60563950393053-2490.12249413072i</v>
      </c>
      <c r="D529" s="57" t="str">
        <f t="shared" si="136"/>
        <v>3.47083333229453-1685.93600358602i</v>
      </c>
      <c r="E529" s="57" t="str">
        <f t="shared" si="137"/>
        <v>162.469537609032+0.0037556312719397i</v>
      </c>
      <c r="F529" s="57" t="str">
        <f t="shared" si="138"/>
        <v>3.07957957903596-31642.941924187i</v>
      </c>
      <c r="G529" s="57" t="str">
        <f t="shared" si="139"/>
        <v>0.999999999823472-0.0000132863885379911i</v>
      </c>
      <c r="H529" s="57" t="str">
        <f t="shared" si="140"/>
        <v>550.000225361564-0.0724426707705045i</v>
      </c>
      <c r="I529" s="57" t="str">
        <f t="shared" si="141"/>
        <v>-4.05234575047559-117831.245855322i</v>
      </c>
      <c r="K529" s="57" t="str">
        <f t="shared" si="142"/>
        <v>0.00909090520821207-0.0000057621383396315i</v>
      </c>
      <c r="L529" s="57" t="str">
        <f t="shared" si="143"/>
        <v>0.00075-105.370996471291i</v>
      </c>
      <c r="M529" s="57" t="str">
        <f t="shared" si="144"/>
        <v>0.00075-16.6025729734177i</v>
      </c>
      <c r="N529" s="57">
        <f t="shared" si="145"/>
        <v>90.082962899266207</v>
      </c>
      <c r="O529" s="57">
        <f t="shared" si="146"/>
        <v>67.924423334362558</v>
      </c>
      <c r="P529" s="371">
        <f t="shared" si="147"/>
        <v>67.924423334362558</v>
      </c>
      <c r="Q529" s="371">
        <f t="shared" si="148"/>
        <v>-89.917037100733793</v>
      </c>
      <c r="R529" s="12">
        <f t="shared" si="149"/>
        <v>90.082962899266207</v>
      </c>
      <c r="S529" s="57">
        <f t="shared" si="150"/>
        <v>6.293435750101402E-3</v>
      </c>
      <c r="T529" s="12">
        <f t="shared" si="133"/>
        <v>67.924423334362558</v>
      </c>
    </row>
    <row r="530" spans="1:20" x14ac:dyDescent="0.3">
      <c r="A530" s="57">
        <f t="shared" si="134"/>
        <v>39.693085764255386</v>
      </c>
      <c r="B530" s="12">
        <f t="shared" si="151"/>
        <v>6.3173508059517873</v>
      </c>
      <c r="C530" s="57" t="str">
        <f t="shared" si="135"/>
        <v>3.60563949284655-2480.69586660735i</v>
      </c>
      <c r="D530" s="57" t="str">
        <f t="shared" si="136"/>
        <v>3.47083333228664-1679.55369998329i</v>
      </c>
      <c r="E530" s="57" t="str">
        <f t="shared" si="137"/>
        <v>162.469537613959+0.00376990267473878i</v>
      </c>
      <c r="F530" s="57" t="str">
        <f t="shared" si="138"/>
        <v>3.07957957903181-31523.1539395283i</v>
      </c>
      <c r="G530" s="57" t="str">
        <f t="shared" si="139"/>
        <v>0.999999999822128-0.0000133368768144175i</v>
      </c>
      <c r="H530" s="57" t="str">
        <f t="shared" si="140"/>
        <v>550.000227077564-0.0727179545930778i</v>
      </c>
      <c r="I530" s="57" t="str">
        <f t="shared" si="141"/>
        <v>-4.0523460720667-117385.182541958i</v>
      </c>
      <c r="K530" s="57" t="str">
        <f t="shared" si="142"/>
        <v>0.00909090517864755-0.0000057840344453175i</v>
      </c>
      <c r="L530" s="57" t="str">
        <f t="shared" si="143"/>
        <v>0.00075-104.97210248186i</v>
      </c>
      <c r="M530" s="57" t="str">
        <f t="shared" si="144"/>
        <v>0.00075-16.5397220297048i</v>
      </c>
      <c r="N530" s="57">
        <f t="shared" si="145"/>
        <v>90.083278157023429</v>
      </c>
      <c r="O530" s="57">
        <f t="shared" si="146"/>
        <v>67.891479635270485</v>
      </c>
      <c r="P530" s="371">
        <f t="shared" si="147"/>
        <v>67.891479635270485</v>
      </c>
      <c r="Q530" s="371">
        <f t="shared" si="148"/>
        <v>-89.916721842976571</v>
      </c>
      <c r="R530" s="12">
        <f t="shared" si="149"/>
        <v>90.083278157023429</v>
      </c>
      <c r="S530" s="57">
        <f t="shared" si="150"/>
        <v>6.3173508059517873E-3</v>
      </c>
      <c r="T530" s="12">
        <f t="shared" si="133"/>
        <v>67.891479635270485</v>
      </c>
    </row>
    <row r="531" spans="1:20" x14ac:dyDescent="0.3">
      <c r="A531" s="57">
        <f t="shared" si="134"/>
        <v>39.843919490159564</v>
      </c>
      <c r="B531" s="12">
        <f t="shared" si="151"/>
        <v>6.3413567390144046</v>
      </c>
      <c r="C531" s="57" t="str">
        <f t="shared" si="135"/>
        <v>3.60563948167821-2471.30492472691i</v>
      </c>
      <c r="D531" s="57" t="str">
        <f t="shared" si="136"/>
        <v>3.47083333227868-1673.19555732441i</v>
      </c>
      <c r="E531" s="57" t="str">
        <f t="shared" si="137"/>
        <v>162.469537618926+0.00378422830891394i</v>
      </c>
      <c r="F531" s="57" t="str">
        <f t="shared" si="138"/>
        <v>3.07957957902762-31403.8194260222i</v>
      </c>
      <c r="G531" s="57" t="str">
        <f t="shared" si="139"/>
        <v>0.999999999820773-0.0000133875569462942i</v>
      </c>
      <c r="H531" s="57" t="str">
        <f t="shared" si="140"/>
        <v>550.000228806631-0.0729942845133324i</v>
      </c>
      <c r="I531" s="57" t="str">
        <f t="shared" si="141"/>
        <v>-4.05234639610733-116940.807853853i</v>
      </c>
      <c r="K531" s="57" t="str">
        <f t="shared" si="142"/>
        <v>0.00909090514885789-5.80601375597613E-06i</v>
      </c>
      <c r="L531" s="57" t="str">
        <f t="shared" si="143"/>
        <v>0.00075-104.574718551365i</v>
      </c>
      <c r="M531" s="57" t="str">
        <f t="shared" si="144"/>
        <v>0.00075-16.4771090154461i</v>
      </c>
      <c r="N531" s="57">
        <f t="shared" si="145"/>
        <v>90.083594612745671</v>
      </c>
      <c r="O531" s="57">
        <f t="shared" si="146"/>
        <v>67.85853593715197</v>
      </c>
      <c r="P531" s="371">
        <f t="shared" si="147"/>
        <v>67.85853593715197</v>
      </c>
      <c r="Q531" s="371">
        <f t="shared" si="148"/>
        <v>-89.916405387254329</v>
      </c>
      <c r="R531" s="12">
        <f t="shared" si="149"/>
        <v>90.083594612745671</v>
      </c>
      <c r="S531" s="57">
        <f t="shared" si="150"/>
        <v>6.3413567390144046E-3</v>
      </c>
      <c r="T531" s="12">
        <f t="shared" si="133"/>
        <v>67.85853593715197</v>
      </c>
    </row>
    <row r="532" spans="1:20" x14ac:dyDescent="0.3">
      <c r="A532" s="57">
        <f t="shared" si="134"/>
        <v>39.995326384222167</v>
      </c>
      <c r="B532" s="12">
        <f t="shared" si="151"/>
        <v>6.3654538946226591</v>
      </c>
      <c r="C532" s="57" t="str">
        <f t="shared" si="135"/>
        <v>3.60563947042471-2461.94953339742i</v>
      </c>
      <c r="D532" s="57" t="str">
        <f t="shared" si="136"/>
        <v>3.47083333227062-1666.86148414535i</v>
      </c>
      <c r="E532" s="57" t="str">
        <f t="shared" si="137"/>
        <v>162.469537623928+0.00379860838054487i</v>
      </c>
      <c r="F532" s="57" t="str">
        <f t="shared" si="138"/>
        <v>3.07957957902342-31284.9366670015i</v>
      </c>
      <c r="G532" s="57" t="str">
        <f t="shared" si="139"/>
        <v>0.999999999819409-0.0000134384296626717i</v>
      </c>
      <c r="H532" s="57" t="str">
        <f t="shared" si="140"/>
        <v>550.000230548865-0.0732716645066571i</v>
      </c>
      <c r="I532" s="57" t="str">
        <f t="shared" si="141"/>
        <v>-4.05234672261558-116498.11539853i</v>
      </c>
      <c r="K532" s="57" t="str">
        <f t="shared" si="142"/>
        <v>0.00909090511884139-0.0000058280765877837i</v>
      </c>
      <c r="L532" s="57" t="str">
        <f t="shared" si="143"/>
        <v>0.00075-104.178838963304i</v>
      </c>
      <c r="M532" s="57" t="str">
        <f t="shared" si="144"/>
        <v>0.00075-16.4147330299324i</v>
      </c>
      <c r="N532" s="57">
        <f t="shared" si="145"/>
        <v>90.083912270985095</v>
      </c>
      <c r="O532" s="57">
        <f t="shared" si="146"/>
        <v>67.825592240013975</v>
      </c>
      <c r="P532" s="371">
        <f t="shared" si="147"/>
        <v>67.825592240013975</v>
      </c>
      <c r="Q532" s="371">
        <f t="shared" si="148"/>
        <v>-89.916087729014905</v>
      </c>
      <c r="R532" s="12">
        <f t="shared" si="149"/>
        <v>90.083912270985095</v>
      </c>
      <c r="S532" s="57">
        <f t="shared" si="150"/>
        <v>6.365453894622659E-3</v>
      </c>
      <c r="T532" s="12">
        <f t="shared" si="133"/>
        <v>67.825592240013975</v>
      </c>
    </row>
    <row r="533" spans="1:20" x14ac:dyDescent="0.3">
      <c r="A533" s="57">
        <f t="shared" si="134"/>
        <v>40.147308624482214</v>
      </c>
      <c r="B533" s="12">
        <f t="shared" si="151"/>
        <v>6.3896426194222258</v>
      </c>
      <c r="C533" s="57" t="str">
        <f t="shared" si="135"/>
        <v>3.60563945908564-2452.62955803855i</v>
      </c>
      <c r="D533" s="57" t="str">
        <f t="shared" si="136"/>
        <v>3.47083333226256-1660.55138932835i</v>
      </c>
      <c r="E533" s="57" t="str">
        <f t="shared" si="137"/>
        <v>162.46953762897+0.0038130430964944i</v>
      </c>
      <c r="F533" s="57" t="str">
        <f t="shared" si="138"/>
        <v>3.07957957901921-31166.5039522979i</v>
      </c>
      <c r="G533" s="57" t="str">
        <f t="shared" si="139"/>
        <v>0.999999999818034-0.0000134894956953714i</v>
      </c>
      <c r="H533" s="57" t="str">
        <f t="shared" si="140"/>
        <v>550.000232304365-0.0735500985635469i</v>
      </c>
      <c r="I533" s="57" t="str">
        <f t="shared" si="141"/>
        <v>-4.0523470516094-116057.098807707i</v>
      </c>
      <c r="K533" s="57" t="str">
        <f t="shared" si="142"/>
        <v>0.00909090508859634-5.85022325811799E-06i</v>
      </c>
      <c r="L533" s="57" t="str">
        <f t="shared" si="143"/>
        <v>0.00075-103.784458022817i</v>
      </c>
      <c r="M533" s="57" t="str">
        <f t="shared" si="144"/>
        <v>0.00075-16.3525931758641i</v>
      </c>
      <c r="N533" s="57">
        <f t="shared" si="145"/>
        <v>90.084231136311075</v>
      </c>
      <c r="O533" s="57">
        <f t="shared" si="146"/>
        <v>67.792648543864345</v>
      </c>
      <c r="P533" s="371">
        <f t="shared" si="147"/>
        <v>67.792648543864345</v>
      </c>
      <c r="Q533" s="371">
        <f t="shared" si="148"/>
        <v>-89.915768863688925</v>
      </c>
      <c r="R533" s="12">
        <f t="shared" si="149"/>
        <v>90.084231136311075</v>
      </c>
      <c r="S533" s="57">
        <f t="shared" si="150"/>
        <v>6.3896426194222254E-3</v>
      </c>
      <c r="T533" s="12">
        <f t="shared" si="133"/>
        <v>67.792648543864345</v>
      </c>
    </row>
    <row r="534" spans="1:20" x14ac:dyDescent="0.3">
      <c r="A534" s="57">
        <f t="shared" si="134"/>
        <v>40.299868397255246</v>
      </c>
      <c r="B534" s="12">
        <f t="shared" si="151"/>
        <v>6.4139232613760306</v>
      </c>
      <c r="C534" s="57" t="str">
        <f t="shared" si="135"/>
        <v>3.60563944766015-2443.34486457926i</v>
      </c>
      <c r="D534" s="57" t="str">
        <f t="shared" si="136"/>
        <v>3.47083333225439-1654.26518210057i</v>
      </c>
      <c r="E534" s="57" t="str">
        <f t="shared" si="137"/>
        <v>162.46953763405+0.00382753266441151i</v>
      </c>
      <c r="F534" s="57" t="str">
        <f t="shared" si="138"/>
        <v>3.07957957901493-31048.519578217i</v>
      </c>
      <c r="G534" s="57" t="str">
        <f t="shared" si="139"/>
        <v>0.999999999816648-0.0000135407557789951i</v>
      </c>
      <c r="H534" s="57" t="str">
        <f t="shared" si="140"/>
        <v>550.000234073235-0.0738295906896755i</v>
      </c>
      <c r="I534" s="57" t="str">
        <f t="shared" si="141"/>
        <v>-4.05234738310954-115617.751737215i</v>
      </c>
      <c r="K534" s="57" t="str">
        <f t="shared" si="142"/>
        <v>0.00909090505812094-0.0000058724540855626i</v>
      </c>
      <c r="L534" s="57" t="str">
        <f t="shared" si="143"/>
        <v>0.00075-103.391570056602i</v>
      </c>
      <c r="M534" s="57" t="str">
        <f t="shared" si="144"/>
        <v>0.00075-16.2906885593386i</v>
      </c>
      <c r="N534" s="57">
        <f t="shared" si="145"/>
        <v>90.084551213310363</v>
      </c>
      <c r="O534" s="57">
        <f t="shared" si="146"/>
        <v>67.759704848710385</v>
      </c>
      <c r="P534" s="371">
        <f t="shared" si="147"/>
        <v>67.759704848710385</v>
      </c>
      <c r="Q534" s="371">
        <f t="shared" si="148"/>
        <v>-89.915448786689637</v>
      </c>
      <c r="R534" s="12">
        <f t="shared" si="149"/>
        <v>90.084551213310363</v>
      </c>
      <c r="S534" s="57">
        <f t="shared" si="150"/>
        <v>6.4139232613760304E-3</v>
      </c>
      <c r="T534" s="12">
        <f t="shared" si="133"/>
        <v>67.759704848710385</v>
      </c>
    </row>
    <row r="535" spans="1:20" x14ac:dyDescent="0.3">
      <c r="A535" s="57">
        <f t="shared" si="134"/>
        <v>40.453007897164817</v>
      </c>
      <c r="B535" s="12">
        <f t="shared" si="151"/>
        <v>6.4382961697692593</v>
      </c>
      <c r="C535" s="57" t="str">
        <f t="shared" si="135"/>
        <v>3.6056394361477-2434.09531945614i</v>
      </c>
      <c r="D535" s="57" t="str">
        <f t="shared" si="136"/>
        <v>3.47083333224618-1648.00277203281i</v>
      </c>
      <c r="E535" s="57" t="str">
        <f t="shared" si="137"/>
        <v>162.469537639168+0.00384207729273416i</v>
      </c>
      <c r="F535" s="57" t="str">
        <f t="shared" si="138"/>
        <v>3.07957957901061-30930.981847514i</v>
      </c>
      <c r="G535" s="57" t="str">
        <f t="shared" si="139"/>
        <v>0.999999999815252-0.0000135922106509363i</v>
      </c>
      <c r="H535" s="57" t="str">
        <f t="shared" si="140"/>
        <v>550.00023585557-0.0741101449059227i</v>
      </c>
      <c r="I535" s="57" t="str">
        <f t="shared" si="141"/>
        <v>-4.05234771713299-115180.067866897i</v>
      </c>
      <c r="K535" s="57" t="str">
        <f t="shared" si="142"/>
        <v>0.00909090502741355-5.89476938991199E-06i</v>
      </c>
      <c r="L535" s="57" t="str">
        <f t="shared" si="143"/>
        <v>0.00075-103.000169412834i</v>
      </c>
      <c r="M535" s="57" t="str">
        <f t="shared" si="144"/>
        <v>0.00075-16.2290182898372i</v>
      </c>
      <c r="N535" s="57">
        <f t="shared" si="145"/>
        <v>90.084872506587189</v>
      </c>
      <c r="O535" s="57">
        <f t="shared" si="146"/>
        <v>67.726761154559767</v>
      </c>
      <c r="P535" s="371">
        <f t="shared" si="147"/>
        <v>67.726761154559767</v>
      </c>
      <c r="Q535" s="371">
        <f t="shared" si="148"/>
        <v>-89.915127493412811</v>
      </c>
      <c r="R535" s="12">
        <f t="shared" si="149"/>
        <v>90.084872506587189</v>
      </c>
      <c r="S535" s="57">
        <f t="shared" si="150"/>
        <v>6.438296169769259E-3</v>
      </c>
      <c r="T535" s="12">
        <f t="shared" si="133"/>
        <v>67.726761154559767</v>
      </c>
    </row>
    <row r="536" spans="1:20" x14ac:dyDescent="0.3">
      <c r="A536" s="57">
        <f t="shared" si="134"/>
        <v>40.606729327174044</v>
      </c>
      <c r="B536" s="12">
        <f t="shared" si="151"/>
        <v>6.4627616952143825</v>
      </c>
      <c r="C536" s="57" t="str">
        <f t="shared" si="135"/>
        <v>3.6056394245476-2424.88078961139i</v>
      </c>
      <c r="D536" s="57" t="str">
        <f t="shared" si="136"/>
        <v>3.4708333322379-1641.7640690382i</v>
      </c>
      <c r="E536" s="57" t="str">
        <f t="shared" si="137"/>
        <v>162.469537644327+0.00385667719069255i</v>
      </c>
      <c r="F536" s="57" t="str">
        <f t="shared" si="138"/>
        <v>3.0795795790063-30813.8890693691i</v>
      </c>
      <c r="G536" s="57" t="str">
        <f t="shared" si="139"/>
        <v>0.999999999813845-0.0000136438610513906i</v>
      </c>
      <c r="H536" s="57" t="str">
        <f t="shared" si="140"/>
        <v>550.000237651477-0.0743917652484646i</v>
      </c>
      <c r="I536" s="57" t="str">
        <f t="shared" si="141"/>
        <v>-4.05234805369956-114744.040900523i</v>
      </c>
      <c r="K536" s="57" t="str">
        <f t="shared" si="142"/>
        <v>0.00909090499647232-5.91716949217559E-06i</v>
      </c>
      <c r="L536" s="57" t="str">
        <f t="shared" si="143"/>
        <v>0.00075-102.610250461081i</v>
      </c>
      <c r="M536" s="57" t="str">
        <f t="shared" si="144"/>
        <v>0.00075-16.1675814802124i</v>
      </c>
      <c r="N536" s="57">
        <f t="shared" si="145"/>
        <v>90.085195020763194</v>
      </c>
      <c r="O536" s="57">
        <f t="shared" si="146"/>
        <v>67.693817461420181</v>
      </c>
      <c r="P536" s="371">
        <f t="shared" si="147"/>
        <v>67.693817461420181</v>
      </c>
      <c r="Q536" s="371">
        <f t="shared" si="148"/>
        <v>-89.914804979236806</v>
      </c>
      <c r="R536" s="12">
        <f t="shared" si="149"/>
        <v>90.085195020763194</v>
      </c>
      <c r="S536" s="57">
        <f t="shared" si="150"/>
        <v>6.4627616952143826E-3</v>
      </c>
      <c r="T536" s="12">
        <f t="shared" si="133"/>
        <v>67.693817461420181</v>
      </c>
    </row>
    <row r="537" spans="1:20" x14ac:dyDescent="0.3">
      <c r="A537" s="57">
        <f t="shared" si="134"/>
        <v>40.761034898617304</v>
      </c>
      <c r="B537" s="12">
        <f t="shared" si="151"/>
        <v>6.4873201896561969</v>
      </c>
      <c r="C537" s="57" t="str">
        <f t="shared" si="135"/>
        <v>3.60563941285919-2415.70114249089i</v>
      </c>
      <c r="D537" s="57" t="str">
        <f t="shared" si="136"/>
        <v>3.47083333222957-1635.5489833709i</v>
      </c>
      <c r="E537" s="57" t="str">
        <f t="shared" si="137"/>
        <v>162.469537649524+0.00387133256831175i</v>
      </c>
      <c r="F537" s="57" t="str">
        <f t="shared" si="138"/>
        <v>3.07957957900192-30697.2395593635i</v>
      </c>
      <c r="G537" s="57" t="str">
        <f t="shared" si="139"/>
        <v>0.999999999812428-0.0000136957077233665i</v>
      </c>
      <c r="H537" s="57" t="str">
        <f t="shared" si="140"/>
        <v>550.000239461058-0.0746744557688122i</v>
      </c>
      <c r="I537" s="57" t="str">
        <f t="shared" si="141"/>
        <v>-4.0523483928288-114309.6645657i</v>
      </c>
      <c r="K537" s="57" t="str">
        <f t="shared" si="142"/>
        <v>0.00909090496529552-5.93965471458272E-06i</v>
      </c>
      <c r="L537" s="57" t="str">
        <f t="shared" si="143"/>
        <v>0.00075-102.221807592231i</v>
      </c>
      <c r="M537" s="57" t="str">
        <f t="shared" si="144"/>
        <v>0.00075-16.106377246675i</v>
      </c>
      <c r="N537" s="57">
        <f t="shared" si="145"/>
        <v>90.085518760477626</v>
      </c>
      <c r="O537" s="57">
        <f t="shared" si="146"/>
        <v>67.660873769299243</v>
      </c>
      <c r="P537" s="371">
        <f t="shared" si="147"/>
        <v>67.660873769299243</v>
      </c>
      <c r="Q537" s="371">
        <f t="shared" si="148"/>
        <v>-89.914481239522374</v>
      </c>
      <c r="R537" s="12">
        <f t="shared" si="149"/>
        <v>90.085518760477626</v>
      </c>
      <c r="S537" s="57">
        <f t="shared" si="150"/>
        <v>6.4873201896561965E-3</v>
      </c>
      <c r="T537" s="12">
        <f t="shared" si="133"/>
        <v>67.660873769299243</v>
      </c>
    </row>
    <row r="538" spans="1:20" x14ac:dyDescent="0.3">
      <c r="A538" s="57">
        <f t="shared" si="134"/>
        <v>40.915926831232049</v>
      </c>
      <c r="B538" s="12">
        <f t="shared" si="151"/>
        <v>6.5119720063768902</v>
      </c>
      <c r="C538" s="57" t="str">
        <f t="shared" si="135"/>
        <v>3.6056394010817-2406.55624604231i</v>
      </c>
      <c r="D538" s="57" t="str">
        <f t="shared" si="136"/>
        <v>3.47083333222115-1629.35742562483i</v>
      </c>
      <c r="E538" s="57" t="str">
        <f t="shared" si="137"/>
        <v>162.46953765476+0.00388604363641497i</v>
      </c>
      <c r="F538" s="57" t="str">
        <f t="shared" si="138"/>
        <v>3.07957957899754-30581.0316394547i</v>
      </c>
      <c r="G538" s="57" t="str">
        <f t="shared" si="139"/>
        <v>0.999999999810999-0.0000137477514126957i</v>
      </c>
      <c r="H538" s="57" t="str">
        <f t="shared" si="140"/>
        <v>550.000241284421-0.0749582205338826i</v>
      </c>
      <c r="I538" s="57" t="str">
        <f t="shared" si="141"/>
        <v>-4.05234873454124-113876.932613779i</v>
      </c>
      <c r="K538" s="57" t="str">
        <f t="shared" si="142"/>
        <v>0.00909090493388127-5.96222538058701E-06i</v>
      </c>
      <c r="L538" s="57" t="str">
        <f t="shared" si="143"/>
        <v>0.00075-101.834835218401i</v>
      </c>
      <c r="M538" s="57" t="str">
        <f t="shared" si="144"/>
        <v>0.00075-16.0454047087817i</v>
      </c>
      <c r="N538" s="57">
        <f t="shared" si="145"/>
        <v>90.085843730387339</v>
      </c>
      <c r="O538" s="57">
        <f t="shared" si="146"/>
        <v>67.627930078204642</v>
      </c>
      <c r="P538" s="371">
        <f t="shared" si="147"/>
        <v>67.627930078204642</v>
      </c>
      <c r="Q538" s="371">
        <f t="shared" si="148"/>
        <v>-89.914156269612661</v>
      </c>
      <c r="R538" s="12">
        <f t="shared" si="149"/>
        <v>90.085843730387339</v>
      </c>
      <c r="S538" s="57">
        <f t="shared" si="150"/>
        <v>6.5119720063768899E-3</v>
      </c>
      <c r="T538" s="12">
        <f t="shared" si="133"/>
        <v>67.627930078204642</v>
      </c>
    </row>
    <row r="539" spans="1:20" x14ac:dyDescent="0.3">
      <c r="A539" s="57">
        <f t="shared" si="134"/>
        <v>41.071407353190729</v>
      </c>
      <c r="B539" s="12">
        <f t="shared" si="151"/>
        <v>6.5367175000011226</v>
      </c>
      <c r="C539" s="57" t="str">
        <f t="shared" si="135"/>
        <v>3.60563938921457-2397.44596871328i</v>
      </c>
      <c r="D539" s="57" t="str">
        <f t="shared" si="136"/>
        <v>3.47083333221267-1623.18930673233i</v>
      </c>
      <c r="E539" s="57" t="str">
        <f t="shared" si="137"/>
        <v>162.469537660037+0.0039008106066268i</v>
      </c>
      <c r="F539" s="57" t="str">
        <f t="shared" si="138"/>
        <v>3.07957957899309-30465.2636379529i</v>
      </c>
      <c r="G539" s="57" t="str">
        <f t="shared" si="139"/>
        <v>0.99999999980956-0.000013799992868044i</v>
      </c>
      <c r="H539" s="57" t="str">
        <f t="shared" si="140"/>
        <v>550.000243121669-0.0752430636260377i</v>
      </c>
      <c r="I539" s="57" t="str">
        <f t="shared" si="141"/>
        <v>-4.05234907885578-113445.838819765i</v>
      </c>
      <c r="K539" s="57" t="str">
        <f t="shared" si="142"/>
        <v>0.00909090490222781-5.98488181487139E-06i</v>
      </c>
      <c r="L539" s="57" t="str">
        <f t="shared" si="143"/>
        <v>0.00075-101.449327772864i</v>
      </c>
      <c r="M539" s="57" t="str">
        <f t="shared" si="144"/>
        <v>0.00075-15.9846629894219i</v>
      </c>
      <c r="N539" s="57">
        <f t="shared" si="145"/>
        <v>90.086169935166922</v>
      </c>
      <c r="O539" s="57">
        <f t="shared" si="146"/>
        <v>67.594986388144321</v>
      </c>
      <c r="P539" s="371">
        <f t="shared" si="147"/>
        <v>67.594986388144321</v>
      </c>
      <c r="Q539" s="371">
        <f t="shared" si="148"/>
        <v>-89.913830064833078</v>
      </c>
      <c r="R539" s="12">
        <f t="shared" si="149"/>
        <v>90.086169935166922</v>
      </c>
      <c r="S539" s="57">
        <f t="shared" si="150"/>
        <v>6.536717500001123E-3</v>
      </c>
      <c r="T539" s="12">
        <f t="shared" si="133"/>
        <v>67.594986388144321</v>
      </c>
    </row>
    <row r="540" spans="1:20" x14ac:dyDescent="0.3">
      <c r="A540" s="57">
        <f t="shared" si="134"/>
        <v>41.22747870113286</v>
      </c>
      <c r="B540" s="12">
        <f t="shared" si="151"/>
        <v>6.5615570265011272</v>
      </c>
      <c r="C540" s="57" t="str">
        <f t="shared" si="135"/>
        <v>3.60563937725707-2388.37017944938i</v>
      </c>
      <c r="D540" s="57" t="str">
        <f t="shared" si="136"/>
        <v>3.47083333220415-1617.04453796296i</v>
      </c>
      <c r="E540" s="57" t="str">
        <f t="shared" si="137"/>
        <v>162.469537665352+0.00391563369137562i</v>
      </c>
      <c r="F540" s="57" t="str">
        <f t="shared" si="138"/>
        <v>3.07957957898864-30349.9338894963i</v>
      </c>
      <c r="G540" s="57" t="str">
        <f t="shared" si="139"/>
        <v>0.99999999980811-0.0000138524328409225i</v>
      </c>
      <c r="H540" s="57" t="str">
        <f t="shared" si="140"/>
        <v>550.0002449729-0.0755289891431516i</v>
      </c>
      <c r="I540" s="57" t="str">
        <f t="shared" si="141"/>
        <v>-4.05234942579019-113016.376982228i</v>
      </c>
      <c r="K540" s="57" t="str">
        <f t="shared" si="142"/>
        <v>0.00909090487033342-6.00762434335256E-06i</v>
      </c>
      <c r="L540" s="57" t="str">
        <f t="shared" si="143"/>
        <v>0.00075-101.065279709966i</v>
      </c>
      <c r="M540" s="57" t="str">
        <f t="shared" si="144"/>
        <v>0.00075-15.9241512148056i</v>
      </c>
      <c r="N540" s="57">
        <f t="shared" si="145"/>
        <v>90.086497379508714</v>
      </c>
      <c r="O540" s="57">
        <f t="shared" si="146"/>
        <v>67.562042699126067</v>
      </c>
      <c r="P540" s="371">
        <f t="shared" si="147"/>
        <v>67.562042699126067</v>
      </c>
      <c r="Q540" s="371">
        <f t="shared" si="148"/>
        <v>-89.913502620491286</v>
      </c>
      <c r="R540" s="12">
        <f t="shared" si="149"/>
        <v>90.086497379508714</v>
      </c>
      <c r="S540" s="57">
        <f t="shared" si="150"/>
        <v>6.5615570265011268E-3</v>
      </c>
      <c r="T540" s="12">
        <f t="shared" si="133"/>
        <v>67.562042699126067</v>
      </c>
    </row>
    <row r="541" spans="1:20" x14ac:dyDescent="0.3">
      <c r="A541" s="57">
        <f t="shared" si="134"/>
        <v>41.384143120197166</v>
      </c>
      <c r="B541" s="12">
        <f t="shared" si="151"/>
        <v>6.5864909432018317</v>
      </c>
      <c r="C541" s="57" t="str">
        <f t="shared" si="135"/>
        <v>3.60563936520857-2379.32874769237i</v>
      </c>
      <c r="D541" s="57" t="str">
        <f t="shared" si="136"/>
        <v>3.47083333219555-1610.92303092214i</v>
      </c>
      <c r="E541" s="57" t="str">
        <f t="shared" si="137"/>
        <v>162.46953767071+0.00393051310389738i</v>
      </c>
      <c r="F541" s="57" t="str">
        <f t="shared" si="138"/>
        <v>3.07957957898416-30235.040735028i</v>
      </c>
      <c r="G541" s="57" t="str">
        <f t="shared" si="139"/>
        <v>0.999999999806649-0.0000139050720856977i</v>
      </c>
      <c r="H541" s="57" t="str">
        <f t="shared" si="140"/>
        <v>550.000246838231-0.0758160011986968i</v>
      </c>
      <c r="I541" s="57" t="str">
        <f t="shared" si="141"/>
        <v>-4.05234977536751-112588.540923216i</v>
      </c>
      <c r="K541" s="57" t="str">
        <f t="shared" si="142"/>
        <v>0.00909090483819612-6.03045329318537E-06i</v>
      </c>
      <c r="L541" s="57" t="str">
        <f t="shared" si="143"/>
        <v>0.00075-100.682685505047i</v>
      </c>
      <c r="M541" s="57" t="str">
        <f t="shared" si="144"/>
        <v>0.00075-15.8638685144507i</v>
      </c>
      <c r="N541" s="57">
        <f t="shared" si="145"/>
        <v>90.086826068122846</v>
      </c>
      <c r="O541" s="57">
        <f t="shared" si="146"/>
        <v>67.529099011157967</v>
      </c>
      <c r="P541" s="371">
        <f t="shared" si="147"/>
        <v>67.529099011157967</v>
      </c>
      <c r="Q541" s="371">
        <f t="shared" si="148"/>
        <v>-89.913173931877154</v>
      </c>
      <c r="R541" s="12">
        <f t="shared" si="149"/>
        <v>90.086826068122846</v>
      </c>
      <c r="S541" s="57">
        <f t="shared" si="150"/>
        <v>6.5864909432018313E-3</v>
      </c>
      <c r="T541" s="12">
        <f t="shared" si="133"/>
        <v>67.529099011157967</v>
      </c>
    </row>
    <row r="542" spans="1:20" x14ac:dyDescent="0.3">
      <c r="A542" s="57">
        <f t="shared" si="134"/>
        <v>41.541402864053914</v>
      </c>
      <c r="B542" s="12">
        <f t="shared" si="151"/>
        <v>6.6115196087859989</v>
      </c>
      <c r="C542" s="57" t="str">
        <f t="shared" si="135"/>
        <v>3.60563935306829-2370.32154337819i</v>
      </c>
      <c r="D542" s="57" t="str">
        <f t="shared" si="136"/>
        <v>3.4708333321869-1604.82469754996i</v>
      </c>
      <c r="E542" s="57" t="str">
        <f t="shared" si="137"/>
        <v>162.469537676108+0.00394544905823819i</v>
      </c>
      <c r="F542" s="57" t="str">
        <f t="shared" si="138"/>
        <v>3.07957957897961-30120.5825217714i</v>
      </c>
      <c r="G542" s="57" t="str">
        <f t="shared" si="139"/>
        <v>0.999999999805177-0.0000139579113596028i</v>
      </c>
      <c r="H542" s="57" t="str">
        <f t="shared" si="140"/>
        <v>550.000248717766-0.0761041039217588i</v>
      </c>
      <c r="I542" s="57" t="str">
        <f t="shared" si="141"/>
        <v>-4.05235012760682-112162.324488165i</v>
      </c>
      <c r="K542" s="57" t="str">
        <f t="shared" si="142"/>
        <v>0.00909090480581409-6.05336899276811E-06i</v>
      </c>
      <c r="L542" s="57" t="str">
        <f t="shared" si="143"/>
        <v>0.00075-100.30153965436i</v>
      </c>
      <c r="M542" s="57" t="str">
        <f t="shared" si="144"/>
        <v>0.00075-15.8038140211702i</v>
      </c>
      <c r="N542" s="57">
        <f t="shared" si="145"/>
        <v>90.08715600573737</v>
      </c>
      <c r="O542" s="57">
        <f t="shared" si="146"/>
        <v>67.496155324247866</v>
      </c>
      <c r="P542" s="371">
        <f t="shared" si="147"/>
        <v>67.496155324247866</v>
      </c>
      <c r="Q542" s="371">
        <f t="shared" si="148"/>
        <v>-89.91284399426263</v>
      </c>
      <c r="R542" s="12">
        <f t="shared" si="149"/>
        <v>90.08715600573737</v>
      </c>
      <c r="S542" s="57">
        <f t="shared" si="150"/>
        <v>6.6115196087859988E-3</v>
      </c>
      <c r="T542" s="12">
        <f t="shared" si="133"/>
        <v>67.496155324247866</v>
      </c>
    </row>
    <row r="543" spans="1:20" x14ac:dyDescent="0.3">
      <c r="A543" s="57">
        <f t="shared" si="134"/>
        <v>41.699260194937317</v>
      </c>
      <c r="B543" s="12">
        <f t="shared" si="151"/>
        <v>6.6366433832993854</v>
      </c>
      <c r="C543" s="57" t="str">
        <f t="shared" si="135"/>
        <v>3.60563934083556-2361.34843693515i</v>
      </c>
      <c r="D543" s="57" t="str">
        <f t="shared" si="136"/>
        <v>3.47083333217817-1598.74945011982i</v>
      </c>
      <c r="E543" s="57" t="str">
        <f t="shared" si="137"/>
        <v>162.469537681546+0.00396044176925734i</v>
      </c>
      <c r="F543" s="57" t="str">
        <f t="shared" si="138"/>
        <v>3.07957957897505-30006.5576032065i</v>
      </c>
      <c r="G543" s="57" t="str">
        <f t="shared" si="139"/>
        <v>0.999999999803693-0.0000140109514227485i</v>
      </c>
      <c r="H543" s="57" t="str">
        <f t="shared" si="140"/>
        <v>550.000250611613-0.0763933014571243i</v>
      </c>
      <c r="I543" s="57" t="str">
        <f t="shared" si="141"/>
        <v>-4.05235048252843-111737.721545808i</v>
      </c>
      <c r="K543" s="57" t="str">
        <f t="shared" si="142"/>
        <v>0.0090909047731855-6.07637177174682E-06i</v>
      </c>
      <c r="L543" s="57" t="str">
        <f t="shared" si="143"/>
        <v>0.00075-99.921836674995i</v>
      </c>
      <c r="M543" s="57" t="str">
        <f t="shared" si="144"/>
        <v>0.00075-15.7439868710602i</v>
      </c>
      <c r="N543" s="57">
        <f t="shared" si="145"/>
        <v>90.087487197098284</v>
      </c>
      <c r="O543" s="57">
        <f t="shared" si="146"/>
        <v>67.463211638403749</v>
      </c>
      <c r="P543" s="371">
        <f t="shared" si="147"/>
        <v>67.463211638403749</v>
      </c>
      <c r="Q543" s="371">
        <f t="shared" si="148"/>
        <v>-89.912512802901716</v>
      </c>
      <c r="R543" s="12">
        <f t="shared" si="149"/>
        <v>90.087487197098284</v>
      </c>
      <c r="S543" s="57">
        <f t="shared" si="150"/>
        <v>6.6366433832993855E-3</v>
      </c>
      <c r="T543" s="12">
        <f t="shared" si="133"/>
        <v>67.463211638403749</v>
      </c>
    </row>
    <row r="544" spans="1:20" x14ac:dyDescent="0.3">
      <c r="A544" s="57">
        <f t="shared" si="134"/>
        <v>41.857717383678079</v>
      </c>
      <c r="B544" s="12">
        <f t="shared" si="151"/>
        <v>6.661862628155923</v>
      </c>
      <c r="C544" s="57" t="str">
        <f t="shared" si="135"/>
        <v>3.60563932850969-2352.40929928216i</v>
      </c>
      <c r="D544" s="57" t="str">
        <f t="shared" si="136"/>
        <v>3.47083333216936-1592.69720123726i</v>
      </c>
      <c r="E544" s="57" t="str">
        <f t="shared" si="137"/>
        <v>162.469537687026+0.00397549145263114i</v>
      </c>
      <c r="F544" s="57" t="str">
        <f t="shared" si="138"/>
        <v>3.07957957897043-29892.9643390467i</v>
      </c>
      <c r="G544" s="57" t="str">
        <f t="shared" si="139"/>
        <v>0.999999999802198-0.0000140641930381339i</v>
      </c>
      <c r="H544" s="57" t="str">
        <f t="shared" si="140"/>
        <v>550.000252519877-0.0766835979653265i</v>
      </c>
      <c r="I544" s="57" t="str">
        <f t="shared" si="141"/>
        <v>-4.05235084015212-111314.725988087i</v>
      </c>
      <c r="K544" s="57" t="str">
        <f t="shared" si="142"/>
        <v>0.0090909047403085-6.09946196102027E-06i</v>
      </c>
      <c r="L544" s="57" t="str">
        <f t="shared" si="143"/>
        <v>0.00075-99.5435711047976i</v>
      </c>
      <c r="M544" s="57" t="str">
        <f t="shared" si="144"/>
        <v>0.00075-15.684386203487i</v>
      </c>
      <c r="N544" s="57">
        <f t="shared" si="145"/>
        <v>90.087819646969649</v>
      </c>
      <c r="O544" s="57">
        <f t="shared" si="146"/>
        <v>67.43026795363393</v>
      </c>
      <c r="P544" s="371">
        <f t="shared" si="147"/>
        <v>67.43026795363393</v>
      </c>
      <c r="Q544" s="371">
        <f t="shared" si="148"/>
        <v>-89.912180353030351</v>
      </c>
      <c r="R544" s="12">
        <f t="shared" si="149"/>
        <v>90.087819646969649</v>
      </c>
      <c r="S544" s="57">
        <f t="shared" si="150"/>
        <v>6.6618626281559233E-3</v>
      </c>
      <c r="T544" s="12">
        <f t="shared" si="133"/>
        <v>67.43026795363393</v>
      </c>
    </row>
    <row r="545" spans="1:20" x14ac:dyDescent="0.3">
      <c r="A545" s="57">
        <f t="shared" si="134"/>
        <v>42.016776709736057</v>
      </c>
      <c r="B545" s="12">
        <f t="shared" si="151"/>
        <v>6.6871777061429158</v>
      </c>
      <c r="C545" s="57" t="str">
        <f t="shared" si="135"/>
        <v>3.60563931608995-2343.5040018267i</v>
      </c>
      <c r="D545" s="57" t="str">
        <f t="shared" si="136"/>
        <v>3.47083333216049-1586.66786383865i</v>
      </c>
      <c r="E545" s="57" t="str">
        <f t="shared" si="137"/>
        <v>162.469537692548+0.00399059832485501i</v>
      </c>
      <c r="F545" s="57" t="str">
        <f t="shared" si="138"/>
        <v>3.07957957896581-29779.8010952146i</v>
      </c>
      <c r="G545" s="57" t="str">
        <f t="shared" si="139"/>
        <v>0.999999999800692-0.0000141176369716575i</v>
      </c>
      <c r="H545" s="57" t="str">
        <f t="shared" si="140"/>
        <v>550.000254442674-0.0769749976227198i</v>
      </c>
      <c r="I545" s="57" t="str">
        <f t="shared" si="141"/>
        <v>-4.05235120049877-110893.33173007i</v>
      </c>
      <c r="K545" s="57" t="str">
        <f t="shared" si="142"/>
        <v>0.00909090470718113-6.12263989274452E-06i</v>
      </c>
      <c r="L545" s="57" t="str">
        <f t="shared" si="143"/>
        <v>0.00075-99.1667375022881i</v>
      </c>
      <c r="M545" s="57" t="str">
        <f t="shared" si="144"/>
        <v>0.00075-15.6250111610749i</v>
      </c>
      <c r="N545" s="57">
        <f t="shared" si="145"/>
        <v>90.088153360133632</v>
      </c>
      <c r="O545" s="57">
        <f t="shared" si="146"/>
        <v>67.397324269946495</v>
      </c>
      <c r="P545" s="371">
        <f t="shared" si="147"/>
        <v>67.397324269946495</v>
      </c>
      <c r="Q545" s="371">
        <f t="shared" si="148"/>
        <v>-89.911846639866368</v>
      </c>
      <c r="R545" s="12">
        <f t="shared" si="149"/>
        <v>90.088153360133632</v>
      </c>
      <c r="S545" s="57">
        <f t="shared" si="150"/>
        <v>6.6871777061429157E-3</v>
      </c>
      <c r="T545" s="12">
        <f t="shared" si="133"/>
        <v>67.397324269946495</v>
      </c>
    </row>
    <row r="546" spans="1:20" x14ac:dyDescent="0.3">
      <c r="A546" s="57">
        <f t="shared" si="134"/>
        <v>42.176440461233057</v>
      </c>
      <c r="B546" s="12">
        <f t="shared" si="151"/>
        <v>6.7125889814262587</v>
      </c>
      <c r="C546" s="57" t="str">
        <f t="shared" si="135"/>
        <v>3.60563930357569-2334.63241646309i</v>
      </c>
      <c r="D546" s="57" t="str">
        <f t="shared" si="136"/>
        <v>3.47083333215158-1580.66135118995i</v>
      </c>
      <c r="E546" s="57" t="str">
        <f t="shared" si="137"/>
        <v>162.469537698113+0.00400576260324708i</v>
      </c>
      <c r="F546" s="57" t="str">
        <f t="shared" si="138"/>
        <v>3.07957957896113-29667.0662438192i</v>
      </c>
      <c r="G546" s="57" t="str">
        <f t="shared" si="139"/>
        <v>0.999999999799175-0.0000141712839921283i</v>
      </c>
      <c r="H546" s="57" t="str">
        <f t="shared" si="140"/>
        <v>550.000256380116-0.0772675046215336i</v>
      </c>
      <c r="I546" s="57" t="str">
        <f t="shared" si="141"/>
        <v>-4.05235156359052-110473.532709862i</v>
      </c>
      <c r="K546" s="57" t="str">
        <f t="shared" si="142"/>
        <v>0.00909090467380145-6.14590590033771E-06i</v>
      </c>
      <c r="L546" s="57" t="str">
        <f t="shared" si="143"/>
        <v>0.00075-98.7913304465918i</v>
      </c>
      <c r="M546" s="57" t="str">
        <f t="shared" si="144"/>
        <v>0.00075-15.565860889694i</v>
      </c>
      <c r="N546" s="57">
        <f t="shared" si="145"/>
        <v>90.088488341390544</v>
      </c>
      <c r="O546" s="57">
        <f t="shared" si="146"/>
        <v>67.364380587349743</v>
      </c>
      <c r="P546" s="371">
        <f t="shared" si="147"/>
        <v>67.364380587349743</v>
      </c>
      <c r="Q546" s="371">
        <f t="shared" si="148"/>
        <v>-89.911511658609456</v>
      </c>
      <c r="R546" s="12">
        <f t="shared" si="149"/>
        <v>90.088488341390544</v>
      </c>
      <c r="S546" s="57">
        <f t="shared" si="150"/>
        <v>6.7125889814262591E-3</v>
      </c>
      <c r="T546" s="12">
        <f t="shared" si="133"/>
        <v>67.364380587349743</v>
      </c>
    </row>
    <row r="547" spans="1:20" x14ac:dyDescent="0.3">
      <c r="A547" s="57">
        <f t="shared" si="134"/>
        <v>42.336710934985739</v>
      </c>
      <c r="B547" s="12">
        <f t="shared" si="151"/>
        <v>6.738096819555679</v>
      </c>
      <c r="C547" s="57" t="str">
        <f t="shared" si="135"/>
        <v>3.60563929096608-2325.79441557057i</v>
      </c>
      <c r="D547" s="57" t="str">
        <f t="shared" si="136"/>
        <v>3.47083333214257-1574.67757688545i</v>
      </c>
      <c r="E547" s="57" t="str">
        <f t="shared" si="137"/>
        <v>162.469537703718+0.00402098450595149i</v>
      </c>
      <c r="F547" s="57" t="str">
        <f t="shared" si="138"/>
        <v>3.07957957895641-29554.7581631316i</v>
      </c>
      <c r="G547" s="57" t="str">
        <f t="shared" si="139"/>
        <v>0.999999999797646-0.0000142251348712767i</v>
      </c>
      <c r="H547" s="57" t="str">
        <f t="shared" si="140"/>
        <v>550.000258332302-0.0775611231699076i</v>
      </c>
      <c r="I547" s="57" t="str">
        <f t="shared" si="141"/>
        <v>-4.05235192944479-110055.322888508i</v>
      </c>
      <c r="K547" s="57" t="str">
        <f t="shared" si="142"/>
        <v>0.00909090464016774-6.16926031848528E-06i</v>
      </c>
      <c r="L547" s="57" t="str">
        <f t="shared" si="143"/>
        <v>0.00075-98.4173445373494i</v>
      </c>
      <c r="M547" s="57" t="str">
        <f t="shared" si="144"/>
        <v>0.00075-15.5069345384479i</v>
      </c>
      <c r="N547" s="57">
        <f t="shared" si="145"/>
        <v>90.088824595558904</v>
      </c>
      <c r="O547" s="57">
        <f t="shared" si="146"/>
        <v>67.331436905851888</v>
      </c>
      <c r="P547" s="371">
        <f t="shared" si="147"/>
        <v>67.331436905851888</v>
      </c>
      <c r="Q547" s="371">
        <f t="shared" si="148"/>
        <v>-89.911175404441096</v>
      </c>
      <c r="R547" s="12">
        <f t="shared" si="149"/>
        <v>90.088824595558904</v>
      </c>
      <c r="S547" s="57">
        <f t="shared" si="150"/>
        <v>6.7380968195556792E-3</v>
      </c>
      <c r="T547" s="12">
        <f t="shared" si="133"/>
        <v>67.331436905851888</v>
      </c>
    </row>
    <row r="548" spans="1:20" x14ac:dyDescent="0.3">
      <c r="A548" s="57">
        <f t="shared" si="134"/>
        <v>42.497590436538694</v>
      </c>
      <c r="B548" s="12">
        <f t="shared" si="151"/>
        <v>6.7637015874699911</v>
      </c>
      <c r="C548" s="57" t="str">
        <f t="shared" si="135"/>
        <v>3.6056392782605-2316.98987201156i</v>
      </c>
      <c r="D548" s="57" t="str">
        <f t="shared" si="136"/>
        <v>3.4708333321335-1568.71645484655i</v>
      </c>
      <c r="E548" s="57" t="str">
        <f t="shared" si="137"/>
        <v>162.469537709368+0.00403626425194125i</v>
      </c>
      <c r="F548" s="57" t="str">
        <f t="shared" si="138"/>
        <v>3.07957957895166-29442.8752375624i</v>
      </c>
      <c r="G548" s="57" t="str">
        <f t="shared" si="139"/>
        <v>0.999999999796105-0.0000142791903837655i</v>
      </c>
      <c r="H548" s="57" t="str">
        <f t="shared" si="140"/>
        <v>550.000260299358-0.0778558574920144i</v>
      </c>
      <c r="I548" s="57" t="str">
        <f t="shared" si="141"/>
        <v>-4.05235229808662-109638.696249923i</v>
      </c>
      <c r="K548" s="57" t="str">
        <f t="shared" si="142"/>
        <v>0.00909090460627783-6.19270348314391E-06i</v>
      </c>
      <c r="L548" s="57" t="str">
        <f t="shared" si="143"/>
        <v>0.00075-98.0447743946497i</v>
      </c>
      <c r="M548" s="57" t="str">
        <f t="shared" si="144"/>
        <v>0.00075-15.4482312596612i</v>
      </c>
      <c r="N548" s="57">
        <f t="shared" si="145"/>
        <v>90.089162127475646</v>
      </c>
      <c r="O548" s="57">
        <f t="shared" si="146"/>
        <v>67.298493225461399</v>
      </c>
      <c r="P548" s="371">
        <f t="shared" si="147"/>
        <v>67.298493225461399</v>
      </c>
      <c r="Q548" s="371">
        <f t="shared" si="148"/>
        <v>-89.910837872524354</v>
      </c>
      <c r="R548" s="12">
        <f t="shared" si="149"/>
        <v>90.089162127475646</v>
      </c>
      <c r="S548" s="57">
        <f t="shared" si="150"/>
        <v>6.7637015874699915E-3</v>
      </c>
      <c r="T548" s="12">
        <f t="shared" si="133"/>
        <v>67.298493225461399</v>
      </c>
    </row>
    <row r="549" spans="1:20" x14ac:dyDescent="0.3">
      <c r="A549" s="57">
        <f t="shared" si="134"/>
        <v>42.65908128019754</v>
      </c>
      <c r="B549" s="12">
        <f t="shared" si="151"/>
        <v>6.7894036535023776</v>
      </c>
      <c r="C549" s="57" t="str">
        <f t="shared" si="135"/>
        <v>3.60563926545817-2308.21865912973i</v>
      </c>
      <c r="D549" s="57" t="str">
        <f t="shared" si="136"/>
        <v>3.47083333212436-1562.77789932051i</v>
      </c>
      <c r="E549" s="57" t="str">
        <f t="shared" si="137"/>
        <v>162.469537715061+0.00405160206102143i</v>
      </c>
      <c r="F549" s="57" t="str">
        <f t="shared" si="138"/>
        <v>3.0795795789469-29331.4158576383i</v>
      </c>
      <c r="G549" s="57" t="str">
        <f t="shared" si="139"/>
        <v>0.999999999794552-0.0000143334513072016i</v>
      </c>
      <c r="H549" s="57" t="str">
        <f t="shared" si="140"/>
        <v>550.000262281392-0.0781517118280484i</v>
      </c>
      <c r="I549" s="57" t="str">
        <f t="shared" si="141"/>
        <v>-4.05235266953498-109223.646800792i</v>
      </c>
      <c r="K549" s="57" t="str">
        <f t="shared" si="142"/>
        <v>0.00909090457212989-6.21623573154732E-06i</v>
      </c>
      <c r="L549" s="57" t="str">
        <f t="shared" si="143"/>
        <v>0.00075-97.673614658946i</v>
      </c>
      <c r="M549" s="57" t="str">
        <f t="shared" si="144"/>
        <v>0.00075-15.3897502088675i</v>
      </c>
      <c r="N549" s="57">
        <f t="shared" si="145"/>
        <v>90.089500941995951</v>
      </c>
      <c r="O549" s="57">
        <f t="shared" si="146"/>
        <v>67.265549546186648</v>
      </c>
      <c r="P549" s="371">
        <f t="shared" si="147"/>
        <v>67.265549546186648</v>
      </c>
      <c r="Q549" s="371">
        <f t="shared" si="148"/>
        <v>-89.910499058004049</v>
      </c>
      <c r="R549" s="12">
        <f t="shared" si="149"/>
        <v>90.089500941995951</v>
      </c>
      <c r="S549" s="57">
        <f t="shared" si="150"/>
        <v>6.7894036535023775E-3</v>
      </c>
      <c r="T549" s="12">
        <f t="shared" si="133"/>
        <v>67.265549546186648</v>
      </c>
    </row>
    <row r="550" spans="1:20" x14ac:dyDescent="0.3">
      <c r="A550" s="57">
        <f t="shared" si="134"/>
        <v>42.821185789062291</v>
      </c>
      <c r="B550" s="12">
        <f t="shared" si="151"/>
        <v>6.8152033873856865</v>
      </c>
      <c r="C550" s="57" t="str">
        <f t="shared" si="135"/>
        <v>3.60563925255835-2299.4806507482i</v>
      </c>
      <c r="D550" s="57" t="str">
        <f t="shared" si="136"/>
        <v>3.47083333211516-1556.86182487921i</v>
      </c>
      <c r="E550" s="57" t="str">
        <f t="shared" si="137"/>
        <v>162.469537720796+0.00406699815383258i</v>
      </c>
      <c r="F550" s="57" t="str">
        <f t="shared" si="138"/>
        <v>3.07957957894207-29220.3784199784i</v>
      </c>
      <c r="G550" s="57" t="str">
        <f t="shared" si="139"/>
        <v>0.999999999792988-0.0000143879184221464i</v>
      </c>
      <c r="H550" s="57" t="str">
        <f t="shared" si="140"/>
        <v>550.000264278518-0.0784486904343356i</v>
      </c>
      <c r="I550" s="57" t="str">
        <f t="shared" si="141"/>
        <v>-4.05235304381212-108810.168570489i</v>
      </c>
      <c r="K550" s="57" t="str">
        <f t="shared" si="142"/>
        <v>0.00909090453772192-6.23985740221046E-06i</v>
      </c>
      <c r="L550" s="57" t="str">
        <f t="shared" si="143"/>
        <v>0.00075-97.3038599909806i</v>
      </c>
      <c r="M550" s="57" t="str">
        <f t="shared" si="144"/>
        <v>0.00075-15.3314905447973i</v>
      </c>
      <c r="N550" s="57">
        <f t="shared" si="145"/>
        <v>90.089841043993545</v>
      </c>
      <c r="O550" s="57">
        <f t="shared" si="146"/>
        <v>67.232605868036018</v>
      </c>
      <c r="P550" s="371">
        <f t="shared" si="147"/>
        <v>67.232605868036018</v>
      </c>
      <c r="Q550" s="371">
        <f t="shared" si="148"/>
        <v>-89.910158956006455</v>
      </c>
      <c r="R550" s="12">
        <f t="shared" si="149"/>
        <v>90.089841043993545</v>
      </c>
      <c r="S550" s="57">
        <f t="shared" si="150"/>
        <v>6.8152033873856866E-3</v>
      </c>
      <c r="T550" s="12">
        <f t="shared" si="133"/>
        <v>67.232605868036018</v>
      </c>
    </row>
    <row r="551" spans="1:20" x14ac:dyDescent="0.3">
      <c r="A551" s="57">
        <f t="shared" si="134"/>
        <v>42.983906295060727</v>
      </c>
      <c r="B551" s="12">
        <f t="shared" si="151"/>
        <v>6.8411011602577521</v>
      </c>
      <c r="C551" s="57" t="str">
        <f t="shared" si="135"/>
        <v>3.60563923956032-2290.77572116784i</v>
      </c>
      <c r="D551" s="57" t="str">
        <f t="shared" si="136"/>
        <v>3.4708333321059-1550.96814641794i</v>
      </c>
      <c r="E551" s="57" t="str">
        <f t="shared" si="137"/>
        <v>162.469537726575+0.00408245275185323i</v>
      </c>
      <c r="F551" s="57" t="str">
        <f t="shared" si="138"/>
        <v>3.07957957893723-29109.7613272722i</v>
      </c>
      <c r="G551" s="57" t="str">
        <f t="shared" si="139"/>
        <v>0.999999999791412-0.0000144425925121278i</v>
      </c>
      <c r="H551" s="57" t="str">
        <f t="shared" si="140"/>
        <v>550.000266290851-0.0787467975833706i</v>
      </c>
      <c r="I551" s="57" t="str">
        <f t="shared" si="141"/>
        <v>-4.05235342093865-108398.255610992i</v>
      </c>
      <c r="K551" s="57" t="str">
        <f t="shared" si="142"/>
        <v>0.00909090450305196-6.26356883493475E-06i</v>
      </c>
      <c r="L551" s="57" t="str">
        <f t="shared" si="143"/>
        <v>0.00075-96.9355050717074i</v>
      </c>
      <c r="M551" s="57" t="str">
        <f t="shared" si="144"/>
        <v>0.00075-15.2734514293657i</v>
      </c>
      <c r="N551" s="57">
        <f t="shared" si="145"/>
        <v>90.090182438360628</v>
      </c>
      <c r="O551" s="57">
        <f t="shared" si="146"/>
        <v>67.19966219101822</v>
      </c>
      <c r="P551" s="371">
        <f t="shared" si="147"/>
        <v>67.19966219101822</v>
      </c>
      <c r="Q551" s="371">
        <f t="shared" si="148"/>
        <v>-89.909817561639372</v>
      </c>
      <c r="R551" s="12">
        <f t="shared" si="149"/>
        <v>90.090182438360628</v>
      </c>
      <c r="S551" s="57">
        <f t="shared" si="150"/>
        <v>6.841101160257752E-3</v>
      </c>
      <c r="T551" s="12">
        <f t="shared" si="133"/>
        <v>67.19966219101822</v>
      </c>
    </row>
    <row r="552" spans="1:20" x14ac:dyDescent="0.3">
      <c r="A552" s="57">
        <f t="shared" si="134"/>
        <v>43.147245138981958</v>
      </c>
      <c r="B552" s="12">
        <f t="shared" si="151"/>
        <v>6.8670973446667318</v>
      </c>
      <c r="C552" s="57" t="str">
        <f t="shared" si="135"/>
        <v>3.60563922646331-2282.10374516532i</v>
      </c>
      <c r="D552" s="57" t="str">
        <f t="shared" si="136"/>
        <v>3.47083333209654-1545.09677915415i</v>
      </c>
      <c r="E552" s="57" t="str">
        <f t="shared" si="137"/>
        <v>162.469537732399+0.00409796607740406i</v>
      </c>
      <c r="F552" s="57" t="str">
        <f t="shared" si="138"/>
        <v>3.0795795789323-28999.5629882554i</v>
      </c>
      <c r="G552" s="57" t="str">
        <f t="shared" si="139"/>
        <v>0.999999999789823-0.0000144974743636509i</v>
      </c>
      <c r="H552" s="57" t="str">
        <f t="shared" si="140"/>
        <v>550.000268318503-0.0790460375638891i</v>
      </c>
      <c r="I552" s="57" t="str">
        <f t="shared" si="141"/>
        <v>-4.05235380093613-107987.901996792i</v>
      </c>
      <c r="K552" s="57" t="str">
        <f t="shared" si="142"/>
        <v>0.00909090446811806-6.28737037081274E-06i</v>
      </c>
      <c r="L552" s="57" t="str">
        <f t="shared" si="143"/>
        <v>0.00075-96.5685446022189i</v>
      </c>
      <c r="M552" s="57" t="str">
        <f t="shared" si="144"/>
        <v>0.00075-15.2156320276606i</v>
      </c>
      <c r="N552" s="57">
        <f t="shared" si="145"/>
        <v>90.09052513000799</v>
      </c>
      <c r="O552" s="57">
        <f t="shared" si="146"/>
        <v>67.166718515141952</v>
      </c>
      <c r="P552" s="371">
        <f t="shared" si="147"/>
        <v>67.166718515141952</v>
      </c>
      <c r="Q552" s="371">
        <f t="shared" si="148"/>
        <v>-89.90947486999201</v>
      </c>
      <c r="R552" s="12">
        <f t="shared" si="149"/>
        <v>90.09052513000799</v>
      </c>
      <c r="S552" s="57">
        <f t="shared" si="150"/>
        <v>6.8670973446667317E-3</v>
      </c>
      <c r="T552" s="12">
        <f t="shared" si="133"/>
        <v>67.166718515141952</v>
      </c>
    </row>
    <row r="553" spans="1:20" x14ac:dyDescent="0.3">
      <c r="A553" s="57">
        <f t="shared" si="134"/>
        <v>43.311204670510094</v>
      </c>
      <c r="B553" s="12">
        <f t="shared" si="151"/>
        <v>6.8931923145764653</v>
      </c>
      <c r="C553" s="57" t="str">
        <f t="shared" si="135"/>
        <v>3.60563921326652-2273.46459799129i</v>
      </c>
      <c r="D553" s="57" t="str">
        <f t="shared" si="136"/>
        <v>3.47083333208712-1539.24763862626i</v>
      </c>
      <c r="E553" s="57" t="str">
        <f t="shared" si="137"/>
        <v>162.469537738265+0.00411353835365022i</v>
      </c>
      <c r="F553" s="57" t="str">
        <f t="shared" si="138"/>
        <v>3.07957957892739-28889.7818176882i</v>
      </c>
      <c r="G553" s="57" t="str">
        <f t="shared" si="139"/>
        <v>0.999999999788223-0.0000145525647662095i</v>
      </c>
      <c r="H553" s="57" t="str">
        <f t="shared" si="140"/>
        <v>550.0002703616-0.0793464146809433i</v>
      </c>
      <c r="I553" s="57" t="str">
        <f t="shared" si="141"/>
        <v>-4.05235418382876-107579.101824819i</v>
      </c>
      <c r="K553" s="57" t="str">
        <f t="shared" si="142"/>
        <v>0.00909090443291807-6.31126235223289E-06i</v>
      </c>
      <c r="L553" s="57" t="str">
        <f t="shared" si="143"/>
        <v>0.00075-96.2029733036655i</v>
      </c>
      <c r="M553" s="57" t="str">
        <f t="shared" si="144"/>
        <v>0.00075-15.1580315079305i</v>
      </c>
      <c r="N553" s="57">
        <f t="shared" si="145"/>
        <v>90.09086912386509</v>
      </c>
      <c r="O553" s="57">
        <f t="shared" si="146"/>
        <v>67.133774840415626</v>
      </c>
      <c r="P553" s="371">
        <f t="shared" si="147"/>
        <v>67.133774840415626</v>
      </c>
      <c r="Q553" s="371">
        <f t="shared" si="148"/>
        <v>-89.90913087613491</v>
      </c>
      <c r="R553" s="12">
        <f t="shared" si="149"/>
        <v>90.09086912386509</v>
      </c>
      <c r="S553" s="57">
        <f t="shared" si="150"/>
        <v>6.8931923145764649E-3</v>
      </c>
      <c r="T553" s="12">
        <f t="shared" si="133"/>
        <v>67.133774840415626</v>
      </c>
    </row>
    <row r="554" spans="1:20" x14ac:dyDescent="0.3">
      <c r="A554" s="57">
        <f t="shared" si="134"/>
        <v>43.47578724825803</v>
      </c>
      <c r="B554" s="12">
        <f t="shared" si="151"/>
        <v>6.9193864453718561</v>
      </c>
      <c r="C554" s="57" t="str">
        <f t="shared" si="135"/>
        <v>3.60563919996933-2264.85815536879i</v>
      </c>
      <c r="D554" s="57" t="str">
        <f t="shared" si="136"/>
        <v>3.47083333207764-1533.42064069241i</v>
      </c>
      <c r="E554" s="57" t="str">
        <f t="shared" si="137"/>
        <v>162.469537744178+0.00412916980460513i</v>
      </c>
      <c r="F554" s="57" t="str">
        <f t="shared" si="138"/>
        <v>3.07957957892243-28780.4162363314i</v>
      </c>
      <c r="G554" s="57" t="str">
        <f t="shared" si="139"/>
        <v>0.99999999978661-0.0000146078645122975i</v>
      </c>
      <c r="H554" s="57" t="str">
        <f t="shared" si="140"/>
        <v>550.000272420251-0.0796479332559172i</v>
      </c>
      <c r="I554" s="57" t="str">
        <f t="shared" si="141"/>
        <v>-4.0523545696357-107171.849214341i</v>
      </c>
      <c r="K554" s="57" t="str">
        <f t="shared" si="142"/>
        <v>0.00909090439745011-6.33524512288512E-06i</v>
      </c>
      <c r="L554" s="57" t="str">
        <f t="shared" si="143"/>
        <v>0.00075-95.8387859171803i</v>
      </c>
      <c r="M554" s="57" t="str">
        <f t="shared" si="144"/>
        <v>0.00075-15.1006490415725i</v>
      </c>
      <c r="N554" s="57">
        <f t="shared" si="145"/>
        <v>90.091214424880121</v>
      </c>
      <c r="O554" s="57">
        <f t="shared" si="146"/>
        <v>67.100831166848295</v>
      </c>
      <c r="P554" s="371">
        <f t="shared" si="147"/>
        <v>67.100831166848295</v>
      </c>
      <c r="Q554" s="371">
        <f t="shared" si="148"/>
        <v>-89.908785575119879</v>
      </c>
      <c r="R554" s="12">
        <f t="shared" si="149"/>
        <v>90.091214424880121</v>
      </c>
      <c r="S554" s="57">
        <f t="shared" si="150"/>
        <v>6.9193864453718562E-3</v>
      </c>
      <c r="T554" s="12">
        <f t="shared" si="133"/>
        <v>67.100831166848295</v>
      </c>
    </row>
    <row r="555" spans="1:20" x14ac:dyDescent="0.3">
      <c r="A555" s="57">
        <f t="shared" si="134"/>
        <v>43.640995239801413</v>
      </c>
      <c r="B555" s="12">
        <f t="shared" si="151"/>
        <v>6.9456801138642694</v>
      </c>
      <c r="C555" s="57" t="str">
        <f t="shared" si="135"/>
        <v>3.60563918657085-2256.28429349124i</v>
      </c>
      <c r="D555" s="57" t="str">
        <f t="shared" si="136"/>
        <v>3.47083333206808-1527.61570152929i</v>
      </c>
      <c r="E555" s="57" t="str">
        <f t="shared" si="137"/>
        <v>162.469537750136+0.00414486065513338i</v>
      </c>
      <c r="F555" s="57" t="str">
        <f t="shared" si="138"/>
        <v>3.07957957891743-28671.4646709244i</v>
      </c>
      <c r="G555" s="57" t="str">
        <f t="shared" si="139"/>
        <v>0.999999999784986-0.0000146633743974205i</v>
      </c>
      <c r="H555" s="57" t="str">
        <f t="shared" si="140"/>
        <v>550.000274494579-0.0799505976266425i</v>
      </c>
      <c r="I555" s="57" t="str">
        <f t="shared" si="141"/>
        <v>-4.05235495838038-106766.138306894i</v>
      </c>
      <c r="K555" s="57" t="str">
        <f t="shared" si="142"/>
        <v>0.00909090436171206-6.35931902776504E-06i</v>
      </c>
      <c r="L555" s="57" t="str">
        <f t="shared" si="143"/>
        <v>0.00075-95.4759772038059i</v>
      </c>
      <c r="M555" s="57" t="str">
        <f t="shared" si="144"/>
        <v>0.00075-15.0434838031206i</v>
      </c>
      <c r="N555" s="57">
        <f t="shared" si="145"/>
        <v>90.091561038020046</v>
      </c>
      <c r="O555" s="57">
        <f t="shared" si="146"/>
        <v>67.067887494448712</v>
      </c>
      <c r="P555" s="371">
        <f t="shared" si="147"/>
        <v>67.067887494448712</v>
      </c>
      <c r="Q555" s="371">
        <f t="shared" si="148"/>
        <v>-89.908438961979954</v>
      </c>
      <c r="R555" s="12">
        <f t="shared" si="149"/>
        <v>90.091561038020046</v>
      </c>
      <c r="S555" s="57">
        <f t="shared" si="150"/>
        <v>6.9456801138642697E-3</v>
      </c>
      <c r="T555" s="12">
        <f t="shared" si="133"/>
        <v>67.067887494448712</v>
      </c>
    </row>
    <row r="556" spans="1:20" x14ac:dyDescent="0.3">
      <c r="A556" s="57">
        <f t="shared" si="134"/>
        <v>43.806831021712661</v>
      </c>
      <c r="B556" s="12">
        <f t="shared" si="151"/>
        <v>6.9720736982969536</v>
      </c>
      <c r="C556" s="57" t="str">
        <f t="shared" si="135"/>
        <v>3.60563917307033-2247.7428890207i</v>
      </c>
      <c r="D556" s="57" t="str">
        <f t="shared" si="136"/>
        <v>3.47083333205843-1521.83273763088i</v>
      </c>
      <c r="E556" s="57" t="str">
        <f t="shared" si="137"/>
        <v>162.469537756138+0.00416061113095387i</v>
      </c>
      <c r="F556" s="57" t="str">
        <f t="shared" si="138"/>
        <v>3.0795795789124-28562.9255541624i</v>
      </c>
      <c r="G556" s="57" t="str">
        <f t="shared" si="139"/>
        <v>0.999999999783348-0.0000147190952201066i</v>
      </c>
      <c r="H556" s="57" t="str">
        <f t="shared" si="140"/>
        <v>550.000276584698-0.0802544121474276i</v>
      </c>
      <c r="I556" s="57" t="str">
        <f t="shared" si="141"/>
        <v>-4.05235535008459-106361.96326619i</v>
      </c>
      <c r="K556" s="57" t="str">
        <f t="shared" si="142"/>
        <v>0.00909090432570193-6.38348441317929E-06i</v>
      </c>
      <c r="L556" s="57" t="str">
        <f t="shared" si="143"/>
        <v>0.00075-95.1145419444171i</v>
      </c>
      <c r="M556" s="57" t="str">
        <f t="shared" si="144"/>
        <v>0.00075-14.9865349702337i</v>
      </c>
      <c r="N556" s="57">
        <f t="shared" si="145"/>
        <v>90.091908968270744</v>
      </c>
      <c r="O556" s="57">
        <f t="shared" si="146"/>
        <v>67.034943823225575</v>
      </c>
      <c r="P556" s="371">
        <f t="shared" si="147"/>
        <v>67.034943823225575</v>
      </c>
      <c r="Q556" s="371">
        <f t="shared" si="148"/>
        <v>-89.908091031729256</v>
      </c>
      <c r="R556" s="12">
        <f t="shared" si="149"/>
        <v>90.091908968270744</v>
      </c>
      <c r="S556" s="57">
        <f t="shared" si="150"/>
        <v>6.9720736982969538E-3</v>
      </c>
      <c r="T556" s="12">
        <f t="shared" ref="T556:T619" si="152">P556</f>
        <v>67.034943823225575</v>
      </c>
    </row>
    <row r="557" spans="1:20" x14ac:dyDescent="0.3">
      <c r="A557" s="57">
        <f t="shared" ref="A557:A620" si="153">2*PI()*B557</f>
        <v>43.973296979595169</v>
      </c>
      <c r="B557" s="12">
        <f t="shared" si="151"/>
        <v>6.9985675783504826</v>
      </c>
      <c r="C557" s="57" t="str">
        <f t="shared" ref="C557:C620" si="154">IMPRODUCT(D557,E557,$C$40,,K557,$C$41)</f>
        <v>3.60563915946702-2239.23381908624i</v>
      </c>
      <c r="D557" s="57" t="str">
        <f t="shared" ref="D557:D620" si="155">IMDIV(IMPRODUCT($C$37,$C$38,COMPLEX(1,A557/$C$38)),IMSUM(-1*A557*A557/$C$39,COMPLEX(0,1*A557)))</f>
        <v>3.47083333204873-1516.07166580733i</v>
      </c>
      <c r="E557" s="57" t="str">
        <f t="shared" ref="E557:E620" si="156">IMDIV(IMPRODUCT(IMSUM(F557,G557),$C$29,H557),IMSUM(1,I557))</f>
        <v>162.469537762186+0.00417642145864347i</v>
      </c>
      <c r="F557" s="57" t="str">
        <f t="shared" ref="F557:F620" si="157">IMDIV(IMPRODUCT($C$14,$C$15,COMPLEX(1,A557/$C$15)),IMSUM(-1*A557*A557/$C$16,COMPLEX(0,A557)))</f>
        <v>3.0795795789073-28454.7973246738i</v>
      </c>
      <c r="G557" s="57" t="str">
        <f t="shared" ref="G557:G620" si="158">IMDIV(1,COMPLEX(1,A557*$C$9*$C$10))</f>
        <v>0.999999999781699-0.0000147750277819186i</v>
      </c>
      <c r="H557" s="57" t="str">
        <f t="shared" ref="H557:H620" si="159">IMDIV($C$3,IMSUM(K557,COMPLEX(0,$C$28*A557)))</f>
        <v>550.000278690738-0.0805593811891469i</v>
      </c>
      <c r="I557" s="57" t="str">
        <f t="shared" ref="I557:I620" si="160">IMPRODUCT(F557,$C$29,H557,$C$31)</f>
        <v>-4.05235574477333-105959.318278038i</v>
      </c>
      <c r="K557" s="57" t="str">
        <f t="shared" ref="K557:K620" si="161">IF($C$26&lt;=0,IMDIV(1,IMSUM(IMDIV(1,L557),1/$C$18)),IMDIV(1,IMSUM(IMDIV(1,L557),1/$C$18,IMDIV(1,M557))))</f>
        <v>0.00909090428941751-6.40774162675025E-06i</v>
      </c>
      <c r="L557" s="57" t="str">
        <f t="shared" ref="L557:L620" si="162">IMSUM($C$21/$C$22,IMDIV(1,COMPLEX(0,$C$20*$C$22*A557)))</f>
        <v>0.00075-94.7544749396465i</v>
      </c>
      <c r="M557" s="57" t="str">
        <f t="shared" ref="M557:M620" si="163">IMSUM($C$25/$C$26,IMDIV(1,COMPLEX(0,$C$24*$C$26*A557)))</f>
        <v>0.00075-14.9298017236837i</v>
      </c>
      <c r="N557" s="57">
        <f t="shared" ref="N557:N620" si="164">ABS(R557)</f>
        <v>90.092258220637035</v>
      </c>
      <c r="O557" s="57">
        <f t="shared" ref="O557:O620" si="165">ABS(P557)</f>
        <v>67.002000153187964</v>
      </c>
      <c r="P557" s="371">
        <f t="shared" ref="P557:P620" si="166">20*LOG10(IMABS(C557))</f>
        <v>67.002000153187964</v>
      </c>
      <c r="Q557" s="371">
        <f t="shared" ref="Q557:Q620" si="167">IMARGUMENT(C557)*180/PI()</f>
        <v>-89.907741779362965</v>
      </c>
      <c r="R557" s="12">
        <f t="shared" ref="R557:R620" si="168">IF(Q557&lt;0,Q557+180,Q557-180)</f>
        <v>90.092258220637035</v>
      </c>
      <c r="S557" s="57">
        <f t="shared" ref="S557:S620" si="169">B557/1000</f>
        <v>6.9985675783504828E-3</v>
      </c>
      <c r="T557" s="12">
        <f t="shared" si="152"/>
        <v>67.002000153187964</v>
      </c>
    </row>
    <row r="558" spans="1:20" x14ac:dyDescent="0.3">
      <c r="A558" s="57">
        <f t="shared" si="153"/>
        <v>44.140395508117628</v>
      </c>
      <c r="B558" s="12">
        <f t="shared" ref="B558:B621" si="170">B557*(1+B$42)</f>
        <v>7.0251621351482143</v>
      </c>
      <c r="C558" s="57" t="str">
        <f t="shared" si="154"/>
        <v>3.60563914576016-2230.75696128206i</v>
      </c>
      <c r="D558" s="57" t="str">
        <f t="shared" si="155"/>
        <v>3.47083333203896-1510.33240318367i</v>
      </c>
      <c r="E558" s="57" t="str">
        <f t="shared" si="156"/>
        <v>162.46953776828+0.00419229186563992i</v>
      </c>
      <c r="F558" s="57" t="str">
        <f t="shared" si="157"/>
        <v>3.07957957890219-28347.0784269977i</v>
      </c>
      <c r="G558" s="57" t="str">
        <f t="shared" si="158"/>
        <v>0.999999999780036-0.0000148311728874652i</v>
      </c>
      <c r="H558" s="57" t="str">
        <f t="shared" si="159"/>
        <v>550.000280812807-0.0808655091392517i</v>
      </c>
      <c r="I558" s="57" t="str">
        <f t="shared" si="160"/>
        <v>-4.05235614246494-105558.197550251i</v>
      </c>
      <c r="K558" s="57" t="str">
        <f t="shared" si="161"/>
        <v>0.00909090425285693-6.43209101742171E-06i</v>
      </c>
      <c r="L558" s="57" t="str">
        <f t="shared" si="162"/>
        <v>0.00075-94.3957710098091i</v>
      </c>
      <c r="M558" s="57" t="str">
        <f t="shared" si="163"/>
        <v>0.00075-14.8732832473438i</v>
      </c>
      <c r="N558" s="57">
        <f t="shared" si="164"/>
        <v>90.092608800142699</v>
      </c>
      <c r="O558" s="57">
        <f t="shared" si="165"/>
        <v>66.969056484345032</v>
      </c>
      <c r="P558" s="371">
        <f t="shared" si="166"/>
        <v>66.969056484345032</v>
      </c>
      <c r="Q558" s="371">
        <f t="shared" si="167"/>
        <v>-89.907391199857301</v>
      </c>
      <c r="R558" s="12">
        <f t="shared" si="168"/>
        <v>90.092608800142699</v>
      </c>
      <c r="S558" s="57">
        <f t="shared" si="169"/>
        <v>7.0251621351482144E-3</v>
      </c>
      <c r="T558" s="12">
        <f t="shared" si="152"/>
        <v>66.969056484345032</v>
      </c>
    </row>
    <row r="559" spans="1:20" x14ac:dyDescent="0.3">
      <c r="A559" s="57">
        <f t="shared" si="153"/>
        <v>44.308129011048479</v>
      </c>
      <c r="B559" s="12">
        <f t="shared" si="170"/>
        <v>7.0518577512617773</v>
      </c>
      <c r="C559" s="57" t="str">
        <f t="shared" si="154"/>
        <v>3.60563913194891-2222.31219366569i</v>
      </c>
      <c r="D559" s="57" t="str">
        <f t="shared" si="155"/>
        <v>3.4708333320291-1504.61486719869i</v>
      </c>
      <c r="E559" s="57" t="str">
        <f t="shared" si="156"/>
        <v>162.469537774421+0.00420822258024547i</v>
      </c>
      <c r="F559" s="57" t="str">
        <f t="shared" si="157"/>
        <v>3.07957957889703-28239.7673115616i</v>
      </c>
      <c r="G559" s="57" t="str">
        <f t="shared" si="158"/>
        <v>0.999999999778362-0.0000148875313444126i</v>
      </c>
      <c r="H559" s="57" t="str">
        <f t="shared" si="159"/>
        <v>550.00028295104-0.0811728004019164i</v>
      </c>
      <c r="I559" s="57" t="str">
        <f t="shared" si="160"/>
        <v>-4.0523565431869-105158.595312575i</v>
      </c>
      <c r="K559" s="57" t="str">
        <f t="shared" si="161"/>
        <v>0.00909090421601787-6.45653293546275E-06i</v>
      </c>
      <c r="L559" s="57" t="str">
        <f t="shared" si="162"/>
        <v>0.00075-94.0384249948288i</v>
      </c>
      <c r="M559" s="57" t="str">
        <f t="shared" si="163"/>
        <v>0.00075-14.8169787281768i</v>
      </c>
      <c r="N559" s="57">
        <f t="shared" si="164"/>
        <v>90.092960711830656</v>
      </c>
      <c r="O559" s="57">
        <f t="shared" si="165"/>
        <v>66.936112816705773</v>
      </c>
      <c r="P559" s="371">
        <f t="shared" si="166"/>
        <v>66.936112816705773</v>
      </c>
      <c r="Q559" s="371">
        <f t="shared" si="167"/>
        <v>-89.907039288169344</v>
      </c>
      <c r="R559" s="12">
        <f t="shared" si="168"/>
        <v>90.092960711830656</v>
      </c>
      <c r="S559" s="57">
        <f t="shared" si="169"/>
        <v>7.0518577512617775E-3</v>
      </c>
      <c r="T559" s="12">
        <f t="shared" si="152"/>
        <v>66.936112816705773</v>
      </c>
    </row>
    <row r="560" spans="1:20" x14ac:dyDescent="0.3">
      <c r="A560" s="57">
        <f t="shared" si="153"/>
        <v>44.47649990129046</v>
      </c>
      <c r="B560" s="12">
        <f t="shared" si="170"/>
        <v>7.0786548107165723</v>
      </c>
      <c r="C560" s="57" t="str">
        <f t="shared" si="154"/>
        <v>3.60563911803248-2213.89939475628i</v>
      </c>
      <c r="D560" s="57" t="str">
        <f t="shared" si="155"/>
        <v>3.47083333201917-1498.9189756037i</v>
      </c>
      <c r="E560" s="57" t="str">
        <f t="shared" si="156"/>
        <v>162.469537780608+0.00422421383162961i</v>
      </c>
      <c r="F560" s="57" t="str">
        <f t="shared" si="157"/>
        <v>3.07957957889184-28132.8624346589i</v>
      </c>
      <c r="G560" s="57" t="str">
        <f t="shared" si="158"/>
        <v>0.999999999776674-0.0000149441039634962i</v>
      </c>
      <c r="H560" s="57" t="str">
        <f t="shared" si="159"/>
        <v>550.000285105553-0.081481259398011i</v>
      </c>
      <c r="I560" s="57" t="str">
        <f t="shared" si="160"/>
        <v>-4.05235694695859-104760.505816596i</v>
      </c>
      <c r="K560" s="57" t="str">
        <f t="shared" si="161"/>
        <v>0.00909090417889834-6.48106773247405E-06i</v>
      </c>
      <c r="L560" s="57" t="str">
        <f t="shared" si="162"/>
        <v>0.00075-93.6824317541628i</v>
      </c>
      <c r="M560" s="57" t="str">
        <f t="shared" si="163"/>
        <v>0.00075-14.7608873562231i</v>
      </c>
      <c r="N560" s="57">
        <f t="shared" si="164"/>
        <v>90.09331396076297</v>
      </c>
      <c r="O560" s="57">
        <f t="shared" si="165"/>
        <v>66.90316915027924</v>
      </c>
      <c r="P560" s="371">
        <f t="shared" si="166"/>
        <v>66.90316915027924</v>
      </c>
      <c r="Q560" s="371">
        <f t="shared" si="167"/>
        <v>-89.90668603923703</v>
      </c>
      <c r="R560" s="12">
        <f t="shared" si="168"/>
        <v>90.09331396076297</v>
      </c>
      <c r="S560" s="57">
        <f t="shared" si="169"/>
        <v>7.0786548107165722E-3</v>
      </c>
      <c r="T560" s="12">
        <f t="shared" si="152"/>
        <v>66.90316915027924</v>
      </c>
    </row>
    <row r="561" spans="1:20" x14ac:dyDescent="0.3">
      <c r="A561" s="57">
        <f t="shared" si="153"/>
        <v>44.645510600915365</v>
      </c>
      <c r="B561" s="12">
        <f t="shared" si="170"/>
        <v>7.1055536989972952</v>
      </c>
      <c r="C561" s="57" t="str">
        <f t="shared" si="154"/>
        <v>3.6056391040101-2205.51844353296i</v>
      </c>
      <c r="D561" s="57" t="str">
        <f t="shared" si="155"/>
        <v>3.47083333200916-1493.24464646141i</v>
      </c>
      <c r="E561" s="57" t="str">
        <f t="shared" si="156"/>
        <v>162.469537786843+0.00424026584983286i</v>
      </c>
      <c r="F561" s="57" t="str">
        <f t="shared" si="157"/>
        <v>3.07957957888657-28026.3622584274i</v>
      </c>
      <c r="G561" s="57" t="str">
        <f t="shared" si="158"/>
        <v>0.999999999774973-0.000015000891558532i</v>
      </c>
      <c r="H561" s="57" t="str">
        <f t="shared" si="159"/>
        <v>550.00028727647-0.0817908905652388i</v>
      </c>
      <c r="I561" s="57" t="str">
        <f t="shared" si="160"/>
        <v>-4.05235735380579-104363.923335664i</v>
      </c>
      <c r="K561" s="57" t="str">
        <f t="shared" si="161"/>
        <v>0.00909090414149616-6.50569576139188E-06i</v>
      </c>
      <c r="L561" s="57" t="str">
        <f t="shared" si="162"/>
        <v>0.00075-93.327786166729i</v>
      </c>
      <c r="M561" s="57" t="str">
        <f t="shared" si="163"/>
        <v>0.00075-14.7050083245897i</v>
      </c>
      <c r="N561" s="57">
        <f t="shared" si="164"/>
        <v>90.093668552020958</v>
      </c>
      <c r="O561" s="57">
        <f t="shared" si="165"/>
        <v>66.870225485074911</v>
      </c>
      <c r="P561" s="371">
        <f t="shared" si="166"/>
        <v>66.870225485074911</v>
      </c>
      <c r="Q561" s="371">
        <f t="shared" si="167"/>
        <v>-89.906331447979042</v>
      </c>
      <c r="R561" s="12">
        <f t="shared" si="168"/>
        <v>90.093668552020958</v>
      </c>
      <c r="S561" s="57">
        <f t="shared" si="169"/>
        <v>7.1055536989972955E-3</v>
      </c>
      <c r="T561" s="12">
        <f t="shared" si="152"/>
        <v>66.870225485074911</v>
      </c>
    </row>
    <row r="562" spans="1:20" x14ac:dyDescent="0.3">
      <c r="A562" s="57">
        <f t="shared" si="153"/>
        <v>44.815163541198842</v>
      </c>
      <c r="B562" s="12">
        <f t="shared" si="170"/>
        <v>7.1325548030534849</v>
      </c>
      <c r="C562" s="57" t="str">
        <f t="shared" si="154"/>
        <v>3.60563908988094-2197.16921943286i</v>
      </c>
      <c r="D562" s="57" t="str">
        <f t="shared" si="155"/>
        <v>3.47083333199908-1487.59179814467i</v>
      </c>
      <c r="E562" s="57" t="str">
        <f t="shared" si="156"/>
        <v>162.469537793125+0.0042563788657699i</v>
      </c>
      <c r="F562" s="57" t="str">
        <f t="shared" si="157"/>
        <v>3.0795795788813-27920.265250826i</v>
      </c>
      <c r="G562" s="57" t="str">
        <f t="shared" si="158"/>
        <v>0.99999999977326-0.0000150578949464286i</v>
      </c>
      <c r="H562" s="57" t="str">
        <f t="shared" si="159"/>
        <v>550.000289463921-0.0821016983581564i</v>
      </c>
      <c r="I562" s="57" t="str">
        <f t="shared" si="160"/>
        <v>-4.05235776375094-103968.842164807i</v>
      </c>
      <c r="K562" s="57" t="str">
        <f t="shared" si="161"/>
        <v>0.00909090410380914-6.53041737649383E-06i</v>
      </c>
      <c r="L562" s="57" t="str">
        <f t="shared" si="162"/>
        <v>0.00075-92.9744831308321i</v>
      </c>
      <c r="M562" s="57" t="str">
        <f t="shared" si="163"/>
        <v>0.00075-14.6493408294378i</v>
      </c>
      <c r="N562" s="57">
        <f t="shared" si="164"/>
        <v>90.094024490705195</v>
      </c>
      <c r="O562" s="57">
        <f t="shared" si="165"/>
        <v>66.837281821101811</v>
      </c>
      <c r="P562" s="371">
        <f t="shared" si="166"/>
        <v>66.837281821101811</v>
      </c>
      <c r="Q562" s="371">
        <f t="shared" si="167"/>
        <v>-89.905975509294805</v>
      </c>
      <c r="R562" s="12">
        <f t="shared" si="168"/>
        <v>90.094024490705195</v>
      </c>
      <c r="S562" s="57">
        <f t="shared" si="169"/>
        <v>7.132554803053485E-3</v>
      </c>
      <c r="T562" s="12">
        <f t="shared" si="152"/>
        <v>66.837281821101811</v>
      </c>
    </row>
    <row r="563" spans="1:20" x14ac:dyDescent="0.3">
      <c r="A563" s="57">
        <f t="shared" si="153"/>
        <v>44.985461162655398</v>
      </c>
      <c r="B563" s="12">
        <f t="shared" si="170"/>
        <v>7.1596585113050883</v>
      </c>
      <c r="C563" s="57" t="str">
        <f t="shared" si="154"/>
        <v>3.60563907564419-2188.85160234964i</v>
      </c>
      <c r="D563" s="57" t="str">
        <f t="shared" si="155"/>
        <v>3.47083333198892-1481.96034933537i</v>
      </c>
      <c r="E563" s="57" t="str">
        <f t="shared" si="156"/>
        <v>162.469537799455+0.00427255311123273i</v>
      </c>
      <c r="F563" s="57" t="str">
        <f t="shared" si="157"/>
        <v>3.079579578876-27814.5698856138i</v>
      </c>
      <c r="G563" s="57" t="str">
        <f t="shared" si="158"/>
        <v>0.999999999771533-0.0000151151149471989i</v>
      </c>
      <c r="H563" s="57" t="str">
        <f t="shared" si="159"/>
        <v>550.000291668027-0.0824136872482506i</v>
      </c>
      <c r="I563" s="57" t="str">
        <f t="shared" si="160"/>
        <v>-4.05235817681744-103575.25662065i</v>
      </c>
      <c r="K563" s="57" t="str">
        <f t="shared" si="161"/>
        <v>0.00909090406583517-6.55523293340371E-06i</v>
      </c>
      <c r="L563" s="57" t="str">
        <f t="shared" si="162"/>
        <v>0.00075-92.6225175640884i</v>
      </c>
      <c r="M563" s="57" t="str">
        <f t="shared" si="163"/>
        <v>0.00075-14.5938840699719i</v>
      </c>
      <c r="N563" s="57">
        <f t="shared" si="164"/>
        <v>90.094381781935681</v>
      </c>
      <c r="O563" s="57">
        <f t="shared" si="165"/>
        <v>66.804338158369532</v>
      </c>
      <c r="P563" s="371">
        <f t="shared" si="166"/>
        <v>66.804338158369532</v>
      </c>
      <c r="Q563" s="371">
        <f t="shared" si="167"/>
        <v>-89.905618218064319</v>
      </c>
      <c r="R563" s="12">
        <f t="shared" si="168"/>
        <v>90.094381781935681</v>
      </c>
      <c r="S563" s="57">
        <f t="shared" si="169"/>
        <v>7.1596585113050887E-3</v>
      </c>
      <c r="T563" s="12">
        <f t="shared" si="152"/>
        <v>66.804338158369532</v>
      </c>
    </row>
    <row r="564" spans="1:20" x14ac:dyDescent="0.3">
      <c r="A564" s="57">
        <f t="shared" si="153"/>
        <v>45.156405915073492</v>
      </c>
      <c r="B564" s="12">
        <f t="shared" si="170"/>
        <v>7.1868652136480478</v>
      </c>
      <c r="C564" s="57" t="str">
        <f t="shared" si="154"/>
        <v>3.60563906129906-2180.56547263158i</v>
      </c>
      <c r="D564" s="57" t="str">
        <f t="shared" si="155"/>
        <v>3.47083333197867-1476.35021902322i</v>
      </c>
      <c r="E564" s="57" t="str">
        <f t="shared" si="156"/>
        <v>162.469537805834+0.00428878881889442i</v>
      </c>
      <c r="F564" s="57" t="str">
        <f t="shared" si="157"/>
        <v>3.07957957887066-27709.2746423274i</v>
      </c>
      <c r="G564" s="57" t="str">
        <f t="shared" si="158"/>
        <v>0.999999999769794-0.0000151725523839719i</v>
      </c>
      <c r="H564" s="57" t="str">
        <f t="shared" si="159"/>
        <v>550.000293888913-0.0827268617240033i</v>
      </c>
      <c r="I564" s="57" t="str">
        <f t="shared" si="160"/>
        <v>-4.05235859302856-103183.161041331i</v>
      </c>
      <c r="K564" s="57" t="str">
        <f t="shared" si="161"/>
        <v>0.00909090402757211-6.58014278909666E-06i</v>
      </c>
      <c r="L564" s="57" t="str">
        <f t="shared" si="162"/>
        <v>0.00075-92.271884403356i</v>
      </c>
      <c r="M564" s="57" t="str">
        <f t="shared" si="163"/>
        <v>0.00075-14.5386372484279i</v>
      </c>
      <c r="N564" s="57">
        <f t="shared" si="164"/>
        <v>90.094740430851857</v>
      </c>
      <c r="O564" s="57">
        <f t="shared" si="165"/>
        <v>66.771394496887496</v>
      </c>
      <c r="P564" s="371">
        <f t="shared" si="166"/>
        <v>66.771394496887496</v>
      </c>
      <c r="Q564" s="371">
        <f t="shared" si="167"/>
        <v>-89.905259569148143</v>
      </c>
      <c r="R564" s="12">
        <f t="shared" si="168"/>
        <v>90.094740430851857</v>
      </c>
      <c r="S564" s="57">
        <f t="shared" si="169"/>
        <v>7.1868652136480478E-3</v>
      </c>
      <c r="T564" s="12">
        <f t="shared" si="152"/>
        <v>66.771394496887496</v>
      </c>
    </row>
    <row r="565" spans="1:20" x14ac:dyDescent="0.3">
      <c r="A565" s="57">
        <f t="shared" si="153"/>
        <v>45.328000257550769</v>
      </c>
      <c r="B565" s="12">
        <f t="shared" si="170"/>
        <v>7.2141753014599104</v>
      </c>
      <c r="C565" s="57" t="str">
        <f t="shared" si="154"/>
        <v>3.60563904684469-2172.31071107989i</v>
      </c>
      <c r="D565" s="57" t="str">
        <f t="shared" si="155"/>
        <v>3.47083333196837-1470.76132650462i</v>
      </c>
      <c r="E565" s="57" t="str">
        <f t="shared" si="156"/>
        <v>162.46953781226+0.00430508622231212i</v>
      </c>
      <c r="F565" s="57" t="str">
        <f t="shared" si="157"/>
        <v>3.07957957886525-27604.3780062593i</v>
      </c>
      <c r="G565" s="57" t="str">
        <f t="shared" si="158"/>
        <v>0.999999999768041-0.0000152302080830043i</v>
      </c>
      <c r="H565" s="57" t="str">
        <f t="shared" si="159"/>
        <v>550.000296126713-0.0830412262909684i</v>
      </c>
      <c r="I565" s="57" t="str">
        <f t="shared" si="160"/>
        <v>-4.05235901240993-102792.549786425i</v>
      </c>
      <c r="K565" s="57" t="str">
        <f t="shared" si="161"/>
        <v>0.00909090398901763-6.60514730190411E-06i</v>
      </c>
      <c r="L565" s="57" t="str">
        <f t="shared" si="162"/>
        <v>0.00075-91.9225786046578i</v>
      </c>
      <c r="M565" s="57" t="str">
        <f t="shared" si="163"/>
        <v>0.00075-14.4835995700617i</v>
      </c>
      <c r="N565" s="57">
        <f t="shared" si="164"/>
        <v>90.095100442612676</v>
      </c>
      <c r="O565" s="57">
        <f t="shared" si="165"/>
        <v>66.738450836665066</v>
      </c>
      <c r="P565" s="371">
        <f t="shared" si="166"/>
        <v>66.738450836665066</v>
      </c>
      <c r="Q565" s="371">
        <f t="shared" si="167"/>
        <v>-89.904899557387324</v>
      </c>
      <c r="R565" s="12">
        <f t="shared" si="168"/>
        <v>90.095100442612676</v>
      </c>
      <c r="S565" s="57">
        <f t="shared" si="169"/>
        <v>7.2141753014599106E-3</v>
      </c>
      <c r="T565" s="12">
        <f t="shared" si="152"/>
        <v>66.738450836665066</v>
      </c>
    </row>
    <row r="566" spans="1:20" x14ac:dyDescent="0.3">
      <c r="A566" s="57">
        <f t="shared" si="153"/>
        <v>45.500246658529463</v>
      </c>
      <c r="B566" s="12">
        <f t="shared" si="170"/>
        <v>7.2415891676054578</v>
      </c>
      <c r="C566" s="57" t="str">
        <f t="shared" si="154"/>
        <v>3.60563903228026-2164.08719894713i</v>
      </c>
      <c r="D566" s="57" t="str">
        <f t="shared" si="155"/>
        <v>3.47083333195796-1465.19359138148i</v>
      </c>
      <c r="E566" s="57" t="str">
        <f t="shared" si="156"/>
        <v>162.469537818737+0.00432144555593036i</v>
      </c>
      <c r="F566" s="57" t="str">
        <f t="shared" si="157"/>
        <v>3.07957957885982-27499.8784684364i</v>
      </c>
      <c r="G566" s="57" t="str">
        <f t="shared" si="158"/>
        <v>0.999999999766275-0.0000152880828736927i</v>
      </c>
      <c r="H566" s="57" t="str">
        <f t="shared" si="159"/>
        <v>550.000298381549-0.0833567854718004i</v>
      </c>
      <c r="I566" s="57" t="str">
        <f t="shared" si="160"/>
        <v>-4.05235943498301-102403.417236857i</v>
      </c>
      <c r="K566" s="57" t="str">
        <f t="shared" si="161"/>
        <v>0.00909090395016965-6.63024683151945E-06i</v>
      </c>
      <c r="L566" s="57" t="str">
        <f t="shared" si="162"/>
        <v>0.00075-91.5745951431139i</v>
      </c>
      <c r="M566" s="57" t="str">
        <f t="shared" si="163"/>
        <v>0.00075-14.4287702431377i</v>
      </c>
      <c r="N566" s="57">
        <f t="shared" si="164"/>
        <v>90.095461822396729</v>
      </c>
      <c r="O566" s="57">
        <f t="shared" si="165"/>
        <v>66.705507177712164</v>
      </c>
      <c r="P566" s="371">
        <f t="shared" si="166"/>
        <v>66.705507177712164</v>
      </c>
      <c r="Q566" s="371">
        <f t="shared" si="167"/>
        <v>-89.904538177603271</v>
      </c>
      <c r="R566" s="12">
        <f t="shared" si="168"/>
        <v>90.095461822396729</v>
      </c>
      <c r="S566" s="57">
        <f t="shared" si="169"/>
        <v>7.2415891676054578E-3</v>
      </c>
      <c r="T566" s="12">
        <f t="shared" si="152"/>
        <v>66.705507177712164</v>
      </c>
    </row>
    <row r="567" spans="1:20" x14ac:dyDescent="0.3">
      <c r="A567" s="57">
        <f t="shared" si="153"/>
        <v>45.673147595831871</v>
      </c>
      <c r="B567" s="12">
        <f t="shared" si="170"/>
        <v>7.2691072064423583</v>
      </c>
      <c r="C567" s="57" t="str">
        <f t="shared" si="154"/>
        <v>3.60563901760489-2155.8948179352i</v>
      </c>
      <c r="D567" s="57" t="str">
        <f t="shared" si="155"/>
        <v>3.47083333194748-1459.64693356004i</v>
      </c>
      <c r="E567" s="57" t="str">
        <f t="shared" si="156"/>
        <v>162.469537825261+0.00433786705508462i</v>
      </c>
      <c r="F567" s="57" t="str">
        <f t="shared" si="157"/>
        <v>3.07957957885433-27395.7745255976i</v>
      </c>
      <c r="G567" s="57" t="str">
        <f t="shared" si="158"/>
        <v>0.999999999764495-0.0000153461775885854i</v>
      </c>
      <c r="H567" s="57" t="str">
        <f t="shared" si="159"/>
        <v>550.000300653557-0.0836735438063741i</v>
      </c>
      <c r="I567" s="57" t="str">
        <f t="shared" si="160"/>
        <v>-4.05235986077497-102015.757794826i</v>
      </c>
      <c r="K567" s="57" t="str">
        <f t="shared" si="161"/>
        <v>0.00909090391102581-6.65544173900242E-06i</v>
      </c>
      <c r="L567" s="57" t="str">
        <f t="shared" si="162"/>
        <v>0.00075-91.2279290128656i</v>
      </c>
      <c r="M567" s="57" t="str">
        <f t="shared" si="163"/>
        <v>0.00075-14.3741484789178i</v>
      </c>
      <c r="N567" s="57">
        <f t="shared" si="164"/>
        <v>90.095824575402233</v>
      </c>
      <c r="O567" s="57">
        <f t="shared" si="165"/>
        <v>66.672563520037983</v>
      </c>
      <c r="P567" s="371">
        <f t="shared" si="166"/>
        <v>66.672563520037983</v>
      </c>
      <c r="Q567" s="371">
        <f t="shared" si="167"/>
        <v>-89.904175424597767</v>
      </c>
      <c r="R567" s="12">
        <f t="shared" si="168"/>
        <v>90.095824575402233</v>
      </c>
      <c r="S567" s="57">
        <f t="shared" si="169"/>
        <v>7.2691072064423583E-3</v>
      </c>
      <c r="T567" s="12">
        <f t="shared" si="152"/>
        <v>66.672563520037983</v>
      </c>
    </row>
    <row r="568" spans="1:20" x14ac:dyDescent="0.3">
      <c r="A568" s="57">
        <f t="shared" si="153"/>
        <v>45.846705556696037</v>
      </c>
      <c r="B568" s="12">
        <f t="shared" si="170"/>
        <v>7.2967298138268397</v>
      </c>
      <c r="C568" s="57" t="str">
        <f t="shared" si="154"/>
        <v>3.60563900281783-2147.73345019404i</v>
      </c>
      <c r="D568" s="57" t="str">
        <f t="shared" si="155"/>
        <v>3.47083333193694-1454.12127324979i</v>
      </c>
      <c r="E568" s="57" t="str">
        <f t="shared" si="156"/>
        <v>162.469537831836+0.00435435095600482i</v>
      </c>
      <c r="F568" s="57" t="str">
        <f t="shared" si="157"/>
        <v>3.0795795788488-27292.0646801729i</v>
      </c>
      <c r="G568" s="57" t="str">
        <f t="shared" si="158"/>
        <v>0.999999999762702-0.0000154044930633944i</v>
      </c>
      <c r="H568" s="57" t="str">
        <f t="shared" si="159"/>
        <v>550.000302942865-0.0839915058517978i</v>
      </c>
      <c r="I568" s="57" t="str">
        <f t="shared" si="160"/>
        <v>-4.05236028980925-101629.565883721i</v>
      </c>
      <c r="K568" s="57" t="str">
        <f t="shared" si="161"/>
        <v>0.00909090387158392-6.68073238678506E-06i</v>
      </c>
      <c r="L568" s="57" t="str">
        <f t="shared" si="162"/>
        <v>0.00075-90.882575227003i</v>
      </c>
      <c r="M568" s="57" t="str">
        <f t="shared" si="163"/>
        <v>0.00075-14.3197334916496i</v>
      </c>
      <c r="N568" s="57">
        <f t="shared" si="164"/>
        <v>90.096188706847187</v>
      </c>
      <c r="O568" s="57">
        <f t="shared" si="165"/>
        <v>66.639619863652626</v>
      </c>
      <c r="P568" s="371">
        <f t="shared" si="166"/>
        <v>66.639619863652626</v>
      </c>
      <c r="Q568" s="371">
        <f t="shared" si="167"/>
        <v>-89.903811293152813</v>
      </c>
      <c r="R568" s="12">
        <f t="shared" si="168"/>
        <v>90.096188706847187</v>
      </c>
      <c r="S568" s="57">
        <f t="shared" si="169"/>
        <v>7.2967298138268393E-3</v>
      </c>
      <c r="T568" s="12">
        <f t="shared" si="152"/>
        <v>66.639619863652626</v>
      </c>
    </row>
    <row r="569" spans="1:20" x14ac:dyDescent="0.3">
      <c r="A569" s="57">
        <f t="shared" si="153"/>
        <v>46.020923037811478</v>
      </c>
      <c r="B569" s="12">
        <f t="shared" si="170"/>
        <v>7.3244573871193817</v>
      </c>
      <c r="C569" s="57" t="str">
        <f t="shared" si="154"/>
        <v>3.60563898791814-2139.60297831958i</v>
      </c>
      <c r="D569" s="57" t="str">
        <f t="shared" si="155"/>
        <v>3.47083333192631-1448.61653096223i</v>
      </c>
      <c r="E569" s="57" t="str">
        <f t="shared" si="156"/>
        <v>162.46953783846+0.00437089749581855i</v>
      </c>
      <c r="F569" s="57" t="str">
        <f t="shared" si="157"/>
        <v>3.07957957884323-27188.7474402611i</v>
      </c>
      <c r="G569" s="57" t="str">
        <f t="shared" si="158"/>
        <v>0.999999999760895-0.0000154630301370074i</v>
      </c>
      <c r="H569" s="57" t="str">
        <f t="shared" si="159"/>
        <v>550.000305249606-0.0843106761825078i</v>
      </c>
      <c r="I569" s="57" t="str">
        <f t="shared" si="160"/>
        <v>-4.05236072211059-101244.83594804i</v>
      </c>
      <c r="K569" s="57" t="str">
        <f t="shared" si="161"/>
        <v>0.00909090383184168-6.70611913867651E-06i</v>
      </c>
      <c r="L569" s="57" t="str">
        <f t="shared" si="162"/>
        <v>0.00075-90.5385288174958i</v>
      </c>
      <c r="M569" s="57" t="str">
        <f t="shared" si="163"/>
        <v>0.00075-14.2655244985551i</v>
      </c>
      <c r="N569" s="57">
        <f t="shared" si="164"/>
        <v>90.096554221969427</v>
      </c>
      <c r="O569" s="57">
        <f t="shared" si="165"/>
        <v>66.606676208565673</v>
      </c>
      <c r="P569" s="371">
        <f t="shared" si="166"/>
        <v>66.606676208565673</v>
      </c>
      <c r="Q569" s="371">
        <f t="shared" si="167"/>
        <v>-89.903445778030573</v>
      </c>
      <c r="R569" s="12">
        <f t="shared" si="168"/>
        <v>90.096554221969427</v>
      </c>
      <c r="S569" s="57">
        <f t="shared" si="169"/>
        <v>7.3244573871193821E-3</v>
      </c>
      <c r="T569" s="12">
        <f t="shared" si="152"/>
        <v>66.606676208565673</v>
      </c>
    </row>
    <row r="570" spans="1:20" x14ac:dyDescent="0.3">
      <c r="A570" s="57">
        <f t="shared" si="153"/>
        <v>46.195802545355164</v>
      </c>
      <c r="B570" s="12">
        <f t="shared" si="170"/>
        <v>7.3522903251904355</v>
      </c>
      <c r="C570" s="57" t="str">
        <f t="shared" si="154"/>
        <v>3.60563897290499-2131.50328535231i</v>
      </c>
      <c r="D570" s="57" t="str">
        <f t="shared" si="155"/>
        <v>3.47083333191559-1443.13262750981i</v>
      </c>
      <c r="E570" s="57" t="str">
        <f t="shared" si="156"/>
        <v>162.469537845135+0.00438750691255413i</v>
      </c>
      <c r="F570" s="57" t="str">
        <f t="shared" si="157"/>
        <v>3.07957957883765-27085.8213196091i</v>
      </c>
      <c r="G570" s="57" t="str">
        <f t="shared" si="158"/>
        <v>0.999999999759074-0.0000155217896514997i</v>
      </c>
      <c r="H570" s="57" t="str">
        <f t="shared" si="159"/>
        <v>550.000307573909-0.0846310593903201i</v>
      </c>
      <c r="I570" s="57" t="str">
        <f t="shared" si="160"/>
        <v>-4.05236115770281-100861.562453314i</v>
      </c>
      <c r="K570" s="57" t="str">
        <f t="shared" si="161"/>
        <v>0.00909090379179686-6.73160235986842E-06i</v>
      </c>
      <c r="L570" s="57" t="str">
        <f t="shared" si="162"/>
        <v>0.00075-90.195784835123i</v>
      </c>
      <c r="M570" s="57" t="str">
        <f t="shared" si="163"/>
        <v>0.00075-14.2115207198197i</v>
      </c>
      <c r="N570" s="57">
        <f t="shared" si="164"/>
        <v>90.096921126026643</v>
      </c>
      <c r="O570" s="57">
        <f t="shared" si="165"/>
        <v>66.573732554787256</v>
      </c>
      <c r="P570" s="371">
        <f t="shared" si="166"/>
        <v>66.573732554787256</v>
      </c>
      <c r="Q570" s="371">
        <f t="shared" si="167"/>
        <v>-89.903078873973357</v>
      </c>
      <c r="R570" s="12">
        <f t="shared" si="168"/>
        <v>90.096921126026643</v>
      </c>
      <c r="S570" s="57">
        <f t="shared" si="169"/>
        <v>7.3522903251904354E-3</v>
      </c>
      <c r="T570" s="12">
        <f t="shared" si="152"/>
        <v>66.573732554787256</v>
      </c>
    </row>
    <row r="571" spans="1:20" x14ac:dyDescent="0.3">
      <c r="A571" s="57">
        <f t="shared" si="153"/>
        <v>46.371346595027518</v>
      </c>
      <c r="B571" s="12">
        <f t="shared" si="170"/>
        <v>7.3802290284261591</v>
      </c>
      <c r="C571" s="57" t="str">
        <f t="shared" si="154"/>
        <v>3.60563895777758-2123.43425477539i</v>
      </c>
      <c r="D571" s="57" t="str">
        <f t="shared" si="155"/>
        <v>3.47083333190482-1437.66948400473i</v>
      </c>
      <c r="E571" s="57" t="str">
        <f t="shared" si="156"/>
        <v>162.469537851861+0.00440417944514497i</v>
      </c>
      <c r="F571" s="57" t="str">
        <f t="shared" si="157"/>
        <v>3.07957957883197-26983.2848375903i</v>
      </c>
      <c r="G571" s="57" t="str">
        <f t="shared" si="158"/>
        <v>0.99999999975724-0.0000155807724521468i</v>
      </c>
      <c r="H571" s="57" t="str">
        <f t="shared" si="159"/>
        <v>550.000309915912-0.0849526600845146i</v>
      </c>
      <c r="I571" s="57" t="str">
        <f t="shared" si="160"/>
        <v>-4.05236159661232-100479.739886026i</v>
      </c>
      <c r="K571" s="57" t="str">
        <f t="shared" si="161"/>
        <v>0.00909090375144711-6.75718241693997E-06i</v>
      </c>
      <c r="L571" s="57" t="str">
        <f t="shared" si="162"/>
        <v>0.00075-89.854338349395i</v>
      </c>
      <c r="M571" s="57" t="str">
        <f t="shared" si="163"/>
        <v>0.00075-14.1577213785811i</v>
      </c>
      <c r="N571" s="57">
        <f t="shared" si="164"/>
        <v>90.097289424296548</v>
      </c>
      <c r="O571" s="57">
        <f t="shared" si="165"/>
        <v>66.540788902327193</v>
      </c>
      <c r="P571" s="371">
        <f t="shared" si="166"/>
        <v>66.540788902327193</v>
      </c>
      <c r="Q571" s="371">
        <f t="shared" si="167"/>
        <v>-89.902710575703452</v>
      </c>
      <c r="R571" s="12">
        <f t="shared" si="168"/>
        <v>90.097289424296548</v>
      </c>
      <c r="S571" s="57">
        <f t="shared" si="169"/>
        <v>7.3802290284261593E-3</v>
      </c>
      <c r="T571" s="12">
        <f t="shared" si="152"/>
        <v>66.540788902327193</v>
      </c>
    </row>
    <row r="572" spans="1:20" x14ac:dyDescent="0.3">
      <c r="A572" s="57">
        <f t="shared" si="153"/>
        <v>46.547557712088626</v>
      </c>
      <c r="B572" s="12">
        <f t="shared" si="170"/>
        <v>7.408273898734179</v>
      </c>
      <c r="C572" s="57" t="str">
        <f t="shared" si="154"/>
        <v>3.60563894253494-2115.3957705131i</v>
      </c>
      <c r="D572" s="57" t="str">
        <f t="shared" si="155"/>
        <v>3.47083333189392-1432.22702185783i</v>
      </c>
      <c r="E572" s="57" t="str">
        <f t="shared" si="156"/>
        <v>162.469537858639+0.004420915333432i</v>
      </c>
      <c r="F572" s="57" t="str">
        <f t="shared" si="157"/>
        <v>3.07957957882628-26881.1365191828i</v>
      </c>
      <c r="G572" s="57" t="str">
        <f t="shared" si="158"/>
        <v>0.999999999755391-0.0000156399793874361i</v>
      </c>
      <c r="H572" s="57" t="str">
        <f t="shared" si="159"/>
        <v>550.000312275749-0.0852754828918888i</v>
      </c>
      <c r="I572" s="57" t="str">
        <f t="shared" si="160"/>
        <v>-4.05236203886461-100099.36275353i</v>
      </c>
      <c r="K572" s="57" t="str">
        <f t="shared" si="161"/>
        <v>0.00909090371079009-6.78285967786333E-06i</v>
      </c>
      <c r="L572" s="57" t="str">
        <f t="shared" si="162"/>
        <v>0.00075-89.5141844484905i</v>
      </c>
      <c r="M572" s="57" t="str">
        <f t="shared" si="163"/>
        <v>0.00075-14.1041257009177i</v>
      </c>
      <c r="N572" s="57">
        <f t="shared" si="164"/>
        <v>90.097659122076905</v>
      </c>
      <c r="O572" s="57">
        <f t="shared" si="165"/>
        <v>66.507845251195491</v>
      </c>
      <c r="P572" s="371">
        <f t="shared" si="166"/>
        <v>66.507845251195491</v>
      </c>
      <c r="Q572" s="371">
        <f t="shared" si="167"/>
        <v>-89.902340877923095</v>
      </c>
      <c r="R572" s="12">
        <f t="shared" si="168"/>
        <v>90.097659122076905</v>
      </c>
      <c r="S572" s="57">
        <f t="shared" si="169"/>
        <v>7.408273898734179E-3</v>
      </c>
      <c r="T572" s="12">
        <f t="shared" si="152"/>
        <v>66.507845251195491</v>
      </c>
    </row>
    <row r="573" spans="1:20" x14ac:dyDescent="0.3">
      <c r="A573" s="57">
        <f t="shared" si="153"/>
        <v>46.72443843139456</v>
      </c>
      <c r="B573" s="12">
        <f t="shared" si="170"/>
        <v>7.4364253395493689</v>
      </c>
      <c r="C573" s="57" t="str">
        <f t="shared" si="154"/>
        <v>3.60563892717622-2107.38771692916i</v>
      </c>
      <c r="D573" s="57" t="str">
        <f t="shared" si="155"/>
        <v>3.47083333188296-1426.80516277748i</v>
      </c>
      <c r="E573" s="57" t="str">
        <f t="shared" si="156"/>
        <v>162.469537865467+0.00443771481816771i</v>
      </c>
      <c r="F573" s="57" t="str">
        <f t="shared" si="157"/>
        <v>3.07957957882055-26779.3748949487i</v>
      </c>
      <c r="G573" s="57" t="str">
        <f t="shared" si="158"/>
        <v>0.999999999753528-0.0000156994113090791i</v>
      </c>
      <c r="H573" s="57" t="str">
        <f t="shared" si="159"/>
        <v>550.000314653553-0.0855995324568122i</v>
      </c>
      <c r="I573" s="57" t="str">
        <f t="shared" si="160"/>
        <v>-4.05236248448347-99720.4255839725i</v>
      </c>
      <c r="K573" s="57" t="str">
        <f t="shared" si="161"/>
        <v>0.00909090366982352-6.80863451200909E-06i</v>
      </c>
      <c r="L573" s="57" t="str">
        <f t="shared" si="162"/>
        <v>0.00075-89.1753182391818i</v>
      </c>
      <c r="M573" s="57" t="str">
        <f t="shared" si="163"/>
        <v>0.00075-14.0507329158375i</v>
      </c>
      <c r="N573" s="57">
        <f t="shared" si="164"/>
        <v>90.098030224685573</v>
      </c>
      <c r="O573" s="57">
        <f t="shared" si="165"/>
        <v>66.474901601402308</v>
      </c>
      <c r="P573" s="371">
        <f t="shared" si="166"/>
        <v>66.474901601402308</v>
      </c>
      <c r="Q573" s="371">
        <f t="shared" si="167"/>
        <v>-89.901969775314427</v>
      </c>
      <c r="R573" s="12">
        <f t="shared" si="168"/>
        <v>90.098030224685573</v>
      </c>
      <c r="S573" s="57">
        <f t="shared" si="169"/>
        <v>7.4364253395493686E-3</v>
      </c>
      <c r="T573" s="12">
        <f t="shared" si="152"/>
        <v>66.474901601402308</v>
      </c>
    </row>
    <row r="574" spans="1:20" x14ac:dyDescent="0.3">
      <c r="A574" s="57">
        <f t="shared" si="153"/>
        <v>46.90199129743386</v>
      </c>
      <c r="B574" s="12">
        <f t="shared" si="170"/>
        <v>7.4646837558396566</v>
      </c>
      <c r="C574" s="57" t="str">
        <f t="shared" si="154"/>
        <v>3.60563891170062-2099.40997882506i</v>
      </c>
      <c r="D574" s="57" t="str">
        <f t="shared" si="155"/>
        <v>3.47083333187193-1421.40382876841i</v>
      </c>
      <c r="E574" s="57" t="str">
        <f t="shared" si="156"/>
        <v>162.469537872349+0.0044545781410194i</v>
      </c>
      <c r="F574" s="57" t="str">
        <f t="shared" si="157"/>
        <v>3.07957957881476-26677.998501013i</v>
      </c>
      <c r="G574" s="57" t="str">
        <f t="shared" si="158"/>
        <v>0.999999999751652-0.0000157590690720241i</v>
      </c>
      <c r="H574" s="57" t="str">
        <f t="shared" si="159"/>
        <v>550.000317049463-0.0859248134413209i</v>
      </c>
      <c r="I574" s="57" t="str">
        <f t="shared" si="160"/>
        <v>-4.05236293349536-99342.9229262157i</v>
      </c>
      <c r="K574" s="57" t="str">
        <f t="shared" si="161"/>
        <v>0.00909090362854502-6.83450729015123E-06i</v>
      </c>
      <c r="L574" s="57" t="str">
        <f t="shared" si="162"/>
        <v>0.00075-88.8377348467643i</v>
      </c>
      <c r="M574" s="57" t="str">
        <f t="shared" si="163"/>
        <v>0.00075-13.9975422552674i</v>
      </c>
      <c r="N574" s="57">
        <f t="shared" si="164"/>
        <v>90.098402737460631</v>
      </c>
      <c r="O574" s="57">
        <f t="shared" si="165"/>
        <v>66.441957952957978</v>
      </c>
      <c r="P574" s="371">
        <f t="shared" si="166"/>
        <v>66.441957952957978</v>
      </c>
      <c r="Q574" s="371">
        <f t="shared" si="167"/>
        <v>-89.901597262539369</v>
      </c>
      <c r="R574" s="12">
        <f t="shared" si="168"/>
        <v>90.098402737460631</v>
      </c>
      <c r="S574" s="57">
        <f t="shared" si="169"/>
        <v>7.4646837558396562E-3</v>
      </c>
      <c r="T574" s="12">
        <f t="shared" si="152"/>
        <v>66.441957952957978</v>
      </c>
    </row>
    <row r="575" spans="1:20" x14ac:dyDescent="0.3">
      <c r="A575" s="57">
        <f t="shared" si="153"/>
        <v>47.080218864364106</v>
      </c>
      <c r="B575" s="12">
        <f t="shared" si="170"/>
        <v>7.4930495541118471</v>
      </c>
      <c r="C575" s="57" t="str">
        <f t="shared" si="154"/>
        <v>3.60563889610713-2091.46244143831i</v>
      </c>
      <c r="D575" s="57" t="str">
        <f t="shared" si="155"/>
        <v>3.47083333186081-1416.02294213062i</v>
      </c>
      <c r="E575" s="57" t="str">
        <f t="shared" si="156"/>
        <v>162.469537879281+0.00447150554457278i</v>
      </c>
      <c r="F575" s="57" t="str">
        <f t="shared" si="157"/>
        <v>3.07957957880894-26577.0058790422i</v>
      </c>
      <c r="G575" s="57" t="str">
        <f t="shared" si="158"/>
        <v>0.999999999749761-0.0000158189535344678i</v>
      </c>
      <c r="H575" s="57" t="str">
        <f t="shared" si="159"/>
        <v>550.000319463612-0.0862513305251633i</v>
      </c>
      <c r="I575" s="57" t="str">
        <f t="shared" si="160"/>
        <v>-4.05236338592545-98966.8493497563i</v>
      </c>
      <c r="K575" s="57" t="str">
        <f t="shared" si="161"/>
        <v>0.00909090358695226-6.86047838447269E-06i</v>
      </c>
      <c r="L575" s="57" t="str">
        <f t="shared" si="162"/>
        <v>0.00075-88.501429414987i</v>
      </c>
      <c r="M575" s="57" t="str">
        <f t="shared" si="163"/>
        <v>0.00075-13.9445529540421i</v>
      </c>
      <c r="N575" s="57">
        <f t="shared" si="164"/>
        <v>90.09877666576044</v>
      </c>
      <c r="O575" s="57">
        <f t="shared" si="165"/>
        <v>66.409014305872574</v>
      </c>
      <c r="P575" s="371">
        <f t="shared" si="166"/>
        <v>66.409014305872574</v>
      </c>
      <c r="Q575" s="371">
        <f t="shared" si="167"/>
        <v>-89.90122333423956</v>
      </c>
      <c r="R575" s="12">
        <f t="shared" si="168"/>
        <v>90.09877666576044</v>
      </c>
      <c r="S575" s="57">
        <f t="shared" si="169"/>
        <v>7.4930495541118474E-3</v>
      </c>
      <c r="T575" s="12">
        <f t="shared" si="152"/>
        <v>66.409014305872574</v>
      </c>
    </row>
    <row r="576" spans="1:20" x14ac:dyDescent="0.3">
      <c r="A576" s="57">
        <f t="shared" si="153"/>
        <v>47.259123696048697</v>
      </c>
      <c r="B576" s="12">
        <f t="shared" si="170"/>
        <v>7.5215231424174727</v>
      </c>
      <c r="C576" s="57" t="str">
        <f t="shared" si="154"/>
        <v>3.60563888039491-2083.54499044092i</v>
      </c>
      <c r="D576" s="57" t="str">
        <f t="shared" si="155"/>
        <v>3.47083333184959-1410.66242545824i</v>
      </c>
      <c r="E576" s="57" t="str">
        <f t="shared" si="156"/>
        <v>162.469537886268+0.00448849727233551i</v>
      </c>
      <c r="F576" s="57" t="str">
        <f t="shared" si="157"/>
        <v>3.07957957880307-26476.3955762234i</v>
      </c>
      <c r="G576" s="57" t="str">
        <f t="shared" si="158"/>
        <v>0.999999999747855-0.0000158790655578686i</v>
      </c>
      <c r="H576" s="57" t="str">
        <f t="shared" si="159"/>
        <v>550.000321896152-0.0865790884058967i</v>
      </c>
      <c r="I576" s="57" t="str">
        <f t="shared" si="160"/>
        <v>-4.05236384180277-98592.1994446515i</v>
      </c>
      <c r="K576" s="57" t="str">
        <f t="shared" si="161"/>
        <v>0.00909090354504267-0.0000068865481685704i</v>
      </c>
      <c r="L576" s="57" t="str">
        <f t="shared" si="162"/>
        <v>0.00075-88.1663971059843i</v>
      </c>
      <c r="M576" s="57" t="str">
        <f t="shared" si="163"/>
        <v>0.00075-13.8917642498925i</v>
      </c>
      <c r="N576" s="57">
        <f t="shared" si="164"/>
        <v>90.099152014963735</v>
      </c>
      <c r="O576" s="57">
        <f t="shared" si="165"/>
        <v>66.376070660156429</v>
      </c>
      <c r="P576" s="371">
        <f t="shared" si="166"/>
        <v>66.376070660156429</v>
      </c>
      <c r="Q576" s="371">
        <f t="shared" si="167"/>
        <v>-89.900847985036265</v>
      </c>
      <c r="R576" s="12">
        <f t="shared" si="168"/>
        <v>90.099152014963735</v>
      </c>
      <c r="S576" s="57">
        <f t="shared" si="169"/>
        <v>7.5215231424174724E-3</v>
      </c>
      <c r="T576" s="12">
        <f t="shared" si="152"/>
        <v>66.376070660156429</v>
      </c>
    </row>
    <row r="577" spans="1:20" x14ac:dyDescent="0.3">
      <c r="A577" s="57">
        <f t="shared" si="153"/>
        <v>47.438708366093685</v>
      </c>
      <c r="B577" s="12">
        <f t="shared" si="170"/>
        <v>7.5501049303586596</v>
      </c>
      <c r="C577" s="57" t="str">
        <f t="shared" si="154"/>
        <v>3.60563886456305-2075.65751193773i</v>
      </c>
      <c r="D577" s="57" t="str">
        <f t="shared" si="155"/>
        <v>3.47083333183829-1405.32220163844i</v>
      </c>
      <c r="E577" s="57" t="str">
        <f t="shared" si="156"/>
        <v>162.469537893307+0.0045055535687402i</v>
      </c>
      <c r="F577" s="57" t="str">
        <f t="shared" si="157"/>
        <v>3.07957957879717-26376.1661452439i</v>
      </c>
      <c r="G577" s="57" t="str">
        <f t="shared" si="158"/>
        <v>0.999999999745935-0.0000159394060069579i</v>
      </c>
      <c r="H577" s="57" t="str">
        <f t="shared" si="159"/>
        <v>550.000324347208-0.0869080917988889i</v>
      </c>
      <c r="I577" s="57" t="str">
        <f t="shared" si="160"/>
        <v>-4.05236430114929-98218.967821435i</v>
      </c>
      <c r="K577" s="57" t="str">
        <f t="shared" si="161"/>
        <v>0.00909090350281406-6.91271701746149E-06i</v>
      </c>
      <c r="L577" s="57" t="str">
        <f t="shared" si="162"/>
        <v>0.00075-87.8326331002035i</v>
      </c>
      <c r="M577" s="57" t="str">
        <f t="shared" si="163"/>
        <v>0.00075-13.8391753834354i</v>
      </c>
      <c r="N577" s="57">
        <f t="shared" si="164"/>
        <v>90.099528790469648</v>
      </c>
      <c r="O577" s="57">
        <f t="shared" si="165"/>
        <v>66.343127015820116</v>
      </c>
      <c r="P577" s="371">
        <f t="shared" si="166"/>
        <v>66.343127015820116</v>
      </c>
      <c r="Q577" s="371">
        <f t="shared" si="167"/>
        <v>-89.900471209530352</v>
      </c>
      <c r="R577" s="12">
        <f t="shared" si="168"/>
        <v>90.099528790469648</v>
      </c>
      <c r="S577" s="57">
        <f t="shared" si="169"/>
        <v>7.5501049303586592E-3</v>
      </c>
      <c r="T577" s="12">
        <f t="shared" si="152"/>
        <v>66.343127015820116</v>
      </c>
    </row>
    <row r="578" spans="1:20" x14ac:dyDescent="0.3">
      <c r="A578" s="57">
        <f t="shared" si="153"/>
        <v>47.618975457884837</v>
      </c>
      <c r="B578" s="12">
        <f t="shared" si="170"/>
        <v>7.5787953290940226</v>
      </c>
      <c r="C578" s="57" t="str">
        <f t="shared" si="154"/>
        <v>3.60563884861062-2067.79989246469i</v>
      </c>
      <c r="D578" s="57" t="str">
        <f t="shared" si="155"/>
        <v>3.4708333318269-1400.00219385032i</v>
      </c>
      <c r="E578" s="57" t="str">
        <f t="shared" si="156"/>
        <v>162.469537900399+0.00452267467914871i</v>
      </c>
      <c r="F578" s="57" t="str">
        <f t="shared" si="157"/>
        <v>3.07957957879123-26276.3161442695i</v>
      </c>
      <c r="G578" s="57" t="str">
        <f t="shared" si="158"/>
        <v>0.999999999744001-0.0000159999757497533i</v>
      </c>
      <c r="H578" s="57" t="str">
        <f t="shared" si="159"/>
        <v>550.000326816928-0.087238345437471i</v>
      </c>
      <c r="I578" s="57" t="str">
        <f t="shared" si="160"/>
        <v>-4.05236476399383-97847.1491110452i</v>
      </c>
      <c r="K578" s="57" t="str">
        <f t="shared" si="161"/>
        <v>0.0090909034602639-6.93898530758754E-06i</v>
      </c>
      <c r="L578" s="57" t="str">
        <f t="shared" si="162"/>
        <v>0.00075-87.5001325963373i</v>
      </c>
      <c r="M578" s="57" t="str">
        <f t="shared" si="163"/>
        <v>0.00075-13.7867855981624i</v>
      </c>
      <c r="N578" s="57">
        <f t="shared" si="164"/>
        <v>90.0999069976979</v>
      </c>
      <c r="O578" s="57">
        <f t="shared" si="165"/>
        <v>66.310183372874036</v>
      </c>
      <c r="P578" s="371">
        <f t="shared" si="166"/>
        <v>66.310183372874036</v>
      </c>
      <c r="Q578" s="371">
        <f t="shared" si="167"/>
        <v>-89.9000930023021</v>
      </c>
      <c r="R578" s="12">
        <f t="shared" si="168"/>
        <v>90.0999069976979</v>
      </c>
      <c r="S578" s="57">
        <f t="shared" si="169"/>
        <v>7.578795329094023E-3</v>
      </c>
      <c r="T578" s="12">
        <f t="shared" si="152"/>
        <v>66.310183372874036</v>
      </c>
    </row>
    <row r="579" spans="1:20" x14ac:dyDescent="0.3">
      <c r="A579" s="57">
        <f t="shared" si="153"/>
        <v>47.799927564624802</v>
      </c>
      <c r="B579" s="12">
        <f t="shared" si="170"/>
        <v>7.6075947513445801</v>
      </c>
      <c r="C579" s="57" t="str">
        <f t="shared" si="154"/>
        <v>3.60563883253676-2059.97201898732i</v>
      </c>
      <c r="D579" s="57" t="str">
        <f t="shared" si="155"/>
        <v>3.47083333181543-1394.70232556377i</v>
      </c>
      <c r="E579" s="57" t="str">
        <f t="shared" si="156"/>
        <v>162.469537907546+0.00453986084985517i</v>
      </c>
      <c r="F579" s="57" t="str">
        <f t="shared" si="157"/>
        <v>3.07957957878521-26176.8441369243i</v>
      </c>
      <c r="G579" s="57" t="str">
        <f t="shared" si="158"/>
        <v>0.999999999742051-0.000016060775657571i</v>
      </c>
      <c r="H579" s="57" t="str">
        <f t="shared" si="159"/>
        <v>550.000329305455-0.0875698540729525i</v>
      </c>
      <c r="I579" s="57" t="str">
        <f t="shared" si="160"/>
        <v>-4.05236523036346-97476.7379647447i</v>
      </c>
      <c r="K579" s="57" t="str">
        <f t="shared" si="161"/>
        <v>0.00909090341738972-6.96535341682076E-06i</v>
      </c>
      <c r="L579" s="57" t="str">
        <f t="shared" si="162"/>
        <v>0.00075-87.1688908112544i</v>
      </c>
      <c r="M579" s="57" t="str">
        <f t="shared" si="163"/>
        <v>0.00075-13.7345941404288i</v>
      </c>
      <c r="N579" s="57">
        <f t="shared" si="164"/>
        <v>90.100286642088705</v>
      </c>
      <c r="O579" s="57">
        <f t="shared" si="165"/>
        <v>66.277239731328862</v>
      </c>
      <c r="P579" s="371">
        <f t="shared" si="166"/>
        <v>66.277239731328862</v>
      </c>
      <c r="Q579" s="371">
        <f t="shared" si="167"/>
        <v>-89.899713357911295</v>
      </c>
      <c r="R579" s="12">
        <f t="shared" si="168"/>
        <v>90.100286642088705</v>
      </c>
      <c r="S579" s="57">
        <f t="shared" si="169"/>
        <v>7.6075947513445799E-3</v>
      </c>
      <c r="T579" s="12">
        <f t="shared" si="152"/>
        <v>66.277239731328862</v>
      </c>
    </row>
    <row r="580" spans="1:20" x14ac:dyDescent="0.3">
      <c r="A580" s="57">
        <f t="shared" si="153"/>
        <v>47.981567289370375</v>
      </c>
      <c r="B580" s="12">
        <f t="shared" si="170"/>
        <v>7.6365036113996894</v>
      </c>
      <c r="C580" s="57" t="str">
        <f t="shared" si="154"/>
        <v>3.60563881634045-2052.17377889901i</v>
      </c>
      <c r="D580" s="57" t="str">
        <f t="shared" si="155"/>
        <v>3.47083333180386-1389.42252053841i</v>
      </c>
      <c r="E580" s="57" t="str">
        <f t="shared" si="156"/>
        <v>162.469537914747+0.00455711232808964i</v>
      </c>
      <c r="F580" s="57" t="str">
        <f t="shared" si="157"/>
        <v>3.07957957877917-26077.7486922703i</v>
      </c>
      <c r="G580" s="57" t="str">
        <f t="shared" si="158"/>
        <v>0.999999999740087-0.0000161218066050381i</v>
      </c>
      <c r="H580" s="57" t="str">
        <f t="shared" si="159"/>
        <v>550.000331812934-0.0879026224746991i</v>
      </c>
      <c r="I580" s="57" t="str">
        <f t="shared" si="160"/>
        <v>-4.05236570028472-97107.729054046i</v>
      </c>
      <c r="K580" s="57" t="str">
        <f t="shared" si="161"/>
        <v>0.00909090337418902-6.99182172446924E-06i</v>
      </c>
      <c r="L580" s="57" t="str">
        <f t="shared" si="162"/>
        <v>0.00075-86.8389029799309i</v>
      </c>
      <c r="M580" s="57" t="str">
        <f t="shared" si="163"/>
        <v>0.00075-13.6826002594429i</v>
      </c>
      <c r="N580" s="57">
        <f t="shared" si="164"/>
        <v>90.100667729103023</v>
      </c>
      <c r="O580" s="57">
        <f t="shared" si="165"/>
        <v>66.24429609119511</v>
      </c>
      <c r="P580" s="371">
        <f t="shared" si="166"/>
        <v>66.24429609119511</v>
      </c>
      <c r="Q580" s="371">
        <f t="shared" si="167"/>
        <v>-89.899332270896977</v>
      </c>
      <c r="R580" s="12">
        <f t="shared" si="168"/>
        <v>90.100667729103023</v>
      </c>
      <c r="S580" s="57">
        <f t="shared" si="169"/>
        <v>7.6365036113996898E-3</v>
      </c>
      <c r="T580" s="12">
        <f t="shared" si="152"/>
        <v>66.24429609119511</v>
      </c>
    </row>
    <row r="581" spans="1:20" x14ac:dyDescent="0.3">
      <c r="A581" s="57">
        <f t="shared" si="153"/>
        <v>48.16389724506999</v>
      </c>
      <c r="B581" s="12">
        <f t="shared" si="170"/>
        <v>7.6655223251230087</v>
      </c>
      <c r="C581" s="57" t="str">
        <f t="shared" si="154"/>
        <v>3.60563880002089-2044.4050600195i</v>
      </c>
      <c r="D581" s="57" t="str">
        <f t="shared" si="155"/>
        <v>3.47083333179223-1384.16270282247i</v>
      </c>
      <c r="E581" s="57" t="str">
        <f t="shared" si="156"/>
        <v>162.469537922003+0.00457442936202148i</v>
      </c>
      <c r="F581" s="57" t="str">
        <f t="shared" si="157"/>
        <v>3.07957957877306-25979.028384786i</v>
      </c>
      <c r="G581" s="57" t="str">
        <f t="shared" si="158"/>
        <v>0.999999999738108-0.0000161830694701053i</v>
      </c>
      <c r="H581" s="57" t="str">
        <f t="shared" si="159"/>
        <v>550.000334339499-0.0882366554301892i</v>
      </c>
      <c r="I581" s="57" t="str">
        <f t="shared" si="160"/>
        <v>-4.05236617378205-96740.1170706294i</v>
      </c>
      <c r="K581" s="57" t="str">
        <f t="shared" si="161"/>
        <v>0.00909090333065949-0.0000070183906112826i</v>
      </c>
      <c r="L581" s="57" t="str">
        <f t="shared" si="162"/>
        <v>0.00075-86.5101643553806i</v>
      </c>
      <c r="M581" s="57" t="str">
        <f t="shared" si="163"/>
        <v>0.00075-13.6308032072553i</v>
      </c>
      <c r="N581" s="57">
        <f t="shared" si="164"/>
        <v>90.101050264222508</v>
      </c>
      <c r="O581" s="57">
        <f t="shared" si="165"/>
        <v>66.211352452483766</v>
      </c>
      <c r="P581" s="371">
        <f t="shared" si="166"/>
        <v>66.211352452483766</v>
      </c>
      <c r="Q581" s="371">
        <f t="shared" si="167"/>
        <v>-89.898949735777492</v>
      </c>
      <c r="R581" s="12">
        <f t="shared" si="168"/>
        <v>90.101050264222508</v>
      </c>
      <c r="S581" s="57">
        <f t="shared" si="169"/>
        <v>7.6655223251230085E-3</v>
      </c>
      <c r="T581" s="12">
        <f t="shared" si="152"/>
        <v>66.211352452483766</v>
      </c>
    </row>
    <row r="582" spans="1:20" x14ac:dyDescent="0.3">
      <c r="A582" s="57">
        <f t="shared" si="153"/>
        <v>48.346920054601256</v>
      </c>
      <c r="B582" s="12">
        <f t="shared" si="170"/>
        <v>7.6946513099584761</v>
      </c>
      <c r="C582" s="57" t="str">
        <f t="shared" si="154"/>
        <v>3.60563878357703-2036.6657505931i</v>
      </c>
      <c r="D582" s="57" t="str">
        <f t="shared" si="155"/>
        <v>3.4708333317805-1378.9227967517i</v>
      </c>
      <c r="E582" s="57" t="str">
        <f t="shared" si="156"/>
        <v>162.469537929314+0.00459181220076324i</v>
      </c>
      <c r="F582" s="57" t="str">
        <f t="shared" si="157"/>
        <v>3.07957957876693-25880.6817943471i</v>
      </c>
      <c r="G582" s="57" t="str">
        <f t="shared" si="158"/>
        <v>0.999999999736114-0.0000162445651340593i</v>
      </c>
      <c r="H582" s="57" t="str">
        <f t="shared" si="159"/>
        <v>550.000336885307-0.0885719577451382i</v>
      </c>
      <c r="I582" s="57" t="str">
        <f t="shared" si="160"/>
        <v>-4.05236665088675-96373.8967262767i</v>
      </c>
      <c r="K582" s="57" t="str">
        <f t="shared" si="161"/>
        <v>0.00909090328679842-7.04506045945671E-06i</v>
      </c>
      <c r="L582" s="57" t="str">
        <f t="shared" si="162"/>
        <v>0.00075-86.182670208588i</v>
      </c>
      <c r="M582" s="57" t="str">
        <f t="shared" si="163"/>
        <v>0.00075-13.5792022387481i</v>
      </c>
      <c r="N582" s="57">
        <f t="shared" si="164"/>
        <v>90.101434252949716</v>
      </c>
      <c r="O582" s="57">
        <f t="shared" si="165"/>
        <v>66.178408815205358</v>
      </c>
      <c r="P582" s="371">
        <f t="shared" si="166"/>
        <v>66.178408815205358</v>
      </c>
      <c r="Q582" s="371">
        <f t="shared" si="167"/>
        <v>-89.898565747050284</v>
      </c>
      <c r="R582" s="12">
        <f t="shared" si="168"/>
        <v>90.101434252949716</v>
      </c>
      <c r="S582" s="57">
        <f t="shared" si="169"/>
        <v>7.6946513099584758E-3</v>
      </c>
      <c r="T582" s="12">
        <f t="shared" si="152"/>
        <v>66.178408815205358</v>
      </c>
    </row>
    <row r="583" spans="1:20" x14ac:dyDescent="0.3">
      <c r="A583" s="57">
        <f t="shared" si="153"/>
        <v>48.530638350808736</v>
      </c>
      <c r="B583" s="12">
        <f t="shared" si="170"/>
        <v>7.7238909849363182</v>
      </c>
      <c r="C583" s="57" t="str">
        <f t="shared" si="154"/>
        <v>3.60563876700795-2028.9557392873i</v>
      </c>
      <c r="D583" s="57" t="str">
        <f t="shared" si="155"/>
        <v>3.47083333176868-1373.70272694831i</v>
      </c>
      <c r="E583" s="57" t="str">
        <f t="shared" si="156"/>
        <v>162.469537936681+0.00460926109437442i</v>
      </c>
      <c r="F583" s="57" t="str">
        <f t="shared" si="157"/>
        <v>3.07957957876072-25782.7075062045i</v>
      </c>
      <c r="G583" s="57" t="str">
        <f t="shared" si="158"/>
        <v>0.999999999734105-0.0000163062944815359i</v>
      </c>
      <c r="H583" s="57" t="str">
        <f t="shared" si="159"/>
        <v>550.000339450501-0.0889085342434923i</v>
      </c>
      <c r="I583" s="57" t="str">
        <f t="shared" si="160"/>
        <v>-4.05236713162439-96009.0627527834i</v>
      </c>
      <c r="K583" s="57" t="str">
        <f t="shared" si="161"/>
        <v>0.00909090324260336-7.07183165264023E-06i</v>
      </c>
      <c r="L583" s="57" t="str">
        <f t="shared" si="162"/>
        <v>0.00075-85.8564158284399i</v>
      </c>
      <c r="M583" s="57" t="str">
        <f t="shared" si="163"/>
        <v>0.00075-13.5277966116239i</v>
      </c>
      <c r="N583" s="57">
        <f t="shared" si="164"/>
        <v>90.101819700808022</v>
      </c>
      <c r="O583" s="57">
        <f t="shared" si="165"/>
        <v>66.145465179371058</v>
      </c>
      <c r="P583" s="371">
        <f t="shared" si="166"/>
        <v>66.145465179371058</v>
      </c>
      <c r="Q583" s="371">
        <f t="shared" si="167"/>
        <v>-89.898180299191978</v>
      </c>
      <c r="R583" s="12">
        <f t="shared" si="168"/>
        <v>90.101819700808022</v>
      </c>
      <c r="S583" s="57">
        <f t="shared" si="169"/>
        <v>7.723890984936318E-3</v>
      </c>
      <c r="T583" s="12">
        <f t="shared" si="152"/>
        <v>66.145465179371058</v>
      </c>
    </row>
    <row r="584" spans="1:20" x14ac:dyDescent="0.3">
      <c r="A584" s="57">
        <f t="shared" si="153"/>
        <v>48.715054776541812</v>
      </c>
      <c r="B584" s="12">
        <f t="shared" si="170"/>
        <v>7.7532417706790762</v>
      </c>
      <c r="C584" s="57" t="str">
        <f t="shared" si="154"/>
        <v>3.60563875031273-2021.27491519098i</v>
      </c>
      <c r="D584" s="57" t="str">
        <f t="shared" si="155"/>
        <v>3.47083333175677-1368.50241831983i</v>
      </c>
      <c r="E584" s="57" t="str">
        <f t="shared" si="156"/>
        <v>162.469537944104+0.00462677629386419i</v>
      </c>
      <c r="F584" s="57" t="str">
        <f t="shared" si="157"/>
        <v>3.07957957875451-25685.1041109652i</v>
      </c>
      <c r="G584" s="57" t="str">
        <f t="shared" si="158"/>
        <v>0.99999999973208-0.0000163682584005327i</v>
      </c>
      <c r="H584" s="57" t="str">
        <f t="shared" si="159"/>
        <v>550.000342035225-0.0892463897675395i</v>
      </c>
      <c r="I584" s="57" t="str">
        <f t="shared" si="160"/>
        <v>-4.05236761602154-95645.6099018896i</v>
      </c>
      <c r="K584" s="57" t="str">
        <f t="shared" si="161"/>
        <v>0.00909090319807184-7.09870457593951E-06i</v>
      </c>
      <c r="L584" s="57" t="str">
        <f t="shared" si="162"/>
        <v>0.00075-85.5313965216578i</v>
      </c>
      <c r="M584" s="57" t="str">
        <f t="shared" si="163"/>
        <v>0.00075-13.4765855863956i</v>
      </c>
      <c r="N584" s="57">
        <f t="shared" si="164"/>
        <v>90.102206613341835</v>
      </c>
      <c r="O584" s="57">
        <f t="shared" si="165"/>
        <v>66.11252154499175</v>
      </c>
      <c r="P584" s="371">
        <f t="shared" si="166"/>
        <v>66.11252154499175</v>
      </c>
      <c r="Q584" s="371">
        <f t="shared" si="167"/>
        <v>-89.897793386658165</v>
      </c>
      <c r="R584" s="12">
        <f t="shared" si="168"/>
        <v>90.102206613341835</v>
      </c>
      <c r="S584" s="57">
        <f t="shared" si="169"/>
        <v>7.7532417706790762E-3</v>
      </c>
      <c r="T584" s="12">
        <f t="shared" si="152"/>
        <v>66.11252154499175</v>
      </c>
    </row>
    <row r="585" spans="1:20" x14ac:dyDescent="0.3">
      <c r="A585" s="57">
        <f t="shared" si="153"/>
        <v>48.900171984692669</v>
      </c>
      <c r="B585" s="12">
        <f t="shared" si="170"/>
        <v>7.7827040894076571</v>
      </c>
      <c r="C585" s="57" t="str">
        <f t="shared" si="154"/>
        <v>3.60563873349037-2013.6231678129i</v>
      </c>
      <c r="D585" s="57" t="str">
        <f t="shared" si="155"/>
        <v>3.47083333174476-1363.32179605807i</v>
      </c>
      <c r="E585" s="57" t="str">
        <f t="shared" si="156"/>
        <v>162.469537951584+0.00464435805119585i</v>
      </c>
      <c r="F585" s="57" t="str">
        <f t="shared" si="157"/>
        <v>3.07957957874821-25587.8702045716i</v>
      </c>
      <c r="G585" s="57" t="str">
        <f t="shared" si="158"/>
        <v>0.99999999973004-0.0000164304577824211i</v>
      </c>
      <c r="H585" s="57" t="str">
        <f t="shared" si="159"/>
        <v>550.000344639632-0.0895855291779872i</v>
      </c>
      <c r="I585" s="57" t="str">
        <f t="shared" si="160"/>
        <v>-4.05236810410793-95283.532945205i</v>
      </c>
      <c r="K585" s="57" t="str">
        <f t="shared" si="161"/>
        <v>0.00909090315320119-7.12567961592409E-06i</v>
      </c>
      <c r="L585" s="57" t="str">
        <f t="shared" si="162"/>
        <v>0.00075-85.2076076127295i</v>
      </c>
      <c r="M585" s="57" t="str">
        <f t="shared" si="163"/>
        <v>0.00075-13.4255684263754i</v>
      </c>
      <c r="N585" s="57">
        <f t="shared" si="164"/>
        <v>90.102594996116622</v>
      </c>
      <c r="O585" s="57">
        <f t="shared" si="165"/>
        <v>66.07957791207852</v>
      </c>
      <c r="P585" s="371">
        <f t="shared" si="166"/>
        <v>66.07957791207852</v>
      </c>
      <c r="Q585" s="371">
        <f t="shared" si="167"/>
        <v>-89.897405003883378</v>
      </c>
      <c r="R585" s="12">
        <f t="shared" si="168"/>
        <v>90.102594996116622</v>
      </c>
      <c r="S585" s="57">
        <f t="shared" si="169"/>
        <v>7.7827040894076572E-3</v>
      </c>
      <c r="T585" s="12">
        <f t="shared" si="152"/>
        <v>66.07957791207852</v>
      </c>
    </row>
    <row r="586" spans="1:20" x14ac:dyDescent="0.3">
      <c r="A586" s="57">
        <f t="shared" si="153"/>
        <v>49.085992638234508</v>
      </c>
      <c r="B586" s="12">
        <f t="shared" si="170"/>
        <v>7.8122783649474066</v>
      </c>
      <c r="C586" s="57" t="str">
        <f t="shared" si="154"/>
        <v>3.60563871653991-2006.00038708011i</v>
      </c>
      <c r="D586" s="57" t="str">
        <f t="shared" si="155"/>
        <v>3.47083333173266-1358.16078563805i</v>
      </c>
      <c r="E586" s="57" t="str">
        <f t="shared" si="156"/>
        <v>162.46953795912+0.00466200661929026i</v>
      </c>
      <c r="F586" s="57" t="str">
        <f t="shared" si="157"/>
        <v>3.07957957874189-25491.0043882814i</v>
      </c>
      <c r="G586" s="57" t="str">
        <f t="shared" si="158"/>
        <v>0.999999999727984-0.0000164928935219605i</v>
      </c>
      <c r="H586" s="57" t="str">
        <f t="shared" si="159"/>
        <v>550.000347263867-0.0899259573540009i</v>
      </c>
      <c r="I586" s="57" t="str">
        <f t="shared" si="160"/>
        <v>-4.05236859591014-94922.8266741304i</v>
      </c>
      <c r="K586" s="57" t="str">
        <f t="shared" si="161"/>
        <v>0.00909090310798892-7.15275716063263E-06i</v>
      </c>
      <c r="L586" s="57" t="str">
        <f t="shared" si="162"/>
        <v>0.00075-84.8850444438425i</v>
      </c>
      <c r="M586" s="57" t="str">
        <f t="shared" si="163"/>
        <v>0.00075-13.3747443976643i</v>
      </c>
      <c r="N586" s="57">
        <f t="shared" si="164"/>
        <v>90.102984854718997</v>
      </c>
      <c r="O586" s="57">
        <f t="shared" si="165"/>
        <v>66.046634280642522</v>
      </c>
      <c r="P586" s="371">
        <f t="shared" si="166"/>
        <v>66.046634280642522</v>
      </c>
      <c r="Q586" s="371">
        <f t="shared" si="167"/>
        <v>-89.897015145281003</v>
      </c>
      <c r="R586" s="12">
        <f t="shared" si="168"/>
        <v>90.102984854718997</v>
      </c>
      <c r="S586" s="57">
        <f t="shared" si="169"/>
        <v>7.8122783649474063E-3</v>
      </c>
      <c r="T586" s="12">
        <f t="shared" si="152"/>
        <v>66.046634280642522</v>
      </c>
    </row>
    <row r="587" spans="1:20" x14ac:dyDescent="0.3">
      <c r="A587" s="57">
        <f t="shared" si="153"/>
        <v>49.272519410259797</v>
      </c>
      <c r="B587" s="12">
        <f t="shared" si="170"/>
        <v>7.8419650227342066</v>
      </c>
      <c r="C587" s="57" t="str">
        <f t="shared" si="154"/>
        <v>3.60563869946037-1998.40646333637i</v>
      </c>
      <c r="D587" s="57" t="str">
        <f t="shared" si="155"/>
        <v>3.47083333172046-1353.0193128169i</v>
      </c>
      <c r="E587" s="57" t="str">
        <f t="shared" si="156"/>
        <v>162.469537966714+0.00467972225202923i</v>
      </c>
      <c r="F587" s="57" t="str">
        <f t="shared" si="157"/>
        <v>3.07957957873552-25394.5052686473i</v>
      </c>
      <c r="G587" s="57" t="str">
        <f t="shared" si="158"/>
        <v>0.999999999725913-0.0000165555665173096i</v>
      </c>
      <c r="H587" s="57" t="str">
        <f t="shared" si="159"/>
        <v>550.000349908085-0.0902676791932996i</v>
      </c>
      <c r="I587" s="57" t="str">
        <f t="shared" si="160"/>
        <v>-4.05236909145652-94563.4858997857i</v>
      </c>
      <c r="K587" s="57" t="str">
        <f t="shared" si="161"/>
        <v>0.00909090306243239-7.17993759957821E-06i</v>
      </c>
      <c r="L587" s="57" t="str">
        <f t="shared" si="162"/>
        <v>0.00075-84.5637023748179i</v>
      </c>
      <c r="M587" s="57" t="str">
        <f t="shared" si="163"/>
        <v>0.00075-13.3241127691415i</v>
      </c>
      <c r="N587" s="57">
        <f t="shared" si="164"/>
        <v>90.103376194756777</v>
      </c>
      <c r="O587" s="57">
        <f t="shared" si="165"/>
        <v>66.013690650695111</v>
      </c>
      <c r="P587" s="371">
        <f t="shared" si="166"/>
        <v>66.013690650695111</v>
      </c>
      <c r="Q587" s="371">
        <f t="shared" si="167"/>
        <v>-89.896623805243223</v>
      </c>
      <c r="R587" s="12">
        <f t="shared" si="168"/>
        <v>90.103376194756777</v>
      </c>
      <c r="S587" s="57">
        <f t="shared" si="169"/>
        <v>7.8419650227342062E-3</v>
      </c>
      <c r="T587" s="12">
        <f t="shared" si="152"/>
        <v>66.013690650695111</v>
      </c>
    </row>
    <row r="588" spans="1:20" x14ac:dyDescent="0.3">
      <c r="A588" s="57">
        <f t="shared" si="153"/>
        <v>49.459754984018787</v>
      </c>
      <c r="B588" s="12">
        <f t="shared" si="170"/>
        <v>7.8717644898205972</v>
      </c>
      <c r="C588" s="57" t="str">
        <f t="shared" si="154"/>
        <v>3.60563868225081-1990.8412873405i</v>
      </c>
      <c r="D588" s="57" t="str">
        <f t="shared" si="155"/>
        <v>3.47083333170819-1347.89730363281i</v>
      </c>
      <c r="E588" s="57" t="str">
        <f t="shared" si="156"/>
        <v>162.469537974366+0.00469750520425951i</v>
      </c>
      <c r="F588" s="57" t="str">
        <f t="shared" si="157"/>
        <v>3.07957957872906-25298.371457497i</v>
      </c>
      <c r="G588" s="57" t="str">
        <f t="shared" si="158"/>
        <v>0.999999999723826-0.0000166184776700407i</v>
      </c>
      <c r="H588" s="57" t="str">
        <f t="shared" si="159"/>
        <v>550.00035257244-0.0906106996122325i</v>
      </c>
      <c r="I588" s="57" t="str">
        <f t="shared" si="160"/>
        <v>-4.05236959077809-94205.5054529332i</v>
      </c>
      <c r="K588" s="57" t="str">
        <f t="shared" si="161"/>
        <v>0.00909090301652891-7.20722132375374E-06i</v>
      </c>
      <c r="L588" s="57" t="str">
        <f t="shared" si="162"/>
        <v>0.00075-84.2435767830428i</v>
      </c>
      <c r="M588" s="57" t="str">
        <f t="shared" si="163"/>
        <v>0.00075-13.2736728124542i</v>
      </c>
      <c r="N588" s="57">
        <f t="shared" si="164"/>
        <v>90.103769021859151</v>
      </c>
      <c r="O588" s="57">
        <f t="shared" si="165"/>
        <v>65.980747022247442</v>
      </c>
      <c r="P588" s="371">
        <f t="shared" si="166"/>
        <v>65.980747022247442</v>
      </c>
      <c r="Q588" s="371">
        <f t="shared" si="167"/>
        <v>-89.896230978140849</v>
      </c>
      <c r="R588" s="12">
        <f t="shared" si="168"/>
        <v>90.103769021859151</v>
      </c>
      <c r="S588" s="57">
        <f t="shared" si="169"/>
        <v>7.8717644898205971E-3</v>
      </c>
      <c r="T588" s="12">
        <f t="shared" si="152"/>
        <v>65.980747022247442</v>
      </c>
    </row>
    <row r="589" spans="1:20" x14ac:dyDescent="0.3">
      <c r="A589" s="57">
        <f t="shared" si="153"/>
        <v>49.64770205295806</v>
      </c>
      <c r="B589" s="12">
        <f t="shared" si="170"/>
        <v>7.9016771948819153</v>
      </c>
      <c r="C589" s="57" t="str">
        <f t="shared" si="154"/>
        <v>3.60563866491019-1983.30475026494i</v>
      </c>
      <c r="D589" s="57" t="str">
        <f t="shared" si="155"/>
        <v>3.4708333316958-1342.79468440395i</v>
      </c>
      <c r="E589" s="57" t="str">
        <f t="shared" si="156"/>
        <v>162.469537982076+0.00471535573179601i</v>
      </c>
      <c r="F589" s="57" t="str">
        <f t="shared" si="157"/>
        <v>3.0795795787226-25202.6015719134i</v>
      </c>
      <c r="G589" s="57" t="str">
        <f t="shared" si="158"/>
        <v>0.999999999721723-0.0000166816278851518i</v>
      </c>
      <c r="H589" s="57" t="str">
        <f t="shared" si="159"/>
        <v>550.000355257078-0.0909550235458012i</v>
      </c>
      <c r="I589" s="57" t="str">
        <f t="shared" si="160"/>
        <v>-4.05237009389997-93848.880183903i</v>
      </c>
      <c r="K589" s="57" t="str">
        <f t="shared" si="161"/>
        <v>0.00909090297027598-7.23460872563838E-06i</v>
      </c>
      <c r="L589" s="57" t="str">
        <f t="shared" si="162"/>
        <v>0.00075-83.924663063402i</v>
      </c>
      <c r="M589" s="57" t="str">
        <f t="shared" si="163"/>
        <v>0.00075-13.2234238020066i</v>
      </c>
      <c r="N589" s="57">
        <f t="shared" si="164"/>
        <v>90.104163341676582</v>
      </c>
      <c r="O589" s="57">
        <f t="shared" si="165"/>
        <v>65.947803395311112</v>
      </c>
      <c r="P589" s="371">
        <f t="shared" si="166"/>
        <v>65.947803395311112</v>
      </c>
      <c r="Q589" s="371">
        <f t="shared" si="167"/>
        <v>-89.895836658323418</v>
      </c>
      <c r="R589" s="12">
        <f t="shared" si="168"/>
        <v>90.104163341676582</v>
      </c>
      <c r="S589" s="57">
        <f t="shared" si="169"/>
        <v>7.9016771948819155E-3</v>
      </c>
      <c r="T589" s="12">
        <f t="shared" si="152"/>
        <v>65.947803395311112</v>
      </c>
    </row>
    <row r="590" spans="1:20" x14ac:dyDescent="0.3">
      <c r="A590" s="57">
        <f t="shared" si="153"/>
        <v>49.836363320759304</v>
      </c>
      <c r="B590" s="12">
        <f t="shared" si="170"/>
        <v>7.931703568222467</v>
      </c>
      <c r="C590" s="57" t="str">
        <f t="shared" si="154"/>
        <v>3.60563864743752-1975.79674369401i</v>
      </c>
      <c r="D590" s="57" t="str">
        <f t="shared" si="155"/>
        <v>3.47083333168333-1337.71138172743i</v>
      </c>
      <c r="E590" s="57" t="str">
        <f t="shared" si="156"/>
        <v>162.469537989844+0.00473327409142591i</v>
      </c>
      <c r="F590" s="57" t="str">
        <f t="shared" si="157"/>
        <v>3.07957957871609-25107.1942342146i</v>
      </c>
      <c r="G590" s="57" t="str">
        <f t="shared" si="158"/>
        <v>0.999999999719604-0.0000167450180710799i</v>
      </c>
      <c r="H590" s="57" t="str">
        <f t="shared" si="159"/>
        <v>550.000357962163-0.0913006559478045i</v>
      </c>
      <c r="I590" s="57" t="str">
        <f t="shared" si="160"/>
        <v>-4.05237060085438-93493.6049625227i</v>
      </c>
      <c r="K590" s="57" t="str">
        <f t="shared" si="161"/>
        <v>0.00909090292367078-0.0000072621001992021i</v>
      </c>
      <c r="L590" s="57" t="str">
        <f t="shared" si="162"/>
        <v>0.00075-83.6069566282148i</v>
      </c>
      <c r="M590" s="57" t="str">
        <f t="shared" si="163"/>
        <v>0.00075-13.1733650149498i</v>
      </c>
      <c r="N590" s="57">
        <f t="shared" si="164"/>
        <v>90.104559159881134</v>
      </c>
      <c r="O590" s="57">
        <f t="shared" si="165"/>
        <v>65.914859769897333</v>
      </c>
      <c r="P590" s="371">
        <f t="shared" si="166"/>
        <v>65.914859769897333</v>
      </c>
      <c r="Q590" s="371">
        <f t="shared" si="167"/>
        <v>-89.895440840118866</v>
      </c>
      <c r="R590" s="12">
        <f t="shared" si="168"/>
        <v>90.104559159881134</v>
      </c>
      <c r="S590" s="57">
        <f t="shared" si="169"/>
        <v>7.9317035682224674E-3</v>
      </c>
      <c r="T590" s="12">
        <f t="shared" si="152"/>
        <v>65.914859769897333</v>
      </c>
    </row>
    <row r="591" spans="1:20" x14ac:dyDescent="0.3">
      <c r="A591" s="57">
        <f t="shared" si="153"/>
        <v>50.025741501378185</v>
      </c>
      <c r="B591" s="12">
        <f t="shared" si="170"/>
        <v>7.9618440417817125</v>
      </c>
      <c r="C591" s="57" t="str">
        <f t="shared" si="154"/>
        <v>3.60563862983186-1968.31715962263i</v>
      </c>
      <c r="D591" s="57" t="str">
        <f t="shared" si="155"/>
        <v>3.47083333167078-1332.64732247825i</v>
      </c>
      <c r="E591" s="57" t="str">
        <f t="shared" si="156"/>
        <v>162.469537997673+0.00475126054091234i</v>
      </c>
      <c r="F591" s="57" t="str">
        <f t="shared" si="157"/>
        <v>3.07957957870949-25012.1480719339i</v>
      </c>
      <c r="G591" s="57" t="str">
        <f t="shared" si="158"/>
        <v>0.999999999717469-0.0000168086491397141i</v>
      </c>
      <c r="H591" s="57" t="str">
        <f t="shared" si="159"/>
        <v>550.000360687842-0.0916476017908317i</v>
      </c>
      <c r="I591" s="57" t="str">
        <f t="shared" si="160"/>
        <v>-4.05237111166744-93139.674678037i</v>
      </c>
      <c r="K591" s="57" t="str">
        <f t="shared" si="161"/>
        <v>0.00909090287671077-7.28969613991242E-06i</v>
      </c>
      <c r="L591" s="57" t="str">
        <f t="shared" si="162"/>
        <v>0.00075-83.2904529071671i</v>
      </c>
      <c r="M591" s="57" t="str">
        <f t="shared" si="163"/>
        <v>0.00075-13.1234957311713i</v>
      </c>
      <c r="N591" s="57">
        <f t="shared" si="164"/>
        <v>90.104956482166315</v>
      </c>
      <c r="O591" s="57">
        <f t="shared" si="165"/>
        <v>65.881916146018213</v>
      </c>
      <c r="P591" s="371">
        <f t="shared" si="166"/>
        <v>65.881916146018213</v>
      </c>
      <c r="Q591" s="371">
        <f t="shared" si="167"/>
        <v>-89.895043517833685</v>
      </c>
      <c r="R591" s="12">
        <f t="shared" si="168"/>
        <v>90.104956482166315</v>
      </c>
      <c r="S591" s="57">
        <f t="shared" si="169"/>
        <v>7.9618440417817127E-3</v>
      </c>
      <c r="T591" s="12">
        <f t="shared" si="152"/>
        <v>65.881916146018213</v>
      </c>
    </row>
    <row r="592" spans="1:20" x14ac:dyDescent="0.3">
      <c r="A592" s="57">
        <f t="shared" si="153"/>
        <v>50.215839319083429</v>
      </c>
      <c r="B592" s="12">
        <f t="shared" si="170"/>
        <v>7.9920990491404833</v>
      </c>
      <c r="C592" s="57" t="str">
        <f t="shared" si="154"/>
        <v>3.60563861209209-1960.86589045433i</v>
      </c>
      <c r="D592" s="57" t="str">
        <f t="shared" si="155"/>
        <v>3.47083333165812-1327.60243380819i</v>
      </c>
      <c r="E592" s="57" t="str">
        <f t="shared" si="156"/>
        <v>162.469538005559+0.00476931533899754i</v>
      </c>
      <c r="F592" s="57" t="str">
        <f t="shared" si="157"/>
        <v>3.07957957870288-24917.4617178004i</v>
      </c>
      <c r="G592" s="57" t="str">
        <f t="shared" si="158"/>
        <v>0.999999999715318-0.0000168725220064087i</v>
      </c>
      <c r="H592" s="57" t="str">
        <f t="shared" si="159"/>
        <v>550.000363434276-0.0919958660664061i</v>
      </c>
      <c r="I592" s="57" t="str">
        <f t="shared" si="160"/>
        <v>-4.05237162637049-92787.0842390408i</v>
      </c>
      <c r="K592" s="57" t="str">
        <f t="shared" si="161"/>
        <v>0.00909090282939317-7.31739694473912E-06i</v>
      </c>
      <c r="L592" s="57" t="str">
        <f t="shared" si="162"/>
        <v>0.00075-82.9751473472479i</v>
      </c>
      <c r="M592" s="57" t="str">
        <f t="shared" si="163"/>
        <v>0.00075-13.0738152332848i</v>
      </c>
      <c r="N592" s="57">
        <f t="shared" si="164"/>
        <v>90.105355314247305</v>
      </c>
      <c r="O592" s="57">
        <f t="shared" si="165"/>
        <v>65.848972523684807</v>
      </c>
      <c r="P592" s="371">
        <f t="shared" si="166"/>
        <v>65.848972523684807</v>
      </c>
      <c r="Q592" s="371">
        <f t="shared" si="167"/>
        <v>-89.894644685752695</v>
      </c>
      <c r="R592" s="12">
        <f t="shared" si="168"/>
        <v>90.105355314247305</v>
      </c>
      <c r="S592" s="57">
        <f t="shared" si="169"/>
        <v>7.9920990491404841E-3</v>
      </c>
      <c r="T592" s="12">
        <f t="shared" si="152"/>
        <v>65.848972523684807</v>
      </c>
    </row>
    <row r="593" spans="1:20" x14ac:dyDescent="0.3">
      <c r="A593" s="57">
        <f t="shared" si="153"/>
        <v>50.406659508495942</v>
      </c>
      <c r="B593" s="12">
        <f t="shared" si="170"/>
        <v>8.0224690255272169</v>
      </c>
      <c r="C593" s="57" t="str">
        <f t="shared" si="154"/>
        <v>3.6056385942173-1953.44282900023i</v>
      </c>
      <c r="D593" s="57" t="str">
        <f t="shared" si="155"/>
        <v>3.47083333164537-1322.57664314486i</v>
      </c>
      <c r="E593" s="57" t="str">
        <f t="shared" si="156"/>
        <v>162.469538013508+0.0047874387454074i</v>
      </c>
      <c r="F593" s="57" t="str">
        <f t="shared" si="157"/>
        <v>3.07957957869621-24823.1338097192i</v>
      </c>
      <c r="G593" s="57" t="str">
        <f t="shared" si="158"/>
        <v>0.99999999971315-0.0000169366375899963i</v>
      </c>
      <c r="H593" s="57" t="str">
        <f t="shared" si="159"/>
        <v>550.000366201624-0.0923454537850116i</v>
      </c>
      <c r="I593" s="57" t="str">
        <f t="shared" si="160"/>
        <v>-4.05237214499361-92435.8285734029i</v>
      </c>
      <c r="K593" s="57" t="str">
        <f t="shared" si="161"/>
        <v>0.00909090278171526-7.34520301216058E-06i</v>
      </c>
      <c r="L593" s="57" t="str">
        <f t="shared" si="162"/>
        <v>0.00075-82.6610354126798i</v>
      </c>
      <c r="M593" s="57" t="str">
        <f t="shared" si="163"/>
        <v>0.00075-13.0243228066197i</v>
      </c>
      <c r="N593" s="57">
        <f t="shared" si="164"/>
        <v>90.105755661861025</v>
      </c>
      <c r="O593" s="57">
        <f t="shared" si="165"/>
        <v>65.816028902909451</v>
      </c>
      <c r="P593" s="371">
        <f t="shared" si="166"/>
        <v>65.816028902909451</v>
      </c>
      <c r="Q593" s="371">
        <f t="shared" si="167"/>
        <v>-89.894244338138975</v>
      </c>
      <c r="R593" s="12">
        <f t="shared" si="168"/>
        <v>90.105755661861025</v>
      </c>
      <c r="S593" s="57">
        <f t="shared" si="169"/>
        <v>8.0224690255272166E-3</v>
      </c>
      <c r="T593" s="12">
        <f t="shared" si="152"/>
        <v>65.816028902909451</v>
      </c>
    </row>
    <row r="594" spans="1:20" x14ac:dyDescent="0.3">
      <c r="A594" s="57">
        <f t="shared" si="153"/>
        <v>50.598204814628225</v>
      </c>
      <c r="B594" s="12">
        <f t="shared" si="170"/>
        <v>8.0529544078242203</v>
      </c>
      <c r="C594" s="57" t="str">
        <f t="shared" si="154"/>
        <v>3.60563857620634-1946.04786847702i</v>
      </c>
      <c r="D594" s="57" t="str">
        <f t="shared" si="155"/>
        <v>3.47083333163251-1317.56987819056i</v>
      </c>
      <c r="E594" s="57" t="str">
        <f t="shared" si="156"/>
        <v>162.469538021515+0.0048056310208545i</v>
      </c>
      <c r="F594" s="57" t="str">
        <f t="shared" si="157"/>
        <v>3.07957957868948-24729.1629907515i</v>
      </c>
      <c r="G594" s="57" t="str">
        <f t="shared" si="158"/>
        <v>0.999999999710966-0.0000170009968128012i</v>
      </c>
      <c r="H594" s="57" t="str">
        <f t="shared" si="159"/>
        <v>550.00036899004-0.0926963699761606i</v>
      </c>
      <c r="I594" s="57" t="str">
        <f t="shared" si="160"/>
        <v>-4.05237266756415-92085.9026281911i</v>
      </c>
      <c r="K594" s="57" t="str">
        <f t="shared" si="161"/>
        <v>0.00909090273367437-7.37311474216956E-06i</v>
      </c>
      <c r="L594" s="57" t="str">
        <f t="shared" si="162"/>
        <v>0.00075-82.348112584857i</v>
      </c>
      <c r="M594" s="57" t="str">
        <f t="shared" si="163"/>
        <v>0.00075-12.9750177392107i</v>
      </c>
      <c r="N594" s="57">
        <f t="shared" si="164"/>
        <v>90.10615753076614</v>
      </c>
      <c r="O594" s="57">
        <f t="shared" si="165"/>
        <v>65.78308528370367</v>
      </c>
      <c r="P594" s="371">
        <f t="shared" si="166"/>
        <v>65.78308528370367</v>
      </c>
      <c r="Q594" s="371">
        <f t="shared" si="167"/>
        <v>-89.89384246923386</v>
      </c>
      <c r="R594" s="12">
        <f t="shared" si="168"/>
        <v>90.10615753076614</v>
      </c>
      <c r="S594" s="57">
        <f t="shared" si="169"/>
        <v>8.0529544078242199E-3</v>
      </c>
      <c r="T594" s="12">
        <f t="shared" si="152"/>
        <v>65.78308528370367</v>
      </c>
    </row>
    <row r="595" spans="1:20" x14ac:dyDescent="0.3">
      <c r="A595" s="57">
        <f t="shared" si="153"/>
        <v>50.790477992923819</v>
      </c>
      <c r="B595" s="12">
        <f t="shared" si="170"/>
        <v>8.083555634573953</v>
      </c>
      <c r="C595" s="57" t="str">
        <f t="shared" si="154"/>
        <v>3.60563855805825-1938.68090250574i</v>
      </c>
      <c r="D595" s="57" t="str">
        <f t="shared" si="155"/>
        <v>3.47083333161955-1312.5820669213i</v>
      </c>
      <c r="E595" s="57" t="str">
        <f t="shared" si="156"/>
        <v>162.469538029585+0.00482389242704242i</v>
      </c>
      <c r="F595" s="57" t="str">
        <f t="shared" si="157"/>
        <v>3.07957957868271-24635.5479090955i</v>
      </c>
      <c r="G595" s="57" t="str">
        <f t="shared" si="158"/>
        <v>0.999999999708765-0.0000170656006006523i</v>
      </c>
      <c r="H595" s="57" t="str">
        <f t="shared" si="159"/>
        <v>550.000371799695-0.0930486196885208i</v>
      </c>
      <c r="I595" s="57" t="str">
        <f t="shared" si="160"/>
        <v>-4.05237319411574-91737.3013696048i</v>
      </c>
      <c r="K595" s="57" t="str">
        <f t="shared" si="161"/>
        <v>0.00909090268526756-7.40113253627821E-06i</v>
      </c>
      <c r="L595" s="57" t="str">
        <f t="shared" si="162"/>
        <v>0.00075-82.0363743622806i</v>
      </c>
      <c r="M595" s="57" t="str">
        <f t="shared" si="163"/>
        <v>0.00075-12.9258993217879i</v>
      </c>
      <c r="N595" s="57">
        <f t="shared" si="164"/>
        <v>90.106560926743228</v>
      </c>
      <c r="O595" s="57">
        <f t="shared" si="165"/>
        <v>65.750141666079529</v>
      </c>
      <c r="P595" s="371">
        <f t="shared" si="166"/>
        <v>65.750141666079529</v>
      </c>
      <c r="Q595" s="371">
        <f t="shared" si="167"/>
        <v>-89.893439073256772</v>
      </c>
      <c r="R595" s="12">
        <f t="shared" si="168"/>
        <v>90.106560926743228</v>
      </c>
      <c r="S595" s="57">
        <f t="shared" si="169"/>
        <v>8.0835556345739534E-3</v>
      </c>
      <c r="T595" s="12">
        <f t="shared" si="152"/>
        <v>65.750141666079529</v>
      </c>
    </row>
    <row r="596" spans="1:20" x14ac:dyDescent="0.3">
      <c r="A596" s="57">
        <f t="shared" si="153"/>
        <v>50.983481809296933</v>
      </c>
      <c r="B596" s="12">
        <f t="shared" si="170"/>
        <v>8.1142731459853348</v>
      </c>
      <c r="C596" s="57" t="str">
        <f t="shared" si="154"/>
        <v>3.60563853977197-1931.3418251101i</v>
      </c>
      <c r="D596" s="57" t="str">
        <f t="shared" si="155"/>
        <v>3.4708333316065-1307.61313758574i</v>
      </c>
      <c r="E596" s="57" t="str">
        <f t="shared" si="156"/>
        <v>162.469538037715+0.00484222322666888i</v>
      </c>
      <c r="F596" s="57" t="str">
        <f t="shared" si="157"/>
        <v>3.07957957867587-24542.2872180671i</v>
      </c>
      <c r="G596" s="57" t="str">
        <f t="shared" si="158"/>
        <v>0.999999999706548-0.0000171304498828968i</v>
      </c>
      <c r="H596" s="57" t="str">
        <f t="shared" si="159"/>
        <v>550.00037463074-0.0934022079899067i</v>
      </c>
      <c r="I596" s="57" t="str">
        <f t="shared" si="160"/>
        <v>-4.05237372467585-91390.0197828971i</v>
      </c>
      <c r="K596" s="57" t="str">
        <f t="shared" si="161"/>
        <v>0.00909090263649223-7.42925679752496E-06i</v>
      </c>
      <c r="L596" s="57" t="str">
        <f t="shared" si="162"/>
        <v>0.00075-81.7258162604904i</v>
      </c>
      <c r="M596" s="57" t="str">
        <f t="shared" si="163"/>
        <v>0.00075-12.8769668477664i</v>
      </c>
      <c r="N596" s="57">
        <f t="shared" si="164"/>
        <v>90.106965855594822</v>
      </c>
      <c r="O596" s="57">
        <f t="shared" si="165"/>
        <v>65.717198050049035</v>
      </c>
      <c r="P596" s="371">
        <f t="shared" si="166"/>
        <v>65.717198050049035</v>
      </c>
      <c r="Q596" s="371">
        <f t="shared" si="167"/>
        <v>-89.893034144405178</v>
      </c>
      <c r="R596" s="12">
        <f t="shared" si="168"/>
        <v>90.106965855594822</v>
      </c>
      <c r="S596" s="57">
        <f t="shared" si="169"/>
        <v>8.1142731459853349E-3</v>
      </c>
      <c r="T596" s="12">
        <f t="shared" si="152"/>
        <v>65.717198050049035</v>
      </c>
    </row>
    <row r="597" spans="1:20" x14ac:dyDescent="0.3">
      <c r="A597" s="57">
        <f t="shared" si="153"/>
        <v>51.177219040172261</v>
      </c>
      <c r="B597" s="12">
        <f t="shared" si="170"/>
        <v>8.1451073839400792</v>
      </c>
      <c r="C597" s="57" t="str">
        <f t="shared" si="154"/>
        <v>3.6056385213465-1924.03053071501i</v>
      </c>
      <c r="D597" s="57" t="str">
        <f t="shared" si="155"/>
        <v>3.47083333159336-1302.66301870415i</v>
      </c>
      <c r="E597" s="57" t="str">
        <f t="shared" si="156"/>
        <v>162.469538045907+0.00486062368343004i</v>
      </c>
      <c r="F597" s="57" t="str">
        <f t="shared" si="157"/>
        <v>3.07957957866899-24449.3795760796i</v>
      </c>
      <c r="G597" s="57" t="str">
        <f t="shared" si="158"/>
        <v>0.999999999704313-0.0000171955455924134i</v>
      </c>
      <c r="H597" s="57" t="str">
        <f t="shared" si="159"/>
        <v>550.000377483338-0.0937571399674161i</v>
      </c>
      <c r="I597" s="57" t="str">
        <f t="shared" si="160"/>
        <v>-4.05237425927473-91044.0528723045i</v>
      </c>
      <c r="K597" s="57" t="str">
        <f t="shared" si="161"/>
        <v>0.00909090258734556-7.45748793047944E-06i</v>
      </c>
      <c r="L597" s="57" t="str">
        <f t="shared" si="162"/>
        <v>0.00075-81.4164338120053i</v>
      </c>
      <c r="M597" s="57" t="str">
        <f t="shared" si="163"/>
        <v>0.00075-12.8282196132361i</v>
      </c>
      <c r="N597" s="57">
        <f t="shared" si="164"/>
        <v>90.107372323145498</v>
      </c>
      <c r="O597" s="57">
        <f t="shared" si="165"/>
        <v>65.684254435624339</v>
      </c>
      <c r="P597" s="371">
        <f t="shared" si="166"/>
        <v>65.684254435624339</v>
      </c>
      <c r="Q597" s="371">
        <f t="shared" si="167"/>
        <v>-89.892627676854502</v>
      </c>
      <c r="R597" s="12">
        <f t="shared" si="168"/>
        <v>90.107372323145498</v>
      </c>
      <c r="S597" s="57">
        <f t="shared" si="169"/>
        <v>8.1451073839400798E-3</v>
      </c>
      <c r="T597" s="12">
        <f t="shared" si="152"/>
        <v>65.684254435624339</v>
      </c>
    </row>
    <row r="598" spans="1:20" x14ac:dyDescent="0.3">
      <c r="A598" s="57">
        <f t="shared" si="153"/>
        <v>51.37169247252492</v>
      </c>
      <c r="B598" s="12">
        <f t="shared" si="170"/>
        <v>8.1760587919990524</v>
      </c>
      <c r="C598" s="57" t="str">
        <f t="shared" si="154"/>
        <v>3.60563850278068-1916.74691414505i</v>
      </c>
      <c r="D598" s="57" t="str">
        <f t="shared" si="155"/>
        <v>3.47083333158011-1297.73163906743i</v>
      </c>
      <c r="E598" s="57" t="str">
        <f t="shared" si="156"/>
        <v>162.469538054162+0.00487909406202412i</v>
      </c>
      <c r="F598" s="57" t="str">
        <f t="shared" si="157"/>
        <v>3.07957957866207-24356.8236466257i</v>
      </c>
      <c r="G598" s="57" t="str">
        <f t="shared" si="158"/>
        <v>0.999999999702062-0.0000172608886656257i</v>
      </c>
      <c r="H598" s="57" t="str">
        <f t="shared" si="159"/>
        <v>550.000380357664-0.094113420727501i</v>
      </c>
      <c r="I598" s="57" t="str">
        <f t="shared" si="160"/>
        <v>-4.05237479794613-90699.39566098i</v>
      </c>
      <c r="K598" s="57" t="str">
        <f t="shared" si="161"/>
        <v>0.00909090253782456-7.48582634124834E-06i</v>
      </c>
      <c r="L598" s="57" t="str">
        <f t="shared" si="162"/>
        <v>0.00075-81.1082225662531i</v>
      </c>
      <c r="M598" s="57" t="str">
        <f t="shared" si="163"/>
        <v>0.00075-12.7796569169517i</v>
      </c>
      <c r="N598" s="57">
        <f t="shared" si="164"/>
        <v>90.107780335241983</v>
      </c>
      <c r="O598" s="57">
        <f t="shared" si="165"/>
        <v>65.651310822817678</v>
      </c>
      <c r="P598" s="371">
        <f t="shared" si="166"/>
        <v>65.651310822817678</v>
      </c>
      <c r="Q598" s="371">
        <f t="shared" si="167"/>
        <v>-89.892219664758017</v>
      </c>
      <c r="R598" s="12">
        <f t="shared" si="168"/>
        <v>90.107780335241983</v>
      </c>
      <c r="S598" s="57">
        <f t="shared" si="169"/>
        <v>8.1760587919990531E-3</v>
      </c>
      <c r="T598" s="12">
        <f t="shared" si="152"/>
        <v>65.651310822817678</v>
      </c>
    </row>
    <row r="599" spans="1:20" x14ac:dyDescent="0.3">
      <c r="A599" s="57">
        <f t="shared" si="153"/>
        <v>51.566904903920516</v>
      </c>
      <c r="B599" s="12">
        <f t="shared" si="170"/>
        <v>8.2071278154086489</v>
      </c>
      <c r="C599" s="57" t="str">
        <f t="shared" si="154"/>
        <v>3.60563848407348-1909.49087062295i</v>
      </c>
      <c r="D599" s="57" t="str">
        <f t="shared" si="155"/>
        <v>3.47083333156676-1292.81892773602i</v>
      </c>
      <c r="E599" s="57" t="str">
        <f t="shared" si="156"/>
        <v>162.469538062479+0.00489763462815528i</v>
      </c>
      <c r="F599" s="57" t="str">
        <f t="shared" si="157"/>
        <v>3.07957957865507-24264.6180982571i</v>
      </c>
      <c r="G599" s="57" t="str">
        <f t="shared" si="158"/>
        <v>0.999999999699793-0.0000173264800425158i</v>
      </c>
      <c r="H599" s="57" t="str">
        <f t="shared" si="159"/>
        <v>550.000383253872-0.0944710553959829i</v>
      </c>
      <c r="I599" s="57" t="str">
        <f t="shared" si="160"/>
        <v>-4.05237534071771-90356.0431909112i</v>
      </c>
      <c r="K599" s="57" t="str">
        <f t="shared" si="161"/>
        <v>0.00909090248792655-7.51427243748204E-06i</v>
      </c>
      <c r="L599" s="57" t="str">
        <f t="shared" si="162"/>
        <v>0.00075-80.8011780895132i</v>
      </c>
      <c r="M599" s="57" t="str">
        <f t="shared" si="163"/>
        <v>0.00075-12.7312780603224i</v>
      </c>
      <c r="N599" s="57">
        <f t="shared" si="164"/>
        <v>90.108189897753149</v>
      </c>
      <c r="O599" s="57">
        <f t="shared" si="165"/>
        <v>65.618367211641356</v>
      </c>
      <c r="P599" s="371">
        <f t="shared" si="166"/>
        <v>65.618367211641356</v>
      </c>
      <c r="Q599" s="371">
        <f t="shared" si="167"/>
        <v>-89.891810102246851</v>
      </c>
      <c r="R599" s="12">
        <f t="shared" si="168"/>
        <v>90.108189897753149</v>
      </c>
      <c r="S599" s="57">
        <f t="shared" si="169"/>
        <v>8.2071278154086484E-3</v>
      </c>
      <c r="T599" s="12">
        <f t="shared" si="152"/>
        <v>65.618367211641356</v>
      </c>
    </row>
    <row r="600" spans="1:20" x14ac:dyDescent="0.3">
      <c r="A600" s="57">
        <f t="shared" si="153"/>
        <v>51.762859142555421</v>
      </c>
      <c r="B600" s="12">
        <f t="shared" si="170"/>
        <v>8.2383149011072021</v>
      </c>
      <c r="C600" s="57" t="str">
        <f t="shared" si="154"/>
        <v>3.60563846522389-1902.26229576808i</v>
      </c>
      <c r="D600" s="57" t="str">
        <f t="shared" si="155"/>
        <v>3.47083333155331-1287.9248140389i</v>
      </c>
      <c r="E600" s="57" t="str">
        <f t="shared" si="156"/>
        <v>162.46953807086+0.00491624564853737i</v>
      </c>
      <c r="F600" s="57" t="str">
        <f t="shared" si="157"/>
        <v>3.07957957864803-24172.761604566i</v>
      </c>
      <c r="G600" s="57" t="str">
        <f t="shared" si="158"/>
        <v>0.999999999697507-0.0000173923206666375i</v>
      </c>
      <c r="H600" s="57" t="str">
        <f t="shared" si="159"/>
        <v>550.000386172133-0.0948300491182027i</v>
      </c>
      <c r="I600" s="57" t="str">
        <f t="shared" si="160"/>
        <v>-4.0523758876227-90013.9905228581i</v>
      </c>
      <c r="K600" s="57" t="str">
        <f t="shared" si="161"/>
        <v>0.00909090243764859-7.54282662837943E-06i</v>
      </c>
      <c r="L600" s="57" t="str">
        <f t="shared" si="162"/>
        <v>0.00075-80.4952959648466i</v>
      </c>
      <c r="M600" s="57" t="str">
        <f t="shared" si="163"/>
        <v>0.00075-12.6830823474023i</v>
      </c>
      <c r="N600" s="57">
        <f t="shared" si="164"/>
        <v>90.108601016570248</v>
      </c>
      <c r="O600" s="57">
        <f t="shared" si="165"/>
        <v>65.585423602107781</v>
      </c>
      <c r="P600" s="371">
        <f t="shared" si="166"/>
        <v>65.585423602107781</v>
      </c>
      <c r="Q600" s="371">
        <f t="shared" si="167"/>
        <v>-89.891398983429752</v>
      </c>
      <c r="R600" s="12">
        <f t="shared" si="168"/>
        <v>90.108601016570248</v>
      </c>
      <c r="S600" s="57">
        <f t="shared" si="169"/>
        <v>8.2383149011072028E-3</v>
      </c>
      <c r="T600" s="12">
        <f t="shared" si="152"/>
        <v>65.585423602107781</v>
      </c>
    </row>
    <row r="601" spans="1:20" x14ac:dyDescent="0.3">
      <c r="A601" s="57">
        <f t="shared" si="153"/>
        <v>51.959558007297133</v>
      </c>
      <c r="B601" s="12">
        <f t="shared" si="170"/>
        <v>8.2696204977314096</v>
      </c>
      <c r="C601" s="57" t="str">
        <f t="shared" si="154"/>
        <v>3.6056384462307-1895.06108559496i</v>
      </c>
      <c r="D601" s="57" t="str">
        <f t="shared" si="155"/>
        <v>3.47083333153976-1283.04922757264i</v>
      </c>
      <c r="E601" s="57" t="str">
        <f t="shared" si="156"/>
        <v>162.469538079304+0.00493492739089739i</v>
      </c>
      <c r="F601" s="57" t="str">
        <f t="shared" si="157"/>
        <v>3.07957957864094-24081.252844166i</v>
      </c>
      <c r="G601" s="57" t="str">
        <f t="shared" si="158"/>
        <v>0.999999999695204-0.0000174584114851305i</v>
      </c>
      <c r="H601" s="57" t="str">
        <f t="shared" si="159"/>
        <v>550.000389112621-0.0951904070590534i</v>
      </c>
      <c r="I601" s="57" t="str">
        <f t="shared" si="160"/>
        <v>-4.0523764386939-89673.2327362798i</v>
      </c>
      <c r="K601" s="57" t="str">
        <f t="shared" si="161"/>
        <v>0.0090909023869877-7.57148932469439E-06i</v>
      </c>
      <c r="L601" s="57" t="str">
        <f t="shared" si="162"/>
        <v>0.00075-80.190571792037i</v>
      </c>
      <c r="M601" s="57" t="str">
        <f t="shared" si="163"/>
        <v>0.00075-12.6350690848798i</v>
      </c>
      <c r="N601" s="57">
        <f t="shared" si="164"/>
        <v>90.109013697606869</v>
      </c>
      <c r="O601" s="57">
        <f t="shared" si="165"/>
        <v>65.552479994229429</v>
      </c>
      <c r="P601" s="371">
        <f t="shared" si="166"/>
        <v>65.552479994229429</v>
      </c>
      <c r="Q601" s="371">
        <f t="shared" si="167"/>
        <v>-89.890986302393131</v>
      </c>
      <c r="R601" s="12">
        <f t="shared" si="168"/>
        <v>90.109013697606869</v>
      </c>
      <c r="S601" s="57">
        <f t="shared" si="169"/>
        <v>8.26962049773141E-3</v>
      </c>
      <c r="T601" s="12">
        <f t="shared" si="152"/>
        <v>65.552479994229429</v>
      </c>
    </row>
    <row r="602" spans="1:20" x14ac:dyDescent="0.3">
      <c r="A602" s="57">
        <f t="shared" si="153"/>
        <v>52.157004327724856</v>
      </c>
      <c r="B602" s="12">
        <f t="shared" si="170"/>
        <v>8.3010450556227884</v>
      </c>
      <c r="C602" s="57" t="str">
        <f t="shared" si="154"/>
        <v>3.60563842709296-1887.88713651182i</v>
      </c>
      <c r="D602" s="57" t="str">
        <f t="shared" si="155"/>
        <v>3.47083333152609-1278.19209820026i</v>
      </c>
      <c r="E602" s="57" t="str">
        <f t="shared" si="156"/>
        <v>162.469538087815+0.00495368012398024i</v>
      </c>
      <c r="F602" s="57" t="str">
        <f t="shared" si="157"/>
        <v>3.07957957863379-23990.0905006728i</v>
      </c>
      <c r="G602" s="57" t="str">
        <f t="shared" si="158"/>
        <v>0.999999999692883-0.0000175247534487335i</v>
      </c>
      <c r="H602" s="57" t="str">
        <f t="shared" si="159"/>
        <v>550.000392075493-0.0955521344030274i</v>
      </c>
      <c r="I602" s="57" t="str">
        <f t="shared" si="160"/>
        <v>-4.05237699395927-89333.7649292587i</v>
      </c>
      <c r="K602" s="57" t="str">
        <f t="shared" si="161"/>
        <v>0.00909090233594115-7.60026093874202E-06i</v>
      </c>
      <c r="L602" s="57" t="str">
        <f t="shared" si="162"/>
        <v>0.00075-79.8870011875241i</v>
      </c>
      <c r="M602" s="57" t="str">
        <f t="shared" si="163"/>
        <v>0.00075-12.5872375820679i</v>
      </c>
      <c r="N602" s="57">
        <f t="shared" si="164"/>
        <v>90.109427946799087</v>
      </c>
      <c r="O602" s="57">
        <f t="shared" si="165"/>
        <v>65.519536388019148</v>
      </c>
      <c r="P602" s="371">
        <f t="shared" si="166"/>
        <v>65.519536388019148</v>
      </c>
      <c r="Q602" s="371">
        <f t="shared" si="167"/>
        <v>-89.890572053200913</v>
      </c>
      <c r="R602" s="12">
        <f t="shared" si="168"/>
        <v>90.109427946799087</v>
      </c>
      <c r="S602" s="57">
        <f t="shared" si="169"/>
        <v>8.3010450556227876E-3</v>
      </c>
      <c r="T602" s="12">
        <f t="shared" si="152"/>
        <v>65.519536388019148</v>
      </c>
    </row>
    <row r="603" spans="1:20" x14ac:dyDescent="0.3">
      <c r="A603" s="57">
        <f t="shared" si="153"/>
        <v>52.355200944170207</v>
      </c>
      <c r="B603" s="12">
        <f t="shared" si="170"/>
        <v>8.3325890268341549</v>
      </c>
      <c r="C603" s="57" t="str">
        <f t="shared" si="154"/>
        <v>3.60563840780947-1880.74034531891i</v>
      </c>
      <c r="D603" s="57" t="str">
        <f t="shared" si="155"/>
        <v>3.47083333151234-1273.35335605033i</v>
      </c>
      <c r="E603" s="57" t="str">
        <f t="shared" si="156"/>
        <v>162.469538096388+0.00497250411755183i</v>
      </c>
      <c r="F603" s="57" t="str">
        <f t="shared" si="157"/>
        <v>3.07957957862659-23899.2732626856i</v>
      </c>
      <c r="G603" s="57" t="str">
        <f t="shared" si="158"/>
        <v>0.999999999690544-0.0000175913475117975i</v>
      </c>
      <c r="H603" s="57" t="str">
        <f t="shared" si="159"/>
        <v>550.000395060926-0.0959152363543598i</v>
      </c>
      <c r="I603" s="57" t="str">
        <f t="shared" si="160"/>
        <v>-4.05237755345257-88995.5822184381i</v>
      </c>
      <c r="K603" s="57" t="str">
        <f t="shared" si="161"/>
        <v>0.00909090228450592-7.62914188440367E-06i</v>
      </c>
      <c r="L603" s="57" t="str">
        <f t="shared" si="162"/>
        <v>0.00075-79.5845797843441i</v>
      </c>
      <c r="M603" s="57" t="str">
        <f t="shared" si="163"/>
        <v>0.00075-12.5395871508945i</v>
      </c>
      <c r="N603" s="57">
        <f t="shared" si="164"/>
        <v>90.109843770105542</v>
      </c>
      <c r="O603" s="57">
        <f t="shared" si="165"/>
        <v>65.486592783489272</v>
      </c>
      <c r="P603" s="371">
        <f t="shared" si="166"/>
        <v>65.486592783489272</v>
      </c>
      <c r="Q603" s="371">
        <f t="shared" si="167"/>
        <v>-89.890156229894458</v>
      </c>
      <c r="R603" s="12">
        <f t="shared" si="168"/>
        <v>90.109843770105542</v>
      </c>
      <c r="S603" s="57">
        <f t="shared" si="169"/>
        <v>8.3325890268341543E-3</v>
      </c>
      <c r="T603" s="12">
        <f t="shared" si="152"/>
        <v>65.486592783489272</v>
      </c>
    </row>
    <row r="604" spans="1:20" x14ac:dyDescent="0.3">
      <c r="A604" s="57">
        <f t="shared" si="153"/>
        <v>52.554150707758055</v>
      </c>
      <c r="B604" s="12">
        <f t="shared" si="170"/>
        <v>8.364252865136125</v>
      </c>
      <c r="C604" s="57" t="str">
        <f t="shared" si="154"/>
        <v>3.60563838837911-1873.62060920727i</v>
      </c>
      <c r="D604" s="57" t="str">
        <f t="shared" si="155"/>
        <v>3.47083333149846-1268.53293151592i</v>
      </c>
      <c r="E604" s="57" t="str">
        <f t="shared" si="156"/>
        <v>162.469538105027+0.00499139964240305i</v>
      </c>
      <c r="F604" s="57" t="str">
        <f t="shared" si="157"/>
        <v>3.07957957861933-23808.7998237678i</v>
      </c>
      <c r="G604" s="57" t="str">
        <f t="shared" si="158"/>
        <v>0.999999999688188-0.0000176581946323007i</v>
      </c>
      <c r="H604" s="57" t="str">
        <f t="shared" si="159"/>
        <v>550.000398069095-0.0962797181370643i</v>
      </c>
      <c r="I604" s="57" t="str">
        <f t="shared" si="160"/>
        <v>-4.05237811720723-88658.679738946i</v>
      </c>
      <c r="K604" s="57" t="str">
        <f t="shared" si="161"/>
        <v>0.00909090223267897-7.65813257713342E-06i</v>
      </c>
      <c r="L604" s="57" t="str">
        <f t="shared" si="162"/>
        <v>0.00075-79.2833032320622i</v>
      </c>
      <c r="M604" s="57" t="str">
        <f t="shared" si="163"/>
        <v>0.00075-12.4921171058921i</v>
      </c>
      <c r="N604" s="57">
        <f t="shared" si="164"/>
        <v>90.110261173507467</v>
      </c>
      <c r="O604" s="57">
        <f t="shared" si="165"/>
        <v>65.453649180652732</v>
      </c>
      <c r="P604" s="371">
        <f t="shared" si="166"/>
        <v>65.453649180652732</v>
      </c>
      <c r="Q604" s="371">
        <f t="shared" si="167"/>
        <v>-89.889738826492533</v>
      </c>
      <c r="R604" s="12">
        <f t="shared" si="168"/>
        <v>90.110261173507467</v>
      </c>
      <c r="S604" s="57">
        <f t="shared" si="169"/>
        <v>8.364252865136125E-3</v>
      </c>
      <c r="T604" s="12">
        <f t="shared" si="152"/>
        <v>65.453649180652732</v>
      </c>
    </row>
    <row r="605" spans="1:20" x14ac:dyDescent="0.3">
      <c r="A605" s="57">
        <f t="shared" si="153"/>
        <v>52.753856480447531</v>
      </c>
      <c r="B605" s="12">
        <f t="shared" si="170"/>
        <v>8.3960370260236417</v>
      </c>
      <c r="C605" s="57" t="str">
        <f t="shared" si="154"/>
        <v>3.60563836880087-1866.52782575712i</v>
      </c>
      <c r="D605" s="57" t="str">
        <f t="shared" si="155"/>
        <v>3.47083333148451-1263.73075525361i</v>
      </c>
      <c r="E605" s="57" t="str">
        <f t="shared" si="156"/>
        <v>162.469538113732+0.005010366970354i</v>
      </c>
      <c r="F605" s="57" t="str">
        <f t="shared" si="157"/>
        <v>3.07957957861201-23718.6688824286i</v>
      </c>
      <c r="G605" s="57" t="str">
        <f t="shared" si="158"/>
        <v>0.999999999685814-0.0000177252957718614i</v>
      </c>
      <c r="H605" s="57" t="str">
        <f t="shared" si="159"/>
        <v>550.000401100166-0.0966455849949916i</v>
      </c>
      <c r="I605" s="57" t="str">
        <f t="shared" si="160"/>
        <v>-4.05237868525398-88323.0526443261i</v>
      </c>
      <c r="K605" s="57" t="str">
        <f t="shared" si="161"/>
        <v>0.00909090218045743-7.68723343396427E-06i</v>
      </c>
      <c r="L605" s="57" t="str">
        <f t="shared" si="162"/>
        <v>0.00075-78.9831671967145i</v>
      </c>
      <c r="M605" s="57" t="str">
        <f t="shared" si="163"/>
        <v>0.00075-12.4448267641882i</v>
      </c>
      <c r="N605" s="57">
        <f t="shared" si="164"/>
        <v>90.110680163008851</v>
      </c>
      <c r="O605" s="57">
        <f t="shared" si="165"/>
        <v>65.420705579522476</v>
      </c>
      <c r="P605" s="371">
        <f t="shared" si="166"/>
        <v>65.420705579522476</v>
      </c>
      <c r="Q605" s="371">
        <f t="shared" si="167"/>
        <v>-89.889319836991149</v>
      </c>
      <c r="R605" s="12">
        <f t="shared" si="168"/>
        <v>90.110680163008851</v>
      </c>
      <c r="S605" s="57">
        <f t="shared" si="169"/>
        <v>8.3960370260236419E-3</v>
      </c>
      <c r="T605" s="12">
        <f t="shared" si="152"/>
        <v>65.420705579522476</v>
      </c>
    </row>
    <row r="606" spans="1:20" x14ac:dyDescent="0.3">
      <c r="A606" s="57">
        <f t="shared" si="153"/>
        <v>52.954321135073236</v>
      </c>
      <c r="B606" s="12">
        <f t="shared" si="170"/>
        <v>8.4279419667225319</v>
      </c>
      <c r="C606" s="57" t="str">
        <f t="shared" si="154"/>
        <v>3.60563834907354-1859.46189293641i</v>
      </c>
      <c r="D606" s="57" t="str">
        <f t="shared" si="155"/>
        <v>3.47083333147043-1258.94675818248i</v>
      </c>
      <c r="E606" s="57" t="str">
        <f t="shared" si="156"/>
        <v>162.469538122504+0.00502940637425776i</v>
      </c>
      <c r="F606" s="57" t="str">
        <f t="shared" si="157"/>
        <v>3.07957957860465-23628.8791421043i</v>
      </c>
      <c r="G606" s="57" t="str">
        <f t="shared" si="158"/>
        <v>0.999999999683421-0.0000177926518957518i</v>
      </c>
      <c r="H606" s="57" t="str">
        <f t="shared" si="159"/>
        <v>550.000404154315-0.0970128421919329i</v>
      </c>
      <c r="I606" s="57" t="str">
        <f t="shared" si="160"/>
        <v>-4.052379257625-87988.6961064707i</v>
      </c>
      <c r="K606" s="57" t="str">
        <f t="shared" si="161"/>
        <v>0.0090909021278383-7.71644487351377E-06i</v>
      </c>
      <c r="L606" s="57" t="str">
        <f t="shared" si="162"/>
        <v>0.00075-78.6841673607435i</v>
      </c>
      <c r="M606" s="57" t="str">
        <f t="shared" si="163"/>
        <v>0.00075-12.3977154454953i</v>
      </c>
      <c r="N606" s="57">
        <f t="shared" si="164"/>
        <v>90.111100744636488</v>
      </c>
      <c r="O606" s="57">
        <f t="shared" si="165"/>
        <v>65.38776198011162</v>
      </c>
      <c r="P606" s="371">
        <f t="shared" si="166"/>
        <v>65.38776198011162</v>
      </c>
      <c r="Q606" s="371">
        <f t="shared" si="167"/>
        <v>-89.888899255363512</v>
      </c>
      <c r="R606" s="12">
        <f t="shared" si="168"/>
        <v>90.111100744636488</v>
      </c>
      <c r="S606" s="57">
        <f t="shared" si="169"/>
        <v>8.4279419667225314E-3</v>
      </c>
      <c r="T606" s="12">
        <f t="shared" si="152"/>
        <v>65.38776198011162</v>
      </c>
    </row>
    <row r="607" spans="1:20" x14ac:dyDescent="0.3">
      <c r="A607" s="57">
        <f t="shared" si="153"/>
        <v>53.155547555386512</v>
      </c>
      <c r="B607" s="12">
        <f t="shared" si="170"/>
        <v>8.4599681461960774</v>
      </c>
      <c r="C607" s="57" t="str">
        <f t="shared" si="154"/>
        <v>3.60563832919596-1852.42270909929i</v>
      </c>
      <c r="D607" s="57" t="str">
        <f t="shared" si="155"/>
        <v>3.47083333145624-1254.18087148313i</v>
      </c>
      <c r="E607" s="57" t="str">
        <f t="shared" si="156"/>
        <v>162.469538131342+0.00504851812800412i</v>
      </c>
      <c r="F607" s="57" t="str">
        <f t="shared" si="157"/>
        <v>3.07957957859723-23539.4293111392i</v>
      </c>
      <c r="G607" s="57" t="str">
        <f t="shared" si="158"/>
        <v>0.999999999681011-0.0000178602639729127i</v>
      </c>
      <c r="H607" s="57" t="str">
        <f t="shared" si="159"/>
        <v>550.000407231721-0.0973814950117017i</v>
      </c>
      <c r="I607" s="57" t="str">
        <f t="shared" si="160"/>
        <v>-4.05237983435482-87655.6053155488i</v>
      </c>
      <c r="K607" s="57" t="str">
        <f t="shared" si="161"/>
        <v>0.00909090207481848-7.74576731598996E-06i</v>
      </c>
      <c r="L607" s="57" t="str">
        <f t="shared" si="162"/>
        <v>0.00075-78.3862994229363i</v>
      </c>
      <c r="M607" s="57" t="str">
        <f t="shared" si="163"/>
        <v>0.00075-12.3507824721013i</v>
      </c>
      <c r="N607" s="57">
        <f t="shared" si="164"/>
        <v>90.111522924440081</v>
      </c>
      <c r="O607" s="57">
        <f t="shared" si="165"/>
        <v>65.354818382433066</v>
      </c>
      <c r="P607" s="371">
        <f t="shared" si="166"/>
        <v>65.354818382433066</v>
      </c>
      <c r="Q607" s="371">
        <f t="shared" si="167"/>
        <v>-89.888477075559919</v>
      </c>
      <c r="R607" s="12">
        <f t="shared" si="168"/>
        <v>90.111522924440081</v>
      </c>
      <c r="S607" s="57">
        <f t="shared" si="169"/>
        <v>8.4599681461960778E-3</v>
      </c>
      <c r="T607" s="12">
        <f t="shared" si="152"/>
        <v>65.354818382433066</v>
      </c>
    </row>
    <row r="608" spans="1:20" x14ac:dyDescent="0.3">
      <c r="A608" s="57">
        <f t="shared" si="153"/>
        <v>53.357538636096983</v>
      </c>
      <c r="B608" s="12">
        <f t="shared" si="170"/>
        <v>8.4921160251516223</v>
      </c>
      <c r="C608" s="57" t="str">
        <f t="shared" si="154"/>
        <v>3.60563830916698-1845.4101729847i</v>
      </c>
      <c r="D608" s="57" t="str">
        <f t="shared" si="155"/>
        <v>3.47083333144193-1249.43302659667i</v>
      </c>
      <c r="E608" s="57" t="str">
        <f t="shared" si="156"/>
        <v>162.469538140246+0.00506770250652374i</v>
      </c>
      <c r="F608" s="57" t="str">
        <f t="shared" si="157"/>
        <v>3.07957957858976-23450.3181027675i</v>
      </c>
      <c r="G608" s="57" t="str">
        <f t="shared" si="158"/>
        <v>0.999999999678582-0.0000179281329759662i</v>
      </c>
      <c r="H608" s="57" t="str">
        <f t="shared" si="159"/>
        <v>550.000410332565-0.0977515487581948i</v>
      </c>
      <c r="I608" s="57" t="str">
        <f t="shared" si="160"/>
        <v>-4.05238041547808-87323.7754799383i</v>
      </c>
      <c r="K608" s="57" t="str">
        <f t="shared" si="161"/>
        <v>0.00909090202139486-7.77520118319759E-06i</v>
      </c>
      <c r="L608" s="57" t="str">
        <f t="shared" si="162"/>
        <v>0.00075-78.0895590983626i</v>
      </c>
      <c r="M608" s="57" t="str">
        <f t="shared" si="163"/>
        <v>0.00075-12.3040271688597i</v>
      </c>
      <c r="N608" s="57">
        <f t="shared" si="164"/>
        <v>90.111946708492297</v>
      </c>
      <c r="O608" s="57">
        <f t="shared" si="165"/>
        <v>65.321874786499848</v>
      </c>
      <c r="P608" s="371">
        <f t="shared" si="166"/>
        <v>65.321874786499848</v>
      </c>
      <c r="Q608" s="371">
        <f t="shared" si="167"/>
        <v>-89.888053291507703</v>
      </c>
      <c r="R608" s="12">
        <f t="shared" si="168"/>
        <v>90.111946708492297</v>
      </c>
      <c r="S608" s="57">
        <f t="shared" si="169"/>
        <v>8.492116025151623E-3</v>
      </c>
      <c r="T608" s="12">
        <f t="shared" si="152"/>
        <v>65.321874786499848</v>
      </c>
    </row>
    <row r="609" spans="1:20" x14ac:dyDescent="0.3">
      <c r="A609" s="57">
        <f t="shared" si="153"/>
        <v>53.560297282914156</v>
      </c>
      <c r="B609" s="12">
        <f t="shared" si="170"/>
        <v>8.5243860660471995</v>
      </c>
      <c r="C609" s="57" t="str">
        <f t="shared" si="154"/>
        <v>3.60563828898559-1838.42418371504i</v>
      </c>
      <c r="D609" s="57" t="str">
        <f t="shared" si="155"/>
        <v>3.47083333142753-1244.70315522376i</v>
      </c>
      <c r="E609" s="57" t="str">
        <f t="shared" si="156"/>
        <v>162.46953814922+0.00508695978579184i</v>
      </c>
      <c r="F609" s="57" t="str">
        <f t="shared" si="157"/>
        <v>3.07957957858222-23361.5442350945i</v>
      </c>
      <c r="G609" s="57" t="str">
        <f t="shared" si="158"/>
        <v>0.999999999676135-0.0000179962598812308i</v>
      </c>
      <c r="H609" s="57" t="str">
        <f t="shared" si="159"/>
        <v>550.000413457014-0.0981230087554322i</v>
      </c>
      <c r="I609" s="57" t="str">
        <f t="shared" si="160"/>
        <v>-4.05238100102407-86993.2018261536i</v>
      </c>
      <c r="K609" s="57" t="str">
        <f t="shared" si="161"/>
        <v>0.00909090196756455-7.80474689854475E-06i</v>
      </c>
      <c r="L609" s="57" t="str">
        <f t="shared" si="162"/>
        <v>0.00075-77.7939421183131i</v>
      </c>
      <c r="M609" s="57" t="str">
        <f t="shared" si="163"/>
        <v>0.00075-12.2574488631796i</v>
      </c>
      <c r="N609" s="57">
        <f t="shared" si="164"/>
        <v>90.11237210288887</v>
      </c>
      <c r="O609" s="57">
        <f t="shared" si="165"/>
        <v>65.288931192325663</v>
      </c>
      <c r="P609" s="371">
        <f t="shared" si="166"/>
        <v>65.288931192325663</v>
      </c>
      <c r="Q609" s="371">
        <f t="shared" si="167"/>
        <v>-89.88762789711113</v>
      </c>
      <c r="R609" s="12">
        <f t="shared" si="168"/>
        <v>90.11237210288887</v>
      </c>
      <c r="S609" s="57">
        <f t="shared" si="169"/>
        <v>8.5243860660471991E-3</v>
      </c>
      <c r="T609" s="12">
        <f t="shared" si="152"/>
        <v>65.288931192325663</v>
      </c>
    </row>
    <row r="610" spans="1:20" x14ac:dyDescent="0.3">
      <c r="A610" s="57">
        <f t="shared" si="153"/>
        <v>53.763826412589232</v>
      </c>
      <c r="B610" s="12">
        <f t="shared" si="170"/>
        <v>8.556778733098179</v>
      </c>
      <c r="C610" s="57" t="str">
        <f t="shared" si="154"/>
        <v>3.60563826865047-1831.46464079444i</v>
      </c>
      <c r="D610" s="57" t="str">
        <f t="shared" si="155"/>
        <v>3.47083333141302-1239.99118932362i</v>
      </c>
      <c r="E610" s="57" t="str">
        <f t="shared" si="156"/>
        <v>162.469538158261+0.0051062902428329i</v>
      </c>
      <c r="F610" s="57" t="str">
        <f t="shared" si="157"/>
        <v>3.07957957857463-23273.1064310783i</v>
      </c>
      <c r="G610" s="57" t="str">
        <f t="shared" si="158"/>
        <v>0.999999999673669-0.0000180646456687349i</v>
      </c>
      <c r="H610" s="57" t="str">
        <f t="shared" si="159"/>
        <v>550.000416605258-0.0984958803477205i</v>
      </c>
      <c r="I610" s="57" t="str">
        <f t="shared" si="160"/>
        <v>-4.05238159102958-86663.8795987834i</v>
      </c>
      <c r="K610" s="57" t="str">
        <f t="shared" si="161"/>
        <v>0.00909090191332429-7.83440488704772E-06i</v>
      </c>
      <c r="L610" s="57" t="str">
        <f t="shared" si="162"/>
        <v>0.00075-77.4994442302383i</v>
      </c>
      <c r="M610" s="57" t="str">
        <f t="shared" si="163"/>
        <v>0.00075-12.2110468850165i</v>
      </c>
      <c r="N610" s="57">
        <f t="shared" si="164"/>
        <v>90.11279911374875</v>
      </c>
      <c r="O610" s="57">
        <f t="shared" si="165"/>
        <v>65.255987599923571</v>
      </c>
      <c r="P610" s="371">
        <f t="shared" si="166"/>
        <v>65.255987599923571</v>
      </c>
      <c r="Q610" s="371">
        <f t="shared" si="167"/>
        <v>-89.88720088625125</v>
      </c>
      <c r="R610" s="12">
        <f t="shared" si="168"/>
        <v>90.11279911374875</v>
      </c>
      <c r="S610" s="57">
        <f t="shared" si="169"/>
        <v>8.5567787330981786E-3</v>
      </c>
      <c r="T610" s="12">
        <f t="shared" si="152"/>
        <v>65.255987599923571</v>
      </c>
    </row>
    <row r="611" spans="1:20" x14ac:dyDescent="0.3">
      <c r="A611" s="57">
        <f t="shared" si="153"/>
        <v>53.968128952957073</v>
      </c>
      <c r="B611" s="12">
        <f t="shared" si="170"/>
        <v>8.5892944922839529</v>
      </c>
      <c r="C611" s="57" t="str">
        <f t="shared" si="154"/>
        <v>3.60563824816057-1824.53144410759i</v>
      </c>
      <c r="D611" s="57" t="str">
        <f t="shared" si="155"/>
        <v>3.47083333139841-1235.29706111303i</v>
      </c>
      <c r="E611" s="57" t="str">
        <f t="shared" si="156"/>
        <v>162.469538167372+0.00512569415572323i</v>
      </c>
      <c r="F611" s="57" t="str">
        <f t="shared" si="157"/>
        <v>3.07957957856697-23185.0034185116i</v>
      </c>
      <c r="G611" s="57" t="str">
        <f t="shared" si="158"/>
        <v>0.999999999671184-0.0000181332913222311i</v>
      </c>
      <c r="H611" s="57" t="str">
        <f t="shared" si="159"/>
        <v>550.00041977747-0.0988701688996459i</v>
      </c>
      <c r="I611" s="57" t="str">
        <f t="shared" si="160"/>
        <v>-4.05238218552681-86335.8040604162i</v>
      </c>
      <c r="K611" s="57" t="str">
        <f t="shared" si="161"/>
        <v>0.00909090185867108-7.86417557533821E-06i</v>
      </c>
      <c r="L611" s="57" t="str">
        <f t="shared" si="162"/>
        <v>0.00075-77.206061197687i</v>
      </c>
      <c r="M611" s="57" t="str">
        <f t="shared" si="163"/>
        <v>0.00075-12.1648205668624i</v>
      </c>
      <c r="N611" s="57">
        <f t="shared" si="164"/>
        <v>90.113227747214054</v>
      </c>
      <c r="O611" s="57">
        <f t="shared" si="165"/>
        <v>65.22304400930733</v>
      </c>
      <c r="P611" s="371">
        <f t="shared" si="166"/>
        <v>65.22304400930733</v>
      </c>
      <c r="Q611" s="371">
        <f t="shared" si="167"/>
        <v>-89.886772252785946</v>
      </c>
      <c r="R611" s="12">
        <f t="shared" si="168"/>
        <v>90.113227747214054</v>
      </c>
      <c r="S611" s="57">
        <f t="shared" si="169"/>
        <v>8.5892944922839522E-3</v>
      </c>
      <c r="T611" s="12">
        <f t="shared" si="152"/>
        <v>65.22304400930733</v>
      </c>
    </row>
    <row r="612" spans="1:20" x14ac:dyDescent="0.3">
      <c r="A612" s="57">
        <f t="shared" si="153"/>
        <v>54.173207842978314</v>
      </c>
      <c r="B612" s="12">
        <f t="shared" si="170"/>
        <v>8.6219338113546318</v>
      </c>
      <c r="C612" s="57" t="str">
        <f t="shared" si="154"/>
        <v>3.60563822751458-1817.62449391809i</v>
      </c>
      <c r="D612" s="57" t="str">
        <f t="shared" si="155"/>
        <v>3.47083333138367-1230.62070306539i</v>
      </c>
      <c r="E612" s="57" t="str">
        <f t="shared" si="156"/>
        <v>162.469538176551+0.00514517180359671i</v>
      </c>
      <c r="F612" s="57" t="str">
        <f t="shared" si="157"/>
        <v>3.07957957855925-23097.2339300029i</v>
      </c>
      <c r="G612" s="57" t="str">
        <f t="shared" si="158"/>
        <v>0.99999999966868-0.0000182021978292099i</v>
      </c>
      <c r="H612" s="57" t="str">
        <f t="shared" si="159"/>
        <v>550.000422973838-0.0992458797962093i</v>
      </c>
      <c r="I612" s="57" t="str">
        <f t="shared" si="160"/>
        <v>-4.05238278455128-86008.9704915759i</v>
      </c>
      <c r="K612" s="57" t="str">
        <f t="shared" si="161"/>
        <v>0.0090909018036017-0.0000078940593916688i</v>
      </c>
      <c r="L612" s="57" t="str">
        <f t="shared" si="162"/>
        <v>0.00075-76.913788800246i</v>
      </c>
      <c r="M612" s="57" t="str">
        <f t="shared" si="163"/>
        <v>0.00075-12.1187692437362i</v>
      </c>
      <c r="N612" s="57">
        <f t="shared" si="164"/>
        <v>90.113658009450305</v>
      </c>
      <c r="O612" s="57">
        <f t="shared" si="165"/>
        <v>65.19010042049031</v>
      </c>
      <c r="P612" s="371">
        <f t="shared" si="166"/>
        <v>65.19010042049031</v>
      </c>
      <c r="Q612" s="371">
        <f t="shared" si="167"/>
        <v>-89.886341990549695</v>
      </c>
      <c r="R612" s="12">
        <f t="shared" si="168"/>
        <v>90.113658009450305</v>
      </c>
      <c r="S612" s="57">
        <f t="shared" si="169"/>
        <v>8.6219338113546311E-3</v>
      </c>
      <c r="T612" s="12">
        <f t="shared" si="152"/>
        <v>65.19010042049031</v>
      </c>
    </row>
    <row r="613" spans="1:20" x14ac:dyDescent="0.3">
      <c r="A613" s="57">
        <f t="shared" si="153"/>
        <v>54.37906603278163</v>
      </c>
      <c r="B613" s="12">
        <f t="shared" si="170"/>
        <v>8.6546971598377791</v>
      </c>
      <c r="C613" s="57" t="str">
        <f t="shared" si="154"/>
        <v>3.6056382067114-1810.74369086714i</v>
      </c>
      <c r="D613" s="57" t="str">
        <f t="shared" si="155"/>
        <v>3.47083333136883-1225.96204790971i</v>
      </c>
      <c r="E613" s="57" t="str">
        <f t="shared" si="156"/>
        <v>162.4695381858+0.00516472346664742i</v>
      </c>
      <c r="F613" s="57" t="str">
        <f t="shared" si="157"/>
        <v>3.07957957855149-23009.7967029585i</v>
      </c>
      <c r="G613" s="57" t="str">
        <f t="shared" si="158"/>
        <v>0.999999999666157-0.0000182713661809148i</v>
      </c>
      <c r="H613" s="57" t="str">
        <f t="shared" si="159"/>
        <v>550.000426194548-0.0996230184428788i</v>
      </c>
      <c r="I613" s="57" t="str">
        <f t="shared" si="160"/>
        <v>-4.05238338813842-85683.3741906517i</v>
      </c>
      <c r="K613" s="57" t="str">
        <f t="shared" si="161"/>
        <v>0.00909090174811293-7.92405676591934E-06i</v>
      </c>
      <c r="L613" s="57" t="str">
        <f t="shared" si="162"/>
        <v>0.00075-76.6226228334788i</v>
      </c>
      <c r="M613" s="57" t="str">
        <f t="shared" si="163"/>
        <v>0.00075-12.0728922531742i</v>
      </c>
      <c r="N613" s="57">
        <f t="shared" si="164"/>
        <v>90.11408990664637</v>
      </c>
      <c r="O613" s="57">
        <f t="shared" si="165"/>
        <v>65.157156833486241</v>
      </c>
      <c r="P613" s="371">
        <f t="shared" si="166"/>
        <v>65.157156833486241</v>
      </c>
      <c r="Q613" s="371">
        <f t="shared" si="167"/>
        <v>-89.88591009335363</v>
      </c>
      <c r="R613" s="12">
        <f t="shared" si="168"/>
        <v>90.11408990664637</v>
      </c>
      <c r="S613" s="57">
        <f t="shared" si="169"/>
        <v>8.6546971598377796E-3</v>
      </c>
      <c r="T613" s="12">
        <f t="shared" si="152"/>
        <v>65.157156833486241</v>
      </c>
    </row>
    <row r="614" spans="1:20" x14ac:dyDescent="0.3">
      <c r="A614" s="57">
        <f t="shared" si="153"/>
        <v>54.585706483706204</v>
      </c>
      <c r="B614" s="12">
        <f t="shared" si="170"/>
        <v>8.6875850090451632</v>
      </c>
      <c r="C614" s="57" t="str">
        <f t="shared" si="154"/>
        <v>3.60563818574986-1803.88893597213i</v>
      </c>
      <c r="D614" s="57" t="str">
        <f t="shared" si="155"/>
        <v>3.47083333135387-1221.32102862967i</v>
      </c>
      <c r="E614" s="57" t="str">
        <f t="shared" si="156"/>
        <v>162.469538195121+0.00518434942613447i</v>
      </c>
      <c r="F614" s="57" t="str">
        <f t="shared" si="157"/>
        <v>3.07957957854366-22922.6904795645i</v>
      </c>
      <c r="G614" s="57" t="str">
        <f t="shared" si="158"/>
        <v>0.999999999663615-0.0000183407973723557i</v>
      </c>
      <c r="H614" s="57" t="str">
        <f t="shared" si="159"/>
        <v>550.000429439775-0.100001590265633i</v>
      </c>
      <c r="I614" s="57" t="str">
        <f t="shared" si="160"/>
        <v>-4.05238399631876-85359.0104738296i</v>
      </c>
      <c r="K614" s="57" t="str">
        <f t="shared" si="161"/>
        <v>0.00909090169220177-7.95416812960367E-06i</v>
      </c>
      <c r="L614" s="57" t="str">
        <f t="shared" si="162"/>
        <v>0.00075-76.3325591088651i</v>
      </c>
      <c r="M614" s="57" t="str">
        <f t="shared" si="163"/>
        <v>0.00075-12.0271889352203i</v>
      </c>
      <c r="N614" s="57">
        <f t="shared" si="164"/>
        <v>90.114523445014726</v>
      </c>
      <c r="O614" s="57">
        <f t="shared" si="165"/>
        <v>65.124213248309161</v>
      </c>
      <c r="P614" s="371">
        <f t="shared" si="166"/>
        <v>65.124213248309161</v>
      </c>
      <c r="Q614" s="371">
        <f t="shared" si="167"/>
        <v>-89.885476554985274</v>
      </c>
      <c r="R614" s="12">
        <f t="shared" si="168"/>
        <v>90.114523445014726</v>
      </c>
      <c r="S614" s="57">
        <f t="shared" si="169"/>
        <v>8.6875850090451633E-3</v>
      </c>
      <c r="T614" s="12">
        <f t="shared" si="152"/>
        <v>65.124213248309161</v>
      </c>
    </row>
    <row r="615" spans="1:20" x14ac:dyDescent="0.3">
      <c r="A615" s="57">
        <f t="shared" si="153"/>
        <v>54.793132168344293</v>
      </c>
      <c r="B615" s="12">
        <f t="shared" si="170"/>
        <v>8.7205978320795356</v>
      </c>
      <c r="C615" s="57" t="str">
        <f t="shared" si="154"/>
        <v>3.60563816462866-1797.06013062504i</v>
      </c>
      <c r="D615" s="57" t="str">
        <f t="shared" si="155"/>
        <v>3.4708333313388-1216.69757846266i</v>
      </c>
      <c r="E615" s="57" t="str">
        <f t="shared" si="156"/>
        <v>162.469538204511+0.00520404996438558i</v>
      </c>
      <c r="F615" s="57" t="str">
        <f t="shared" si="157"/>
        <v>3.07957957853577-22835.9140067689i</v>
      </c>
      <c r="G615" s="57" t="str">
        <f t="shared" si="158"/>
        <v>0.999999999661054-0.0000184104924023235i</v>
      </c>
      <c r="H615" s="57" t="str">
        <f t="shared" si="159"/>
        <v>550.000432709719-0.100381600711141i</v>
      </c>
      <c r="I615" s="57" t="str">
        <f t="shared" si="160"/>
        <v>-4.05238460913282-85035.8746750319i</v>
      </c>
      <c r="K615" s="57" t="str">
        <f t="shared" si="161"/>
        <v>0.00909090163586477-7.98439391587438E-06i</v>
      </c>
      <c r="L615" s="57" t="str">
        <f t="shared" si="162"/>
        <v>0.00075-76.0435934537411i</v>
      </c>
      <c r="M615" s="57" t="str">
        <f t="shared" si="163"/>
        <v>0.00075-11.9816586324172i</v>
      </c>
      <c r="N615" s="57">
        <f t="shared" si="164"/>
        <v>90.114958630791392</v>
      </c>
      <c r="O615" s="57">
        <f t="shared" si="165"/>
        <v>65.091269664972657</v>
      </c>
      <c r="P615" s="371">
        <f t="shared" si="166"/>
        <v>65.091269664972657</v>
      </c>
      <c r="Q615" s="371">
        <f t="shared" si="167"/>
        <v>-89.885041369208608</v>
      </c>
      <c r="R615" s="12">
        <f t="shared" si="168"/>
        <v>90.114958630791392</v>
      </c>
      <c r="S615" s="57">
        <f t="shared" si="169"/>
        <v>8.7205978320795356E-3</v>
      </c>
      <c r="T615" s="12">
        <f t="shared" si="152"/>
        <v>65.091269664972657</v>
      </c>
    </row>
    <row r="616" spans="1:20" x14ac:dyDescent="0.3">
      <c r="A616" s="57">
        <f t="shared" si="153"/>
        <v>55.001346070584006</v>
      </c>
      <c r="B616" s="12">
        <f t="shared" si="170"/>
        <v>8.7537361038414385</v>
      </c>
      <c r="C616" s="57" t="str">
        <f t="shared" si="154"/>
        <v>3.60563814334663-1790.25717659123i</v>
      </c>
      <c r="D616" s="57" t="str">
        <f t="shared" si="155"/>
        <v>3.47083333132361-1212.09163089878i</v>
      </c>
      <c r="E616" s="57" t="str">
        <f t="shared" si="156"/>
        <v>162.469538213973+0.00522382536480137i</v>
      </c>
      <c r="F616" s="57" t="str">
        <f t="shared" si="157"/>
        <v>3.07957957852782-22749.4660362628i</v>
      </c>
      <c r="G616" s="57" t="str">
        <f t="shared" si="158"/>
        <v>0.999999999658473-0.0000184804522734046i</v>
      </c>
      <c r="H616" s="57" t="str">
        <f t="shared" si="159"/>
        <v>550.000436004561-0.100763055246714i</v>
      </c>
      <c r="I616" s="57" t="str">
        <f t="shared" si="160"/>
        <v>-4.05238522661196-84713.9621458396i</v>
      </c>
      <c r="K616" s="57" t="str">
        <f t="shared" si="161"/>
        <v>0.0090909015790988-8.01473455953088E-06i</v>
      </c>
      <c r="L616" s="57" t="str">
        <f t="shared" si="162"/>
        <v>0.00075-75.755721711238i</v>
      </c>
      <c r="M616" s="57" t="str">
        <f t="shared" si="163"/>
        <v>0.00075-11.9363006897959i</v>
      </c>
      <c r="N616" s="57">
        <f t="shared" si="164"/>
        <v>90.115395470236052</v>
      </c>
      <c r="O616" s="57">
        <f t="shared" si="165"/>
        <v>65.058326083490812</v>
      </c>
      <c r="P616" s="371">
        <f t="shared" si="166"/>
        <v>65.058326083490812</v>
      </c>
      <c r="Q616" s="371">
        <f t="shared" si="167"/>
        <v>-89.884604529763948</v>
      </c>
      <c r="R616" s="12">
        <f t="shared" si="168"/>
        <v>90.115395470236052</v>
      </c>
      <c r="S616" s="57">
        <f t="shared" si="169"/>
        <v>8.7537361038414387E-3</v>
      </c>
      <c r="T616" s="12">
        <f t="shared" si="152"/>
        <v>65.058326083490812</v>
      </c>
    </row>
    <row r="617" spans="1:20" x14ac:dyDescent="0.3">
      <c r="A617" s="57">
        <f t="shared" si="153"/>
        <v>55.210351185652222</v>
      </c>
      <c r="B617" s="12">
        <f t="shared" si="170"/>
        <v>8.787000301036036</v>
      </c>
      <c r="C617" s="57" t="str">
        <f t="shared" si="154"/>
        <v>3.60563812190258-1783.47997600798i</v>
      </c>
      <c r="D617" s="57" t="str">
        <f t="shared" si="155"/>
        <v>3.47083333130831-1207.50311967995i</v>
      </c>
      <c r="E617" s="57" t="str">
        <f t="shared" si="156"/>
        <v>162.469538223508+0.00524367591185957i</v>
      </c>
      <c r="F617" s="57" t="str">
        <f t="shared" si="157"/>
        <v>3.0795795785198-22663.3453244632i</v>
      </c>
      <c r="G617" s="57" t="str">
        <f t="shared" si="158"/>
        <v>0.999999999655872-0.0000185506779919953i</v>
      </c>
      <c r="H617" s="57" t="str">
        <f t="shared" si="159"/>
        <v>550.00043932449-0.101145959360477i</v>
      </c>
      <c r="I617" s="57" t="str">
        <f t="shared" si="160"/>
        <v>-4.05238584879277-84393.2682554332i</v>
      </c>
      <c r="K617" s="57" t="str">
        <f t="shared" si="161"/>
        <v>0.00909090152190063-8.04519049702421E-06i</v>
      </c>
      <c r="L617" s="57" t="str">
        <f t="shared" si="162"/>
        <v>0.00075-75.4689397402255i</v>
      </c>
      <c r="M617" s="57" t="str">
        <f t="shared" si="163"/>
        <v>0.00075-11.8911144548674i</v>
      </c>
      <c r="N617" s="57">
        <f t="shared" si="164"/>
        <v>90.115833969632263</v>
      </c>
      <c r="O617" s="57">
        <f t="shared" si="165"/>
        <v>65.025382503878035</v>
      </c>
      <c r="P617" s="371">
        <f t="shared" si="166"/>
        <v>65.025382503878035</v>
      </c>
      <c r="Q617" s="371">
        <f t="shared" si="167"/>
        <v>-89.884166030367737</v>
      </c>
      <c r="R617" s="12">
        <f t="shared" si="168"/>
        <v>90.115833969632263</v>
      </c>
      <c r="S617" s="57">
        <f t="shared" si="169"/>
        <v>8.787000301036036E-3</v>
      </c>
      <c r="T617" s="12">
        <f t="shared" si="152"/>
        <v>65.025382503878035</v>
      </c>
    </row>
    <row r="618" spans="1:20" x14ac:dyDescent="0.3">
      <c r="A618" s="57">
        <f t="shared" si="153"/>
        <v>55.420150520157705</v>
      </c>
      <c r="B618" s="12">
        <f t="shared" si="170"/>
        <v>8.8203909021799731</v>
      </c>
      <c r="C618" s="57" t="str">
        <f t="shared" si="154"/>
        <v>3.60563810029524-1776.72843138292i</v>
      </c>
      <c r="D618" s="57" t="str">
        <f t="shared" si="155"/>
        <v>3.47083333129289-1202.93197879888i</v>
      </c>
      <c r="E618" s="57" t="str">
        <f t="shared" si="156"/>
        <v>162.469538233115+0.00526360189111868i</v>
      </c>
      <c r="F618" s="57" t="str">
        <f t="shared" si="157"/>
        <v>3.07957957851174-22577.5506324947i</v>
      </c>
      <c r="G618" s="57" t="str">
        <f t="shared" si="158"/>
        <v>0.999999999653252-0.0000186211705683161i</v>
      </c>
      <c r="H618" s="57" t="str">
        <f t="shared" si="159"/>
        <v>550.000442669699-0.101530318561415i</v>
      </c>
      <c r="I618" s="57" t="str">
        <f t="shared" si="160"/>
        <v>-4.05238647571161-84073.7883905235i</v>
      </c>
      <c r="K618" s="57" t="str">
        <f t="shared" si="161"/>
        <v>0.0090909014642669-8.07576216646393E-06i</v>
      </c>
      <c r="L618" s="57" t="str">
        <f t="shared" si="162"/>
        <v>0.00075-75.1832434152477i</v>
      </c>
      <c r="M618" s="57" t="str">
        <f t="shared" si="163"/>
        <v>0.00075-11.8460992776125i</v>
      </c>
      <c r="N618" s="57">
        <f t="shared" si="164"/>
        <v>90.11627413528737</v>
      </c>
      <c r="O618" s="57">
        <f t="shared" si="165"/>
        <v>64.992438926148239</v>
      </c>
      <c r="P618" s="371">
        <f t="shared" si="166"/>
        <v>64.992438926148239</v>
      </c>
      <c r="Q618" s="371">
        <f t="shared" si="167"/>
        <v>-89.88372586471263</v>
      </c>
      <c r="R618" s="12">
        <f t="shared" si="168"/>
        <v>90.11627413528737</v>
      </c>
      <c r="S618" s="57">
        <f t="shared" si="169"/>
        <v>8.820390902179974E-3</v>
      </c>
      <c r="T618" s="12">
        <f t="shared" si="152"/>
        <v>64.992438926148239</v>
      </c>
    </row>
    <row r="619" spans="1:20" x14ac:dyDescent="0.3">
      <c r="A619" s="57">
        <f t="shared" si="153"/>
        <v>55.6307470921343</v>
      </c>
      <c r="B619" s="12">
        <f t="shared" si="170"/>
        <v>8.8539083876082572</v>
      </c>
      <c r="C619" s="57" t="str">
        <f t="shared" si="154"/>
        <v>3.60563807852336-1770.00244559284i</v>
      </c>
      <c r="D619" s="57" t="str">
        <f t="shared" si="155"/>
        <v>3.47083333127735-1198.37814249818i</v>
      </c>
      <c r="E619" s="57" t="str">
        <f t="shared" si="156"/>
        <v>162.469538242795+0.00528360358922256i</v>
      </c>
      <c r="F619" s="57" t="str">
        <f t="shared" si="157"/>
        <v>3.07957957850361-22492.0807261719i</v>
      </c>
      <c r="G619" s="57" t="str">
        <f t="shared" si="158"/>
        <v>0.999999999650612-0.0000186919310164264i</v>
      </c>
      <c r="H619" s="57" t="str">
        <f t="shared" si="159"/>
        <v>550.000446040379-0.101916138379442i</v>
      </c>
      <c r="I619" s="57" t="str">
        <f t="shared" si="160"/>
        <v>-4.05238710740363-83755.5179552853i</v>
      </c>
      <c r="K619" s="57" t="str">
        <f t="shared" si="161"/>
        <v>0.00909090140619435-0.0000081064500076245i</v>
      </c>
      <c r="L619" s="57" t="str">
        <f t="shared" si="162"/>
        <v>0.00075-74.898628626467i</v>
      </c>
      <c r="M619" s="57" t="str">
        <f t="shared" si="163"/>
        <v>0.00075-11.8012545104727i</v>
      </c>
      <c r="N619" s="57">
        <f t="shared" si="164"/>
        <v>90.116715973532735</v>
      </c>
      <c r="O619" s="57">
        <f t="shared" si="165"/>
        <v>64.959495350315905</v>
      </c>
      <c r="P619" s="371">
        <f t="shared" si="166"/>
        <v>64.959495350315905</v>
      </c>
      <c r="Q619" s="371">
        <f t="shared" si="167"/>
        <v>-89.883284026467265</v>
      </c>
      <c r="R619" s="12">
        <f t="shared" si="168"/>
        <v>90.116715973532735</v>
      </c>
      <c r="S619" s="57">
        <f t="shared" si="169"/>
        <v>8.8539083876082569E-3</v>
      </c>
      <c r="T619" s="12">
        <f t="shared" si="152"/>
        <v>64.959495350315905</v>
      </c>
    </row>
    <row r="620" spans="1:20" x14ac:dyDescent="0.3">
      <c r="A620" s="57">
        <f t="shared" si="153"/>
        <v>55.842143931084422</v>
      </c>
      <c r="B620" s="12">
        <f t="shared" si="170"/>
        <v>8.8875532394811696</v>
      </c>
      <c r="C620" s="57" t="str">
        <f t="shared" si="154"/>
        <v>3.60563805658571-1763.30192188218i</v>
      </c>
      <c r="D620" s="57" t="str">
        <f t="shared" si="155"/>
        <v>3.47083333126169-1193.84154526938i</v>
      </c>
      <c r="E620" s="57" t="str">
        <f t="shared" si="156"/>
        <v>162.469538252549+0.00530368129390403i</v>
      </c>
      <c r="F620" s="57" t="str">
        <f t="shared" si="157"/>
        <v>3.07957957849541-22406.9343759815i</v>
      </c>
      <c r="G620" s="57" t="str">
        <f t="shared" si="158"/>
        <v>0.999999999647951-0.0000187629603542389i</v>
      </c>
      <c r="H620" s="57" t="str">
        <f t="shared" si="159"/>
        <v>550.000449436722-0.102303424365496i</v>
      </c>
      <c r="I620" s="57" t="str">
        <f t="shared" si="160"/>
        <v>-4.05238774390472-83438.4523712913i</v>
      </c>
      <c r="K620" s="57" t="str">
        <f t="shared" si="161"/>
        <v>0.00909090134767965-8.13725446195136E-06i</v>
      </c>
      <c r="L620" s="57" t="str">
        <f t="shared" si="162"/>
        <v>0.00075-74.6150912796041i</v>
      </c>
      <c r="M620" s="57" t="str">
        <f t="shared" si="163"/>
        <v>0.00075-11.756579508341i</v>
      </c>
      <c r="N620" s="57">
        <f t="shared" si="164"/>
        <v>90.117159490723722</v>
      </c>
      <c r="O620" s="57">
        <f t="shared" si="165"/>
        <v>64.926551776395485</v>
      </c>
      <c r="P620" s="371">
        <f t="shared" si="166"/>
        <v>64.926551776395485</v>
      </c>
      <c r="Q620" s="371">
        <f t="shared" si="167"/>
        <v>-89.882840509276278</v>
      </c>
      <c r="R620" s="12">
        <f t="shared" si="168"/>
        <v>90.117159490723722</v>
      </c>
      <c r="S620" s="57">
        <f t="shared" si="169"/>
        <v>8.8875532394811704E-3</v>
      </c>
      <c r="T620" s="12">
        <f t="shared" ref="T620:T683" si="171">P620</f>
        <v>64.926551776395485</v>
      </c>
    </row>
    <row r="621" spans="1:20" x14ac:dyDescent="0.3">
      <c r="A621" s="57">
        <f t="shared" ref="A621:A684" si="172">2*PI()*B621</f>
        <v>56.054344078022538</v>
      </c>
      <c r="B621" s="12">
        <f t="shared" si="170"/>
        <v>8.9213259417911974</v>
      </c>
      <c r="C621" s="57" t="str">
        <f t="shared" ref="C621:C684" si="173">IMPRODUCT(D621,E621,$C$40,,K621,$C$41)</f>
        <v>3.60563803448103-1756.62676386165i</v>
      </c>
      <c r="D621" s="57" t="str">
        <f t="shared" ref="D621:D684" si="174">IMDIV(IMPRODUCT($C$37,$C$38,COMPLEX(1,A621/$C$38)),IMSUM(-1*A621*A621/$C$39,COMPLEX(0,1*A621)))</f>
        <v>3.47083333124592-1189.32212185202i</v>
      </c>
      <c r="E621" s="57" t="str">
        <f t="shared" ref="E621:E684" si="175">IMDIV(IMPRODUCT(IMSUM(F621,G621),$C$29,H621),IMSUM(1,I621))</f>
        <v>162.469538262378+0.00532383529398976i</v>
      </c>
      <c r="F621" s="57" t="str">
        <f t="shared" ref="F621:F684" si="176">IMDIV(IMPRODUCT($C$14,$C$15,COMPLEX(1,A621/$C$15)),IMSUM(-1*A621*A621/$C$16,COMPLEX(0,A621)))</f>
        <v>3.07957957848717-22322.1103570647i</v>
      </c>
      <c r="G621" s="57" t="str">
        <f t="shared" ref="G621:G684" si="177">IMDIV(1,COMPLEX(1,A621*$C$9*$C$10))</f>
        <v>0.999999999645271-0.0000188342596035345i</v>
      </c>
      <c r="H621" s="57" t="str">
        <f t="shared" ref="H621:H684" si="178">IMDIV($C$3,IMSUM(K621,COMPLEX(0,$C$28*A621)))</f>
        <v>550.000452858931-0.102692182091638i</v>
      </c>
      <c r="I621" s="57" t="str">
        <f t="shared" ref="I621:I684" si="179">IMPRODUCT(F621,$C$29,H621,$C$31)</f>
        <v>-4.05238838525413-83122.5870774479i</v>
      </c>
      <c r="K621" s="57" t="str">
        <f t="shared" ref="K621:K684" si="180">IF($C$26&lt;=0,IMDIV(1,IMSUM(IMDIV(1,L621),1/$C$18)),IMDIV(1,IMSUM(IMDIV(1,L621),1/$C$18,IMDIV(1,M621))))</f>
        <v>0.00909090128871931-8.16817597256708E-06i</v>
      </c>
      <c r="L621" s="57" t="str">
        <f t="shared" ref="L621:L684" si="181">IMSUM($C$21/$C$22,IMDIV(1,COMPLEX(0,$C$20*$C$22*A621)))</f>
        <v>0.00075-74.33262729588i</v>
      </c>
      <c r="M621" s="57" t="str">
        <f t="shared" ref="M621:M684" si="182">IMSUM($C$25/$C$26,IMDIV(1,COMPLEX(0,$C$24*$C$26*A621)))</f>
        <v>0.00075-11.7120736285525i</v>
      </c>
      <c r="N621" s="57">
        <f t="shared" ref="N621:N684" si="183">ABS(R621)</f>
        <v>90.117604693239883</v>
      </c>
      <c r="O621" s="57">
        <f t="shared" ref="O621:O684" si="184">ABS(P621)</f>
        <v>64.893608204401502</v>
      </c>
      <c r="P621" s="371">
        <f t="shared" ref="P621:P684" si="185">20*LOG10(IMABS(C621))</f>
        <v>64.893608204401502</v>
      </c>
      <c r="Q621" s="371">
        <f t="shared" ref="Q621:Q684" si="186">IMARGUMENT(C621)*180/PI()</f>
        <v>-89.882395306760117</v>
      </c>
      <c r="R621" s="12">
        <f t="shared" ref="R621:R684" si="187">IF(Q621&lt;0,Q621+180,Q621-180)</f>
        <v>90.117604693239883</v>
      </c>
      <c r="S621" s="57">
        <f t="shared" ref="S621:S684" si="188">B621/1000</f>
        <v>8.9213259417911979E-3</v>
      </c>
      <c r="T621" s="12">
        <f t="shared" si="171"/>
        <v>64.893608204401502</v>
      </c>
    </row>
    <row r="622" spans="1:20" x14ac:dyDescent="0.3">
      <c r="A622" s="57">
        <f t="shared" si="172"/>
        <v>56.267350585519019</v>
      </c>
      <c r="B622" s="12">
        <f t="shared" ref="B622:B685" si="189">B621*(1+B$42)</f>
        <v>8.9552269803700035</v>
      </c>
      <c r="C622" s="57" t="str">
        <f t="shared" si="173"/>
        <v>3.60563801220801-1749.97687550684i</v>
      </c>
      <c r="D622" s="57" t="str">
        <f t="shared" si="174"/>
        <v>3.47083333123003-1184.81980723266i</v>
      </c>
      <c r="E622" s="57" t="str">
        <f t="shared" si="175"/>
        <v>162.46953827228+0.00534406587940363i</v>
      </c>
      <c r="F622" s="57" t="str">
        <f t="shared" si="176"/>
        <v>3.07957957847885-22237.6074491993i</v>
      </c>
      <c r="G622" s="57" t="str">
        <f t="shared" si="177"/>
        <v>0.99999999964257-0.0000189058297899769i</v>
      </c>
      <c r="H622" s="57" t="str">
        <f t="shared" si="178"/>
        <v>550.000456307196-0.103082417151074i</v>
      </c>
      <c r="I622" s="57" t="str">
        <f t="shared" si="179"/>
        <v>-4.0523890314864-82807.917529925i</v>
      </c>
      <c r="K622" s="57" t="str">
        <f t="shared" si="180"/>
        <v>0.00909090122931006-8.19921498427848E-06i</v>
      </c>
      <c r="L622" s="57" t="str">
        <f t="shared" si="181"/>
        <v>0.00075-74.0512326119544i</v>
      </c>
      <c r="M622" s="57" t="str">
        <f t="shared" si="182"/>
        <v>0.00075-11.6677362308752i</v>
      </c>
      <c r="N622" s="57">
        <f t="shared" si="183"/>
        <v>90.118051587485013</v>
      </c>
      <c r="O622" s="57">
        <f t="shared" si="184"/>
        <v>64.860664634348538</v>
      </c>
      <c r="P622" s="371">
        <f t="shared" si="185"/>
        <v>64.860664634348538</v>
      </c>
      <c r="Q622" s="371">
        <f t="shared" si="186"/>
        <v>-89.881948412514987</v>
      </c>
      <c r="R622" s="12">
        <f t="shared" si="187"/>
        <v>90.118051587485013</v>
      </c>
      <c r="S622" s="57">
        <f t="shared" si="188"/>
        <v>8.9552269803700041E-3</v>
      </c>
      <c r="T622" s="12">
        <f t="shared" si="171"/>
        <v>64.860664634348538</v>
      </c>
    </row>
    <row r="623" spans="1:20" x14ac:dyDescent="0.3">
      <c r="A623" s="57">
        <f t="shared" si="172"/>
        <v>56.481166517743993</v>
      </c>
      <c r="B623" s="12">
        <f t="shared" si="189"/>
        <v>8.9892568428954096</v>
      </c>
      <c r="C623" s="57" t="str">
        <f t="shared" si="173"/>
        <v>3.60563798976541-1743.35216115691i</v>
      </c>
      <c r="D623" s="57" t="str">
        <f t="shared" si="174"/>
        <v>3.47083333121401-1180.334536644i</v>
      </c>
      <c r="E623" s="57" t="str">
        <f t="shared" si="175"/>
        <v>162.469538282259+0.0053643733411713i</v>
      </c>
      <c r="F623" s="57" t="str">
        <f t="shared" si="176"/>
        <v>3.07957957847048-22153.4244367829i</v>
      </c>
      <c r="G623" s="57" t="str">
        <f t="shared" si="177"/>
        <v>0.999999999639848-0.0000189776719431272i</v>
      </c>
      <c r="H623" s="57" t="str">
        <f t="shared" si="178"/>
        <v>550.000459781719-0.103474135158293i</v>
      </c>
      <c r="I623" s="57" t="str">
        <f t="shared" si="179"/>
        <v>-4.05238968263955-82494.4392020971i</v>
      </c>
      <c r="K623" s="57" t="str">
        <f t="shared" si="180"/>
        <v>0.00909090116944843-8.23037194358227E-06i</v>
      </c>
      <c r="L623" s="57" t="str">
        <f t="shared" si="181"/>
        <v>0.00075-73.7709031798708i</v>
      </c>
      <c r="M623" s="57" t="str">
        <f t="shared" si="182"/>
        <v>0.00075-11.6235666775007i</v>
      </c>
      <c r="N623" s="57">
        <f t="shared" si="183"/>
        <v>90.118500179887178</v>
      </c>
      <c r="O623" s="57">
        <f t="shared" si="184"/>
        <v>64.827721066251527</v>
      </c>
      <c r="P623" s="371">
        <f t="shared" si="185"/>
        <v>64.827721066251527</v>
      </c>
      <c r="Q623" s="371">
        <f t="shared" si="186"/>
        <v>-89.881499820112822</v>
      </c>
      <c r="R623" s="12">
        <f t="shared" si="187"/>
        <v>90.118500179887178</v>
      </c>
      <c r="S623" s="57">
        <f t="shared" si="188"/>
        <v>8.989256842895409E-3</v>
      </c>
      <c r="T623" s="12">
        <f t="shared" si="171"/>
        <v>64.827721066251527</v>
      </c>
    </row>
    <row r="624" spans="1:20" x14ac:dyDescent="0.3">
      <c r="A624" s="57">
        <f t="shared" si="172"/>
        <v>56.69579495051142</v>
      </c>
      <c r="B624" s="12">
        <f t="shared" si="189"/>
        <v>9.0234160188984127</v>
      </c>
      <c r="C624" s="57" t="str">
        <f t="shared" si="173"/>
        <v>3.60563796715194-1736.75252551311i</v>
      </c>
      <c r="D624" s="57" t="str">
        <f t="shared" si="174"/>
        <v>3.47083333119787-1175.86624556392i</v>
      </c>
      <c r="E624" s="57" t="str">
        <f t="shared" si="175"/>
        <v>162.469538292314+0.00538475797142446i</v>
      </c>
      <c r="F624" s="57" t="str">
        <f t="shared" si="176"/>
        <v>3.07957957846202-22069.5601088144i</v>
      </c>
      <c r="G624" s="57" t="str">
        <f t="shared" si="177"/>
        <v>0.999999999637106-0.0000190497870964587i</v>
      </c>
      <c r="H624" s="57" t="str">
        <f t="shared" si="178"/>
        <v>550.000463282696-0.103867341749116i</v>
      </c>
      <c r="I624" s="57" t="str">
        <f t="shared" si="179"/>
        <v>-4.05239033875038-82182.1475844719i</v>
      </c>
      <c r="K624" s="57" t="str">
        <f t="shared" si="180"/>
        <v>0.00909090110913102-8.26164729867191E-06i</v>
      </c>
      <c r="L624" s="57" t="str">
        <f t="shared" si="181"/>
        <v>0.00075-73.4916349669967i</v>
      </c>
      <c r="M624" s="57" t="str">
        <f t="shared" si="182"/>
        <v>0.00075-11.5795643330352i</v>
      </c>
      <c r="N624" s="57">
        <f t="shared" si="183"/>
        <v>90.118950476898959</v>
      </c>
      <c r="O624" s="57">
        <f t="shared" si="184"/>
        <v>64.794777500125335</v>
      </c>
      <c r="P624" s="371">
        <f t="shared" si="185"/>
        <v>64.794777500125335</v>
      </c>
      <c r="Q624" s="371">
        <f t="shared" si="186"/>
        <v>-89.881049523101041</v>
      </c>
      <c r="R624" s="12">
        <f t="shared" si="187"/>
        <v>90.118950476898959</v>
      </c>
      <c r="S624" s="57">
        <f t="shared" si="188"/>
        <v>9.0234160188984135E-3</v>
      </c>
      <c r="T624" s="12">
        <f t="shared" si="171"/>
        <v>64.794777500125335</v>
      </c>
    </row>
    <row r="625" spans="1:20" x14ac:dyDescent="0.3">
      <c r="A625" s="57">
        <f t="shared" si="172"/>
        <v>56.911238971323364</v>
      </c>
      <c r="B625" s="12">
        <f t="shared" si="189"/>
        <v>9.0577049997702268</v>
      </c>
      <c r="C625" s="57" t="str">
        <f t="shared" si="173"/>
        <v>3.60563794436626-1730.17787363744i</v>
      </c>
      <c r="D625" s="57" t="str">
        <f t="shared" si="174"/>
        <v>3.47083333118161-1171.41486971454i</v>
      </c>
      <c r="E625" s="57" t="str">
        <f t="shared" si="175"/>
        <v>162.469538302445+0.00540522006340478i</v>
      </c>
      <c r="F625" s="57" t="str">
        <f t="shared" si="176"/>
        <v>3.07957957845351-21986.0132588774i</v>
      </c>
      <c r="G625" s="57" t="str">
        <f t="shared" si="177"/>
        <v>0.999999999634342-0.0000191221762873725i</v>
      </c>
      <c r="H625" s="57" t="str">
        <f t="shared" si="178"/>
        <v>550.000466810332-0.104262042580796i</v>
      </c>
      <c r="I625" s="57" t="str">
        <f t="shared" si="179"/>
        <v>-4.0523909998571-81871.0381846305i</v>
      </c>
      <c r="K625" s="57" t="str">
        <f t="shared" si="180"/>
        <v>0.00909090104835431-0.0000082930414994438i</v>
      </c>
      <c r="L625" s="57" t="str">
        <f t="shared" si="181"/>
        <v>0.00075-73.2134239559638i</v>
      </c>
      <c r="M625" s="57" t="str">
        <f t="shared" si="182"/>
        <v>0.00075-11.5357285644901i</v>
      </c>
      <c r="N625" s="57">
        <f t="shared" si="183"/>
        <v>90.119402484997352</v>
      </c>
      <c r="O625" s="57">
        <f t="shared" si="184"/>
        <v>64.761833935984825</v>
      </c>
      <c r="P625" s="371">
        <f t="shared" si="185"/>
        <v>64.761833935984825</v>
      </c>
      <c r="Q625" s="371">
        <f t="shared" si="186"/>
        <v>-89.880597515002648</v>
      </c>
      <c r="R625" s="12">
        <f t="shared" si="187"/>
        <v>90.119402484997352</v>
      </c>
      <c r="S625" s="57">
        <f t="shared" si="188"/>
        <v>9.0577049997702264E-3</v>
      </c>
      <c r="T625" s="12">
        <f t="shared" si="171"/>
        <v>64.761833935984825</v>
      </c>
    </row>
    <row r="626" spans="1:20" x14ac:dyDescent="0.3">
      <c r="A626" s="57">
        <f t="shared" si="172"/>
        <v>57.127501679414401</v>
      </c>
      <c r="B626" s="12">
        <f t="shared" si="189"/>
        <v>9.0921242787693544</v>
      </c>
      <c r="C626" s="57" t="str">
        <f t="shared" si="173"/>
        <v>3.60563792140709-1723.62811095135i</v>
      </c>
      <c r="D626" s="57" t="str">
        <f t="shared" si="174"/>
        <v>3.47083333116524-1166.98034506134i</v>
      </c>
      <c r="E626" s="57" t="str">
        <f t="shared" si="175"/>
        <v>162.469538312652+0.00542575991146849i</v>
      </c>
      <c r="F626" s="57" t="str">
        <f t="shared" si="176"/>
        <v>3.07957957844493-21902.7826851223i</v>
      </c>
      <c r="G626" s="57" t="str">
        <f t="shared" si="177"/>
        <v>0.999999999631558-0.000019194840557211i</v>
      </c>
      <c r="H626" s="57" t="str">
        <f t="shared" si="178"/>
        <v>550.000470364828-0.104658243332085i</v>
      </c>
      <c r="I626" s="57" t="str">
        <f t="shared" si="179"/>
        <v>-4.05239166599747-81561.1065271591i</v>
      </c>
      <c r="K626" s="57" t="str">
        <f t="shared" si="180"/>
        <v>0.00909090098711485-8.32455499750388E-06i</v>
      </c>
      <c r="L626" s="57" t="str">
        <f t="shared" si="181"/>
        <v>0.00075-72.936266144614i</v>
      </c>
      <c r="M626" s="57" t="str">
        <f t="shared" si="182"/>
        <v>0.00075-11.4920587412733i</v>
      </c>
      <c r="N626" s="57">
        <f t="shared" si="183"/>
        <v>90.119856210684034</v>
      </c>
      <c r="O626" s="57">
        <f t="shared" si="184"/>
        <v>64.72889037384526</v>
      </c>
      <c r="P626" s="371">
        <f t="shared" si="185"/>
        <v>64.72889037384526</v>
      </c>
      <c r="Q626" s="371">
        <f t="shared" si="186"/>
        <v>-89.880143789315966</v>
      </c>
      <c r="R626" s="12">
        <f t="shared" si="187"/>
        <v>90.119856210684034</v>
      </c>
      <c r="S626" s="57">
        <f t="shared" si="188"/>
        <v>9.0921242787693549E-3</v>
      </c>
      <c r="T626" s="12">
        <f t="shared" si="171"/>
        <v>64.72889037384526</v>
      </c>
    </row>
    <row r="627" spans="1:20" x14ac:dyDescent="0.3">
      <c r="A627" s="57">
        <f t="shared" si="172"/>
        <v>57.344586185796175</v>
      </c>
      <c r="B627" s="12">
        <f t="shared" si="189"/>
        <v>9.1266743510286776</v>
      </c>
      <c r="C627" s="57" t="str">
        <f t="shared" si="173"/>
        <v>3.60563789827306-1717.1031432343i</v>
      </c>
      <c r="D627" s="57" t="str">
        <f t="shared" si="174"/>
        <v>3.47083333114872-1162.56260781219i</v>
      </c>
      <c r="E627" s="57" t="str">
        <f t="shared" si="175"/>
        <v>162.469538322938+0.00544637781108996i</v>
      </c>
      <c r="F627" s="57" t="str">
        <f t="shared" si="176"/>
        <v>3.07957957843628-21819.8671902495i</v>
      </c>
      <c r="G627" s="57" t="str">
        <f t="shared" si="177"/>
        <v>0.999999999628753-0.0000192677809512744i</v>
      </c>
      <c r="H627" s="57" t="str">
        <f t="shared" si="178"/>
        <v>550.000473946394-0.105055949703336i</v>
      </c>
      <c r="I627" s="57" t="str">
        <f t="shared" si="179"/>
        <v>-4.05239233721167-81252.3481535882i</v>
      </c>
      <c r="K627" s="57" t="str">
        <f t="shared" si="180"/>
        <v>0.009090900925409-8.35618824617403E-06i</v>
      </c>
      <c r="L627" s="57" t="str">
        <f t="shared" si="181"/>
        <v>0.00075-72.6601575459396i</v>
      </c>
      <c r="M627" s="57" t="str">
        <f t="shared" si="182"/>
        <v>0.00075-11.4485542351796i</v>
      </c>
      <c r="N627" s="57">
        <f t="shared" si="183"/>
        <v>90.120311660485328</v>
      </c>
      <c r="O627" s="57">
        <f t="shared" si="184"/>
        <v>64.695946813721832</v>
      </c>
      <c r="P627" s="371">
        <f t="shared" si="185"/>
        <v>64.695946813721832</v>
      </c>
      <c r="Q627" s="371">
        <f t="shared" si="186"/>
        <v>-89.879688339514672</v>
      </c>
      <c r="R627" s="12">
        <f t="shared" si="187"/>
        <v>90.120311660485328</v>
      </c>
      <c r="S627" s="57">
        <f t="shared" si="188"/>
        <v>9.1266743510286779E-3</v>
      </c>
      <c r="T627" s="12">
        <f t="shared" si="171"/>
        <v>64.695946813721832</v>
      </c>
    </row>
    <row r="628" spans="1:20" x14ac:dyDescent="0.3">
      <c r="A628" s="57">
        <f t="shared" si="172"/>
        <v>57.562495613302204</v>
      </c>
      <c r="B628" s="12">
        <f t="shared" si="189"/>
        <v>9.1613557135625872</v>
      </c>
      <c r="C628" s="57" t="str">
        <f t="shared" si="173"/>
        <v>3.60563787496293-1710.60287662246i</v>
      </c>
      <c r="D628" s="57" t="str">
        <f t="shared" si="174"/>
        <v>3.47083333113209-1158.16159441645i</v>
      </c>
      <c r="E628" s="57" t="str">
        <f t="shared" si="175"/>
        <v>162.469538333303+0.00546707405886701i</v>
      </c>
      <c r="F628" s="57" t="str">
        <f t="shared" si="176"/>
        <v>3.07957957842759-21737.2655814916i</v>
      </c>
      <c r="G628" s="57" t="str">
        <f t="shared" si="177"/>
        <v>0.999999999625926-0.0000193409985188345i</v>
      </c>
      <c r="H628" s="57" t="str">
        <f t="shared" si="178"/>
        <v>550.000477555224-0.105455167416531i</v>
      </c>
      <c r="I628" s="57" t="str">
        <f t="shared" si="179"/>
        <v>-4.05239301353432-80944.7586223223i</v>
      </c>
      <c r="K628" s="57" t="str">
        <f t="shared" si="180"/>
        <v>0.00909090086323341-8.38794170049913E-06i</v>
      </c>
      <c r="L628" s="57" t="str">
        <f t="shared" si="181"/>
        <v>0.00075-72.3850941880253i</v>
      </c>
      <c r="M628" s="57" t="str">
        <f t="shared" si="182"/>
        <v>0.00075-11.4052144203821i</v>
      </c>
      <c r="N628" s="57">
        <f t="shared" si="183"/>
        <v>90.12076884095238</v>
      </c>
      <c r="O628" s="57">
        <f t="shared" si="184"/>
        <v>64.663003255630002</v>
      </c>
      <c r="P628" s="371">
        <f t="shared" si="185"/>
        <v>64.663003255630002</v>
      </c>
      <c r="Q628" s="371">
        <f t="shared" si="186"/>
        <v>-89.87923115904762</v>
      </c>
      <c r="R628" s="12">
        <f t="shared" si="187"/>
        <v>90.12076884095238</v>
      </c>
      <c r="S628" s="57">
        <f t="shared" si="188"/>
        <v>9.161355713562587E-3</v>
      </c>
      <c r="T628" s="12">
        <f t="shared" si="171"/>
        <v>64.663003255630002</v>
      </c>
    </row>
    <row r="629" spans="1:20" x14ac:dyDescent="0.3">
      <c r="A629" s="57">
        <f t="shared" si="172"/>
        <v>57.781233096632747</v>
      </c>
      <c r="B629" s="12">
        <f t="shared" si="189"/>
        <v>9.1961688652741245</v>
      </c>
      <c r="C629" s="57" t="str">
        <f t="shared" si="173"/>
        <v>3.60563785147529-1704.12721760727i</v>
      </c>
      <c r="D629" s="57" t="str">
        <f t="shared" si="174"/>
        <v>3.47083333111533-1153.77724156407i</v>
      </c>
      <c r="E629" s="57" t="str">
        <f t="shared" si="175"/>
        <v>162.469538343746+0.00548784895252392i</v>
      </c>
      <c r="F629" s="57" t="str">
        <f t="shared" si="176"/>
        <v>3.07957957841881-21654.9766705969i</v>
      </c>
      <c r="G629" s="57" t="str">
        <f t="shared" si="177"/>
        <v>0.999999999623078-0.0000194144943131508i</v>
      </c>
      <c r="H629" s="57" t="str">
        <f t="shared" si="178"/>
        <v>550.000481191539-0.105855902215465i</v>
      </c>
      <c r="I629" s="57" t="str">
        <f t="shared" si="179"/>
        <v>-4.05239369500948-80638.3335085855i</v>
      </c>
      <c r="K629" s="57" t="str">
        <f t="shared" si="180"/>
        <v>0.00909090080058431-8.41981581725221E-06i</v>
      </c>
      <c r="L629" s="57" t="str">
        <f t="shared" si="181"/>
        <v>0.00075-72.1110721139918i</v>
      </c>
      <c r="M629" s="57" t="str">
        <f t="shared" si="182"/>
        <v>0.00075-11.3620386734231i</v>
      </c>
      <c r="N629" s="57">
        <f t="shared" si="183"/>
        <v>90.121227758661249</v>
      </c>
      <c r="O629" s="57">
        <f t="shared" si="184"/>
        <v>64.630059699585033</v>
      </c>
      <c r="P629" s="371">
        <f t="shared" si="185"/>
        <v>64.630059699585033</v>
      </c>
      <c r="Q629" s="371">
        <f t="shared" si="186"/>
        <v>-89.878772241338751</v>
      </c>
      <c r="R629" s="12">
        <f t="shared" si="187"/>
        <v>90.121227758661249</v>
      </c>
      <c r="S629" s="57">
        <f t="shared" si="188"/>
        <v>9.1961688652741243E-3</v>
      </c>
      <c r="T629" s="12">
        <f t="shared" si="171"/>
        <v>64.630059699585033</v>
      </c>
    </row>
    <row r="630" spans="1:20" x14ac:dyDescent="0.3">
      <c r="A630" s="57">
        <f t="shared" si="172"/>
        <v>58.000801782399947</v>
      </c>
      <c r="B630" s="12">
        <f t="shared" si="189"/>
        <v>9.2311143069621657</v>
      </c>
      <c r="C630" s="57" t="str">
        <f t="shared" si="173"/>
        <v>3.60563782780878-1697.67607303423i</v>
      </c>
      <c r="D630" s="57" t="str">
        <f t="shared" si="174"/>
        <v>3.47083333109844-1149.40948618467i</v>
      </c>
      <c r="E630" s="57" t="str">
        <f t="shared" si="175"/>
        <v>162.469538354268+0.00550870279091669i</v>
      </c>
      <c r="F630" s="57" t="str">
        <f t="shared" si="176"/>
        <v>3.07957957840998-21572.9992738116i</v>
      </c>
      <c r="G630" s="57" t="str">
        <f t="shared" si="177"/>
        <v>0.999999999620207-0.0000194882693914849i</v>
      </c>
      <c r="H630" s="57" t="str">
        <f t="shared" si="178"/>
        <v>550.000484855539-0.106258159865702i</v>
      </c>
      <c r="I630" s="57" t="str">
        <f t="shared" si="179"/>
        <v>-4.05239438167185-80333.0684043476i</v>
      </c>
      <c r="K630" s="57" t="str">
        <f t="shared" si="180"/>
        <v>0.00909090073745822-8.45181105494293E-06i</v>
      </c>
      <c r="L630" s="57" t="str">
        <f t="shared" si="181"/>
        <v>0.00075-71.8380873819406i</v>
      </c>
      <c r="M630" s="57" t="str">
        <f t="shared" si="182"/>
        <v>0.00075-11.3190263732049i</v>
      </c>
      <c r="N630" s="57">
        <f t="shared" si="183"/>
        <v>90.121688420212948</v>
      </c>
      <c r="O630" s="57">
        <f t="shared" si="184"/>
        <v>64.597116145602655</v>
      </c>
      <c r="P630" s="371">
        <f t="shared" si="185"/>
        <v>64.597116145602655</v>
      </c>
      <c r="Q630" s="371">
        <f t="shared" si="186"/>
        <v>-89.878311579787052</v>
      </c>
      <c r="R630" s="12">
        <f t="shared" si="187"/>
        <v>90.121688420212948</v>
      </c>
      <c r="S630" s="57">
        <f t="shared" si="188"/>
        <v>9.2311143069621661E-3</v>
      </c>
      <c r="T630" s="12">
        <f t="shared" si="171"/>
        <v>64.597116145602655</v>
      </c>
    </row>
    <row r="631" spans="1:20" x14ac:dyDescent="0.3">
      <c r="A631" s="57">
        <f t="shared" si="172"/>
        <v>58.221204829173075</v>
      </c>
      <c r="B631" s="12">
        <f t="shared" si="189"/>
        <v>9.266192541328623</v>
      </c>
      <c r="C631" s="57" t="str">
        <f t="shared" si="173"/>
        <v>3.60563780396205-1691.24935010143i</v>
      </c>
      <c r="D631" s="57" t="str">
        <f t="shared" si="174"/>
        <v>3.47083333108142-1145.0582654466i</v>
      </c>
      <c r="E631" s="57" t="str">
        <f t="shared" si="175"/>
        <v>162.46953836487+0.00552963587403709i</v>
      </c>
      <c r="F631" s="57" t="str">
        <f t="shared" si="176"/>
        <v>3.07957957840107-21491.3322118635i</v>
      </c>
      <c r="G631" s="57" t="str">
        <f t="shared" si="177"/>
        <v>0.999999999617315-0.000019562324815116i</v>
      </c>
      <c r="H631" s="57" t="str">
        <f t="shared" si="178"/>
        <v>550.000488547443-0.106661946154774i</v>
      </c>
      <c r="I631" s="57" t="str">
        <f t="shared" si="179"/>
        <v>-4.05239507356405-80028.9589182693i</v>
      </c>
      <c r="K631" s="57" t="str">
        <f t="shared" si="180"/>
        <v>0.00909090067385139-8.48392787382259E-06i</v>
      </c>
      <c r="L631" s="57" t="str">
        <f t="shared" si="181"/>
        <v>0.00075-71.5661360648942i</v>
      </c>
      <c r="M631" s="57" t="str">
        <f t="shared" si="182"/>
        <v>0.00075-11.2761769009812i</v>
      </c>
      <c r="N631" s="57">
        <f t="shared" si="183"/>
        <v>90.12215083223353</v>
      </c>
      <c r="O631" s="57">
        <f t="shared" si="184"/>
        <v>64.564172593698416</v>
      </c>
      <c r="P631" s="371">
        <f t="shared" si="185"/>
        <v>64.564172593698416</v>
      </c>
      <c r="Q631" s="371">
        <f t="shared" si="186"/>
        <v>-89.87784916776647</v>
      </c>
      <c r="R631" s="12">
        <f t="shared" si="187"/>
        <v>90.12215083223353</v>
      </c>
      <c r="S631" s="57">
        <f t="shared" si="188"/>
        <v>9.2661925413286238E-3</v>
      </c>
      <c r="T631" s="12">
        <f t="shared" si="171"/>
        <v>64.564172593698416</v>
      </c>
    </row>
    <row r="632" spans="1:20" x14ac:dyDescent="0.3">
      <c r="A632" s="57">
        <f t="shared" si="172"/>
        <v>58.442445407523934</v>
      </c>
      <c r="B632" s="12">
        <f t="shared" si="189"/>
        <v>9.3014040729856724</v>
      </c>
      <c r="C632" s="57" t="str">
        <f t="shared" si="173"/>
        <v>3.60563777993379-1684.84695635835i</v>
      </c>
      <c r="D632" s="57" t="str">
        <f t="shared" si="174"/>
        <v>3.47083333106428-1140.72351675611i</v>
      </c>
      <c r="E632" s="57" t="str">
        <f t="shared" si="175"/>
        <v>162.469538375554+0.00555064850301632i</v>
      </c>
      <c r="F632" s="57" t="str">
        <f t="shared" si="176"/>
        <v>3.0795795783921-21409.9743099445i</v>
      </c>
      <c r="G632" s="57" t="str">
        <f t="shared" si="177"/>
        <v>0.999999999614402-0.0000196366616493561i</v>
      </c>
      <c r="H632" s="57" t="str">
        <f t="shared" si="178"/>
        <v>550.000492267454-0.107067266892173i</v>
      </c>
      <c r="I632" s="57" t="str">
        <f t="shared" si="179"/>
        <v>-4.05239577072321-79726.0006756323i</v>
      </c>
      <c r="K632" s="57" t="str">
        <f t="shared" si="180"/>
        <v>0.0090909006097603-8.51616673589163E-06i</v>
      </c>
      <c r="L632" s="57" t="str">
        <f t="shared" si="181"/>
        <v>0.00075-71.2952142507415i</v>
      </c>
      <c r="M632" s="57" t="str">
        <f t="shared" si="182"/>
        <v>0.00075-11.2334896403479i</v>
      </c>
      <c r="N632" s="57">
        <f t="shared" si="183"/>
        <v>90.122615001374285</v>
      </c>
      <c r="O632" s="57">
        <f t="shared" si="184"/>
        <v>64.531229043888374</v>
      </c>
      <c r="P632" s="371">
        <f t="shared" si="185"/>
        <v>64.531229043888374</v>
      </c>
      <c r="Q632" s="371">
        <f t="shared" si="186"/>
        <v>-89.877384998625715</v>
      </c>
      <c r="R632" s="12">
        <f t="shared" si="187"/>
        <v>90.122615001374285</v>
      </c>
      <c r="S632" s="57">
        <f t="shared" si="188"/>
        <v>9.3014040729856723E-3</v>
      </c>
      <c r="T632" s="12">
        <f t="shared" si="171"/>
        <v>64.531229043888374</v>
      </c>
    </row>
    <row r="633" spans="1:20" x14ac:dyDescent="0.3">
      <c r="A633" s="57">
        <f t="shared" si="172"/>
        <v>58.664526700072521</v>
      </c>
      <c r="B633" s="12">
        <f t="shared" si="189"/>
        <v>9.3367494084630174</v>
      </c>
      <c r="C633" s="57" t="str">
        <f t="shared" si="173"/>
        <v>3.60563775572256-1678.46879970437i</v>
      </c>
      <c r="D633" s="57" t="str">
        <f t="shared" si="174"/>
        <v>3.470833331047-1136.40517775637i</v>
      </c>
      <c r="E633" s="57" t="str">
        <f t="shared" si="175"/>
        <v>162.469538386319+0.00557174098013066i</v>
      </c>
      <c r="F633" s="57" t="str">
        <f t="shared" si="176"/>
        <v>3.07957957838306-21328.9243976937i</v>
      </c>
      <c r="G633" s="57" t="str">
        <f t="shared" si="177"/>
        <v>0.999999999611465-0.0000197112809635659i</v>
      </c>
      <c r="H633" s="57" t="str">
        <f t="shared" si="178"/>
        <v>550.000496015794-0.107474127909517i</v>
      </c>
      <c r="I633" s="57" t="str">
        <f t="shared" si="179"/>
        <v>-4.05239647319248-79424.1893182811i</v>
      </c>
      <c r="K633" s="57" t="str">
        <f t="shared" si="180"/>
        <v>0.00909090054518116-8.54852810490579E-06i</v>
      </c>
      <c r="L633" s="57" t="str">
        <f t="shared" si="181"/>
        <v>0.00075-71.025318042181i</v>
      </c>
      <c r="M633" s="57" t="str">
        <f t="shared" si="182"/>
        <v>0.00075-11.1909639772344i</v>
      </c>
      <c r="N633" s="57">
        <f t="shared" si="183"/>
        <v>90.123080934311787</v>
      </c>
      <c r="O633" s="57">
        <f t="shared" si="184"/>
        <v>64.498285496188302</v>
      </c>
      <c r="P633" s="371">
        <f t="shared" si="185"/>
        <v>64.498285496188302</v>
      </c>
      <c r="Q633" s="371">
        <f t="shared" si="186"/>
        <v>-89.876919065688213</v>
      </c>
      <c r="R633" s="12">
        <f t="shared" si="187"/>
        <v>90.123080934311787</v>
      </c>
      <c r="S633" s="57">
        <f t="shared" si="188"/>
        <v>9.336749408463017E-3</v>
      </c>
      <c r="T633" s="12">
        <f t="shared" si="171"/>
        <v>64.498285496188302</v>
      </c>
    </row>
    <row r="634" spans="1:20" x14ac:dyDescent="0.3">
      <c r="A634" s="57">
        <f t="shared" si="172"/>
        <v>58.887451901532799</v>
      </c>
      <c r="B634" s="12">
        <f t="shared" si="189"/>
        <v>9.3722290562151773</v>
      </c>
      <c r="C634" s="57" t="str">
        <f t="shared" si="173"/>
        <v>3.60563773132698-1672.11478838757i</v>
      </c>
      <c r="D634" s="57" t="str">
        <f t="shared" si="174"/>
        <v>3.47083333102959-1132.10318632663i</v>
      </c>
      <c r="E634" s="57" t="str">
        <f t="shared" si="175"/>
        <v>162.469538397166+0.00559291360880465i</v>
      </c>
      <c r="F634" s="57" t="str">
        <f t="shared" si="176"/>
        <v>3.07957957837395-21248.181309181i</v>
      </c>
      <c r="G634" s="57" t="str">
        <f t="shared" si="177"/>
        <v>0.999999999608507-0.0000197861838311688i</v>
      </c>
      <c r="H634" s="57" t="str">
        <f t="shared" si="178"/>
        <v>550.000499792674-0.107882535060551i</v>
      </c>
      <c r="I634" s="57" t="str">
        <f t="shared" si="179"/>
        <v>-4.05239718100981-79123.5205045577i</v>
      </c>
      <c r="K634" s="57" t="str">
        <f t="shared" si="180"/>
        <v>0.00909090048011029-0.0000085810124463832i</v>
      </c>
      <c r="L634" s="57" t="str">
        <f t="shared" si="181"/>
        <v>0.00075-70.7564435566655i</v>
      </c>
      <c r="M634" s="57" t="str">
        <f t="shared" si="182"/>
        <v>0.00075-11.1485992998948i</v>
      </c>
      <c r="N634" s="57">
        <f t="shared" si="183"/>
        <v>90.123548637747888</v>
      </c>
      <c r="O634" s="57">
        <f t="shared" si="184"/>
        <v>64.465341950614302</v>
      </c>
      <c r="P634" s="371">
        <f t="shared" si="185"/>
        <v>64.465341950614302</v>
      </c>
      <c r="Q634" s="371">
        <f t="shared" si="186"/>
        <v>-89.876451362252112</v>
      </c>
      <c r="R634" s="12">
        <f t="shared" si="187"/>
        <v>90.123548637747888</v>
      </c>
      <c r="S634" s="57">
        <f t="shared" si="188"/>
        <v>9.3722290562151776E-3</v>
      </c>
      <c r="T634" s="12">
        <f t="shared" si="171"/>
        <v>64.465341950614302</v>
      </c>
    </row>
    <row r="635" spans="1:20" x14ac:dyDescent="0.3">
      <c r="A635" s="57">
        <f t="shared" si="172"/>
        <v>59.111224218758629</v>
      </c>
      <c r="B635" s="12">
        <f t="shared" si="189"/>
        <v>9.4078435266287954</v>
      </c>
      <c r="C635" s="57" t="str">
        <f t="shared" si="173"/>
        <v>3.60563770674561-1665.78483100339i</v>
      </c>
      <c r="D635" s="57" t="str">
        <f t="shared" si="174"/>
        <v>3.47083333101204-1127.81748058131i</v>
      </c>
      <c r="E635" s="57" t="str">
        <f t="shared" si="175"/>
        <v>162.469538408096+0.00561416669361566i</v>
      </c>
      <c r="F635" s="57" t="str">
        <f t="shared" si="176"/>
        <v>3.07957957836478-21167.74388289i</v>
      </c>
      <c r="G635" s="57" t="str">
        <f t="shared" si="177"/>
        <v>0.999999999605526-0.0000198613713296681i</v>
      </c>
      <c r="H635" s="57" t="str">
        <f t="shared" si="178"/>
        <v>550.000503598314-0.108292494221296i</v>
      </c>
      <c r="I635" s="57" t="str">
        <f t="shared" si="179"/>
        <v>-4.05239789421663-78823.9899092407i</v>
      </c>
      <c r="K635" s="57" t="str">
        <f t="shared" si="180"/>
        <v>0.00909090041454393-8.61362022761071E-06i</v>
      </c>
      <c r="L635" s="57" t="str">
        <f t="shared" si="181"/>
        <v>0.00075-70.4885869263453i</v>
      </c>
      <c r="M635" s="57" t="str">
        <f t="shared" si="182"/>
        <v>0.00075-11.106394998899i</v>
      </c>
      <c r="N635" s="57">
        <f t="shared" si="183"/>
        <v>90.124018118409964</v>
      </c>
      <c r="O635" s="57">
        <f t="shared" si="184"/>
        <v>64.43239840718266</v>
      </c>
      <c r="P635" s="371">
        <f t="shared" si="185"/>
        <v>64.43239840718266</v>
      </c>
      <c r="Q635" s="371">
        <f t="shared" si="186"/>
        <v>-89.875981881590036</v>
      </c>
      <c r="R635" s="12">
        <f t="shared" si="187"/>
        <v>90.124018118409964</v>
      </c>
      <c r="S635" s="57">
        <f t="shared" si="188"/>
        <v>9.4078435266287952E-3</v>
      </c>
      <c r="T635" s="12">
        <f t="shared" si="171"/>
        <v>64.43239840718266</v>
      </c>
    </row>
    <row r="636" spans="1:20" x14ac:dyDescent="0.3">
      <c r="A636" s="57">
        <f t="shared" si="172"/>
        <v>59.335846870789915</v>
      </c>
      <c r="B636" s="12">
        <f t="shared" si="189"/>
        <v>9.4435933320299856</v>
      </c>
      <c r="C636" s="57" t="str">
        <f t="shared" si="173"/>
        <v>3.60563768197708-1659.47883649321i</v>
      </c>
      <c r="D636" s="57" t="str">
        <f t="shared" si="174"/>
        <v>3.47083333099437-1123.54799886907i</v>
      </c>
      <c r="E636" s="57" t="str">
        <f t="shared" si="175"/>
        <v>162.469538419107+0.00563550054029885i</v>
      </c>
      <c r="F636" s="57" t="str">
        <f t="shared" si="176"/>
        <v>3.07957957835552-21087.6109617013i</v>
      </c>
      <c r="G636" s="57" t="str">
        <f t="shared" si="177"/>
        <v>0.999999999602522-0.0000199368445406609i</v>
      </c>
      <c r="H636" s="57" t="str">
        <f t="shared" si="178"/>
        <v>550.000507432929-0.1087040112901i</v>
      </c>
      <c r="I636" s="57" t="str">
        <f t="shared" si="179"/>
        <v>-4.05239861285352-78525.5932234814i</v>
      </c>
      <c r="K636" s="57" t="str">
        <f t="shared" si="180"/>
        <v>0.00909090034847837-8.64635191765094E-06i</v>
      </c>
      <c r="L636" s="57" t="str">
        <f t="shared" si="181"/>
        <v>0.00075-70.2217442980129i</v>
      </c>
      <c r="M636" s="57" t="str">
        <f t="shared" si="182"/>
        <v>0.00075-11.0643504671239i</v>
      </c>
      <c r="N636" s="57">
        <f t="shared" si="183"/>
        <v>90.124489383050928</v>
      </c>
      <c r="O636" s="57">
        <f t="shared" si="184"/>
        <v>64.399454865909419</v>
      </c>
      <c r="P636" s="371">
        <f t="shared" si="185"/>
        <v>64.399454865909419</v>
      </c>
      <c r="Q636" s="371">
        <f t="shared" si="186"/>
        <v>-89.875510616949072</v>
      </c>
      <c r="R636" s="12">
        <f t="shared" si="187"/>
        <v>90.124489383050928</v>
      </c>
      <c r="S636" s="57">
        <f t="shared" si="188"/>
        <v>9.4435933320299852E-3</v>
      </c>
      <c r="T636" s="12">
        <f t="shared" si="171"/>
        <v>64.399454865909419</v>
      </c>
    </row>
    <row r="637" spans="1:20" x14ac:dyDescent="0.3">
      <c r="A637" s="57">
        <f t="shared" si="172"/>
        <v>59.561323088898916</v>
      </c>
      <c r="B637" s="12">
        <f t="shared" si="189"/>
        <v>9.4794789866916993</v>
      </c>
      <c r="C637" s="57" t="str">
        <f t="shared" si="173"/>
        <v>3.60563765701994-1653.19671414325i</v>
      </c>
      <c r="D637" s="57" t="str">
        <f t="shared" si="174"/>
        <v>3.47083333097655-1119.29467977201i</v>
      </c>
      <c r="E637" s="57" t="str">
        <f t="shared" si="175"/>
        <v>162.469538430204+0.00565691545575107i</v>
      </c>
      <c r="F637" s="57" t="str">
        <f t="shared" si="176"/>
        <v>3.07957957834619-21007.7813928759i</v>
      </c>
      <c r="G637" s="57" t="str">
        <f t="shared" si="177"/>
        <v>0.999999999599496-0.0000200126045498549i</v>
      </c>
      <c r="H637" s="57" t="str">
        <f t="shared" si="178"/>
        <v>550.000511296746-0.109117092187754i</v>
      </c>
      <c r="I637" s="57" t="str">
        <f t="shared" si="179"/>
        <v>-4.05239933696397-78228.326154744i</v>
      </c>
      <c r="K637" s="57" t="str">
        <f t="shared" si="180"/>
        <v>0.0090909002819097-8.67920798734849E-06i</v>
      </c>
      <c r="L637" s="57" t="str">
        <f t="shared" si="181"/>
        <v>0.00075-69.9559118330477i</v>
      </c>
      <c r="M637" s="57" t="str">
        <f t="shared" si="182"/>
        <v>0.00075-11.0224650997449i</v>
      </c>
      <c r="N637" s="57">
        <f t="shared" si="183"/>
        <v>90.124962438449359</v>
      </c>
      <c r="O637" s="57">
        <f t="shared" si="184"/>
        <v>64.366511326811363</v>
      </c>
      <c r="P637" s="371">
        <f t="shared" si="185"/>
        <v>64.366511326811363</v>
      </c>
      <c r="Q637" s="371">
        <f t="shared" si="186"/>
        <v>-89.875037561550641</v>
      </c>
      <c r="R637" s="12">
        <f t="shared" si="187"/>
        <v>90.124962438449359</v>
      </c>
      <c r="S637" s="57">
        <f t="shared" si="188"/>
        <v>9.4794789866917001E-3</v>
      </c>
      <c r="T637" s="12">
        <f t="shared" si="171"/>
        <v>64.366511326811363</v>
      </c>
    </row>
    <row r="638" spans="1:20" x14ac:dyDescent="0.3">
      <c r="A638" s="57">
        <f t="shared" si="172"/>
        <v>59.787656116636732</v>
      </c>
      <c r="B638" s="12">
        <f t="shared" si="189"/>
        <v>9.5155010068411272</v>
      </c>
      <c r="C638" s="57" t="str">
        <f t="shared" si="173"/>
        <v>3.60563763187281-1646.93837358305i</v>
      </c>
      <c r="D638" s="57" t="str">
        <f t="shared" si="174"/>
        <v>3.47083333095862-1115.05746210469i</v>
      </c>
      <c r="E638" s="57" t="str">
        <f t="shared" si="175"/>
        <v>162.469538441386+0.00567841174803526i</v>
      </c>
      <c r="F638" s="57" t="str">
        <f t="shared" si="176"/>
        <v>3.07957957833679-20928.2540280386i</v>
      </c>
      <c r="G638" s="57" t="str">
        <f t="shared" si="177"/>
        <v>0.999999999596446-0.000020088652447083i</v>
      </c>
      <c r="H638" s="57" t="str">
        <f t="shared" si="178"/>
        <v>550.000515189983-0.10953174285753i</v>
      </c>
      <c r="I638" s="57" t="str">
        <f t="shared" si="179"/>
        <v>-4.05240006658828-77932.1844267411i</v>
      </c>
      <c r="K638" s="57" t="str">
        <f t="shared" si="180"/>
        <v>0.00909090021483414-8.71218890933745E-06i</v>
      </c>
      <c r="L638" s="57" t="str">
        <f t="shared" si="181"/>
        <v>0.00075-69.6910857073596i</v>
      </c>
      <c r="M638" s="57" t="str">
        <f t="shared" si="182"/>
        <v>0.00075-10.9807382942268i</v>
      </c>
      <c r="N638" s="57">
        <f t="shared" si="183"/>
        <v>90.125437291409611</v>
      </c>
      <c r="O638" s="57">
        <f t="shared" si="184"/>
        <v>64.333567789904933</v>
      </c>
      <c r="P638" s="371">
        <f t="shared" si="185"/>
        <v>64.333567789904933</v>
      </c>
      <c r="Q638" s="371">
        <f t="shared" si="186"/>
        <v>-89.874562708590389</v>
      </c>
      <c r="R638" s="12">
        <f t="shared" si="187"/>
        <v>90.125437291409611</v>
      </c>
      <c r="S638" s="57">
        <f t="shared" si="188"/>
        <v>9.5155010068411275E-3</v>
      </c>
      <c r="T638" s="12">
        <f t="shared" si="171"/>
        <v>64.333567789904933</v>
      </c>
    </row>
    <row r="639" spans="1:20" x14ac:dyDescent="0.3">
      <c r="A639" s="57">
        <f t="shared" si="172"/>
        <v>60.014849209879948</v>
      </c>
      <c r="B639" s="12">
        <f t="shared" si="189"/>
        <v>9.5516599106671229</v>
      </c>
      <c r="C639" s="57" t="str">
        <f t="shared" si="173"/>
        <v>3.60563760653417-1640.70372478426i</v>
      </c>
      <c r="D639" s="57" t="str">
        <f t="shared" si="174"/>
        <v>3.47083333094053-1110.83628491331i</v>
      </c>
      <c r="E639" s="57" t="str">
        <f t="shared" si="175"/>
        <v>162.469538452652+0.0056999897263852i</v>
      </c>
      <c r="F639" s="57" t="str">
        <f t="shared" si="176"/>
        <v>3.07957957832733-20849.0277231617i</v>
      </c>
      <c r="G639" s="57" t="str">
        <f t="shared" si="177"/>
        <v>0.999999999593373-0.0000201649893263201i</v>
      </c>
      <c r="H639" s="57" t="str">
        <f t="shared" si="178"/>
        <v>550.000519112861-0.109947969265287i</v>
      </c>
      <c r="I639" s="57" t="str">
        <f t="shared" si="179"/>
        <v>-4.05240080176639-77637.1637793748i</v>
      </c>
      <c r="K639" s="57" t="str">
        <f t="shared" si="180"/>
        <v>0.00909090014724792-0.0000087452951580478i</v>
      </c>
      <c r="L639" s="57" t="str">
        <f t="shared" si="181"/>
        <v>0.00075-69.4272621113364i</v>
      </c>
      <c r="M639" s="57" t="str">
        <f t="shared" si="182"/>
        <v>0.00075-10.9391694503156i</v>
      </c>
      <c r="N639" s="57">
        <f t="shared" si="183"/>
        <v>90.12591394876182</v>
      </c>
      <c r="O639" s="57">
        <f t="shared" si="184"/>
        <v>64.300624255206728</v>
      </c>
      <c r="P639" s="371">
        <f t="shared" si="185"/>
        <v>64.300624255206728</v>
      </c>
      <c r="Q639" s="371">
        <f t="shared" si="186"/>
        <v>-89.87408605123818</v>
      </c>
      <c r="R639" s="12">
        <f t="shared" si="187"/>
        <v>90.12591394876182</v>
      </c>
      <c r="S639" s="57">
        <f t="shared" si="188"/>
        <v>9.5516599106671221E-3</v>
      </c>
      <c r="T639" s="12">
        <f t="shared" si="171"/>
        <v>64.300624255206728</v>
      </c>
    </row>
    <row r="640" spans="1:20" x14ac:dyDescent="0.3">
      <c r="A640" s="57">
        <f t="shared" si="172"/>
        <v>60.242905636877495</v>
      </c>
      <c r="B640" s="12">
        <f t="shared" si="189"/>
        <v>9.5879562183276583</v>
      </c>
      <c r="C640" s="57" t="str">
        <f t="shared" si="173"/>
        <v>3.6056375810026-1634.49267805937i</v>
      </c>
      <c r="D640" s="57" t="str">
        <f t="shared" si="174"/>
        <v>3.4708333309223-1106.63108747482i</v>
      </c>
      <c r="E640" s="57" t="str">
        <f t="shared" si="175"/>
        <v>162.469538464004+0.00572164970120992i</v>
      </c>
      <c r="F640" s="57" t="str">
        <f t="shared" si="176"/>
        <v>3.0795795783178-20770.101338548i</v>
      </c>
      <c r="G640" s="57" t="str">
        <f t="shared" si="177"/>
        <v>0.999999999590277-0.0000202416162856973i</v>
      </c>
      <c r="H640" s="57" t="str">
        <f t="shared" si="178"/>
        <v>550.000523065613-0.110365777399598i</v>
      </c>
      <c r="I640" s="57" t="str">
        <f t="shared" si="179"/>
        <v>-4.05240154254311-77343.2599686741i</v>
      </c>
      <c r="K640" s="57" t="str">
        <f t="shared" si="180"/>
        <v>0.00909090007914702-8.77852720971187E-06i</v>
      </c>
      <c r="L640" s="57" t="str">
        <f t="shared" si="181"/>
        <v>0.00075-69.1644372497872i</v>
      </c>
      <c r="M640" s="57" t="str">
        <f t="shared" si="182"/>
        <v>0.00075-10.8977579700295i</v>
      </c>
      <c r="N640" s="57">
        <f t="shared" si="183"/>
        <v>90.126392417362126</v>
      </c>
      <c r="O640" s="57">
        <f t="shared" si="184"/>
        <v>64.267680722733573</v>
      </c>
      <c r="P640" s="371">
        <f t="shared" si="185"/>
        <v>64.267680722733573</v>
      </c>
      <c r="Q640" s="371">
        <f t="shared" si="186"/>
        <v>-89.873607582637874</v>
      </c>
      <c r="R640" s="12">
        <f t="shared" si="187"/>
        <v>90.126392417362126</v>
      </c>
      <c r="S640" s="57">
        <f t="shared" si="188"/>
        <v>9.5879562183276579E-3</v>
      </c>
      <c r="T640" s="12">
        <f t="shared" si="171"/>
        <v>64.267680722733573</v>
      </c>
    </row>
    <row r="641" spans="1:20" x14ac:dyDescent="0.3">
      <c r="A641" s="57">
        <f t="shared" si="172"/>
        <v>60.471828678297626</v>
      </c>
      <c r="B641" s="12">
        <f t="shared" si="189"/>
        <v>9.6243904519573036</v>
      </c>
      <c r="C641" s="57" t="str">
        <f t="shared" si="173"/>
        <v>3.6056375552766-1628.30514406037i</v>
      </c>
      <c r="D641" s="57" t="str">
        <f t="shared" si="174"/>
        <v>3.47083333090396-1102.44180929605i</v>
      </c>
      <c r="E641" s="57" t="str">
        <f t="shared" si="175"/>
        <v>162.469538475441+0.00574339198409745i</v>
      </c>
      <c r="F641" s="57" t="str">
        <f t="shared" si="176"/>
        <v>3.07957957830819-20691.4737388152i</v>
      </c>
      <c r="G641" s="57" t="str">
        <f t="shared" si="177"/>
        <v>0.999999999587157-0.0000203185344275196i</v>
      </c>
      <c r="H641" s="57" t="str">
        <f t="shared" si="178"/>
        <v>550.000527048464-0.110785173271788i</v>
      </c>
      <c r="I641" s="57" t="str">
        <f t="shared" si="179"/>
        <v>-4.05240228896223-77050.4687667347i</v>
      </c>
      <c r="K641" s="57" t="str">
        <f t="shared" si="180"/>
        <v>0.00909090001052753-0.0000088118855423719i</v>
      </c>
      <c r="L641" s="57" t="str">
        <f t="shared" si="181"/>
        <v>0.00075-68.9026073418882i</v>
      </c>
      <c r="M641" s="57" t="str">
        <f t="shared" si="182"/>
        <v>0.00075-10.8565032576504i</v>
      </c>
      <c r="N641" s="57">
        <f t="shared" si="183"/>
        <v>90.126872704092705</v>
      </c>
      <c r="O641" s="57">
        <f t="shared" si="184"/>
        <v>64.234737192502337</v>
      </c>
      <c r="P641" s="371">
        <f t="shared" si="185"/>
        <v>64.234737192502337</v>
      </c>
      <c r="Q641" s="371">
        <f t="shared" si="186"/>
        <v>-89.873127295907295</v>
      </c>
      <c r="R641" s="12">
        <f t="shared" si="187"/>
        <v>90.126872704092705</v>
      </c>
      <c r="S641" s="57">
        <f t="shared" si="188"/>
        <v>9.6243904519573032E-3</v>
      </c>
      <c r="T641" s="12">
        <f t="shared" si="171"/>
        <v>64.234737192502337</v>
      </c>
    </row>
    <row r="642" spans="1:20" x14ac:dyDescent="0.3">
      <c r="A642" s="57">
        <f t="shared" si="172"/>
        <v>60.701621627275159</v>
      </c>
      <c r="B642" s="12">
        <f t="shared" si="189"/>
        <v>9.6609631356747414</v>
      </c>
      <c r="C642" s="57" t="str">
        <f t="shared" si="173"/>
        <v>3.60563752935471-1622.14103377754i</v>
      </c>
      <c r="D642" s="57" t="str">
        <f t="shared" si="174"/>
        <v>3.47083333088545-1098.26839011282i</v>
      </c>
      <c r="E642" s="57" t="str">
        <f t="shared" si="175"/>
        <v>162.469538486966+0.00576521688782045i</v>
      </c>
      <c r="F642" s="57" t="str">
        <f t="shared" si="176"/>
        <v>3.07957957829851-20613.1437928787i</v>
      </c>
      <c r="G642" s="57" t="str">
        <f t="shared" si="177"/>
        <v>0.999999999584014-0.0000203957448582801i</v>
      </c>
      <c r="H642" s="57" t="str">
        <f t="shared" si="178"/>
        <v>550.000531061641-0.111206162916005i</v>
      </c>
      <c r="I642" s="57" t="str">
        <f t="shared" si="179"/>
        <v>-4.05240304106349-76758.7859616558i</v>
      </c>
      <c r="K642" s="57" t="str">
        <f t="shared" si="180"/>
        <v>0.00909089994138557-8.84537063588662E-06i</v>
      </c>
      <c r="L642" s="57" t="str">
        <f t="shared" si="181"/>
        <v>0.00075-68.641768621128i</v>
      </c>
      <c r="M642" s="57" t="str">
        <f t="shared" si="182"/>
        <v>0.00075-10.8154047197155i</v>
      </c>
      <c r="N642" s="57">
        <f t="shared" si="183"/>
        <v>90.127354815861906</v>
      </c>
      <c r="O642" s="57">
        <f t="shared" si="184"/>
        <v>64.201793664530257</v>
      </c>
      <c r="P642" s="371">
        <f t="shared" si="185"/>
        <v>64.201793664530257</v>
      </c>
      <c r="Q642" s="371">
        <f t="shared" si="186"/>
        <v>-89.872645184138094</v>
      </c>
      <c r="R642" s="12">
        <f t="shared" si="187"/>
        <v>90.127354815861906</v>
      </c>
      <c r="S642" s="57">
        <f t="shared" si="188"/>
        <v>9.6609631356747421E-3</v>
      </c>
      <c r="T642" s="12">
        <f t="shared" si="171"/>
        <v>64.201793664530257</v>
      </c>
    </row>
    <row r="643" spans="1:20" x14ac:dyDescent="0.3">
      <c r="A643" s="57">
        <f t="shared" si="172"/>
        <v>60.932287789458805</v>
      </c>
      <c r="B643" s="12">
        <f t="shared" si="189"/>
        <v>9.6976747955903058</v>
      </c>
      <c r="C643" s="57" t="str">
        <f t="shared" si="173"/>
        <v>3.60563750323549-1616.00025853812i</v>
      </c>
      <c r="D643" s="57" t="str">
        <f t="shared" si="174"/>
        <v>3.47083333086682-1094.11076988911i</v>
      </c>
      <c r="E643" s="57" t="str">
        <f t="shared" si="175"/>
        <v>162.46953849858+0.00578712472633985i</v>
      </c>
      <c r="F643" s="57" t="str">
        <f t="shared" si="176"/>
        <v>3.07957957828876-20535.110373936i</v>
      </c>
      <c r="G643" s="57" t="str">
        <f t="shared" si="177"/>
        <v>0.999999999580846-0.0000204732486886768i</v>
      </c>
      <c r="H643" s="57" t="str">
        <f t="shared" si="178"/>
        <v>550.000535105372-0.111628752389364i</v>
      </c>
      <c r="I643" s="57" t="str">
        <f t="shared" si="179"/>
        <v>-4.05240379889115-76468.2073574821i</v>
      </c>
      <c r="K643" s="57" t="str">
        <f t="shared" si="180"/>
        <v>0.00909089987171722-8.87898297193812E-06i</v>
      </c>
      <c r="L643" s="57" t="str">
        <f t="shared" si="181"/>
        <v>0.00075-68.3819173352539i</v>
      </c>
      <c r="M643" s="57" t="str">
        <f t="shared" si="182"/>
        <v>0.00075-10.7744617650085i</v>
      </c>
      <c r="N643" s="57">
        <f t="shared" si="183"/>
        <v>90.127838759604231</v>
      </c>
      <c r="O643" s="57">
        <f t="shared" si="184"/>
        <v>64.168850138834728</v>
      </c>
      <c r="P643" s="371">
        <f t="shared" si="185"/>
        <v>64.168850138834728</v>
      </c>
      <c r="Q643" s="371">
        <f t="shared" si="186"/>
        <v>-89.872161240395769</v>
      </c>
      <c r="R643" s="12">
        <f t="shared" si="187"/>
        <v>90.127838759604231</v>
      </c>
      <c r="S643" s="57">
        <f t="shared" si="188"/>
        <v>9.6976747955903053E-3</v>
      </c>
      <c r="T643" s="12">
        <f t="shared" si="171"/>
        <v>64.168850138834728</v>
      </c>
    </row>
    <row r="644" spans="1:20" x14ac:dyDescent="0.3">
      <c r="A644" s="57">
        <f t="shared" si="172"/>
        <v>61.163830483058753</v>
      </c>
      <c r="B644" s="12">
        <f t="shared" si="189"/>
        <v>9.7345259598135492</v>
      </c>
      <c r="C644" s="57" t="str">
        <f t="shared" si="173"/>
        <v>3.60563747691734-1609.8827300049i</v>
      </c>
      <c r="D644" s="57" t="str">
        <f t="shared" si="174"/>
        <v>3.47083333084802-1089.96888881613i</v>
      </c>
      <c r="E644" s="57" t="str">
        <f t="shared" si="175"/>
        <v>162.469538510282+0.00580911581481001i</v>
      </c>
      <c r="F644" s="57" t="str">
        <f t="shared" si="176"/>
        <v>3.07957957827894-20457.3723594502i</v>
      </c>
      <c r="G644" s="57" t="str">
        <f t="shared" si="177"/>
        <v>0.999999999577655-0.0000205510470336281i</v>
      </c>
      <c r="H644" s="57" t="str">
        <f t="shared" si="178"/>
        <v>550.000539179898-0.112052947772005i</v>
      </c>
      <c r="I644" s="57" t="str">
        <f t="shared" si="179"/>
        <v>-4.05240456248943-76178.7287741443i</v>
      </c>
      <c r="K644" s="57" t="str">
        <f t="shared" si="180"/>
        <v>0.00909089980151829-8.91272303403836E-06i</v>
      </c>
      <c r="L644" s="57" t="str">
        <f t="shared" si="181"/>
        <v>0.00075-68.1230497462182i</v>
      </c>
      <c r="M644" s="57" t="str">
        <f t="shared" si="182"/>
        <v>0.00075-10.7336738045512i</v>
      </c>
      <c r="N644" s="57">
        <f t="shared" si="183"/>
        <v>90.128324542280637</v>
      </c>
      <c r="O644" s="57">
        <f t="shared" si="184"/>
        <v>64.135906615432575</v>
      </c>
      <c r="P644" s="371">
        <f t="shared" si="185"/>
        <v>64.135906615432575</v>
      </c>
      <c r="Q644" s="371">
        <f t="shared" si="186"/>
        <v>-89.871675457719363</v>
      </c>
      <c r="R644" s="12">
        <f t="shared" si="187"/>
        <v>90.128324542280637</v>
      </c>
      <c r="S644" s="57">
        <f t="shared" si="188"/>
        <v>9.7345259598135489E-3</v>
      </c>
      <c r="T644" s="12">
        <f t="shared" si="171"/>
        <v>64.135906615432575</v>
      </c>
    </row>
    <row r="645" spans="1:20" x14ac:dyDescent="0.3">
      <c r="A645" s="57">
        <f t="shared" si="172"/>
        <v>61.396253038894372</v>
      </c>
      <c r="B645" s="12">
        <f t="shared" si="189"/>
        <v>9.7715171584608402</v>
      </c>
      <c r="C645" s="57" t="str">
        <f t="shared" si="173"/>
        <v>3.60563745039879-1603.78836017523i</v>
      </c>
      <c r="D645" s="57" t="str">
        <f t="shared" si="174"/>
        <v>3.4708333308291-1085.84268731155i</v>
      </c>
      <c r="E645" s="57" t="str">
        <f t="shared" si="175"/>
        <v>162.469538522072+0.0058311904695822i</v>
      </c>
      <c r="F645" s="57" t="str">
        <f t="shared" si="176"/>
        <v>3.07957957826902-20379.9286311338i</v>
      </c>
      <c r="G645" s="57" t="str">
        <f t="shared" si="177"/>
        <v>0.999999999574439-0.0000206291410122895i</v>
      </c>
      <c r="H645" s="57" t="str">
        <f t="shared" si="178"/>
        <v>550.00054328545-0.11247875516718i</v>
      </c>
      <c r="I645" s="57" t="str">
        <f t="shared" si="179"/>
        <v>-4.05240533190293-75890.346047395i</v>
      </c>
      <c r="K645" s="57" t="str">
        <f t="shared" si="180"/>
        <v>0.00909089973078484-8.94659130753702E-06i</v>
      </c>
      <c r="L645" s="57" t="str">
        <f t="shared" si="181"/>
        <v>0.00075-67.8651621301239i</v>
      </c>
      <c r="M645" s="57" t="str">
        <f t="shared" si="182"/>
        <v>0.00075-10.6930402515951i</v>
      </c>
      <c r="N645" s="57">
        <f t="shared" si="183"/>
        <v>90.128812170878433</v>
      </c>
      <c r="O645" s="57">
        <f t="shared" si="184"/>
        <v>64.102963094341533</v>
      </c>
      <c r="P645" s="371">
        <f t="shared" si="185"/>
        <v>64.102963094341533</v>
      </c>
      <c r="Q645" s="371">
        <f t="shared" si="186"/>
        <v>-89.871187829121567</v>
      </c>
      <c r="R645" s="12">
        <f t="shared" si="187"/>
        <v>90.128812170878433</v>
      </c>
      <c r="S645" s="57">
        <f t="shared" si="188"/>
        <v>9.7715171584608403E-3</v>
      </c>
      <c r="T645" s="12">
        <f t="shared" si="171"/>
        <v>64.102963094341533</v>
      </c>
    </row>
    <row r="646" spans="1:20" x14ac:dyDescent="0.3">
      <c r="A646" s="57">
        <f t="shared" si="172"/>
        <v>61.629558800442169</v>
      </c>
      <c r="B646" s="12">
        <f t="shared" si="189"/>
        <v>9.8086489236629912</v>
      </c>
      <c r="C646" s="57" t="str">
        <f t="shared" si="173"/>
        <v>3.60563742367831-1597.71706137955i</v>
      </c>
      <c r="D646" s="57" t="str">
        <f t="shared" si="174"/>
        <v>3.47083333081003-1081.73210601857i</v>
      </c>
      <c r="E646" s="57" t="str">
        <f t="shared" si="175"/>
        <v>162.469538533952+0.00585334900821049i</v>
      </c>
      <c r="F646" s="57" t="str">
        <f t="shared" si="176"/>
        <v>3.07957957825905-20302.7780749328i</v>
      </c>
      <c r="G646" s="57" t="str">
        <f t="shared" si="177"/>
        <v>0.999999999571198-0.0000207075317480692i</v>
      </c>
      <c r="H646" s="57" t="str">
        <f t="shared" si="178"/>
        <v>550.000547422264-0.112906180701334i</v>
      </c>
      <c r="I646" s="57" t="str">
        <f t="shared" si="179"/>
        <v>-4.05240610717515-75603.0550287519i</v>
      </c>
      <c r="K646" s="57" t="str">
        <f t="shared" si="180"/>
        <v>0.00909089965951277-8.98058827962778E-06i</v>
      </c>
      <c r="L646" s="57" t="str">
        <f t="shared" si="181"/>
        <v>0.00075-67.6082507771706i</v>
      </c>
      <c r="M646" s="57" t="str">
        <f t="shared" si="182"/>
        <v>0.00075-10.652560521613i</v>
      </c>
      <c r="N646" s="57">
        <f t="shared" si="183"/>
        <v>90.12930165241157</v>
      </c>
      <c r="O646" s="57">
        <f t="shared" si="184"/>
        <v>64.070019575579181</v>
      </c>
      <c r="P646" s="371">
        <f t="shared" si="185"/>
        <v>64.070019575579181</v>
      </c>
      <c r="Q646" s="371">
        <f t="shared" si="186"/>
        <v>-89.87069834758843</v>
      </c>
      <c r="R646" s="12">
        <f t="shared" si="187"/>
        <v>90.12930165241157</v>
      </c>
      <c r="S646" s="57">
        <f t="shared" si="188"/>
        <v>9.8086489236629913E-3</v>
      </c>
      <c r="T646" s="12">
        <f t="shared" si="171"/>
        <v>64.070019575579181</v>
      </c>
    </row>
    <row r="647" spans="1:20" x14ac:dyDescent="0.3">
      <c r="A647" s="57">
        <f t="shared" si="172"/>
        <v>61.863751123883851</v>
      </c>
      <c r="B647" s="12">
        <f t="shared" si="189"/>
        <v>9.8459217895729108</v>
      </c>
      <c r="C647" s="57" t="str">
        <f t="shared" si="173"/>
        <v>3.60563739675441-1591.66874628022i</v>
      </c>
      <c r="D647" s="57" t="str">
        <f t="shared" si="174"/>
        <v>3.47083333079081-1077.6370858051i</v>
      </c>
      <c r="E647" s="57" t="str">
        <f t="shared" si="175"/>
        <v>162.469538545924+0.00587559174945543i</v>
      </c>
      <c r="F647" s="57" t="str">
        <f t="shared" si="176"/>
        <v>3.079579578249-20225.9195810105i</v>
      </c>
      <c r="G647" s="57" t="str">
        <f t="shared" si="177"/>
        <v>0.999999999567933-0.000020786220368644i</v>
      </c>
      <c r="H647" s="57" t="str">
        <f t="shared" si="178"/>
        <v>550.000551590574-0.113335230524204i</v>
      </c>
      <c r="I647" s="57" t="str">
        <f t="shared" si="179"/>
        <v>-4.05240688835054-75316.8515854365i</v>
      </c>
      <c r="K647" s="57" t="str">
        <f t="shared" si="180"/>
        <v>0.00909089958769807-9.01471443935569E-06i</v>
      </c>
      <c r="L647" s="57" t="str">
        <f t="shared" si="181"/>
        <v>0.00075-67.3523119916025i</v>
      </c>
      <c r="M647" s="57" t="str">
        <f t="shared" si="182"/>
        <v>0.00075-10.6122340322903i</v>
      </c>
      <c r="N647" s="57">
        <f t="shared" si="183"/>
        <v>90.12979299392056</v>
      </c>
      <c r="O647" s="57">
        <f t="shared" si="184"/>
        <v>64.037076059163411</v>
      </c>
      <c r="P647" s="371">
        <f t="shared" si="185"/>
        <v>64.037076059163411</v>
      </c>
      <c r="Q647" s="371">
        <f t="shared" si="186"/>
        <v>-89.87020700607944</v>
      </c>
      <c r="R647" s="12">
        <f t="shared" si="187"/>
        <v>90.12979299392056</v>
      </c>
      <c r="S647" s="57">
        <f t="shared" si="188"/>
        <v>9.8459217895729111E-3</v>
      </c>
      <c r="T647" s="12">
        <f t="shared" si="171"/>
        <v>64.037076059163411</v>
      </c>
    </row>
    <row r="648" spans="1:20" x14ac:dyDescent="0.3">
      <c r="A648" s="57">
        <f t="shared" si="172"/>
        <v>62.098833378154609</v>
      </c>
      <c r="B648" s="12">
        <f t="shared" si="189"/>
        <v>9.8833362923732881</v>
      </c>
      <c r="C648" s="57" t="str">
        <f t="shared" si="173"/>
        <v>3.60563736962548-1585.64332787015i</v>
      </c>
      <c r="D648" s="57" t="str">
        <f t="shared" si="174"/>
        <v>3.47083333077146-1073.5575677629i</v>
      </c>
      <c r="E648" s="57" t="str">
        <f t="shared" si="175"/>
        <v>162.469538557986+0.00589791901328891i</v>
      </c>
      <c r="F648" s="57" t="str">
        <f t="shared" si="176"/>
        <v>3.07957957823886-20149.3520437317i</v>
      </c>
      <c r="G648" s="57" t="str">
        <f t="shared" si="177"/>
        <v>0.999999999564643-0.0000208652080059762i</v>
      </c>
      <c r="H648" s="57" t="str">
        <f t="shared" si="178"/>
        <v>550.000555790625-0.113765910808898i</v>
      </c>
      <c r="I648" s="57" t="str">
        <f t="shared" si="179"/>
        <v>-4.05240767547273-75031.731600317i</v>
      </c>
      <c r="K648" s="57" t="str">
        <f t="shared" si="180"/>
        <v>0.00909089951533652-9.04897027762396E-06i</v>
      </c>
      <c r="L648" s="57" t="str">
        <f t="shared" si="181"/>
        <v>0.00075-67.0973420916541i</v>
      </c>
      <c r="M648" s="57" t="str">
        <f t="shared" si="182"/>
        <v>0.00075-10.5720602035169i</v>
      </c>
      <c r="N648" s="57">
        <f t="shared" si="183"/>
        <v>90.130286202472703</v>
      </c>
      <c r="O648" s="57">
        <f t="shared" si="184"/>
        <v>64.004132545111872</v>
      </c>
      <c r="P648" s="371">
        <f t="shared" si="185"/>
        <v>64.004132545111872</v>
      </c>
      <c r="Q648" s="371">
        <f t="shared" si="186"/>
        <v>-89.869713797527297</v>
      </c>
      <c r="R648" s="12">
        <f t="shared" si="187"/>
        <v>90.130286202472703</v>
      </c>
      <c r="S648" s="57">
        <f t="shared" si="188"/>
        <v>9.8833362923732883E-3</v>
      </c>
      <c r="T648" s="12">
        <f t="shared" si="171"/>
        <v>64.004132545111872</v>
      </c>
    </row>
    <row r="649" spans="1:20" x14ac:dyDescent="0.3">
      <c r="A649" s="57">
        <f t="shared" si="172"/>
        <v>62.3348089449916</v>
      </c>
      <c r="B649" s="12">
        <f t="shared" si="189"/>
        <v>9.9208929702843065</v>
      </c>
      <c r="C649" s="57" t="str">
        <f t="shared" si="173"/>
        <v>3.60563734229-1579.64071947169i</v>
      </c>
      <c r="D649" s="57" t="str">
        <f t="shared" si="174"/>
        <v>3.47083333075196-1069.49349320673i</v>
      </c>
      <c r="E649" s="57" t="str">
        <f t="shared" si="175"/>
        <v>162.46953857014+0.00592033112089877i</v>
      </c>
      <c r="F649" s="57" t="str">
        <f t="shared" si="176"/>
        <v>3.07957957822866-20073.0743616468i</v>
      </c>
      <c r="G649" s="57" t="str">
        <f t="shared" si="177"/>
        <v>0.999999999561328-0.0000209444957963294i</v>
      </c>
      <c r="H649" s="57" t="str">
        <f t="shared" si="178"/>
        <v>550.000560022653-0.11419822775201i</v>
      </c>
      <c r="I649" s="57" t="str">
        <f t="shared" si="179"/>
        <v>-4.0524084685884-74747.6909718465i</v>
      </c>
      <c r="K649" s="57" t="str">
        <f t="shared" si="180"/>
        <v>0.00909089944242403-9.08335628720113E-06i</v>
      </c>
      <c r="L649" s="57" t="str">
        <f t="shared" si="181"/>
        <v>0.00075-66.8433374094979i</v>
      </c>
      <c r="M649" s="57" t="str">
        <f t="shared" si="182"/>
        <v>0.00075-10.5320384573789i</v>
      </c>
      <c r="N649" s="57">
        <f t="shared" si="183"/>
        <v>90.130781285162115</v>
      </c>
      <c r="O649" s="57">
        <f t="shared" si="184"/>
        <v>63.971189033442606</v>
      </c>
      <c r="P649" s="371">
        <f t="shared" si="185"/>
        <v>63.971189033442606</v>
      </c>
      <c r="Q649" s="371">
        <f t="shared" si="186"/>
        <v>-89.869218714837885</v>
      </c>
      <c r="R649" s="12">
        <f t="shared" si="187"/>
        <v>90.130781285162115</v>
      </c>
      <c r="S649" s="57">
        <f t="shared" si="188"/>
        <v>9.9208929702843066E-3</v>
      </c>
      <c r="T649" s="12">
        <f t="shared" si="171"/>
        <v>63.971189033442606</v>
      </c>
    </row>
    <row r="650" spans="1:20" x14ac:dyDescent="0.3">
      <c r="A650" s="57">
        <f t="shared" si="172"/>
        <v>62.571681218982569</v>
      </c>
      <c r="B650" s="12">
        <f t="shared" si="189"/>
        <v>9.9585923635713876</v>
      </c>
      <c r="C650" s="57" t="str">
        <f t="shared" si="173"/>
        <v>3.60563731474636-1573.6608347353i</v>
      </c>
      <c r="D650" s="57" t="str">
        <f t="shared" si="174"/>
        <v>3.4708333307323-1065.44480367351i</v>
      </c>
      <c r="E650" s="57" t="str">
        <f t="shared" si="175"/>
        <v>162.469538582387+0.0059428283946933i</v>
      </c>
      <c r="F650" s="57" t="str">
        <f t="shared" si="176"/>
        <v>3.07957957821837-19997.0854374755i</v>
      </c>
      <c r="G650" s="57" t="str">
        <f t="shared" si="177"/>
        <v>0.999999999557988-0.0000210240848802852i</v>
      </c>
      <c r="H650" s="57" t="str">
        <f t="shared" si="178"/>
        <v>550.000564286912-0.114632187573695i</v>
      </c>
      <c r="I650" s="57" t="str">
        <f t="shared" si="179"/>
        <v>-4.05240926774475-74464.7256140057i</v>
      </c>
      <c r="K650" s="57" t="str">
        <f t="shared" si="180"/>
        <v>0.00909089936895626-9.11787296272792E-06i</v>
      </c>
      <c r="L650" s="57" t="str">
        <f t="shared" si="181"/>
        <v>0.00075-66.5902942911915i</v>
      </c>
      <c r="M650" s="57" t="str">
        <f t="shared" si="182"/>
        <v>0.00075-10.4921682181499i</v>
      </c>
      <c r="N650" s="57">
        <f t="shared" si="183"/>
        <v>90.131278249109911</v>
      </c>
      <c r="O650" s="57">
        <f t="shared" si="184"/>
        <v>63.938245524173766</v>
      </c>
      <c r="P650" s="371">
        <f t="shared" si="185"/>
        <v>63.938245524173766</v>
      </c>
      <c r="Q650" s="371">
        <f t="shared" si="186"/>
        <v>-89.868721750890089</v>
      </c>
      <c r="R650" s="12">
        <f t="shared" si="187"/>
        <v>90.131278249109911</v>
      </c>
      <c r="S650" s="57">
        <f t="shared" si="188"/>
        <v>9.958592363571387E-3</v>
      </c>
      <c r="T650" s="12">
        <f t="shared" si="171"/>
        <v>63.938245524173766</v>
      </c>
    </row>
    <row r="651" spans="1:20" x14ac:dyDescent="0.3">
      <c r="A651" s="57">
        <f t="shared" si="172"/>
        <v>62.809453607614707</v>
      </c>
      <c r="B651" s="12">
        <f t="shared" si="189"/>
        <v>9.9964350145529597</v>
      </c>
      <c r="C651" s="57" t="str">
        <f t="shared" si="173"/>
        <v>3.60563728699297-1567.70358763833i</v>
      </c>
      <c r="D651" s="57" t="str">
        <f t="shared" si="174"/>
        <v>3.47083333071249-1061.41144092149i</v>
      </c>
      <c r="E651" s="57" t="str">
        <f t="shared" si="175"/>
        <v>162.469538594726+0.00596541115830595i</v>
      </c>
      <c r="F651" s="57" t="str">
        <f t="shared" si="176"/>
        <v>3.07957957820801-19921.3841780917i</v>
      </c>
      <c r="G651" s="57" t="str">
        <f t="shared" si="177"/>
        <v>0.999999999554622-0.0000211039764027593i</v>
      </c>
      <c r="H651" s="57" t="str">
        <f t="shared" si="178"/>
        <v>550.000568583637-0.115067796517726i</v>
      </c>
      <c r="I651" s="57" t="str">
        <f t="shared" si="179"/>
        <v>-4.05241007298603-74182.8314562419i</v>
      </c>
      <c r="K651" s="57" t="str">
        <f t="shared" si="180"/>
        <v>0.00909089929492913-9.15252080072501E-06i</v>
      </c>
      <c r="L651" s="57" t="str">
        <f t="shared" si="181"/>
        <v>0.00075-66.3382090966244i</v>
      </c>
      <c r="M651" s="57" t="str">
        <f t="shared" si="182"/>
        <v>0.00075-10.4524489122832i</v>
      </c>
      <c r="N651" s="57">
        <f t="shared" si="183"/>
        <v>90.131777101464223</v>
      </c>
      <c r="O651" s="57">
        <f t="shared" si="184"/>
        <v>63.905302017323613</v>
      </c>
      <c r="P651" s="371">
        <f t="shared" si="185"/>
        <v>63.905302017323613</v>
      </c>
      <c r="Q651" s="371">
        <f t="shared" si="186"/>
        <v>-89.868222898535777</v>
      </c>
      <c r="R651" s="12">
        <f t="shared" si="187"/>
        <v>90.131777101464223</v>
      </c>
      <c r="S651" s="57">
        <f t="shared" si="188"/>
        <v>9.9964350145529592E-3</v>
      </c>
      <c r="T651" s="12">
        <f t="shared" si="171"/>
        <v>63.905302017323613</v>
      </c>
    </row>
    <row r="652" spans="1:20" x14ac:dyDescent="0.3">
      <c r="A652" s="57">
        <f t="shared" si="172"/>
        <v>63.048129531323646</v>
      </c>
      <c r="B652" s="12">
        <f t="shared" si="189"/>
        <v>10.034421467608261</v>
      </c>
      <c r="C652" s="57" t="str">
        <f t="shared" si="173"/>
        <v>3.60563725902827-1561.76889248378i</v>
      </c>
      <c r="D652" s="57" t="str">
        <f t="shared" si="174"/>
        <v>3.47083333069255-1057.39334692939i</v>
      </c>
      <c r="E652" s="57" t="str">
        <f t="shared" si="175"/>
        <v>162.469538607159+0.00598807973660016i</v>
      </c>
      <c r="F652" s="57" t="str">
        <f t="shared" si="176"/>
        <v>3.07957957819756-19845.9694945075i</v>
      </c>
      <c r="G652" s="57" t="str">
        <f t="shared" si="177"/>
        <v>0.999999999551231-0.0000211841715130179i</v>
      </c>
      <c r="H652" s="57" t="str">
        <f t="shared" si="178"/>
        <v>550.00057291308-0.115505060851627i</v>
      </c>
      <c r="I652" s="57" t="str">
        <f t="shared" si="179"/>
        <v>-4.0524108843587-73902.0044434141i</v>
      </c>
      <c r="K652" s="57" t="str">
        <f t="shared" si="180"/>
        <v>0.00909089922033831-9.18730029959949E-06i</v>
      </c>
      <c r="L652" s="57" t="str">
        <f t="shared" si="181"/>
        <v>0.00075-66.0870781994662i</v>
      </c>
      <c r="M652" s="57" t="str">
        <f t="shared" si="182"/>
        <v>0.00075-10.4128799684033i</v>
      </c>
      <c r="N652" s="57">
        <f t="shared" si="183"/>
        <v>90.132277849400381</v>
      </c>
      <c r="O652" s="57">
        <f t="shared" si="184"/>
        <v>63.87235851291058</v>
      </c>
      <c r="P652" s="371">
        <f t="shared" si="185"/>
        <v>63.87235851291058</v>
      </c>
      <c r="Q652" s="371">
        <f t="shared" si="186"/>
        <v>-89.867722150599619</v>
      </c>
      <c r="R652" s="12">
        <f t="shared" si="187"/>
        <v>90.132277849400381</v>
      </c>
      <c r="S652" s="57">
        <f t="shared" si="188"/>
        <v>1.0034421467608261E-2</v>
      </c>
      <c r="T652" s="12">
        <f t="shared" si="171"/>
        <v>63.87235851291058</v>
      </c>
    </row>
    <row r="653" spans="1:20" x14ac:dyDescent="0.3">
      <c r="A653" s="57">
        <f t="shared" si="172"/>
        <v>63.287712423542686</v>
      </c>
      <c r="B653" s="12">
        <f t="shared" si="189"/>
        <v>10.072552269185174</v>
      </c>
      <c r="C653" s="57" t="str">
        <f t="shared" si="173"/>
        <v>3.60563723085063-1555.85666389909i</v>
      </c>
      <c r="D653" s="57" t="str">
        <f t="shared" si="174"/>
        <v>3.47083333067243-1053.39046389558i</v>
      </c>
      <c r="E653" s="57" t="str">
        <f t="shared" si="175"/>
        <v>162.469538619688+0.00601083445567378i</v>
      </c>
      <c r="F653" s="57" t="str">
        <f t="shared" si="176"/>
        <v>3.07957957818705-19770.8403018572i</v>
      </c>
      <c r="G653" s="57" t="str">
        <f t="shared" si="177"/>
        <v>0.999999999547814-0.0000212646713646947i</v>
      </c>
      <c r="H653" s="57" t="str">
        <f t="shared" si="178"/>
        <v>550.00057727549-0.115943986866746i</v>
      </c>
      <c r="I653" s="57" t="str">
        <f t="shared" si="179"/>
        <v>-4.05241170190899-73622.2405357308i</v>
      </c>
      <c r="K653" s="57" t="str">
        <f t="shared" si="180"/>
        <v>0.00909089914517952-9.22221195965226E-06i</v>
      </c>
      <c r="L653" s="57" t="str">
        <f t="shared" si="181"/>
        <v>0.00075-65.8368979871154i</v>
      </c>
      <c r="M653" s="57" t="str">
        <f t="shared" si="182"/>
        <v>0.00075-10.3734608172976i</v>
      </c>
      <c r="N653" s="57">
        <f t="shared" si="183"/>
        <v>90.132780500120887</v>
      </c>
      <c r="O653" s="57">
        <f t="shared" si="184"/>
        <v>63.839415010953324</v>
      </c>
      <c r="P653" s="371">
        <f t="shared" si="185"/>
        <v>63.839415010953324</v>
      </c>
      <c r="Q653" s="371">
        <f t="shared" si="186"/>
        <v>-89.867219499879113</v>
      </c>
      <c r="R653" s="12">
        <f t="shared" si="187"/>
        <v>90.132780500120887</v>
      </c>
      <c r="S653" s="57">
        <f t="shared" si="188"/>
        <v>1.0072552269185174E-2</v>
      </c>
      <c r="T653" s="12">
        <f t="shared" si="171"/>
        <v>63.839415010953324</v>
      </c>
    </row>
    <row r="654" spans="1:20" x14ac:dyDescent="0.3">
      <c r="A654" s="57">
        <f t="shared" si="172"/>
        <v>63.528205730752148</v>
      </c>
      <c r="B654" s="12">
        <f t="shared" si="189"/>
        <v>10.110827967808078</v>
      </c>
      <c r="C654" s="57" t="str">
        <f t="shared" si="173"/>
        <v>3.60563720245848-1549.96681683484i</v>
      </c>
      <c r="D654" s="57" t="str">
        <f t="shared" si="174"/>
        <v>3.47083333065218-1049.40273423724i</v>
      </c>
      <c r="E654" s="57" t="str">
        <f t="shared" si="175"/>
        <v>162.469538632313+0.00603367564286394i</v>
      </c>
      <c r="F654" s="57" t="str">
        <f t="shared" si="176"/>
        <v>3.07957957817644-19695.9955193822i</v>
      </c>
      <c r="G654" s="57" t="str">
        <f t="shared" si="177"/>
        <v>0.999999999544371-0.0000213454771158071i</v>
      </c>
      <c r="H654" s="57" t="str">
        <f t="shared" si="178"/>
        <v>550.000581671118-0.116384580878358i</v>
      </c>
      <c r="I654" s="57" t="str">
        <f t="shared" si="179"/>
        <v>-4.05241252568521-73343.5357086945i</v>
      </c>
      <c r="K654" s="57" t="str">
        <f t="shared" si="180"/>
        <v>0.00909089906944843-9.25725628308537E-06i</v>
      </c>
      <c r="L654" s="57" t="str">
        <f t="shared" si="181"/>
        <v>0.00075-65.5876648606449i</v>
      </c>
      <c r="M654" s="57" t="str">
        <f t="shared" si="182"/>
        <v>0.00075-10.3341908919083i</v>
      </c>
      <c r="N654" s="57">
        <f t="shared" si="183"/>
        <v>90.133285060855684</v>
      </c>
      <c r="O654" s="57">
        <f t="shared" si="184"/>
        <v>63.806471511470406</v>
      </c>
      <c r="P654" s="371">
        <f t="shared" si="185"/>
        <v>63.806471511470406</v>
      </c>
      <c r="Q654" s="371">
        <f t="shared" si="186"/>
        <v>-89.866714939144316</v>
      </c>
      <c r="R654" s="12">
        <f t="shared" si="187"/>
        <v>90.133285060855684</v>
      </c>
      <c r="S654" s="57">
        <f t="shared" si="188"/>
        <v>1.0110827967808078E-2</v>
      </c>
      <c r="T654" s="12">
        <f t="shared" si="171"/>
        <v>63.806471511470406</v>
      </c>
    </row>
    <row r="655" spans="1:20" x14ac:dyDescent="0.3">
      <c r="A655" s="57">
        <f t="shared" si="172"/>
        <v>63.769612912529006</v>
      </c>
      <c r="B655" s="12">
        <f t="shared" si="189"/>
        <v>10.149249114085748</v>
      </c>
      <c r="C655" s="57" t="str">
        <f t="shared" si="173"/>
        <v>3.60563717385005-1544.0992665636i</v>
      </c>
      <c r="D655" s="57" t="str">
        <f t="shared" si="174"/>
        <v>3.47083333063175-1045.43010058954i</v>
      </c>
      <c r="E655" s="57" t="str">
        <f t="shared" si="175"/>
        <v>162.469538645032+0.00605660362675138i</v>
      </c>
      <c r="F655" s="57" t="str">
        <f t="shared" si="176"/>
        <v>3.07957957816574-19621.4340704151i</v>
      </c>
      <c r="G655" s="57" t="str">
        <f t="shared" si="177"/>
        <v>0.999999999540901-0.0000214265899287728i</v>
      </c>
      <c r="H655" s="57" t="str">
        <f t="shared" si="178"/>
        <v>550.000586100214-0.116826849225726i</v>
      </c>
      <c r="I655" s="57" t="str">
        <f t="shared" si="179"/>
        <v>-4.05241335573311-73065.885953042i</v>
      </c>
      <c r="K655" s="57" t="str">
        <f t="shared" si="180"/>
        <v>0.00909089899314071-9.29243377400904E-06i</v>
      </c>
      <c r="L655" s="57" t="str">
        <f t="shared" si="181"/>
        <v>0.00075-65.3393752347526i</v>
      </c>
      <c r="M655" s="57" t="str">
        <f t="shared" si="182"/>
        <v>0.00075-10.2950696273245i</v>
      </c>
      <c r="N655" s="57">
        <f t="shared" si="183"/>
        <v>90.13379153886217</v>
      </c>
      <c r="O655" s="57">
        <f t="shared" si="184"/>
        <v>63.773528014480654</v>
      </c>
      <c r="P655" s="371">
        <f t="shared" si="185"/>
        <v>63.773528014480654</v>
      </c>
      <c r="Q655" s="371">
        <f t="shared" si="186"/>
        <v>-89.86620846113783</v>
      </c>
      <c r="R655" s="12">
        <f t="shared" si="187"/>
        <v>90.13379153886217</v>
      </c>
      <c r="S655" s="57">
        <f t="shared" si="188"/>
        <v>1.0149249114085749E-2</v>
      </c>
      <c r="T655" s="12">
        <f t="shared" si="171"/>
        <v>63.773528014480654</v>
      </c>
    </row>
    <row r="656" spans="1:20" x14ac:dyDescent="0.3">
      <c r="A656" s="57">
        <f t="shared" si="172"/>
        <v>64.011937441596615</v>
      </c>
      <c r="B656" s="12">
        <f t="shared" si="189"/>
        <v>10.187816260719273</v>
      </c>
      <c r="C656" s="57" t="str">
        <f t="shared" si="173"/>
        <v>3.60563714502386-1538.25392867871i</v>
      </c>
      <c r="D656" s="57" t="str">
        <f t="shared" si="174"/>
        <v>3.47083333061118-1041.47250580481i</v>
      </c>
      <c r="E656" s="57" t="str">
        <f t="shared" si="175"/>
        <v>162.469538657849+0.00607961873716585i</v>
      </c>
      <c r="F656" s="57" t="str">
        <f t="shared" si="176"/>
        <v>3.07957957815498-19547.1548823646i</v>
      </c>
      <c r="G656" s="57" t="str">
        <f t="shared" si="177"/>
        <v>0.999999999537405-0.000021508010970427i</v>
      </c>
      <c r="H656" s="57" t="str">
        <f t="shared" si="178"/>
        <v>550.000590563034-0.117270798272231i</v>
      </c>
      <c r="I656" s="57" t="str">
        <f t="shared" si="179"/>
        <v>-4.05241419210133-72789.2872746892i</v>
      </c>
      <c r="K656" s="57" t="str">
        <f t="shared" si="180"/>
        <v>0.00909089891625198-9.32774493844901E-06i</v>
      </c>
      <c r="L656" s="57" t="str">
        <f t="shared" si="181"/>
        <v>0.00075-65.0920255377094i</v>
      </c>
      <c r="M656" s="57" t="str">
        <f t="shared" si="182"/>
        <v>0.00075-10.2560964607735i</v>
      </c>
      <c r="N656" s="57">
        <f t="shared" si="183"/>
        <v>90.134299941425283</v>
      </c>
      <c r="O656" s="57">
        <f t="shared" si="184"/>
        <v>63.740584520003168</v>
      </c>
      <c r="P656" s="371">
        <f t="shared" si="185"/>
        <v>63.740584520003168</v>
      </c>
      <c r="Q656" s="371">
        <f t="shared" si="186"/>
        <v>-89.865700058574717</v>
      </c>
      <c r="R656" s="12">
        <f t="shared" si="187"/>
        <v>90.134299941425283</v>
      </c>
      <c r="S656" s="57">
        <f t="shared" si="188"/>
        <v>1.0187816260719273E-2</v>
      </c>
      <c r="T656" s="12">
        <f t="shared" si="171"/>
        <v>63.740584520003168</v>
      </c>
    </row>
    <row r="657" spans="1:20" x14ac:dyDescent="0.3">
      <c r="A657" s="57">
        <f t="shared" si="172"/>
        <v>64.255182803874675</v>
      </c>
      <c r="B657" s="12">
        <f t="shared" si="189"/>
        <v>10.226529962510007</v>
      </c>
      <c r="C657" s="57" t="str">
        <f t="shared" si="173"/>
        <v>3.60563711597811-1532.43071909301i</v>
      </c>
      <c r="D657" s="57" t="str">
        <f t="shared" si="174"/>
        <v>3.47083333059043-1037.52989295173i</v>
      </c>
      <c r="E657" s="57" t="str">
        <f t="shared" si="175"/>
        <v>162.469538670763+0.00610272130519012i</v>
      </c>
      <c r="F657" s="57" t="str">
        <f t="shared" si="176"/>
        <v>3.07957957814411-19473.1568866995i</v>
      </c>
      <c r="G657" s="57" t="str">
        <f t="shared" si="177"/>
        <v>0.999999999533883-0.0000215897414120386i</v>
      </c>
      <c r="H657" s="57" t="str">
        <f t="shared" si="178"/>
        <v>550.000595059839-0.117716434405447i</v>
      </c>
      <c r="I657" s="57" t="str">
        <f t="shared" si="179"/>
        <v>-4.05241503483911-72513.7356946712i</v>
      </c>
      <c r="K657" s="57" t="str">
        <f t="shared" si="180"/>
        <v>0.00909089883877774-9.36319028435358E-06i</v>
      </c>
      <c r="L657" s="57" t="str">
        <f t="shared" si="181"/>
        <v>0.00075-64.8456122113066i</v>
      </c>
      <c r="M657" s="57" t="str">
        <f t="shared" si="182"/>
        <v>0.00075-10.2172708316134i</v>
      </c>
      <c r="N657" s="57">
        <f t="shared" si="183"/>
        <v>90.134810275857674</v>
      </c>
      <c r="O657" s="57">
        <f t="shared" si="184"/>
        <v>63.707641028057004</v>
      </c>
      <c r="P657" s="371">
        <f t="shared" si="185"/>
        <v>63.707641028057004</v>
      </c>
      <c r="Q657" s="371">
        <f t="shared" si="186"/>
        <v>-89.865189724142326</v>
      </c>
      <c r="R657" s="12">
        <f t="shared" si="187"/>
        <v>90.134810275857674</v>
      </c>
      <c r="S657" s="57">
        <f t="shared" si="188"/>
        <v>1.0226529962510007E-2</v>
      </c>
      <c r="T657" s="12">
        <f t="shared" si="171"/>
        <v>63.707641028057004</v>
      </c>
    </row>
    <row r="658" spans="1:20" x14ac:dyDescent="0.3">
      <c r="A658" s="57">
        <f t="shared" si="172"/>
        <v>64.499352498529404</v>
      </c>
      <c r="B658" s="12">
        <f t="shared" si="189"/>
        <v>10.265390776367544</v>
      </c>
      <c r="C658" s="57" t="str">
        <f t="shared" si="173"/>
        <v>3.60563708671126-1526.62955403768i</v>
      </c>
      <c r="D658" s="57" t="str">
        <f t="shared" si="174"/>
        <v>3.47083333056957-1033.60220531448i</v>
      </c>
      <c r="E658" s="57" t="str">
        <f t="shared" si="175"/>
        <v>162.469538683775+0.00612591166316529i</v>
      </c>
      <c r="F658" s="57" t="str">
        <f t="shared" si="176"/>
        <v>3.07957957813322-19399.4390189338i</v>
      </c>
      <c r="G658" s="57" t="str">
        <f t="shared" si="177"/>
        <v>0.999999999530334-0.0000216717824293274i</v>
      </c>
      <c r="H658" s="57" t="str">
        <f t="shared" si="178"/>
        <v>550.000599590881-0.118163764037208i</v>
      </c>
      <c r="I658" s="57" t="str">
        <f t="shared" si="179"/>
        <v>-4.05241588399281-72239.2272490852i</v>
      </c>
      <c r="K658" s="57" t="str">
        <f t="shared" si="180"/>
        <v>0.00909089876071363-9.39877032160168E-06i</v>
      </c>
      <c r="L658" s="57" t="str">
        <f t="shared" si="181"/>
        <v>0.00075-64.6001317108052i</v>
      </c>
      <c r="M658" s="57" t="str">
        <f t="shared" si="182"/>
        <v>0.00075-10.1785921813244i</v>
      </c>
      <c r="N658" s="57">
        <f t="shared" si="183"/>
        <v>90.135322549499747</v>
      </c>
      <c r="O658" s="57">
        <f t="shared" si="184"/>
        <v>63.674697538661455</v>
      </c>
      <c r="P658" s="371">
        <f t="shared" si="185"/>
        <v>63.674697538661455</v>
      </c>
      <c r="Q658" s="371">
        <f t="shared" si="186"/>
        <v>-89.864677450500253</v>
      </c>
      <c r="R658" s="12">
        <f t="shared" si="187"/>
        <v>90.135322549499747</v>
      </c>
      <c r="S658" s="57">
        <f t="shared" si="188"/>
        <v>1.0265390776367544E-2</v>
      </c>
      <c r="T658" s="12">
        <f t="shared" si="171"/>
        <v>63.674697538661455</v>
      </c>
    </row>
    <row r="659" spans="1:20" x14ac:dyDescent="0.3">
      <c r="A659" s="57">
        <f t="shared" si="172"/>
        <v>64.744450038023814</v>
      </c>
      <c r="B659" s="12">
        <f t="shared" si="189"/>
        <v>10.304399261317741</v>
      </c>
      <c r="C659" s="57" t="str">
        <f t="shared" si="173"/>
        <v>3.60563705722154-1520.85035006101i</v>
      </c>
      <c r="D659" s="57" t="str">
        <f t="shared" si="174"/>
        <v>3.47083333054852-1029.68938639196i</v>
      </c>
      <c r="E659" s="57" t="str">
        <f t="shared" si="175"/>
        <v>162.469538696887+0.00614919014469576i</v>
      </c>
      <c r="F659" s="57" t="str">
        <f t="shared" si="176"/>
        <v>3.07957957812219-19326.0002186113i</v>
      </c>
      <c r="G659" s="57" t="str">
        <f t="shared" si="177"/>
        <v>0.999999999526758-0.000021754135202481i</v>
      </c>
      <c r="H659" s="57" t="str">
        <f t="shared" si="178"/>
        <v>550.000604156426-0.118612793603746i</v>
      </c>
      <c r="I659" s="57" t="str">
        <f t="shared" si="179"/>
        <v>-4.05241673961272-71965.7579890361i</v>
      </c>
      <c r="K659" s="57" t="str">
        <f t="shared" si="180"/>
        <v>0.00909089868205509-9.43448556200901E-06i</v>
      </c>
      <c r="L659" s="57" t="str">
        <f t="shared" si="181"/>
        <v>0.00075-64.3555805048869i</v>
      </c>
      <c r="M659" s="57" t="str">
        <f t="shared" si="182"/>
        <v>0.00075-10.1400599535011i</v>
      </c>
      <c r="N659" s="57">
        <f t="shared" si="183"/>
        <v>90.135836769719802</v>
      </c>
      <c r="O659" s="57">
        <f t="shared" si="184"/>
        <v>63.641754051835939</v>
      </c>
      <c r="P659" s="371">
        <f t="shared" si="185"/>
        <v>63.641754051835939</v>
      </c>
      <c r="Q659" s="371">
        <f t="shared" si="186"/>
        <v>-89.864163230280198</v>
      </c>
      <c r="R659" s="12">
        <f t="shared" si="187"/>
        <v>90.135836769719802</v>
      </c>
      <c r="S659" s="57">
        <f t="shared" si="188"/>
        <v>1.0304399261317741E-2</v>
      </c>
      <c r="T659" s="12">
        <f t="shared" si="171"/>
        <v>63.641754051835939</v>
      </c>
    </row>
    <row r="660" spans="1:20" x14ac:dyDescent="0.3">
      <c r="A660" s="57">
        <f t="shared" si="172"/>
        <v>64.990478948168303</v>
      </c>
      <c r="B660" s="12">
        <f t="shared" si="189"/>
        <v>10.343555978510748</v>
      </c>
      <c r="C660" s="57" t="str">
        <f t="shared" si="173"/>
        <v>3.60563702750724-1515.09302402721i</v>
      </c>
      <c r="D660" s="57" t="str">
        <f t="shared" si="174"/>
        <v>3.47083333052732-1025.79137989696i</v>
      </c>
      <c r="E660" s="57" t="str">
        <f t="shared" si="175"/>
        <v>162.469538710098+0.00617255708465273i</v>
      </c>
      <c r="F660" s="57" t="str">
        <f t="shared" si="176"/>
        <v>3.07957957811108-19252.8394292901i</v>
      </c>
      <c r="G660" s="57" t="str">
        <f t="shared" si="177"/>
        <v>0.999999999523154-0.0000218368009161718i</v>
      </c>
      <c r="H660" s="57" t="str">
        <f t="shared" si="178"/>
        <v>550.000608756738-0.119063529565759i</v>
      </c>
      <c r="I660" s="57" t="str">
        <f t="shared" si="179"/>
        <v>-4.05241760174845-71693.3239805765i</v>
      </c>
      <c r="K660" s="57" t="str">
        <f t="shared" si="180"/>
        <v>0.00909089860279755-9.47033651933636E-06i</v>
      </c>
      <c r="L660" s="57" t="str">
        <f t="shared" si="181"/>
        <v>0.00075-64.1119550755996i</v>
      </c>
      <c r="M660" s="57" t="str">
        <f t="shared" si="182"/>
        <v>0.00075-10.1016735938445i</v>
      </c>
      <c r="N660" s="57">
        <f t="shared" si="183"/>
        <v>90.13635294391409</v>
      </c>
      <c r="O660" s="57">
        <f t="shared" si="184"/>
        <v>63.608810567600017</v>
      </c>
      <c r="P660" s="371">
        <f t="shared" si="185"/>
        <v>63.608810567600017</v>
      </c>
      <c r="Q660" s="371">
        <f t="shared" si="186"/>
        <v>-89.86364705608591</v>
      </c>
      <c r="R660" s="12">
        <f t="shared" si="187"/>
        <v>90.13635294391409</v>
      </c>
      <c r="S660" s="57">
        <f t="shared" si="188"/>
        <v>1.0343555978510749E-2</v>
      </c>
      <c r="T660" s="12">
        <f t="shared" si="171"/>
        <v>63.608810567600017</v>
      </c>
    </row>
    <row r="661" spans="1:20" x14ac:dyDescent="0.3">
      <c r="A661" s="57">
        <f t="shared" si="172"/>
        <v>65.237442768171348</v>
      </c>
      <c r="B661" s="12">
        <f t="shared" si="189"/>
        <v>10.38286149122909</v>
      </c>
      <c r="C661" s="57" t="str">
        <f t="shared" si="173"/>
        <v>3.60563699756674-1509.35749311522i</v>
      </c>
      <c r="D661" s="57" t="str">
        <f t="shared" si="174"/>
        <v>3.47083333050596-1021.90812975534i</v>
      </c>
      <c r="E661" s="57" t="str">
        <f t="shared" si="175"/>
        <v>162.469538723411+0.00619601281918087i</v>
      </c>
      <c r="F661" s="57" t="str">
        <f t="shared" si="176"/>
        <v>3.07957957809992-19179.9555985277i</v>
      </c>
      <c r="G661" s="57" t="str">
        <f t="shared" si="177"/>
        <v>0.999999999519523-0.0000219197807595737i</v>
      </c>
      <c r="H661" s="57" t="str">
        <f t="shared" si="178"/>
        <v>550.000613392077-0.119515978408497i</v>
      </c>
      <c r="I661" s="57" t="str">
        <f t="shared" si="179"/>
        <v>-4.05241847044908-71421.9213046512i</v>
      </c>
      <c r="K661" s="57" t="str">
        <f t="shared" si="180"/>
        <v>0.00909089852293654-9.50632370929675E-06i</v>
      </c>
      <c r="L661" s="57" t="str">
        <f t="shared" si="181"/>
        <v>0.00075-63.8692519183101i</v>
      </c>
      <c r="M661" s="57" t="str">
        <f t="shared" si="182"/>
        <v>0.00075-10.0634325501539i</v>
      </c>
      <c r="N661" s="57">
        <f t="shared" si="183"/>
        <v>90.13687107950706</v>
      </c>
      <c r="O661" s="57">
        <f t="shared" si="184"/>
        <v>63.575867085973456</v>
      </c>
      <c r="P661" s="371">
        <f t="shared" si="185"/>
        <v>63.575867085973456</v>
      </c>
      <c r="Q661" s="371">
        <f t="shared" si="186"/>
        <v>-89.86312892049294</v>
      </c>
      <c r="R661" s="12">
        <f t="shared" si="187"/>
        <v>90.13687107950706</v>
      </c>
      <c r="S661" s="57">
        <f t="shared" si="188"/>
        <v>1.0382861491229089E-2</v>
      </c>
      <c r="T661" s="12">
        <f t="shared" si="171"/>
        <v>63.575867085973456</v>
      </c>
    </row>
    <row r="662" spans="1:20" x14ac:dyDescent="0.3">
      <c r="A662" s="57">
        <f t="shared" si="172"/>
        <v>65.485345050690398</v>
      </c>
      <c r="B662" s="12">
        <f t="shared" si="189"/>
        <v>10.42231636489576</v>
      </c>
      <c r="C662" s="57" t="str">
        <f t="shared" si="173"/>
        <v>3.60563696739827-1503.6436748175i</v>
      </c>
      <c r="D662" s="57" t="str">
        <f t="shared" si="174"/>
        <v>3.47083333048444-1018.03958010524i</v>
      </c>
      <c r="E662" s="57" t="str">
        <f t="shared" si="175"/>
        <v>162.469538736825+0.00621955768570173i</v>
      </c>
      <c r="F662" s="57" t="str">
        <f t="shared" si="176"/>
        <v>3.07957957808864-19107.3476778658i</v>
      </c>
      <c r="G662" s="57" t="str">
        <f t="shared" si="177"/>
        <v>0.999999999515865-0.0000220030759263795i</v>
      </c>
      <c r="H662" s="57" t="str">
        <f t="shared" si="178"/>
        <v>550.000618062707-0.119970146641847i</v>
      </c>
      <c r="I662" s="57" t="str">
        <f t="shared" si="179"/>
        <v>-4.05241934576217-71151.5460570415i</v>
      </c>
      <c r="K662" s="57" t="str">
        <f t="shared" si="180"/>
        <v>0.0090908984424675-9.54244764956285E-06i</v>
      </c>
      <c r="L662" s="57" t="str">
        <f t="shared" si="181"/>
        <v>0.00075-63.6274675416517i</v>
      </c>
      <c r="M662" s="57" t="str">
        <f t="shared" si="182"/>
        <v>0.00075-10.0253362723191i</v>
      </c>
      <c r="N662" s="57">
        <f t="shared" si="183"/>
        <v>90.137391183951252</v>
      </c>
      <c r="O662" s="57">
        <f t="shared" si="184"/>
        <v>63.542923606976096</v>
      </c>
      <c r="P662" s="371">
        <f t="shared" si="185"/>
        <v>63.542923606976096</v>
      </c>
      <c r="Q662" s="371">
        <f t="shared" si="186"/>
        <v>-89.862608816048748</v>
      </c>
      <c r="R662" s="12">
        <f t="shared" si="187"/>
        <v>90.137391183951252</v>
      </c>
      <c r="S662" s="57">
        <f t="shared" si="188"/>
        <v>1.042231636489576E-2</v>
      </c>
      <c r="T662" s="12">
        <f t="shared" si="171"/>
        <v>63.542923606976096</v>
      </c>
    </row>
    <row r="663" spans="1:20" x14ac:dyDescent="0.3">
      <c r="A663" s="57">
        <f t="shared" si="172"/>
        <v>65.734189361883026</v>
      </c>
      <c r="B663" s="12">
        <f t="shared" si="189"/>
        <v>10.461921167082364</v>
      </c>
      <c r="C663" s="57" t="str">
        <f t="shared" si="173"/>
        <v>3.60563693700001-1497.95148693885i</v>
      </c>
      <c r="D663" s="57" t="str">
        <f t="shared" si="174"/>
        <v>3.47083333046274-1014.18567529629i</v>
      </c>
      <c r="E663" s="57" t="str">
        <f t="shared" si="175"/>
        <v>162.469538750341+0.0062431920229191i</v>
      </c>
      <c r="F663" s="57" t="str">
        <f t="shared" si="176"/>
        <v>3.07957957807729-19035.0146228151i</v>
      </c>
      <c r="G663" s="57" t="str">
        <f t="shared" si="177"/>
        <v>0.999999999512178-0.0000220866876148183i</v>
      </c>
      <c r="H663" s="57" t="str">
        <f t="shared" si="178"/>
        <v>550.000622768907-0.1204260408005i</v>
      </c>
      <c r="I663" s="57" t="str">
        <f t="shared" si="179"/>
        <v>-4.05242022774204-70882.19434831i</v>
      </c>
      <c r="K663" s="57" t="str">
        <f t="shared" si="180"/>
        <v>0.00909089836138565-9.57870885977386E-06i</v>
      </c>
      <c r="L663" s="57" t="str">
        <f t="shared" si="181"/>
        <v>0.00075-63.3865984674754i</v>
      </c>
      <c r="M663" s="57" t="str">
        <f t="shared" si="182"/>
        <v>0.00075-9.98738421231231i</v>
      </c>
      <c r="N663" s="57">
        <f t="shared" si="183"/>
        <v>90.137913264727587</v>
      </c>
      <c r="O663" s="57">
        <f t="shared" si="184"/>
        <v>63.509980130627937</v>
      </c>
      <c r="P663" s="371">
        <f t="shared" si="185"/>
        <v>63.509980130627937</v>
      </c>
      <c r="Q663" s="371">
        <f t="shared" si="186"/>
        <v>-89.862086735272413</v>
      </c>
      <c r="R663" s="12">
        <f t="shared" si="187"/>
        <v>90.137913264727587</v>
      </c>
      <c r="S663" s="57">
        <f t="shared" si="188"/>
        <v>1.0461921167082364E-2</v>
      </c>
      <c r="T663" s="12">
        <f t="shared" si="171"/>
        <v>63.509980130627937</v>
      </c>
    </row>
    <row r="664" spans="1:20" x14ac:dyDescent="0.3">
      <c r="A664" s="57">
        <f t="shared" si="172"/>
        <v>65.983979281458176</v>
      </c>
      <c r="B664" s="12">
        <f t="shared" si="189"/>
        <v>10.501676467517278</v>
      </c>
      <c r="C664" s="57" t="str">
        <f t="shared" si="173"/>
        <v>3.6056369063703-1492.28084759522i</v>
      </c>
      <c r="D664" s="57" t="str">
        <f t="shared" si="174"/>
        <v>3.47083333044087-1010.34635988876i</v>
      </c>
      <c r="E664" s="57" t="str">
        <f t="shared" si="175"/>
        <v>162.469538763959+0.00626691617082396i</v>
      </c>
      <c r="F664" s="57" t="str">
        <f t="shared" si="176"/>
        <v>3.07957957806586-18962.9553928402i</v>
      </c>
      <c r="G664" s="57" t="str">
        <f t="shared" si="177"/>
        <v>0.999999999508464-0.0000221706170276723i</v>
      </c>
      <c r="H664" s="57" t="str">
        <f t="shared" si="178"/>
        <v>550.00062751094-0.120883667443939i</v>
      </c>
      <c r="I664" s="57" t="str">
        <f t="shared" si="179"/>
        <v>-4.05242111643731-70613.8623037407i</v>
      </c>
      <c r="K664" s="57" t="str">
        <f t="shared" si="180"/>
        <v>0.00909089827968645-9.61510786154397E-06i</v>
      </c>
      <c r="L664" s="57" t="str">
        <f t="shared" si="181"/>
        <v>0.00075-63.1466412307981i</v>
      </c>
      <c r="M664" s="57" t="str">
        <f t="shared" si="182"/>
        <v>0.00075-9.94957582418041i</v>
      </c>
      <c r="N664" s="57">
        <f t="shared" si="183"/>
        <v>90.138437329345393</v>
      </c>
      <c r="O664" s="57">
        <f t="shared" si="184"/>
        <v>63.477036656949068</v>
      </c>
      <c r="P664" s="371">
        <f t="shared" si="185"/>
        <v>63.477036656949068</v>
      </c>
      <c r="Q664" s="371">
        <f t="shared" si="186"/>
        <v>-89.861562670654607</v>
      </c>
      <c r="R664" s="12">
        <f t="shared" si="187"/>
        <v>90.138437329345393</v>
      </c>
      <c r="S664" s="57">
        <f t="shared" si="188"/>
        <v>1.0501676467517278E-2</v>
      </c>
      <c r="T664" s="12">
        <f t="shared" si="171"/>
        <v>63.477036656949068</v>
      </c>
    </row>
    <row r="665" spans="1:20" x14ac:dyDescent="0.3">
      <c r="A665" s="57">
        <f t="shared" si="172"/>
        <v>66.234718402727722</v>
      </c>
      <c r="B665" s="12">
        <f t="shared" si="189"/>
        <v>10.541582838093843</v>
      </c>
      <c r="C665" s="57" t="str">
        <f t="shared" si="173"/>
        <v>3.60563687550738-1486.63167521258i</v>
      </c>
      <c r="D665" s="57" t="str">
        <f t="shared" si="174"/>
        <v>3.47083333041885-1006.52157865281i</v>
      </c>
      <c r="E665" s="57" t="str">
        <f t="shared" si="175"/>
        <v>162.469538777681+0.0062907304706993i</v>
      </c>
      <c r="F665" s="57" t="str">
        <f t="shared" si="176"/>
        <v>3.07957957805433-18891.168951345i</v>
      </c>
      <c r="G665" s="57" t="str">
        <f t="shared" si="177"/>
        <v>0.999999999504721-0.0000222548653722941i</v>
      </c>
      <c r="H665" s="57" t="str">
        <f t="shared" si="178"/>
        <v>550.000632289082-0.121343033156609i</v>
      </c>
      <c r="I665" s="57" t="str">
        <f t="shared" si="179"/>
        <v>-4.05242201190017-70346.5460632877i</v>
      </c>
      <c r="K665" s="57" t="str">
        <f t="shared" si="180"/>
        <v>0.00909089819736513-9.65164517846922E-06i</v>
      </c>
      <c r="L665" s="57" t="str">
        <f t="shared" si="181"/>
        <v>0.00075-62.907592379755i</v>
      </c>
      <c r="M665" s="57" t="str">
        <f t="shared" si="182"/>
        <v>0.00075-9.91191056403705i</v>
      </c>
      <c r="N665" s="57">
        <f t="shared" si="183"/>
        <v>90.138963385342521</v>
      </c>
      <c r="O665" s="57">
        <f t="shared" si="184"/>
        <v>63.444093185959915</v>
      </c>
      <c r="P665" s="371">
        <f t="shared" si="185"/>
        <v>63.444093185959915</v>
      </c>
      <c r="Q665" s="371">
        <f t="shared" si="186"/>
        <v>-89.861036614657479</v>
      </c>
      <c r="R665" s="12">
        <f t="shared" si="187"/>
        <v>90.138963385342521</v>
      </c>
      <c r="S665" s="57">
        <f t="shared" si="188"/>
        <v>1.0541582838093843E-2</v>
      </c>
      <c r="T665" s="12">
        <f t="shared" si="171"/>
        <v>63.444093185959915</v>
      </c>
    </row>
    <row r="666" spans="1:20" x14ac:dyDescent="0.3">
      <c r="A666" s="57">
        <f t="shared" si="172"/>
        <v>66.486410332658082</v>
      </c>
      <c r="B666" s="12">
        <f t="shared" si="189"/>
        <v>10.5816408528786</v>
      </c>
      <c r="C666" s="57" t="str">
        <f t="shared" si="173"/>
        <v>3.60563684440943-1481.00388852569i</v>
      </c>
      <c r="D666" s="57" t="str">
        <f t="shared" si="174"/>
        <v>3.47083333039665-1002.71127656769i</v>
      </c>
      <c r="E666" s="57" t="str">
        <f t="shared" si="175"/>
        <v>162.469538791507+0.00631463526512525i</v>
      </c>
      <c r="F666" s="57" t="str">
        <f t="shared" si="176"/>
        <v>3.07957957804271-18819.6542656573i</v>
      </c>
      <c r="G666" s="57" t="str">
        <f t="shared" si="177"/>
        <v>0.99999999950095-0.0000223394338606246i</v>
      </c>
      <c r="H666" s="57" t="str">
        <f t="shared" si="178"/>
        <v>550.000637103605-0.121804144547969i</v>
      </c>
      <c r="I666" s="57" t="str">
        <f t="shared" si="179"/>
        <v>-4.05242291418066-70080.2417815162i</v>
      </c>
      <c r="K666" s="57" t="str">
        <f t="shared" si="180"/>
        <v>0.009090898114417-9.68832133613511E-06i</v>
      </c>
      <c r="L666" s="57" t="str">
        <f t="shared" si="181"/>
        <v>0.00075-62.6694484755483i</v>
      </c>
      <c r="M666" s="57" t="str">
        <f t="shared" si="182"/>
        <v>0.00075-9.87438789005483i</v>
      </c>
      <c r="N666" s="57">
        <f t="shared" si="183"/>
        <v>90.139491440285411</v>
      </c>
      <c r="O666" s="57">
        <f t="shared" si="184"/>
        <v>63.411149717680956</v>
      </c>
      <c r="P666" s="371">
        <f t="shared" si="185"/>
        <v>63.411149717680956</v>
      </c>
      <c r="Q666" s="371">
        <f t="shared" si="186"/>
        <v>-89.860508559714589</v>
      </c>
      <c r="R666" s="12">
        <f t="shared" si="187"/>
        <v>90.139491440285411</v>
      </c>
      <c r="S666" s="57">
        <f t="shared" si="188"/>
        <v>1.0581640852878599E-2</v>
      </c>
      <c r="T666" s="12">
        <f t="shared" si="171"/>
        <v>63.411149717680956</v>
      </c>
    </row>
    <row r="667" spans="1:20" x14ac:dyDescent="0.3">
      <c r="A667" s="57">
        <f t="shared" si="172"/>
        <v>66.739058691922196</v>
      </c>
      <c r="B667" s="12">
        <f t="shared" si="189"/>
        <v>10.62185108811954</v>
      </c>
      <c r="C667" s="57" t="str">
        <f t="shared" si="173"/>
        <v>3.60563681307475-1475.39740657696i</v>
      </c>
      <c r="D667" s="57" t="str">
        <f t="shared" si="174"/>
        <v>3.4708333303743-998.915398820918i</v>
      </c>
      <c r="E667" s="57" t="str">
        <f t="shared" si="175"/>
        <v>162.46953880544+0.00633863089798313i</v>
      </c>
      <c r="F667" s="57" t="str">
        <f t="shared" si="176"/>
        <v>3.07957957803102-18748.4103070145i</v>
      </c>
      <c r="G667" s="57" t="str">
        <f t="shared" si="177"/>
        <v>0.99999999949715-0.0000224243237092098i</v>
      </c>
      <c r="H667" s="57" t="str">
        <f t="shared" si="178"/>
        <v>550.000641954786-0.122267008252617i</v>
      </c>
      <c r="I667" s="57" t="str">
        <f t="shared" si="179"/>
        <v>-4.05242382333085-69814.9456275506i</v>
      </c>
      <c r="K667" s="57" t="str">
        <f t="shared" si="180"/>
        <v>0.00909089803083731-9.72513686212448E-06i</v>
      </c>
      <c r="L667" s="57" t="str">
        <f t="shared" si="181"/>
        <v>0.00075-62.4322060923971i</v>
      </c>
      <c r="M667" s="57" t="str">
        <f t="shared" si="182"/>
        <v>0.00075-9.8370072624575i</v>
      </c>
      <c r="N667" s="57">
        <f t="shared" si="183"/>
        <v>90.140021501769354</v>
      </c>
      <c r="O667" s="57">
        <f t="shared" si="184"/>
        <v>63.378206252132912</v>
      </c>
      <c r="P667" s="371">
        <f t="shared" si="185"/>
        <v>63.378206252132912</v>
      </c>
      <c r="Q667" s="371">
        <f t="shared" si="186"/>
        <v>-89.859978498230646</v>
      </c>
      <c r="R667" s="12">
        <f t="shared" si="187"/>
        <v>90.140021501769354</v>
      </c>
      <c r="S667" s="57">
        <f t="shared" si="188"/>
        <v>1.0621851088119539E-2</v>
      </c>
      <c r="T667" s="12">
        <f t="shared" si="171"/>
        <v>63.378206252132912</v>
      </c>
    </row>
    <row r="668" spans="1:20" x14ac:dyDescent="0.3">
      <c r="A668" s="57">
        <f t="shared" si="172"/>
        <v>66.992667114951502</v>
      </c>
      <c r="B668" s="12">
        <f t="shared" si="189"/>
        <v>10.662214122254394</v>
      </c>
      <c r="C668" s="57" t="str">
        <f t="shared" si="173"/>
        <v>3.60563678150142-1469.81214871523i</v>
      </c>
      <c r="D668" s="57" t="str">
        <f t="shared" si="174"/>
        <v>3.47083333035176-995.133890807516i</v>
      </c>
      <c r="E668" s="57" t="str">
        <f t="shared" si="175"/>
        <v>162.469538819478+0.00636271771446158i</v>
      </c>
      <c r="F668" s="57" t="str">
        <f t="shared" si="176"/>
        <v>3.07957957801922-18677.4360505483i</v>
      </c>
      <c r="G668" s="57" t="str">
        <f t="shared" si="177"/>
        <v>0.999999999493321-0.0000225095361392186i</v>
      </c>
      <c r="H668" s="57" t="str">
        <f t="shared" si="178"/>
        <v>550.000646842911-0.122731630930397i</v>
      </c>
      <c r="I668" s="57" t="str">
        <f t="shared" si="179"/>
        <v>-4.052424739406-69550.653785017i</v>
      </c>
      <c r="K668" s="57" t="str">
        <f t="shared" si="180"/>
        <v>0.00909089794662113-9.76209228602423E-06i</v>
      </c>
      <c r="L668" s="57" t="str">
        <f t="shared" si="181"/>
        <v>0.00075-62.1958618174904i</v>
      </c>
      <c r="M668" s="57" t="str">
        <f t="shared" si="182"/>
        <v>0.00075-9.79976814351218i</v>
      </c>
      <c r="N668" s="57">
        <f t="shared" si="183"/>
        <v>90.140553577418387</v>
      </c>
      <c r="O668" s="57">
        <f t="shared" si="184"/>
        <v>63.345262789336374</v>
      </c>
      <c r="P668" s="371">
        <f t="shared" si="185"/>
        <v>63.345262789336374</v>
      </c>
      <c r="Q668" s="371">
        <f t="shared" si="186"/>
        <v>-89.859446422581613</v>
      </c>
      <c r="R668" s="12">
        <f t="shared" si="187"/>
        <v>90.140553577418387</v>
      </c>
      <c r="S668" s="57">
        <f t="shared" si="188"/>
        <v>1.0662214122254394E-2</v>
      </c>
      <c r="T668" s="12">
        <f t="shared" si="171"/>
        <v>63.345262789336374</v>
      </c>
    </row>
    <row r="669" spans="1:20" x14ac:dyDescent="0.3">
      <c r="A669" s="57">
        <f t="shared" si="172"/>
        <v>67.247239249988311</v>
      </c>
      <c r="B669" s="12">
        <f t="shared" si="189"/>
        <v>10.702730535918962</v>
      </c>
      <c r="C669" s="57" t="str">
        <f t="shared" si="173"/>
        <v>3.60563674968769-1464.24803459473i</v>
      </c>
      <c r="D669" s="57" t="str">
        <f t="shared" si="174"/>
        <v>3.47083333032906-991.366698129225i</v>
      </c>
      <c r="E669" s="57" t="str">
        <f t="shared" si="175"/>
        <v>162.469538833623+0.0063868960610607i</v>
      </c>
      <c r="F669" s="57" t="str">
        <f t="shared" si="176"/>
        <v>3.07957957800734-18606.7304752701i</v>
      </c>
      <c r="G669" s="57" t="str">
        <f t="shared" si="177"/>
        <v>0.999999999489463-0.0000225950723764605i</v>
      </c>
      <c r="H669" s="57" t="str">
        <f t="shared" si="178"/>
        <v>550.000651768252-0.123198019266406i</v>
      </c>
      <c r="I669" s="57" t="str">
        <f t="shared" si="179"/>
        <v>-4.05242566245344-69287.3624519873i</v>
      </c>
      <c r="K669" s="57" t="str">
        <f t="shared" si="180"/>
        <v>0.00909089786176375-9.79918813943448E-06i</v>
      </c>
      <c r="L669" s="57" t="str">
        <f t="shared" si="181"/>
        <v>0.00075-61.960412250937i</v>
      </c>
      <c r="M669" s="57" t="str">
        <f t="shared" si="182"/>
        <v>0.00075-9.7626699975216i</v>
      </c>
      <c r="N669" s="57">
        <f t="shared" si="183"/>
        <v>90.141087674885583</v>
      </c>
      <c r="O669" s="57">
        <f t="shared" si="184"/>
        <v>63.312319329312515</v>
      </c>
      <c r="P669" s="371">
        <f t="shared" si="185"/>
        <v>63.312319329312515</v>
      </c>
      <c r="Q669" s="371">
        <f t="shared" si="186"/>
        <v>-89.858912325114417</v>
      </c>
      <c r="R669" s="12">
        <f t="shared" si="187"/>
        <v>90.141087674885583</v>
      </c>
      <c r="S669" s="57">
        <f t="shared" si="188"/>
        <v>1.0702730535918961E-2</v>
      </c>
      <c r="T669" s="12">
        <f t="shared" si="171"/>
        <v>63.312319329312515</v>
      </c>
    </row>
    <row r="670" spans="1:20" x14ac:dyDescent="0.3">
      <c r="A670" s="57">
        <f t="shared" si="172"/>
        <v>67.50277875913828</v>
      </c>
      <c r="B670" s="12">
        <f t="shared" si="189"/>
        <v>10.743400911955455</v>
      </c>
      <c r="C670" s="57" t="str">
        <f t="shared" si="173"/>
        <v>3.60563671763173-1458.70498417377i</v>
      </c>
      <c r="D670" s="57" t="str">
        <f t="shared" si="174"/>
        <v>3.47083333030619-987.613766593711i</v>
      </c>
      <c r="E670" s="57" t="str">
        <f t="shared" si="175"/>
        <v>162.469538847875+0.00641116628559788i</v>
      </c>
      <c r="F670" s="57" t="str">
        <f t="shared" si="176"/>
        <v>3.07957957799537-18536.2925640565i</v>
      </c>
      <c r="G670" s="57" t="str">
        <f t="shared" si="177"/>
        <v>0.999999999485575-0.0000226809336514029i</v>
      </c>
      <c r="H670" s="57" t="str">
        <f t="shared" si="178"/>
        <v>550.000656731098-0.123666179971242i</v>
      </c>
      <c r="I670" s="57" t="str">
        <f t="shared" si="179"/>
        <v>-4.05242659253165-69025.067840928i</v>
      </c>
      <c r="K670" s="57" t="str">
        <f t="shared" si="180"/>
        <v>0.00909089777626022-9.83642495597431E-06i</v>
      </c>
      <c r="L670" s="57" t="str">
        <f t="shared" si="181"/>
        <v>0.00075-61.7258540057152i</v>
      </c>
      <c r="M670" s="57" t="str">
        <f t="shared" si="182"/>
        <v>0.00075-9.72571229081652i</v>
      </c>
      <c r="N670" s="57">
        <f t="shared" si="183"/>
        <v>90.141623801853015</v>
      </c>
      <c r="O670" s="57">
        <f t="shared" si="184"/>
        <v>63.279375872082198</v>
      </c>
      <c r="P670" s="371">
        <f t="shared" si="185"/>
        <v>63.279375872082198</v>
      </c>
      <c r="Q670" s="371">
        <f t="shared" si="186"/>
        <v>-89.858376198146985</v>
      </c>
      <c r="R670" s="12">
        <f t="shared" si="187"/>
        <v>90.141623801853015</v>
      </c>
      <c r="S670" s="57">
        <f t="shared" si="188"/>
        <v>1.0743400911955454E-2</v>
      </c>
      <c r="T670" s="12">
        <f t="shared" si="171"/>
        <v>63.279375872082198</v>
      </c>
    </row>
    <row r="671" spans="1:20" x14ac:dyDescent="0.3">
      <c r="A671" s="57">
        <f t="shared" si="172"/>
        <v>67.759289318423001</v>
      </c>
      <c r="B671" s="12">
        <f t="shared" si="189"/>
        <v>10.784225835420886</v>
      </c>
      <c r="C671" s="57" t="str">
        <f t="shared" si="173"/>
        <v>3.60563668533169-1453.18291771374i</v>
      </c>
      <c r="D671" s="57" t="str">
        <f t="shared" si="174"/>
        <v>3.47083333028315-983.875042213796i</v>
      </c>
      <c r="E671" s="57" t="str">
        <f t="shared" si="175"/>
        <v>162.469538862237+0.00643552873721133i</v>
      </c>
      <c r="F671" s="57" t="str">
        <f t="shared" si="176"/>
        <v>3.07957957798331-18466.1213036346i</v>
      </c>
      <c r="G671" s="57" t="str">
        <f t="shared" si="177"/>
        <v>0.999999999481658-0.000022767121199189i</v>
      </c>
      <c r="H671" s="57" t="str">
        <f t="shared" si="178"/>
        <v>550.000661731735-0.124136119780949i</v>
      </c>
      <c r="I671" s="57" t="str">
        <f t="shared" si="179"/>
        <v>-4.05242752969131-68763.7661786434i</v>
      </c>
      <c r="K671" s="57" t="str">
        <f t="shared" si="180"/>
        <v>0.0090908976901056-9.87380327129115E-06i</v>
      </c>
      <c r="L671" s="57" t="str">
        <f t="shared" si="181"/>
        <v>0.00075-61.4921837076264i</v>
      </c>
      <c r="M671" s="57" t="str">
        <f t="shared" si="182"/>
        <v>0.00075-9.68889449174783i</v>
      </c>
      <c r="N671" s="57">
        <f t="shared" si="183"/>
        <v>90.142161966032035</v>
      </c>
      <c r="O671" s="57">
        <f t="shared" si="184"/>
        <v>63.246432417666902</v>
      </c>
      <c r="P671" s="371">
        <f t="shared" si="185"/>
        <v>63.246432417666902</v>
      </c>
      <c r="Q671" s="371">
        <f t="shared" si="186"/>
        <v>-89.857838033967965</v>
      </c>
      <c r="R671" s="12">
        <f t="shared" si="187"/>
        <v>90.142161966032035</v>
      </c>
      <c r="S671" s="57">
        <f t="shared" si="188"/>
        <v>1.0784225835420885E-2</v>
      </c>
      <c r="T671" s="12">
        <f t="shared" si="171"/>
        <v>63.246432417666902</v>
      </c>
    </row>
    <row r="672" spans="1:20" x14ac:dyDescent="0.3">
      <c r="A672" s="57">
        <f t="shared" si="172"/>
        <v>68.016774617833022</v>
      </c>
      <c r="B672" s="12">
        <f t="shared" si="189"/>
        <v>10.825205893595486</v>
      </c>
      <c r="C672" s="57" t="str">
        <f t="shared" si="173"/>
        <v>3.60563665278568-1447.68175577785i</v>
      </c>
      <c r="D672" s="57" t="str">
        <f t="shared" si="174"/>
        <v>3.47083333025991-980.150471206674i</v>
      </c>
      <c r="E672" s="57" t="str">
        <f t="shared" si="175"/>
        <v>162.469538876708+0.00645998376636665i</v>
      </c>
      <c r="F672" s="57" t="str">
        <f t="shared" si="176"/>
        <v>3.07957957797116-18396.2156845671i</v>
      </c>
      <c r="G672" s="57" t="str">
        <f t="shared" si="177"/>
        <v>0.999999999477711-0.0000228536362596557i</v>
      </c>
      <c r="H672" s="57" t="str">
        <f t="shared" si="178"/>
        <v>550.000666770448-0.124607845457213i</v>
      </c>
      <c r="I672" s="57" t="str">
        <f t="shared" si="179"/>
        <v>-4.05242847398744-68503.4537062207i</v>
      </c>
      <c r="K672" s="57" t="str">
        <f t="shared" si="180"/>
        <v>0.00909089760329498-9.91132362306738E-06i</v>
      </c>
      <c r="L672" s="57" t="str">
        <f t="shared" si="181"/>
        <v>0.00075-61.2593979952444i</v>
      </c>
      <c r="M672" s="57" t="str">
        <f t="shared" si="182"/>
        <v>0.00075-9.65221607067928i</v>
      </c>
      <c r="N672" s="57">
        <f t="shared" si="183"/>
        <v>90.142702175163194</v>
      </c>
      <c r="O672" s="57">
        <f t="shared" si="184"/>
        <v>63.213488966087994</v>
      </c>
      <c r="P672" s="371">
        <f t="shared" si="185"/>
        <v>63.213488966087994</v>
      </c>
      <c r="Q672" s="371">
        <f t="shared" si="186"/>
        <v>-89.857297824836806</v>
      </c>
      <c r="R672" s="12">
        <f t="shared" si="187"/>
        <v>90.142702175163194</v>
      </c>
      <c r="S672" s="57">
        <f t="shared" si="188"/>
        <v>1.0825205893595487E-2</v>
      </c>
      <c r="T672" s="12">
        <f t="shared" si="171"/>
        <v>63.213488966087994</v>
      </c>
    </row>
    <row r="673" spans="1:20" x14ac:dyDescent="0.3">
      <c r="A673" s="57">
        <f t="shared" si="172"/>
        <v>68.275238361380787</v>
      </c>
      <c r="B673" s="12">
        <f t="shared" si="189"/>
        <v>10.86634167599115</v>
      </c>
      <c r="C673" s="57" t="str">
        <f t="shared" si="173"/>
        <v>3.60563661999185-1442.20141923003i</v>
      </c>
      <c r="D673" s="57" t="str">
        <f t="shared" si="174"/>
        <v>3.47083333023651-976.43999999314i</v>
      </c>
      <c r="E673" s="57" t="str">
        <f t="shared" si="175"/>
        <v>162.469538891289+0.00648453172486099i</v>
      </c>
      <c r="F673" s="57" t="str">
        <f t="shared" si="176"/>
        <v>3.07957957795889-18326.5747012383i</v>
      </c>
      <c r="G673" s="57" t="str">
        <f t="shared" si="177"/>
        <v>0.999999999473734-0.0000229404800773511i</v>
      </c>
      <c r="H673" s="57" t="str">
        <f t="shared" si="178"/>
        <v>550.000671847529-0.12508136378741i</v>
      </c>
      <c r="I673" s="57" t="str">
        <f t="shared" si="179"/>
        <v>-4.05242942547364-68244.1266789779i</v>
      </c>
      <c r="K673" s="57" t="str">
        <f t="shared" si="180"/>
        <v>0.00909089751582332-9.94898655102853E-06i</v>
      </c>
      <c r="L673" s="57" t="str">
        <f t="shared" si="181"/>
        <v>0.00075-61.0274935198688i</v>
      </c>
      <c r="M673" s="57" t="str">
        <f t="shared" si="182"/>
        <v>0.00075-9.61567649997935i</v>
      </c>
      <c r="N673" s="57">
        <f t="shared" si="183"/>
        <v>90.14324443701652</v>
      </c>
      <c r="O673" s="57">
        <f t="shared" si="184"/>
        <v>63.180545517367008</v>
      </c>
      <c r="P673" s="371">
        <f t="shared" si="185"/>
        <v>63.180545517367008</v>
      </c>
      <c r="Q673" s="371">
        <f t="shared" si="186"/>
        <v>-89.85675556298348</v>
      </c>
      <c r="R673" s="12">
        <f t="shared" si="187"/>
        <v>90.14324443701652</v>
      </c>
      <c r="S673" s="57">
        <f t="shared" si="188"/>
        <v>1.086634167599115E-2</v>
      </c>
      <c r="T673" s="12">
        <f t="shared" si="171"/>
        <v>63.180545517367008</v>
      </c>
    </row>
    <row r="674" spans="1:20" x14ac:dyDescent="0.3">
      <c r="A674" s="57">
        <f t="shared" si="172"/>
        <v>68.534684267154034</v>
      </c>
      <c r="B674" s="12">
        <f t="shared" si="189"/>
        <v>10.907633774359915</v>
      </c>
      <c r="C674" s="57" t="str">
        <f t="shared" si="173"/>
        <v>3.60563658694833-1436.74182923382i</v>
      </c>
      <c r="D674" s="57" t="str">
        <f t="shared" si="174"/>
        <v>3.47083333021293-972.743575196822i</v>
      </c>
      <c r="E674" s="57" t="str">
        <f t="shared" si="175"/>
        <v>162.469538905981+0.00650917296582876i</v>
      </c>
      <c r="F674" s="57" t="str">
        <f t="shared" si="176"/>
        <v>3.07957957794656-18257.1973518392i</v>
      </c>
      <c r="G674" s="57" t="str">
        <f t="shared" si="177"/>
        <v>0.999999999469727-0.0000230276539015529i</v>
      </c>
      <c r="H674" s="57" t="str">
        <f t="shared" si="178"/>
        <v>550.000676963268-0.125556681584731i</v>
      </c>
      <c r="I674" s="57" t="str">
        <f t="shared" si="179"/>
        <v>-4.05243038420482-67985.7813664083i</v>
      </c>
      <c r="K674" s="57" t="str">
        <f t="shared" si="180"/>
        <v>0.00909089742768564-9.98679259695093E-06i</v>
      </c>
      <c r="L674" s="57" t="str">
        <f t="shared" si="181"/>
        <v>0.00075-60.7964669454759i</v>
      </c>
      <c r="M674" s="57" t="str">
        <f t="shared" si="182"/>
        <v>0.00075-9.57927525401408i</v>
      </c>
      <c r="N674" s="57">
        <f t="shared" si="183"/>
        <v>90.143788759391484</v>
      </c>
      <c r="O674" s="57">
        <f t="shared" si="184"/>
        <v>63.147602071525839</v>
      </c>
      <c r="P674" s="371">
        <f t="shared" si="185"/>
        <v>63.147602071525839</v>
      </c>
      <c r="Q674" s="371">
        <f t="shared" si="186"/>
        <v>-89.856211240608516</v>
      </c>
      <c r="R674" s="12">
        <f t="shared" si="187"/>
        <v>90.143788759391484</v>
      </c>
      <c r="S674" s="57">
        <f t="shared" si="188"/>
        <v>1.0907633774359915E-2</v>
      </c>
      <c r="T674" s="12">
        <f t="shared" si="171"/>
        <v>63.147602071525839</v>
      </c>
    </row>
    <row r="675" spans="1:20" x14ac:dyDescent="0.3">
      <c r="A675" s="57">
        <f t="shared" si="172"/>
        <v>68.795116067369221</v>
      </c>
      <c r="B675" s="12">
        <f t="shared" si="189"/>
        <v>10.949082782702483</v>
      </c>
      <c r="C675" s="57" t="str">
        <f t="shared" si="173"/>
        <v>3.60563655365318-1431.30290725116i</v>
      </c>
      <c r="D675" s="57" t="str">
        <f t="shared" si="174"/>
        <v>3.47083333018917-969.061143643405i</v>
      </c>
      <c r="E675" s="57" t="str">
        <f t="shared" si="175"/>
        <v>162.469538920784+0.00653390784374568i</v>
      </c>
      <c r="F675" s="57" t="str">
        <f t="shared" si="176"/>
        <v>3.07957957793413-18188.0826383535i</v>
      </c>
      <c r="G675" s="57" t="str">
        <f t="shared" si="177"/>
        <v>0.999999999465689-0.0000231151589862854i</v>
      </c>
      <c r="H675" s="57" t="str">
        <f t="shared" si="178"/>
        <v>550.00068211796-0.126033805688266i</v>
      </c>
      <c r="I675" s="57" t="str">
        <f t="shared" si="179"/>
        <v>-4.05243135023637-67728.4140521285i</v>
      </c>
      <c r="K675" s="57" t="str">
        <f t="shared" si="180"/>
        <v>0.00909089733887684-0.0000100247423046695i</v>
      </c>
      <c r="L675" s="57" t="str">
        <f t="shared" si="181"/>
        <v>0.00075-60.5663149486711i</v>
      </c>
      <c r="M675" s="57" t="str">
        <f t="shared" si="182"/>
        <v>0.00075-9.54301180913933i</v>
      </c>
      <c r="N675" s="57">
        <f t="shared" si="183"/>
        <v>90.144335150117286</v>
      </c>
      <c r="O675" s="57">
        <f t="shared" si="184"/>
        <v>63.114658628586255</v>
      </c>
      <c r="P675" s="371">
        <f t="shared" si="185"/>
        <v>63.114658628586255</v>
      </c>
      <c r="Q675" s="371">
        <f t="shared" si="186"/>
        <v>-89.855664849882714</v>
      </c>
      <c r="R675" s="12">
        <f t="shared" si="187"/>
        <v>90.144335150117286</v>
      </c>
      <c r="S675" s="57">
        <f t="shared" si="188"/>
        <v>1.0949082782702483E-2</v>
      </c>
      <c r="T675" s="12">
        <f t="shared" si="171"/>
        <v>63.114658628586255</v>
      </c>
    </row>
    <row r="676" spans="1:20" x14ac:dyDescent="0.3">
      <c r="A676" s="57">
        <f t="shared" si="172"/>
        <v>69.056537508425222</v>
      </c>
      <c r="B676" s="12">
        <f t="shared" si="189"/>
        <v>10.990689297276752</v>
      </c>
      <c r="C676" s="57" t="str">
        <f t="shared" si="173"/>
        <v>3.60563652010456-1425.88457504136i</v>
      </c>
      <c r="D676" s="57" t="str">
        <f t="shared" si="174"/>
        <v>3.47083333016523-965.392652359878i</v>
      </c>
      <c r="E676" s="57" t="str">
        <f t="shared" si="175"/>
        <v>162.469538935701+0.00655873671443507i</v>
      </c>
      <c r="F676" s="57" t="str">
        <f t="shared" si="176"/>
        <v>3.0795795779216-18119.2295665426i</v>
      </c>
      <c r="G676" s="57" t="str">
        <f t="shared" si="177"/>
        <v>0.999999999461621-0.0000232029965903389i</v>
      </c>
      <c r="H676" s="57" t="str">
        <f t="shared" si="178"/>
        <v>550.000687311899-0.126512742963099i</v>
      </c>
      <c r="I676" s="57" t="str">
        <f t="shared" si="179"/>
        <v>-4.05243232362276-67472.0210338221i</v>
      </c>
      <c r="K676" s="57" t="str">
        <f t="shared" si="180"/>
        <v>0.00909089724939187-0.0000100628362200856i</v>
      </c>
      <c r="L676" s="57" t="str">
        <f t="shared" si="181"/>
        <v>0.00075-60.3370342186401i</v>
      </c>
      <c r="M676" s="57" t="str">
        <f t="shared" si="182"/>
        <v>0.00075-9.50688564369334i</v>
      </c>
      <c r="N676" s="57">
        <f t="shared" si="183"/>
        <v>90.144883617052741</v>
      </c>
      <c r="O676" s="57">
        <f t="shared" si="184"/>
        <v>63.081715188570548</v>
      </c>
      <c r="P676" s="371">
        <f t="shared" si="185"/>
        <v>63.081715188570548</v>
      </c>
      <c r="Q676" s="371">
        <f t="shared" si="186"/>
        <v>-89.855116382947259</v>
      </c>
      <c r="R676" s="12">
        <f t="shared" si="187"/>
        <v>90.144883617052741</v>
      </c>
      <c r="S676" s="57">
        <f t="shared" si="188"/>
        <v>1.0990689297276751E-2</v>
      </c>
      <c r="T676" s="12">
        <f t="shared" si="171"/>
        <v>63.081715188570548</v>
      </c>
    </row>
    <row r="677" spans="1:20" x14ac:dyDescent="0.3">
      <c r="A677" s="57">
        <f t="shared" si="172"/>
        <v>69.318952350957233</v>
      </c>
      <c r="B677" s="12">
        <f t="shared" si="189"/>
        <v>11.032453916606404</v>
      </c>
      <c r="C677" s="57" t="str">
        <f t="shared" si="173"/>
        <v>3.60563648630047-1420.48675465987i</v>
      </c>
      <c r="D677" s="57" t="str">
        <f t="shared" si="174"/>
        <v>3.47083333014112-961.73804857376i</v>
      </c>
      <c r="E677" s="57" t="str">
        <f t="shared" si="175"/>
        <v>162.469538950732+0.00658365993507195i</v>
      </c>
      <c r="F677" s="57" t="str">
        <f t="shared" si="176"/>
        <v>3.07957957790898-18050.6371459322i</v>
      </c>
      <c r="G677" s="57" t="str">
        <f t="shared" si="177"/>
        <v>0.999999999457521-0.0000232911679772866i</v>
      </c>
      <c r="H677" s="57" t="str">
        <f t="shared" si="178"/>
        <v>550.00069254539-0.126993500300433i</v>
      </c>
      <c r="I677" s="57" t="str">
        <f t="shared" si="179"/>
        <v>-4.05243330442142-67216.598623191i</v>
      </c>
      <c r="K677" s="57" t="str">
        <f t="shared" si="180"/>
        <v>0.00909089715922547-0.0000101010748911749i</v>
      </c>
      <c r="L677" s="57" t="str">
        <f t="shared" si="181"/>
        <v>0.00075-60.1086214571034i</v>
      </c>
      <c r="M677" s="57" t="str">
        <f t="shared" si="182"/>
        <v>0.00075-9.47089623798897i</v>
      </c>
      <c r="N677" s="57">
        <f t="shared" si="183"/>
        <v>90.145434168086652</v>
      </c>
      <c r="O677" s="57">
        <f t="shared" si="184"/>
        <v>63.048771751500823</v>
      </c>
      <c r="P677" s="371">
        <f t="shared" si="185"/>
        <v>63.048771751500823</v>
      </c>
      <c r="Q677" s="371">
        <f t="shared" si="186"/>
        <v>-89.854565831913348</v>
      </c>
      <c r="R677" s="12">
        <f t="shared" si="187"/>
        <v>90.145434168086652</v>
      </c>
      <c r="S677" s="57">
        <f t="shared" si="188"/>
        <v>1.1032453916606403E-2</v>
      </c>
      <c r="T677" s="12">
        <f t="shared" si="171"/>
        <v>63.048771751500823</v>
      </c>
    </row>
    <row r="678" spans="1:20" x14ac:dyDescent="0.3">
      <c r="A678" s="57">
        <f t="shared" si="172"/>
        <v>69.582364369890868</v>
      </c>
      <c r="B678" s="12">
        <f t="shared" si="189"/>
        <v>11.074377241489508</v>
      </c>
      <c r="C678" s="57" t="str">
        <f t="shared" si="173"/>
        <v>3.60563645223892-1415.10936845722i</v>
      </c>
      <c r="D678" s="57" t="str">
        <f t="shared" si="174"/>
        <v>3.4708333301168-958.097279712349i</v>
      </c>
      <c r="E678" s="57" t="str">
        <f t="shared" si="175"/>
        <v>162.469538965875+0.00660867786418903i</v>
      </c>
      <c r="F678" s="57" t="str">
        <f t="shared" si="176"/>
        <v>3.07957957789625-17982.3043897971i</v>
      </c>
      <c r="G678" s="57" t="str">
        <f t="shared" si="177"/>
        <v>0.999999999453391-0.0000233796744155038i</v>
      </c>
      <c r="H678" s="57" t="str">
        <f t="shared" si="178"/>
        <v>550.000697818731-0.127476084617656i</v>
      </c>
      <c r="I678" s="57" t="str">
        <f t="shared" si="179"/>
        <v>-4.05243429268831-66962.143145897i</v>
      </c>
      <c r="K678" s="57" t="str">
        <f t="shared" si="180"/>
        <v>0.00909089706837251-0.000010139458867995i</v>
      </c>
      <c r="L678" s="57" t="str">
        <f t="shared" si="181"/>
        <v>0.00075-59.8810733782659i</v>
      </c>
      <c r="M678" s="57" t="str">
        <f t="shared" si="182"/>
        <v>0.00075-9.43504307430657i</v>
      </c>
      <c r="N678" s="57">
        <f t="shared" si="183"/>
        <v>90.145986811137703</v>
      </c>
      <c r="O678" s="57">
        <f t="shared" si="184"/>
        <v>63.015828317399439</v>
      </c>
      <c r="P678" s="371">
        <f t="shared" si="185"/>
        <v>63.015828317399439</v>
      </c>
      <c r="Q678" s="371">
        <f t="shared" si="186"/>
        <v>-89.854013188862297</v>
      </c>
      <c r="R678" s="12">
        <f t="shared" si="187"/>
        <v>90.145986811137703</v>
      </c>
      <c r="S678" s="57">
        <f t="shared" si="188"/>
        <v>1.1074377241489507E-2</v>
      </c>
      <c r="T678" s="12">
        <f t="shared" si="171"/>
        <v>63.015828317399439</v>
      </c>
    </row>
    <row r="679" spans="1:20" x14ac:dyDescent="0.3">
      <c r="A679" s="57">
        <f t="shared" si="172"/>
        <v>69.846777354496453</v>
      </c>
      <c r="B679" s="12">
        <f t="shared" si="189"/>
        <v>11.116459875007168</v>
      </c>
      <c r="C679" s="57" t="str">
        <f t="shared" si="173"/>
        <v>3.60563641791805-1409.75233907793i</v>
      </c>
      <c r="D679" s="57" t="str">
        <f t="shared" si="174"/>
        <v>3.4708333300923-954.470293401964i</v>
      </c>
      <c r="E679" s="57" t="str">
        <f t="shared" si="175"/>
        <v>162.469538981135+0.00663379086168131i</v>
      </c>
      <c r="F679" s="57" t="str">
        <f t="shared" si="176"/>
        <v>3.07957957788344-17914.2303151478i</v>
      </c>
      <c r="G679" s="57" t="str">
        <f t="shared" si="177"/>
        <v>0.999999999449229-0.000023468517178185i</v>
      </c>
      <c r="H679" s="57" t="str">
        <f t="shared" si="178"/>
        <v>550.000703132227-0.127960502858469i</v>
      </c>
      <c r="I679" s="57" t="str">
        <f t="shared" si="179"/>
        <v>-4.05243528848148-66708.6509415135i</v>
      </c>
      <c r="K679" s="57" t="str">
        <f t="shared" si="180"/>
        <v>0.00909089697682774-0.0000101779887026937i</v>
      </c>
      <c r="L679" s="57" t="str">
        <f t="shared" si="181"/>
        <v>0.00075-59.6543867087727i</v>
      </c>
      <c r="M679" s="57" t="str">
        <f t="shared" si="182"/>
        <v>0.00075-9.39932563688643i</v>
      </c>
      <c r="N679" s="57">
        <f t="shared" si="183"/>
        <v>90.146541554154652</v>
      </c>
      <c r="O679" s="57">
        <f t="shared" si="184"/>
        <v>62.982884886289185</v>
      </c>
      <c r="P679" s="371">
        <f t="shared" si="185"/>
        <v>62.982884886289185</v>
      </c>
      <c r="Q679" s="371">
        <f t="shared" si="186"/>
        <v>-89.853458445845348</v>
      </c>
      <c r="R679" s="12">
        <f t="shared" si="187"/>
        <v>90.146541554154652</v>
      </c>
      <c r="S679" s="57">
        <f t="shared" si="188"/>
        <v>1.1116459875007168E-2</v>
      </c>
      <c r="T679" s="12">
        <f t="shared" si="171"/>
        <v>62.982884886289185</v>
      </c>
    </row>
    <row r="680" spans="1:20" x14ac:dyDescent="0.3">
      <c r="A680" s="57">
        <f t="shared" si="172"/>
        <v>70.112195108443544</v>
      </c>
      <c r="B680" s="12">
        <f t="shared" si="189"/>
        <v>11.158702422532196</v>
      </c>
      <c r="C680" s="57" t="str">
        <f t="shared" si="173"/>
        <v>3.6056363833359-1404.41558945933i</v>
      </c>
      <c r="D680" s="57" t="str">
        <f t="shared" si="174"/>
        <v>3.47083333006764-950.857037467189i</v>
      </c>
      <c r="E680" s="57" t="str">
        <f t="shared" si="175"/>
        <v>162.469538996511+0.00665899928881116i</v>
      </c>
      <c r="F680" s="57" t="str">
        <f t="shared" si="176"/>
        <v>3.07957957787052-17846.4139427158i</v>
      </c>
      <c r="G680" s="57" t="str">
        <f t="shared" si="177"/>
        <v>0.999999999445035-0.0000235576975433633i</v>
      </c>
      <c r="H680" s="57" t="str">
        <f t="shared" si="178"/>
        <v>550.000708486178-0.128446761992946i</v>
      </c>
      <c r="I680" s="57" t="str">
        <f t="shared" si="179"/>
        <v>-4.05243629185641-66456.1183634688i</v>
      </c>
      <c r="K680" s="57" t="str">
        <f t="shared" si="180"/>
        <v>0.00909089688458596-0.000010216664949517i</v>
      </c>
      <c r="L680" s="57" t="str">
        <f t="shared" si="181"/>
        <v>0.00075-59.4285581876596i</v>
      </c>
      <c r="M680" s="57" t="str">
        <f t="shared" si="182"/>
        <v>0.00075-9.36374341192114i</v>
      </c>
      <c r="N680" s="57">
        <f t="shared" si="183"/>
        <v>90.147098405116537</v>
      </c>
      <c r="O680" s="57">
        <f t="shared" si="184"/>
        <v>62.949941458192775</v>
      </c>
      <c r="P680" s="371">
        <f t="shared" si="185"/>
        <v>62.949941458192775</v>
      </c>
      <c r="Q680" s="371">
        <f t="shared" si="186"/>
        <v>-89.852901594883463</v>
      </c>
      <c r="R680" s="12">
        <f t="shared" si="187"/>
        <v>90.147098405116537</v>
      </c>
      <c r="S680" s="57">
        <f t="shared" si="188"/>
        <v>1.1158702422532196E-2</v>
      </c>
      <c r="T680" s="12">
        <f t="shared" si="171"/>
        <v>62.949941458192775</v>
      </c>
    </row>
    <row r="681" spans="1:20" x14ac:dyDescent="0.3">
      <c r="A681" s="57">
        <f t="shared" si="172"/>
        <v>70.378621449855629</v>
      </c>
      <c r="B681" s="12">
        <f t="shared" si="189"/>
        <v>11.201105491737819</v>
      </c>
      <c r="C681" s="57" t="str">
        <f t="shared" si="173"/>
        <v>3.60563634849034-1399.09904283048i</v>
      </c>
      <c r="D681" s="57" t="str">
        <f t="shared" si="174"/>
        <v>3.47083333004277-947.257459930124i</v>
      </c>
      <c r="E681" s="57" t="str">
        <f t="shared" si="175"/>
        <v>162.469539012004+0.00668430350821431i</v>
      </c>
      <c r="F681" s="57" t="str">
        <f t="shared" si="176"/>
        <v>3.0795795778575-17778.8542969398i</v>
      </c>
      <c r="G681" s="57" t="str">
        <f t="shared" si="177"/>
        <v>0.999999999440809-0.0000236472167939282i</v>
      </c>
      <c r="H681" s="57" t="str">
        <f t="shared" si="178"/>
        <v>550.0007138809-0.128934869017672i</v>
      </c>
      <c r="I681" s="57" t="str">
        <f t="shared" si="179"/>
        <v>-4.05243730287002-66204.541778998i</v>
      </c>
      <c r="K681" s="57" t="str">
        <f t="shared" si="180"/>
        <v>0.00909089679164177-0.0000102554881648168i</v>
      </c>
      <c r="L681" s="57" t="str">
        <f t="shared" si="181"/>
        <v>0.00075-59.2035845663073i</v>
      </c>
      <c r="M681" s="57" t="str">
        <f t="shared" si="182"/>
        <v>0.00075-9.32829588754845i</v>
      </c>
      <c r="N681" s="57">
        <f t="shared" si="183"/>
        <v>90.147657372032583</v>
      </c>
      <c r="O681" s="57">
        <f t="shared" si="184"/>
        <v>62.916998033133147</v>
      </c>
      <c r="P681" s="371">
        <f t="shared" si="185"/>
        <v>62.916998033133147</v>
      </c>
      <c r="Q681" s="371">
        <f t="shared" si="186"/>
        <v>-89.852342627967417</v>
      </c>
      <c r="R681" s="12">
        <f t="shared" si="187"/>
        <v>90.147657372032583</v>
      </c>
      <c r="S681" s="57">
        <f t="shared" si="188"/>
        <v>1.1201105491737818E-2</v>
      </c>
      <c r="T681" s="12">
        <f t="shared" si="171"/>
        <v>62.916998033133147</v>
      </c>
    </row>
    <row r="682" spans="1:20" x14ac:dyDescent="0.3">
      <c r="A682" s="57">
        <f t="shared" si="172"/>
        <v>70.646060211365082</v>
      </c>
      <c r="B682" s="12">
        <f t="shared" si="189"/>
        <v>11.243669692606423</v>
      </c>
      <c r="C682" s="57" t="str">
        <f t="shared" si="173"/>
        <v>3.60563631337952-1393.80262271107i</v>
      </c>
      <c r="D682" s="57" t="str">
        <f t="shared" si="174"/>
        <v>3.47083333001771-943.671509009635i</v>
      </c>
      <c r="E682" s="57" t="str">
        <f t="shared" si="175"/>
        <v>162.469539027616+0.006709703883904i</v>
      </c>
      <c r="F682" s="57" t="str">
        <f t="shared" si="176"/>
        <v>3.07957957784438-17711.5504059517i</v>
      </c>
      <c r="G682" s="57" t="str">
        <f t="shared" si="177"/>
        <v>0.999999999436551-0.0000237370762176441i</v>
      </c>
      <c r="H682" s="57" t="str">
        <f t="shared" si="178"/>
        <v>550.000719316698-0.129424830955865i</v>
      </c>
      <c r="I682" s="57" t="str">
        <f t="shared" si="179"/>
        <v>-4.05243832158393-65953.9175690871i</v>
      </c>
      <c r="K682" s="57" t="str">
        <f t="shared" si="180"/>
        <v>0.00909089669798988-0.0000102944589070585i</v>
      </c>
      <c r="L682" s="57" t="str">
        <f t="shared" si="181"/>
        <v>0.00075-58.9794626083956i</v>
      </c>
      <c r="M682" s="57" t="str">
        <f t="shared" si="182"/>
        <v>0.00075-9.29298255384386i</v>
      </c>
      <c r="N682" s="57">
        <f t="shared" si="183"/>
        <v>90.148218462942552</v>
      </c>
      <c r="O682" s="57">
        <f t="shared" si="184"/>
        <v>62.884054611133408</v>
      </c>
      <c r="P682" s="371">
        <f t="shared" si="185"/>
        <v>62.884054611133408</v>
      </c>
      <c r="Q682" s="371">
        <f t="shared" si="186"/>
        <v>-89.851781537057448</v>
      </c>
      <c r="R682" s="12">
        <f t="shared" si="187"/>
        <v>90.148218462942552</v>
      </c>
      <c r="S682" s="57">
        <f t="shared" si="188"/>
        <v>1.1243669692606423E-2</v>
      </c>
      <c r="T682" s="12">
        <f t="shared" si="171"/>
        <v>62.884054611133408</v>
      </c>
    </row>
    <row r="683" spans="1:20" x14ac:dyDescent="0.3">
      <c r="A683" s="57">
        <f t="shared" si="172"/>
        <v>70.914515240168271</v>
      </c>
      <c r="B683" s="12">
        <f t="shared" si="189"/>
        <v>11.286395637438327</v>
      </c>
      <c r="C683" s="57" t="str">
        <f t="shared" si="173"/>
        <v>3.60563627800129-1388.52625291032i</v>
      </c>
      <c r="D683" s="57" t="str">
        <f t="shared" si="174"/>
        <v>3.47083332999246-940.099133120618i</v>
      </c>
      <c r="E683" s="57" t="str">
        <f t="shared" si="175"/>
        <v>162.469539043346+0.00673520078127729i</v>
      </c>
      <c r="F683" s="57" t="str">
        <f t="shared" si="176"/>
        <v>3.07957957783118-17644.5013015624i</v>
      </c>
      <c r="G683" s="57" t="str">
        <f t="shared" si="177"/>
        <v>0.999999999432261-0.0000238272771071688i</v>
      </c>
      <c r="H683" s="57" t="str">
        <f t="shared" si="178"/>
        <v>550.000724793891-0.129916654857398i</v>
      </c>
      <c r="I683" s="57" t="str">
        <f t="shared" si="179"/>
        <v>-4.05243934805415-65704.2421284233i</v>
      </c>
      <c r="K683" s="57" t="str">
        <f t="shared" si="180"/>
        <v>0.00909089660362482-0.0000103335777368301i</v>
      </c>
      <c r="L683" s="57" t="str">
        <f t="shared" si="181"/>
        <v>0.00075-58.756189089854i</v>
      </c>
      <c r="M683" s="57" t="str">
        <f t="shared" si="182"/>
        <v>0.00075-9.25780290281317i</v>
      </c>
      <c r="N683" s="57">
        <f t="shared" si="183"/>
        <v>90.148781685916674</v>
      </c>
      <c r="O683" s="57">
        <f t="shared" si="184"/>
        <v>62.851111192216862</v>
      </c>
      <c r="P683" s="371">
        <f t="shared" si="185"/>
        <v>62.851111192216862</v>
      </c>
      <c r="Q683" s="371">
        <f t="shared" si="186"/>
        <v>-89.851218314083326</v>
      </c>
      <c r="R683" s="12">
        <f t="shared" si="187"/>
        <v>90.148781685916674</v>
      </c>
      <c r="S683" s="57">
        <f t="shared" si="188"/>
        <v>1.1286395637438327E-2</v>
      </c>
      <c r="T683" s="12">
        <f t="shared" si="171"/>
        <v>62.851111192216862</v>
      </c>
    </row>
    <row r="684" spans="1:20" x14ac:dyDescent="0.3">
      <c r="A684" s="57">
        <f t="shared" si="172"/>
        <v>71.183990398080923</v>
      </c>
      <c r="B684" s="12">
        <f t="shared" si="189"/>
        <v>11.329283940860593</v>
      </c>
      <c r="C684" s="57" t="str">
        <f t="shared" si="173"/>
        <v>3.60563624235367-1383.26985752587i</v>
      </c>
      <c r="D684" s="57" t="str">
        <f t="shared" si="174"/>
        <v>3.47083332996702-936.540280873246i</v>
      </c>
      <c r="E684" s="57" t="str">
        <f t="shared" si="175"/>
        <v>162.469539059194+0.00676079456711943i</v>
      </c>
      <c r="F684" s="57" t="str">
        <f t="shared" si="176"/>
        <v>3.07957957781787-17577.706019248i</v>
      </c>
      <c r="G684" s="57" t="str">
        <f t="shared" si="177"/>
        <v>0.999999999427938-0.0000239178207600727i</v>
      </c>
      <c r="H684" s="57" t="str">
        <f t="shared" si="178"/>
        <v>550.000730312784-0.13041034779896i</v>
      </c>
      <c r="I684" s="57" t="str">
        <f t="shared" si="179"/>
        <v>-4.05244038233917-65455.5118653404i</v>
      </c>
      <c r="K684" s="57" t="str">
        <f t="shared" si="180"/>
        <v>0.00909089650854131-0.0000103728452168496i</v>
      </c>
      <c r="L684" s="57" t="str">
        <f t="shared" si="181"/>
        <v>0.00075-58.5337607988186i</v>
      </c>
      <c r="M684" s="57" t="str">
        <f t="shared" si="182"/>
        <v>0.00075-9.22275642838527i</v>
      </c>
      <c r="N684" s="57">
        <f t="shared" si="183"/>
        <v>90.149347049055905</v>
      </c>
      <c r="O684" s="57">
        <f t="shared" si="184"/>
        <v>62.818167776406938</v>
      </c>
      <c r="P684" s="371">
        <f t="shared" si="185"/>
        <v>62.818167776406938</v>
      </c>
      <c r="Q684" s="371">
        <f t="shared" si="186"/>
        <v>-89.850652950944095</v>
      </c>
      <c r="R684" s="12">
        <f t="shared" si="187"/>
        <v>90.149347049055905</v>
      </c>
      <c r="S684" s="57">
        <f t="shared" si="188"/>
        <v>1.1329283940860593E-2</v>
      </c>
      <c r="T684" s="12">
        <f t="shared" ref="T684:T747" si="190">P684</f>
        <v>62.818167776406938</v>
      </c>
    </row>
    <row r="685" spans="1:20" x14ac:dyDescent="0.3">
      <c r="A685" s="57">
        <f t="shared" ref="A685:A748" si="191">2*PI()*B685</f>
        <v>71.454489561593618</v>
      </c>
      <c r="B685" s="12">
        <f t="shared" si="189"/>
        <v>11.372335219835863</v>
      </c>
      <c r="C685" s="57" t="str">
        <f t="shared" ref="C685:C748" si="192">IMPRODUCT(D685,E685,$C$40,,K685,$C$41)</f>
        <v>3.6056362064347-1378.03336094274i</v>
      </c>
      <c r="D685" s="57" t="str">
        <f t="shared" ref="D685:D748" si="193">IMDIV(IMPRODUCT($C$37,$C$38,COMPLEX(1,A685/$C$38)),IMSUM(-1*A685*A685/$C$39,COMPLEX(0,1*A685)))</f>
        <v>3.47083332994139-932.994901072232i</v>
      </c>
      <c r="E685" s="57" t="str">
        <f t="shared" ref="E685:E748" si="194">IMDIV(IMPRODUCT(IMSUM(F685,G685),$C$29,H685),IMSUM(1,I685))</f>
        <v>162.469539075166+0.00678648560960946i</v>
      </c>
      <c r="F685" s="57" t="str">
        <f t="shared" ref="F685:F748" si="195">IMDIV(IMPRODUCT($C$14,$C$15,COMPLEX(1,A685/$C$15)),IMSUM(-1*A685*A685/$C$16,COMPLEX(0,A685)))</f>
        <v>3.07957957780446-17511.1635981359i</v>
      </c>
      <c r="G685" s="57" t="str">
        <f t="shared" ref="G685:G748" si="196">IMDIV(1,COMPLEX(1,A685*$C$9*$C$10))</f>
        <v>0.999999999423582-0.0000240087084788564i</v>
      </c>
      <c r="H685" s="57" t="str">
        <f t="shared" ref="H685:H748" si="197">IMDIV($C$3,IMSUM(K685,COMPLEX(0,$C$28*A685)))</f>
        <v>550.000735873701-0.130905916884178i</v>
      </c>
      <c r="I685" s="57" t="str">
        <f t="shared" ref="I685:I748" si="198">IMPRODUCT(F685,$C$29,H685,$C$31)</f>
        <v>-4.05244142450129-65207.7232017706i</v>
      </c>
      <c r="K685" s="57" t="str">
        <f t="shared" ref="K685:K748" si="199">IF($C$26&lt;=0,IMDIV(1,IMSUM(IMDIV(1,L685),1/$C$18)),IMDIV(1,IMSUM(IMDIV(1,L685),1/$C$18,IMDIV(1,M685))))</f>
        <v>0.00909089641273379-0.0000104122619119727i</v>
      </c>
      <c r="L685" s="57" t="str">
        <f t="shared" ref="L685:L748" si="200">IMSUM($C$21/$C$22,IMDIV(1,COMPLEX(0,$C$20*$C$22*A685)))</f>
        <v>0.00075-58.3121745355833i</v>
      </c>
      <c r="M685" s="57" t="str">
        <f t="shared" ref="M685:M748" si="201">IMSUM($C$25/$C$26,IMDIV(1,COMPLEX(0,$C$24*$C$26*A685)))</f>
        <v>0.00075-9.18784262640498i</v>
      </c>
      <c r="N685" s="57">
        <f t="shared" ref="N685:N748" si="202">ABS(R685)</f>
        <v>90.149914560491894</v>
      </c>
      <c r="O685" s="57">
        <f t="shared" ref="O685:O748" si="203">ABS(P685)</f>
        <v>62.785224363727501</v>
      </c>
      <c r="P685" s="371">
        <f t="shared" ref="P685:P748" si="204">20*LOG10(IMABS(C685))</f>
        <v>62.785224363727501</v>
      </c>
      <c r="Q685" s="371">
        <f t="shared" ref="Q685:Q748" si="205">IMARGUMENT(C685)*180/PI()</f>
        <v>-89.850085439508106</v>
      </c>
      <c r="R685" s="12">
        <f t="shared" ref="R685:R748" si="206">IF(Q685&lt;0,Q685+180,Q685-180)</f>
        <v>90.149914560491894</v>
      </c>
      <c r="S685" s="57">
        <f t="shared" ref="S685:S748" si="207">B685/1000</f>
        <v>1.1372335219835862E-2</v>
      </c>
      <c r="T685" s="12">
        <f t="shared" si="190"/>
        <v>62.785224363727501</v>
      </c>
    </row>
    <row r="686" spans="1:20" x14ac:dyDescent="0.3">
      <c r="A686" s="57">
        <f t="shared" si="191"/>
        <v>71.726016621927684</v>
      </c>
      <c r="B686" s="12">
        <f t="shared" ref="B686:B749" si="208">B685*(1+B$42)</f>
        <v>11.415550093671239</v>
      </c>
      <c r="C686" s="57" t="str">
        <f t="shared" si="192"/>
        <v>3.60563617024215-1372.81668783212i</v>
      </c>
      <c r="D686" s="57" t="str">
        <f t="shared" si="193"/>
        <v>3.47083332991556-929.4629427161i</v>
      </c>
      <c r="E686" s="57" t="str">
        <f t="shared" si="194"/>
        <v>162.469539091257+0.00681227427832575i</v>
      </c>
      <c r="F686" s="57" t="str">
        <f t="shared" si="195"/>
        <v>3.07957957779094-17444.8730809911i</v>
      </c>
      <c r="G686" s="57" t="str">
        <f t="shared" si="196"/>
        <v>0.999999999419193-0.0000240999415709703i</v>
      </c>
      <c r="H686" s="57" t="str">
        <f t="shared" si="197"/>
        <v>550.000741476961-0.131403369243641i</v>
      </c>
      <c r="I686" s="57" t="str">
        <f t="shared" si="198"/>
        <v>-4.0524424745981-64960.8725731909i</v>
      </c>
      <c r="K686" s="57" t="str">
        <f t="shared" si="199"/>
        <v>0.00909089631619674-0.0000104518283892019i</v>
      </c>
      <c r="L686" s="57" t="str">
        <f t="shared" si="200"/>
        <v>0.00075-58.0914271125558i</v>
      </c>
      <c r="M686" s="57" t="str">
        <f t="shared" si="201"/>
        <v>0.00075-9.15306099462538i</v>
      </c>
      <c r="N686" s="57">
        <f t="shared" si="202"/>
        <v>90.150484228387214</v>
      </c>
      <c r="O686" s="57">
        <f t="shared" si="203"/>
        <v>62.75228095420205</v>
      </c>
      <c r="P686" s="371">
        <f t="shared" si="204"/>
        <v>62.75228095420205</v>
      </c>
      <c r="Q686" s="371">
        <f t="shared" si="205"/>
        <v>-89.849515771612786</v>
      </c>
      <c r="R686" s="12">
        <f t="shared" si="206"/>
        <v>90.150484228387214</v>
      </c>
      <c r="S686" s="57">
        <f t="shared" si="207"/>
        <v>1.1415550093671239E-2</v>
      </c>
      <c r="T686" s="12">
        <f t="shared" si="190"/>
        <v>62.75228095420205</v>
      </c>
    </row>
    <row r="687" spans="1:20" x14ac:dyDescent="0.3">
      <c r="A687" s="57">
        <f t="shared" si="191"/>
        <v>71.99857548509101</v>
      </c>
      <c r="B687" s="12">
        <f t="shared" si="208"/>
        <v>11.458929184027191</v>
      </c>
      <c r="C687" s="57" t="str">
        <f t="shared" si="192"/>
        <v>3.60563613377406-1367.61976315046i</v>
      </c>
      <c r="D687" s="57" t="str">
        <f t="shared" si="193"/>
        <v>3.47083332988954-925.944354996442i</v>
      </c>
      <c r="E687" s="57" t="str">
        <f t="shared" si="194"/>
        <v>162.469539107472+0.00683816094425084i</v>
      </c>
      <c r="F687" s="57" t="str">
        <f t="shared" si="195"/>
        <v>3.07957957777732-17378.8335142023i</v>
      </c>
      <c r="G687" s="57" t="str">
        <f t="shared" si="196"/>
        <v>0.99999999941477-0.000024191521348833i</v>
      </c>
      <c r="H687" s="57" t="str">
        <f t="shared" si="197"/>
        <v>550.000747122888-0.131902712035075i</v>
      </c>
      <c r="I687" s="57" t="str">
        <f t="shared" si="198"/>
        <v>-4.05244353269061-64714.9564285724i</v>
      </c>
      <c r="K687" s="57" t="str">
        <f t="shared" si="199"/>
        <v>0.00909089621892461-0.0000104915452176938i</v>
      </c>
      <c r="L687" s="57" t="str">
        <f t="shared" si="200"/>
        <v>0.00075-57.8715153542098i</v>
      </c>
      <c r="M687" s="57" t="str">
        <f t="shared" si="201"/>
        <v>0.00075-9.11841103270107i</v>
      </c>
      <c r="N687" s="57">
        <f t="shared" si="202"/>
        <v>90.151056060935474</v>
      </c>
      <c r="O687" s="57">
        <f t="shared" si="203"/>
        <v>62.719337547854906</v>
      </c>
      <c r="P687" s="371">
        <f t="shared" si="204"/>
        <v>62.719337547854906</v>
      </c>
      <c r="Q687" s="371">
        <f t="shared" si="205"/>
        <v>-89.848943939064526</v>
      </c>
      <c r="R687" s="12">
        <f t="shared" si="206"/>
        <v>90.151056060935474</v>
      </c>
      <c r="S687" s="57">
        <f t="shared" si="207"/>
        <v>1.1458929184027191E-2</v>
      </c>
      <c r="T687" s="12">
        <f t="shared" si="190"/>
        <v>62.719337547854906</v>
      </c>
    </row>
    <row r="688" spans="1:20" x14ac:dyDescent="0.3">
      <c r="A688" s="57">
        <f t="shared" si="191"/>
        <v>72.272170071934369</v>
      </c>
      <c r="B688" s="12">
        <f t="shared" si="208"/>
        <v>11.502473114926495</v>
      </c>
      <c r="C688" s="57" t="str">
        <f t="shared" si="192"/>
        <v>3.60563609702825-1362.44251213822i</v>
      </c>
      <c r="D688" s="57" t="str">
        <f t="shared" si="193"/>
        <v>3.47083332986331-922.439087297192i</v>
      </c>
      <c r="E688" s="57" t="str">
        <f t="shared" si="194"/>
        <v>162.469539123809+0.00686414597977709i</v>
      </c>
      <c r="F688" s="57" t="str">
        <f t="shared" si="195"/>
        <v>3.07957957776359-17313.043947768i</v>
      </c>
      <c r="G688" s="57" t="str">
        <f t="shared" si="196"/>
        <v>0.999999999410314-0.0000242834491298504i</v>
      </c>
      <c r="H688" s="57" t="str">
        <f t="shared" si="197"/>
        <v>550.000752811805-0.132403952443424i</v>
      </c>
      <c r="I688" s="57" t="str">
        <f t="shared" si="198"/>
        <v>-4.05244459884075-64469.9712303282i</v>
      </c>
      <c r="K688" s="57" t="str">
        <f t="shared" si="199"/>
        <v>0.00909089612091181-0.0000105314129687677i</v>
      </c>
      <c r="L688" s="57" t="str">
        <f t="shared" si="200"/>
        <v>0.00075-57.652436097041i</v>
      </c>
      <c r="M688" s="57" t="str">
        <f t="shared" si="201"/>
        <v>0.00075-9.08389224218085i</v>
      </c>
      <c r="N688" s="57">
        <f t="shared" si="202"/>
        <v>90.151630066361378</v>
      </c>
      <c r="O688" s="57">
        <f t="shared" si="203"/>
        <v>62.686394144710043</v>
      </c>
      <c r="P688" s="371">
        <f t="shared" si="204"/>
        <v>62.686394144710043</v>
      </c>
      <c r="Q688" s="371">
        <f t="shared" si="205"/>
        <v>-89.848369933638622</v>
      </c>
      <c r="R688" s="12">
        <f t="shared" si="206"/>
        <v>90.151630066361378</v>
      </c>
      <c r="S688" s="57">
        <f t="shared" si="207"/>
        <v>1.1502473114926495E-2</v>
      </c>
      <c r="T688" s="12">
        <f t="shared" si="190"/>
        <v>62.686394144710043</v>
      </c>
    </row>
    <row r="689" spans="1:20" x14ac:dyDescent="0.3">
      <c r="A689" s="57">
        <f t="shared" si="191"/>
        <v>72.54680431820772</v>
      </c>
      <c r="B689" s="12">
        <f t="shared" si="208"/>
        <v>11.546182512763217</v>
      </c>
      <c r="C689" s="57" t="str">
        <f t="shared" si="192"/>
        <v>3.60563606000266-1357.28486031894i</v>
      </c>
      <c r="D689" s="57" t="str">
        <f t="shared" si="193"/>
        <v>3.47083332983689-918.947089193898i</v>
      </c>
      <c r="E689" s="57" t="str">
        <f t="shared" si="194"/>
        <v>162.469539140272+0.00689022975871266i</v>
      </c>
      <c r="F689" s="57" t="str">
        <f t="shared" si="195"/>
        <v>3.07957957774977-17247.5034352834i</v>
      </c>
      <c r="G689" s="57" t="str">
        <f t="shared" si="196"/>
        <v>0.999999999405824-0.0000243757262364343i</v>
      </c>
      <c r="H689" s="57" t="str">
        <f t="shared" si="197"/>
        <v>550.00075854404-0.132907097680931i</v>
      </c>
      <c r="I689" s="57" t="str">
        <f t="shared" si="198"/>
        <v>-4.05244567310886-64225.9134542646i</v>
      </c>
      <c r="K689" s="57" t="str">
        <f t="shared" si="199"/>
        <v>0.00909089602215269-0.000010571432215914i</v>
      </c>
      <c r="L689" s="57" t="str">
        <f t="shared" si="200"/>
        <v>0.00075-57.4341861895209i</v>
      </c>
      <c r="M689" s="57" t="str">
        <f t="shared" si="201"/>
        <v>0.00075-9.04950412650011i</v>
      </c>
      <c r="N689" s="57">
        <f t="shared" si="202"/>
        <v>90.152206252920848</v>
      </c>
      <c r="O689" s="57">
        <f t="shared" si="203"/>
        <v>62.653450744792067</v>
      </c>
      <c r="P689" s="371">
        <f t="shared" si="204"/>
        <v>62.653450744792067</v>
      </c>
      <c r="Q689" s="371">
        <f t="shared" si="205"/>
        <v>-89.847793747079152</v>
      </c>
      <c r="R689" s="12">
        <f t="shared" si="206"/>
        <v>90.152206252920848</v>
      </c>
      <c r="S689" s="57">
        <f t="shared" si="207"/>
        <v>1.1546182512763216E-2</v>
      </c>
      <c r="T689" s="12">
        <f t="shared" si="190"/>
        <v>62.653450744792067</v>
      </c>
    </row>
    <row r="690" spans="1:20" x14ac:dyDescent="0.3">
      <c r="A690" s="57">
        <f t="shared" si="191"/>
        <v>72.822482174616908</v>
      </c>
      <c r="B690" s="12">
        <f t="shared" si="208"/>
        <v>11.590058006311716</v>
      </c>
      <c r="C690" s="57" t="str">
        <f t="shared" si="192"/>
        <v>3.60563602269517-1352.14673349804i</v>
      </c>
      <c r="D690" s="57" t="str">
        <f t="shared" si="193"/>
        <v>3.47083332981026-915.468310452996i</v>
      </c>
      <c r="E690" s="57" t="str">
        <f t="shared" si="194"/>
        <v>162.46953915686+0.00691641265628499i</v>
      </c>
      <c r="F690" s="57" t="str">
        <f t="shared" si="195"/>
        <v>3.07957957773583-17182.2110339261i</v>
      </c>
      <c r="G690" s="57" t="str">
        <f t="shared" si="196"/>
        <v>0.9999999994013-0.0000244683539960221i</v>
      </c>
      <c r="H690" s="57" t="str">
        <f t="shared" si="197"/>
        <v>550.000764319923-0.133412154987278i</v>
      </c>
      <c r="I690" s="57" t="str">
        <f t="shared" si="198"/>
        <v>-4.0524467555577-63982.7795895282i</v>
      </c>
      <c r="K690" s="57" t="str">
        <f t="shared" si="199"/>
        <v>0.00909089592264159-0.0000106116035348016i</v>
      </c>
      <c r="L690" s="57" t="str">
        <f t="shared" si="200"/>
        <v>0.00075-57.2167624920508i</v>
      </c>
      <c r="M690" s="57" t="str">
        <f t="shared" si="201"/>
        <v>0.00075-9.01524619097445i</v>
      </c>
      <c r="N690" s="57">
        <f t="shared" si="202"/>
        <v>90.152784628901216</v>
      </c>
      <c r="O690" s="57">
        <f t="shared" si="203"/>
        <v>62.620507348125372</v>
      </c>
      <c r="P690" s="371">
        <f t="shared" si="204"/>
        <v>62.620507348125372</v>
      </c>
      <c r="Q690" s="371">
        <f t="shared" si="205"/>
        <v>-89.847215371098784</v>
      </c>
      <c r="R690" s="12">
        <f t="shared" si="206"/>
        <v>90.152784628901216</v>
      </c>
      <c r="S690" s="57">
        <f t="shared" si="207"/>
        <v>1.1590058006311717E-2</v>
      </c>
      <c r="T690" s="12">
        <f t="shared" si="190"/>
        <v>62.620507348125372</v>
      </c>
    </row>
    <row r="691" spans="1:20" x14ac:dyDescent="0.3">
      <c r="A691" s="57">
        <f t="shared" si="191"/>
        <v>73.099207606880441</v>
      </c>
      <c r="B691" s="12">
        <f t="shared" si="208"/>
        <v>11.634100226735701</v>
      </c>
      <c r="C691" s="57" t="str">
        <f t="shared" si="192"/>
        <v>3.60563598510356-1347.02805776184i</v>
      </c>
      <c r="D691" s="57" t="str">
        <f t="shared" si="193"/>
        <v>3.47083332978344-912.002701031084i</v>
      </c>
      <c r="E691" s="57" t="str">
        <f t="shared" si="194"/>
        <v>162.469539173574+0.00694269504914859i</v>
      </c>
      <c r="F691" s="57" t="str">
        <f t="shared" si="195"/>
        <v>3.07957957772179-17117.165804443i</v>
      </c>
      <c r="G691" s="57" t="str">
        <f t="shared" si="196"/>
        <v>0.999999999396741-0.0000245613337410949i</v>
      </c>
      <c r="H691" s="57" t="str">
        <f t="shared" si="197"/>
        <v>550.000770139789-0.133919131629659i</v>
      </c>
      <c r="I691" s="57" t="str">
        <f t="shared" si="198"/>
        <v>-4.05244784624879-63740.5661385571i</v>
      </c>
      <c r="K691" s="57" t="str">
        <f t="shared" si="199"/>
        <v>0.0090908958223727-0.0000106519275032874i</v>
      </c>
      <c r="L691" s="57" t="str">
        <f t="shared" si="200"/>
        <v>0.00075-57.0001618769186i</v>
      </c>
      <c r="M691" s="57" t="str">
        <f t="shared" si="201"/>
        <v>0.00075-8.98111794279182i</v>
      </c>
      <c r="N691" s="57">
        <f t="shared" si="202"/>
        <v>90.153365202621288</v>
      </c>
      <c r="O691" s="57">
        <f t="shared" si="203"/>
        <v>62.587563954734705</v>
      </c>
      <c r="P691" s="371">
        <f t="shared" si="204"/>
        <v>62.587563954734705</v>
      </c>
      <c r="Q691" s="371">
        <f t="shared" si="205"/>
        <v>-89.846634797378712</v>
      </c>
      <c r="R691" s="12">
        <f t="shared" si="206"/>
        <v>90.153365202621288</v>
      </c>
      <c r="S691" s="57">
        <f t="shared" si="207"/>
        <v>1.1634100226735701E-2</v>
      </c>
      <c r="T691" s="12">
        <f t="shared" si="190"/>
        <v>62.587563954734705</v>
      </c>
    </row>
    <row r="692" spans="1:20" x14ac:dyDescent="0.3">
      <c r="A692" s="57">
        <f t="shared" si="191"/>
        <v>73.376984595786595</v>
      </c>
      <c r="B692" s="12">
        <f t="shared" si="208"/>
        <v>11.678309807597296</v>
      </c>
      <c r="C692" s="57" t="str">
        <f t="shared" si="192"/>
        <v>3.60563594722575-1341.9287594765i</v>
      </c>
      <c r="D692" s="57" t="str">
        <f t="shared" si="193"/>
        <v>3.47083332975641-908.550211074207i</v>
      </c>
      <c r="E692" s="57" t="str">
        <f t="shared" si="194"/>
        <v>162.469539190416+0.00696907731538827i</v>
      </c>
      <c r="F692" s="57" t="str">
        <f t="shared" si="195"/>
        <v>3.07957957770765-17052.3668111366i</v>
      </c>
      <c r="G692" s="57" t="str">
        <f t="shared" si="196"/>
        <v>0.999999999392147-0.0000246546668091979i</v>
      </c>
      <c r="H692" s="57" t="str">
        <f t="shared" si="197"/>
        <v>550.000776003964-0.134428034902879i</v>
      </c>
      <c r="I692" s="57" t="str">
        <f t="shared" si="198"/>
        <v>-4.0524489452421-63499.2696170282i</v>
      </c>
      <c r="K692" s="57" t="str">
        <f t="shared" si="199"/>
        <v>0.00909089572134043-0.0000106924047014239i</v>
      </c>
      <c r="L692" s="57" t="str">
        <f t="shared" si="200"/>
        <v>0.00075-56.7843812282512i</v>
      </c>
      <c r="M692" s="57" t="str">
        <f t="shared" si="201"/>
        <v>0.00075-8.94711889100599i</v>
      </c>
      <c r="N692" s="57">
        <f t="shared" si="202"/>
        <v>90.153947982431418</v>
      </c>
      <c r="O692" s="57">
        <f t="shared" si="203"/>
        <v>62.554620564645205</v>
      </c>
      <c r="P692" s="371">
        <f t="shared" si="204"/>
        <v>62.554620564645205</v>
      </c>
      <c r="Q692" s="371">
        <f t="shared" si="205"/>
        <v>-89.846052017568582</v>
      </c>
      <c r="R692" s="12">
        <f t="shared" si="206"/>
        <v>90.153947982431418</v>
      </c>
      <c r="S692" s="57">
        <f t="shared" si="207"/>
        <v>1.1678309807597296E-2</v>
      </c>
      <c r="T692" s="12">
        <f t="shared" si="190"/>
        <v>62.554620564645205</v>
      </c>
    </row>
    <row r="693" spans="1:20" x14ac:dyDescent="0.3">
      <c r="A693" s="57">
        <f t="shared" si="191"/>
        <v>73.65581713725058</v>
      </c>
      <c r="B693" s="12">
        <f t="shared" si="208"/>
        <v>11.722687384866166</v>
      </c>
      <c r="C693" s="57" t="str">
        <f t="shared" si="192"/>
        <v>3.60563590905949-1336.84876528686i</v>
      </c>
      <c r="D693" s="57" t="str">
        <f t="shared" si="193"/>
        <v>3.47083332972917-905.11079091714i</v>
      </c>
      <c r="E693" s="57" t="str">
        <f t="shared" si="194"/>
        <v>162.469539207385+0.00699555983452641i</v>
      </c>
      <c r="F693" s="57" t="str">
        <f t="shared" si="195"/>
        <v>3.07957957769339-16987.8131218517i</v>
      </c>
      <c r="G693" s="57" t="str">
        <f t="shared" si="196"/>
        <v>0.999999999387519-0.0000247483545429583i</v>
      </c>
      <c r="H693" s="57" t="str">
        <f t="shared" si="197"/>
        <v>550.000781912795-0.134938872129552i</v>
      </c>
      <c r="I693" s="57" t="str">
        <f t="shared" si="198"/>
        <v>-4.05245005260636-63258.8865538116i</v>
      </c>
      <c r="K693" s="57" t="str">
        <f t="shared" si="199"/>
        <v>0.00909089561953881-0.0000107330357114669i</v>
      </c>
      <c r="L693" s="57" t="str">
        <f t="shared" si="200"/>
        <v>0.00075-56.5694174419719i</v>
      </c>
      <c r="M693" s="57" t="str">
        <f t="shared" si="201"/>
        <v>0.00075-8.91324854652917i</v>
      </c>
      <c r="N693" s="57">
        <f t="shared" si="202"/>
        <v>90.154532976713767</v>
      </c>
      <c r="O693" s="57">
        <f t="shared" si="203"/>
        <v>62.521677177881728</v>
      </c>
      <c r="P693" s="371">
        <f t="shared" si="204"/>
        <v>62.521677177881728</v>
      </c>
      <c r="Q693" s="371">
        <f t="shared" si="205"/>
        <v>-89.845467023286233</v>
      </c>
      <c r="R693" s="12">
        <f t="shared" si="206"/>
        <v>90.154532976713767</v>
      </c>
      <c r="S693" s="57">
        <f t="shared" si="207"/>
        <v>1.1722687384866166E-2</v>
      </c>
      <c r="T693" s="12">
        <f t="shared" si="190"/>
        <v>62.521677177881728</v>
      </c>
    </row>
    <row r="694" spans="1:20" x14ac:dyDescent="0.3">
      <c r="A694" s="57">
        <f t="shared" si="191"/>
        <v>73.935709242372141</v>
      </c>
      <c r="B694" s="12">
        <f t="shared" si="208"/>
        <v>11.767233596928659</v>
      </c>
      <c r="C694" s="57" t="str">
        <f t="shared" si="192"/>
        <v>3.60563587060263-1331.78800211553i</v>
      </c>
      <c r="D694" s="57" t="str">
        <f t="shared" si="193"/>
        <v>3.47083332970174-901.684391082668i</v>
      </c>
      <c r="E694" s="57" t="str">
        <f t="shared" si="194"/>
        <v>162.469539224483+0.00702214298752737i</v>
      </c>
      <c r="F694" s="57" t="str">
        <f t="shared" si="195"/>
        <v>3.07957957767903-16923.5038079618i</v>
      </c>
      <c r="G694" s="57" t="str">
        <f t="shared" si="196"/>
        <v>0.999999999382855-0.0000248423982901056i</v>
      </c>
      <c r="H694" s="57" t="str">
        <f t="shared" si="197"/>
        <v>550.000787866618-0.135451650660059i</v>
      </c>
      <c r="I694" s="57" t="str">
        <f t="shared" si="198"/>
        <v>-4.05245116840218-63019.4134909157i</v>
      </c>
      <c r="K694" s="57" t="str">
        <f t="shared" si="199"/>
        <v>0.00909089551696202-0.0000107738211178854i</v>
      </c>
      <c r="L694" s="57" t="str">
        <f t="shared" si="200"/>
        <v>0.00075-56.355267425754i</v>
      </c>
      <c r="M694" s="57" t="str">
        <f t="shared" si="201"/>
        <v>0.00075-8.87950642212511i</v>
      </c>
      <c r="N694" s="57">
        <f t="shared" si="202"/>
        <v>90.15512019388224</v>
      </c>
      <c r="O694" s="57">
        <f t="shared" si="203"/>
        <v>62.488733794469809</v>
      </c>
      <c r="P694" s="371">
        <f t="shared" si="204"/>
        <v>62.488733794469809</v>
      </c>
      <c r="Q694" s="371">
        <f t="shared" si="205"/>
        <v>-89.84487980611776</v>
      </c>
      <c r="R694" s="12">
        <f t="shared" si="206"/>
        <v>90.15512019388224</v>
      </c>
      <c r="S694" s="57">
        <f t="shared" si="207"/>
        <v>1.1767233596928658E-2</v>
      </c>
      <c r="T694" s="12">
        <f t="shared" si="190"/>
        <v>62.488733794469809</v>
      </c>
    </row>
    <row r="695" spans="1:20" x14ac:dyDescent="0.3">
      <c r="A695" s="57">
        <f t="shared" si="191"/>
        <v>74.21666493749315</v>
      </c>
      <c r="B695" s="12">
        <f t="shared" si="208"/>
        <v>11.811949084596987</v>
      </c>
      <c r="C695" s="57" t="str">
        <f t="shared" si="192"/>
        <v>3.60563583185293-1326.74639716172i</v>
      </c>
      <c r="D695" s="57" t="str">
        <f t="shared" si="193"/>
        <v>3.47083332967408-898.270962280878i</v>
      </c>
      <c r="E695" s="57" t="str">
        <f t="shared" si="194"/>
        <v>162.469539241713+0.00704882715680296i</v>
      </c>
      <c r="F695" s="57" t="str">
        <f t="shared" si="195"/>
        <v>3.07957957766456-16859.4379443558i</v>
      </c>
      <c r="G695" s="57" t="str">
        <f t="shared" si="196"/>
        <v>0.999999999378156-0.0000249367994034909i</v>
      </c>
      <c r="H695" s="57" t="str">
        <f t="shared" si="197"/>
        <v>550.000793865777-0.135966377872754i</v>
      </c>
      <c r="I695" s="57" t="str">
        <f t="shared" si="198"/>
        <v>-4.05245229269366-62780.84698344i</v>
      </c>
      <c r="K695" s="57" t="str">
        <f t="shared" si="199"/>
        <v>0.00909089541360415-0.0000108147615073689i</v>
      </c>
      <c r="L695" s="57" t="str">
        <f t="shared" si="200"/>
        <v>0.00075-56.1419280989777i</v>
      </c>
      <c r="M695" s="57" t="str">
        <f t="shared" si="201"/>
        <v>0.00075-8.84589203240193i</v>
      </c>
      <c r="N695" s="57">
        <f t="shared" si="202"/>
        <v>90.155709642382789</v>
      </c>
      <c r="O695" s="57">
        <f t="shared" si="203"/>
        <v>62.455790414434887</v>
      </c>
      <c r="P695" s="371">
        <f t="shared" si="204"/>
        <v>62.455790414434887</v>
      </c>
      <c r="Q695" s="371">
        <f t="shared" si="205"/>
        <v>-89.844290357617211</v>
      </c>
      <c r="R695" s="12">
        <f t="shared" si="206"/>
        <v>90.155709642382789</v>
      </c>
      <c r="S695" s="57">
        <f t="shared" si="207"/>
        <v>1.1811949084596988E-2</v>
      </c>
      <c r="T695" s="12">
        <f t="shared" si="190"/>
        <v>62.455790414434887</v>
      </c>
    </row>
    <row r="696" spans="1:20" x14ac:dyDescent="0.3">
      <c r="A696" s="57">
        <f t="shared" si="191"/>
        <v>74.498688264255634</v>
      </c>
      <c r="B696" s="12">
        <f t="shared" si="208"/>
        <v>11.856834491118457</v>
      </c>
      <c r="C696" s="57" t="str">
        <f t="shared" si="192"/>
        <v>3.6056357928082-1321.72387790026i</v>
      </c>
      <c r="D696" s="57" t="str">
        <f t="shared" si="193"/>
        <v>3.47083332964622-894.870455408452i</v>
      </c>
      <c r="E696" s="57" t="str">
        <f t="shared" si="194"/>
        <v>162.469539259073+0.00707561272621833i</v>
      </c>
      <c r="F696" s="57" t="str">
        <f t="shared" si="195"/>
        <v>3.07957957764999-16795.6146094247i</v>
      </c>
      <c r="G696" s="57" t="str">
        <f t="shared" si="196"/>
        <v>0.999999999373421-0.0000250315592411057i</v>
      </c>
      <c r="H696" s="57" t="str">
        <f t="shared" si="197"/>
        <v>550.000799910615-0.136483061174058i</v>
      </c>
      <c r="I696" s="57" t="str">
        <f t="shared" si="198"/>
        <v>-4.05245342554686-62543.1835995248i</v>
      </c>
      <c r="K696" s="57" t="str">
        <f t="shared" si="199"/>
        <v>0.00909089530945929-0.0000108558574688359i</v>
      </c>
      <c r="L696" s="57" t="str">
        <f t="shared" si="200"/>
        <v>0.00075-55.9293963926854i</v>
      </c>
      <c r="M696" s="57" t="str">
        <f t="shared" si="201"/>
        <v>0.00075-8.81240489380552i</v>
      </c>
      <c r="N696" s="57">
        <f t="shared" si="202"/>
        <v>90.156301330693381</v>
      </c>
      <c r="O696" s="57">
        <f t="shared" si="203"/>
        <v>62.42284703780274</v>
      </c>
      <c r="P696" s="371">
        <f t="shared" si="204"/>
        <v>62.42284703780274</v>
      </c>
      <c r="Q696" s="371">
        <f t="shared" si="205"/>
        <v>-89.843698669306619</v>
      </c>
      <c r="R696" s="12">
        <f t="shared" si="206"/>
        <v>90.156301330693381</v>
      </c>
      <c r="S696" s="57">
        <f t="shared" si="207"/>
        <v>1.1856834491118457E-2</v>
      </c>
      <c r="T696" s="12">
        <f t="shared" si="190"/>
        <v>62.42284703780274</v>
      </c>
    </row>
    <row r="697" spans="1:20" x14ac:dyDescent="0.3">
      <c r="A697" s="57">
        <f t="shared" si="191"/>
        <v>74.78178327965982</v>
      </c>
      <c r="B697" s="12">
        <f t="shared" si="208"/>
        <v>11.901890462184708</v>
      </c>
      <c r="C697" s="57" t="str">
        <f t="shared" si="192"/>
        <v>3.60563575346614-1316.72037208052i</v>
      </c>
      <c r="D697" s="57" t="str">
        <f t="shared" si="193"/>
        <v>3.47083332961814-891.482821547957i</v>
      </c>
      <c r="E697" s="57" t="str">
        <f t="shared" si="194"/>
        <v>162.469539276565+0.00710250008109759i</v>
      </c>
      <c r="F697" s="57" t="str">
        <f t="shared" si="195"/>
        <v>3.0795795776353-16732.0328850485i</v>
      </c>
      <c r="G697" s="57" t="str">
        <f t="shared" si="196"/>
        <v>0.99999999936865-0.000025126679166102i</v>
      </c>
      <c r="H697" s="57" t="str">
        <f t="shared" si="197"/>
        <v>550.000806001479-0.137001707998516i</v>
      </c>
      <c r="I697" s="57" t="str">
        <f t="shared" si="198"/>
        <v>-4.05245456702436-62306.4199203031i</v>
      </c>
      <c r="K697" s="57" t="str">
        <f t="shared" si="199"/>
        <v>0.00909089520452147-0.0000108971095934432i</v>
      </c>
      <c r="L697" s="57" t="str">
        <f t="shared" si="200"/>
        <v>0.00075-55.7176692495372i</v>
      </c>
      <c r="M697" s="57" t="str">
        <f t="shared" si="201"/>
        <v>0.00075-8.77904452461196i</v>
      </c>
      <c r="N697" s="57">
        <f t="shared" si="202"/>
        <v>90.156895267324217</v>
      </c>
      <c r="O697" s="57">
        <f t="shared" si="203"/>
        <v>62.389903664599238</v>
      </c>
      <c r="P697" s="371">
        <f t="shared" si="204"/>
        <v>62.389903664599238</v>
      </c>
      <c r="Q697" s="371">
        <f t="shared" si="205"/>
        <v>-89.843104732675783</v>
      </c>
      <c r="R697" s="12">
        <f t="shared" si="206"/>
        <v>90.156895267324217</v>
      </c>
      <c r="S697" s="57">
        <f t="shared" si="207"/>
        <v>1.1901890462184709E-2</v>
      </c>
      <c r="T697" s="12">
        <f t="shared" si="190"/>
        <v>62.389903664599238</v>
      </c>
    </row>
    <row r="698" spans="1:20" x14ac:dyDescent="0.3">
      <c r="A698" s="57">
        <f t="shared" si="191"/>
        <v>75.065954056122521</v>
      </c>
      <c r="B698" s="12">
        <f t="shared" si="208"/>
        <v>11.94711764594101</v>
      </c>
      <c r="C698" s="57" t="str">
        <f t="shared" si="192"/>
        <v>3.60563571382454-1311.73580772538i</v>
      </c>
      <c r="D698" s="57" t="str">
        <f t="shared" si="193"/>
        <v>3.47083332958985-888.108011967142i</v>
      </c>
      <c r="E698" s="57" t="str">
        <f t="shared" si="194"/>
        <v>162.469539294191+0.00712948960822883i</v>
      </c>
      <c r="F698" s="57" t="str">
        <f t="shared" si="195"/>
        <v>3.07957957762049-16668.6918565827i</v>
      </c>
      <c r="G698" s="57" t="str">
        <f t="shared" si="196"/>
        <v>0.999999999363843-0.0000252221605468119i</v>
      </c>
      <c r="H698" s="57" t="str">
        <f t="shared" si="197"/>
        <v>550.000812138722-0.137522325808992i</v>
      </c>
      <c r="I698" s="57" t="str">
        <f t="shared" si="198"/>
        <v>-4.05245571719483-62070.5525398497i</v>
      </c>
      <c r="K698" s="57" t="str">
        <f t="shared" si="199"/>
        <v>0.0090908950987846-0.0000109385184745931i</v>
      </c>
      <c r="L698" s="57" t="str">
        <f t="shared" si="200"/>
        <v>0.00075-55.506743623767i</v>
      </c>
      <c r="M698" s="57" t="str">
        <f t="shared" si="201"/>
        <v>0.00075-8.74581044492126i</v>
      </c>
      <c r="N698" s="57">
        <f t="shared" si="202"/>
        <v>90.157491460817837</v>
      </c>
      <c r="O698" s="57">
        <f t="shared" si="203"/>
        <v>62.356960294850445</v>
      </c>
      <c r="P698" s="371">
        <f t="shared" si="204"/>
        <v>62.356960294850445</v>
      </c>
      <c r="Q698" s="371">
        <f t="shared" si="205"/>
        <v>-89.842508539182163</v>
      </c>
      <c r="R698" s="12">
        <f t="shared" si="206"/>
        <v>90.157491460817837</v>
      </c>
      <c r="S698" s="57">
        <f t="shared" si="207"/>
        <v>1.1947117645941009E-2</v>
      </c>
      <c r="T698" s="12">
        <f t="shared" si="190"/>
        <v>62.356960294850445</v>
      </c>
    </row>
    <row r="699" spans="1:20" x14ac:dyDescent="0.3">
      <c r="A699" s="57">
        <f t="shared" si="191"/>
        <v>75.351204681535791</v>
      </c>
      <c r="B699" s="12">
        <f t="shared" si="208"/>
        <v>11.992516692995586</v>
      </c>
      <c r="C699" s="57" t="str">
        <f t="shared" si="192"/>
        <v>3.60563567388106-1306.77011313021i</v>
      </c>
      <c r="D699" s="57" t="str">
        <f t="shared" si="193"/>
        <v>3.47083332956134-884.745978118239i</v>
      </c>
      <c r="E699" s="57" t="str">
        <f t="shared" si="194"/>
        <v>162.46953931195+0.00715658169587028i</v>
      </c>
      <c r="F699" s="57" t="str">
        <f t="shared" si="195"/>
        <v>3.07957957760556-16605.5906128453i</v>
      </c>
      <c r="G699" s="57" t="str">
        <f t="shared" si="196"/>
        <v>0.999999999358999-0.0000253180047567671i</v>
      </c>
      <c r="H699" s="57" t="str">
        <f t="shared" si="197"/>
        <v>550.0008183227-0.138044922096698i</v>
      </c>
      <c r="I699" s="57" t="str">
        <f t="shared" si="198"/>
        <v>-4.05245687612426-61835.5780651334i</v>
      </c>
      <c r="K699" s="57" t="str">
        <f t="shared" si="199"/>
        <v>0.00909089499224254-0.0000109800847079428i</v>
      </c>
      <c r="L699" s="57" t="str">
        <f t="shared" si="200"/>
        <v>0.00075-55.2966164811387i</v>
      </c>
      <c r="M699" s="57" t="str">
        <f t="shared" si="201"/>
        <v>0.00075-8.71270217665003i</v>
      </c>
      <c r="N699" s="57">
        <f t="shared" si="202"/>
        <v>90.158089919749202</v>
      </c>
      <c r="O699" s="57">
        <f t="shared" si="203"/>
        <v>62.324016928582665</v>
      </c>
      <c r="P699" s="371">
        <f t="shared" si="204"/>
        <v>62.324016928582665</v>
      </c>
      <c r="Q699" s="371">
        <f t="shared" si="205"/>
        <v>-89.841910080250798</v>
      </c>
      <c r="R699" s="12">
        <f t="shared" si="206"/>
        <v>90.158089919749202</v>
      </c>
      <c r="S699" s="57">
        <f t="shared" si="207"/>
        <v>1.1992516692995586E-2</v>
      </c>
      <c r="T699" s="12">
        <f t="shared" si="190"/>
        <v>62.324016928582665</v>
      </c>
    </row>
    <row r="700" spans="1:20" x14ac:dyDescent="0.3">
      <c r="A700" s="57">
        <f t="shared" si="191"/>
        <v>75.637539259325635</v>
      </c>
      <c r="B700" s="12">
        <f t="shared" si="208"/>
        <v>12.038088256428971</v>
      </c>
      <c r="C700" s="57" t="str">
        <f t="shared" si="192"/>
        <v>3.60563563363347-1301.82321686184i</v>
      </c>
      <c r="D700" s="57" t="str">
        <f t="shared" si="193"/>
        <v>3.47083332953263-881.396671637262i</v>
      </c>
      <c r="E700" s="57" t="str">
        <f t="shared" si="194"/>
        <v>162.469539329845+0.00718377673375517i</v>
      </c>
      <c r="F700" s="57" t="str">
        <f t="shared" si="195"/>
        <v>3.07957957759054-16542.7282461038i</v>
      </c>
      <c r="G700" s="57" t="str">
        <f t="shared" si="196"/>
        <v>0.999999999354118-0.0000254142131747188i</v>
      </c>
      <c r="H700" s="57" t="str">
        <f t="shared" si="197"/>
        <v>550.000824553762-0.138569504381305i</v>
      </c>
      <c r="I700" s="57" t="str">
        <f t="shared" si="198"/>
        <v>-4.05245804387668-61601.4931159671i</v>
      </c>
      <c r="K700" s="57" t="str">
        <f t="shared" si="199"/>
        <v>0.00909089488488928-0.0000110218088914134i</v>
      </c>
      <c r="L700" s="57" t="str">
        <f t="shared" si="200"/>
        <v>0.00075-55.0872847989027i</v>
      </c>
      <c r="M700" s="57" t="str">
        <f t="shared" si="201"/>
        <v>0.00075-8.67971924352459i</v>
      </c>
      <c r="N700" s="57">
        <f t="shared" si="202"/>
        <v>90.158690652725895</v>
      </c>
      <c r="O700" s="57">
        <f t="shared" si="203"/>
        <v>62.291073565822487</v>
      </c>
      <c r="P700" s="371">
        <f t="shared" si="204"/>
        <v>62.291073565822487</v>
      </c>
      <c r="Q700" s="371">
        <f t="shared" si="205"/>
        <v>-89.841309347274105</v>
      </c>
      <c r="R700" s="12">
        <f t="shared" si="206"/>
        <v>90.158690652725895</v>
      </c>
      <c r="S700" s="57">
        <f t="shared" si="207"/>
        <v>1.2038088256428971E-2</v>
      </c>
      <c r="T700" s="12">
        <f t="shared" si="190"/>
        <v>62.291073565822487</v>
      </c>
    </row>
    <row r="701" spans="1:20" x14ac:dyDescent="0.3">
      <c r="A701" s="57">
        <f t="shared" si="191"/>
        <v>75.924961908511079</v>
      </c>
      <c r="B701" s="12">
        <f t="shared" si="208"/>
        <v>12.083832991803401</v>
      </c>
      <c r="C701" s="57" t="str">
        <f t="shared" si="192"/>
        <v>3.6056355930794-1296.89504775749i</v>
      </c>
      <c r="D701" s="57" t="str">
        <f t="shared" si="193"/>
        <v>3.47083332950369-878.060044343312i</v>
      </c>
      <c r="E701" s="57" t="str">
        <f t="shared" si="194"/>
        <v>162.469539347876+0.00721107511309787i</v>
      </c>
      <c r="F701" s="57" t="str">
        <f t="shared" si="195"/>
        <v>3.07957957757538-16480.1038520619i</v>
      </c>
      <c r="G701" s="57" t="str">
        <f t="shared" si="196"/>
        <v>0.9999999993492-0.0000255107871846573i</v>
      </c>
      <c r="H701" s="57" t="str">
        <f t="shared" si="197"/>
        <v>550.00083083227-0.13909608021112i</v>
      </c>
      <c r="I701" s="57" t="str">
        <f t="shared" si="198"/>
        <v>-4.05245922052149-61368.2943249602i</v>
      </c>
      <c r="K701" s="57" t="str">
        <f t="shared" si="199"/>
        <v>0.00909089477671859-0.0000110636916251972i</v>
      </c>
      <c r="L701" s="57" t="str">
        <f t="shared" si="200"/>
        <v>0.00075-54.8787455657529i</v>
      </c>
      <c r="M701" s="57" t="str">
        <f t="shared" si="201"/>
        <v>0.00075-8.64686117107453i</v>
      </c>
      <c r="N701" s="57">
        <f t="shared" si="202"/>
        <v>90.159293668388116</v>
      </c>
      <c r="O701" s="57">
        <f t="shared" si="203"/>
        <v>62.25813020659654</v>
      </c>
      <c r="P701" s="371">
        <f t="shared" si="204"/>
        <v>62.25813020659654</v>
      </c>
      <c r="Q701" s="371">
        <f t="shared" si="205"/>
        <v>-89.840706331611884</v>
      </c>
      <c r="R701" s="12">
        <f t="shared" si="206"/>
        <v>90.159293668388116</v>
      </c>
      <c r="S701" s="57">
        <f t="shared" si="207"/>
        <v>1.2083832991803401E-2</v>
      </c>
      <c r="T701" s="12">
        <f t="shared" si="190"/>
        <v>62.25813020659654</v>
      </c>
    </row>
    <row r="702" spans="1:20" x14ac:dyDescent="0.3">
      <c r="A702" s="57">
        <f t="shared" si="191"/>
        <v>76.21347676376341</v>
      </c>
      <c r="B702" s="12">
        <f t="shared" si="208"/>
        <v>12.129751557172254</v>
      </c>
      <c r="C702" s="57" t="str">
        <f t="shared" si="192"/>
        <v>3.60563555221649-1291.9855349238i</v>
      </c>
      <c r="D702" s="57" t="str">
        <f t="shared" si="193"/>
        <v>3.47083332947452-874.736048237887i</v>
      </c>
      <c r="E702" s="57" t="str">
        <f t="shared" si="194"/>
        <v>162.469539366044+0.00723847722659982i</v>
      </c>
      <c r="F702" s="57" t="str">
        <f t="shared" si="195"/>
        <v>3.07957957756013-16417.7165298467i</v>
      </c>
      <c r="G702" s="57" t="str">
        <f t="shared" si="196"/>
        <v>0.999999999344244-0.0000256077281758321i</v>
      </c>
      <c r="H702" s="57" t="str">
        <f t="shared" si="197"/>
        <v>550.000837158588-0.139624657163128i</v>
      </c>
      <c r="I702" s="57" t="str">
        <f t="shared" si="198"/>
        <v>-4.05246040612584-61135.9783374704i</v>
      </c>
      <c r="K702" s="57" t="str">
        <f t="shared" si="199"/>
        <v>0.0090908946677242-0.0000111057335117672i</v>
      </c>
      <c r="L702" s="57" t="str">
        <f t="shared" si="200"/>
        <v>0.00075-54.6709957817823i</v>
      </c>
      <c r="M702" s="57" t="str">
        <f t="shared" si="201"/>
        <v>0.00075-8.61412748662538i</v>
      </c>
      <c r="N702" s="57">
        <f t="shared" si="202"/>
        <v>90.15989897540895</v>
      </c>
      <c r="O702" s="57">
        <f t="shared" si="203"/>
        <v>62.225186850931749</v>
      </c>
      <c r="P702" s="371">
        <f t="shared" si="204"/>
        <v>62.225186850931749</v>
      </c>
      <c r="Q702" s="371">
        <f t="shared" si="205"/>
        <v>-89.84010102459105</v>
      </c>
      <c r="R702" s="12">
        <f t="shared" si="206"/>
        <v>90.15989897540895</v>
      </c>
      <c r="S702" s="57">
        <f t="shared" si="207"/>
        <v>1.2129751557172254E-2</v>
      </c>
      <c r="T702" s="12">
        <f t="shared" si="190"/>
        <v>62.225186850931749</v>
      </c>
    </row>
    <row r="703" spans="1:20" x14ac:dyDescent="0.3">
      <c r="A703" s="57">
        <f t="shared" si="191"/>
        <v>76.503087975465718</v>
      </c>
      <c r="B703" s="12">
        <f t="shared" si="208"/>
        <v>12.175844613089509</v>
      </c>
      <c r="C703" s="57" t="str">
        <f t="shared" si="192"/>
        <v>3.6056355110425-1287.09460773579i</v>
      </c>
      <c r="D703" s="57" t="str">
        <f t="shared" si="193"/>
        <v>3.47083332944514-871.424635504185i</v>
      </c>
      <c r="E703" s="57" t="str">
        <f t="shared" si="194"/>
        <v>162.469539384351+0.00726598346845432i</v>
      </c>
      <c r="F703" s="57" t="str">
        <f t="shared" si="195"/>
        <v>3.07957957754475-16355.5653819956i</v>
      </c>
      <c r="G703" s="57" t="str">
        <f t="shared" si="196"/>
        <v>0.999999999339251-0.0000257050375427719i</v>
      </c>
      <c r="H703" s="57" t="str">
        <f t="shared" si="197"/>
        <v>550.000843533072-0.140155242843112i</v>
      </c>
      <c r="I703" s="57" t="str">
        <f t="shared" si="198"/>
        <v>-4.05246160075655-60904.5418115532i</v>
      </c>
      <c r="K703" s="57" t="str">
        <f t="shared" si="199"/>
        <v>0.00909089455789997-0.0000111479351558859i</v>
      </c>
      <c r="L703" s="57" t="str">
        <f t="shared" si="200"/>
        <v>0.00075-54.4640324584401i</v>
      </c>
      <c r="M703" s="57" t="str">
        <f t="shared" si="201"/>
        <v>0.00075-8.58151771929207i</v>
      </c>
      <c r="N703" s="57">
        <f t="shared" si="202"/>
        <v>90.160506582494378</v>
      </c>
      <c r="O703" s="57">
        <f t="shared" si="203"/>
        <v>62.192243498855319</v>
      </c>
      <c r="P703" s="371">
        <f t="shared" si="204"/>
        <v>62.192243498855319</v>
      </c>
      <c r="Q703" s="371">
        <f t="shared" si="205"/>
        <v>-89.839493417505622</v>
      </c>
      <c r="R703" s="12">
        <f t="shared" si="206"/>
        <v>90.160506582494378</v>
      </c>
      <c r="S703" s="57">
        <f t="shared" si="207"/>
        <v>1.217584461308951E-2</v>
      </c>
      <c r="T703" s="12">
        <f t="shared" si="190"/>
        <v>62.192243498855319</v>
      </c>
    </row>
    <row r="704" spans="1:20" x14ac:dyDescent="0.3">
      <c r="A704" s="57">
        <f t="shared" si="191"/>
        <v>76.793799709772486</v>
      </c>
      <c r="B704" s="12">
        <f t="shared" si="208"/>
        <v>12.22211282261925</v>
      </c>
      <c r="C704" s="57" t="str">
        <f t="shared" si="192"/>
        <v>3.605635469555-1282.22219583581i</v>
      </c>
      <c r="D704" s="57" t="str">
        <f t="shared" si="193"/>
        <v>3.47083332941554-868.125758506423i</v>
      </c>
      <c r="E704" s="57" t="str">
        <f t="shared" si="194"/>
        <v>162.469539402798+0.00729359423435278i</v>
      </c>
      <c r="F704" s="57" t="str">
        <f t="shared" si="195"/>
        <v>3.07957957752926-16293.6495144434i</v>
      </c>
      <c r="G704" s="57" t="str">
        <f t="shared" si="196"/>
        <v>0.99999999933422-0.0000258027166853047i</v>
      </c>
      <c r="H704" s="57" t="str">
        <f t="shared" si="197"/>
        <v>550.000849956101-0.14068784488583i</v>
      </c>
      <c r="I704" s="57" t="str">
        <f t="shared" si="198"/>
        <v>-4.05246280448641-60673.9814179175i</v>
      </c>
      <c r="K704" s="57" t="str">
        <f t="shared" si="199"/>
        <v>0.00909089444723937-0.0000111902971646129i</v>
      </c>
      <c r="L704" s="57" t="str">
        <f t="shared" si="200"/>
        <v>0.00075-54.2578526184899i</v>
      </c>
      <c r="M704" s="57" t="str">
        <f t="shared" si="201"/>
        <v>0.00075-8.54903139997218i</v>
      </c>
      <c r="N704" s="57">
        <f t="shared" si="202"/>
        <v>90.161116498383521</v>
      </c>
      <c r="O704" s="57">
        <f t="shared" si="203"/>
        <v>62.159300150394429</v>
      </c>
      <c r="P704" s="371">
        <f t="shared" si="204"/>
        <v>62.159300150394429</v>
      </c>
      <c r="Q704" s="371">
        <f t="shared" si="205"/>
        <v>-89.838883501616479</v>
      </c>
      <c r="R704" s="12">
        <f t="shared" si="206"/>
        <v>90.161116498383521</v>
      </c>
      <c r="S704" s="57">
        <f t="shared" si="207"/>
        <v>1.2222112822619251E-2</v>
      </c>
      <c r="T704" s="12">
        <f t="shared" si="190"/>
        <v>62.159300150394429</v>
      </c>
    </row>
    <row r="705" spans="1:20" x14ac:dyDescent="0.3">
      <c r="A705" s="57">
        <f t="shared" si="191"/>
        <v>77.085616148669629</v>
      </c>
      <c r="B705" s="12">
        <f t="shared" si="208"/>
        <v>12.268556851345204</v>
      </c>
      <c r="C705" s="57" t="str">
        <f t="shared" si="192"/>
        <v>3.60563542775157-1277.36822913261i</v>
      </c>
      <c r="D705" s="57" t="str">
        <f t="shared" si="193"/>
        <v>3.47083332938571-864.839369789149i</v>
      </c>
      <c r="E705" s="57" t="str">
        <f t="shared" si="194"/>
        <v>162.469539421385+0.00732130992149009i</v>
      </c>
      <c r="F705" s="57" t="str">
        <f t="shared" si="195"/>
        <v>3.07957957751365-16231.9680365098i</v>
      </c>
      <c r="G705" s="57" t="str">
        <f t="shared" si="196"/>
        <v>0.99999999932915-0.0000259007670085775i</v>
      </c>
      <c r="H705" s="57" t="str">
        <f t="shared" si="197"/>
        <v>550.000856428032-0.141222470954977i</v>
      </c>
      <c r="I705" s="57" t="str">
        <f t="shared" si="198"/>
        <v>-4.05246401737942-60444.2938398742i</v>
      </c>
      <c r="K705" s="57" t="str">
        <f t="shared" si="199"/>
        <v>0.00909089433573626-0.0000112328201473157i</v>
      </c>
      <c r="L705" s="57" t="str">
        <f t="shared" si="200"/>
        <v>0.00075-54.0524532959652i</v>
      </c>
      <c r="M705" s="57" t="str">
        <f t="shared" si="201"/>
        <v>0.00075-8.51666806133903i</v>
      </c>
      <c r="N705" s="57">
        <f t="shared" si="202"/>
        <v>90.16172873184864</v>
      </c>
      <c r="O705" s="57">
        <f t="shared" si="203"/>
        <v>62.126356805576812</v>
      </c>
      <c r="P705" s="371">
        <f t="shared" si="204"/>
        <v>62.126356805576812</v>
      </c>
      <c r="Q705" s="371">
        <f t="shared" si="205"/>
        <v>-89.83827126815136</v>
      </c>
      <c r="R705" s="12">
        <f t="shared" si="206"/>
        <v>90.16172873184864</v>
      </c>
      <c r="S705" s="57">
        <f t="shared" si="207"/>
        <v>1.2268556851345204E-2</v>
      </c>
      <c r="T705" s="12">
        <f t="shared" si="190"/>
        <v>62.126356805576812</v>
      </c>
    </row>
    <row r="706" spans="1:20" x14ac:dyDescent="0.3">
      <c r="A706" s="57">
        <f t="shared" si="191"/>
        <v>77.378541490034578</v>
      </c>
      <c r="B706" s="12">
        <f t="shared" si="208"/>
        <v>12.315177367380317</v>
      </c>
      <c r="C706" s="57" t="str">
        <f t="shared" si="192"/>
        <v>3.6056353856298-1272.53263780021i</v>
      </c>
      <c r="D706" s="57" t="str">
        <f t="shared" si="193"/>
        <v>3.47083332935564-861.565422076556i</v>
      </c>
      <c r="E706" s="57" t="str">
        <f t="shared" si="194"/>
        <v>162.469539440113+0.0073491309285711i</v>
      </c>
      <c r="F706" s="57" t="str">
        <f t="shared" si="195"/>
        <v>3.07957957749791-16170.5200608858i</v>
      </c>
      <c r="G706" s="57" t="str">
        <f t="shared" si="196"/>
        <v>0.999999999324042-0.0000259991899230772i</v>
      </c>
      <c r="H706" s="57" t="str">
        <f t="shared" si="197"/>
        <v>550.000862949244-0.14175912874347i</v>
      </c>
      <c r="I706" s="57" t="str">
        <f t="shared" si="198"/>
        <v>-4.05246523950829-60215.4757732903i</v>
      </c>
      <c r="K706" s="57" t="str">
        <f t="shared" si="199"/>
        <v>0.00909089422338409-0.000011275504715676i</v>
      </c>
      <c r="L706" s="57" t="str">
        <f t="shared" si="200"/>
        <v>0.00075-53.8478315361279i</v>
      </c>
      <c r="M706" s="57" t="str">
        <f t="shared" si="201"/>
        <v>0.00075-8.48442723783526i</v>
      </c>
      <c r="N706" s="57">
        <f t="shared" si="202"/>
        <v>90.162343291695322</v>
      </c>
      <c r="O706" s="57">
        <f t="shared" si="203"/>
        <v>62.093413464429958</v>
      </c>
      <c r="P706" s="371">
        <f t="shared" si="204"/>
        <v>62.093413464429958</v>
      </c>
      <c r="Q706" s="371">
        <f t="shared" si="205"/>
        <v>-89.837656708304678</v>
      </c>
      <c r="R706" s="12">
        <f t="shared" si="206"/>
        <v>90.162343291695322</v>
      </c>
      <c r="S706" s="57">
        <f t="shared" si="207"/>
        <v>1.2315177367380317E-2</v>
      </c>
      <c r="T706" s="12">
        <f t="shared" si="190"/>
        <v>62.093413464429958</v>
      </c>
    </row>
    <row r="707" spans="1:20" x14ac:dyDescent="0.3">
      <c r="A707" s="57">
        <f t="shared" si="191"/>
        <v>77.672579947696718</v>
      </c>
      <c r="B707" s="12">
        <f t="shared" si="208"/>
        <v>12.361975041376363</v>
      </c>
      <c r="C707" s="57" t="str">
        <f t="shared" si="192"/>
        <v>3.60563534318735-1267.71535227702i</v>
      </c>
      <c r="D707" s="57" t="str">
        <f t="shared" si="193"/>
        <v>3.47083332932536-858.303868271809i</v>
      </c>
      <c r="E707" s="57" t="str">
        <f t="shared" si="194"/>
        <v>162.469539458984+0.00737705765581517i</v>
      </c>
      <c r="F707" s="57" t="str">
        <f t="shared" si="195"/>
        <v>3.07957957748206-16109.3047036217i</v>
      </c>
      <c r="G707" s="57" t="str">
        <f t="shared" si="196"/>
        <v>0.999999999318895-0.0000260979868446506i</v>
      </c>
      <c r="H707" s="57" t="str">
        <f t="shared" si="197"/>
        <v>550.000869520115-0.14229782597346i</v>
      </c>
      <c r="I707" s="57" t="str">
        <f t="shared" si="198"/>
        <v>-4.0524664709446-59987.5239265415i</v>
      </c>
      <c r="K707" s="57" t="str">
        <f t="shared" si="199"/>
        <v>0.00909089411017638-0.0000113183514836999i</v>
      </c>
      <c r="L707" s="57" t="str">
        <f t="shared" si="200"/>
        <v>0.00075-53.6439843954253i</v>
      </c>
      <c r="M707" s="57" t="str">
        <f t="shared" si="201"/>
        <v>0.00075-8.45230846566573i</v>
      </c>
      <c r="N707" s="57">
        <f t="shared" si="202"/>
        <v>90.162960186762575</v>
      </c>
      <c r="O707" s="57">
        <f t="shared" si="203"/>
        <v>62.06047012698189</v>
      </c>
      <c r="P707" s="371">
        <f t="shared" si="204"/>
        <v>62.06047012698189</v>
      </c>
      <c r="Q707" s="371">
        <f t="shared" si="205"/>
        <v>-89.837039813237425</v>
      </c>
      <c r="R707" s="12">
        <f t="shared" si="206"/>
        <v>90.162960186762575</v>
      </c>
      <c r="S707" s="57">
        <f t="shared" si="207"/>
        <v>1.2361975041376363E-2</v>
      </c>
      <c r="T707" s="12">
        <f t="shared" si="190"/>
        <v>62.06047012698189</v>
      </c>
    </row>
    <row r="708" spans="1:20" x14ac:dyDescent="0.3">
      <c r="A708" s="57">
        <f t="shared" si="191"/>
        <v>77.967735751497983</v>
      </c>
      <c r="B708" s="12">
        <f t="shared" si="208"/>
        <v>12.408950546533594</v>
      </c>
      <c r="C708" s="57" t="str">
        <f t="shared" si="192"/>
        <v>3.6056353004217-1262.91630326478i</v>
      </c>
      <c r="D708" s="57" t="str">
        <f t="shared" si="193"/>
        <v>3.47083332929484-855.054661456359i</v>
      </c>
      <c r="E708" s="57" t="str">
        <f t="shared" si="194"/>
        <v>162.469539477999+0.00740509050496282i</v>
      </c>
      <c r="F708" s="57" t="str">
        <f t="shared" si="195"/>
        <v>3.07957957746609-16048.321084114i</v>
      </c>
      <c r="G708" s="57" t="str">
        <f t="shared" si="196"/>
        <v>0.999999999313709-0.0000261971591945244i</v>
      </c>
      <c r="H708" s="57" t="str">
        <f t="shared" si="197"/>
        <v>550.000876141018-0.142838570396428i</v>
      </c>
      <c r="I708" s="57" t="str">
        <f t="shared" si="198"/>
        <v>-4.05246771175708-59760.4350204634i</v>
      </c>
      <c r="K708" s="57" t="str">
        <f t="shared" si="199"/>
        <v>0.00909089399610666-0.0000113613610677271i</v>
      </c>
      <c r="L708" s="57" t="str">
        <f t="shared" si="200"/>
        <v>0.00075-53.4409089414478i</v>
      </c>
      <c r="M708" s="57" t="str">
        <f t="shared" si="201"/>
        <v>0.00075-8.42031128279112i</v>
      </c>
      <c r="N708" s="57">
        <f t="shared" si="202"/>
        <v>90.163579425923075</v>
      </c>
      <c r="O708" s="57">
        <f t="shared" si="203"/>
        <v>62.027526793260861</v>
      </c>
      <c r="P708" s="371">
        <f t="shared" si="204"/>
        <v>62.027526793260861</v>
      </c>
      <c r="Q708" s="371">
        <f t="shared" si="205"/>
        <v>-89.836420574076925</v>
      </c>
      <c r="R708" s="12">
        <f t="shared" si="206"/>
        <v>90.163579425923075</v>
      </c>
      <c r="S708" s="57">
        <f t="shared" si="207"/>
        <v>1.2408950546533595E-2</v>
      </c>
      <c r="T708" s="12">
        <f t="shared" si="190"/>
        <v>62.027526793260861</v>
      </c>
    </row>
    <row r="709" spans="1:20" x14ac:dyDescent="0.3">
      <c r="A709" s="57">
        <f t="shared" si="191"/>
        <v>78.264013147353666</v>
      </c>
      <c r="B709" s="12">
        <f t="shared" si="208"/>
        <v>12.456104558610422</v>
      </c>
      <c r="C709" s="57" t="str">
        <f t="shared" si="192"/>
        <v>3.60563525733044-1258.13542172756i</v>
      </c>
      <c r="D709" s="57" t="str">
        <f t="shared" si="193"/>
        <v>3.47083332926409-851.817754889278i</v>
      </c>
      <c r="E709" s="57" t="str">
        <f t="shared" si="194"/>
        <v>162.469539497158+0.00743322987928127i</v>
      </c>
      <c r="F709" s="57" t="str">
        <f t="shared" si="195"/>
        <v>3.07957957745-15987.5683250929i</v>
      </c>
      <c r="G709" s="57" t="str">
        <f t="shared" si="196"/>
        <v>0.999999999308483-0.0000262967083993262i</v>
      </c>
      <c r="H709" s="57" t="str">
        <f t="shared" si="197"/>
        <v>550.000882812332-0.143381369793351i</v>
      </c>
      <c r="I709" s="57" t="str">
        <f t="shared" si="198"/>
        <v>-4.05246896201738-59534.2057883056i</v>
      </c>
      <c r="K709" s="57" t="str">
        <f t="shared" si="199"/>
        <v>0.00909089388116844-0.0000114045340864387i</v>
      </c>
      <c r="L709" s="57" t="str">
        <f t="shared" si="200"/>
        <v>0.00075-53.2386022528868i</v>
      </c>
      <c r="M709" s="57" t="str">
        <f t="shared" si="201"/>
        <v>0.00075-8.38843522892125i</v>
      </c>
      <c r="N709" s="57">
        <f t="shared" si="202"/>
        <v>90.164201018083105</v>
      </c>
      <c r="O709" s="57">
        <f t="shared" si="203"/>
        <v>61.99458346329525</v>
      </c>
      <c r="P709" s="371">
        <f t="shared" si="204"/>
        <v>61.99458346329525</v>
      </c>
      <c r="Q709" s="371">
        <f t="shared" si="205"/>
        <v>-89.835798981916895</v>
      </c>
      <c r="R709" s="12">
        <f t="shared" si="206"/>
        <v>90.164201018083105</v>
      </c>
      <c r="S709" s="57">
        <f t="shared" si="207"/>
        <v>1.2456104558610421E-2</v>
      </c>
      <c r="T709" s="12">
        <f t="shared" si="190"/>
        <v>61.99458346329525</v>
      </c>
    </row>
    <row r="710" spans="1:20" x14ac:dyDescent="0.3">
      <c r="A710" s="57">
        <f t="shared" si="191"/>
        <v>78.561416397313607</v>
      </c>
      <c r="B710" s="12">
        <f t="shared" si="208"/>
        <v>12.503437755933142</v>
      </c>
      <c r="C710" s="57" t="str">
        <f t="shared" si="192"/>
        <v>3.605635213911-1253.37263889076i</v>
      </c>
      <c r="D710" s="57" t="str">
        <f t="shared" si="193"/>
        <v>3.47083332923309-848.593102006577i</v>
      </c>
      <c r="E710" s="57" t="str">
        <f t="shared" si="194"/>
        <v>162.469539516463+0.00746147618356998i</v>
      </c>
      <c r="F710" s="57" t="str">
        <f t="shared" si="195"/>
        <v>3.07957957743379-15927.0455526097i</v>
      </c>
      <c r="G710" s="57" t="str">
        <f t="shared" si="196"/>
        <v>0.999999999303218-0.0000263966358911047i</v>
      </c>
      <c r="H710" s="57" t="str">
        <f t="shared" si="197"/>
        <v>550.000889534447-0.143926231974794i</v>
      </c>
      <c r="I710" s="57" t="str">
        <f t="shared" si="198"/>
        <v>-4.05247022179776-59308.832975686i</v>
      </c>
      <c r="K710" s="57" t="str">
        <f t="shared" si="199"/>
        <v>0.00909089376535498-0.0000114478711608667i</v>
      </c>
      <c r="L710" s="57" t="str">
        <f t="shared" si="200"/>
        <v>0.00075-53.0370614194927i</v>
      </c>
      <c r="M710" s="57" t="str">
        <f t="shared" si="201"/>
        <v>0.00075-8.35667984550832i</v>
      </c>
      <c r="N710" s="57">
        <f t="shared" si="202"/>
        <v>90.164824972182814</v>
      </c>
      <c r="O710" s="57">
        <f t="shared" si="203"/>
        <v>61.961640137113548</v>
      </c>
      <c r="P710" s="371">
        <f t="shared" si="204"/>
        <v>61.961640137113548</v>
      </c>
      <c r="Q710" s="371">
        <f t="shared" si="205"/>
        <v>-89.835175027817186</v>
      </c>
      <c r="R710" s="12">
        <f t="shared" si="206"/>
        <v>90.164824972182814</v>
      </c>
      <c r="S710" s="57">
        <f t="shared" si="207"/>
        <v>1.2503437755933142E-2</v>
      </c>
      <c r="T710" s="12">
        <f t="shared" si="190"/>
        <v>61.961640137113548</v>
      </c>
    </row>
    <row r="711" spans="1:20" x14ac:dyDescent="0.3">
      <c r="A711" s="57">
        <f t="shared" si="191"/>
        <v>78.859949779623406</v>
      </c>
      <c r="B711" s="12">
        <f t="shared" si="208"/>
        <v>12.550950819405688</v>
      </c>
      <c r="C711" s="57" t="str">
        <f t="shared" si="192"/>
        <v>3.60563517016102-1248.62788624016i</v>
      </c>
      <c r="D711" s="57" t="str">
        <f t="shared" si="193"/>
        <v>3.47083332920188-845.380656420541i</v>
      </c>
      <c r="E711" s="57" t="str">
        <f t="shared" si="194"/>
        <v>162.469539535915+0.00748982982416675i</v>
      </c>
      <c r="F711" s="57" t="str">
        <f t="shared" si="195"/>
        <v>3.07957957741744-15866.7518960238i</v>
      </c>
      <c r="G711" s="57" t="str">
        <f t="shared" si="196"/>
        <v>0.999999999297912-0.0000264969431073503i</v>
      </c>
      <c r="H711" s="57" t="str">
        <f t="shared" si="197"/>
        <v>550.000896307745-0.144473164781016i</v>
      </c>
      <c r="I711" s="57" t="str">
        <f t="shared" si="198"/>
        <v>-4.05247149117045-59084.3133405396i</v>
      </c>
      <c r="K711" s="57" t="str">
        <f t="shared" si="199"/>
        <v>0.00909089364865971-0.0000114913729144026i</v>
      </c>
      <c r="L711" s="57" t="str">
        <f t="shared" si="200"/>
        <v>0.00075-52.8362835420331i</v>
      </c>
      <c r="M711" s="57" t="str">
        <f t="shared" si="201"/>
        <v>0.00075-8.32504467574052i</v>
      </c>
      <c r="N711" s="57">
        <f t="shared" si="202"/>
        <v>90.165451297196313</v>
      </c>
      <c r="O711" s="57">
        <f t="shared" si="203"/>
        <v>61.928696814744654</v>
      </c>
      <c r="P711" s="371">
        <f t="shared" si="204"/>
        <v>61.928696814744654</v>
      </c>
      <c r="Q711" s="371">
        <f t="shared" si="205"/>
        <v>-89.834548702803687</v>
      </c>
      <c r="R711" s="12">
        <f t="shared" si="206"/>
        <v>90.165451297196313</v>
      </c>
      <c r="S711" s="57">
        <f t="shared" si="207"/>
        <v>1.2550950819405689E-2</v>
      </c>
      <c r="T711" s="12">
        <f t="shared" si="190"/>
        <v>61.928696814744654</v>
      </c>
    </row>
    <row r="712" spans="1:20" x14ac:dyDescent="0.3">
      <c r="A712" s="57">
        <f t="shared" si="191"/>
        <v>79.159617588785977</v>
      </c>
      <c r="B712" s="12">
        <f t="shared" si="208"/>
        <v>12.59864443251943</v>
      </c>
      <c r="C712" s="57" t="str">
        <f t="shared" si="192"/>
        <v>3.60563512607785-1243.90109552089i</v>
      </c>
      <c r="D712" s="57" t="str">
        <f t="shared" si="193"/>
        <v>3.47083332917042-842.180371919062i</v>
      </c>
      <c r="E712" s="57" t="str">
        <f t="shared" si="194"/>
        <v>162.469539555515+0.00751829120895374i</v>
      </c>
      <c r="F712" s="57" t="str">
        <f t="shared" si="195"/>
        <v>3.07957957740098-15806.6864879907i</v>
      </c>
      <c r="G712" s="57" t="str">
        <f t="shared" si="196"/>
        <v>0.999999999292566-0.000026597631491016i</v>
      </c>
      <c r="H712" s="57" t="str">
        <f t="shared" si="197"/>
        <v>550.000903132622-0.145022176082099i</v>
      </c>
      <c r="I712" s="57" t="str">
        <f t="shared" si="198"/>
        <v>-4.05247277020916-58860.6436530769i</v>
      </c>
      <c r="K712" s="57" t="str">
        <f t="shared" si="199"/>
        <v>0.0090908935310758-0.0000115350399728067i</v>
      </c>
      <c r="L712" s="57" t="str">
        <f t="shared" si="200"/>
        <v>0.00075-52.6362657322506i</v>
      </c>
      <c r="M712" s="57" t="str">
        <f t="shared" si="201"/>
        <v>0.00075-8.29352926453525i</v>
      </c>
      <c r="N712" s="57">
        <f t="shared" si="202"/>
        <v>90.166080002131793</v>
      </c>
      <c r="O712" s="57">
        <f t="shared" si="203"/>
        <v>61.895753496217495</v>
      </c>
      <c r="P712" s="371">
        <f t="shared" si="204"/>
        <v>61.895753496217495</v>
      </c>
      <c r="Q712" s="371">
        <f t="shared" si="205"/>
        <v>-89.833919997868207</v>
      </c>
      <c r="R712" s="12">
        <f t="shared" si="206"/>
        <v>90.166080002131793</v>
      </c>
      <c r="S712" s="57">
        <f t="shared" si="207"/>
        <v>1.2598644432519431E-2</v>
      </c>
      <c r="T712" s="12">
        <f t="shared" si="190"/>
        <v>61.895753496217495</v>
      </c>
    </row>
    <row r="713" spans="1:20" x14ac:dyDescent="0.3">
      <c r="A713" s="57">
        <f t="shared" si="191"/>
        <v>79.46042413562337</v>
      </c>
      <c r="B713" s="12">
        <f t="shared" si="208"/>
        <v>12.646519281363004</v>
      </c>
      <c r="C713" s="57" t="str">
        <f t="shared" si="192"/>
        <v>3.60563508165906-1239.1921987365i</v>
      </c>
      <c r="D713" s="57" t="str">
        <f t="shared" si="193"/>
        <v>3.47083332913872-838.992202464974i</v>
      </c>
      <c r="E713" s="57" t="str">
        <f t="shared" si="194"/>
        <v>162.469539575265+0.0075468607473627i</v>
      </c>
      <c r="F713" s="57" t="str">
        <f t="shared" si="195"/>
        <v>3.07957957738439-15746.8484644495i</v>
      </c>
      <c r="G713" s="57" t="str">
        <f t="shared" si="196"/>
        <v>0.999999999287179-0.0000266987024905381i</v>
      </c>
      <c r="H713" s="57" t="str">
        <f t="shared" si="197"/>
        <v>550.000910009462-0.145573273778031i</v>
      </c>
      <c r="I713" s="57" t="str">
        <f t="shared" si="198"/>
        <v>-4.0524740589867-58637.8206957339i</v>
      </c>
      <c r="K713" s="57" t="str">
        <f t="shared" si="199"/>
        <v>0.00909089341259663-0.0000115788729642171i</v>
      </c>
      <c r="L713" s="57" t="str">
        <f t="shared" si="200"/>
        <v>0.00075-52.4370051128218i</v>
      </c>
      <c r="M713" s="57" t="str">
        <f t="shared" si="201"/>
        <v>0.00075-8.2621331585328i</v>
      </c>
      <c r="N713" s="57">
        <f t="shared" si="202"/>
        <v>90.166711096031676</v>
      </c>
      <c r="O713" s="57">
        <f t="shared" si="203"/>
        <v>61.862810181561514</v>
      </c>
      <c r="P713" s="371">
        <f t="shared" si="204"/>
        <v>61.862810181561514</v>
      </c>
      <c r="Q713" s="371">
        <f t="shared" si="205"/>
        <v>-89.833288903968324</v>
      </c>
      <c r="R713" s="12">
        <f t="shared" si="206"/>
        <v>90.166711096031676</v>
      </c>
      <c r="S713" s="57">
        <f t="shared" si="207"/>
        <v>1.2646519281363004E-2</v>
      </c>
      <c r="T713" s="12">
        <f t="shared" si="190"/>
        <v>61.862810181561514</v>
      </c>
    </row>
    <row r="714" spans="1:20" x14ac:dyDescent="0.3">
      <c r="A714" s="57">
        <f t="shared" si="191"/>
        <v>79.762373747338728</v>
      </c>
      <c r="B714" s="12">
        <f t="shared" si="208"/>
        <v>12.694576054632183</v>
      </c>
      <c r="C714" s="57" t="str">
        <f t="shared" si="192"/>
        <v>3.60563503690205-1234.50112814791i</v>
      </c>
      <c r="D714" s="57" t="str">
        <f t="shared" si="193"/>
        <v>3.47083332910678-835.816102195389i</v>
      </c>
      <c r="E714" s="57" t="str">
        <f t="shared" si="194"/>
        <v>162.469539595166+0.00757553885038169i</v>
      </c>
      <c r="F714" s="57" t="str">
        <f t="shared" si="195"/>
        <v>3.07957957736768-15687.2369646101i</v>
      </c>
      <c r="G714" s="57" t="str">
        <f t="shared" si="196"/>
        <v>0.999999999281752-0.0000268001575598566i</v>
      </c>
      <c r="H714" s="57" t="str">
        <f t="shared" si="197"/>
        <v>550.00091693867-0.146126465798873i</v>
      </c>
      <c r="I714" s="57" t="str">
        <f t="shared" si="198"/>
        <v>-4.05247535757932-58415.8412631283i</v>
      </c>
      <c r="K714" s="57" t="str">
        <f t="shared" si="199"/>
        <v>0.00909089329321523-0.0000116228725191581i</v>
      </c>
      <c r="L714" s="57" t="str">
        <f t="shared" si="200"/>
        <v>0.00075-52.2384988173159i</v>
      </c>
      <c r="M714" s="57" t="str">
        <f t="shared" si="201"/>
        <v>0.00075-8.23085590608972i</v>
      </c>
      <c r="N714" s="57">
        <f t="shared" si="202"/>
        <v>90.167344587972693</v>
      </c>
      <c r="O714" s="57">
        <f t="shared" si="203"/>
        <v>61.829866870806029</v>
      </c>
      <c r="P714" s="371">
        <f t="shared" si="204"/>
        <v>61.829866870806029</v>
      </c>
      <c r="Q714" s="371">
        <f t="shared" si="205"/>
        <v>-89.832655412027307</v>
      </c>
      <c r="R714" s="12">
        <f t="shared" si="206"/>
        <v>90.167344587972693</v>
      </c>
      <c r="S714" s="57">
        <f t="shared" si="207"/>
        <v>1.2694576054632183E-2</v>
      </c>
      <c r="T714" s="12">
        <f t="shared" si="190"/>
        <v>61.829866870806029</v>
      </c>
    </row>
    <row r="715" spans="1:20" x14ac:dyDescent="0.3">
      <c r="A715" s="57">
        <f t="shared" si="191"/>
        <v>80.065470767578617</v>
      </c>
      <c r="B715" s="12">
        <f t="shared" si="208"/>
        <v>12.742815443639785</v>
      </c>
      <c r="C715" s="57" t="str">
        <f t="shared" si="192"/>
        <v>3.60563499180421-1229.82781627249i</v>
      </c>
      <c r="D715" s="57" t="str">
        <f t="shared" si="193"/>
        <v>3.4708333290746-832.652025421038i</v>
      </c>
      <c r="E715" s="57" t="str">
        <f t="shared" si="194"/>
        <v>162.469539615217+0.00760432593056061i</v>
      </c>
      <c r="F715" s="57" t="str">
        <f t="shared" si="195"/>
        <v>3.07957957735083-15627.8511309409i</v>
      </c>
      <c r="G715" s="57" t="str">
        <f t="shared" si="196"/>
        <v>0.999999999276282-0.000026901998158437i</v>
      </c>
      <c r="H715" s="57" t="str">
        <f t="shared" si="197"/>
        <v>550.000923920635-0.146681760104777i</v>
      </c>
      <c r="I715" s="57" t="str">
        <f t="shared" si="198"/>
        <v>-4.05247666605751-58194.70216201i</v>
      </c>
      <c r="K715" s="57" t="str">
        <f t="shared" si="199"/>
        <v>0.00909089317292488-0.0000116670392705507i</v>
      </c>
      <c r="L715" s="57" t="str">
        <f t="shared" si="200"/>
        <v>0.00075-52.0407439901533i</v>
      </c>
      <c r="M715" s="57" t="str">
        <f t="shared" si="201"/>
        <v>0.00075-8.19969705727205i</v>
      </c>
      <c r="N715" s="57">
        <f t="shared" si="202"/>
        <v>90.167980487066117</v>
      </c>
      <c r="O715" s="57">
        <f t="shared" si="203"/>
        <v>61.796923563980705</v>
      </c>
      <c r="P715" s="371">
        <f t="shared" si="204"/>
        <v>61.796923563980705</v>
      </c>
      <c r="Q715" s="371">
        <f t="shared" si="205"/>
        <v>-89.832019512933883</v>
      </c>
      <c r="R715" s="12">
        <f t="shared" si="206"/>
        <v>90.167980487066117</v>
      </c>
      <c r="S715" s="57">
        <f t="shared" si="207"/>
        <v>1.2742815443639784E-2</v>
      </c>
      <c r="T715" s="12">
        <f t="shared" si="190"/>
        <v>61.796923563980705</v>
      </c>
    </row>
    <row r="716" spans="1:20" x14ac:dyDescent="0.3">
      <c r="A716" s="57">
        <f t="shared" si="191"/>
        <v>80.369719556495411</v>
      </c>
      <c r="B716" s="12">
        <f t="shared" si="208"/>
        <v>12.791238142325616</v>
      </c>
      <c r="C716" s="57" t="str">
        <f t="shared" si="192"/>
        <v>3.60563494636295-1225.17219588309i</v>
      </c>
      <c r="D716" s="57" t="str">
        <f t="shared" si="193"/>
        <v>3.47083332904217-829.499926625613i</v>
      </c>
      <c r="E716" s="57" t="str">
        <f t="shared" si="194"/>
        <v>162.46953963542+0.00763322240201656i</v>
      </c>
      <c r="F716" s="57" t="str">
        <f t="shared" si="195"/>
        <v>3.07957957733386-15568.690109157i</v>
      </c>
      <c r="G716" s="57" t="str">
        <f t="shared" si="196"/>
        <v>0.999999999270772-0.0000270042257512903i</v>
      </c>
      <c r="H716" s="57" t="str">
        <f t="shared" si="197"/>
        <v>550.000930955766-0.14723916468624i</v>
      </c>
      <c r="I716" s="57" t="str">
        <f t="shared" si="198"/>
        <v>-4.05247798450033-57974.4002112204i</v>
      </c>
      <c r="K716" s="57" t="str">
        <f t="shared" si="199"/>
        <v>0.00909089305171857-0.0000117113738537197i</v>
      </c>
      <c r="L716" s="57" t="str">
        <f t="shared" si="200"/>
        <v>0.00075-51.8437377865644i</v>
      </c>
      <c r="M716" s="57" t="str">
        <f t="shared" si="201"/>
        <v>0.00075-8.16865616384942i</v>
      </c>
      <c r="N716" s="57">
        <f t="shared" si="202"/>
        <v>90.168618802457743</v>
      </c>
      <c r="O716" s="57">
        <f t="shared" si="203"/>
        <v>61.763980261115549</v>
      </c>
      <c r="P716" s="371">
        <f t="shared" si="204"/>
        <v>61.763980261115549</v>
      </c>
      <c r="Q716" s="371">
        <f t="shared" si="205"/>
        <v>-89.831381197542257</v>
      </c>
      <c r="R716" s="12">
        <f t="shared" si="206"/>
        <v>90.168618802457743</v>
      </c>
      <c r="S716" s="57">
        <f t="shared" si="207"/>
        <v>1.2791238142325616E-2</v>
      </c>
      <c r="T716" s="12">
        <f t="shared" si="190"/>
        <v>61.763980261115549</v>
      </c>
    </row>
    <row r="717" spans="1:20" x14ac:dyDescent="0.3">
      <c r="A717" s="57">
        <f t="shared" si="191"/>
        <v>80.675124490810106</v>
      </c>
      <c r="B717" s="12">
        <f t="shared" si="208"/>
        <v>12.839844847266454</v>
      </c>
      <c r="C717" s="57" t="str">
        <f t="shared" si="192"/>
        <v>3.60563490057571-1220.53420000705i</v>
      </c>
      <c r="D717" s="57" t="str">
        <f t="shared" si="193"/>
        <v>3.47083332900949-826.359760465116i</v>
      </c>
      <c r="E717" s="57" t="str">
        <f t="shared" si="194"/>
        <v>162.469539655778+0.00766222868044088i</v>
      </c>
      <c r="F717" s="57" t="str">
        <f t="shared" si="195"/>
        <v>3.07957957731676-15509.753048207i</v>
      </c>
      <c r="G717" s="57" t="str">
        <f t="shared" si="196"/>
        <v>0.999999999265219-0.0000271068418089946i</v>
      </c>
      <c r="H717" s="57" t="str">
        <f t="shared" si="197"/>
        <v>550.000938044466-0.147798687564099i</v>
      </c>
      <c r="I717" s="57" t="str">
        <f t="shared" si="198"/>
        <v>-4.05247931298255-57754.9322416408i</v>
      </c>
      <c r="K717" s="57" t="str">
        <f t="shared" si="199"/>
        <v>0.00909089292958933-0.0000117558769064044i</v>
      </c>
      <c r="L717" s="57" t="str">
        <f t="shared" si="200"/>
        <v>0.00075-51.6474773725488i</v>
      </c>
      <c r="M717" s="57" t="str">
        <f t="shared" si="201"/>
        <v>0.00075-8.13773277928814i</v>
      </c>
      <c r="N717" s="57">
        <f t="shared" si="202"/>
        <v>90.169259543328181</v>
      </c>
      <c r="O717" s="57">
        <f t="shared" si="203"/>
        <v>61.731036962240722</v>
      </c>
      <c r="P717" s="371">
        <f t="shared" si="204"/>
        <v>61.731036962240722</v>
      </c>
      <c r="Q717" s="371">
        <f t="shared" si="205"/>
        <v>-89.830740456671819</v>
      </c>
      <c r="R717" s="12">
        <f t="shared" si="206"/>
        <v>90.169259543328181</v>
      </c>
      <c r="S717" s="57">
        <f t="shared" si="207"/>
        <v>1.2839844847266454E-2</v>
      </c>
      <c r="T717" s="12">
        <f t="shared" si="190"/>
        <v>61.731036962240722</v>
      </c>
    </row>
    <row r="718" spans="1:20" x14ac:dyDescent="0.3">
      <c r="A718" s="57">
        <f t="shared" si="191"/>
        <v>80.981689963875183</v>
      </c>
      <c r="B718" s="12">
        <f t="shared" si="208"/>
        <v>12.888636257686066</v>
      </c>
      <c r="C718" s="57" t="str">
        <f t="shared" si="192"/>
        <v>3.60563485443986-1215.91376192525i</v>
      </c>
      <c r="D718" s="57" t="str">
        <f t="shared" si="193"/>
        <v>3.47083332897657-823.231481767203i</v>
      </c>
      <c r="E718" s="57" t="str">
        <f t="shared" si="194"/>
        <v>162.469539676291+0.00769134518310402i</v>
      </c>
      <c r="F718" s="57" t="str">
        <f t="shared" si="195"/>
        <v>3.07957957729953-15451.0391002616i</v>
      </c>
      <c r="G718" s="57" t="str">
        <f t="shared" si="196"/>
        <v>0.999999999259624-0.0000272098478077166i</v>
      </c>
      <c r="H718" s="57" t="str">
        <f t="shared" si="197"/>
        <v>550.000945187138-0.148360336789678i</v>
      </c>
      <c r="I718" s="57" t="str">
        <f t="shared" si="198"/>
        <v>-4.05248065157855-57536.2950961509i</v>
      </c>
      <c r="K718" s="57" t="str">
        <f t="shared" si="199"/>
        <v>0.00909089280653022-0.0000118005490687675i</v>
      </c>
      <c r="L718" s="57" t="str">
        <f t="shared" si="200"/>
        <v>0.00075-51.4519599248345i</v>
      </c>
      <c r="M718" s="57" t="str">
        <f t="shared" si="201"/>
        <v>0.00075-8.10692645874489i</v>
      </c>
      <c r="N718" s="57">
        <f t="shared" si="202"/>
        <v>90.169902718892857</v>
      </c>
      <c r="O718" s="57">
        <f t="shared" si="203"/>
        <v>61.698093667386672</v>
      </c>
      <c r="P718" s="371">
        <f t="shared" si="204"/>
        <v>61.698093667386672</v>
      </c>
      <c r="Q718" s="371">
        <f t="shared" si="205"/>
        <v>-89.830097281107143</v>
      </c>
      <c r="R718" s="12">
        <f t="shared" si="206"/>
        <v>90.169902718892857</v>
      </c>
      <c r="S718" s="57">
        <f t="shared" si="207"/>
        <v>1.2888636257686065E-2</v>
      </c>
      <c r="T718" s="12">
        <f t="shared" si="190"/>
        <v>61.698093667386672</v>
      </c>
    </row>
    <row r="719" spans="1:20" x14ac:dyDescent="0.3">
      <c r="A719" s="57">
        <f t="shared" si="191"/>
        <v>81.289420385737913</v>
      </c>
      <c r="B719" s="12">
        <f t="shared" si="208"/>
        <v>12.937613075465274</v>
      </c>
      <c r="C719" s="57" t="str">
        <f t="shared" si="192"/>
        <v>3.60563480795269-1211.31081517112i</v>
      </c>
      <c r="D719" s="57" t="str">
        <f t="shared" si="193"/>
        <v>3.4708333289434-820.115045530533i</v>
      </c>
      <c r="E719" s="57" t="str">
        <f t="shared" si="194"/>
        <v>162.469539696961+0.00772057232886283i</v>
      </c>
      <c r="F719" s="57" t="str">
        <f t="shared" si="195"/>
        <v>3.07957957728216-15392.547420701i</v>
      </c>
      <c r="G719" s="57" t="str">
        <f t="shared" si="196"/>
        <v>0.999999999253987-0.0000273132452292318i</v>
      </c>
      <c r="H719" s="57" t="str">
        <f t="shared" si="197"/>
        <v>550.000952384203-0.148924120444977i</v>
      </c>
      <c r="I719" s="57" t="str">
        <f t="shared" si="198"/>
        <v>-4.05248200036926-57318.485629583i</v>
      </c>
      <c r="K719" s="57" t="str">
        <f t="shared" si="199"/>
        <v>0.009090892682534-0.0000118453909834034i</v>
      </c>
      <c r="L719" s="57" t="str">
        <f t="shared" si="200"/>
        <v>0.00075-51.2571826308372i</v>
      </c>
      <c r="M719" s="57" t="str">
        <f t="shared" si="201"/>
        <v>0.00075-8.07623675906048i</v>
      </c>
      <c r="N719" s="57">
        <f t="shared" si="202"/>
        <v>90.170548338402241</v>
      </c>
      <c r="O719" s="57">
        <f t="shared" si="203"/>
        <v>61.665150376583881</v>
      </c>
      <c r="P719" s="371">
        <f t="shared" si="204"/>
        <v>61.665150376583881</v>
      </c>
      <c r="Q719" s="371">
        <f t="shared" si="205"/>
        <v>-89.829451661597759</v>
      </c>
      <c r="R719" s="12">
        <f t="shared" si="206"/>
        <v>90.170548338402241</v>
      </c>
      <c r="S719" s="57">
        <f t="shared" si="207"/>
        <v>1.2937613075465274E-2</v>
      </c>
      <c r="T719" s="12">
        <f t="shared" si="190"/>
        <v>61.665150376583881</v>
      </c>
    </row>
    <row r="720" spans="1:20" x14ac:dyDescent="0.3">
      <c r="A720" s="57">
        <f t="shared" si="191"/>
        <v>81.598320183203711</v>
      </c>
      <c r="B720" s="12">
        <f t="shared" si="208"/>
        <v>12.986776005152041</v>
      </c>
      <c r="C720" s="57" t="str">
        <f t="shared" si="192"/>
        <v>3.60563476111156-1206.72529352973i</v>
      </c>
      <c r="D720" s="57" t="str">
        <f t="shared" si="193"/>
        <v>3.47083332890997-817.010406924126i</v>
      </c>
      <c r="E720" s="57" t="str">
        <f t="shared" si="194"/>
        <v>162.469539717788+0.00774991053816524i</v>
      </c>
      <c r="F720" s="57" t="str">
        <f t="shared" si="195"/>
        <v>3.07957957726469-15334.2771681027i</v>
      </c>
      <c r="G720" s="57" t="str">
        <f t="shared" si="196"/>
        <v>0.999999999248306-0.0000274170355609473i</v>
      </c>
      <c r="H720" s="57" t="str">
        <f t="shared" si="197"/>
        <v>550.000959636068-0.149490046642678i</v>
      </c>
      <c r="I720" s="57" t="str">
        <f t="shared" si="198"/>
        <v>-4.05248335943097-57101.5007086739i</v>
      </c>
      <c r="K720" s="57" t="str">
        <f t="shared" si="199"/>
        <v>0.00909089255759363-0.0000118904032953485i</v>
      </c>
      <c r="L720" s="57" t="str">
        <f t="shared" si="200"/>
        <v>0.00075-51.0631426886204i</v>
      </c>
      <c r="M720" s="57" t="str">
        <f t="shared" si="201"/>
        <v>0.00075-8.04566323875321i</v>
      </c>
      <c r="N720" s="57">
        <f t="shared" si="202"/>
        <v>90.171196411141921</v>
      </c>
      <c r="O720" s="57">
        <f t="shared" si="203"/>
        <v>61.632207089863236</v>
      </c>
      <c r="P720" s="371">
        <f t="shared" si="204"/>
        <v>61.632207089863236</v>
      </c>
      <c r="Q720" s="371">
        <f t="shared" si="205"/>
        <v>-89.828803588858079</v>
      </c>
      <c r="R720" s="12">
        <f t="shared" si="206"/>
        <v>90.171196411141921</v>
      </c>
      <c r="S720" s="57">
        <f t="shared" si="207"/>
        <v>1.298677600515204E-2</v>
      </c>
      <c r="T720" s="12">
        <f t="shared" si="190"/>
        <v>61.632207089863236</v>
      </c>
    </row>
    <row r="721" spans="1:20" x14ac:dyDescent="0.3">
      <c r="A721" s="57">
        <f t="shared" si="191"/>
        <v>81.908393799899883</v>
      </c>
      <c r="B721" s="12">
        <f t="shared" si="208"/>
        <v>13.03612575397162</v>
      </c>
      <c r="C721" s="57" t="str">
        <f t="shared" si="192"/>
        <v>3.60563471391376-1202.15713103682i</v>
      </c>
      <c r="D721" s="57" t="str">
        <f t="shared" si="193"/>
        <v>3.47083332887628-813.917521286713i</v>
      </c>
      <c r="E721" s="57" t="str">
        <f t="shared" si="194"/>
        <v>162.469539738773+0.00777936023305711i</v>
      </c>
      <c r="F721" s="57" t="str">
        <f t="shared" si="195"/>
        <v>3.07957957724705-15276.2275042296i</v>
      </c>
      <c r="G721" s="57" t="str">
        <f t="shared" si="196"/>
        <v>0.999999999242583-0.0000275212202959213i</v>
      </c>
      <c r="H721" s="57" t="str">
        <f t="shared" si="197"/>
        <v>550.000966943146-0.150058123526288i</v>
      </c>
      <c r="I721" s="57" t="str">
        <f t="shared" si="198"/>
        <v>-4.05248472883849-56885.3372120225i</v>
      </c>
      <c r="K721" s="57" t="str">
        <f t="shared" si="199"/>
        <v>0.00909089243170202-0.0000119355866520906i</v>
      </c>
      <c r="L721" s="57" t="str">
        <f t="shared" si="200"/>
        <v>0.00075-50.8698373068543i</v>
      </c>
      <c r="M721" s="57" t="str">
        <f t="shared" si="201"/>
        <v>0.00075-8.0152054580128i</v>
      </c>
      <c r="N721" s="57">
        <f t="shared" si="202"/>
        <v>90.171846946432751</v>
      </c>
      <c r="O721" s="57">
        <f t="shared" si="203"/>
        <v>61.59926380725588</v>
      </c>
      <c r="P721" s="371">
        <f t="shared" si="204"/>
        <v>61.59926380725588</v>
      </c>
      <c r="Q721" s="371">
        <f t="shared" si="205"/>
        <v>-89.828153053567249</v>
      </c>
      <c r="R721" s="12">
        <f t="shared" si="206"/>
        <v>90.171846946432751</v>
      </c>
      <c r="S721" s="57">
        <f t="shared" si="207"/>
        <v>1.303612575397162E-2</v>
      </c>
      <c r="T721" s="12">
        <f t="shared" si="190"/>
        <v>61.59926380725588</v>
      </c>
    </row>
    <row r="722" spans="1:20" x14ac:dyDescent="0.3">
      <c r="A722" s="57">
        <f t="shared" si="191"/>
        <v>82.219645696339498</v>
      </c>
      <c r="B722" s="12">
        <f t="shared" si="208"/>
        <v>13.085663031836711</v>
      </c>
      <c r="C722" s="57" t="str">
        <f t="shared" si="192"/>
        <v>3.60563466635656-1197.60626197782i</v>
      </c>
      <c r="D722" s="57" t="str">
        <f t="shared" si="193"/>
        <v>3.47083332884235-810.836344126095i</v>
      </c>
      <c r="E722" s="57" t="str">
        <f t="shared" si="194"/>
        <v>162.469539759918+0.00780892183718844i</v>
      </c>
      <c r="F722" s="57" t="str">
        <f t="shared" si="195"/>
        <v>3.07957957722929-15218.3975940176i</v>
      </c>
      <c r="G722" s="57" t="str">
        <f t="shared" si="196"/>
        <v>0.999999999236815-0.0000276258009328865i</v>
      </c>
      <c r="H722" s="57" t="str">
        <f t="shared" si="197"/>
        <v>550.000974305871-0.150628359270373i</v>
      </c>
      <c r="I722" s="57" t="str">
        <f t="shared" si="198"/>
        <v>-4.05248610867566-56669.9920300449i</v>
      </c>
      <c r="K722" s="57" t="str">
        <f t="shared" si="199"/>
        <v>0.00909089230485168-0.0000119809417035765i</v>
      </c>
      <c r="L722" s="57" t="str">
        <f t="shared" si="200"/>
        <v>0.00075-50.6772637047762i</v>
      </c>
      <c r="M722" s="57" t="str">
        <f t="shared" si="201"/>
        <v>0.00075-7.98486297869375i</v>
      </c>
      <c r="N722" s="57">
        <f t="shared" si="202"/>
        <v>90.172499953630989</v>
      </c>
      <c r="O722" s="57">
        <f t="shared" si="203"/>
        <v>61.566320528793</v>
      </c>
      <c r="P722" s="371">
        <f t="shared" si="204"/>
        <v>61.566320528793</v>
      </c>
      <c r="Q722" s="371">
        <f t="shared" si="205"/>
        <v>-89.827500046369011</v>
      </c>
      <c r="R722" s="12">
        <f t="shared" si="206"/>
        <v>90.172499953630989</v>
      </c>
      <c r="S722" s="57">
        <f t="shared" si="207"/>
        <v>1.3085663031836711E-2</v>
      </c>
      <c r="T722" s="12">
        <f t="shared" si="190"/>
        <v>61.566320528793</v>
      </c>
    </row>
    <row r="723" spans="1:20" x14ac:dyDescent="0.3">
      <c r="A723" s="57">
        <f t="shared" si="191"/>
        <v>82.532080349985591</v>
      </c>
      <c r="B723" s="12">
        <f t="shared" si="208"/>
        <v>13.135388551357691</v>
      </c>
      <c r="C723" s="57" t="str">
        <f t="shared" si="192"/>
        <v>3.60563461843723-1193.07262088696i</v>
      </c>
      <c r="D723" s="57" t="str">
        <f t="shared" si="193"/>
        <v>3.47083332880815-807.766831118505i</v>
      </c>
      <c r="E723" s="57" t="str">
        <f t="shared" si="194"/>
        <v>162.469539781224+0.00783859577581876i</v>
      </c>
      <c r="F723" s="57" t="str">
        <f t="shared" si="195"/>
        <v>3.0795795772114-15160.7866055643i</v>
      </c>
      <c r="G723" s="57" t="str">
        <f t="shared" si="196"/>
        <v>0.999999999231004-0.0000277307789762703i</v>
      </c>
      <c r="H723" s="57" t="str">
        <f t="shared" si="197"/>
        <v>550.000981724656-0.151200762080487i</v>
      </c>
      <c r="I723" s="57" t="str">
        <f t="shared" si="198"/>
        <v>-4.05248749901814-56455.4620649283i</v>
      </c>
      <c r="K723" s="57" t="str">
        <f t="shared" si="199"/>
        <v>0.00909089217703551-0.0000120264691022237i</v>
      </c>
      <c r="L723" s="57" t="str">
        <f t="shared" si="200"/>
        <v>0.00075-50.4854191121502i</v>
      </c>
      <c r="M723" s="57" t="str">
        <f t="shared" si="201"/>
        <v>0.00075-7.95463536430936i</v>
      </c>
      <c r="N723" s="57">
        <f t="shared" si="202"/>
        <v>90.173155442128447</v>
      </c>
      <c r="O723" s="57">
        <f t="shared" si="203"/>
        <v>61.533377254506199</v>
      </c>
      <c r="P723" s="371">
        <f t="shared" si="204"/>
        <v>61.533377254506199</v>
      </c>
      <c r="Q723" s="371">
        <f t="shared" si="205"/>
        <v>-89.826844557871553</v>
      </c>
      <c r="R723" s="12">
        <f t="shared" si="206"/>
        <v>90.173155442128447</v>
      </c>
      <c r="S723" s="57">
        <f t="shared" si="207"/>
        <v>1.3135388551357692E-2</v>
      </c>
      <c r="T723" s="12">
        <f t="shared" si="190"/>
        <v>61.533377254506199</v>
      </c>
    </row>
    <row r="724" spans="1:20" x14ac:dyDescent="0.3">
      <c r="A724" s="57">
        <f t="shared" si="191"/>
        <v>82.845702255315544</v>
      </c>
      <c r="B724" s="12">
        <f t="shared" si="208"/>
        <v>13.18530302785285</v>
      </c>
      <c r="C724" s="57" t="str">
        <f t="shared" si="192"/>
        <v>3.60563457015308-1188.55614254631i</v>
      </c>
      <c r="D724" s="57" t="str">
        <f t="shared" si="193"/>
        <v>3.47083332877371-804.708938107968i</v>
      </c>
      <c r="E724" s="57" t="str">
        <f t="shared" si="194"/>
        <v>162.469539802693+0.00786838247582393i</v>
      </c>
      <c r="F724" s="57" t="str">
        <f t="shared" si="195"/>
        <v>3.07957957719337-15103.3937101161i</v>
      </c>
      <c r="G724" s="57" t="str">
        <f t="shared" si="196"/>
        <v>0.999999999225148-0.0000278361559362171i</v>
      </c>
      <c r="H724" s="57" t="str">
        <f t="shared" si="197"/>
        <v>550.000989199931-0.15177534019345i</v>
      </c>
      <c r="I724" s="57" t="str">
        <f t="shared" si="198"/>
        <v>-4.05248889994789-56241.7442305867i</v>
      </c>
      <c r="K724" s="57" t="str">
        <f t="shared" si="199"/>
        <v>0.00909089204824609-0.0000120721695029278i</v>
      </c>
      <c r="L724" s="57" t="str">
        <f t="shared" si="200"/>
        <v>0.00075-50.2943007692271i</v>
      </c>
      <c r="M724" s="57" t="str">
        <f t="shared" si="201"/>
        <v>0.00075-7.92452218002524i</v>
      </c>
      <c r="N724" s="57">
        <f t="shared" si="202"/>
        <v>90.173813421352577</v>
      </c>
      <c r="O724" s="57">
        <f t="shared" si="203"/>
        <v>61.500433984427438</v>
      </c>
      <c r="P724" s="371">
        <f t="shared" si="204"/>
        <v>61.500433984427438</v>
      </c>
      <c r="Q724" s="371">
        <f t="shared" si="205"/>
        <v>-89.826186578647423</v>
      </c>
      <c r="R724" s="12">
        <f t="shared" si="206"/>
        <v>90.173813421352577</v>
      </c>
      <c r="S724" s="57">
        <f t="shared" si="207"/>
        <v>1.3185303027852851E-2</v>
      </c>
      <c r="T724" s="12">
        <f t="shared" si="190"/>
        <v>61.500433984427438</v>
      </c>
    </row>
    <row r="725" spans="1:20" x14ac:dyDescent="0.3">
      <c r="A725" s="57">
        <f t="shared" si="191"/>
        <v>83.16051592388574</v>
      </c>
      <c r="B725" s="12">
        <f t="shared" si="208"/>
        <v>13.235407179358692</v>
      </c>
      <c r="C725" s="57" t="str">
        <f t="shared" si="192"/>
        <v>3.60563452150117-1184.05676198478i</v>
      </c>
      <c r="D725" s="57" t="str">
        <f t="shared" si="193"/>
        <v>3.47083332873898-801.662621105666i</v>
      </c>
      <c r="E725" s="57" t="str">
        <f t="shared" si="194"/>
        <v>162.469539824323+0.00789828236570181i</v>
      </c>
      <c r="F725" s="57" t="str">
        <f t="shared" si="195"/>
        <v>3.07957957717519-15046.2180820571i</v>
      </c>
      <c r="G725" s="57" t="str">
        <f t="shared" si="196"/>
        <v>0.999999999219248-0.0000279419333286099i</v>
      </c>
      <c r="H725" s="57" t="str">
        <f t="shared" si="197"/>
        <v>550.000996732124-0.152352101877364i</v>
      </c>
      <c r="I725" s="57" t="str">
        <f t="shared" si="198"/>
        <v>-4.05249031154384-56028.8354526179i</v>
      </c>
      <c r="K725" s="57" t="str">
        <f t="shared" si="199"/>
        <v>0.00909089191847604-0.0000121180435630735i</v>
      </c>
      <c r="L725" s="57" t="str">
        <f t="shared" si="200"/>
        <v>0.00075-50.1039059267055i</v>
      </c>
      <c r="M725" s="57" t="str">
        <f t="shared" si="201"/>
        <v>0.00075-7.89452299265316i</v>
      </c>
      <c r="N725" s="57">
        <f t="shared" si="202"/>
        <v>90.174473900766671</v>
      </c>
      <c r="O725" s="57">
        <f t="shared" si="203"/>
        <v>61.467490718588493</v>
      </c>
      <c r="P725" s="371">
        <f t="shared" si="204"/>
        <v>61.467490718588493</v>
      </c>
      <c r="Q725" s="371">
        <f t="shared" si="205"/>
        <v>-89.825526099233329</v>
      </c>
      <c r="R725" s="12">
        <f t="shared" si="206"/>
        <v>90.174473900766671</v>
      </c>
      <c r="S725" s="57">
        <f t="shared" si="207"/>
        <v>1.3235407179358692E-2</v>
      </c>
      <c r="T725" s="12">
        <f t="shared" si="190"/>
        <v>61.467490718588493</v>
      </c>
    </row>
    <row r="726" spans="1:20" x14ac:dyDescent="0.3">
      <c r="A726" s="57">
        <f t="shared" si="191"/>
        <v>83.476525884396509</v>
      </c>
      <c r="B726" s="12">
        <f t="shared" si="208"/>
        <v>13.285701726640255</v>
      </c>
      <c r="C726" s="57" t="str">
        <f t="shared" si="192"/>
        <v>3.60563447247891-1179.5744144773i</v>
      </c>
      <c r="D726" s="57" t="str">
        <f t="shared" si="193"/>
        <v>3.470833328704-798.627836289305i</v>
      </c>
      <c r="E726" s="57" t="str">
        <f t="shared" si="194"/>
        <v>162.46953984612+0.00792829587557833i</v>
      </c>
      <c r="F726" s="57" t="str">
        <f t="shared" si="195"/>
        <v>3.07957957715689-14989.2588988965i</v>
      </c>
      <c r="G726" s="57" t="str">
        <f t="shared" si="196"/>
        <v>0.999999999213303-0.0000280481126750918i</v>
      </c>
      <c r="H726" s="57" t="str">
        <f t="shared" si="197"/>
        <v>550.001004321672-0.152931055431827i</v>
      </c>
      <c r="I726" s="57" t="str">
        <f t="shared" si="198"/>
        <v>-4.05249173389044-55816.732668257i</v>
      </c>
      <c r="K726" s="57" t="str">
        <f t="shared" si="199"/>
        <v>0.00909089178771784-0.0000121640919425422i</v>
      </c>
      <c r="L726" s="57" t="str">
        <f t="shared" si="200"/>
        <v>0.00075-49.9142318456918i</v>
      </c>
      <c r="M726" s="57" t="str">
        <f t="shared" si="201"/>
        <v>0.00075-7.86463737064471i</v>
      </c>
      <c r="N726" s="57">
        <f t="shared" si="202"/>
        <v>90.175136889869947</v>
      </c>
      <c r="O726" s="57">
        <f t="shared" si="203"/>
        <v>61.434547457021893</v>
      </c>
      <c r="P726" s="371">
        <f t="shared" si="204"/>
        <v>61.434547457021893</v>
      </c>
      <c r="Q726" s="371">
        <f t="shared" si="205"/>
        <v>-89.824863110130053</v>
      </c>
      <c r="R726" s="12">
        <f t="shared" si="206"/>
        <v>90.175136889869947</v>
      </c>
      <c r="S726" s="57">
        <f t="shared" si="207"/>
        <v>1.3285701726640255E-2</v>
      </c>
      <c r="T726" s="12">
        <f t="shared" si="190"/>
        <v>61.434547457021893</v>
      </c>
    </row>
    <row r="727" spans="1:20" x14ac:dyDescent="0.3">
      <c r="A727" s="57">
        <f t="shared" si="191"/>
        <v>83.793736682757213</v>
      </c>
      <c r="B727" s="12">
        <f t="shared" si="208"/>
        <v>13.336187393201488</v>
      </c>
      <c r="C727" s="57" t="str">
        <f t="shared" si="192"/>
        <v>3.60563442308333-1175.10903554378i</v>
      </c>
      <c r="D727" s="57" t="str">
        <f t="shared" si="193"/>
        <v>3.47083332866875-795.604540002489i</v>
      </c>
      <c r="E727" s="57" t="str">
        <f t="shared" si="194"/>
        <v>162.469539868083+0.00795842343721461i</v>
      </c>
      <c r="F727" s="57" t="str">
        <f t="shared" si="195"/>
        <v>3.07957957713845-14932.5153412574i</v>
      </c>
      <c r="G727" s="57" t="str">
        <f t="shared" si="196"/>
        <v>0.999999999207313-0.0000281546955030885i</v>
      </c>
      <c r="H727" s="57" t="str">
        <f t="shared" si="197"/>
        <v>550.001011969011-0.153512209187928i</v>
      </c>
      <c r="I727" s="57" t="str">
        <f t="shared" si="198"/>
        <v>-4.0524931670662-55605.4328263346i</v>
      </c>
      <c r="K727" s="57" t="str">
        <f t="shared" si="199"/>
        <v>0.00909089165596399-0.0000122103153037238i</v>
      </c>
      <c r="L727" s="57" t="str">
        <f t="shared" si="200"/>
        <v>0.00075-49.7252757976608i</v>
      </c>
      <c r="M727" s="57" t="str">
        <f t="shared" si="201"/>
        <v>0.00075-7.83486488408519i</v>
      </c>
      <c r="N727" s="57">
        <f t="shared" si="202"/>
        <v>90.175802398197689</v>
      </c>
      <c r="O727" s="57">
        <f t="shared" si="203"/>
        <v>61.40160419976003</v>
      </c>
      <c r="P727" s="371">
        <f t="shared" si="204"/>
        <v>61.40160419976003</v>
      </c>
      <c r="Q727" s="371">
        <f t="shared" si="205"/>
        <v>-89.824197601802311</v>
      </c>
      <c r="R727" s="12">
        <f t="shared" si="206"/>
        <v>90.175802398197689</v>
      </c>
      <c r="S727" s="57">
        <f t="shared" si="207"/>
        <v>1.3336187393201488E-2</v>
      </c>
      <c r="T727" s="12">
        <f t="shared" si="190"/>
        <v>61.40160419976003</v>
      </c>
    </row>
    <row r="728" spans="1:20" x14ac:dyDescent="0.3">
      <c r="A728" s="57">
        <f t="shared" si="191"/>
        <v>84.112152882151705</v>
      </c>
      <c r="B728" s="12">
        <f t="shared" si="208"/>
        <v>13.386864905295655</v>
      </c>
      <c r="C728" s="57" t="str">
        <f t="shared" si="192"/>
        <v>3.60563437331165-1170.66056094824i</v>
      </c>
      <c r="D728" s="57" t="str">
        <f t="shared" si="193"/>
        <v>3.47083332863323-792.592688754084i</v>
      </c>
      <c r="E728" s="57" t="str">
        <f t="shared" si="194"/>
        <v>162.469539890213+0.00798866548401212i</v>
      </c>
      <c r="F728" s="57" t="str">
        <f t="shared" si="195"/>
        <v>3.07957957711985-14875.9865928647i</v>
      </c>
      <c r="G728" s="57" t="str">
        <f t="shared" si="196"/>
        <v>0.999999999201277-0.0000282616833458298i</v>
      </c>
      <c r="H728" s="57" t="str">
        <f t="shared" si="197"/>
        <v>550.001019674581-0.154095571508498i</v>
      </c>
      <c r="I728" s="57" t="str">
        <f t="shared" si="198"/>
        <v>-4.05249461115633-55394.9328872316i</v>
      </c>
      <c r="K728" s="57" t="str">
        <f t="shared" si="199"/>
        <v>0.00909089152320688-0.000012256714311524i</v>
      </c>
      <c r="L728" s="57" t="str">
        <f t="shared" si="200"/>
        <v>0.00075-49.537035064416i</v>
      </c>
      <c r="M728" s="57" t="str">
        <f t="shared" si="201"/>
        <v>0.00075-7.80520510468742i</v>
      </c>
      <c r="N728" s="57">
        <f t="shared" si="202"/>
        <v>90.176470435321463</v>
      </c>
      <c r="O728" s="57">
        <f t="shared" si="203"/>
        <v>61.368660946835647</v>
      </c>
      <c r="P728" s="371">
        <f t="shared" si="204"/>
        <v>61.368660946835647</v>
      </c>
      <c r="Q728" s="371">
        <f t="shared" si="205"/>
        <v>-89.823529564678537</v>
      </c>
      <c r="R728" s="12">
        <f t="shared" si="206"/>
        <v>90.176470435321463</v>
      </c>
      <c r="S728" s="57">
        <f t="shared" si="207"/>
        <v>1.3386864905295654E-2</v>
      </c>
      <c r="T728" s="12">
        <f t="shared" si="190"/>
        <v>61.368660946835647</v>
      </c>
    </row>
    <row r="729" spans="1:20" x14ac:dyDescent="0.3">
      <c r="A729" s="57">
        <f t="shared" si="191"/>
        <v>84.431779063103875</v>
      </c>
      <c r="B729" s="12">
        <f t="shared" si="208"/>
        <v>13.437734991935779</v>
      </c>
      <c r="C729" s="57" t="str">
        <f t="shared" si="192"/>
        <v>3.60563432316095-1166.2289266979i</v>
      </c>
      <c r="D729" s="57" t="str">
        <f t="shared" si="193"/>
        <v>3.47083332859743-789.592239217599i</v>
      </c>
      <c r="E729" s="57" t="str">
        <f t="shared" si="194"/>
        <v>162.469539912511+0.00801902245101905i</v>
      </c>
      <c r="F729" s="57" t="str">
        <f t="shared" si="195"/>
        <v>3.07957957710111-14819.6718405334i</v>
      </c>
      <c r="G729" s="57" t="str">
        <f t="shared" si="196"/>
        <v>0.999999999195195-0.0000283690777423713i</v>
      </c>
      <c r="H729" s="57" t="str">
        <f t="shared" si="197"/>
        <v>550.00102743882-0.154681150788109i</v>
      </c>
      <c r="I729" s="57" t="str">
        <f t="shared" si="198"/>
        <v>-4.05249606624047-55185.2298228354i</v>
      </c>
      <c r="K729" s="57" t="str">
        <f t="shared" si="199"/>
        <v>0.00909089138943898-0.0000123032896333759i</v>
      </c>
      <c r="L729" s="57" t="str">
        <f t="shared" si="200"/>
        <v>0.00075-49.3495069380515i</v>
      </c>
      <c r="M729" s="57" t="str">
        <f t="shared" si="201"/>
        <v>0.00075-7.7756576057854i</v>
      </c>
      <c r="N729" s="57">
        <f t="shared" si="202"/>
        <v>90.177141010849056</v>
      </c>
      <c r="O729" s="57">
        <f t="shared" si="203"/>
        <v>61.335717698281933</v>
      </c>
      <c r="P729" s="371">
        <f t="shared" si="204"/>
        <v>61.335717698281933</v>
      </c>
      <c r="Q729" s="371">
        <f t="shared" si="205"/>
        <v>-89.822858989150944</v>
      </c>
      <c r="R729" s="12">
        <f t="shared" si="206"/>
        <v>90.177141010849056</v>
      </c>
      <c r="S729" s="57">
        <f t="shared" si="207"/>
        <v>1.3437734991935778E-2</v>
      </c>
      <c r="T729" s="12">
        <f t="shared" si="190"/>
        <v>61.335717698281933</v>
      </c>
    </row>
    <row r="730" spans="1:20" x14ac:dyDescent="0.3">
      <c r="A730" s="57">
        <f t="shared" si="191"/>
        <v>84.752619823543668</v>
      </c>
      <c r="B730" s="12">
        <f t="shared" si="208"/>
        <v>13.488798384905134</v>
      </c>
      <c r="C730" s="57" t="str">
        <f t="shared" si="192"/>
        <v>3.60563427262842-1161.81406904219i</v>
      </c>
      <c r="D730" s="57" t="str">
        <f t="shared" si="193"/>
        <v>3.47083332856138-786.603148230561i</v>
      </c>
      <c r="E730" s="57" t="str">
        <f t="shared" si="194"/>
        <v>162.469539934979+0.00804949477493763i</v>
      </c>
      <c r="F730" s="57" t="str">
        <f t="shared" si="195"/>
        <v>3.07957957708224-14763.5702741568i</v>
      </c>
      <c r="G730" s="57" t="str">
        <f t="shared" si="196"/>
        <v>0.999999999189067-0.0000284768802376179i</v>
      </c>
      <c r="H730" s="57" t="str">
        <f t="shared" si="197"/>
        <v>550.001035262183-0.155268955453319i</v>
      </c>
      <c r="I730" s="57" t="str">
        <f t="shared" si="198"/>
        <v>-4.05249753240488-54976.3206164974i</v>
      </c>
      <c r="K730" s="57" t="str">
        <f t="shared" si="199"/>
        <v>0.00909089125465247-0.0000123500419392475i</v>
      </c>
      <c r="L730" s="57" t="str">
        <f t="shared" si="200"/>
        <v>0.00075-49.1626887209119i</v>
      </c>
      <c r="M730" s="57" t="str">
        <f t="shared" si="201"/>
        <v>0.00075-7.74622196232854i</v>
      </c>
      <c r="N730" s="57">
        <f t="shared" si="202"/>
        <v>90.177814134424935</v>
      </c>
      <c r="O730" s="57">
        <f t="shared" si="203"/>
        <v>61.302774454131978</v>
      </c>
      <c r="P730" s="371">
        <f t="shared" si="204"/>
        <v>61.302774454131978</v>
      </c>
      <c r="Q730" s="371">
        <f t="shared" si="205"/>
        <v>-89.822185865575065</v>
      </c>
      <c r="R730" s="12">
        <f t="shared" si="206"/>
        <v>90.177814134424935</v>
      </c>
      <c r="S730" s="57">
        <f t="shared" si="207"/>
        <v>1.3488798384905135E-2</v>
      </c>
      <c r="T730" s="12">
        <f t="shared" si="190"/>
        <v>61.302774454131978</v>
      </c>
    </row>
    <row r="731" spans="1:20" x14ac:dyDescent="0.3">
      <c r="A731" s="57">
        <f t="shared" si="191"/>
        <v>85.074679778873147</v>
      </c>
      <c r="B731" s="12">
        <f t="shared" si="208"/>
        <v>13.540055818767774</v>
      </c>
      <c r="C731" s="57" t="str">
        <f t="shared" si="192"/>
        <v>3.60563422171109-1157.41592447192i</v>
      </c>
      <c r="D731" s="57" t="str">
        <f t="shared" si="193"/>
        <v>3.47083332852505-783.625372793892i</v>
      </c>
      <c r="E731" s="57" t="str">
        <f t="shared" si="194"/>
        <v>162.469539957618+0.0080800828941287i</v>
      </c>
      <c r="F731" s="57" t="str">
        <f t="shared" si="195"/>
        <v>3.07957957706323-14707.6810866952i</v>
      </c>
      <c r="G731" s="57" t="str">
        <f t="shared" si="196"/>
        <v>0.999999999182893-0.0000285850923823443i</v>
      </c>
      <c r="H731" s="57" t="str">
        <f t="shared" si="197"/>
        <v>550.001043145115-0.155858993962689i</v>
      </c>
      <c r="I731" s="57" t="str">
        <f t="shared" si="198"/>
        <v>-4.05249900973289-54768.2022629886i</v>
      </c>
      <c r="K731" s="57" t="str">
        <f t="shared" si="199"/>
        <v>0.00909089111883965-0.0000123969719016531i</v>
      </c>
      <c r="L731" s="57" t="str">
        <f t="shared" si="200"/>
        <v>0.00075-48.9765777255547i</v>
      </c>
      <c r="M731" s="57" t="str">
        <f t="shared" si="201"/>
        <v>0.00075-7.71689775087521i</v>
      </c>
      <c r="N731" s="57">
        <f t="shared" si="202"/>
        <v>90.178489815730046</v>
      </c>
      <c r="O731" s="57">
        <f t="shared" si="203"/>
        <v>61.269831214419462</v>
      </c>
      <c r="P731" s="371">
        <f t="shared" si="204"/>
        <v>61.269831214419462</v>
      </c>
      <c r="Q731" s="371">
        <f t="shared" si="205"/>
        <v>-89.821510184269954</v>
      </c>
      <c r="R731" s="12">
        <f t="shared" si="206"/>
        <v>90.178489815730046</v>
      </c>
      <c r="S731" s="57">
        <f t="shared" si="207"/>
        <v>1.3540055818767775E-2</v>
      </c>
      <c r="T731" s="12">
        <f t="shared" si="190"/>
        <v>61.269831214419462</v>
      </c>
    </row>
    <row r="732" spans="1:20" x14ac:dyDescent="0.3">
      <c r="A732" s="57">
        <f t="shared" si="191"/>
        <v>85.397963562032857</v>
      </c>
      <c r="B732" s="12">
        <f t="shared" si="208"/>
        <v>13.591508030879092</v>
      </c>
      <c r="C732" s="57" t="str">
        <f t="shared" si="192"/>
        <v>3.60563417040607-1153.03442971828i</v>
      </c>
      <c r="D732" s="57" t="str">
        <f t="shared" si="193"/>
        <v>3.47083332848843-780.658870071292i</v>
      </c>
      <c r="E732" s="57" t="str">
        <f t="shared" si="194"/>
        <v>162.469539980429+0.00811078724861973i</v>
      </c>
      <c r="F732" s="57" t="str">
        <f t="shared" si="195"/>
        <v>3.07957957704407-14652.0034741636i</v>
      </c>
      <c r="G732" s="57" t="str">
        <f t="shared" si="196"/>
        <v>0.999999999176671-0.0000286937157332186i</v>
      </c>
      <c r="H732" s="57" t="str">
        <f t="shared" si="197"/>
        <v>550.001051088071-0.156451274806985i</v>
      </c>
      <c r="I732" s="57" t="str">
        <f t="shared" si="198"/>
        <v>-4.05250049831167-54560.8717684557i</v>
      </c>
      <c r="K732" s="57" t="str">
        <f t="shared" si="199"/>
        <v>0.00909089098199268-0.0000124440801956616i</v>
      </c>
      <c r="L732" s="57" t="str">
        <f t="shared" si="200"/>
        <v>0.00075-48.7911712747109i</v>
      </c>
      <c r="M732" s="57" t="str">
        <f t="shared" si="201"/>
        <v>0.00075-7.68768454958683i</v>
      </c>
      <c r="N732" s="57">
        <f t="shared" si="202"/>
        <v>90.179168064482127</v>
      </c>
      <c r="O732" s="57">
        <f t="shared" si="203"/>
        <v>61.236887979178007</v>
      </c>
      <c r="P732" s="371">
        <f t="shared" si="204"/>
        <v>61.236887979178007</v>
      </c>
      <c r="Q732" s="371">
        <f t="shared" si="205"/>
        <v>-89.820831935517873</v>
      </c>
      <c r="R732" s="12">
        <f t="shared" si="206"/>
        <v>90.179168064482127</v>
      </c>
      <c r="S732" s="57">
        <f t="shared" si="207"/>
        <v>1.3591508030879093E-2</v>
      </c>
      <c r="T732" s="12">
        <f t="shared" si="190"/>
        <v>61.236887979178007</v>
      </c>
    </row>
    <row r="733" spans="1:20" x14ac:dyDescent="0.3">
      <c r="A733" s="57">
        <f t="shared" si="191"/>
        <v>85.722475823568601</v>
      </c>
      <c r="B733" s="12">
        <f t="shared" si="208"/>
        <v>13.643155761396434</v>
      </c>
      <c r="C733" s="57" t="str">
        <f t="shared" si="192"/>
        <v>3.60563411871038-1148.66952175203i</v>
      </c>
      <c r="D733" s="57" t="str">
        <f t="shared" si="193"/>
        <v>3.47083332845154-777.703597388626i</v>
      </c>
      <c r="E733" s="57" t="str">
        <f t="shared" si="194"/>
        <v>162.469540003414+0.00814160828010942i</v>
      </c>
      <c r="F733" s="57" t="str">
        <f t="shared" si="195"/>
        <v>3.07957957702476-14596.5366356211i</v>
      </c>
      <c r="G733" s="57" t="str">
        <f t="shared" si="196"/>
        <v>0.999999999170401-0.0000288027518528244i</v>
      </c>
      <c r="H733" s="57" t="str">
        <f t="shared" si="197"/>
        <v>550.001059091508-0.157045806509209i</v>
      </c>
      <c r="I733" s="57" t="str">
        <f t="shared" si="198"/>
        <v>-4.05250199822429-54354.326150381i</v>
      </c>
      <c r="K733" s="57" t="str">
        <f t="shared" si="199"/>
        <v>0.00909089084410372-0.0000124913674989078i</v>
      </c>
      <c r="L733" s="57" t="str">
        <f t="shared" si="200"/>
        <v>0.00075-48.6064667012461i</v>
      </c>
      <c r="M733" s="57" t="str">
        <f t="shared" si="201"/>
        <v>0.00075-7.65858193822154i</v>
      </c>
      <c r="N733" s="57">
        <f t="shared" si="202"/>
        <v>90.17984889043592</v>
      </c>
      <c r="O733" s="57">
        <f t="shared" si="203"/>
        <v>61.203944748441884</v>
      </c>
      <c r="P733" s="371">
        <f t="shared" si="204"/>
        <v>61.203944748441884</v>
      </c>
      <c r="Q733" s="371">
        <f t="shared" si="205"/>
        <v>-89.82015110956408</v>
      </c>
      <c r="R733" s="12">
        <f t="shared" si="206"/>
        <v>90.17984889043592</v>
      </c>
      <c r="S733" s="57">
        <f t="shared" si="207"/>
        <v>1.3643155761396434E-2</v>
      </c>
      <c r="T733" s="12">
        <f t="shared" si="190"/>
        <v>61.203944748441884</v>
      </c>
    </row>
    <row r="734" spans="1:20" x14ac:dyDescent="0.3">
      <c r="A734" s="57">
        <f t="shared" si="191"/>
        <v>86.048221231698165</v>
      </c>
      <c r="B734" s="12">
        <f t="shared" si="208"/>
        <v>13.694999753289741</v>
      </c>
      <c r="C734" s="57" t="str">
        <f t="shared" si="192"/>
        <v>3.60563406662105-1144.32113778247i</v>
      </c>
      <c r="D734" s="57" t="str">
        <f t="shared" si="193"/>
        <v>3.47083332841436-774.7595122333i</v>
      </c>
      <c r="E734" s="57" t="str">
        <f t="shared" si="194"/>
        <v>162.469540026574+0.00817254643197618i</v>
      </c>
      <c r="F734" s="57" t="str">
        <f t="shared" si="195"/>
        <v>3.0795795770053-14541.2797731585i</v>
      </c>
      <c r="G734" s="57" t="str">
        <f t="shared" si="196"/>
        <v>0.999999999164085-0.0000289122023096824i</v>
      </c>
      <c r="H734" s="57" t="str">
        <f t="shared" si="197"/>
        <v>550.001067155887-0.157642597624809i</v>
      </c>
      <c r="I734" s="57" t="str">
        <f t="shared" si="198"/>
        <v>-4.05250350955747-54148.562437536i</v>
      </c>
      <c r="K734" s="57" t="str">
        <f t="shared" si="199"/>
        <v>0.00909089070516482-0.0000125388344916006i</v>
      </c>
      <c r="L734" s="57" t="str">
        <f t="shared" si="200"/>
        <v>0.00075-48.4224613481232i</v>
      </c>
      <c r="M734" s="57" t="str">
        <f t="shared" si="201"/>
        <v>0.00075-7.62958949812865i</v>
      </c>
      <c r="N734" s="57">
        <f t="shared" si="202"/>
        <v>90.180532303383075</v>
      </c>
      <c r="O734" s="57">
        <f t="shared" si="203"/>
        <v>61.171001522245163</v>
      </c>
      <c r="P734" s="371">
        <f t="shared" si="204"/>
        <v>61.171001522245163</v>
      </c>
      <c r="Q734" s="371">
        <f t="shared" si="205"/>
        <v>-89.819467696616925</v>
      </c>
      <c r="R734" s="12">
        <f t="shared" si="206"/>
        <v>90.180532303383075</v>
      </c>
      <c r="S734" s="57">
        <f t="shared" si="207"/>
        <v>1.3694999753289741E-2</v>
      </c>
      <c r="T734" s="12">
        <f t="shared" si="190"/>
        <v>61.171001522245163</v>
      </c>
    </row>
    <row r="735" spans="1:20" x14ac:dyDescent="0.3">
      <c r="A735" s="57">
        <f t="shared" si="191"/>
        <v>86.375204472378613</v>
      </c>
      <c r="B735" s="12">
        <f t="shared" si="208"/>
        <v>13.747040752352243</v>
      </c>
      <c r="C735" s="57" t="str">
        <f t="shared" si="192"/>
        <v>3.60563401413512-1139.98921525667i</v>
      </c>
      <c r="D735" s="57" t="str">
        <f t="shared" si="193"/>
        <v>3.47083332837691-771.826572253665i</v>
      </c>
      <c r="E735" s="57" t="str">
        <f t="shared" si="194"/>
        <v>162.469540049911+0.0082036021492822i</v>
      </c>
      <c r="F735" s="57" t="str">
        <f t="shared" si="195"/>
        <v>3.07957957698572-14486.2320918873i</v>
      </c>
      <c r="G735" s="57" t="str">
        <f t="shared" si="196"/>
        <v>0.99999999915772-0.0000290220686782745i</v>
      </c>
      <c r="H735" s="57" t="str">
        <f t="shared" si="197"/>
        <v>550.001075281671-0.158241656741767i</v>
      </c>
      <c r="I735" s="57" t="str">
        <f t="shared" si="198"/>
        <v>-4.05250503239843-53943.5776699406i</v>
      </c>
      <c r="K735" s="57" t="str">
        <f t="shared" si="199"/>
        <v>0.00909089056516797-0.0000125864818565334i</v>
      </c>
      <c r="L735" s="57" t="str">
        <f t="shared" si="200"/>
        <v>0.00075-48.2391525683634i</v>
      </c>
      <c r="M735" s="57" t="str">
        <f t="shared" si="201"/>
        <v>0.00075-7.60070681224216i</v>
      </c>
      <c r="N735" s="57">
        <f t="shared" si="202"/>
        <v>90.181218313152542</v>
      </c>
      <c r="O735" s="57">
        <f t="shared" si="203"/>
        <v>61.138058300622646</v>
      </c>
      <c r="P735" s="371">
        <f t="shared" si="204"/>
        <v>61.138058300622646</v>
      </c>
      <c r="Q735" s="371">
        <f t="shared" si="205"/>
        <v>-89.818781686847458</v>
      </c>
      <c r="R735" s="12">
        <f t="shared" si="206"/>
        <v>90.181218313152542</v>
      </c>
      <c r="S735" s="57">
        <f t="shared" si="207"/>
        <v>1.3747040752352243E-2</v>
      </c>
      <c r="T735" s="12">
        <f t="shared" si="190"/>
        <v>61.138058300622646</v>
      </c>
    </row>
    <row r="736" spans="1:20" x14ac:dyDescent="0.3">
      <c r="A736" s="57">
        <f t="shared" si="191"/>
        <v>86.703430249373653</v>
      </c>
      <c r="B736" s="12">
        <f t="shared" si="208"/>
        <v>13.799279507211182</v>
      </c>
      <c r="C736" s="57" t="str">
        <f t="shared" si="192"/>
        <v>3.60563396124954-1135.67369185844i</v>
      </c>
      <c r="D736" s="57" t="str">
        <f t="shared" si="193"/>
        <v>3.47083332833917-768.904735258391i</v>
      </c>
      <c r="E736" s="57" t="str">
        <f t="shared" si="194"/>
        <v>162.469540073425+0.00823477587878168i</v>
      </c>
      <c r="F736" s="57" t="str">
        <f t="shared" si="195"/>
        <v>3.07957957696596-14431.3927999281i</v>
      </c>
      <c r="G736" s="57" t="str">
        <f t="shared" si="196"/>
        <v>0.999999999151306-0.0000291323525390651i</v>
      </c>
      <c r="H736" s="57" t="str">
        <f t="shared" si="197"/>
        <v>550.001083469326-0.158842992480727i</v>
      </c>
      <c r="I736" s="57" t="str">
        <f t="shared" si="198"/>
        <v>-4.05250656683565-53739.3688988198i</v>
      </c>
      <c r="K736" s="57" t="str">
        <f t="shared" si="199"/>
        <v>0.00909089042410517-0.0000126343102790941i</v>
      </c>
      <c r="L736" s="57" t="str">
        <f t="shared" si="200"/>
        <v>0.00075-48.0565377250084i</v>
      </c>
      <c r="M736" s="57" t="str">
        <f t="shared" si="201"/>
        <v>0.00075-7.57193346507486i</v>
      </c>
      <c r="N736" s="57">
        <f t="shared" si="202"/>
        <v>90.181906929610577</v>
      </c>
      <c r="O736" s="57">
        <f t="shared" si="203"/>
        <v>61.105115083608936</v>
      </c>
      <c r="P736" s="371">
        <f t="shared" si="204"/>
        <v>61.105115083608936</v>
      </c>
      <c r="Q736" s="371">
        <f t="shared" si="205"/>
        <v>-89.818093070389423</v>
      </c>
      <c r="R736" s="12">
        <f t="shared" si="206"/>
        <v>90.181906929610577</v>
      </c>
      <c r="S736" s="57">
        <f t="shared" si="207"/>
        <v>1.3799279507211182E-2</v>
      </c>
      <c r="T736" s="12">
        <f t="shared" si="190"/>
        <v>61.105115083608936</v>
      </c>
    </row>
    <row r="737" spans="1:20" x14ac:dyDescent="0.3">
      <c r="A737" s="57">
        <f t="shared" si="191"/>
        <v>87.032903284321279</v>
      </c>
      <c r="B737" s="12">
        <f t="shared" si="208"/>
        <v>13.851716769338585</v>
      </c>
      <c r="C737" s="57" t="str">
        <f t="shared" si="192"/>
        <v>3.60563390796125-1131.37450550754i</v>
      </c>
      <c r="D737" s="57" t="str">
        <f t="shared" si="193"/>
        <v>3.47083332830115-765.993959215875i</v>
      </c>
      <c r="E737" s="57" t="str">
        <f t="shared" si="194"/>
        <v>162.469540097118+0.00826606806892608i</v>
      </c>
      <c r="F737" s="57" t="str">
        <f t="shared" si="195"/>
        <v>3.07957957694606-14376.7611083994i</v>
      </c>
      <c r="G737" s="57" t="str">
        <f t="shared" si="196"/>
        <v>0.999999999144844-0.0000292430554785246i</v>
      </c>
      <c r="H737" s="57" t="str">
        <f t="shared" si="197"/>
        <v>550.001091719328-0.159446613495095i</v>
      </c>
      <c r="I737" s="57" t="str">
        <f t="shared" si="198"/>
        <v>-4.05250811295572-53535.933186563i</v>
      </c>
      <c r="K737" s="57" t="str">
        <f t="shared" si="199"/>
        <v>0.00909089028196822-0.0000126823204472747i</v>
      </c>
      <c r="L737" s="57" t="str">
        <f t="shared" si="200"/>
        <v>0.00075-47.8746141910824i</v>
      </c>
      <c r="M737" s="57" t="str">
        <f t="shared" si="201"/>
        <v>0.00075-7.54326904271257i</v>
      </c>
      <c r="N737" s="57">
        <f t="shared" si="202"/>
        <v>90.182598162660867</v>
      </c>
      <c r="O737" s="57">
        <f t="shared" si="203"/>
        <v>61.072171871239227</v>
      </c>
      <c r="P737" s="371">
        <f t="shared" si="204"/>
        <v>61.072171871239227</v>
      </c>
      <c r="Q737" s="371">
        <f t="shared" si="205"/>
        <v>-89.817401837339133</v>
      </c>
      <c r="R737" s="12">
        <f t="shared" si="206"/>
        <v>90.182598162660867</v>
      </c>
      <c r="S737" s="57">
        <f t="shared" si="207"/>
        <v>1.3851716769338586E-2</v>
      </c>
      <c r="T737" s="12">
        <f t="shared" si="190"/>
        <v>61.072171871239227</v>
      </c>
    </row>
    <row r="738" spans="1:20" x14ac:dyDescent="0.3">
      <c r="A738" s="57">
        <f t="shared" si="191"/>
        <v>87.363628316801709</v>
      </c>
      <c r="B738" s="12">
        <f t="shared" si="208"/>
        <v>13.904353293062073</v>
      </c>
      <c r="C738" s="57" t="str">
        <f t="shared" si="192"/>
        <v>3.60563385426722-1127.09159435874i</v>
      </c>
      <c r="D738" s="57" t="str">
        <f t="shared" si="193"/>
        <v>3.47083332826283-763.094202253625i</v>
      </c>
      <c r="E738" s="57" t="str">
        <f t="shared" si="194"/>
        <v>162.469540120992+0.00829747916987172i</v>
      </c>
      <c r="F738" s="57" t="str">
        <f t="shared" si="195"/>
        <v>3.07957957692601-14322.3362314057i</v>
      </c>
      <c r="G738" s="57" t="str">
        <f t="shared" si="196"/>
        <v>0.999999999138332-0.0000293541790891518i</v>
      </c>
      <c r="H738" s="57" t="str">
        <f t="shared" si="197"/>
        <v>550.001100032148-0.160052528471228i</v>
      </c>
      <c r="I738" s="57" t="str">
        <f t="shared" si="198"/>
        <v>-4.05250967084997-53333.2676066775i</v>
      </c>
      <c r="K738" s="57" t="str">
        <f t="shared" si="199"/>
        <v>0.00909089013874899-0.0000127305130516811i</v>
      </c>
      <c r="L738" s="57" t="str">
        <f t="shared" si="200"/>
        <v>0.00075-47.6933793495541i</v>
      </c>
      <c r="M738" s="57" t="str">
        <f t="shared" si="201"/>
        <v>0.00075-7.51471313280791i</v>
      </c>
      <c r="N738" s="57">
        <f t="shared" si="202"/>
        <v>90.183292022244785</v>
      </c>
      <c r="O738" s="57">
        <f t="shared" si="203"/>
        <v>61.039228663548954</v>
      </c>
      <c r="P738" s="371">
        <f t="shared" si="204"/>
        <v>61.039228663548954</v>
      </c>
      <c r="Q738" s="371">
        <f t="shared" si="205"/>
        <v>-89.816707977755215</v>
      </c>
      <c r="R738" s="12">
        <f t="shared" si="206"/>
        <v>90.183292022244785</v>
      </c>
      <c r="S738" s="57">
        <f t="shared" si="207"/>
        <v>1.3904353293062072E-2</v>
      </c>
      <c r="T738" s="12">
        <f t="shared" si="190"/>
        <v>61.039228663548954</v>
      </c>
    </row>
    <row r="739" spans="1:20" x14ac:dyDescent="0.3">
      <c r="A739" s="57">
        <f t="shared" si="191"/>
        <v>87.69561010440556</v>
      </c>
      <c r="B739" s="12">
        <f t="shared" si="208"/>
        <v>13.95718983557571</v>
      </c>
      <c r="C739" s="57" t="str">
        <f t="shared" si="192"/>
        <v>3.60563380016428-1122.82489680089i</v>
      </c>
      <c r="D739" s="57" t="str">
        <f t="shared" si="193"/>
        <v>3.47083332822421-760.205422657663i</v>
      </c>
      <c r="E739" s="57" t="str">
        <f t="shared" si="194"/>
        <v>162.469540145047+0.00832900963348476i</v>
      </c>
      <c r="F739" s="57" t="str">
        <f t="shared" si="195"/>
        <v>3.07957957690579-14268.1173860272i</v>
      </c>
      <c r="G739" s="57" t="str">
        <f t="shared" si="196"/>
        <v>0.999999999131771-0.0000294657249694973i</v>
      </c>
      <c r="H739" s="57" t="str">
        <f t="shared" si="197"/>
        <v>550.001108408269-0.160660746128481i</v>
      </c>
      <c r="I739" s="57" t="str">
        <f t="shared" si="198"/>
        <v>-4.05251124060739-53131.3692437528i</v>
      </c>
      <c r="K739" s="57" t="str">
        <f t="shared" si="199"/>
        <v>0.00909088999443917-0.0000127788887855434i</v>
      </c>
      <c r="L739" s="57" t="str">
        <f t="shared" si="200"/>
        <v>0.00075-47.5128305932996i</v>
      </c>
      <c r="M739" s="57" t="str">
        <f t="shared" si="201"/>
        <v>0.00075-7.48626532457448i</v>
      </c>
      <c r="N739" s="57">
        <f t="shared" si="202"/>
        <v>90.183988518341366</v>
      </c>
      <c r="O739" s="57">
        <f t="shared" si="203"/>
        <v>61.006285460573451</v>
      </c>
      <c r="P739" s="371">
        <f t="shared" si="204"/>
        <v>61.006285460573451</v>
      </c>
      <c r="Q739" s="371">
        <f t="shared" si="205"/>
        <v>-89.816011481658634</v>
      </c>
      <c r="R739" s="12">
        <f t="shared" si="206"/>
        <v>90.183988518341366</v>
      </c>
      <c r="S739" s="57">
        <f t="shared" si="207"/>
        <v>1.3957189835575709E-2</v>
      </c>
      <c r="T739" s="12">
        <f t="shared" si="190"/>
        <v>61.006285460573451</v>
      </c>
    </row>
    <row r="740" spans="1:20" x14ac:dyDescent="0.3">
      <c r="A740" s="57">
        <f t="shared" si="191"/>
        <v>88.0288534228023</v>
      </c>
      <c r="B740" s="12">
        <f t="shared" si="208"/>
        <v>14.010227156950897</v>
      </c>
      <c r="C740" s="57" t="str">
        <f t="shared" si="192"/>
        <v>3.60563374564946-1118.57435145616i</v>
      </c>
      <c r="D740" s="57" t="str">
        <f t="shared" si="193"/>
        <v>3.47083332818532-757.327578871925i</v>
      </c>
      <c r="E740" s="57" t="str">
        <f t="shared" si="194"/>
        <v>162.469540169285+0.00836065991334872i</v>
      </c>
      <c r="F740" s="57" t="str">
        <f t="shared" si="195"/>
        <v>3.07957957688544-14214.1037923074i</v>
      </c>
      <c r="G740" s="57" t="str">
        <f t="shared" si="196"/>
        <v>0.99999999912516-0.0000295776947241859i</v>
      </c>
      <c r="H740" s="57" t="str">
        <f t="shared" si="197"/>
        <v>550.001116848164-0.161271275219358i</v>
      </c>
      <c r="I740" s="57" t="str">
        <f t="shared" si="198"/>
        <v>-4.05251282231609-52930.2351934115i</v>
      </c>
      <c r="K740" s="57" t="str">
        <f t="shared" si="199"/>
        <v>0.00909088984903062-0.0000128274483447258i</v>
      </c>
      <c r="L740" s="57" t="str">
        <f t="shared" si="200"/>
        <v>0.00075-47.3329653250642i</v>
      </c>
      <c r="M740" s="57" t="str">
        <f t="shared" si="201"/>
        <v>0.00075-7.45792520878116i</v>
      </c>
      <c r="N740" s="57">
        <f t="shared" si="202"/>
        <v>90.18468766096764</v>
      </c>
      <c r="O740" s="57">
        <f t="shared" si="203"/>
        <v>60.973342262349007</v>
      </c>
      <c r="P740" s="371">
        <f t="shared" si="204"/>
        <v>60.973342262349007</v>
      </c>
      <c r="Q740" s="371">
        <f t="shared" si="205"/>
        <v>-89.81531233903236</v>
      </c>
      <c r="R740" s="12">
        <f t="shared" si="206"/>
        <v>90.18468766096764</v>
      </c>
      <c r="S740" s="57">
        <f t="shared" si="207"/>
        <v>1.4010227156950897E-2</v>
      </c>
      <c r="T740" s="12">
        <f t="shared" si="190"/>
        <v>60.973342262349007</v>
      </c>
    </row>
    <row r="741" spans="1:20" x14ac:dyDescent="0.3">
      <c r="A741" s="57">
        <f t="shared" si="191"/>
        <v>88.363363065808954</v>
      </c>
      <c r="B741" s="12">
        <f t="shared" si="208"/>
        <v>14.063466020147311</v>
      </c>
      <c r="C741" s="57" t="str">
        <f t="shared" si="192"/>
        <v>3.6056336907195-1114.339897179i</v>
      </c>
      <c r="D741" s="57" t="str">
        <f t="shared" si="193"/>
        <v>3.47083332814611-754.460629497663i</v>
      </c>
      <c r="E741" s="57" t="str">
        <f t="shared" si="194"/>
        <v>162.469540193709+0.00839243046477135i</v>
      </c>
      <c r="F741" s="57" t="str">
        <f t="shared" si="195"/>
        <v>3.07957957686492-14160.2946732426i</v>
      </c>
      <c r="G741" s="57" t="str">
        <f t="shared" si="196"/>
        <v>0.999999999118498-0.0000296900899639399i</v>
      </c>
      <c r="H741" s="57" t="str">
        <f t="shared" si="197"/>
        <v>550.001125352328-0.1618841245297i</v>
      </c>
      <c r="I741" s="57" t="str">
        <f t="shared" si="198"/>
        <v>-4.05251441606987-52729.8625622734i</v>
      </c>
      <c r="K741" s="57" t="str">
        <f t="shared" si="199"/>
        <v>0.00909088970251479-0.000012876192427736i</v>
      </c>
      <c r="L741" s="57" t="str">
        <f t="shared" si="200"/>
        <v>0.00075-47.1537809574262i</v>
      </c>
      <c r="M741" s="57" t="str">
        <f t="shared" si="201"/>
        <v>0.00075-7.42969237774571i</v>
      </c>
      <c r="N741" s="57">
        <f t="shared" si="202"/>
        <v>90.185389460178612</v>
      </c>
      <c r="O741" s="57">
        <f t="shared" si="203"/>
        <v>60.94039906891156</v>
      </c>
      <c r="P741" s="371">
        <f t="shared" si="204"/>
        <v>60.94039906891156</v>
      </c>
      <c r="Q741" s="371">
        <f t="shared" si="205"/>
        <v>-89.814610539821388</v>
      </c>
      <c r="R741" s="12">
        <f t="shared" si="206"/>
        <v>90.185389460178612</v>
      </c>
      <c r="S741" s="57">
        <f t="shared" si="207"/>
        <v>1.4063466020147311E-2</v>
      </c>
      <c r="T741" s="12">
        <f t="shared" si="190"/>
        <v>60.94039906891156</v>
      </c>
    </row>
    <row r="742" spans="1:20" x14ac:dyDescent="0.3">
      <c r="A742" s="57">
        <f t="shared" si="191"/>
        <v>88.699143845459034</v>
      </c>
      <c r="B742" s="12">
        <f t="shared" si="208"/>
        <v>14.116907191023872</v>
      </c>
      <c r="C742" s="57" t="str">
        <f t="shared" si="192"/>
        <v>3.60563363537129-1110.12147305538i</v>
      </c>
      <c r="D742" s="57" t="str">
        <f t="shared" si="193"/>
        <v>3.47083332810662-751.604533292848i</v>
      </c>
      <c r="E742" s="57" t="str">
        <f t="shared" si="194"/>
        <v>162.469540218318+0.00842432174479005i</v>
      </c>
      <c r="F742" s="57" t="str">
        <f t="shared" si="195"/>
        <v>3.07957957684425-14106.6892547707i</v>
      </c>
      <c r="G742" s="57" t="str">
        <f t="shared" si="196"/>
        <v>0.999999999111786-0.0000298029123056029i</v>
      </c>
      <c r="H742" s="57" t="str">
        <f t="shared" si="197"/>
        <v>550.001133921244-0.162499302878708i</v>
      </c>
      <c r="I742" s="57" t="str">
        <f t="shared" si="198"/>
        <v>-4.05251602195838-52530.2484679111i</v>
      </c>
      <c r="K742" s="57" t="str">
        <f t="shared" si="199"/>
        <v>0.00909088955488335-0.0000129251217357362i</v>
      </c>
      <c r="L742" s="57" t="str">
        <f t="shared" si="200"/>
        <v>0.00075-46.9752749127575i</v>
      </c>
      <c r="M742" s="57" t="str">
        <f t="shared" si="201"/>
        <v>0.00075-7.40156642532946i</v>
      </c>
      <c r="N742" s="57">
        <f t="shared" si="202"/>
        <v>90.186093926067514</v>
      </c>
      <c r="O742" s="57">
        <f t="shared" si="203"/>
        <v>60.907455880297697</v>
      </c>
      <c r="P742" s="371">
        <f t="shared" si="204"/>
        <v>60.907455880297697</v>
      </c>
      <c r="Q742" s="371">
        <f t="shared" si="205"/>
        <v>-89.813906073932486</v>
      </c>
      <c r="R742" s="12">
        <f t="shared" si="206"/>
        <v>90.186093926067514</v>
      </c>
      <c r="S742" s="57">
        <f t="shared" si="207"/>
        <v>1.4116907191023872E-2</v>
      </c>
      <c r="T742" s="12">
        <f t="shared" si="190"/>
        <v>60.907455880297697</v>
      </c>
    </row>
    <row r="743" spans="1:20" x14ac:dyDescent="0.3">
      <c r="A743" s="57">
        <f t="shared" si="191"/>
        <v>89.036200592071779</v>
      </c>
      <c r="B743" s="12">
        <f t="shared" si="208"/>
        <v>14.170551438349763</v>
      </c>
      <c r="C743" s="57" t="str">
        <f t="shared" si="192"/>
        <v>3.60563357960163-1105.91901840183i</v>
      </c>
      <c r="D743" s="57" t="str">
        <f t="shared" si="193"/>
        <v>3.47083332806682-748.759249171574i</v>
      </c>
      <c r="E743" s="57" t="str">
        <f t="shared" si="194"/>
        <v>162.469540243114+0.00845633421217889i</v>
      </c>
      <c r="F743" s="57" t="str">
        <f t="shared" si="195"/>
        <v>3.07957957682343-14053.2867657597i</v>
      </c>
      <c r="G743" s="57" t="str">
        <f t="shared" si="196"/>
        <v>0.999999999105023-0.0000299161633721618i</v>
      </c>
      <c r="H743" s="57" t="str">
        <f t="shared" si="197"/>
        <v>550.001142555407-0.163116819119152i</v>
      </c>
      <c r="I743" s="57" t="str">
        <f t="shared" si="198"/>
        <v>-4.05251764007441-52331.3900388087i</v>
      </c>
      <c r="K743" s="57" t="str">
        <f t="shared" si="199"/>
        <v>0.00909088940612782-0.0000129742369725524i</v>
      </c>
      <c r="L743" s="57" t="str">
        <f t="shared" si="200"/>
        <v>0.00075-46.7974446231895i</v>
      </c>
      <c r="M743" s="57" t="str">
        <f t="shared" si="201"/>
        <v>0.00075-7.3735469469311i</v>
      </c>
      <c r="N743" s="57">
        <f t="shared" si="202"/>
        <v>90.186801068765917</v>
      </c>
      <c r="O743" s="57">
        <f t="shared" si="203"/>
        <v>60.87451269654396</v>
      </c>
      <c r="P743" s="371">
        <f t="shared" si="204"/>
        <v>60.87451269654396</v>
      </c>
      <c r="Q743" s="371">
        <f t="shared" si="205"/>
        <v>-89.813198931234083</v>
      </c>
      <c r="R743" s="12">
        <f t="shared" si="206"/>
        <v>90.186801068765917</v>
      </c>
      <c r="S743" s="57">
        <f t="shared" si="207"/>
        <v>1.4170551438349763E-2</v>
      </c>
      <c r="T743" s="12">
        <f t="shared" si="190"/>
        <v>60.87451269654396</v>
      </c>
    </row>
    <row r="744" spans="1:20" x14ac:dyDescent="0.3">
      <c r="A744" s="57">
        <f t="shared" si="191"/>
        <v>89.374538154321669</v>
      </c>
      <c r="B744" s="12">
        <f t="shared" si="208"/>
        <v>14.224399533815493</v>
      </c>
      <c r="C744" s="57" t="str">
        <f t="shared" si="192"/>
        <v>3.60563352340733-1101.73247276465i</v>
      </c>
      <c r="D744" s="57" t="str">
        <f t="shared" si="193"/>
        <v>3.47083332802672-745.924736203477i</v>
      </c>
      <c r="E744" s="57" t="str">
        <f t="shared" si="194"/>
        <v>162.469540268099+0.00848846832745657i</v>
      </c>
      <c r="F744" s="57" t="str">
        <f t="shared" si="195"/>
        <v>3.07957957680244-14000.0864379968i</v>
      </c>
      <c r="G744" s="57" t="str">
        <f t="shared" si="196"/>
        <v>0.999999999098208-0.0000300298447927714i</v>
      </c>
      <c r="H744" s="57" t="str">
        <f t="shared" si="197"/>
        <v>550.001151255312-0.163736682137469i</v>
      </c>
      <c r="I744" s="57" t="str">
        <f t="shared" si="198"/>
        <v>-4.05251927051149-52133.2844143204i</v>
      </c>
      <c r="K744" s="57" t="str">
        <f t="shared" si="199"/>
        <v>0.00909088925623963-0.0000130235388446849i</v>
      </c>
      <c r="L744" s="57" t="str">
        <f t="shared" si="200"/>
        <v>0.00075-46.6202875305733i</v>
      </c>
      <c r="M744" s="57" t="str">
        <f t="shared" si="201"/>
        <v>0.00075-7.34563353948107i</v>
      </c>
      <c r="N744" s="57">
        <f t="shared" si="202"/>
        <v>90.187510898443847</v>
      </c>
      <c r="O744" s="57">
        <f t="shared" si="203"/>
        <v>60.841569517687532</v>
      </c>
      <c r="P744" s="371">
        <f t="shared" si="204"/>
        <v>60.841569517687532</v>
      </c>
      <c r="Q744" s="371">
        <f t="shared" si="205"/>
        <v>-89.812489101556153</v>
      </c>
      <c r="R744" s="12">
        <f t="shared" si="206"/>
        <v>90.187510898443847</v>
      </c>
      <c r="S744" s="57">
        <f t="shared" si="207"/>
        <v>1.4224399533815494E-2</v>
      </c>
      <c r="T744" s="12">
        <f t="shared" si="190"/>
        <v>60.841569517687532</v>
      </c>
    </row>
    <row r="745" spans="1:20" x14ac:dyDescent="0.3">
      <c r="A745" s="57">
        <f t="shared" si="191"/>
        <v>89.714161399308082</v>
      </c>
      <c r="B745" s="12">
        <f t="shared" si="208"/>
        <v>14.278452252043992</v>
      </c>
      <c r="C745" s="57" t="str">
        <f t="shared" si="192"/>
        <v>3.60563346678512-1097.56177591897i</v>
      </c>
      <c r="D745" s="57" t="str">
        <f t="shared" si="193"/>
        <v>3.47083332798631-743.100953613136i</v>
      </c>
      <c r="E745" s="57" t="str">
        <f t="shared" si="194"/>
        <v>162.469540293275+0.00852072455288975i</v>
      </c>
      <c r="F745" s="57" t="str">
        <f t="shared" si="195"/>
        <v>3.0795795767813-13947.0875061775i</v>
      </c>
      <c r="G745" s="57" t="str">
        <f t="shared" si="196"/>
        <v>0.999999999091342-0.0000301439582027769i</v>
      </c>
      <c r="H745" s="57" t="str">
        <f t="shared" si="197"/>
        <v>550.001160021467-0.164358900853906i</v>
      </c>
      <c r="I745" s="57" t="str">
        <f t="shared" si="198"/>
        <v>-4.05252091336493-51935.9287446315i</v>
      </c>
      <c r="K745" s="57" t="str">
        <f t="shared" si="199"/>
        <v>0.00909088910521003-0.000013073028061318i</v>
      </c>
      <c r="L745" s="57" t="str">
        <f t="shared" si="200"/>
        <v>0.00075-46.4438010864449i</v>
      </c>
      <c r="M745" s="57" t="str">
        <f t="shared" si="201"/>
        <v>0.00075-7.31782580143563i</v>
      </c>
      <c r="N745" s="57">
        <f t="shared" si="202"/>
        <v>90.188223425309957</v>
      </c>
      <c r="O745" s="57">
        <f t="shared" si="203"/>
        <v>60.808626343765638</v>
      </c>
      <c r="P745" s="371">
        <f t="shared" si="204"/>
        <v>60.808626343765638</v>
      </c>
      <c r="Q745" s="371">
        <f t="shared" si="205"/>
        <v>-89.811776574690043</v>
      </c>
      <c r="R745" s="12">
        <f t="shared" si="206"/>
        <v>90.188223425309957</v>
      </c>
      <c r="S745" s="57">
        <f t="shared" si="207"/>
        <v>1.4278452252043992E-2</v>
      </c>
      <c r="T745" s="12">
        <f t="shared" si="190"/>
        <v>60.808626343765638</v>
      </c>
    </row>
    <row r="746" spans="1:20" x14ac:dyDescent="0.3">
      <c r="A746" s="57">
        <f t="shared" si="191"/>
        <v>90.055075212625454</v>
      </c>
      <c r="B746" s="12">
        <f t="shared" si="208"/>
        <v>14.33271037060176</v>
      </c>
      <c r="C746" s="57" t="str">
        <f t="shared" si="192"/>
        <v>3.60563340973178-1093.40686786791i</v>
      </c>
      <c r="D746" s="57" t="str">
        <f t="shared" si="193"/>
        <v>3.47083332794559-740.287860779489i</v>
      </c>
      <c r="E746" s="57" t="str">
        <f t="shared" si="194"/>
        <v>162.469540318642+0.008553103352504i</v>
      </c>
      <c r="F746" s="57" t="str">
        <f t="shared" si="195"/>
        <v>3.07957957675998-13894.2892078943i</v>
      </c>
      <c r="G746" s="57" t="str">
        <f t="shared" si="196"/>
        <v>0.999999999084423-0.0000302585052437382i</v>
      </c>
      <c r="H746" s="57" t="str">
        <f t="shared" si="197"/>
        <v>550.001168854368-0.164983484222594i</v>
      </c>
      <c r="I746" s="57" t="str">
        <f t="shared" si="198"/>
        <v>-4.05252256872721-51739.3201907131i</v>
      </c>
      <c r="K746" s="57" t="str">
        <f t="shared" si="199"/>
        <v>0.0090908889530305-0.0000131227053343313i</v>
      </c>
      <c r="L746" s="57" t="str">
        <f t="shared" si="200"/>
        <v>0.00075-46.2679827519872i</v>
      </c>
      <c r="M746" s="57" t="str">
        <f t="shared" si="201"/>
        <v>0.00075-7.2901233327711i</v>
      </c>
      <c r="N746" s="57">
        <f t="shared" si="202"/>
        <v>90.188938659611679</v>
      </c>
      <c r="O746" s="57">
        <f t="shared" si="203"/>
        <v>60.775683174815818</v>
      </c>
      <c r="P746" s="371">
        <f t="shared" si="204"/>
        <v>60.775683174815818</v>
      </c>
      <c r="Q746" s="371">
        <f t="shared" si="205"/>
        <v>-89.811061340388321</v>
      </c>
      <c r="R746" s="12">
        <f t="shared" si="206"/>
        <v>90.188938659611679</v>
      </c>
      <c r="S746" s="57">
        <f t="shared" si="207"/>
        <v>1.433271037060176E-2</v>
      </c>
      <c r="T746" s="12">
        <f t="shared" si="190"/>
        <v>60.775683174815818</v>
      </c>
    </row>
    <row r="747" spans="1:20" x14ac:dyDescent="0.3">
      <c r="A747" s="57">
        <f t="shared" si="191"/>
        <v>90.397284498433436</v>
      </c>
      <c r="B747" s="12">
        <f t="shared" si="208"/>
        <v>14.387174670010047</v>
      </c>
      <c r="C747" s="57" t="str">
        <f t="shared" si="192"/>
        <v>3.60563335224403-1089.26768884173i</v>
      </c>
      <c r="D747" s="57" t="str">
        <f t="shared" si="193"/>
        <v>3.47083332790457-737.485417235253i</v>
      </c>
      <c r="E747" s="57" t="str">
        <f t="shared" si="194"/>
        <v>162.469540344203+0.00858560519208656i</v>
      </c>
      <c r="F747" s="57" t="str">
        <f t="shared" si="195"/>
        <v>3.07957957673852-13841.6907836261i</v>
      </c>
      <c r="G747" s="57" t="str">
        <f t="shared" si="196"/>
        <v>0.999999999077451-0.0000303734875634526i</v>
      </c>
      <c r="H747" s="57" t="str">
        <f t="shared" si="197"/>
        <v>550.001177754525-0.165610441231737i</v>
      </c>
      <c r="I747" s="57" t="str">
        <f t="shared" si="198"/>
        <v>-4.0525242366931-51543.4559242861i</v>
      </c>
      <c r="K747" s="57" t="str">
        <f t="shared" si="199"/>
        <v>0.00909088879969223-0.0000131725713783088i</v>
      </c>
      <c r="L747" s="57" t="str">
        <f t="shared" si="200"/>
        <v>0.00075-46.0928299979949i</v>
      </c>
      <c r="M747" s="57" t="str">
        <f t="shared" si="201"/>
        <v>0.00075-7.26252573497817i</v>
      </c>
      <c r="N747" s="57">
        <f t="shared" si="202"/>
        <v>90.189656611635357</v>
      </c>
      <c r="O747" s="57">
        <f t="shared" si="203"/>
        <v>60.742740010875984</v>
      </c>
      <c r="P747" s="371">
        <f t="shared" si="204"/>
        <v>60.742740010875984</v>
      </c>
      <c r="Q747" s="371">
        <f t="shared" si="205"/>
        <v>-89.810343388364643</v>
      </c>
      <c r="R747" s="12">
        <f t="shared" si="206"/>
        <v>90.189656611635357</v>
      </c>
      <c r="S747" s="57">
        <f t="shared" si="207"/>
        <v>1.4387174670010047E-2</v>
      </c>
      <c r="T747" s="12">
        <f t="shared" si="190"/>
        <v>60.742740010875984</v>
      </c>
    </row>
    <row r="748" spans="1:20" x14ac:dyDescent="0.3">
      <c r="A748" s="57">
        <f t="shared" si="191"/>
        <v>90.740794179527498</v>
      </c>
      <c r="B748" s="12">
        <f t="shared" si="208"/>
        <v>14.441845933756086</v>
      </c>
      <c r="C748" s="57" t="str">
        <f t="shared" si="192"/>
        <v>3.60563329431854-1085.14417929695i</v>
      </c>
      <c r="D748" s="57" t="str">
        <f t="shared" si="193"/>
        <v>3.47083332786323-734.693582666334i</v>
      </c>
      <c r="E748" s="57" t="str">
        <f t="shared" si="194"/>
        <v>162.469540369958+0.00861823053919573i</v>
      </c>
      <c r="F748" s="57" t="str">
        <f t="shared" si="195"/>
        <v>3.07957957671688-13789.2914767268i</v>
      </c>
      <c r="G748" s="57" t="str">
        <f t="shared" si="196"/>
        <v>0.999999999070426-0.0000304889068159795i</v>
      </c>
      <c r="H748" s="57" t="str">
        <f t="shared" si="197"/>
        <v>550.001186722454-0.166239780903754i</v>
      </c>
      <c r="I748" s="57" t="str">
        <f t="shared" si="198"/>
        <v>-4.05252591736093-51348.3331277771i</v>
      </c>
      <c r="K748" s="57" t="str">
        <f t="shared" si="199"/>
        <v>0.00909088864518634-0.0000132226269105492i</v>
      </c>
      <c r="L748" s="57" t="str">
        <f t="shared" si="200"/>
        <v>0.00075-45.9183403048365i</v>
      </c>
      <c r="M748" s="57" t="str">
        <f t="shared" si="201"/>
        <v>0.00075-7.23503261105618i</v>
      </c>
      <c r="N748" s="57">
        <f t="shared" si="202"/>
        <v>90.19037729170644</v>
      </c>
      <c r="O748" s="57">
        <f t="shared" si="203"/>
        <v>60.709796851984294</v>
      </c>
      <c r="P748" s="371">
        <f t="shared" si="204"/>
        <v>60.709796851984294</v>
      </c>
      <c r="Q748" s="371">
        <f t="shared" si="205"/>
        <v>-89.80962270829356</v>
      </c>
      <c r="R748" s="12">
        <f t="shared" si="206"/>
        <v>90.19037729170644</v>
      </c>
      <c r="S748" s="57">
        <f t="shared" si="207"/>
        <v>1.4441845933756086E-2</v>
      </c>
      <c r="T748" s="12">
        <f t="shared" ref="T748:T811" si="209">P748</f>
        <v>60.709796851984294</v>
      </c>
    </row>
    <row r="749" spans="1:20" x14ac:dyDescent="0.3">
      <c r="A749" s="57">
        <f t="shared" ref="A749:A812" si="210">2*PI()*B749</f>
        <v>91.085609197409696</v>
      </c>
      <c r="B749" s="12">
        <f t="shared" si="208"/>
        <v>14.49672494830436</v>
      </c>
      <c r="C749" s="57" t="str">
        <f t="shared" ref="C749:C812" si="211">IMPRODUCT(D749,E749,$C$40,,K749,$C$41)</f>
        <v>3.60563323595199-1081.03627991549i</v>
      </c>
      <c r="D749" s="57" t="str">
        <f t="shared" ref="D749:D812" si="212">IMDIV(IMPRODUCT($C$37,$C$38,COMPLEX(1,A749/$C$38)),IMSUM(-1*A749*A749/$C$39,COMPLEX(0,1*A749)))</f>
        <v>3.47083332782159-731.912316911257i</v>
      </c>
      <c r="E749" s="57" t="str">
        <f t="shared" ref="E749:E812" si="213">IMDIV(IMPRODUCT(IMSUM(F749,G749),$C$29,H749),IMSUM(1,I749))</f>
        <v>162.46954039591+0.00865097986316589i</v>
      </c>
      <c r="F749" s="57" t="str">
        <f t="shared" ref="F749:F812" si="214">IMDIV(IMPRODUCT($C$14,$C$15,COMPLEX(1,A749/$C$15)),IMSUM(-1*A749*A749/$C$16,COMPLEX(0,A749)))</f>
        <v>3.07957957669508-13737.0905334147i</v>
      </c>
      <c r="G749" s="57" t="str">
        <f t="shared" ref="G749:G812" si="215">IMDIV(1,COMPLEX(1,A749*$C$9*$C$10))</f>
        <v>0.999999999063348-0.0000306047646616637i</v>
      </c>
      <c r="H749" s="57" t="str">
        <f t="shared" ref="H749:H812" si="216">IMDIV($C$3,IMSUM(K749,COMPLEX(0,$C$28*A749)))</f>
        <v>550.001195758669-0.166871512295338i</v>
      </c>
      <c r="I749" s="57" t="str">
        <f t="shared" ref="I749:I812" si="217">IMPRODUCT(F749,$C$29,H749,$C$31)</f>
        <v>-4.0525276108259-51153.9489942787i</v>
      </c>
      <c r="K749" s="57" t="str">
        <f t="shared" ref="K749:K812" si="218">IF($C$26&lt;=0,IMDIV(1,IMSUM(IMDIV(1,L749),1/$C$18)),IMDIV(1,IMSUM(IMDIV(1,L749),1/$C$18,IMDIV(1,M749))))</f>
        <v>0.00909088848950397-0.0000132728726510773i</v>
      </c>
      <c r="L749" s="57" t="str">
        <f t="shared" ref="L749:L812" si="219">IMSUM($C$21/$C$22,IMDIV(1,COMPLEX(0,$C$20*$C$22*A749)))</f>
        <v>0.00075-45.7445111624193i</v>
      </c>
      <c r="M749" s="57" t="str">
        <f t="shared" ref="M749:M812" si="220">IMSUM($C$25/$C$26,IMDIV(1,COMPLEX(0,$C$24*$C$26*A749)))</f>
        <v>0.00075-7.20764356550726i</v>
      </c>
      <c r="N749" s="57">
        <f t="shared" ref="N749:N812" si="221">ABS(R749)</f>
        <v>90.191100710189531</v>
      </c>
      <c r="O749" s="57">
        <f t="shared" ref="O749:O812" si="222">ABS(P749)</f>
        <v>60.676853698179073</v>
      </c>
      <c r="P749" s="371">
        <f t="shared" ref="P749:P812" si="223">20*LOG10(IMABS(C749))</f>
        <v>60.676853698179073</v>
      </c>
      <c r="Q749" s="371">
        <f t="shared" ref="Q749:Q812" si="224">IMARGUMENT(C749)*180/PI()</f>
        <v>-89.808899289810469</v>
      </c>
      <c r="R749" s="12">
        <f t="shared" ref="R749:R812" si="225">IF(Q749&lt;0,Q749+180,Q749-180)</f>
        <v>90.191100710189531</v>
      </c>
      <c r="S749" s="57">
        <f t="shared" ref="S749:S812" si="226">B749/1000</f>
        <v>1.4496724948304359E-2</v>
      </c>
      <c r="T749" s="12">
        <f t="shared" si="209"/>
        <v>60.676853698179073</v>
      </c>
    </row>
    <row r="750" spans="1:20" x14ac:dyDescent="0.3">
      <c r="A750" s="57">
        <f t="shared" si="210"/>
        <v>91.431734512359853</v>
      </c>
      <c r="B750" s="12">
        <f t="shared" ref="B750:B813" si="227">B749*(1+B$42)</f>
        <v>14.551812503107916</v>
      </c>
      <c r="C750" s="57" t="str">
        <f t="shared" si="211"/>
        <v>3.60563317714096-1076.94393160384i</v>
      </c>
      <c r="D750" s="57" t="str">
        <f t="shared" si="212"/>
        <v>3.47083332777961-729.141579960579i</v>
      </c>
      <c r="E750" s="57" t="str">
        <f t="shared" si="213"/>
        <v>162.469540422058+0.00868385363511556i</v>
      </c>
      <c r="F750" s="57" t="str">
        <f t="shared" si="214"/>
        <v>3.07957957667312-13685.0872027619i</v>
      </c>
      <c r="G750" s="57" t="str">
        <f t="shared" si="215"/>
        <v>0.999999999056216-0.0000307210627671589i</v>
      </c>
      <c r="H750" s="57" t="str">
        <f t="shared" si="216"/>
        <v>550.001204863687-0.16750564449763i</v>
      </c>
      <c r="I750" s="57" t="str">
        <f t="shared" si="217"/>
        <v>-4.05252931718465-50960.3007275104i</v>
      </c>
      <c r="K750" s="57" t="str">
        <f t="shared" si="218"/>
        <v>0.00909088833263621-0.0000133233093226533i</v>
      </c>
      <c r="L750" s="57" t="str">
        <f t="shared" si="219"/>
        <v>0.00075-45.5713400701526i</v>
      </c>
      <c r="M750" s="57" t="str">
        <f t="shared" si="220"/>
        <v>0.00075-7.18035820433076i</v>
      </c>
      <c r="N750" s="57">
        <f t="shared" si="221"/>
        <v>90.191826877488623</v>
      </c>
      <c r="O750" s="57">
        <f t="shared" si="222"/>
        <v>60.643910549499083</v>
      </c>
      <c r="P750" s="371">
        <f t="shared" si="223"/>
        <v>60.643910549499083</v>
      </c>
      <c r="Q750" s="371">
        <f t="shared" si="224"/>
        <v>-89.808173122511377</v>
      </c>
      <c r="R750" s="12">
        <f t="shared" si="225"/>
        <v>90.191826877488623</v>
      </c>
      <c r="S750" s="57">
        <f t="shared" si="226"/>
        <v>1.4551812503107915E-2</v>
      </c>
      <c r="T750" s="12">
        <f t="shared" si="209"/>
        <v>60.643910549499083</v>
      </c>
    </row>
    <row r="751" spans="1:20" x14ac:dyDescent="0.3">
      <c r="A751" s="57">
        <f t="shared" si="210"/>
        <v>91.77917510350683</v>
      </c>
      <c r="B751" s="12">
        <f t="shared" si="227"/>
        <v>14.607109390619726</v>
      </c>
      <c r="C751" s="57" t="str">
        <f t="shared" si="211"/>
        <v>3.60563311788219-1072.86707549221i</v>
      </c>
      <c r="D751" s="57" t="str">
        <f t="shared" si="212"/>
        <v>3.47083332773733-726.38133195632i</v>
      </c>
      <c r="E751" s="57" t="str">
        <f t="shared" si="213"/>
        <v>162.469540448406+0.00871685232795346i</v>
      </c>
      <c r="F751" s="57" t="str">
        <f t="shared" si="214"/>
        <v>3.07957957665098-13633.2807366829i</v>
      </c>
      <c r="G751" s="57" t="str">
        <f t="shared" si="215"/>
        <v>0.99999999904903-0.0000308378028054525i</v>
      </c>
      <c r="H751" s="57" t="str">
        <f t="shared" si="216"/>
        <v>550.001214038036-0.16814218663639i</v>
      </c>
      <c r="I751" s="57" t="str">
        <f t="shared" si="217"/>
        <v>-4.05253103653807-50767.3855417766i</v>
      </c>
      <c r="K751" s="57" t="str">
        <f t="shared" si="218"/>
        <v>0.00909088817457398-0.0000133739376507832i</v>
      </c>
      <c r="L751" s="57" t="str">
        <f t="shared" si="219"/>
        <v>0.00075-45.3988245369125i</v>
      </c>
      <c r="M751" s="57" t="str">
        <f t="shared" si="220"/>
        <v>0.00075-7.15317613501769i</v>
      </c>
      <c r="N751" s="57">
        <f t="shared" si="221"/>
        <v>90.192555804047231</v>
      </c>
      <c r="O751" s="57">
        <f t="shared" si="222"/>
        <v>60.610967405983452</v>
      </c>
      <c r="P751" s="371">
        <f t="shared" si="223"/>
        <v>60.610967405983452</v>
      </c>
      <c r="Q751" s="371">
        <f t="shared" si="224"/>
        <v>-89.807444195952769</v>
      </c>
      <c r="R751" s="12">
        <f t="shared" si="225"/>
        <v>90.192555804047231</v>
      </c>
      <c r="S751" s="57">
        <f t="shared" si="226"/>
        <v>1.4607109390619726E-2</v>
      </c>
      <c r="T751" s="12">
        <f t="shared" si="209"/>
        <v>60.610967405983452</v>
      </c>
    </row>
    <row r="752" spans="1:20" x14ac:dyDescent="0.3">
      <c r="A752" s="57">
        <f t="shared" si="210"/>
        <v>92.127935968900147</v>
      </c>
      <c r="B752" s="12">
        <f t="shared" si="227"/>
        <v>14.662616406304082</v>
      </c>
      <c r="C752" s="57" t="str">
        <f t="shared" si="211"/>
        <v>3.60563305817213-1068.80565293363i</v>
      </c>
      <c r="D752" s="57" t="str">
        <f t="shared" si="212"/>
        <v>3.47083332769472-723.631533191385i</v>
      </c>
      <c r="E752" s="57" t="str">
        <f t="shared" si="213"/>
        <v>162.469540474954+0.00874997641638497i</v>
      </c>
      <c r="F752" s="57" t="str">
        <f t="shared" si="214"/>
        <v>3.0795795766287-13581.6703899243i</v>
      </c>
      <c r="G752" s="57" t="str">
        <f t="shared" si="215"/>
        <v>0.999999999041789-0.0000309549864558891i</v>
      </c>
      <c r="H752" s="57" t="str">
        <f t="shared" si="216"/>
        <v>550.001223282245-0.168781147872036i</v>
      </c>
      <c r="I752" s="57" t="str">
        <f t="shared" si="217"/>
        <v>-4.05253276898312-50575.2006619279i</v>
      </c>
      <c r="K752" s="57" t="str">
        <f t="shared" si="218"/>
        <v>0.00909088801530814-0.0000134247583637301i</v>
      </c>
      <c r="L752" s="57" t="str">
        <f t="shared" si="219"/>
        <v>0.00075-45.2269620810047i</v>
      </c>
      <c r="M752" s="57" t="str">
        <f t="shared" si="220"/>
        <v>0.00075-7.12609696654483i</v>
      </c>
      <c r="N752" s="57">
        <f t="shared" si="221"/>
        <v>90.193287500348546</v>
      </c>
      <c r="O752" s="57">
        <f t="shared" si="222"/>
        <v>60.57802426767131</v>
      </c>
      <c r="P752" s="371">
        <f t="shared" si="223"/>
        <v>60.57802426767131</v>
      </c>
      <c r="Q752" s="371">
        <f t="shared" si="224"/>
        <v>-89.806712499651454</v>
      </c>
      <c r="R752" s="12">
        <f t="shared" si="225"/>
        <v>90.193287500348546</v>
      </c>
      <c r="S752" s="57">
        <f t="shared" si="226"/>
        <v>1.4662616406304082E-2</v>
      </c>
      <c r="T752" s="12">
        <f t="shared" si="209"/>
        <v>60.57802426767131</v>
      </c>
    </row>
    <row r="753" spans="1:20" x14ac:dyDescent="0.3">
      <c r="A753" s="57">
        <f t="shared" si="210"/>
        <v>92.478022125581973</v>
      </c>
      <c r="B753" s="12">
        <f t="shared" si="227"/>
        <v>14.718334348648037</v>
      </c>
      <c r="C753" s="57" t="str">
        <f t="shared" si="211"/>
        <v>3.60563299800746-1064.75960550321i</v>
      </c>
      <c r="D753" s="57" t="str">
        <f t="shared" si="212"/>
        <v>3.47083332765178-720.892144108995i</v>
      </c>
      <c r="E753" s="57" t="str">
        <f t="shared" si="213"/>
        <v>162.469540501705+0.00878322637692005i</v>
      </c>
      <c r="F753" s="57" t="str">
        <f t="shared" si="214"/>
        <v>3.07957957660622-13530.255420054i</v>
      </c>
      <c r="G753" s="57" t="str">
        <f t="shared" si="215"/>
        <v>0.999999999034493-0.0000310726154041947i</v>
      </c>
      <c r="H753" s="57" t="str">
        <f t="shared" si="216"/>
        <v>550.00123259684-0.169422537399841i</v>
      </c>
      <c r="I753" s="57" t="str">
        <f t="shared" si="217"/>
        <v>-4.05253451461953-50383.7433233199i</v>
      </c>
      <c r="K753" s="57" t="str">
        <f t="shared" si="218"/>
        <v>0.00909088785482966-0.000013475772192524i</v>
      </c>
      <c r="L753" s="57" t="str">
        <f t="shared" si="219"/>
        <v>0.00075-45.05575023013i</v>
      </c>
      <c r="M753" s="57" t="str">
        <f t="shared" si="220"/>
        <v>0.00075-7.09912030936926i</v>
      </c>
      <c r="N753" s="57">
        <f t="shared" si="221"/>
        <v>90.194021976915508</v>
      </c>
      <c r="O753" s="57">
        <f t="shared" si="222"/>
        <v>60.545081134602555</v>
      </c>
      <c r="P753" s="371">
        <f t="shared" si="223"/>
        <v>60.545081134602555</v>
      </c>
      <c r="Q753" s="371">
        <f t="shared" si="224"/>
        <v>-89.805978023084492</v>
      </c>
      <c r="R753" s="12">
        <f t="shared" si="225"/>
        <v>90.194021976915508</v>
      </c>
      <c r="S753" s="57">
        <f t="shared" si="226"/>
        <v>1.4718334348648037E-2</v>
      </c>
      <c r="T753" s="12">
        <f t="shared" si="209"/>
        <v>60.545081134602555</v>
      </c>
    </row>
    <row r="754" spans="1:20" x14ac:dyDescent="0.3">
      <c r="A754" s="57">
        <f t="shared" si="210"/>
        <v>92.829438609659192</v>
      </c>
      <c r="B754" s="12">
        <f t="shared" si="227"/>
        <v>14.7742640191729</v>
      </c>
      <c r="C754" s="57" t="str">
        <f t="shared" si="211"/>
        <v>3.60563293738465-1060.72887499717i</v>
      </c>
      <c r="D754" s="57" t="str">
        <f t="shared" si="212"/>
        <v>3.47083332760852-718.163125302119i</v>
      </c>
      <c r="E754" s="57" t="str">
        <f t="shared" si="213"/>
        <v>162.469540528659+0.00881660268787896i</v>
      </c>
      <c r="F754" s="57" t="str">
        <f t="shared" si="214"/>
        <v>3.07957957658358-13479.0350874503i</v>
      </c>
      <c r="G754" s="57" t="str">
        <f t="shared" si="215"/>
        <v>0.999999999027141-0.0000311906913425014i</v>
      </c>
      <c r="H754" s="57" t="str">
        <f t="shared" si="216"/>
        <v>550.001241982361-0.170066364450062i</v>
      </c>
      <c r="I754" s="57" t="str">
        <f t="shared" si="217"/>
        <v>-4.05253627354796-50193.0107717745i</v>
      </c>
      <c r="K754" s="57" t="str">
        <f t="shared" si="218"/>
        <v>0.00909088769312921-0.0000135269798709723i</v>
      </c>
      <c r="L754" s="57" t="str">
        <f t="shared" si="219"/>
        <v>0.00075-44.885186521349i</v>
      </c>
      <c r="M754" s="57" t="str">
        <f t="shared" si="220"/>
        <v>0.00075-7.07224577542263i</v>
      </c>
      <c r="N754" s="57">
        <f t="shared" si="221"/>
        <v>90.194759244311101</v>
      </c>
      <c r="O754" s="57">
        <f t="shared" si="222"/>
        <v>60.512138006816883</v>
      </c>
      <c r="P754" s="371">
        <f t="shared" si="223"/>
        <v>60.512138006816883</v>
      </c>
      <c r="Q754" s="371">
        <f t="shared" si="224"/>
        <v>-89.805240755688899</v>
      </c>
      <c r="R754" s="12">
        <f t="shared" si="225"/>
        <v>90.194759244311101</v>
      </c>
      <c r="S754" s="57">
        <f t="shared" si="226"/>
        <v>1.47742640191729E-2</v>
      </c>
      <c r="T754" s="12">
        <f t="shared" si="209"/>
        <v>60.512138006816883</v>
      </c>
    </row>
    <row r="755" spans="1:20" x14ac:dyDescent="0.3">
      <c r="A755" s="57">
        <f t="shared" si="210"/>
        <v>93.182190476375894</v>
      </c>
      <c r="B755" s="12">
        <f t="shared" si="227"/>
        <v>14.830406222445758</v>
      </c>
      <c r="C755" s="57" t="str">
        <f t="shared" si="211"/>
        <v>3.60563287630025-1056.71340343211i</v>
      </c>
      <c r="D755" s="57" t="str">
        <f t="shared" si="212"/>
        <v>3.47083332756492-715.444437512906i</v>
      </c>
      <c r="E755" s="57" t="str">
        <f t="shared" si="213"/>
        <v>162.469540555819+0.00885010582940013i</v>
      </c>
      <c r="F755" s="57" t="str">
        <f t="shared" si="214"/>
        <v>3.07957957656077-13428.0086552916i</v>
      </c>
      <c r="G755" s="57" t="str">
        <f t="shared" si="215"/>
        <v>0.999999999019733-0.0000313092159693709i</v>
      </c>
      <c r="H755" s="57" t="str">
        <f t="shared" si="216"/>
        <v>550.001251439346-0.170712638288061i</v>
      </c>
      <c r="I755" s="57" t="str">
        <f t="shared" si="217"/>
        <v>-4.05253804587027-50003.00026354i</v>
      </c>
      <c r="K755" s="57" t="str">
        <f t="shared" si="218"/>
        <v>0.00909088753019752-0.0000135783821356705i</v>
      </c>
      <c r="L755" s="57" t="str">
        <f t="shared" si="219"/>
        <v>0.00075-44.715268501045i</v>
      </c>
      <c r="M755" s="57" t="str">
        <f t="shared" si="220"/>
        <v>0.00075-7.04547297810582i</v>
      </c>
      <c r="N755" s="57">
        <f t="shared" si="221"/>
        <v>90.195499313138356</v>
      </c>
      <c r="O755" s="57">
        <f t="shared" si="222"/>
        <v>60.479194884354612</v>
      </c>
      <c r="P755" s="371">
        <f t="shared" si="223"/>
        <v>60.479194884354612</v>
      </c>
      <c r="Q755" s="371">
        <f t="shared" si="224"/>
        <v>-89.804500686861644</v>
      </c>
      <c r="R755" s="12">
        <f t="shared" si="225"/>
        <v>90.195499313138356</v>
      </c>
      <c r="S755" s="57">
        <f t="shared" si="226"/>
        <v>1.4830406222445757E-2</v>
      </c>
      <c r="T755" s="12">
        <f t="shared" si="209"/>
        <v>60.479194884354612</v>
      </c>
    </row>
    <row r="756" spans="1:20" x14ac:dyDescent="0.3">
      <c r="A756" s="57">
        <f t="shared" si="210"/>
        <v>93.536282800186129</v>
      </c>
      <c r="B756" s="12">
        <f t="shared" si="227"/>
        <v>14.886761766091052</v>
      </c>
      <c r="C756" s="57" t="str">
        <f t="shared" si="211"/>
        <v>3.60563281475073-1052.71313304412i</v>
      </c>
      <c r="D756" s="57" t="str">
        <f t="shared" si="212"/>
        <v>3.470833327521-712.736041632118i</v>
      </c>
      <c r="E756" s="57" t="str">
        <f t="shared" si="213"/>
        <v>162.469540583185+0.0088837362834461i</v>
      </c>
      <c r="F756" s="57" t="str">
        <f t="shared" si="214"/>
        <v>3.07957957653779-13377.1753895455i</v>
      </c>
      <c r="G756" s="57" t="str">
        <f t="shared" si="215"/>
        <v>0.999999999012269-0.0000314281909898199i</v>
      </c>
      <c r="H756" s="57" t="str">
        <f t="shared" si="216"/>
        <v>550.001260968341-0.171361368214424i</v>
      </c>
      <c r="I756" s="57" t="str">
        <f t="shared" si="217"/>
        <v>-4.05253983168735-49813.7090652516i</v>
      </c>
      <c r="K756" s="57" t="str">
        <f t="shared" si="218"/>
        <v>0.00909088736602521-0.0000136299797260129i</v>
      </c>
      <c r="L756" s="57" t="str">
        <f t="shared" si="219"/>
        <v>0.00075-44.5459937248904i</v>
      </c>
      <c r="M756" s="57" t="str">
        <f t="shared" si="220"/>
        <v>0.00075-7.01880153228318i</v>
      </c>
      <c r="N756" s="57">
        <f t="shared" si="221"/>
        <v>90.196242194040636</v>
      </c>
      <c r="O756" s="57">
        <f t="shared" si="222"/>
        <v>60.446251767256243</v>
      </c>
      <c r="P756" s="371">
        <f t="shared" si="223"/>
        <v>60.446251767256243</v>
      </c>
      <c r="Q756" s="371">
        <f t="shared" si="224"/>
        <v>-89.803757805959364</v>
      </c>
      <c r="R756" s="12">
        <f t="shared" si="225"/>
        <v>90.196242194040636</v>
      </c>
      <c r="S756" s="57">
        <f t="shared" si="226"/>
        <v>1.4886761766091052E-2</v>
      </c>
      <c r="T756" s="12">
        <f t="shared" si="209"/>
        <v>60.446251767256243</v>
      </c>
    </row>
    <row r="757" spans="1:20" x14ac:dyDescent="0.3">
      <c r="A757" s="57">
        <f t="shared" si="210"/>
        <v>93.891720674826843</v>
      </c>
      <c r="B757" s="12">
        <f t="shared" si="227"/>
        <v>14.943331460802199</v>
      </c>
      <c r="C757" s="57" t="str">
        <f t="shared" si="211"/>
        <v>3.60563275273255-1048.72800628797i</v>
      </c>
      <c r="D757" s="57" t="str">
        <f t="shared" si="212"/>
        <v>3.47083332747675-710.037898698572i</v>
      </c>
      <c r="E757" s="57" t="str">
        <f t="shared" si="213"/>
        <v>162.46954061076+0.00891749453381144i</v>
      </c>
      <c r="F757" s="57" t="str">
        <f t="shared" si="214"/>
        <v>3.07957957651462-13326.5345589584i</v>
      </c>
      <c r="G757" s="57" t="str">
        <f t="shared" si="215"/>
        <v>0.999999999004748-0.000031547618115344i</v>
      </c>
      <c r="H757" s="57" t="str">
        <f t="shared" si="216"/>
        <v>550.001270569895-0.172012563565121i</v>
      </c>
      <c r="I757" s="57" t="str">
        <f t="shared" si="217"/>
        <v>-4.05254163110189-49625.1344538917i</v>
      </c>
      <c r="K757" s="57" t="str">
        <f t="shared" si="218"/>
        <v>0.0090908872006028-0.0000136817733842031i</v>
      </c>
      <c r="L757" s="57" t="str">
        <f t="shared" si="219"/>
        <v>0.00075-44.3773597578108i</v>
      </c>
      <c r="M757" s="57" t="str">
        <f t="shared" si="220"/>
        <v>0.00075-6.99223105427691i</v>
      </c>
      <c r="N757" s="57">
        <f t="shared" si="221"/>
        <v>90.196987897701646</v>
      </c>
      <c r="O757" s="57">
        <f t="shared" si="222"/>
        <v>60.413308655562652</v>
      </c>
      <c r="P757" s="371">
        <f t="shared" si="223"/>
        <v>60.413308655562652</v>
      </c>
      <c r="Q757" s="371">
        <f t="shared" si="224"/>
        <v>-89.803012102298354</v>
      </c>
      <c r="R757" s="12">
        <f t="shared" si="225"/>
        <v>90.196987897701646</v>
      </c>
      <c r="S757" s="57">
        <f t="shared" si="226"/>
        <v>1.4943331460802199E-2</v>
      </c>
      <c r="T757" s="12">
        <f t="shared" si="209"/>
        <v>60.413308655562652</v>
      </c>
    </row>
    <row r="758" spans="1:20" x14ac:dyDescent="0.3">
      <c r="A758" s="57">
        <f t="shared" si="210"/>
        <v>94.248509213391188</v>
      </c>
      <c r="B758" s="12">
        <f t="shared" si="227"/>
        <v>15.000116120353248</v>
      </c>
      <c r="C758" s="57" t="str">
        <f t="shared" si="211"/>
        <v>3.6056326902421-1044.75796583627i</v>
      </c>
      <c r="D758" s="57" t="str">
        <f t="shared" si="212"/>
        <v>3.47083332743215-707.349969898575i</v>
      </c>
      <c r="E758" s="57" t="str">
        <f t="shared" si="213"/>
        <v>162.469540638544+0.0089513810661286i</v>
      </c>
      <c r="F758" s="57" t="str">
        <f t="shared" si="214"/>
        <v>3.07957957649128-13276.085435045i</v>
      </c>
      <c r="G758" s="57" t="str">
        <f t="shared" si="215"/>
        <v>0.99999999899717-0.0000316674990639423i</v>
      </c>
      <c r="H758" s="57" t="str">
        <f t="shared" si="216"/>
        <v>550.00128024456-0.17266623371166i</v>
      </c>
      <c r="I758" s="57" t="str">
        <f t="shared" si="217"/>
        <v>-4.05254344421991-49437.2737167515i</v>
      </c>
      <c r="K758" s="57" t="str">
        <f t="shared" si="218"/>
        <v>0.00909088703392077-0.0000137337638552644i</v>
      </c>
      <c r="L758" s="57" t="str">
        <f t="shared" si="219"/>
        <v>0.00075-44.2093641739497i</v>
      </c>
      <c r="M758" s="57" t="str">
        <f t="shared" si="220"/>
        <v>0.00075-6.96576116186185i</v>
      </c>
      <c r="N758" s="57">
        <f t="shared" si="221"/>
        <v>90.19773643484578</v>
      </c>
      <c r="O758" s="57">
        <f t="shared" si="222"/>
        <v>60.380365549314938</v>
      </c>
      <c r="P758" s="371">
        <f t="shared" si="223"/>
        <v>60.380365549314938</v>
      </c>
      <c r="Q758" s="371">
        <f t="shared" si="224"/>
        <v>-89.80226356515422</v>
      </c>
      <c r="R758" s="12">
        <f t="shared" si="225"/>
        <v>90.19773643484578</v>
      </c>
      <c r="S758" s="57">
        <f t="shared" si="226"/>
        <v>1.5000116120353247E-2</v>
      </c>
      <c r="T758" s="12">
        <f t="shared" si="209"/>
        <v>60.380365549314938</v>
      </c>
    </row>
    <row r="759" spans="1:20" x14ac:dyDescent="0.3">
      <c r="A759" s="57">
        <f t="shared" si="210"/>
        <v>94.606653548402065</v>
      </c>
      <c r="B759" s="12">
        <f t="shared" si="227"/>
        <v>15.05711656161059</v>
      </c>
      <c r="C759" s="57" t="str">
        <f t="shared" si="211"/>
        <v>3.60563262727585-1040.80295457865i</v>
      </c>
      <c r="D759" s="57" t="str">
        <f t="shared" si="212"/>
        <v>3.47083332738722-704.67221656537i</v>
      </c>
      <c r="E759" s="57" t="str">
        <f t="shared" si="213"/>
        <v>162.46954066654+0.00898539636787625i</v>
      </c>
      <c r="F759" s="57" t="str">
        <f t="shared" si="214"/>
        <v>3.07957957646776-13225.8272920777i</v>
      </c>
      <c r="G759" s="57" t="str">
        <f t="shared" si="215"/>
        <v>0.999999998989533-0.0000317878355601426i</v>
      </c>
      <c r="H759" s="57" t="str">
        <f t="shared" si="216"/>
        <v>550.001289992891-0.173322388061128i</v>
      </c>
      <c r="I759" s="57" t="str">
        <f t="shared" si="217"/>
        <v>-4.05254527114237-49250.1241513909i</v>
      </c>
      <c r="K759" s="57" t="str">
        <f t="shared" si="218"/>
        <v>0.00909088686596959-0.0000137859518870514i</v>
      </c>
      <c r="L759" s="57" t="str">
        <f t="shared" si="219"/>
        <v>0.00075-44.0420045566345i</v>
      </c>
      <c r="M759" s="57" t="str">
        <f t="shared" si="220"/>
        <v>0.00075-6.93939147425964i</v>
      </c>
      <c r="N759" s="57">
        <f t="shared" si="221"/>
        <v>90.198487816238</v>
      </c>
      <c r="O759" s="57">
        <f t="shared" si="222"/>
        <v>60.347422448554539</v>
      </c>
      <c r="P759" s="371">
        <f t="shared" si="223"/>
        <v>60.347422448554539</v>
      </c>
      <c r="Q759" s="371">
        <f t="shared" si="224"/>
        <v>-89.801512183762</v>
      </c>
      <c r="R759" s="12">
        <f t="shared" si="225"/>
        <v>90.198487816238</v>
      </c>
      <c r="S759" s="57">
        <f t="shared" si="226"/>
        <v>1.505711656161059E-2</v>
      </c>
      <c r="T759" s="12">
        <f t="shared" si="209"/>
        <v>60.347422448554539</v>
      </c>
    </row>
    <row r="760" spans="1:20" x14ac:dyDescent="0.3">
      <c r="A760" s="57">
        <f t="shared" si="210"/>
        <v>94.966158831885991</v>
      </c>
      <c r="B760" s="12">
        <f t="shared" si="227"/>
        <v>15.11433360454471</v>
      </c>
      <c r="C760" s="57" t="str">
        <f t="shared" si="211"/>
        <v>3.60563256383015-1036.86291562097i</v>
      </c>
      <c r="D760" s="57" t="str">
        <f t="shared" si="212"/>
        <v>3.47083332734194-702.004600178576i</v>
      </c>
      <c r="E760" s="57" t="str">
        <f t="shared" si="213"/>
        <v>162.46954069475+0.00901954092838497i</v>
      </c>
      <c r="F760" s="57" t="str">
        <f t="shared" si="214"/>
        <v>3.07957957644407-13175.7594070762i</v>
      </c>
      <c r="G760" s="57" t="str">
        <f t="shared" si="215"/>
        <v>0.999999998981839-0.0000319086293350256i</v>
      </c>
      <c r="H760" s="57" t="str">
        <f t="shared" si="216"/>
        <v>550.001299815447-0.17398103605643i</v>
      </c>
      <c r="I760" s="57" t="str">
        <f t="shared" si="217"/>
        <v>-4.05254711197435-49063.6830656003i</v>
      </c>
      <c r="K760" s="57" t="str">
        <f t="shared" si="218"/>
        <v>0.00909088669673961-0.0000138383382302598i</v>
      </c>
      <c r="L760" s="57" t="str">
        <f t="shared" si="219"/>
        <v>0.00075-43.8752784983409i</v>
      </c>
      <c r="M760" s="57" t="str">
        <f t="shared" si="220"/>
        <v>0.00075-6.91312161213352i</v>
      </c>
      <c r="N760" s="57">
        <f t="shared" si="221"/>
        <v>90.199242052684326</v>
      </c>
      <c r="O760" s="57">
        <f t="shared" si="222"/>
        <v>60.314479353323435</v>
      </c>
      <c r="P760" s="371">
        <f t="shared" si="223"/>
        <v>60.314479353323435</v>
      </c>
      <c r="Q760" s="371">
        <f t="shared" si="224"/>
        <v>-89.800757947315674</v>
      </c>
      <c r="R760" s="12">
        <f t="shared" si="225"/>
        <v>90.199242052684326</v>
      </c>
      <c r="S760" s="57">
        <f t="shared" si="226"/>
        <v>1.511433360454471E-2</v>
      </c>
      <c r="T760" s="12">
        <f t="shared" si="209"/>
        <v>60.314479353323435</v>
      </c>
    </row>
    <row r="761" spans="1:20" x14ac:dyDescent="0.3">
      <c r="A761" s="57">
        <f t="shared" si="210"/>
        <v>95.327030235447168</v>
      </c>
      <c r="B761" s="12">
        <f t="shared" si="227"/>
        <v>15.17176807224198</v>
      </c>
      <c r="C761" s="57" t="str">
        <f t="shared" si="211"/>
        <v>3.60563249990138-1032.93779228443i</v>
      </c>
      <c r="D761" s="57" t="str">
        <f t="shared" si="212"/>
        <v>3.47083332729632-699.347082363635i</v>
      </c>
      <c r="E761" s="57" t="str">
        <f t="shared" si="213"/>
        <v>162.469540723175+0.00905381523884496i</v>
      </c>
      <c r="F761" s="57" t="str">
        <f t="shared" si="214"/>
        <v>3.0795795764202-13125.8810597972i</v>
      </c>
      <c r="G761" s="57" t="str">
        <f t="shared" si="215"/>
        <v>0.999999998974087-0.0000320298821262503i</v>
      </c>
      <c r="H761" s="57" t="str">
        <f t="shared" si="216"/>
        <v>550.001309712799-0.174642187176435i</v>
      </c>
      <c r="I761" s="57" t="str">
        <f t="shared" si="217"/>
        <v>-4.05254896682595-48877.9477773628i</v>
      </c>
      <c r="K761" s="57" t="str">
        <f t="shared" si="218"/>
        <v>0.00909088652622099-0.000013890923638437i</v>
      </c>
      <c r="L761" s="57" t="str">
        <f t="shared" si="219"/>
        <v>0.00075-43.7091836006583i</v>
      </c>
      <c r="M761" s="57" t="str">
        <f t="shared" si="220"/>
        <v>0.00075-6.88695119758272i</v>
      </c>
      <c r="N761" s="57">
        <f t="shared" si="221"/>
        <v>90.199999155031691</v>
      </c>
      <c r="O761" s="57">
        <f t="shared" si="222"/>
        <v>60.281536263663597</v>
      </c>
      <c r="P761" s="371">
        <f t="shared" si="223"/>
        <v>60.281536263663597</v>
      </c>
      <c r="Q761" s="371">
        <f t="shared" si="224"/>
        <v>-89.800000844968309</v>
      </c>
      <c r="R761" s="12">
        <f t="shared" si="225"/>
        <v>90.199999155031691</v>
      </c>
      <c r="S761" s="57">
        <f t="shared" si="226"/>
        <v>1.517176807224198E-2</v>
      </c>
      <c r="T761" s="12">
        <f t="shared" si="209"/>
        <v>60.281536263663597</v>
      </c>
    </row>
    <row r="762" spans="1:20" x14ac:dyDescent="0.3">
      <c r="A762" s="57">
        <f t="shared" si="210"/>
        <v>95.689272950341859</v>
      </c>
      <c r="B762" s="12">
        <f t="shared" si="227"/>
        <v>15.2294207909165</v>
      </c>
      <c r="C762" s="57" t="str">
        <f t="shared" si="211"/>
        <v>3.6056324354858-1029.0275281048i</v>
      </c>
      <c r="D762" s="57" t="str">
        <f t="shared" si="212"/>
        <v>3.47083332725036-696.699624891262i</v>
      </c>
      <c r="E762" s="57" t="str">
        <f t="shared" si="213"/>
        <v>162.469540751816+0.00908821979231336i</v>
      </c>
      <c r="F762" s="57" t="str">
        <f t="shared" si="214"/>
        <v>3.07957957639613-13076.1915327239i</v>
      </c>
      <c r="G762" s="57" t="str">
        <f t="shared" si="215"/>
        <v>0.999999998966275-0.000032151595678079i</v>
      </c>
      <c r="H762" s="57" t="str">
        <f t="shared" si="216"/>
        <v>550.001319685516-0.175305850935986i</v>
      </c>
      <c r="I762" s="57" t="str">
        <f t="shared" si="217"/>
        <v>-4.05255083580104-48692.9156148137i</v>
      </c>
      <c r="K762" s="57" t="str">
        <f t="shared" si="218"/>
        <v>0.00909088635440393-0.0000139437088679944i</v>
      </c>
      <c r="L762" s="57" t="str">
        <f t="shared" si="219"/>
        <v>0.00075-43.5437174742562i</v>
      </c>
      <c r="M762" s="57" t="str">
        <f t="shared" si="220"/>
        <v>0.00075-6.86087985413698i</v>
      </c>
      <c r="N762" s="57">
        <f t="shared" si="221"/>
        <v>90.200759134168251</v>
      </c>
      <c r="O762" s="57">
        <f t="shared" si="222"/>
        <v>60.248593179617309</v>
      </c>
      <c r="P762" s="371">
        <f t="shared" si="223"/>
        <v>60.248593179617309</v>
      </c>
      <c r="Q762" s="371">
        <f t="shared" si="224"/>
        <v>-89.799240865831749</v>
      </c>
      <c r="R762" s="12">
        <f t="shared" si="225"/>
        <v>90.200759134168251</v>
      </c>
      <c r="S762" s="57">
        <f t="shared" si="226"/>
        <v>1.5229420790916499E-2</v>
      </c>
      <c r="T762" s="12">
        <f t="shared" si="209"/>
        <v>60.248593179617309</v>
      </c>
    </row>
    <row r="763" spans="1:20" x14ac:dyDescent="0.3">
      <c r="A763" s="57">
        <f t="shared" si="210"/>
        <v>96.052892187553169</v>
      </c>
      <c r="B763" s="12">
        <f t="shared" si="227"/>
        <v>15.287292589921982</v>
      </c>
      <c r="C763" s="57" t="str">
        <f t="shared" si="211"/>
        <v>3.60563237057975-1025.13206683164i</v>
      </c>
      <c r="D763" s="57" t="str">
        <f t="shared" si="212"/>
        <v>3.47083332720403-694.062189676892i</v>
      </c>
      <c r="E763" s="57" t="str">
        <f t="shared" si="213"/>
        <v>162.469540780675+0.00912275508372069i</v>
      </c>
      <c r="F763" s="57" t="str">
        <f t="shared" si="214"/>
        <v>3.0795795763719-13026.6901110559i</v>
      </c>
      <c r="G763" s="57" t="str">
        <f t="shared" si="215"/>
        <v>0.999999998958404-0.0000322737717414017i</v>
      </c>
      <c r="H763" s="57" t="str">
        <f t="shared" si="216"/>
        <v>550.001329734161-0.175972036886128i</v>
      </c>
      <c r="I763" s="57" t="str">
        <f t="shared" si="217"/>
        <v>-4.05255271900556-48508.5839162027i</v>
      </c>
      <c r="K763" s="57" t="str">
        <f t="shared" si="218"/>
        <v>0.00909088618127872-0.0000139966946782172i</v>
      </c>
      <c r="L763" s="57" t="str">
        <f t="shared" si="219"/>
        <v>0.00075-43.3788777388484i</v>
      </c>
      <c r="M763" s="57" t="str">
        <f t="shared" si="220"/>
        <v>0.00075-6.83490720675134i</v>
      </c>
      <c r="N763" s="57">
        <f t="shared" si="221"/>
        <v>90.20152200102352</v>
      </c>
      <c r="O763" s="57">
        <f t="shared" si="222"/>
        <v>60.215650101227531</v>
      </c>
      <c r="P763" s="371">
        <f t="shared" si="223"/>
        <v>60.215650101227531</v>
      </c>
      <c r="Q763" s="371">
        <f t="shared" si="224"/>
        <v>-89.79847799897648</v>
      </c>
      <c r="R763" s="12">
        <f t="shared" si="225"/>
        <v>90.20152200102352</v>
      </c>
      <c r="S763" s="57">
        <f t="shared" si="226"/>
        <v>1.5287292589921982E-2</v>
      </c>
      <c r="T763" s="12">
        <f t="shared" si="209"/>
        <v>60.215650101227531</v>
      </c>
    </row>
    <row r="764" spans="1:20" x14ac:dyDescent="0.3">
      <c r="A764" s="57">
        <f t="shared" si="210"/>
        <v>96.417893177865878</v>
      </c>
      <c r="B764" s="12">
        <f t="shared" si="227"/>
        <v>15.345384301763687</v>
      </c>
      <c r="C764" s="57" t="str">
        <f t="shared" si="211"/>
        <v>3.60563230517947-1021.25135242741i</v>
      </c>
      <c r="D764" s="57" t="str">
        <f t="shared" si="212"/>
        <v>3.47083332715737-691.434738780134i</v>
      </c>
      <c r="E764" s="57" t="str">
        <f t="shared" si="213"/>
        <v>162.469540809753+0.00915742160987872i</v>
      </c>
      <c r="F764" s="57" t="str">
        <f t="shared" si="214"/>
        <v>3.07957957634748-12977.3760826984i</v>
      </c>
      <c r="G764" s="57" t="str">
        <f t="shared" si="215"/>
        <v>0.999999998950472-0.000032396412073762i</v>
      </c>
      <c r="H764" s="57" t="str">
        <f t="shared" si="216"/>
        <v>550.001339859328-0.1766407546143i</v>
      </c>
      <c r="I764" s="57" t="str">
        <f t="shared" si="217"/>
        <v>-4.05255461655125-48324.9500298571i</v>
      </c>
      <c r="K764" s="57" t="str">
        <f t="shared" si="218"/>
        <v>0.00909088600683516-0.0000140498818312746i</v>
      </c>
      <c r="L764" s="57" t="str">
        <f t="shared" si="219"/>
        <v>0.00075-43.2146620231605i</v>
      </c>
      <c r="M764" s="57" t="str">
        <f t="shared" si="220"/>
        <v>0.00075-6.80903288180051i</v>
      </c>
      <c r="N764" s="57">
        <f t="shared" si="221"/>
        <v>90.202287766568546</v>
      </c>
      <c r="O764" s="57">
        <f t="shared" si="222"/>
        <v>60.182707028537138</v>
      </c>
      <c r="P764" s="371">
        <f t="shared" si="223"/>
        <v>60.182707028537138</v>
      </c>
      <c r="Q764" s="371">
        <f t="shared" si="224"/>
        <v>-89.797712233431454</v>
      </c>
      <c r="R764" s="12">
        <f t="shared" si="225"/>
        <v>90.202287766568546</v>
      </c>
      <c r="S764" s="57">
        <f t="shared" si="226"/>
        <v>1.5345384301763687E-2</v>
      </c>
      <c r="T764" s="12">
        <f t="shared" si="209"/>
        <v>60.182707028537138</v>
      </c>
    </row>
    <row r="765" spans="1:20" x14ac:dyDescent="0.3">
      <c r="A765" s="57">
        <f t="shared" si="210"/>
        <v>96.784281171941757</v>
      </c>
      <c r="B765" s="12">
        <f t="shared" si="227"/>
        <v>15.403696762110389</v>
      </c>
      <c r="C765" s="57" t="str">
        <f t="shared" si="211"/>
        <v>3.60563223928116-1017.38532906675i</v>
      </c>
      <c r="D765" s="57" t="str">
        <f t="shared" si="212"/>
        <v>3.47083332711033-688.817234404225i</v>
      </c>
      <c r="E765" s="57" t="str">
        <f t="shared" si="213"/>
        <v>162.469540839053+0.00919221986948649i</v>
      </c>
      <c r="F765" s="57" t="str">
        <f t="shared" si="214"/>
        <v>3.07957957632287-12928.2487382527i</v>
      </c>
      <c r="G765" s="57" t="str">
        <f t="shared" si="215"/>
        <v>0.999999998942481-0.0000325195184393824i</v>
      </c>
      <c r="H765" s="57" t="str">
        <f t="shared" si="216"/>
        <v>550.001350061592-0.177312013744343i</v>
      </c>
      <c r="I765" s="57" t="str">
        <f t="shared" si="217"/>
        <v>-4.05255652854577-48142.0113141416i</v>
      </c>
      <c r="K765" s="57" t="str">
        <f t="shared" si="218"/>
        <v>0.00909088583106331-0.0000141032710922327i</v>
      </c>
      <c r="L765" s="57" t="str">
        <f t="shared" si="219"/>
        <v>0.00075-43.051067964894i</v>
      </c>
      <c r="M765" s="57" t="str">
        <f t="shared" si="220"/>
        <v>0.00075-6.78325650707361i</v>
      </c>
      <c r="N765" s="57">
        <f t="shared" si="221"/>
        <v>90.20305644181596</v>
      </c>
      <c r="O765" s="57">
        <f t="shared" si="222"/>
        <v>60.149763961589706</v>
      </c>
      <c r="P765" s="371">
        <f t="shared" si="223"/>
        <v>60.149763961589706</v>
      </c>
      <c r="Q765" s="371">
        <f t="shared" si="224"/>
        <v>-89.79694355818404</v>
      </c>
      <c r="R765" s="12">
        <f t="shared" si="225"/>
        <v>90.20305644181596</v>
      </c>
      <c r="S765" s="57">
        <f t="shared" si="226"/>
        <v>1.5403696762110388E-2</v>
      </c>
      <c r="T765" s="12">
        <f t="shared" si="209"/>
        <v>60.149763961589706</v>
      </c>
    </row>
    <row r="766" spans="1:20" x14ac:dyDescent="0.3">
      <c r="A766" s="57">
        <f t="shared" si="210"/>
        <v>97.152061440395144</v>
      </c>
      <c r="B766" s="12">
        <f t="shared" si="227"/>
        <v>15.462230809806409</v>
      </c>
      <c r="C766" s="57" t="str">
        <f t="shared" si="211"/>
        <v>3.60563217288113-1013.5339411356i</v>
      </c>
      <c r="D766" s="57" t="str">
        <f t="shared" si="212"/>
        <v>3.47083332706295-686.209638895486i</v>
      </c>
      <c r="E766" s="57" t="str">
        <f t="shared" si="213"/>
        <v>162.469540868576+0.00922715036313849i</v>
      </c>
      <c r="F766" s="57" t="str">
        <f t="shared" si="214"/>
        <v>3.07957957629807-12879.3073710055i</v>
      </c>
      <c r="G766" s="57" t="str">
        <f t="shared" si="215"/>
        <v>0.999999998934429-0.0000326430926091893i</v>
      </c>
      <c r="H766" s="57" t="str">
        <f t="shared" si="216"/>
        <v>550.001360341539-0.177985823936719i</v>
      </c>
      <c r="I766" s="57" t="str">
        <f t="shared" si="217"/>
        <v>-4.05255845509865-47959.7651374214i</v>
      </c>
      <c r="K766" s="57" t="str">
        <f t="shared" si="218"/>
        <v>0.00909088565395309-0.0000141568632290638i</v>
      </c>
      <c r="L766" s="57" t="str">
        <f t="shared" si="219"/>
        <v>0.00075-42.8880932106933i</v>
      </c>
      <c r="M766" s="57" t="str">
        <f t="shared" si="220"/>
        <v>0.00075-6.75757771176889i</v>
      </c>
      <c r="N766" s="57">
        <f t="shared" si="221"/>
        <v>90.203828037820344</v>
      </c>
      <c r="O766" s="57">
        <f t="shared" si="222"/>
        <v>60.116820900428792</v>
      </c>
      <c r="P766" s="371">
        <f t="shared" si="223"/>
        <v>60.116820900428792</v>
      </c>
      <c r="Q766" s="371">
        <f t="shared" si="224"/>
        <v>-89.796171962179656</v>
      </c>
      <c r="R766" s="12">
        <f t="shared" si="225"/>
        <v>90.203828037820344</v>
      </c>
      <c r="S766" s="57">
        <f t="shared" si="226"/>
        <v>1.5462230809806408E-2</v>
      </c>
      <c r="T766" s="12">
        <f t="shared" si="209"/>
        <v>60.116820900428792</v>
      </c>
    </row>
    <row r="767" spans="1:20" x14ac:dyDescent="0.3">
      <c r="A767" s="57">
        <f t="shared" si="210"/>
        <v>97.521239273868645</v>
      </c>
      <c r="B767" s="12">
        <f t="shared" si="227"/>
        <v>15.520987286883674</v>
      </c>
      <c r="C767" s="57" t="str">
        <f t="shared" si="211"/>
        <v>3.60563210597548-1009.69713323047i</v>
      </c>
      <c r="D767" s="57" t="str">
        <f t="shared" si="212"/>
        <v>3.47083332701521-683.611914742779i</v>
      </c>
      <c r="E767" s="57" t="str">
        <f t="shared" si="213"/>
        <v>162.469540898323+0.00926221359333207i</v>
      </c>
      <c r="F767" s="57" t="str">
        <f t="shared" si="214"/>
        <v>3.07957957627308-12830.5512769186i</v>
      </c>
      <c r="G767" s="57" t="str">
        <f t="shared" si="215"/>
        <v>0.999999998926315-0.0000327671363608383i</v>
      </c>
      <c r="H767" s="57" t="str">
        <f t="shared" si="216"/>
        <v>550.001370699759-0.178662194888646i</v>
      </c>
      <c r="I767" s="57" t="str">
        <f t="shared" si="217"/>
        <v>-4.05256039632088-47778.2088780233i</v>
      </c>
      <c r="K767" s="57" t="str">
        <f t="shared" si="218"/>
        <v>0.00909088547549432-0.0000142106590126585i</v>
      </c>
      <c r="L767" s="57" t="str">
        <f t="shared" si="219"/>
        <v>0.00075-42.725735416112i</v>
      </c>
      <c r="M767" s="57" t="str">
        <f t="shared" si="220"/>
        <v>0.00075-6.73199612648823i</v>
      </c>
      <c r="N767" s="57">
        <f t="shared" si="221"/>
        <v>90.204602565678087</v>
      </c>
      <c r="O767" s="57">
        <f t="shared" si="222"/>
        <v>60.083877845098648</v>
      </c>
      <c r="P767" s="371">
        <f t="shared" si="223"/>
        <v>60.083877845098648</v>
      </c>
      <c r="Q767" s="371">
        <f t="shared" si="224"/>
        <v>-89.795397434321913</v>
      </c>
      <c r="R767" s="12">
        <f t="shared" si="225"/>
        <v>90.204602565678087</v>
      </c>
      <c r="S767" s="57">
        <f t="shared" si="226"/>
        <v>1.5520987286883675E-2</v>
      </c>
      <c r="T767" s="12">
        <f t="shared" si="209"/>
        <v>60.083877845098648</v>
      </c>
    </row>
    <row r="768" spans="1:20" x14ac:dyDescent="0.3">
      <c r="A768" s="57">
        <f t="shared" si="210"/>
        <v>97.891819983109357</v>
      </c>
      <c r="B768" s="12">
        <f t="shared" si="227"/>
        <v>15.579967038573832</v>
      </c>
      <c r="C768" s="57" t="str">
        <f t="shared" si="211"/>
        <v>3.60563203856043-1005.87485015758i</v>
      </c>
      <c r="D768" s="57" t="str">
        <f t="shared" si="212"/>
        <v>3.4708333269671-681.02402457697i</v>
      </c>
      <c r="E768" s="57" t="str">
        <f t="shared" si="213"/>
        <v>162.469540928299+0.00929741006447287i</v>
      </c>
      <c r="F768" s="57" t="str">
        <f t="shared" si="214"/>
        <v>3.07957957624791-12781.9797546194i</v>
      </c>
      <c r="G768" s="57" t="str">
        <f t="shared" si="215"/>
        <v>0.999999998918139-0.0000328916514787405i</v>
      </c>
      <c r="H768" s="57" t="str">
        <f t="shared" si="216"/>
        <v>550.001381136852-0.17934113633422i</v>
      </c>
      <c r="I768" s="57" t="str">
        <f t="shared" si="217"/>
        <v>-4.05256235232392-47597.3399242004i</v>
      </c>
      <c r="K768" s="57" t="str">
        <f t="shared" si="218"/>
        <v>0.00909088529567668-0.0000142646592168359i</v>
      </c>
      <c r="L768" s="57" t="str">
        <f t="shared" si="219"/>
        <v>0.00075-42.5639922455789i</v>
      </c>
      <c r="M768" s="57" t="str">
        <f t="shared" si="220"/>
        <v>0.00075-6.70651138323197i</v>
      </c>
      <c r="N768" s="57">
        <f t="shared" si="221"/>
        <v>90.205380036527885</v>
      </c>
      <c r="O768" s="57">
        <f t="shared" si="222"/>
        <v>60.05093479564357</v>
      </c>
      <c r="P768" s="371">
        <f t="shared" si="223"/>
        <v>60.05093479564357</v>
      </c>
      <c r="Q768" s="371">
        <f t="shared" si="224"/>
        <v>-89.794619963472115</v>
      </c>
      <c r="R768" s="12">
        <f t="shared" si="225"/>
        <v>90.205380036527885</v>
      </c>
      <c r="S768" s="57">
        <f t="shared" si="226"/>
        <v>1.5579967038573832E-2</v>
      </c>
      <c r="T768" s="12">
        <f t="shared" si="209"/>
        <v>60.05093479564357</v>
      </c>
    </row>
    <row r="769" spans="1:20" x14ac:dyDescent="0.3">
      <c r="A769" s="57">
        <f t="shared" si="210"/>
        <v>98.263808899045173</v>
      </c>
      <c r="B769" s="12">
        <f t="shared" si="227"/>
        <v>15.639170913320413</v>
      </c>
      <c r="C769" s="57" t="str">
        <f t="shared" si="211"/>
        <v>3.60563197063198-1002.06703693209i</v>
      </c>
      <c r="D769" s="57" t="str">
        <f t="shared" si="212"/>
        <v>3.47083332691862-678.445931170392i</v>
      </c>
      <c r="E769" s="57" t="str">
        <f t="shared" si="213"/>
        <v>162.4695409585+0.00933274028288535i</v>
      </c>
      <c r="F769" s="57" t="str">
        <f t="shared" si="214"/>
        <v>3.07957957622253-12733.5921053902i</v>
      </c>
      <c r="G769" s="57" t="str">
        <f t="shared" si="215"/>
        <v>0.999999998909902-0.0000330166397540878i</v>
      </c>
      <c r="H769" s="57" t="str">
        <f t="shared" si="216"/>
        <v>550.00139165342-0.1800226580446i</v>
      </c>
      <c r="I769" s="57" t="str">
        <f t="shared" si="217"/>
        <v>-4.05256432322319-47417.1556740922i</v>
      </c>
      <c r="K769" s="57" t="str">
        <f t="shared" si="218"/>
        <v>0.00909088511448979-0.0000143188646183551i</v>
      </c>
      <c r="L769" s="57" t="str">
        <f t="shared" si="219"/>
        <v>0.00075-42.4028613723639i</v>
      </c>
      <c r="M769" s="57" t="str">
        <f t="shared" si="220"/>
        <v>0.00075-6.68112311539345i</v>
      </c>
      <c r="N769" s="57">
        <f t="shared" si="221"/>
        <v>90.206160461550667</v>
      </c>
      <c r="O769" s="57">
        <f t="shared" si="222"/>
        <v>60.017991752108145</v>
      </c>
      <c r="P769" s="371">
        <f t="shared" si="223"/>
        <v>60.017991752108145</v>
      </c>
      <c r="Q769" s="371">
        <f t="shared" si="224"/>
        <v>-89.793839538449333</v>
      </c>
      <c r="R769" s="12">
        <f t="shared" si="225"/>
        <v>90.206160461550667</v>
      </c>
      <c r="S769" s="57">
        <f t="shared" si="226"/>
        <v>1.5639170913320413E-2</v>
      </c>
      <c r="T769" s="12">
        <f t="shared" si="209"/>
        <v>60.017991752108145</v>
      </c>
    </row>
    <row r="770" spans="1:20" x14ac:dyDescent="0.3">
      <c r="A770" s="57">
        <f t="shared" si="210"/>
        <v>98.637211372861543</v>
      </c>
      <c r="B770" s="12">
        <f t="shared" si="227"/>
        <v>15.698599762791032</v>
      </c>
      <c r="C770" s="57" t="str">
        <f t="shared" si="211"/>
        <v>3.60563190218635-998.273638777356i</v>
      </c>
      <c r="D770" s="57" t="str">
        <f t="shared" si="212"/>
        <v>3.47083332686978-675.877597436305i</v>
      </c>
      <c r="E770" s="57" t="str">
        <f t="shared" si="213"/>
        <v>162.469540988933+0.00936820475681592i</v>
      </c>
      <c r="F770" s="57" t="str">
        <f t="shared" si="214"/>
        <v>3.07957957619697-12685.3876331584i</v>
      </c>
      <c r="G770" s="57" t="str">
        <f t="shared" si="215"/>
        <v>0.999999998901601-0.0000331421029848782i</v>
      </c>
      <c r="H770" s="57" t="str">
        <f t="shared" si="216"/>
        <v>550.001402250062-0.180706769828028i</v>
      </c>
      <c r="I770" s="57" t="str">
        <f t="shared" si="217"/>
        <v>-4.0525663091276-47237.6535356871i</v>
      </c>
      <c r="K770" s="57" t="str">
        <f t="shared" si="218"/>
        <v>0.00909088493192333-0.0000143732759969272i</v>
      </c>
      <c r="L770" s="57" t="str">
        <f t="shared" si="219"/>
        <v>0.00075-42.2423404785453i</v>
      </c>
      <c r="M770" s="57" t="str">
        <f t="shared" si="220"/>
        <v>0.00075-6.65583095775399i</v>
      </c>
      <c r="N770" s="57">
        <f t="shared" si="221"/>
        <v>90.206943851969754</v>
      </c>
      <c r="O770" s="57">
        <f t="shared" si="222"/>
        <v>59.985048714537712</v>
      </c>
      <c r="P770" s="371">
        <f t="shared" si="223"/>
        <v>59.985048714537712</v>
      </c>
      <c r="Q770" s="371">
        <f t="shared" si="224"/>
        <v>-89.793056148030246</v>
      </c>
      <c r="R770" s="12">
        <f t="shared" si="225"/>
        <v>90.206943851969754</v>
      </c>
      <c r="S770" s="57">
        <f t="shared" si="226"/>
        <v>1.5698599762791032E-2</v>
      </c>
      <c r="T770" s="12">
        <f t="shared" si="209"/>
        <v>59.985048714537712</v>
      </c>
    </row>
    <row r="771" spans="1:20" x14ac:dyDescent="0.3">
      <c r="A771" s="57">
        <f t="shared" si="210"/>
        <v>99.012032776078428</v>
      </c>
      <c r="B771" s="12">
        <f t="shared" si="227"/>
        <v>15.758254441889639</v>
      </c>
      <c r="C771" s="57" t="str">
        <f t="shared" si="211"/>
        <v>3.60563183321952-994.49460112405i</v>
      </c>
      <c r="D771" s="57" t="str">
        <f t="shared" si="212"/>
        <v>3.47083332682057-673.318986428364i</v>
      </c>
      <c r="E771" s="57" t="str">
        <f t="shared" si="213"/>
        <v>162.469541019597+0.00940380399644399i</v>
      </c>
      <c r="F771" s="57" t="str">
        <f t="shared" si="214"/>
        <v>3.07957957617122-12637.3656444866i</v>
      </c>
      <c r="G771" s="57" t="str">
        <f t="shared" si="215"/>
        <v>0.999999998893237-0.0000332680429759426i</v>
      </c>
      <c r="H771" s="57" t="str">
        <f t="shared" si="216"/>
        <v>550.001412927394-0.181393481530142i</v>
      </c>
      <c r="I771" s="57" t="str">
        <f t="shared" si="217"/>
        <v>-4.05256831015451-47058.8309267876i</v>
      </c>
      <c r="K771" s="57" t="str">
        <f t="shared" si="218"/>
        <v>0.00909088474796669-0.000014427894135225i</v>
      </c>
      <c r="L771" s="57" t="str">
        <f t="shared" si="219"/>
        <v>0.00075-42.0824272549765i</v>
      </c>
      <c r="M771" s="57" t="str">
        <f t="shared" si="220"/>
        <v>0.00075-6.63063454647737i</v>
      </c>
      <c r="N771" s="57">
        <f t="shared" si="221"/>
        <v>90.207730219051214</v>
      </c>
      <c r="O771" s="57">
        <f t="shared" si="222"/>
        <v>59.952105682977489</v>
      </c>
      <c r="P771" s="371">
        <f t="shared" si="223"/>
        <v>59.952105682977489</v>
      </c>
      <c r="Q771" s="371">
        <f t="shared" si="224"/>
        <v>-89.792269780948786</v>
      </c>
      <c r="R771" s="12">
        <f t="shared" si="225"/>
        <v>90.207730219051214</v>
      </c>
      <c r="S771" s="57">
        <f t="shared" si="226"/>
        <v>1.5758254441889639E-2</v>
      </c>
      <c r="T771" s="12">
        <f t="shared" si="209"/>
        <v>59.952105682977489</v>
      </c>
    </row>
    <row r="772" spans="1:20" x14ac:dyDescent="0.3">
      <c r="A772" s="57">
        <f t="shared" si="210"/>
        <v>99.388278500627521</v>
      </c>
      <c r="B772" s="12">
        <f t="shared" si="227"/>
        <v>15.818135808768819</v>
      </c>
      <c r="C772" s="57" t="str">
        <f t="shared" si="211"/>
        <v>3.6056317637276-990.729869609464i</v>
      </c>
      <c r="D772" s="57" t="str">
        <f t="shared" si="212"/>
        <v>3.47083332677098-670.770061340093i</v>
      </c>
      <c r="E772" s="57" t="str">
        <f t="shared" si="213"/>
        <v>162.469541050496+0.0094395385138867i</v>
      </c>
      <c r="F772" s="57" t="str">
        <f t="shared" si="214"/>
        <v>3.07957957614526-12589.5254485621i</v>
      </c>
      <c r="G772" s="57" t="str">
        <f t="shared" si="215"/>
        <v>0.99999999888481-0.0000333944615389697i</v>
      </c>
      <c r="H772" s="57" t="str">
        <f t="shared" si="216"/>
        <v>550.001423686028-0.182082803033994i</v>
      </c>
      <c r="I772" s="57" t="str">
        <f t="shared" si="217"/>
        <v>-4.05257032641865-46880.6852749691i</v>
      </c>
      <c r="K772" s="57" t="str">
        <f t="shared" si="218"/>
        <v>0.00909088456260933-0.0000144827198188951i</v>
      </c>
      <c r="L772" s="57" t="str">
        <f t="shared" si="219"/>
        <v>0.00075-41.9231194012517i</v>
      </c>
      <c r="M772" s="57" t="str">
        <f t="shared" si="220"/>
        <v>0.00075-6.60553351910478i</v>
      </c>
      <c r="N772" s="57">
        <f t="shared" si="221"/>
        <v>90.208519574103775</v>
      </c>
      <c r="O772" s="57">
        <f t="shared" si="222"/>
        <v>59.919162657473379</v>
      </c>
      <c r="P772" s="371">
        <f t="shared" si="223"/>
        <v>59.919162657473379</v>
      </c>
      <c r="Q772" s="371">
        <f t="shared" si="224"/>
        <v>-89.791480425896225</v>
      </c>
      <c r="R772" s="12">
        <f t="shared" si="225"/>
        <v>90.208519574103775</v>
      </c>
      <c r="S772" s="57">
        <f t="shared" si="226"/>
        <v>1.581813580876882E-2</v>
      </c>
      <c r="T772" s="12">
        <f t="shared" si="209"/>
        <v>59.919162657473379</v>
      </c>
    </row>
    <row r="773" spans="1:20" x14ac:dyDescent="0.3">
      <c r="A773" s="57">
        <f t="shared" si="210"/>
        <v>99.765953958929913</v>
      </c>
      <c r="B773" s="12">
        <f t="shared" si="227"/>
        <v>15.878244724842141</v>
      </c>
      <c r="C773" s="57" t="str">
        <f t="shared" si="211"/>
        <v>3.60563169370648-986.979390076655i</v>
      </c>
      <c r="D773" s="57" t="str">
        <f t="shared" si="212"/>
        <v>3.47083332672101-668.230785504348i</v>
      </c>
      <c r="E773" s="57" t="str">
        <f t="shared" si="213"/>
        <v>162.469541081628+0.00947540882320866i</v>
      </c>
      <c r="F773" s="57" t="str">
        <f t="shared" si="214"/>
        <v>3.07957957611912-12541.8663571879i</v>
      </c>
      <c r="G773" s="57" t="str">
        <f t="shared" si="215"/>
        <v>0.999999998876318-0.0000335213604925332i</v>
      </c>
      <c r="H773" s="57" t="str">
        <f t="shared" si="216"/>
        <v>550.00143452658-0.182774744260214i</v>
      </c>
      <c r="I773" s="57" t="str">
        <f t="shared" si="217"/>
        <v>-4.05257235803478-46703.2140175475i</v>
      </c>
      <c r="K773" s="57" t="str">
        <f t="shared" si="218"/>
        <v>0.00909088437584063-0.0000145377538365697i</v>
      </c>
      <c r="L773" s="57" t="str">
        <f t="shared" si="219"/>
        <v>0.00075-41.7644146256741i</v>
      </c>
      <c r="M773" s="57" t="str">
        <f t="shared" si="220"/>
        <v>0.00075-6.5805275145495i</v>
      </c>
      <c r="N773" s="57">
        <f t="shared" si="221"/>
        <v>90.209311928479195</v>
      </c>
      <c r="O773" s="57">
        <f t="shared" si="222"/>
        <v>59.886219638071353</v>
      </c>
      <c r="P773" s="371">
        <f t="shared" si="223"/>
        <v>59.886219638071353</v>
      </c>
      <c r="Q773" s="371">
        <f t="shared" si="224"/>
        <v>-89.790688071520805</v>
      </c>
      <c r="R773" s="12">
        <f t="shared" si="225"/>
        <v>90.209311928479195</v>
      </c>
      <c r="S773" s="57">
        <f t="shared" si="226"/>
        <v>1.5878244724842141E-2</v>
      </c>
      <c r="T773" s="12">
        <f t="shared" si="209"/>
        <v>59.886219638071353</v>
      </c>
    </row>
    <row r="774" spans="1:20" x14ac:dyDescent="0.3">
      <c r="A774" s="57">
        <f t="shared" si="210"/>
        <v>100.14506458397385</v>
      </c>
      <c r="B774" s="12">
        <f t="shared" si="227"/>
        <v>15.938582054796541</v>
      </c>
      <c r="C774" s="57" t="str">
        <f t="shared" si="211"/>
        <v>3.60563162315218-983.243108573721i</v>
      </c>
      <c r="D774" s="57" t="str">
        <f t="shared" si="212"/>
        <v>3.47083332667065-665.701122392793i</v>
      </c>
      <c r="E774" s="57" t="str">
        <f t="shared" si="213"/>
        <v>162.469541112998+0.00951141544042621i</v>
      </c>
      <c r="F774" s="57" t="str">
        <f t="shared" si="214"/>
        <v>3.07957957609276-12494.3876847718i</v>
      </c>
      <c r="G774" s="57" t="str">
        <f t="shared" si="215"/>
        <v>0.999999998867762-0.0000336487416621168i</v>
      </c>
      <c r="H774" s="57" t="str">
        <f t="shared" si="216"/>
        <v>550.001445449679-0.183469315167203i</v>
      </c>
      <c r="I774" s="57" t="str">
        <f t="shared" si="217"/>
        <v>-4.05257440512093-46526.4146015389i</v>
      </c>
      <c r="K774" s="57" t="str">
        <f t="shared" si="218"/>
        <v>0.00909088418764975-0.0000145929969798765i</v>
      </c>
      <c r="L774" s="57" t="str">
        <f t="shared" si="219"/>
        <v>0.00075-41.6063106452224i</v>
      </c>
      <c r="M774" s="57" t="str">
        <f t="shared" si="220"/>
        <v>0.00075-6.55561617309175i</v>
      </c>
      <c r="N774" s="57">
        <f t="shared" si="221"/>
        <v>90.210107293572321</v>
      </c>
      <c r="O774" s="57">
        <f t="shared" si="222"/>
        <v>59.85327662481793</v>
      </c>
      <c r="P774" s="371">
        <f t="shared" si="223"/>
        <v>59.85327662481793</v>
      </c>
      <c r="Q774" s="371">
        <f t="shared" si="224"/>
        <v>-89.789892706427679</v>
      </c>
      <c r="R774" s="12">
        <f t="shared" si="225"/>
        <v>90.210107293572321</v>
      </c>
      <c r="S774" s="57">
        <f t="shared" si="226"/>
        <v>1.5938582054796542E-2</v>
      </c>
      <c r="T774" s="12">
        <f t="shared" si="209"/>
        <v>59.85327662481793</v>
      </c>
    </row>
    <row r="775" spans="1:20" x14ac:dyDescent="0.3">
      <c r="A775" s="57">
        <f t="shared" si="210"/>
        <v>100.52561582939295</v>
      </c>
      <c r="B775" s="12">
        <f t="shared" si="227"/>
        <v>15.999148666604768</v>
      </c>
      <c r="C775" s="57" t="str">
        <f t="shared" si="211"/>
        <v>3.6056315520607-979.520971353013i</v>
      </c>
      <c r="D775" s="57" t="str">
        <f t="shared" si="212"/>
        <v>3.47083332661991-663.181035615378i</v>
      </c>
      <c r="E775" s="57" t="str">
        <f t="shared" si="213"/>
        <v>162.469541144608+0.00954755888351801i</v>
      </c>
      <c r="F775" s="57" t="str">
        <f t="shared" si="214"/>
        <v>3.07957957606621-12447.0887483172i</v>
      </c>
      <c r="G775" s="57" t="str">
        <f t="shared" si="215"/>
        <v>0.999999998859141-0.0000337766068801416i</v>
      </c>
      <c r="H775" s="57" t="str">
        <f t="shared" si="216"/>
        <v>550.001456455951-0.184166525751235i</v>
      </c>
      <c r="I775" s="57" t="str">
        <f t="shared" si="217"/>
        <v>-4.05257646779547-46350.2844836243i</v>
      </c>
      <c r="K775" s="57" t="str">
        <f t="shared" si="218"/>
        <v>0.00909088399802592-0.0000146484500434513i</v>
      </c>
      <c r="L775" s="57" t="str">
        <f t="shared" si="219"/>
        <v>0.00075-41.4488051855174i</v>
      </c>
      <c r="M775" s="57" t="str">
        <f t="shared" si="220"/>
        <v>0.00075-6.53079913637355i</v>
      </c>
      <c r="N775" s="57">
        <f t="shared" si="221"/>
        <v>90.210905680821242</v>
      </c>
      <c r="O775" s="57">
        <f t="shared" si="222"/>
        <v>59.820333617760049</v>
      </c>
      <c r="P775" s="371">
        <f t="shared" si="223"/>
        <v>59.820333617760049</v>
      </c>
      <c r="Q775" s="371">
        <f t="shared" si="224"/>
        <v>-89.789094319178758</v>
      </c>
      <c r="R775" s="12">
        <f t="shared" si="225"/>
        <v>90.210905680821242</v>
      </c>
      <c r="S775" s="57">
        <f t="shared" si="226"/>
        <v>1.5999148666604769E-2</v>
      </c>
      <c r="T775" s="12">
        <f t="shared" si="209"/>
        <v>59.820333617760049</v>
      </c>
    </row>
    <row r="776" spans="1:20" x14ac:dyDescent="0.3">
      <c r="A776" s="57">
        <f t="shared" si="210"/>
        <v>100.90761316954463</v>
      </c>
      <c r="B776" s="12">
        <f t="shared" si="227"/>
        <v>16.059945431537866</v>
      </c>
      <c r="C776" s="57" t="str">
        <f t="shared" si="211"/>
        <v>3.60563148042789-975.812924870315i</v>
      </c>
      <c r="D776" s="57" t="str">
        <f t="shared" si="212"/>
        <v>3.47083332656879-660.670488919803i</v>
      </c>
      <c r="E776" s="57" t="str">
        <f t="shared" si="213"/>
        <v>162.469541176458+0.00958383967243056i</v>
      </c>
      <c r="F776" s="57" t="str">
        <f t="shared" si="214"/>
        <v>3.07957957603945-12399.9688674131i</v>
      </c>
      <c r="G776" s="57" t="str">
        <f t="shared" si="215"/>
        <v>0.999999998850454-0.0000339049579859917i</v>
      </c>
      <c r="H776" s="57" t="str">
        <f t="shared" si="216"/>
        <v>550.001467546029-0.184866386046583i</v>
      </c>
      <c r="I776" s="57" t="str">
        <f t="shared" si="217"/>
        <v>-4.05257854617562-46174.8211301131i</v>
      </c>
      <c r="K776" s="57" t="str">
        <f t="shared" si="218"/>
        <v>0.00909088380695821-0.0000147041138249493i</v>
      </c>
      <c r="L776" s="57" t="str">
        <f t="shared" si="219"/>
        <v>0.00075-41.2918959807904i</v>
      </c>
      <c r="M776" s="57" t="str">
        <f t="shared" si="220"/>
        <v>0.00075-6.50607604739345i</v>
      </c>
      <c r="N776" s="57">
        <f t="shared" si="221"/>
        <v>90.211707101707503</v>
      </c>
      <c r="O776" s="57">
        <f t="shared" si="222"/>
        <v>59.787390616944684</v>
      </c>
      <c r="P776" s="371">
        <f t="shared" si="223"/>
        <v>59.787390616944684</v>
      </c>
      <c r="Q776" s="371">
        <f t="shared" si="224"/>
        <v>-89.788292898292497</v>
      </c>
      <c r="R776" s="12">
        <f t="shared" si="225"/>
        <v>90.211707101707503</v>
      </c>
      <c r="S776" s="57">
        <f t="shared" si="226"/>
        <v>1.6059945431537867E-2</v>
      </c>
      <c r="T776" s="12">
        <f t="shared" si="209"/>
        <v>59.787390616944684</v>
      </c>
    </row>
    <row r="777" spans="1:20" x14ac:dyDescent="0.3">
      <c r="A777" s="57">
        <f t="shared" si="210"/>
        <v>101.29106209958891</v>
      </c>
      <c r="B777" s="12">
        <f t="shared" si="227"/>
        <v>16.12097322417771</v>
      </c>
      <c r="C777" s="57" t="str">
        <f t="shared" si="211"/>
        <v>3.60563140824965-972.118915784152i</v>
      </c>
      <c r="D777" s="57" t="str">
        <f t="shared" si="212"/>
        <v>3.47083332651729-658.169446191017i</v>
      </c>
      <c r="E777" s="57" t="str">
        <f t="shared" si="213"/>
        <v>162.46954120855+0.00962025832908701i</v>
      </c>
      <c r="F777" s="57" t="str">
        <f t="shared" si="214"/>
        <v>3.0795795760125-12353.0273642241i</v>
      </c>
      <c r="G777" s="57" t="str">
        <f t="shared" si="215"/>
        <v>0.999999998841701-0.0000340337968260406i</v>
      </c>
      <c r="H777" s="57" t="str">
        <f t="shared" si="216"/>
        <v>550.001478720547-0.185568906125695i</v>
      </c>
      <c r="I777" s="57" t="str">
        <f t="shared" si="217"/>
        <v>-4.05258064037962-46000.0220169054i</v>
      </c>
      <c r="K777" s="57" t="str">
        <f t="shared" si="218"/>
        <v>0.00909088361443571-0.0000147599891250562i</v>
      </c>
      <c r="L777" s="57" t="str">
        <f t="shared" si="219"/>
        <v>0.00075-41.1355807738498i</v>
      </c>
      <c r="M777" s="57" t="str">
        <f t="shared" si="220"/>
        <v>0.00075-6.48144655050152i</v>
      </c>
      <c r="N777" s="57">
        <f t="shared" si="221"/>
        <v>90.212511567756266</v>
      </c>
      <c r="O777" s="57">
        <f t="shared" si="222"/>
        <v>59.754447622419526</v>
      </c>
      <c r="P777" s="371">
        <f t="shared" si="223"/>
        <v>59.754447622419526</v>
      </c>
      <c r="Q777" s="371">
        <f t="shared" si="224"/>
        <v>-89.787488432243734</v>
      </c>
      <c r="R777" s="12">
        <f t="shared" si="225"/>
        <v>90.212511567756266</v>
      </c>
      <c r="S777" s="57">
        <f t="shared" si="226"/>
        <v>1.6120973224177711E-2</v>
      </c>
      <c r="T777" s="12">
        <f t="shared" si="209"/>
        <v>59.754447622419526</v>
      </c>
    </row>
    <row r="778" spans="1:20" x14ac:dyDescent="0.3">
      <c r="A778" s="57">
        <f t="shared" si="210"/>
        <v>101.67596813556736</v>
      </c>
      <c r="B778" s="12">
        <f t="shared" si="227"/>
        <v>16.182232922429588</v>
      </c>
      <c r="C778" s="57" t="str">
        <f t="shared" si="211"/>
        <v>3.6056313355218-968.438890954945i</v>
      </c>
      <c r="D778" s="57" t="str">
        <f t="shared" si="212"/>
        <v>3.47083332646541-655.67787145068i</v>
      </c>
      <c r="E778" s="57" t="str">
        <f t="shared" si="213"/>
        <v>162.469541240886+0.00965681537739273i</v>
      </c>
      <c r="F778" s="57" t="str">
        <f t="shared" si="214"/>
        <v>3.07957957598535-12306.263563481i</v>
      </c>
      <c r="G778" s="57" t="str">
        <f t="shared" si="215"/>
        <v>0.999999998832881-0.0000341631252536782i</v>
      </c>
      <c r="H778" s="57" t="str">
        <f t="shared" si="216"/>
        <v>550.001489980159-0.186274096099407i</v>
      </c>
      <c r="I778" s="57" t="str">
        <f t="shared" si="217"/>
        <v>-4.05258275053261-45825.8846294585i</v>
      </c>
      <c r="K778" s="57" t="str">
        <f t="shared" si="218"/>
        <v>0.00909088342044717-0.0000148160767474991i</v>
      </c>
      <c r="L778" s="57" t="str">
        <f t="shared" si="219"/>
        <v>0.00075-40.9798573160487i</v>
      </c>
      <c r="M778" s="57" t="str">
        <f t="shared" si="220"/>
        <v>0.00075-6.45691029139424i</v>
      </c>
      <c r="N778" s="57">
        <f t="shared" si="221"/>
        <v>90.213319090536416</v>
      </c>
      <c r="O778" s="57">
        <f t="shared" si="222"/>
        <v>59.721504634232318</v>
      </c>
      <c r="P778" s="371">
        <f t="shared" si="223"/>
        <v>59.721504634232318</v>
      </c>
      <c r="Q778" s="371">
        <f t="shared" si="224"/>
        <v>-89.786680909463584</v>
      </c>
      <c r="R778" s="12">
        <f t="shared" si="225"/>
        <v>90.213319090536416</v>
      </c>
      <c r="S778" s="57">
        <f t="shared" si="226"/>
        <v>1.6182232922429589E-2</v>
      </c>
      <c r="T778" s="12">
        <f t="shared" si="209"/>
        <v>59.721504634232318</v>
      </c>
    </row>
    <row r="779" spans="1:20" x14ac:dyDescent="0.3">
      <c r="A779" s="57">
        <f t="shared" si="210"/>
        <v>102.06233681448252</v>
      </c>
      <c r="B779" s="12">
        <f t="shared" si="227"/>
        <v>16.243725407534821</v>
      </c>
      <c r="C779" s="57" t="str">
        <f t="shared" si="211"/>
        <v>3.60563126224015-964.772797444311i</v>
      </c>
      <c r="D779" s="57" t="str">
        <f t="shared" si="212"/>
        <v>3.47083332641308-653.195728856643i</v>
      </c>
      <c r="E779" s="57" t="str">
        <f t="shared" si="213"/>
        <v>162.469541273469+0.00969351134324483i</v>
      </c>
      <c r="F779" s="57" t="str">
        <f t="shared" si="214"/>
        <v>3.07957957595796-12259.6767924706i</v>
      </c>
      <c r="G779" s="57" t="str">
        <f t="shared" si="215"/>
        <v>0.999999998823994-0.0000342929451293374i</v>
      </c>
      <c r="H779" s="57" t="str">
        <f t="shared" si="216"/>
        <v>550.001501325502-0.186981966116907i</v>
      </c>
      <c r="I779" s="57" t="str">
        <f t="shared" si="217"/>
        <v>-4.05258487675164-45652.4064627458i</v>
      </c>
      <c r="K779" s="57" t="str">
        <f t="shared" si="218"/>
        <v>0.00909088322498159-0.0000148723774990598i</v>
      </c>
      <c r="L779" s="57" t="str">
        <f t="shared" si="219"/>
        <v>0.00075-40.8247233672532i</v>
      </c>
      <c r="M779" s="57" t="str">
        <f t="shared" si="220"/>
        <v>0.00075-6.43246691710921i</v>
      </c>
      <c r="N779" s="57">
        <f t="shared" si="221"/>
        <v>90.214129681660779</v>
      </c>
      <c r="O779" s="57">
        <f t="shared" si="222"/>
        <v>59.688561652431389</v>
      </c>
      <c r="P779" s="371">
        <f t="shared" si="223"/>
        <v>59.688561652431389</v>
      </c>
      <c r="Q779" s="371">
        <f t="shared" si="224"/>
        <v>-89.785870318339221</v>
      </c>
      <c r="R779" s="12">
        <f t="shared" si="225"/>
        <v>90.214129681660779</v>
      </c>
      <c r="S779" s="57">
        <f t="shared" si="226"/>
        <v>1.6243725407534822E-2</v>
      </c>
      <c r="T779" s="12">
        <f t="shared" si="209"/>
        <v>59.688561652431389</v>
      </c>
    </row>
    <row r="780" spans="1:20" x14ac:dyDescent="0.3">
      <c r="A780" s="57">
        <f t="shared" si="210"/>
        <v>102.45017369437757</v>
      </c>
      <c r="B780" s="12">
        <f t="shared" si="227"/>
        <v>16.305451564083455</v>
      </c>
      <c r="C780" s="57" t="str">
        <f t="shared" si="211"/>
        <v>3.60563118840054-961.120582514276i</v>
      </c>
      <c r="D780" s="57" t="str">
        <f t="shared" si="212"/>
        <v>3.47083332636038-650.722982702464i</v>
      </c>
      <c r="E780" s="57" t="str">
        <f t="shared" si="213"/>
        <v>162.469541306301+0.00973034675453831i</v>
      </c>
      <c r="F780" s="57" t="str">
        <f t="shared" si="214"/>
        <v>3.07957957593038-12213.2663810268i</v>
      </c>
      <c r="G780" s="57" t="str">
        <f t="shared" si="215"/>
        <v>0.999999998815039-0.0000344232583205207i</v>
      </c>
      <c r="H780" s="57" t="str">
        <f t="shared" si="216"/>
        <v>550.001512757234-0.187692526366066i</v>
      </c>
      <c r="I780" s="57" t="str">
        <f t="shared" si="217"/>
        <v>-4.05258701916081-45479.5850212271i</v>
      </c>
      <c r="K780" s="57" t="str">
        <f t="shared" si="218"/>
        <v>0.00909088302802766-0.0000149288921895849i</v>
      </c>
      <c r="L780" s="57" t="str">
        <f t="shared" si="219"/>
        <v>0.00075-40.6701766958091i</v>
      </c>
      <c r="M780" s="57" t="str">
        <f t="shared" si="220"/>
        <v>0.00075-6.40811607602033i</v>
      </c>
      <c r="N780" s="57">
        <f t="shared" si="221"/>
        <v>90.214943352786321</v>
      </c>
      <c r="O780" s="57">
        <f t="shared" si="222"/>
        <v>59.655618677065483</v>
      </c>
      <c r="P780" s="371">
        <f t="shared" si="223"/>
        <v>59.655618677065483</v>
      </c>
      <c r="Q780" s="371">
        <f t="shared" si="224"/>
        <v>-89.785056647213679</v>
      </c>
      <c r="R780" s="12">
        <f t="shared" si="225"/>
        <v>90.214943352786321</v>
      </c>
      <c r="S780" s="57">
        <f t="shared" si="226"/>
        <v>1.6305451564083456E-2</v>
      </c>
      <c r="T780" s="12">
        <f t="shared" si="209"/>
        <v>59.655618677065483</v>
      </c>
    </row>
    <row r="781" spans="1:20" x14ac:dyDescent="0.3">
      <c r="A781" s="57">
        <f t="shared" si="210"/>
        <v>102.8394843544162</v>
      </c>
      <c r="B781" s="12">
        <f t="shared" si="227"/>
        <v>16.367412280026972</v>
      </c>
      <c r="C781" s="57" t="str">
        <f t="shared" si="211"/>
        <v>3.60563111399873-957.482193626491i</v>
      </c>
      <c r="D781" s="57" t="str">
        <f t="shared" si="212"/>
        <v>3.47083332630732-648.259597416859i</v>
      </c>
      <c r="E781" s="57" t="str">
        <f t="shared" si="213"/>
        <v>162.469541339382+0.00976732214117526i</v>
      </c>
      <c r="F781" s="57" t="str">
        <f t="shared" si="214"/>
        <v>3.07957957590262-12167.0316615203i</v>
      </c>
      <c r="G781" s="57" t="str">
        <f t="shared" si="215"/>
        <v>0.999999998806016-0.0000345540667018268i</v>
      </c>
      <c r="H781" s="57" t="str">
        <f t="shared" si="216"/>
        <v>550.001524276011-0.188405787073493i</v>
      </c>
      <c r="I781" s="57" t="str">
        <f t="shared" si="217"/>
        <v>-4.05258917788367-45307.4178188077i</v>
      </c>
      <c r="K781" s="57" t="str">
        <f t="shared" si="218"/>
        <v>0.00909088282957404-0.0000149856216319977i</v>
      </c>
      <c r="L781" s="57" t="str">
        <f t="shared" si="219"/>
        <v>0.00075-40.5162150785107i</v>
      </c>
      <c r="M781" s="57" t="str">
        <f t="shared" si="220"/>
        <v>0.00075-6.38385741783256i</v>
      </c>
      <c r="N781" s="57">
        <f t="shared" si="221"/>
        <v>90.215760115614216</v>
      </c>
      <c r="O781" s="57">
        <f t="shared" si="222"/>
        <v>59.622675708183486</v>
      </c>
      <c r="P781" s="371">
        <f t="shared" si="223"/>
        <v>59.622675708183486</v>
      </c>
      <c r="Q781" s="371">
        <f t="shared" si="224"/>
        <v>-89.784239884385784</v>
      </c>
      <c r="R781" s="12">
        <f t="shared" si="225"/>
        <v>90.215760115614216</v>
      </c>
      <c r="S781" s="57">
        <f t="shared" si="226"/>
        <v>1.6367412280026972E-2</v>
      </c>
      <c r="T781" s="12">
        <f t="shared" si="209"/>
        <v>59.622675708183486</v>
      </c>
    </row>
    <row r="782" spans="1:20" x14ac:dyDescent="0.3">
      <c r="A782" s="57">
        <f t="shared" si="210"/>
        <v>103.23027439496298</v>
      </c>
      <c r="B782" s="12">
        <f t="shared" si="227"/>
        <v>16.429608446691073</v>
      </c>
      <c r="C782" s="57" t="str">
        <f t="shared" si="211"/>
        <v>3.60563103903032-953.857578441492i</v>
      </c>
      <c r="D782" s="57" t="str">
        <f t="shared" si="212"/>
        <v>3.47083332625381-645.805537563193i</v>
      </c>
      <c r="E782" s="57" t="str">
        <f t="shared" si="213"/>
        <v>162.469541372715+0.00980443803507058i</v>
      </c>
      <c r="F782" s="57" t="str">
        <f t="shared" si="214"/>
        <v>3.07957957587462-12120.971968849i</v>
      </c>
      <c r="G782" s="57" t="str">
        <f t="shared" si="215"/>
        <v>0.999999998796925-0.0000346853721549785i</v>
      </c>
      <c r="H782" s="57" t="str">
        <f t="shared" si="216"/>
        <v>550.001535882501-0.189121758504703i</v>
      </c>
      <c r="I782" s="57" t="str">
        <f t="shared" si="217"/>
        <v>-4.05259135304481-45135.9023788048i</v>
      </c>
      <c r="K782" s="57" t="str">
        <f t="shared" si="218"/>
        <v>0.00909088262960925-0.0000150425666423103i</v>
      </c>
      <c r="L782" s="57" t="str">
        <f t="shared" si="219"/>
        <v>0.00075-40.3628363005686i</v>
      </c>
      <c r="M782" s="57" t="str">
        <f t="shared" si="220"/>
        <v>0.00075-6.35969059357697i</v>
      </c>
      <c r="N782" s="57">
        <f t="shared" si="221"/>
        <v>90.216579981890135</v>
      </c>
      <c r="O782" s="57">
        <f t="shared" si="222"/>
        <v>59.589732745834624</v>
      </c>
      <c r="P782" s="371">
        <f t="shared" si="223"/>
        <v>59.589732745834624</v>
      </c>
      <c r="Q782" s="371">
        <f t="shared" si="224"/>
        <v>-89.783420018109865</v>
      </c>
      <c r="R782" s="12">
        <f t="shared" si="225"/>
        <v>90.216579981890135</v>
      </c>
      <c r="S782" s="57">
        <f t="shared" si="226"/>
        <v>1.6429608446691075E-2</v>
      </c>
      <c r="T782" s="12">
        <f t="shared" si="209"/>
        <v>59.589732745834624</v>
      </c>
    </row>
    <row r="783" spans="1:20" x14ac:dyDescent="0.3">
      <c r="A783" s="57">
        <f t="shared" si="210"/>
        <v>103.62254943766384</v>
      </c>
      <c r="B783" s="12">
        <f t="shared" si="227"/>
        <v>16.4920409587885</v>
      </c>
      <c r="C783" s="57" t="str">
        <f t="shared" si="211"/>
        <v>3.60563096349106-950.246684817994i</v>
      </c>
      <c r="D783" s="57" t="str">
        <f t="shared" si="212"/>
        <v>3.47083332619989-643.360767838999i</v>
      </c>
      <c r="E783" s="57" t="str">
        <f t="shared" si="213"/>
        <v>162.469541406301+0.00984169497016104i</v>
      </c>
      <c r="F783" s="57" t="str">
        <f t="shared" si="214"/>
        <v>3.07957957584639-12075.0866404287i</v>
      </c>
      <c r="G783" s="57" t="str">
        <f t="shared" si="215"/>
        <v>0.999999998787764-0.0000348171765688485i</v>
      </c>
      <c r="H783" s="57" t="str">
        <f t="shared" si="216"/>
        <v>550.001547577364-0.189840450964234i</v>
      </c>
      <c r="I783" s="57" t="str">
        <f t="shared" si="217"/>
        <v>-4.05259354476745-44965.0362339103i</v>
      </c>
      <c r="K783" s="57" t="str">
        <f t="shared" si="218"/>
        <v>0.0090908824281219-0.0000150997280396355i</v>
      </c>
      <c r="L783" s="57" t="str">
        <f t="shared" si="219"/>
        <v>0.00075-40.2100381555774i</v>
      </c>
      <c r="M783" s="57" t="str">
        <f t="shared" si="220"/>
        <v>0.00075-6.33561525560566i</v>
      </c>
      <c r="N783" s="57">
        <f t="shared" si="221"/>
        <v>90.217402963404268</v>
      </c>
      <c r="O783" s="57">
        <f t="shared" si="222"/>
        <v>59.556789790068798</v>
      </c>
      <c r="P783" s="371">
        <f t="shared" si="223"/>
        <v>59.556789790068798</v>
      </c>
      <c r="Q783" s="371">
        <f t="shared" si="224"/>
        <v>-89.782597036595732</v>
      </c>
      <c r="R783" s="12">
        <f t="shared" si="225"/>
        <v>90.217402963404268</v>
      </c>
      <c r="S783" s="57">
        <f t="shared" si="226"/>
        <v>1.6492040958788499E-2</v>
      </c>
      <c r="T783" s="12">
        <f t="shared" si="209"/>
        <v>59.556789790068798</v>
      </c>
    </row>
    <row r="784" spans="1:20" x14ac:dyDescent="0.3">
      <c r="A784" s="57">
        <f t="shared" si="210"/>
        <v>104.01631512552697</v>
      </c>
      <c r="B784" s="12">
        <f t="shared" si="227"/>
        <v>16.554710714431899</v>
      </c>
      <c r="C784" s="57" t="str">
        <f t="shared" si="211"/>
        <v>3.60563088737667-946.649460812077i</v>
      </c>
      <c r="D784" s="57" t="str">
        <f t="shared" si="212"/>
        <v>3.47083332614559-640.925253075443i</v>
      </c>
      <c r="E784" s="57" t="str">
        <f t="shared" si="213"/>
        <v>162.469541440143+0.00987909348241235i</v>
      </c>
      <c r="F784" s="57" t="str">
        <f t="shared" si="214"/>
        <v>3.07957957581797-12029.3750161836i</v>
      </c>
      <c r="G784" s="57" t="str">
        <f t="shared" si="215"/>
        <v>0.999999998778534-0.0000349494818394875i</v>
      </c>
      <c r="H784" s="57" t="str">
        <f t="shared" si="216"/>
        <v>550.001559361279-0.190561874795885i</v>
      </c>
      <c r="I784" s="57" t="str">
        <f t="shared" si="217"/>
        <v>-4.05259575318046-44794.8169261579i</v>
      </c>
      <c r="K784" s="57" t="str">
        <f t="shared" si="218"/>
        <v>0.00909088222510033-0.0000151571066461974i</v>
      </c>
      <c r="L784" s="57" t="str">
        <f t="shared" si="219"/>
        <v>0.00075-40.0578184454845i</v>
      </c>
      <c r="M784" s="57" t="str">
        <f t="shared" si="220"/>
        <v>0.00075-6.31163105758684i</v>
      </c>
      <c r="N784" s="57">
        <f t="shared" si="221"/>
        <v>90.218229071991615</v>
      </c>
      <c r="O784" s="57">
        <f t="shared" si="222"/>
        <v>59.523846840936123</v>
      </c>
      <c r="P784" s="371">
        <f t="shared" si="223"/>
        <v>59.523846840936123</v>
      </c>
      <c r="Q784" s="371">
        <f t="shared" si="224"/>
        <v>-89.781770928008385</v>
      </c>
      <c r="R784" s="12">
        <f t="shared" si="225"/>
        <v>90.218229071991615</v>
      </c>
      <c r="S784" s="57">
        <f t="shared" si="226"/>
        <v>1.6554710714431899E-2</v>
      </c>
      <c r="T784" s="12">
        <f t="shared" si="209"/>
        <v>59.523846840936123</v>
      </c>
    </row>
    <row r="785" spans="1:20" x14ac:dyDescent="0.3">
      <c r="A785" s="57">
        <f t="shared" si="210"/>
        <v>104.41157712300398</v>
      </c>
      <c r="B785" s="12">
        <f t="shared" si="227"/>
        <v>16.617618615146739</v>
      </c>
      <c r="C785" s="57" t="str">
        <f t="shared" si="211"/>
        <v>3.60563081068268-943.065854676468i</v>
      </c>
      <c r="D785" s="57" t="str">
        <f t="shared" si="212"/>
        <v>3.47083332609086-638.498958236827i</v>
      </c>
      <c r="E785" s="57" t="str">
        <f t="shared" si="213"/>
        <v>162.469541474243+0.00991663410982683i</v>
      </c>
      <c r="F785" s="57" t="str">
        <f t="shared" si="214"/>
        <v>3.07957957578933-11983.8364385367i</v>
      </c>
      <c r="G785" s="57" t="str">
        <f t="shared" si="215"/>
        <v>0.999999998769233-0.0000350822898701512i</v>
      </c>
      <c r="H785" s="57" t="str">
        <f t="shared" si="216"/>
        <v>550.001571234919-0.191286040382731i</v>
      </c>
      <c r="I785" s="57" t="str">
        <f t="shared" si="217"/>
        <v>-4.05259797840807-44625.2420068856i</v>
      </c>
      <c r="K785" s="57" t="str">
        <f t="shared" si="218"/>
        <v>0.00909088202053289-0.0000152147032873451i</v>
      </c>
      <c r="L785" s="57" t="str">
        <f t="shared" si="219"/>
        <v>0.00075-39.9061749805583i</v>
      </c>
      <c r="M785" s="57" t="str">
        <f t="shared" si="220"/>
        <v>0.00075-6.28773765449974i</v>
      </c>
      <c r="N785" s="57">
        <f t="shared" si="221"/>
        <v>90.219058319532166</v>
      </c>
      <c r="O785" s="57">
        <f t="shared" si="222"/>
        <v>59.490903898487126</v>
      </c>
      <c r="P785" s="371">
        <f t="shared" si="223"/>
        <v>59.490903898487126</v>
      </c>
      <c r="Q785" s="371">
        <f t="shared" si="224"/>
        <v>-89.780941680467834</v>
      </c>
      <c r="R785" s="12">
        <f t="shared" si="225"/>
        <v>90.219058319532166</v>
      </c>
      <c r="S785" s="57">
        <f t="shared" si="226"/>
        <v>1.661761861514674E-2</v>
      </c>
      <c r="T785" s="12">
        <f t="shared" si="209"/>
        <v>59.490903898487126</v>
      </c>
    </row>
    <row r="786" spans="1:20" x14ac:dyDescent="0.3">
      <c r="A786" s="57">
        <f t="shared" si="210"/>
        <v>104.80834111607139</v>
      </c>
      <c r="B786" s="12">
        <f t="shared" si="227"/>
        <v>16.680765565884297</v>
      </c>
      <c r="C786" s="57" t="str">
        <f t="shared" si="211"/>
        <v>3.60563073340475-939.495814859797i</v>
      </c>
      <c r="D786" s="57" t="str">
        <f t="shared" si="212"/>
        <v>3.47083332603572-636.081848420086i</v>
      </c>
      <c r="E786" s="57" t="str">
        <f t="shared" si="213"/>
        <v>162.469541508603+0.00995431739245145i</v>
      </c>
      <c r="F786" s="57" t="str">
        <f t="shared" si="214"/>
        <v>3.07957957576049-11938.4702524003i</v>
      </c>
      <c r="G786" s="57" t="str">
        <f t="shared" si="215"/>
        <v>0.999999998759861-0.0000352156025713278i</v>
      </c>
      <c r="H786" s="57" t="str">
        <f t="shared" si="216"/>
        <v>550.001583198967-0.192012958147397i</v>
      </c>
      <c r="I786" s="57" t="str">
        <f t="shared" si="217"/>
        <v>-4.05260022057921-44456.3090367014i</v>
      </c>
      <c r="K786" s="57" t="str">
        <f t="shared" si="218"/>
        <v>0.00909088181440785-0.0000152725187915626i</v>
      </c>
      <c r="L786" s="57" t="str">
        <f t="shared" si="219"/>
        <v>0.00075-39.7551055793569i</v>
      </c>
      <c r="M786" s="57" t="str">
        <f t="shared" si="220"/>
        <v>0.00075-6.26393470262976i</v>
      </c>
      <c r="N786" s="57">
        <f t="shared" si="221"/>
        <v>90.219890717950932</v>
      </c>
      <c r="O786" s="57">
        <f t="shared" si="222"/>
        <v>59.457960962772759</v>
      </c>
      <c r="P786" s="371">
        <f t="shared" si="223"/>
        <v>59.457960962772759</v>
      </c>
      <c r="Q786" s="371">
        <f t="shared" si="224"/>
        <v>-89.780109282049068</v>
      </c>
      <c r="R786" s="12">
        <f t="shared" si="225"/>
        <v>90.219890717950932</v>
      </c>
      <c r="S786" s="57">
        <f t="shared" si="226"/>
        <v>1.6680765565884298E-2</v>
      </c>
      <c r="T786" s="12">
        <f t="shared" si="209"/>
        <v>59.457960962772759</v>
      </c>
    </row>
    <row r="787" spans="1:20" x14ac:dyDescent="0.3">
      <c r="A787" s="57">
        <f t="shared" si="210"/>
        <v>105.20661281231246</v>
      </c>
      <c r="B787" s="12">
        <f t="shared" si="227"/>
        <v>16.744152475034657</v>
      </c>
      <c r="C787" s="57" t="str">
        <f t="shared" si="211"/>
        <v>3.60563065553836-935.939290005819i</v>
      </c>
      <c r="D787" s="57" t="str">
        <f t="shared" si="212"/>
        <v>3.47083332598015-633.673888854281i</v>
      </c>
      <c r="E787" s="57" t="str">
        <f t="shared" si="213"/>
        <v>162.469541543224+0.00999214387238559i</v>
      </c>
      <c r="F787" s="57" t="str">
        <f t="shared" si="214"/>
        <v>3.07957957573141-11893.2758051664i</v>
      </c>
      <c r="G787" s="57" t="str">
        <f t="shared" si="215"/>
        <v>0.999999998750418-0.000035349421860765i</v>
      </c>
      <c r="H787" s="57" t="str">
        <f t="shared" si="216"/>
        <v>550.001595254119-0.192742638552168i</v>
      </c>
      <c r="I787" s="57" t="str">
        <f t="shared" si="217"/>
        <v>-4.05260247982426-44288.0155854477i</v>
      </c>
      <c r="K787" s="57" t="str">
        <f t="shared" si="218"/>
        <v>0.00909088160671322-0.0000153305539904816i</v>
      </c>
      <c r="L787" s="57" t="str">
        <f t="shared" si="219"/>
        <v>0.00075-39.6046080686958i</v>
      </c>
      <c r="M787" s="57" t="str">
        <f t="shared" si="220"/>
        <v>0.00075-6.24022185956343i</v>
      </c>
      <c r="N787" s="57">
        <f t="shared" si="221"/>
        <v>90.220726279218283</v>
      </c>
      <c r="O787" s="57">
        <f t="shared" si="222"/>
        <v>59.425018033844083</v>
      </c>
      <c r="P787" s="371">
        <f t="shared" si="223"/>
        <v>59.425018033844083</v>
      </c>
      <c r="Q787" s="371">
        <f t="shared" si="224"/>
        <v>-89.779273720781717</v>
      </c>
      <c r="R787" s="12">
        <f t="shared" si="225"/>
        <v>90.220726279218283</v>
      </c>
      <c r="S787" s="57">
        <f t="shared" si="226"/>
        <v>1.6744152475034656E-2</v>
      </c>
      <c r="T787" s="12">
        <f t="shared" si="209"/>
        <v>59.425018033844083</v>
      </c>
    </row>
    <row r="788" spans="1:20" x14ac:dyDescent="0.3">
      <c r="A788" s="57">
        <f t="shared" si="210"/>
        <v>105.60639794099924</v>
      </c>
      <c r="B788" s="12">
        <f t="shared" si="227"/>
        <v>16.807780254439788</v>
      </c>
      <c r="C788" s="57" t="str">
        <f t="shared" si="211"/>
        <v>3.60563057707907-932.396228952742i</v>
      </c>
      <c r="D788" s="57" t="str">
        <f t="shared" si="212"/>
        <v>3.47083332592416-631.275044900106i</v>
      </c>
      <c r="E788" s="57" t="str">
        <f t="shared" si="213"/>
        <v>162.469541578109+0.0100301140937884i</v>
      </c>
      <c r="F788" s="57" t="str">
        <f t="shared" si="214"/>
        <v>3.07957957570209-11848.2524466979i</v>
      </c>
      <c r="G788" s="57" t="str">
        <f t="shared" si="215"/>
        <v>0.999999998740904-0.0000354837496634982i</v>
      </c>
      <c r="H788" s="57" t="str">
        <f t="shared" si="216"/>
        <v>550.001607401064-0.1934750920991i</v>
      </c>
      <c r="I788" s="57" t="str">
        <f t="shared" si="217"/>
        <v>-4.05260475627267-44120.359232167i</v>
      </c>
      <c r="K788" s="57" t="str">
        <f t="shared" si="218"/>
        <v>0.00909088139743711-0.000015388809718894i</v>
      </c>
      <c r="L788" s="57" t="str">
        <f t="shared" si="219"/>
        <v>0.00075-39.4546802836181i</v>
      </c>
      <c r="M788" s="57" t="str">
        <f t="shared" si="220"/>
        <v>0.00075-6.21659878418352i</v>
      </c>
      <c r="N788" s="57">
        <f t="shared" si="221"/>
        <v>90.221565015349967</v>
      </c>
      <c r="O788" s="57">
        <f t="shared" si="222"/>
        <v>59.392075111752867</v>
      </c>
      <c r="P788" s="371">
        <f t="shared" si="223"/>
        <v>59.392075111752867</v>
      </c>
      <c r="Q788" s="371">
        <f t="shared" si="224"/>
        <v>-89.778434984650033</v>
      </c>
      <c r="R788" s="12">
        <f t="shared" si="225"/>
        <v>90.221565015349967</v>
      </c>
      <c r="S788" s="57">
        <f t="shared" si="226"/>
        <v>1.6807780254439787E-2</v>
      </c>
      <c r="T788" s="12">
        <f t="shared" si="209"/>
        <v>59.392075111752867</v>
      </c>
    </row>
    <row r="789" spans="1:20" x14ac:dyDescent="0.3">
      <c r="A789" s="57">
        <f t="shared" si="210"/>
        <v>106.00770225317504</v>
      </c>
      <c r="B789" s="12">
        <f t="shared" si="227"/>
        <v>16.87164981940666</v>
      </c>
      <c r="C789" s="57" t="str">
        <f t="shared" si="211"/>
        <v>3.60563049802237-928.866580732448i</v>
      </c>
      <c r="D789" s="57" t="str">
        <f t="shared" si="212"/>
        <v>3.47083332586774-628.885282049385i</v>
      </c>
      <c r="E789" s="57" t="str">
        <f t="shared" si="213"/>
        <v>162.46954161326+0.0100682286028871i</v>
      </c>
      <c r="F789" s="57" t="str">
        <f t="shared" si="214"/>
        <v>3.07957957567256-11803.3995293185i</v>
      </c>
      <c r="G789" s="57" t="str">
        <f t="shared" si="215"/>
        <v>0.999999998731316-0.0000356185879118781i</v>
      </c>
      <c r="H789" s="57" t="str">
        <f t="shared" si="216"/>
        <v>550.001619640499-0.194210329330198i</v>
      </c>
      <c r="I789" s="57" t="str">
        <f t="shared" si="217"/>
        <v>-4.05260705005385-43953.3375650656i</v>
      </c>
      <c r="K789" s="57" t="str">
        <f t="shared" si="218"/>
        <v>0.00909088118656753-0.0000154472868147632i</v>
      </c>
      <c r="L789" s="57" t="str">
        <f t="shared" si="219"/>
        <v>0.00075-39.3053200673621i</v>
      </c>
      <c r="M789" s="57" t="str">
        <f t="shared" si="220"/>
        <v>0.00075-6.1930651366642i</v>
      </c>
      <c r="N789" s="57">
        <f t="shared" si="221"/>
        <v>90.222406938407403</v>
      </c>
      <c r="O789" s="57">
        <f t="shared" si="222"/>
        <v>59.359132196551215</v>
      </c>
      <c r="P789" s="371">
        <f t="shared" si="223"/>
        <v>59.359132196551215</v>
      </c>
      <c r="Q789" s="371">
        <f t="shared" si="224"/>
        <v>-89.777593061592597</v>
      </c>
      <c r="R789" s="12">
        <f t="shared" si="225"/>
        <v>90.222406938407403</v>
      </c>
      <c r="S789" s="57">
        <f t="shared" si="226"/>
        <v>1.687164981940666E-2</v>
      </c>
      <c r="T789" s="12">
        <f t="shared" si="209"/>
        <v>59.359132196551215</v>
      </c>
    </row>
    <row r="790" spans="1:20" x14ac:dyDescent="0.3">
      <c r="A790" s="57">
        <f t="shared" si="210"/>
        <v>106.41053152173711</v>
      </c>
      <c r="B790" s="12">
        <f t="shared" si="227"/>
        <v>16.935762088720406</v>
      </c>
      <c r="C790" s="57" t="str">
        <f t="shared" si="211"/>
        <v>3.60563041836369-925.35029456976i</v>
      </c>
      <c r="D790" s="57" t="str">
        <f t="shared" si="212"/>
        <v>3.47083332581089-626.504565924581i</v>
      </c>
      <c r="E790" s="57" t="str">
        <f t="shared" si="213"/>
        <v>162.469541648678+0.0101064879479851i</v>
      </c>
      <c r="F790" s="57" t="str">
        <f t="shared" si="214"/>
        <v>3.07957957564282-11758.7164078041i</v>
      </c>
      <c r="G790" s="57" t="str">
        <f t="shared" si="215"/>
        <v>0.999999998721656-0.0000357539385455979i</v>
      </c>
      <c r="H790" s="57" t="str">
        <f t="shared" si="216"/>
        <v>550.00163197313-0.194948360827603i</v>
      </c>
      <c r="I790" s="57" t="str">
        <f t="shared" si="217"/>
        <v>-4.05260936130105-43786.9481814816i</v>
      </c>
      <c r="K790" s="57" t="str">
        <f t="shared" si="218"/>
        <v>0.00909088097409231-0.0000155059861192361i</v>
      </c>
      <c r="L790" s="57" t="str">
        <f t="shared" si="219"/>
        <v>0.00075-39.156525271331i</v>
      </c>
      <c r="M790" s="57" t="str">
        <f t="shared" si="220"/>
        <v>0.00075-6.16962057846602i</v>
      </c>
      <c r="N790" s="57">
        <f t="shared" si="221"/>
        <v>90.223252060497828</v>
      </c>
      <c r="O790" s="57">
        <f t="shared" si="222"/>
        <v>59.32618928829158</v>
      </c>
      <c r="P790" s="371">
        <f t="shared" si="223"/>
        <v>59.32618928829158</v>
      </c>
      <c r="Q790" s="371">
        <f t="shared" si="224"/>
        <v>-89.776747939502172</v>
      </c>
      <c r="R790" s="12">
        <f t="shared" si="225"/>
        <v>90.223252060497828</v>
      </c>
      <c r="S790" s="57">
        <f t="shared" si="226"/>
        <v>1.6935762088720406E-2</v>
      </c>
      <c r="T790" s="12">
        <f t="shared" si="209"/>
        <v>59.32618928829158</v>
      </c>
    </row>
    <row r="791" spans="1:20" x14ac:dyDescent="0.3">
      <c r="A791" s="57">
        <f t="shared" si="210"/>
        <v>106.81489154151971</v>
      </c>
      <c r="B791" s="12">
        <f t="shared" si="227"/>
        <v>17.000117984657543</v>
      </c>
      <c r="C791" s="57" t="str">
        <f t="shared" si="211"/>
        <v>3.60563033809846-921.847319881716i</v>
      </c>
      <c r="D791" s="57" t="str">
        <f t="shared" si="212"/>
        <v>3.4708333257536-624.132862278287i</v>
      </c>
      <c r="E791" s="57" t="str">
        <f t="shared" si="213"/>
        <v>162.469541684366+0.0101448926794684i</v>
      </c>
      <c r="F791" s="57" t="str">
        <f t="shared" si="214"/>
        <v>3.07957957561283-11714.2024393728i</v>
      </c>
      <c r="G791" s="57" t="str">
        <f t="shared" si="215"/>
        <v>0.999999998711922-0.0000358898035117217i</v>
      </c>
      <c r="H791" s="57" t="str">
        <f t="shared" si="216"/>
        <v>550.001644399666-0.195689197213711i</v>
      </c>
      <c r="I791" s="57" t="str">
        <f t="shared" si="217"/>
        <v>-4.05261169014788-43621.1886878471i</v>
      </c>
      <c r="K791" s="57" t="str">
        <f t="shared" si="218"/>
        <v>0.00909088075999922-0.0000155649084766554i</v>
      </c>
      <c r="L791" s="57" t="str">
        <f t="shared" si="219"/>
        <v>0.00075-39.0082937550618i</v>
      </c>
      <c r="M791" s="57" t="str">
        <f t="shared" si="220"/>
        <v>0.00075-6.14626477233116i</v>
      </c>
      <c r="N791" s="57">
        <f t="shared" si="221"/>
        <v>90.224100393774393</v>
      </c>
      <c r="O791" s="57">
        <f t="shared" si="222"/>
        <v>59.293246387026755</v>
      </c>
      <c r="P791" s="371">
        <f t="shared" si="223"/>
        <v>59.293246387026755</v>
      </c>
      <c r="Q791" s="371">
        <f t="shared" si="224"/>
        <v>-89.775899606225607</v>
      </c>
      <c r="R791" s="12">
        <f t="shared" si="225"/>
        <v>90.224100393774393</v>
      </c>
      <c r="S791" s="57">
        <f t="shared" si="226"/>
        <v>1.7000117984657542E-2</v>
      </c>
      <c r="T791" s="12">
        <f t="shared" si="209"/>
        <v>59.293246387026755</v>
      </c>
    </row>
    <row r="792" spans="1:20" x14ac:dyDescent="0.3">
      <c r="A792" s="57">
        <f t="shared" si="210"/>
        <v>107.2207881293775</v>
      </c>
      <c r="B792" s="12">
        <f t="shared" si="227"/>
        <v>17.064718432999243</v>
      </c>
      <c r="C792" s="57" t="str">
        <f t="shared" si="211"/>
        <v>3.60563025722209-918.357606276864i</v>
      </c>
      <c r="D792" s="57" t="str">
        <f t="shared" si="212"/>
        <v>3.47083332569591-621.770136992761i</v>
      </c>
      <c r="E792" s="57" t="str">
        <f t="shared" si="213"/>
        <v>162.469541720326+0.0101834433498157i</v>
      </c>
      <c r="F792" s="57" t="str">
        <f t="shared" si="214"/>
        <v>3.07957957558265-11669.8569836766i</v>
      </c>
      <c r="G792" s="57" t="str">
        <f t="shared" si="215"/>
        <v>0.999999998702114-0.0000360261847647129i</v>
      </c>
      <c r="H792" s="57" t="str">
        <f t="shared" si="216"/>
        <v>550.001656920825-0.196432849151306i</v>
      </c>
      <c r="I792" s="57" t="str">
        <f t="shared" si="217"/>
        <v>-4.05261403672732-43456.0566996577i</v>
      </c>
      <c r="K792" s="57" t="str">
        <f t="shared" si="218"/>
        <v>0.00909088054427592-0.0000156240547345719i</v>
      </c>
      <c r="L792" s="57" t="str">
        <f t="shared" si="219"/>
        <v>0.00075-38.8606233861943i</v>
      </c>
      <c r="M792" s="57" t="str">
        <f t="shared" si="220"/>
        <v>0.00075-6.1229973822785i</v>
      </c>
      <c r="N792" s="57">
        <f t="shared" si="221"/>
        <v>90.224951950436463</v>
      </c>
      <c r="O792" s="57">
        <f t="shared" si="222"/>
        <v>59.260303492810145</v>
      </c>
      <c r="P792" s="371">
        <f t="shared" si="223"/>
        <v>59.260303492810145</v>
      </c>
      <c r="Q792" s="371">
        <f t="shared" si="224"/>
        <v>-89.775048049563537</v>
      </c>
      <c r="R792" s="12">
        <f t="shared" si="225"/>
        <v>90.224951950436463</v>
      </c>
      <c r="S792" s="57">
        <f t="shared" si="226"/>
        <v>1.7064718432999244E-2</v>
      </c>
      <c r="T792" s="12">
        <f t="shared" si="209"/>
        <v>59.260303492810145</v>
      </c>
    </row>
    <row r="793" spans="1:20" x14ac:dyDescent="0.3">
      <c r="A793" s="57">
        <f t="shared" si="210"/>
        <v>107.62822712426913</v>
      </c>
      <c r="B793" s="12">
        <f t="shared" si="227"/>
        <v>17.12956436304464</v>
      </c>
      <c r="C793" s="57" t="str">
        <f t="shared" si="211"/>
        <v>3.60563017572986-914.881103554477i</v>
      </c>
      <c r="D793" s="57" t="str">
        <f t="shared" si="212"/>
        <v>3.47083332563774-619.416356079392i</v>
      </c>
      <c r="E793" s="57" t="str">
        <f t="shared" si="213"/>
        <v>162.46954175656+0.0102221405136051i</v>
      </c>
      <c r="F793" s="57" t="str">
        <f t="shared" si="214"/>
        <v>3.07957957555221-11625.6794027907i</v>
      </c>
      <c r="G793" s="57" t="str">
        <f t="shared" si="215"/>
        <v>0.999999998692231-0.0000361630842664615i</v>
      </c>
      <c r="H793" s="57" t="str">
        <f t="shared" si="216"/>
        <v>550.001669537326-0.197179327343779i</v>
      </c>
      <c r="I793" s="57" t="str">
        <f t="shared" si="217"/>
        <v>-4.0526164011759-43291.5498414322i</v>
      </c>
      <c r="K793" s="57" t="str">
        <f t="shared" si="218"/>
        <v>0.00909088032690999-0.0000156834257437563i</v>
      </c>
      <c r="L793" s="57" t="str">
        <f t="shared" si="219"/>
        <v>0.00075-38.7135120404406i</v>
      </c>
      <c r="M793" s="57" t="str">
        <f t="shared" si="220"/>
        <v>0.00075-6.09981807359882i</v>
      </c>
      <c r="N793" s="57">
        <f t="shared" si="221"/>
        <v>90.225806742729674</v>
      </c>
      <c r="O793" s="57">
        <f t="shared" si="222"/>
        <v>59.227360605695168</v>
      </c>
      <c r="P793" s="371">
        <f t="shared" si="223"/>
        <v>59.227360605695168</v>
      </c>
      <c r="Q793" s="371">
        <f t="shared" si="224"/>
        <v>-89.774193257270326</v>
      </c>
      <c r="R793" s="12">
        <f t="shared" si="225"/>
        <v>90.225806742729674</v>
      </c>
      <c r="S793" s="57">
        <f t="shared" si="226"/>
        <v>1.7129564363044639E-2</v>
      </c>
      <c r="T793" s="12">
        <f t="shared" si="209"/>
        <v>59.227360605695168</v>
      </c>
    </row>
    <row r="794" spans="1:20" x14ac:dyDescent="0.3">
      <c r="A794" s="57">
        <f t="shared" si="210"/>
        <v>108.03721438734135</v>
      </c>
      <c r="B794" s="12">
        <f t="shared" si="227"/>
        <v>17.194656707624208</v>
      </c>
      <c r="C794" s="57" t="str">
        <f t="shared" si="211"/>
        <v>3.60563009361713-911.417761703918i</v>
      </c>
      <c r="D794" s="57" t="str">
        <f t="shared" si="212"/>
        <v>3.47083332557915-617.071485678262i</v>
      </c>
      <c r="E794" s="57" t="str">
        <f t="shared" si="213"/>
        <v>162.469541793069+0.0102609847275216i</v>
      </c>
      <c r="F794" s="57" t="str">
        <f t="shared" si="214"/>
        <v>3.07957957552154-11581.6690612061i</v>
      </c>
      <c r="G794" s="57" t="str">
        <f t="shared" si="215"/>
        <v>0.999999998682273-0.0000363005039863126i</v>
      </c>
      <c r="H794" s="57" t="str">
        <f t="shared" si="216"/>
        <v>550.001682249891-0.197928642535183i</v>
      </c>
      <c r="I794" s="57" t="str">
        <f t="shared" si="217"/>
        <v>-4.05261878362728-43127.6657466851i</v>
      </c>
      <c r="K794" s="57" t="str">
        <f t="shared" si="218"/>
        <v>0.00909088010788901-0.0000157430223582121i</v>
      </c>
      <c r="L794" s="57" t="str">
        <f t="shared" si="219"/>
        <v>0.00075-38.5669576015547i</v>
      </c>
      <c r="M794" s="57" t="str">
        <f t="shared" si="220"/>
        <v>0.00075-6.07672651285001i</v>
      </c>
      <c r="N794" s="57">
        <f t="shared" si="221"/>
        <v>90.226664782946159</v>
      </c>
      <c r="O794" s="57">
        <f t="shared" si="222"/>
        <v>59.194417725736116</v>
      </c>
      <c r="P794" s="371">
        <f t="shared" si="223"/>
        <v>59.194417725736116</v>
      </c>
      <c r="Q794" s="371">
        <f t="shared" si="224"/>
        <v>-89.773335217053841</v>
      </c>
      <c r="R794" s="12">
        <f t="shared" si="225"/>
        <v>90.226664782946159</v>
      </c>
      <c r="S794" s="57">
        <f t="shared" si="226"/>
        <v>1.7194656707624208E-2</v>
      </c>
      <c r="T794" s="12">
        <f t="shared" si="209"/>
        <v>59.194417725736116</v>
      </c>
    </row>
    <row r="795" spans="1:20" x14ac:dyDescent="0.3">
      <c r="A795" s="57">
        <f t="shared" si="210"/>
        <v>108.44775580201325</v>
      </c>
      <c r="B795" s="12">
        <f t="shared" si="227"/>
        <v>17.259996403113181</v>
      </c>
      <c r="C795" s="57" t="str">
        <f t="shared" si="211"/>
        <v>3.60563001087916-907.967530903836i</v>
      </c>
      <c r="D795" s="57" t="str">
        <f t="shared" si="212"/>
        <v>3.47083332552011-614.735492057616i</v>
      </c>
      <c r="E795" s="57" t="str">
        <f t="shared" si="213"/>
        <v>162.469541829856+0.0102999765503662i</v>
      </c>
      <c r="F795" s="57" t="str">
        <f t="shared" si="214"/>
        <v>3.07957957549065-11537.8253258192i</v>
      </c>
      <c r="G795" s="57" t="str">
        <f t="shared" si="215"/>
        <v>0.99999999867224-0.000036438445901095i</v>
      </c>
      <c r="H795" s="57" t="str">
        <f t="shared" si="216"/>
        <v>550.001695059256-0.1986808055105i</v>
      </c>
      <c r="I795" s="57" t="str">
        <f t="shared" si="217"/>
        <v>-4.05262118421968-42964.402057889i</v>
      </c>
      <c r="K795" s="57" t="str">
        <f t="shared" si="218"/>
        <v>0.0090908798872003-0.0000158028454351869i</v>
      </c>
      <c r="L795" s="57" t="str">
        <f t="shared" si="219"/>
        <v>0.00075-38.4209579613017i</v>
      </c>
      <c r="M795" s="57" t="str">
        <f t="shared" si="220"/>
        <v>0.00075-6.05372236785215i</v>
      </c>
      <c r="N795" s="57">
        <f t="shared" si="221"/>
        <v>90.227526083424749</v>
      </c>
      <c r="O795" s="57">
        <f t="shared" si="222"/>
        <v>59.161474852987311</v>
      </c>
      <c r="P795" s="371">
        <f t="shared" si="223"/>
        <v>59.161474852987311</v>
      </c>
      <c r="Q795" s="371">
        <f t="shared" si="224"/>
        <v>-89.772473916575251</v>
      </c>
      <c r="R795" s="12">
        <f t="shared" si="225"/>
        <v>90.227526083424749</v>
      </c>
      <c r="S795" s="57">
        <f t="shared" si="226"/>
        <v>1.7259996403113181E-2</v>
      </c>
      <c r="T795" s="12">
        <f t="shared" si="209"/>
        <v>59.161474852987311</v>
      </c>
    </row>
    <row r="796" spans="1:20" x14ac:dyDescent="0.3">
      <c r="A796" s="57">
        <f t="shared" si="210"/>
        <v>108.8598572740609</v>
      </c>
      <c r="B796" s="12">
        <f t="shared" si="227"/>
        <v>17.325584389445012</v>
      </c>
      <c r="C796" s="57" t="str">
        <f t="shared" si="211"/>
        <v>3.60562992751117-904.530361521514i</v>
      </c>
      <c r="D796" s="57" t="str">
        <f t="shared" si="212"/>
        <v>3.4708333254606-612.408341613405i</v>
      </c>
      <c r="E796" s="57" t="str">
        <f t="shared" si="213"/>
        <v>162.469541866924+0.0103391165430628i</v>
      </c>
      <c r="F796" s="57" t="str">
        <f t="shared" si="214"/>
        <v>3.0795795754595-11494.1475659231i</v>
      </c>
      <c r="G796" s="57" t="str">
        <f t="shared" si="215"/>
        <v>0.99999999866213-0.0000365769119951493i</v>
      </c>
      <c r="H796" s="57" t="str">
        <f t="shared" si="216"/>
        <v>550.001707966158-0.199435827095734i</v>
      </c>
      <c r="I796" s="57" t="str">
        <f t="shared" si="217"/>
        <v>-4.05262360309175-42801.7564264406i</v>
      </c>
      <c r="K796" s="57" t="str">
        <f t="shared" si="218"/>
        <v>0.00909087966483116-0.0000158628958351855i</v>
      </c>
      <c r="L796" s="57" t="str">
        <f t="shared" si="219"/>
        <v>0.00075-38.2755110194279i</v>
      </c>
      <c r="M796" s="57" t="str">
        <f t="shared" si="220"/>
        <v>0.00075-6.03080530768295i</v>
      </c>
      <c r="N796" s="57">
        <f t="shared" si="221"/>
        <v>90.228390656551099</v>
      </c>
      <c r="O796" s="57">
        <f t="shared" si="222"/>
        <v>59.12853198750377</v>
      </c>
      <c r="P796" s="371">
        <f t="shared" si="223"/>
        <v>59.12853198750377</v>
      </c>
      <c r="Q796" s="371">
        <f t="shared" si="224"/>
        <v>-89.771609343448901</v>
      </c>
      <c r="R796" s="12">
        <f t="shared" si="225"/>
        <v>90.228390656551099</v>
      </c>
      <c r="S796" s="57">
        <f t="shared" si="226"/>
        <v>1.7325584389445012E-2</v>
      </c>
      <c r="T796" s="12">
        <f t="shared" si="209"/>
        <v>59.12853198750377</v>
      </c>
    </row>
    <row r="797" spans="1:20" x14ac:dyDescent="0.3">
      <c r="A797" s="57">
        <f t="shared" si="210"/>
        <v>109.27352473170234</v>
      </c>
      <c r="B797" s="12">
        <f t="shared" si="227"/>
        <v>17.391421610124905</v>
      </c>
      <c r="C797" s="57" t="str">
        <f t="shared" si="211"/>
        <v>3.60562984350842-901.106204112117i</v>
      </c>
      <c r="D797" s="57" t="str">
        <f t="shared" si="212"/>
        <v>3.47083332540067-610.090000868792i</v>
      </c>
      <c r="E797" s="57" t="str">
        <f t="shared" si="213"/>
        <v>162.469541904274+0.0103784052686678i</v>
      </c>
      <c r="F797" s="57" t="str">
        <f t="shared" si="214"/>
        <v>3.07957957542814-11450.6351531987i</v>
      </c>
      <c r="G797" s="57" t="str">
        <f t="shared" si="215"/>
        <v>0.999999998651942-0.0000367159042603568i</v>
      </c>
      <c r="H797" s="57" t="str">
        <f t="shared" si="216"/>
        <v>550.001720971338-0.200193718158069i</v>
      </c>
      <c r="I797" s="57" t="str">
        <f t="shared" si="217"/>
        <v>-4.05262604038243-42639.7265126283i</v>
      </c>
      <c r="K797" s="57" t="str">
        <f t="shared" si="218"/>
        <v>0.00909087944076882-0.0000159231744219819i</v>
      </c>
      <c r="L797" s="57" t="str">
        <f t="shared" si="219"/>
        <v>0.00075-38.13061468363i</v>
      </c>
      <c r="M797" s="57" t="str">
        <f t="shared" si="220"/>
        <v>0.00075-6.00797500267281i</v>
      </c>
      <c r="N797" s="57">
        <f t="shared" si="221"/>
        <v>90.22925851475793</v>
      </c>
      <c r="O797" s="57">
        <f t="shared" si="222"/>
        <v>59.095589129340809</v>
      </c>
      <c r="P797" s="371">
        <f t="shared" si="223"/>
        <v>59.095589129340809</v>
      </c>
      <c r="Q797" s="371">
        <f t="shared" si="224"/>
        <v>-89.77074148524207</v>
      </c>
      <c r="R797" s="12">
        <f t="shared" si="225"/>
        <v>90.22925851475793</v>
      </c>
      <c r="S797" s="57">
        <f t="shared" si="226"/>
        <v>1.7391421610124906E-2</v>
      </c>
      <c r="T797" s="12">
        <f t="shared" si="209"/>
        <v>59.095589129340809</v>
      </c>
    </row>
    <row r="798" spans="1:20" x14ac:dyDescent="0.3">
      <c r="A798" s="57">
        <f t="shared" si="210"/>
        <v>109.68876412568282</v>
      </c>
      <c r="B798" s="12">
        <f t="shared" si="227"/>
        <v>17.457509012243381</v>
      </c>
      <c r="C798" s="57" t="str">
        <f t="shared" si="211"/>
        <v>3.605629758866-897.69500941798i</v>
      </c>
      <c r="D798" s="57" t="str">
        <f t="shared" si="212"/>
        <v>3.47083332534025-607.780436473659i</v>
      </c>
      <c r="E798" s="57" t="str">
        <f t="shared" si="213"/>
        <v>162.469541941908+0.0104178432923772i</v>
      </c>
      <c r="F798" s="57" t="str">
        <f t="shared" si="214"/>
        <v>3.07957957539652-11407.2874617052i</v>
      </c>
      <c r="G798" s="57" t="str">
        <f t="shared" si="215"/>
        <v>0.999999998641678-0.0000368554246961679i</v>
      </c>
      <c r="H798" s="57" t="str">
        <f t="shared" si="216"/>
        <v>550.001734075544-0.200954489606036i</v>
      </c>
      <c r="I798" s="57" t="str">
        <f t="shared" si="217"/>
        <v>-4.05262849623175-42478.3099855968i</v>
      </c>
      <c r="K798" s="57" t="str">
        <f t="shared" si="218"/>
        <v>0.0090908792150004-0.000015983682062632i</v>
      </c>
      <c r="L798" s="57" t="str">
        <f t="shared" si="219"/>
        <v>0.00075-37.9862668695259i</v>
      </c>
      <c r="M798" s="57" t="str">
        <f t="shared" si="220"/>
        <v>0.00075-5.98523112440009i</v>
      </c>
      <c r="N798" s="57">
        <f t="shared" si="221"/>
        <v>90.230129670525102</v>
      </c>
      <c r="O798" s="57">
        <f t="shared" si="222"/>
        <v>59.062646278554055</v>
      </c>
      <c r="P798" s="371">
        <f t="shared" si="223"/>
        <v>59.062646278554055</v>
      </c>
      <c r="Q798" s="371">
        <f t="shared" si="224"/>
        <v>-89.769870329474898</v>
      </c>
      <c r="R798" s="12">
        <f t="shared" si="225"/>
        <v>90.230129670525102</v>
      </c>
      <c r="S798" s="57">
        <f t="shared" si="226"/>
        <v>1.7457509012243383E-2</v>
      </c>
      <c r="T798" s="12">
        <f t="shared" si="209"/>
        <v>59.062646278554055</v>
      </c>
    </row>
    <row r="799" spans="1:20" x14ac:dyDescent="0.3">
      <c r="A799" s="57">
        <f t="shared" si="210"/>
        <v>110.10558142936043</v>
      </c>
      <c r="B799" s="12">
        <f t="shared" si="227"/>
        <v>17.523847546489908</v>
      </c>
      <c r="C799" s="57" t="str">
        <f t="shared" si="211"/>
        <v>3.60562967357912-894.296728367937i</v>
      </c>
      <c r="D799" s="57" t="str">
        <f t="shared" si="212"/>
        <v>3.4708333252794-605.479615204157i</v>
      </c>
      <c r="E799" s="57" t="str">
        <f t="shared" si="213"/>
        <v>162.469541979829+0.010457431181534i</v>
      </c>
      <c r="F799" s="57" t="str">
        <f t="shared" si="214"/>
        <v>3.07957957536467-11364.1038678715i</v>
      </c>
      <c r="G799" s="57" t="str">
        <f t="shared" si="215"/>
        <v>0.999999998631335-0.0000369954753096307i</v>
      </c>
      <c r="H799" s="57" t="str">
        <f t="shared" si="216"/>
        <v>550.001747279532-0.201718152389678i</v>
      </c>
      <c r="I799" s="57" t="str">
        <f t="shared" si="217"/>
        <v>-4.05263097078122-42317.5045233154i</v>
      </c>
      <c r="K799" s="57" t="str">
        <f t="shared" si="218"/>
        <v>0.00909087898751287-0.0000160444196274856i</v>
      </c>
      <c r="L799" s="57" t="str">
        <f t="shared" si="219"/>
        <v>0.00075-37.8424655006235i</v>
      </c>
      <c r="M799" s="57" t="str">
        <f t="shared" si="220"/>
        <v>0.00075-5.96257334568647i</v>
      </c>
      <c r="N799" s="57">
        <f t="shared" si="221"/>
        <v>90.231004136379966</v>
      </c>
      <c r="O799" s="57">
        <f t="shared" si="222"/>
        <v>59.029703435199821</v>
      </c>
      <c r="P799" s="371">
        <f t="shared" si="223"/>
        <v>59.029703435199821</v>
      </c>
      <c r="Q799" s="371">
        <f t="shared" si="224"/>
        <v>-89.768995863620034</v>
      </c>
      <c r="R799" s="12">
        <f t="shared" si="225"/>
        <v>90.231004136379966</v>
      </c>
      <c r="S799" s="57">
        <f t="shared" si="226"/>
        <v>1.7523847546489908E-2</v>
      </c>
      <c r="T799" s="12">
        <f t="shared" si="209"/>
        <v>59.029703435199821</v>
      </c>
    </row>
    <row r="800" spans="1:20" x14ac:dyDescent="0.3">
      <c r="A800" s="57">
        <f t="shared" si="210"/>
        <v>110.52398263879201</v>
      </c>
      <c r="B800" s="12">
        <f t="shared" si="227"/>
        <v>17.590438167166571</v>
      </c>
      <c r="C800" s="57" t="str">
        <f t="shared" si="211"/>
        <v>3.60562958764283-890.911312076569i</v>
      </c>
      <c r="D800" s="57" t="str">
        <f t="shared" si="212"/>
        <v>3.47083332521806-603.187503962189i</v>
      </c>
      <c r="E800" s="57" t="str">
        <f t="shared" si="213"/>
        <v>162.469542018039+0.0104971695056382i</v>
      </c>
      <c r="F800" s="57" t="str">
        <f t="shared" si="214"/>
        <v>3.07957957533257-11321.0837504872i</v>
      </c>
      <c r="G800" s="57" t="str">
        <f t="shared" si="215"/>
        <v>0.999999998620913-0.0000371360581154203i</v>
      </c>
      <c r="H800" s="57" t="str">
        <f t="shared" si="216"/>
        <v>550.001760584055-0.202484717500677i</v>
      </c>
      <c r="I800" s="57" t="str">
        <f t="shared" si="217"/>
        <v>-4.05263346417216-42157.3078125434i</v>
      </c>
      <c r="K800" s="57" t="str">
        <f t="shared" si="218"/>
        <v>0.00909087875829324-0.0000161053879901998i</v>
      </c>
      <c r="L800" s="57" t="str">
        <f t="shared" si="219"/>
        <v>0.00075-37.699208508292i</v>
      </c>
      <c r="M800" s="57" t="str">
        <f t="shared" si="220"/>
        <v>0.00075-5.94000134059223i</v>
      </c>
      <c r="N800" s="57">
        <f t="shared" si="221"/>
        <v>90.231881924897323</v>
      </c>
      <c r="O800" s="57">
        <f t="shared" si="222"/>
        <v>58.99676059933465</v>
      </c>
      <c r="P800" s="371">
        <f t="shared" si="223"/>
        <v>58.99676059933465</v>
      </c>
      <c r="Q800" s="371">
        <f t="shared" si="224"/>
        <v>-89.768118075102677</v>
      </c>
      <c r="R800" s="12">
        <f t="shared" si="225"/>
        <v>90.231881924897323</v>
      </c>
      <c r="S800" s="57">
        <f t="shared" si="226"/>
        <v>1.7590438167166572E-2</v>
      </c>
      <c r="T800" s="12">
        <f t="shared" si="209"/>
        <v>58.99676059933465</v>
      </c>
    </row>
    <row r="801" spans="1:20" x14ac:dyDescent="0.3">
      <c r="A801" s="57">
        <f t="shared" si="210"/>
        <v>110.94397377281942</v>
      </c>
      <c r="B801" s="12">
        <f t="shared" si="227"/>
        <v>17.657281832201804</v>
      </c>
      <c r="C801" s="57" t="str">
        <f t="shared" si="211"/>
        <v>3.60562950105217-887.538711843519i</v>
      </c>
      <c r="D801" s="57" t="str">
        <f t="shared" si="212"/>
        <v>3.47083332515628-600.904069774974i</v>
      </c>
      <c r="E801" s="57" t="str">
        <f t="shared" si="213"/>
        <v>162.469542056539+0.010537058836354i</v>
      </c>
      <c r="F801" s="57" t="str">
        <f t="shared" si="214"/>
        <v>3.07957957530024-11278.2264906933i</v>
      </c>
      <c r="G801" s="57" t="str">
        <f t="shared" si="215"/>
        <v>0.999999998610412-0.0000372771751358674i</v>
      </c>
      <c r="H801" s="57" t="str">
        <f t="shared" si="216"/>
        <v>550.001773989888-0.203254195972568i</v>
      </c>
      <c r="I801" s="57" t="str">
        <f t="shared" si="217"/>
        <v>-4.05263597654851-41997.7175487973i</v>
      </c>
      <c r="K801" s="57" t="str">
        <f t="shared" si="218"/>
        <v>0.0090908785273282-0.0000161665880277503i</v>
      </c>
      <c r="L801" s="57" t="str">
        <f t="shared" si="219"/>
        <v>0.00075-37.5564938317314i</v>
      </c>
      <c r="M801" s="57" t="str">
        <f t="shared" si="220"/>
        <v>0.00075-5.91751478441145i</v>
      </c>
      <c r="N801" s="57">
        <f t="shared" si="221"/>
        <v>90.232763048699766</v>
      </c>
      <c r="O801" s="57">
        <f t="shared" si="222"/>
        <v>58.963817771015485</v>
      </c>
      <c r="P801" s="371">
        <f t="shared" si="223"/>
        <v>58.963817771015485</v>
      </c>
      <c r="Q801" s="371">
        <f t="shared" si="224"/>
        <v>-89.767236951300234</v>
      </c>
      <c r="R801" s="12">
        <f t="shared" si="225"/>
        <v>90.232763048699766</v>
      </c>
      <c r="S801" s="57">
        <f t="shared" si="226"/>
        <v>1.7657281832201804E-2</v>
      </c>
      <c r="T801" s="12">
        <f t="shared" si="209"/>
        <v>58.963817771015485</v>
      </c>
    </row>
    <row r="802" spans="1:20" x14ac:dyDescent="0.3">
      <c r="A802" s="57">
        <f t="shared" si="210"/>
        <v>111.36556087315614</v>
      </c>
      <c r="B802" s="12">
        <f t="shared" si="227"/>
        <v>17.724379503164172</v>
      </c>
      <c r="C802" s="57" t="str">
        <f t="shared" si="211"/>
        <v>3.60562941380218-884.178879152791i</v>
      </c>
      <c r="D802" s="57" t="str">
        <f t="shared" si="212"/>
        <v>3.47083332509402-598.629279794537i</v>
      </c>
      <c r="E802" s="57" t="str">
        <f t="shared" si="213"/>
        <v>162.469542095332+0.0105770997475175i</v>
      </c>
      <c r="F802" s="57" t="str">
        <f t="shared" si="214"/>
        <v>3.07957957526765-11235.531471974i</v>
      </c>
      <c r="G802" s="57" t="str">
        <f t="shared" si="215"/>
        <v>0.999999998599831-0.0000374188284009878i</v>
      </c>
      <c r="H802" s="57" t="str">
        <f t="shared" si="216"/>
        <v>550.001787497802-0.204026598880894i</v>
      </c>
      <c r="I802" s="57" t="str">
        <f t="shared" si="217"/>
        <v>-4.0526385080584-41838.7314363187i</v>
      </c>
      <c r="K802" s="57" t="str">
        <f t="shared" si="218"/>
        <v>0.00909087829460443-0.0000162280206204444i</v>
      </c>
      <c r="L802" s="57" t="str">
        <f t="shared" si="219"/>
        <v>0.00075-37.4143194179432i</v>
      </c>
      <c r="M802" s="57" t="str">
        <f t="shared" si="220"/>
        <v>0.00075-5.89511335366754i</v>
      </c>
      <c r="N802" s="57">
        <f t="shared" si="221"/>
        <v>90.233647520457879</v>
      </c>
      <c r="O802" s="57">
        <f t="shared" si="222"/>
        <v>58.930874950299696</v>
      </c>
      <c r="P802" s="371">
        <f t="shared" si="223"/>
        <v>58.930874950299696</v>
      </c>
      <c r="Q802" s="371">
        <f t="shared" si="224"/>
        <v>-89.766352479542121</v>
      </c>
      <c r="R802" s="12">
        <f t="shared" si="225"/>
        <v>90.233647520457879</v>
      </c>
      <c r="S802" s="57">
        <f t="shared" si="226"/>
        <v>1.7724379503164172E-2</v>
      </c>
      <c r="T802" s="12">
        <f t="shared" si="209"/>
        <v>58.930874950299696</v>
      </c>
    </row>
    <row r="803" spans="1:20" x14ac:dyDescent="0.3">
      <c r="A803" s="57">
        <f t="shared" si="210"/>
        <v>111.78875000447414</v>
      </c>
      <c r="B803" s="12">
        <f t="shared" si="227"/>
        <v>17.791732145276196</v>
      </c>
      <c r="C803" s="57" t="str">
        <f t="shared" si="211"/>
        <v>3.60562932588781-880.831765672088i</v>
      </c>
      <c r="D803" s="57" t="str">
        <f t="shared" si="212"/>
        <v>3.47083332503127-596.363101297266i</v>
      </c>
      <c r="E803" s="57" t="str">
        <f t="shared" si="213"/>
        <v>162.469542134421+0.0106172928151456i</v>
      </c>
      <c r="F803" s="57" t="str">
        <f t="shared" si="214"/>
        <v>3.07957957523481-11192.9980801469i</v>
      </c>
      <c r="G803" s="57" t="str">
        <f t="shared" si="215"/>
        <v>0.99999999858917-0.0000375610199485111i</v>
      </c>
      <c r="H803" s="57" t="str">
        <f t="shared" si="216"/>
        <v>550.001801108569-0.204801937343238i</v>
      </c>
      <c r="I803" s="57" t="str">
        <f t="shared" si="217"/>
        <v>-4.05264105884259-41680.3471880376i</v>
      </c>
      <c r="K803" s="57" t="str">
        <f t="shared" si="218"/>
        <v>0.00909087806010866-0.0000162896866519353i</v>
      </c>
      <c r="L803" s="57" t="str">
        <f t="shared" si="219"/>
        <v>0.00075-37.2726832217008i</v>
      </c>
      <c r="M803" s="57" t="str">
        <f t="shared" si="220"/>
        <v>0.00075-5.87279672610832i</v>
      </c>
      <c r="N803" s="57">
        <f t="shared" si="221"/>
        <v>90.234535352890219</v>
      </c>
      <c r="O803" s="57">
        <f t="shared" si="222"/>
        <v>58.897932137245405</v>
      </c>
      <c r="P803" s="371">
        <f t="shared" si="223"/>
        <v>58.897932137245405</v>
      </c>
      <c r="Q803" s="371">
        <f t="shared" si="224"/>
        <v>-89.765464647109781</v>
      </c>
      <c r="R803" s="12">
        <f t="shared" si="225"/>
        <v>90.234535352890219</v>
      </c>
      <c r="S803" s="57">
        <f t="shared" si="226"/>
        <v>1.7791732145276195E-2</v>
      </c>
      <c r="T803" s="12">
        <f t="shared" si="209"/>
        <v>58.897932137245405</v>
      </c>
    </row>
    <row r="804" spans="1:20" x14ac:dyDescent="0.3">
      <c r="A804" s="57">
        <f t="shared" si="210"/>
        <v>112.21354725449115</v>
      </c>
      <c r="B804" s="12">
        <f t="shared" si="227"/>
        <v>17.859340727428247</v>
      </c>
      <c r="C804" s="57" t="str">
        <f t="shared" si="211"/>
        <v>3.60562923730409-877.497323252057i</v>
      </c>
      <c r="D804" s="57" t="str">
        <f t="shared" si="212"/>
        <v>3.47083332496806-594.10550168342i</v>
      </c>
      <c r="E804" s="57" t="str">
        <f t="shared" si="213"/>
        <v>162.469542173809+0.0106576386174441i</v>
      </c>
      <c r="F804" s="57" t="str">
        <f t="shared" si="214"/>
        <v>3.07957957520174-11150.6257033549i</v>
      </c>
      <c r="G804" s="57" t="str">
        <f t="shared" si="215"/>
        <v>0.999999998578427-0.0000377037518239104i</v>
      </c>
      <c r="H804" s="57" t="str">
        <f t="shared" si="216"/>
        <v>550.001814822971-0.205580222519555i</v>
      </c>
      <c r="I804" s="57" t="str">
        <f t="shared" si="217"/>
        <v>-4.05264362904854-41522.5625255436i</v>
      </c>
      <c r="K804" s="57" t="str">
        <f t="shared" si="218"/>
        <v>0.00909087782382738-0.0000163515870092323i</v>
      </c>
      <c r="L804" s="57" t="str">
        <f t="shared" si="219"/>
        <v>0.00075-37.1315832055198i</v>
      </c>
      <c r="M804" s="57" t="str">
        <f t="shared" si="220"/>
        <v>0.00075-5.85056458070165i</v>
      </c>
      <c r="N804" s="57">
        <f t="shared" si="221"/>
        <v>90.235426558763734</v>
      </c>
      <c r="O804" s="57">
        <f t="shared" si="222"/>
        <v>58.864989331910934</v>
      </c>
      <c r="P804" s="371">
        <f t="shared" si="223"/>
        <v>58.864989331910934</v>
      </c>
      <c r="Q804" s="371">
        <f t="shared" si="224"/>
        <v>-89.764573441236266</v>
      </c>
      <c r="R804" s="12">
        <f t="shared" si="225"/>
        <v>90.235426558763734</v>
      </c>
      <c r="S804" s="57">
        <f t="shared" si="226"/>
        <v>1.7859340727428247E-2</v>
      </c>
      <c r="T804" s="12">
        <f t="shared" si="209"/>
        <v>58.864989331910934</v>
      </c>
    </row>
    <row r="805" spans="1:20" x14ac:dyDescent="0.3">
      <c r="A805" s="57">
        <f t="shared" si="210"/>
        <v>112.63995873405821</v>
      </c>
      <c r="B805" s="12">
        <f t="shared" si="227"/>
        <v>17.927206222192474</v>
      </c>
      <c r="C805" s="57" t="str">
        <f t="shared" si="211"/>
        <v>3.60562914804581-874.175503925601i</v>
      </c>
      <c r="D805" s="57" t="str">
        <f t="shared" si="212"/>
        <v>3.47083332490437-591.856448476672i</v>
      </c>
      <c r="E805" s="57" t="str">
        <f t="shared" si="213"/>
        <v>162.469542213494+0.0106981377348172i</v>
      </c>
      <c r="F805" s="57" t="str">
        <f t="shared" si="214"/>
        <v>3.07957957516841-11108.4137320572i</v>
      </c>
      <c r="G805" s="57" t="str">
        <f t="shared" si="215"/>
        <v>0.999999998567603-0.0000378470260804316i</v>
      </c>
      <c r="H805" s="57" t="str">
        <f t="shared" si="216"/>
        <v>550.0018286418-0.206361465612279i</v>
      </c>
      <c r="I805" s="57" t="str">
        <f t="shared" si="217"/>
        <v>-4.05264621882619-41365.3751790516i</v>
      </c>
      <c r="K805" s="57" t="str">
        <f t="shared" si="218"/>
        <v>0.00909087758574696-0.0000164137225827148i</v>
      </c>
      <c r="L805" s="57" t="str">
        <f t="shared" si="219"/>
        <v>0.00075-36.9910173396292i</v>
      </c>
      <c r="M805" s="57" t="str">
        <f t="shared" si="220"/>
        <v>0.00075-5.82841659763067i</v>
      </c>
      <c r="N805" s="57">
        <f t="shared" si="221"/>
        <v>90.236321150893815</v>
      </c>
      <c r="O805" s="57">
        <f t="shared" si="222"/>
        <v>58.832046534354838</v>
      </c>
      <c r="P805" s="371">
        <f t="shared" si="223"/>
        <v>58.832046534354838</v>
      </c>
      <c r="Q805" s="371">
        <f t="shared" si="224"/>
        <v>-89.763678849106185</v>
      </c>
      <c r="R805" s="12">
        <f t="shared" si="225"/>
        <v>90.236321150893815</v>
      </c>
      <c r="S805" s="57">
        <f t="shared" si="226"/>
        <v>1.7927206222192474E-2</v>
      </c>
      <c r="T805" s="12">
        <f t="shared" si="209"/>
        <v>58.832046534354838</v>
      </c>
    </row>
    <row r="806" spans="1:20" x14ac:dyDescent="0.3">
      <c r="A806" s="57">
        <f t="shared" si="210"/>
        <v>113.06799057724763</v>
      </c>
      <c r="B806" s="12">
        <f t="shared" si="227"/>
        <v>17.995329605836805</v>
      </c>
      <c r="C806" s="57" t="str">
        <f t="shared" si="211"/>
        <v>3.60562905810786-870.866259907246i</v>
      </c>
      <c r="D806" s="57" t="str">
        <f t="shared" si="212"/>
        <v>3.47083332484017-589.615909323633i</v>
      </c>
      <c r="E806" s="57" t="str">
        <f t="shared" si="213"/>
        <v>162.469542253483+0.0107387907498733i</v>
      </c>
      <c r="F806" s="57" t="str">
        <f t="shared" si="214"/>
        <v>3.0795795751348-11066.3615590204i</v>
      </c>
      <c r="G806" s="57" t="str">
        <f t="shared" si="215"/>
        <v>0.999999998556696-0.0000379908447791228i</v>
      </c>
      <c r="H806" s="57" t="str">
        <f t="shared" si="216"/>
        <v>550.001842565856-0.207145677866451i</v>
      </c>
      <c r="I806" s="57" t="str">
        <f t="shared" si="217"/>
        <v>-4.05264882832498-41208.7828873694i</v>
      </c>
      <c r="K806" s="57" t="str">
        <f t="shared" si="218"/>
        <v>0.00909087734585363-0.000016476094266145i</v>
      </c>
      <c r="L806" s="57" t="str">
        <f t="shared" si="219"/>
        <v>0.00075-36.8509836019419i</v>
      </c>
      <c r="M806" s="57" t="str">
        <f t="shared" si="220"/>
        <v>0.00075-5.80635245828914i</v>
      </c>
      <c r="N806" s="57">
        <f t="shared" si="221"/>
        <v>90.237219142144497</v>
      </c>
      <c r="O806" s="57">
        <f t="shared" si="222"/>
        <v>58.79910374463644</v>
      </c>
      <c r="P806" s="371">
        <f t="shared" si="223"/>
        <v>58.79910374463644</v>
      </c>
      <c r="Q806" s="371">
        <f t="shared" si="224"/>
        <v>-89.762780857855503</v>
      </c>
      <c r="R806" s="12">
        <f t="shared" si="225"/>
        <v>90.237219142144497</v>
      </c>
      <c r="S806" s="57">
        <f t="shared" si="226"/>
        <v>1.7995329605836805E-2</v>
      </c>
      <c r="T806" s="12">
        <f t="shared" si="209"/>
        <v>58.79910374463644</v>
      </c>
    </row>
    <row r="807" spans="1:20" x14ac:dyDescent="0.3">
      <c r="A807" s="57">
        <f t="shared" si="210"/>
        <v>113.49764894144116</v>
      </c>
      <c r="B807" s="12">
        <f t="shared" si="227"/>
        <v>18.063711858338984</v>
      </c>
      <c r="C807" s="57" t="str">
        <f t="shared" si="211"/>
        <v>3.60562896748516-867.569543592427i</v>
      </c>
      <c r="D807" s="57" t="str">
        <f t="shared" si="212"/>
        <v>3.47083332477551-587.383851993404i</v>
      </c>
      <c r="E807" s="57" t="str">
        <f t="shared" si="213"/>
        <v>162.469542293777+0.0107795982474352i</v>
      </c>
      <c r="F807" s="57" t="str">
        <f t="shared" si="214"/>
        <v>3.07957957510097-11024.4685793099i</v>
      </c>
      <c r="G807" s="57" t="str">
        <f t="shared" si="215"/>
        <v>0.999999998545706-0.0000381352099888644i</v>
      </c>
      <c r="H807" s="57" t="str">
        <f t="shared" si="216"/>
        <v>550.001856595932-0.207932870569855i</v>
      </c>
      <c r="I807" s="57" t="str">
        <f t="shared" si="217"/>
        <v>-4.05265145769221-41052.7833978635i</v>
      </c>
      <c r="K807" s="57" t="str">
        <f t="shared" si="218"/>
        <v>0.00909087710413373-0.0000165387029566812i</v>
      </c>
      <c r="L807" s="57" t="str">
        <f t="shared" si="219"/>
        <v>0.00075-36.7114799780253i</v>
      </c>
      <c r="M807" s="57" t="str">
        <f t="shared" si="220"/>
        <v>0.00075-5.78437184527711i</v>
      </c>
      <c r="N807" s="57">
        <f t="shared" si="221"/>
        <v>90.2381205454287</v>
      </c>
      <c r="O807" s="57">
        <f t="shared" si="222"/>
        <v>58.766160962815647</v>
      </c>
      <c r="P807" s="371">
        <f t="shared" si="223"/>
        <v>58.766160962815647</v>
      </c>
      <c r="Q807" s="371">
        <f t="shared" si="224"/>
        <v>-89.7618794545713</v>
      </c>
      <c r="R807" s="12">
        <f t="shared" si="225"/>
        <v>90.2381205454287</v>
      </c>
      <c r="S807" s="57">
        <f t="shared" si="226"/>
        <v>1.8063711858338983E-2</v>
      </c>
      <c r="T807" s="12">
        <f t="shared" si="209"/>
        <v>58.766160962815647</v>
      </c>
    </row>
    <row r="808" spans="1:20" x14ac:dyDescent="0.3">
      <c r="A808" s="57">
        <f t="shared" si="210"/>
        <v>113.92894000741863</v>
      </c>
      <c r="B808" s="12">
        <f t="shared" si="227"/>
        <v>18.132353963400671</v>
      </c>
      <c r="C808" s="57" t="str">
        <f t="shared" si="211"/>
        <v>3.60562887617236-864.285307556739i</v>
      </c>
      <c r="D808" s="57" t="str">
        <f t="shared" si="212"/>
        <v>3.47083332471033-585.160244377079i</v>
      </c>
      <c r="E808" s="57" t="str">
        <f t="shared" si="213"/>
        <v>162.469542334377+0.0108205608145489i</v>
      </c>
      <c r="F808" s="57" t="str">
        <f t="shared" si="214"/>
        <v>3.07957957506686-10982.734190281i</v>
      </c>
      <c r="G808" s="57" t="str">
        <f t="shared" si="215"/>
        <v>0.999999998534632-0.0000382801237863982i</v>
      </c>
      <c r="H808" s="57" t="str">
        <f t="shared" si="216"/>
        <v>550.001870732839-0.208723055053291i</v>
      </c>
      <c r="I808" s="57" t="str">
        <f t="shared" si="217"/>
        <v>-4.05265410708117-40897.3744664289i</v>
      </c>
      <c r="K808" s="57" t="str">
        <f t="shared" si="218"/>
        <v>0.00909087686057326-0.0000166015495548897i</v>
      </c>
      <c r="L808" s="57" t="str">
        <f t="shared" si="219"/>
        <v>0.00075-36.5725044610732i</v>
      </c>
      <c r="M808" s="57" t="str">
        <f t="shared" si="220"/>
        <v>0.00075-5.762474442396i</v>
      </c>
      <c r="N808" s="57">
        <f t="shared" si="221"/>
        <v>90.239025373708301</v>
      </c>
      <c r="O808" s="57">
        <f t="shared" si="222"/>
        <v>58.733218188952236</v>
      </c>
      <c r="P808" s="371">
        <f t="shared" si="223"/>
        <v>58.733218188952236</v>
      </c>
      <c r="Q808" s="371">
        <f t="shared" si="224"/>
        <v>-89.760974626291699</v>
      </c>
      <c r="R808" s="12">
        <f t="shared" si="225"/>
        <v>90.239025373708301</v>
      </c>
      <c r="S808" s="57">
        <f t="shared" si="226"/>
        <v>1.8132353963400672E-2</v>
      </c>
      <c r="T808" s="12">
        <f t="shared" si="209"/>
        <v>58.733218188952236</v>
      </c>
    </row>
    <row r="809" spans="1:20" x14ac:dyDescent="0.3">
      <c r="A809" s="57">
        <f t="shared" si="210"/>
        <v>114.36186997944684</v>
      </c>
      <c r="B809" s="12">
        <f t="shared" si="227"/>
        <v>18.201256908461595</v>
      </c>
      <c r="C809" s="57" t="str">
        <f t="shared" si="211"/>
        <v>3.6056287841643-861.013504555362i</v>
      </c>
      <c r="D809" s="57" t="str">
        <f t="shared" si="212"/>
        <v>3.47083332464468-582.945054487325i</v>
      </c>
      <c r="E809" s="57" t="str">
        <f t="shared" si="213"/>
        <v>162.469542375286+0.0108616790404906i</v>
      </c>
      <c r="F809" s="57" t="str">
        <f t="shared" si="214"/>
        <v>3.0795795750325-10941.1577915707i</v>
      </c>
      <c r="G809" s="57" t="str">
        <f t="shared" si="215"/>
        <v>0.999999998523474-0.0000384255882563577i</v>
      </c>
      <c r="H809" s="57" t="str">
        <f t="shared" si="216"/>
        <v>550.001884977391-0.209516242690639i</v>
      </c>
      <c r="I809" s="57" t="str">
        <f t="shared" si="217"/>
        <v>-4.05265677664387-40742.5538574567i</v>
      </c>
      <c r="K809" s="57" t="str">
        <f t="shared" si="218"/>
        <v>0.00909087661515823-0.0000166646349647583i</v>
      </c>
      <c r="L809" s="57" t="str">
        <f t="shared" si="219"/>
        <v>0.00075-36.4340550518762i</v>
      </c>
      <c r="M809" s="57" t="str">
        <f t="shared" si="220"/>
        <v>0.00075-5.74065993464436i</v>
      </c>
      <c r="N809" s="57">
        <f t="shared" si="221"/>
        <v>90.239933639994462</v>
      </c>
      <c r="O809" s="57">
        <f t="shared" si="222"/>
        <v>58.70027542310698</v>
      </c>
      <c r="P809" s="371">
        <f t="shared" si="223"/>
        <v>58.70027542310698</v>
      </c>
      <c r="Q809" s="371">
        <f t="shared" si="224"/>
        <v>-89.760066360005538</v>
      </c>
      <c r="R809" s="12">
        <f t="shared" si="225"/>
        <v>90.239933639994462</v>
      </c>
      <c r="S809" s="57">
        <f t="shared" si="226"/>
        <v>1.8201256908461593E-2</v>
      </c>
      <c r="T809" s="12">
        <f t="shared" si="209"/>
        <v>58.70027542310698</v>
      </c>
    </row>
    <row r="810" spans="1:20" x14ac:dyDescent="0.3">
      <c r="A810" s="57">
        <f t="shared" si="210"/>
        <v>114.79644508536873</v>
      </c>
      <c r="B810" s="12">
        <f t="shared" si="227"/>
        <v>18.270421684713749</v>
      </c>
      <c r="C810" s="57" t="str">
        <f t="shared" si="211"/>
        <v>3.60562869145567-857.754087522311i</v>
      </c>
      <c r="D810" s="57" t="str">
        <f t="shared" si="212"/>
        <v>3.47083332457852-580.738250457888i</v>
      </c>
      <c r="E810" s="57" t="str">
        <f t="shared" si="213"/>
        <v>162.469542416507+0.0109029535167765i</v>
      </c>
      <c r="F810" s="57" t="str">
        <f t="shared" si="214"/>
        <v>3.07957957499787-10899.7387850884i</v>
      </c>
      <c r="G810" s="57" t="str">
        <f t="shared" si="215"/>
        <v>0.999999998512231-0.0000385716054912983i</v>
      </c>
      <c r="H810" s="57" t="str">
        <f t="shared" si="216"/>
        <v>550.001899330405-0.210312444899071i</v>
      </c>
      <c r="I810" s="57" t="str">
        <f t="shared" si="217"/>
        <v>-4.05265946653418-40588.3193437996i</v>
      </c>
      <c r="K810" s="57" t="str">
        <f t="shared" si="218"/>
        <v>0.00909087636787452-0.0000167279600937095i</v>
      </c>
      <c r="L810" s="57" t="str">
        <f t="shared" si="219"/>
        <v>0.00075-36.2961297587927i</v>
      </c>
      <c r="M810" s="57" t="str">
        <f t="shared" si="220"/>
        <v>0.00075-5.71892800821313i</v>
      </c>
      <c r="N810" s="57">
        <f t="shared" si="221"/>
        <v>90.240845357347681</v>
      </c>
      <c r="O810" s="57">
        <f t="shared" si="222"/>
        <v>58.667332665340922</v>
      </c>
      <c r="P810" s="371">
        <f t="shared" si="223"/>
        <v>58.667332665340922</v>
      </c>
      <c r="Q810" s="371">
        <f t="shared" si="224"/>
        <v>-89.759154642652319</v>
      </c>
      <c r="R810" s="12">
        <f t="shared" si="225"/>
        <v>90.240845357347681</v>
      </c>
      <c r="S810" s="57">
        <f t="shared" si="226"/>
        <v>1.8270421684713749E-2</v>
      </c>
      <c r="T810" s="12">
        <f t="shared" si="209"/>
        <v>58.667332665340922</v>
      </c>
    </row>
    <row r="811" spans="1:20" x14ac:dyDescent="0.3">
      <c r="A811" s="57">
        <f t="shared" si="210"/>
        <v>115.23267157669314</v>
      </c>
      <c r="B811" s="12">
        <f t="shared" si="227"/>
        <v>18.339849287115662</v>
      </c>
      <c r="C811" s="57" t="str">
        <f t="shared" si="211"/>
        <v>3.60562859804111-854.507009569781i</v>
      </c>
      <c r="D811" s="57" t="str">
        <f t="shared" si="212"/>
        <v>3.47083332451186-578.539800543154i</v>
      </c>
      <c r="E811" s="57" t="str">
        <f t="shared" si="213"/>
        <v>162.469542458042+0.0109443848371698i</v>
      </c>
      <c r="F811" s="57" t="str">
        <f t="shared" si="214"/>
        <v>3.07957957496299-10858.4765750079i</v>
      </c>
      <c r="G811" s="57" t="str">
        <f t="shared" si="215"/>
        <v>0.999999998500903-0.0000387181775917266i</v>
      </c>
      <c r="H811" s="57" t="str">
        <f t="shared" si="216"/>
        <v>550.001913792709-0.211111673139187i</v>
      </c>
      <c r="I811" s="57" t="str">
        <f t="shared" si="217"/>
        <v>-4.05266217690605-40434.6687067431i</v>
      </c>
      <c r="K811" s="57" t="str">
        <f t="shared" si="218"/>
        <v>0.00909087611870792-0.0000167915258526132i</v>
      </c>
      <c r="L811" s="57" t="str">
        <f t="shared" si="219"/>
        <v>0.00075-36.1587265977214i</v>
      </c>
      <c r="M811" s="57" t="str">
        <f t="shared" si="220"/>
        <v>0.00075-5.69727835048131i</v>
      </c>
      <c r="N811" s="57">
        <f t="shared" si="221"/>
        <v>90.241760538878054</v>
      </c>
      <c r="O811" s="57">
        <f t="shared" si="222"/>
        <v>58.634389915715623</v>
      </c>
      <c r="P811" s="371">
        <f t="shared" si="223"/>
        <v>58.634389915715623</v>
      </c>
      <c r="Q811" s="371">
        <f t="shared" si="224"/>
        <v>-89.758239461121946</v>
      </c>
      <c r="R811" s="12">
        <f t="shared" si="225"/>
        <v>90.241760538878054</v>
      </c>
      <c r="S811" s="57">
        <f t="shared" si="226"/>
        <v>1.8339849287115663E-2</v>
      </c>
      <c r="T811" s="12">
        <f t="shared" si="209"/>
        <v>58.634389915715623</v>
      </c>
    </row>
    <row r="812" spans="1:20" x14ac:dyDescent="0.3">
      <c r="A812" s="57">
        <f t="shared" si="210"/>
        <v>115.67055572868458</v>
      </c>
      <c r="B812" s="12">
        <f t="shared" si="227"/>
        <v>18.409540714406702</v>
      </c>
      <c r="C812" s="57" t="str">
        <f t="shared" si="211"/>
        <v>3.60562850391522-851.272223987443i</v>
      </c>
      <c r="D812" s="57" t="str">
        <f t="shared" si="212"/>
        <v>3.47083332444468-576.349673117676i</v>
      </c>
      <c r="E812" s="57" t="str">
        <f t="shared" si="213"/>
        <v>162.469542499892+0.0109859735976913i</v>
      </c>
      <c r="F812" s="57" t="str">
        <f t="shared" si="214"/>
        <v>3.07957957492783-10817.3705677583i</v>
      </c>
      <c r="G812" s="57" t="str">
        <f t="shared" si="215"/>
        <v>0.999999998489488-0.0000388653066661315i</v>
      </c>
      <c r="H812" s="57" t="str">
        <f t="shared" si="216"/>
        <v>550.001928365136-0.211913938915225i</v>
      </c>
      <c r="I812" s="57" t="str">
        <f t="shared" si="217"/>
        <v>-4.05266490791646-40281.5997359705i</v>
      </c>
      <c r="K812" s="57" t="str">
        <f t="shared" si="218"/>
        <v>0.00909087586764403-0.0000168553331557997i</v>
      </c>
      <c r="L812" s="57" t="str">
        <f t="shared" si="219"/>
        <v>0.00075-36.0218435920715i</v>
      </c>
      <c r="M812" s="57" t="str">
        <f t="shared" si="220"/>
        <v>0.00075-5.67571065001128i</v>
      </c>
      <c r="N812" s="57">
        <f t="shared" si="221"/>
        <v>90.242679197745517</v>
      </c>
      <c r="O812" s="57">
        <f t="shared" si="222"/>
        <v>58.601447174292815</v>
      </c>
      <c r="P812" s="371">
        <f t="shared" si="223"/>
        <v>58.601447174292815</v>
      </c>
      <c r="Q812" s="371">
        <f t="shared" si="224"/>
        <v>-89.757320802254483</v>
      </c>
      <c r="R812" s="12">
        <f t="shared" si="225"/>
        <v>90.242679197745517</v>
      </c>
      <c r="S812" s="57">
        <f t="shared" si="226"/>
        <v>1.8409540714406702E-2</v>
      </c>
      <c r="T812" s="12">
        <f t="shared" ref="T812:T875" si="228">P812</f>
        <v>58.601447174292815</v>
      </c>
    </row>
    <row r="813" spans="1:20" x14ac:dyDescent="0.3">
      <c r="A813" s="57">
        <f t="shared" ref="A813:A876" si="229">2*PI()*B813</f>
        <v>116.11010384045359</v>
      </c>
      <c r="B813" s="12">
        <f t="shared" si="227"/>
        <v>18.479496969121449</v>
      </c>
      <c r="C813" s="57" t="str">
        <f t="shared" ref="C813:C876" si="230">IMPRODUCT(D813,E813,$C$40,,K813,$C$41)</f>
        <v>3.60562840907265-848.049684241854i</v>
      </c>
      <c r="D813" s="57" t="str">
        <f t="shared" ref="D813:D876" si="231">IMDIV(IMPRODUCT($C$37,$C$38,COMPLEX(1,A813/$C$38)),IMSUM(-1*A813*A813/$C$39,COMPLEX(0,1*A813)))</f>
        <v>3.47083332437699-574.167836675743i</v>
      </c>
      <c r="E813" s="57" t="str">
        <f t="shared" ref="E813:E876" si="232">IMDIV(IMPRODUCT(IMSUM(F813,G813),$C$29,H813),IMSUM(1,I813))</f>
        <v>162.469542542062+0.0110277203966255i</v>
      </c>
      <c r="F813" s="57" t="str">
        <f t="shared" ref="F813:F876" si="233">IMDIV(IMPRODUCT($C$14,$C$15,COMPLEX(1,A813/$C$15)),IMSUM(-1*A813*A813/$C$16,COMPLEX(0,A813)))</f>
        <v>3.07957957489241-10776.420172016i</v>
      </c>
      <c r="G813" s="57" t="str">
        <f t="shared" ref="G813:G876" si="234">IMDIV(1,COMPLEX(1,A813*$C$9*$C$10))</f>
        <v>0.999999998477986-0.0000390129948310141i</v>
      </c>
      <c r="H813" s="57" t="str">
        <f t="shared" ref="H813:H876" si="235">IMDIV($C$3,IMSUM(K813,COMPLEX(0,$C$28*A813)))</f>
        <v>550.00194304852-0.212719253775148i</v>
      </c>
      <c r="I813" s="57" t="str">
        <f t="shared" ref="I813:I876" si="236">IMPRODUCT(F813,$C$29,H813,$C$31)</f>
        <v>-4.05266765972011-40129.1102295335i</v>
      </c>
      <c r="K813" s="57" t="str">
        <f t="shared" ref="K813:K876" si="237">IF($C$26&lt;=0,IMDIV(1,IMSUM(IMDIV(1,L813),1/$C$18)),IMDIV(1,IMSUM(IMDIV(1,L813),1/$C$18,IMDIV(1,M813))))</f>
        <v>0.00909087561466852-0.0000169193829210736i</v>
      </c>
      <c r="L813" s="57" t="str">
        <f t="shared" ref="L813:L876" si="238">IMSUM($C$21/$C$22,IMDIV(1,COMPLEX(0,$C$20*$C$22*A813)))</f>
        <v>0.00075-35.8854787727351i</v>
      </c>
      <c r="M813" s="57" t="str">
        <f t="shared" ref="M813:M876" si="239">IMSUM($C$25/$C$26,IMDIV(1,COMPLEX(0,$C$24*$C$26*A813)))</f>
        <v>0.00075-5.65422459654439i</v>
      </c>
      <c r="N813" s="57">
        <f t="shared" ref="N813:N876" si="240">ABS(R813)</f>
        <v>90.243601347159839</v>
      </c>
      <c r="O813" s="57">
        <f t="shared" ref="O813:O876" si="241">ABS(P813)</f>
        <v>58.568504441135303</v>
      </c>
      <c r="P813" s="371">
        <f t="shared" ref="P813:P876" si="242">20*LOG10(IMABS(C813))</f>
        <v>58.568504441135303</v>
      </c>
      <c r="Q813" s="371">
        <f t="shared" ref="Q813:Q876" si="243">IMARGUMENT(C813)*180/PI()</f>
        <v>-89.756398652840161</v>
      </c>
      <c r="R813" s="12">
        <f t="shared" ref="R813:R876" si="244">IF(Q813&lt;0,Q813+180,Q813-180)</f>
        <v>90.243601347159839</v>
      </c>
      <c r="S813" s="57">
        <f t="shared" ref="S813:S876" si="245">B813/1000</f>
        <v>1.8479496969121448E-2</v>
      </c>
      <c r="T813" s="12">
        <f t="shared" si="228"/>
        <v>58.568504441135303</v>
      </c>
    </row>
    <row r="814" spans="1:20" x14ac:dyDescent="0.3">
      <c r="A814" s="57">
        <f t="shared" si="229"/>
        <v>116.55132223504731</v>
      </c>
      <c r="B814" s="12">
        <f t="shared" ref="B814:B877" si="246">B813*(1+B$42)</f>
        <v>18.549719057604111</v>
      </c>
      <c r="C814" s="57" t="str">
        <f t="shared" si="230"/>
        <v>3.60562831350791-844.839343975669i</v>
      </c>
      <c r="D814" s="57" t="str">
        <f t="shared" si="231"/>
        <v>3.47083332430881-571.994259830906i</v>
      </c>
      <c r="E814" s="57" t="str">
        <f t="shared" si="232"/>
        <v>162.469542584552+0.0110696258345319i</v>
      </c>
      <c r="F814" s="57" t="str">
        <f t="shared" si="233"/>
        <v>3.07957957485673-10735.6247986958i</v>
      </c>
      <c r="G814" s="57" t="str">
        <f t="shared" si="234"/>
        <v>0.999999998466397-0.0000391612442109181i</v>
      </c>
      <c r="H814" s="57" t="str">
        <f t="shared" si="235"/>
        <v>550.001957843715-0.213527629310976i</v>
      </c>
      <c r="I814" s="57" t="str">
        <f t="shared" si="236"/>
        <v>-4.0526704324808-39977.1979938199i</v>
      </c>
      <c r="K814" s="57" t="str">
        <f t="shared" si="237"/>
        <v>0.00909087535976664-0.000016983676069725i</v>
      </c>
      <c r="L814" s="57" t="str">
        <f t="shared" si="238"/>
        <v>0.00075-35.7496301780584i</v>
      </c>
      <c r="M814" s="57" t="str">
        <f t="shared" si="239"/>
        <v>0.00075-5.63281988099661i</v>
      </c>
      <c r="N814" s="57">
        <f t="shared" si="240"/>
        <v>90.244527000381069</v>
      </c>
      <c r="O814" s="57">
        <f t="shared" si="241"/>
        <v>58.535561716305729</v>
      </c>
      <c r="P814" s="371">
        <f t="shared" si="242"/>
        <v>58.535561716305729</v>
      </c>
      <c r="Q814" s="371">
        <f t="shared" si="243"/>
        <v>-89.755472999618931</v>
      </c>
      <c r="R814" s="12">
        <f t="shared" si="244"/>
        <v>90.244527000381069</v>
      </c>
      <c r="S814" s="57">
        <f t="shared" si="245"/>
        <v>1.8549719057604112E-2</v>
      </c>
      <c r="T814" s="12">
        <f t="shared" si="228"/>
        <v>58.535561716305729</v>
      </c>
    </row>
    <row r="815" spans="1:20" x14ac:dyDescent="0.3">
      <c r="A815" s="57">
        <f t="shared" si="229"/>
        <v>116.99421725954051</v>
      </c>
      <c r="B815" s="12">
        <f t="shared" si="246"/>
        <v>18.620207990023008</v>
      </c>
      <c r="C815" s="57" t="str">
        <f t="shared" si="230"/>
        <v>3.60562821721554-841.641157007086i</v>
      </c>
      <c r="D815" s="57" t="str">
        <f t="shared" si="231"/>
        <v>3.47083332424008-569.828911315522i</v>
      </c>
      <c r="E815" s="57" t="str">
        <f t="shared" si="232"/>
        <v>162.469542627368+0.0111116905142506i</v>
      </c>
      <c r="F815" s="57" t="str">
        <f t="shared" si="233"/>
        <v>3.07957957482076-10694.9838609425i</v>
      </c>
      <c r="G815" s="57" t="str">
        <f t="shared" si="234"/>
        <v>0.999999998454719-0.0000393100569384605i</v>
      </c>
      <c r="H815" s="57" t="str">
        <f t="shared" si="235"/>
        <v>550.001972751564-0.214339077158695i</v>
      </c>
      <c r="I815" s="57" t="str">
        <f t="shared" si="236"/>
        <v>-4.05267322635329-39825.8608435205i</v>
      </c>
      <c r="K815" s="57" t="str">
        <f t="shared" si="237"/>
        <v>0.0090908751029239-0.0000170482135265461i</v>
      </c>
      <c r="L815" s="57" t="str">
        <f t="shared" si="238"/>
        <v>0.00075-35.614295853814i</v>
      </c>
      <c r="M815" s="57" t="str">
        <f t="shared" si="239"/>
        <v>0.00075-5.61149619545389i</v>
      </c>
      <c r="N815" s="57">
        <f t="shared" si="240"/>
        <v>90.24545617071955</v>
      </c>
      <c r="O815" s="57">
        <f t="shared" si="241"/>
        <v>58.5026189998677</v>
      </c>
      <c r="P815" s="371">
        <f t="shared" si="242"/>
        <v>58.5026189998677</v>
      </c>
      <c r="Q815" s="371">
        <f t="shared" si="243"/>
        <v>-89.75454382928045</v>
      </c>
      <c r="R815" s="12">
        <f t="shared" si="244"/>
        <v>90.24545617071955</v>
      </c>
      <c r="S815" s="57">
        <f t="shared" si="245"/>
        <v>1.8620207990023008E-2</v>
      </c>
      <c r="T815" s="12">
        <f t="shared" si="228"/>
        <v>58.5026189998677</v>
      </c>
    </row>
    <row r="816" spans="1:20" x14ac:dyDescent="0.3">
      <c r="A816" s="57">
        <f t="shared" si="229"/>
        <v>117.43879528512674</v>
      </c>
      <c r="B816" s="12">
        <f t="shared" si="246"/>
        <v>18.690964780385094</v>
      </c>
      <c r="C816" s="57" t="str">
        <f t="shared" si="230"/>
        <v>3.60562812018991-838.455077329098i</v>
      </c>
      <c r="D816" s="57" t="str">
        <f t="shared" si="231"/>
        <v>3.47083332417084-567.671759980337i</v>
      </c>
      <c r="E816" s="57" t="str">
        <f t="shared" si="232"/>
        <v>162.469542670507+0.011153915040915i</v>
      </c>
      <c r="F816" s="57" t="str">
        <f t="shared" si="233"/>
        <v>3.07957957478453-10654.4967741226i</v>
      </c>
      <c r="G816" s="57" t="str">
        <f t="shared" si="234"/>
        <v>0.999999998442953-0.0000394594351543624i</v>
      </c>
      <c r="H816" s="57" t="str">
        <f t="shared" si="235"/>
        <v>550.001987772924-0.215153608998636i</v>
      </c>
      <c r="I816" s="57" t="str">
        <f t="shared" si="236"/>
        <v>-4.0526760414981-39675.0966015994i</v>
      </c>
      <c r="K816" s="57" t="str">
        <f t="shared" si="237"/>
        <v>0.00909087484412552-0.0000171129962198417i</v>
      </c>
      <c r="L816" s="57" t="str">
        <f t="shared" si="238"/>
        <v>0.00075-35.479473853172i</v>
      </c>
      <c r="M816" s="57" t="str">
        <f t="shared" si="239"/>
        <v>0.00075-5.59025323316785i</v>
      </c>
      <c r="N816" s="57">
        <f t="shared" si="240"/>
        <v>90.246388871536126</v>
      </c>
      <c r="O816" s="57">
        <f t="shared" si="241"/>
        <v>58.469676291884973</v>
      </c>
      <c r="P816" s="371">
        <f t="shared" si="242"/>
        <v>58.469676291884973</v>
      </c>
      <c r="Q816" s="371">
        <f t="shared" si="243"/>
        <v>-89.753611128463874</v>
      </c>
      <c r="R816" s="12">
        <f t="shared" si="244"/>
        <v>90.246388871536126</v>
      </c>
      <c r="S816" s="57">
        <f t="shared" si="245"/>
        <v>1.8690964780385094E-2</v>
      </c>
      <c r="T816" s="12">
        <f t="shared" si="228"/>
        <v>58.469676291884973</v>
      </c>
    </row>
    <row r="817" spans="1:20" x14ac:dyDescent="0.3">
      <c r="A817" s="57">
        <f t="shared" si="229"/>
        <v>117.88506270721024</v>
      </c>
      <c r="B817" s="12">
        <f t="shared" si="246"/>
        <v>18.761990446550559</v>
      </c>
      <c r="C817" s="57" t="str">
        <f t="shared" si="230"/>
        <v>3.60562802242553-835.281059108888i</v>
      </c>
      <c r="D817" s="57" t="str">
        <f t="shared" si="231"/>
        <v>3.47083332410109-565.522774794002i</v>
      </c>
      <c r="E817" s="57" t="str">
        <f t="shared" si="232"/>
        <v>162.469542713976+0.0111963000219555i</v>
      </c>
      <c r="F817" s="57" t="str">
        <f t="shared" si="233"/>
        <v>3.07957957474802-10614.1629558159i</v>
      </c>
      <c r="G817" s="57" t="str">
        <f t="shared" si="234"/>
        <v>0.999999998431097-0.0000396093810074793i</v>
      </c>
      <c r="H817" s="57" t="str">
        <f t="shared" si="235"/>
        <v>550.002002908666-0.215971236555622i</v>
      </c>
      <c r="I817" s="57" t="str">
        <f t="shared" si="236"/>
        <v>-4.05267887808027-39524.9030992636i</v>
      </c>
      <c r="K817" s="57" t="str">
        <f t="shared" si="237"/>
        <v>0.00909087458335648-0.0000171780250814427i</v>
      </c>
      <c r="L817" s="57" t="str">
        <f t="shared" si="238"/>
        <v>0.00075-35.3451622366725i</v>
      </c>
      <c r="M817" s="57" t="str">
        <f t="shared" si="239"/>
        <v>0.00075-5.56909068855134i</v>
      </c>
      <c r="N817" s="57">
        <f t="shared" si="240"/>
        <v>90.247325116242394</v>
      </c>
      <c r="O817" s="57">
        <f t="shared" si="241"/>
        <v>58.436733592422016</v>
      </c>
      <c r="P817" s="371">
        <f t="shared" si="242"/>
        <v>58.436733592422016</v>
      </c>
      <c r="Q817" s="371">
        <f t="shared" si="243"/>
        <v>-89.752674883757606</v>
      </c>
      <c r="R817" s="12">
        <f t="shared" si="244"/>
        <v>90.247325116242394</v>
      </c>
      <c r="S817" s="57">
        <f t="shared" si="245"/>
        <v>1.876199044655056E-2</v>
      </c>
      <c r="T817" s="12">
        <f t="shared" si="228"/>
        <v>58.436733592422016</v>
      </c>
    </row>
    <row r="818" spans="1:20" x14ac:dyDescent="0.3">
      <c r="A818" s="57">
        <f t="shared" si="229"/>
        <v>118.33302594549764</v>
      </c>
      <c r="B818" s="12">
        <f t="shared" si="246"/>
        <v>18.833286010247452</v>
      </c>
      <c r="C818" s="57" t="str">
        <f t="shared" si="230"/>
        <v>3.60562792391671-832.119056687128i</v>
      </c>
      <c r="D818" s="57" t="str">
        <f t="shared" si="231"/>
        <v>3.47083332403078-563.381924842637i</v>
      </c>
      <c r="E818" s="57" t="str">
        <f t="shared" si="232"/>
        <v>162.469542757776+0.011238846067113i</v>
      </c>
      <c r="F818" s="57" t="str">
        <f t="shared" si="233"/>
        <v>3.07957957471122-10573.9818258066i</v>
      </c>
      <c r="G818" s="57" t="str">
        <f t="shared" si="234"/>
        <v>0.999999998419151-0.0000397598966548328i</v>
      </c>
      <c r="H818" s="57" t="str">
        <f t="shared" si="235"/>
        <v>550.002018159658-0.216791971599043i</v>
      </c>
      <c r="I818" s="57" t="str">
        <f t="shared" si="236"/>
        <v>-4.05268173626189-39375.2781759278i</v>
      </c>
      <c r="K818" s="57" t="str">
        <f t="shared" si="237"/>
        <v>0.00909087432060185-0.000017243301046721i</v>
      </c>
      <c r="L818" s="57" t="str">
        <f t="shared" si="238"/>
        <v>0.00075-35.2113590721983i</v>
      </c>
      <c r="M818" s="57" t="str">
        <f t="shared" si="239"/>
        <v>0.00075-5.54800825717409i</v>
      </c>
      <c r="N818" s="57">
        <f t="shared" si="240"/>
        <v>90.248264918300848</v>
      </c>
      <c r="O818" s="57">
        <f t="shared" si="241"/>
        <v>58.403790901543587</v>
      </c>
      <c r="P818" s="371">
        <f t="shared" si="242"/>
        <v>58.403790901543587</v>
      </c>
      <c r="Q818" s="371">
        <f t="shared" si="243"/>
        <v>-89.751735081699152</v>
      </c>
      <c r="R818" s="12">
        <f t="shared" si="244"/>
        <v>90.248264918300848</v>
      </c>
      <c r="S818" s="57">
        <f t="shared" si="245"/>
        <v>1.8833286010247453E-2</v>
      </c>
      <c r="T818" s="12">
        <f t="shared" si="228"/>
        <v>58.403790901543587</v>
      </c>
    </row>
    <row r="819" spans="1:20" x14ac:dyDescent="0.3">
      <c r="A819" s="57">
        <f t="shared" si="229"/>
        <v>118.78269144409053</v>
      </c>
      <c r="B819" s="12">
        <f t="shared" si="246"/>
        <v>18.904852497086392</v>
      </c>
      <c r="C819" s="57" t="str">
        <f t="shared" si="230"/>
        <v>3.60562782465781-828.969024577357i</v>
      </c>
      <c r="D819" s="57" t="str">
        <f t="shared" si="231"/>
        <v>3.47083332395994-561.249179329404i</v>
      </c>
      <c r="E819" s="57" t="str">
        <f t="shared" si="232"/>
        <v>162.469542801909+0.0112815537884444i</v>
      </c>
      <c r="F819" s="57" t="str">
        <f t="shared" si="233"/>
        <v>3.07957957467415-10533.9528060758i</v>
      </c>
      <c r="G819" s="57" t="str">
        <f t="shared" si="234"/>
        <v>0.999999998407113-0.0000399109842616407i</v>
      </c>
      <c r="H819" s="57" t="str">
        <f t="shared" si="235"/>
        <v>550.002033526778-0.21761582594308i</v>
      </c>
      <c r="I819" s="57" t="str">
        <f t="shared" si="236"/>
        <v>-4.05268461620692-39226.2196791878i</v>
      </c>
      <c r="K819" s="57" t="str">
        <f t="shared" si="237"/>
        <v>0.0090908740558465-0.000017308825054602i</v>
      </c>
      <c r="L819" s="57" t="str">
        <f t="shared" si="238"/>
        <v>0.00075-35.0780624349455i</v>
      </c>
      <c r="M819" s="57" t="str">
        <f t="shared" si="239"/>
        <v>0.00075-5.5270056357582i</v>
      </c>
      <c r="N819" s="57">
        <f t="shared" si="240"/>
        <v>90.249208291225116</v>
      </c>
      <c r="O819" s="57">
        <f t="shared" si="241"/>
        <v>58.370848219315107</v>
      </c>
      <c r="P819" s="371">
        <f t="shared" si="242"/>
        <v>58.370848219315107</v>
      </c>
      <c r="Q819" s="371">
        <f t="shared" si="243"/>
        <v>-89.750791708774884</v>
      </c>
      <c r="R819" s="12">
        <f t="shared" si="244"/>
        <v>90.249208291225116</v>
      </c>
      <c r="S819" s="57">
        <f t="shared" si="245"/>
        <v>1.8904852497086393E-2</v>
      </c>
      <c r="T819" s="12">
        <f t="shared" si="228"/>
        <v>58.370848219315107</v>
      </c>
    </row>
    <row r="820" spans="1:20" x14ac:dyDescent="0.3">
      <c r="A820" s="57">
        <f t="shared" si="229"/>
        <v>119.23406567157807</v>
      </c>
      <c r="B820" s="12">
        <f t="shared" si="246"/>
        <v>18.97669093657532</v>
      </c>
      <c r="C820" s="57" t="str">
        <f t="shared" si="230"/>
        <v>3.6056277246431-825.830917465311i</v>
      </c>
      <c r="D820" s="57" t="str">
        <f t="shared" si="231"/>
        <v>3.47083332388858-559.124507574044i</v>
      </c>
      <c r="E820" s="57" t="str">
        <f t="shared" si="232"/>
        <v>162.469542846377+0.0113244238003333i</v>
      </c>
      <c r="F820" s="57" t="str">
        <f t="shared" si="233"/>
        <v>3.07957957463681-10494.0753207927i</v>
      </c>
      <c r="G820" s="57" t="str">
        <f t="shared" si="234"/>
        <v>0.999999998394984-0.000040062646001349i</v>
      </c>
      <c r="H820" s="57" t="str">
        <f t="shared" si="235"/>
        <v>550.002049010906-0.218442811446861i</v>
      </c>
      <c r="I820" s="57" t="str">
        <f t="shared" si="236"/>
        <v>-4.05268751807977-39077.7254647871i</v>
      </c>
      <c r="K820" s="57" t="str">
        <f t="shared" si="237"/>
        <v>0.00909087378907526-0.0000173745980475786i</v>
      </c>
      <c r="L820" s="57" t="str">
        <f t="shared" si="238"/>
        <v>0.00075-34.9452704073974i</v>
      </c>
      <c r="M820" s="57" t="str">
        <f t="shared" si="239"/>
        <v>0.00075-5.50608252217394i</v>
      </c>
      <c r="N820" s="57">
        <f t="shared" si="240"/>
        <v>90.250155248580143</v>
      </c>
      <c r="O820" s="57">
        <f t="shared" si="241"/>
        <v>58.337905545802485</v>
      </c>
      <c r="P820" s="371">
        <f t="shared" si="242"/>
        <v>58.337905545802485</v>
      </c>
      <c r="Q820" s="371">
        <f t="shared" si="243"/>
        <v>-89.749844751419857</v>
      </c>
      <c r="R820" s="12">
        <f t="shared" si="244"/>
        <v>90.250155248580143</v>
      </c>
      <c r="S820" s="57">
        <f t="shared" si="245"/>
        <v>1.8976690936575322E-2</v>
      </c>
      <c r="T820" s="12">
        <f t="shared" si="228"/>
        <v>58.337905545802485</v>
      </c>
    </row>
    <row r="821" spans="1:20" x14ac:dyDescent="0.3">
      <c r="A821" s="57">
        <f t="shared" si="229"/>
        <v>119.68715512113008</v>
      </c>
      <c r="B821" s="12">
        <f t="shared" si="246"/>
        <v>19.048802362134307</v>
      </c>
      <c r="C821" s="57" t="str">
        <f t="shared" si="230"/>
        <v>3.60562762386687-822.704690208264i</v>
      </c>
      <c r="D821" s="57" t="str">
        <f t="shared" si="231"/>
        <v>3.47083332381666-557.007879012435i</v>
      </c>
      <c r="E821" s="57" t="str">
        <f t="shared" si="232"/>
        <v>162.469542891186+0.011367456719497i</v>
      </c>
      <c r="F821" s="57" t="str">
        <f t="shared" si="233"/>
        <v>3.07957957459917-10454.3487963062i</v>
      </c>
      <c r="G821" s="57" t="str">
        <f t="shared" si="234"/>
        <v>0.999999998382763-0.0000402148840556627i</v>
      </c>
      <c r="H821" s="57" t="str">
        <f t="shared" si="235"/>
        <v>550.002064612941-0.219272940014721i</v>
      </c>
      <c r="I821" s="57" t="str">
        <f t="shared" si="236"/>
        <v>-4.05269044205112-38929.7933965868i</v>
      </c>
      <c r="K821" s="57" t="str">
        <f t="shared" si="237"/>
        <v>0.00909087352027264-0.0000174406209717232i</v>
      </c>
      <c r="L821" s="57" t="str">
        <f t="shared" si="238"/>
        <v>0.00075-34.812981079296i</v>
      </c>
      <c r="M821" s="57" t="str">
        <f t="shared" si="239"/>
        <v>0.00075-5.4852386154353i</v>
      </c>
      <c r="N821" s="57">
        <f t="shared" si="240"/>
        <v>90.251105803982298</v>
      </c>
      <c r="O821" s="57">
        <f t="shared" si="241"/>
        <v>58.304962881072072</v>
      </c>
      <c r="P821" s="371">
        <f t="shared" si="242"/>
        <v>58.304962881072072</v>
      </c>
      <c r="Q821" s="371">
        <f t="shared" si="243"/>
        <v>-89.748894196017702</v>
      </c>
      <c r="R821" s="12">
        <f t="shared" si="244"/>
        <v>90.251105803982298</v>
      </c>
      <c r="S821" s="57">
        <f t="shared" si="245"/>
        <v>1.9048802362134305E-2</v>
      </c>
      <c r="T821" s="12">
        <f t="shared" si="228"/>
        <v>58.304962881072072</v>
      </c>
    </row>
    <row r="822" spans="1:20" x14ac:dyDescent="0.3">
      <c r="A822" s="57">
        <f t="shared" si="229"/>
        <v>120.14196631059036</v>
      </c>
      <c r="B822" s="12">
        <f t="shared" si="246"/>
        <v>19.121187811110417</v>
      </c>
      <c r="C822" s="57" t="str">
        <f t="shared" si="230"/>
        <v>3.6056275223233-819.590297834384i</v>
      </c>
      <c r="D822" s="57" t="str">
        <f t="shared" si="231"/>
        <v>3.47083332374421-554.899263196167i</v>
      </c>
      <c r="E822" s="57" t="str">
        <f t="shared" si="232"/>
        <v>162.469542936335+0.011410653164998i</v>
      </c>
      <c r="F822" s="57" t="str">
        <f t="shared" si="233"/>
        <v>3.07957957456125-10414.7726611369i</v>
      </c>
      <c r="G822" s="57" t="str">
        <f t="shared" si="234"/>
        <v>0.999999998370449-0.0000403677006145772i</v>
      </c>
      <c r="H822" s="57" t="str">
        <f t="shared" si="235"/>
        <v>550.002080333771-0.220106223596189i</v>
      </c>
      <c r="I822" s="57" t="str">
        <f t="shared" si="236"/>
        <v>-4.05269338828541-38782.4213465338i</v>
      </c>
      <c r="K822" s="57" t="str">
        <f t="shared" si="237"/>
        <v>0.00909087324942333-0.0000175068947767039i</v>
      </c>
      <c r="L822" s="57" t="str">
        <f t="shared" si="238"/>
        <v>0.00075-34.681192547615i</v>
      </c>
      <c r="M822" s="57" t="str">
        <f t="shared" si="239"/>
        <v>0.00075-5.46447361569566i</v>
      </c>
      <c r="N822" s="57">
        <f t="shared" si="240"/>
        <v>90.252059971099726</v>
      </c>
      <c r="O822" s="57">
        <f t="shared" si="241"/>
        <v>58.272020225190708</v>
      </c>
      <c r="P822" s="371">
        <f t="shared" si="242"/>
        <v>58.272020225190708</v>
      </c>
      <c r="Q822" s="371">
        <f t="shared" si="243"/>
        <v>-89.747940028900274</v>
      </c>
      <c r="R822" s="12">
        <f t="shared" si="244"/>
        <v>90.252059971099726</v>
      </c>
      <c r="S822" s="57">
        <f t="shared" si="245"/>
        <v>1.9121187811110416E-2</v>
      </c>
      <c r="T822" s="12">
        <f t="shared" si="228"/>
        <v>58.272020225190708</v>
      </c>
    </row>
    <row r="823" spans="1:20" x14ac:dyDescent="0.3">
      <c r="A823" s="57">
        <f t="shared" si="229"/>
        <v>120.59850578257061</v>
      </c>
      <c r="B823" s="12">
        <f t="shared" si="246"/>
        <v>19.193848324792636</v>
      </c>
      <c r="C823" s="57" t="str">
        <f t="shared" si="230"/>
        <v>3.60562742000648-816.48769554208i</v>
      </c>
      <c r="D823" s="57" t="str">
        <f t="shared" si="231"/>
        <v>3.47083332367117-552.798629792089i</v>
      </c>
      <c r="E823" s="57" t="str">
        <f t="shared" si="232"/>
        <v>162.469542981828+0.0114540137582502i</v>
      </c>
      <c r="F823" s="57" t="str">
        <f t="shared" si="233"/>
        <v>3.07957957452303-10375.3463459688i</v>
      </c>
      <c r="G823" s="57" t="str">
        <f t="shared" si="234"/>
        <v>0.999999998358041-0.0000405210978764097i</v>
      </c>
      <c r="H823" s="57" t="str">
        <f t="shared" si="235"/>
        <v>550.002096174312-0.220942674186363i</v>
      </c>
      <c r="I823" s="57" t="str">
        <f t="shared" si="236"/>
        <v>-4.05269635695464-38635.6071946323i</v>
      </c>
      <c r="K823" s="57" t="str">
        <f t="shared" si="237"/>
        <v>0.00909087297651159-0.0000175734204157956i</v>
      </c>
      <c r="L823" s="57" t="str">
        <f t="shared" si="238"/>
        <v>0.00075-34.5499029165323i</v>
      </c>
      <c r="M823" s="57" t="str">
        <f t="shared" si="239"/>
        <v>0.00075-5.44378722424351i</v>
      </c>
      <c r="N823" s="57">
        <f t="shared" si="240"/>
        <v>90.253017763652409</v>
      </c>
      <c r="O823" s="57">
        <f t="shared" si="241"/>
        <v>58.239077578225633</v>
      </c>
      <c r="P823" s="371">
        <f t="shared" si="242"/>
        <v>58.239077578225633</v>
      </c>
      <c r="Q823" s="371">
        <f t="shared" si="243"/>
        <v>-89.746982236347591</v>
      </c>
      <c r="R823" s="12">
        <f t="shared" si="244"/>
        <v>90.253017763652409</v>
      </c>
      <c r="S823" s="57">
        <f t="shared" si="245"/>
        <v>1.9193848324792637E-2</v>
      </c>
      <c r="T823" s="12">
        <f t="shared" si="228"/>
        <v>58.239077578225633</v>
      </c>
    </row>
    <row r="824" spans="1:20" x14ac:dyDescent="0.3">
      <c r="A824" s="57">
        <f t="shared" si="229"/>
        <v>121.05678010454439</v>
      </c>
      <c r="B824" s="12">
        <f t="shared" si="246"/>
        <v>19.266784948426849</v>
      </c>
      <c r="C824" s="57" t="str">
        <f t="shared" si="230"/>
        <v>3.60562731691068-813.396838699412i</v>
      </c>
      <c r="D824" s="57" t="str">
        <f t="shared" si="231"/>
        <v>3.47083332359762-550.705948581895i</v>
      </c>
      <c r="E824" s="57" t="str">
        <f t="shared" si="232"/>
        <v>162.469543027668+0.0114975391230294i</v>
      </c>
      <c r="F824" s="57" t="str">
        <f t="shared" si="233"/>
        <v>3.07957957448455-10336.0692836412i</v>
      </c>
      <c r="G824" s="57" t="str">
        <f t="shared" si="234"/>
        <v>0.999999998345538-0.0000406750780478315i</v>
      </c>
      <c r="H824" s="57" t="str">
        <f t="shared" si="235"/>
        <v>550.00211213546-0.221782303825915i</v>
      </c>
      <c r="I824" s="57" t="str">
        <f t="shared" si="236"/>
        <v>-4.05269934822723-38489.3488289108i</v>
      </c>
      <c r="K824" s="57" t="str">
        <f t="shared" si="237"/>
        <v>0.00909087270152193-0.0000176401988458958i</v>
      </c>
      <c r="L824" s="57" t="str">
        <f t="shared" si="238"/>
        <v>0.00075-34.4191102974022i</v>
      </c>
      <c r="M824" s="57" t="str">
        <f t="shared" si="239"/>
        <v>0.00075-5.42317914349823i</v>
      </c>
      <c r="N824" s="57">
        <f t="shared" si="240"/>
        <v>90.253979195412427</v>
      </c>
      <c r="O824" s="57">
        <f t="shared" si="241"/>
        <v>58.206134940245107</v>
      </c>
      <c r="P824" s="371">
        <f t="shared" si="242"/>
        <v>58.206134940245107</v>
      </c>
      <c r="Q824" s="371">
        <f t="shared" si="243"/>
        <v>-89.746020804587573</v>
      </c>
      <c r="R824" s="12">
        <f t="shared" si="244"/>
        <v>90.253979195412427</v>
      </c>
      <c r="S824" s="57">
        <f t="shared" si="245"/>
        <v>1.926678494842685E-2</v>
      </c>
      <c r="T824" s="12">
        <f t="shared" si="228"/>
        <v>58.206134940245107</v>
      </c>
    </row>
    <row r="825" spans="1:20" x14ac:dyDescent="0.3">
      <c r="A825" s="57">
        <f t="shared" si="229"/>
        <v>121.51679586894164</v>
      </c>
      <c r="B825" s="12">
        <f t="shared" si="246"/>
        <v>19.339998731230871</v>
      </c>
      <c r="C825" s="57" t="str">
        <f t="shared" si="230"/>
        <v>3.60562721302977-810.317682843313i</v>
      </c>
      <c r="D825" s="57" t="str">
        <f t="shared" si="231"/>
        <v>3.47083332352347-548.62118946165i</v>
      </c>
      <c r="E825" s="57" t="str">
        <f t="shared" si="232"/>
        <v>162.469543073855+0.0115412298854825i</v>
      </c>
      <c r="F825" s="57" t="str">
        <f t="shared" si="233"/>
        <v>3.07957957444573-10296.9409091402i</v>
      </c>
      <c r="G825" s="57" t="str">
        <f t="shared" si="234"/>
        <v>0.99999999833294-0.0000408296433438989i</v>
      </c>
      <c r="H825" s="57" t="str">
        <f t="shared" si="235"/>
        <v>550.00212821815-0.222625124601433i</v>
      </c>
      <c r="I825" s="57" t="str">
        <f t="shared" si="236"/>
        <v>-4.05270236227872-38343.6441453941i</v>
      </c>
      <c r="K825" s="57" t="str">
        <f t="shared" si="237"/>
        <v>0.00909087242443829-0.0000177072310275361i</v>
      </c>
      <c r="L825" s="57" t="str">
        <f t="shared" si="238"/>
        <v>0.00075-34.2888128087289i</v>
      </c>
      <c r="M825" s="57" t="str">
        <f t="shared" si="239"/>
        <v>0.00075-5.40264907700561i</v>
      </c>
      <c r="N825" s="57">
        <f t="shared" si="240"/>
        <v>90.254944280204114</v>
      </c>
      <c r="O825" s="57">
        <f t="shared" si="241"/>
        <v>58.173192311316988</v>
      </c>
      <c r="P825" s="371">
        <f t="shared" si="242"/>
        <v>58.173192311316988</v>
      </c>
      <c r="Q825" s="371">
        <f t="shared" si="243"/>
        <v>-89.745055719795886</v>
      </c>
      <c r="R825" s="12">
        <f t="shared" si="244"/>
        <v>90.254944280204114</v>
      </c>
      <c r="S825" s="57">
        <f t="shared" si="245"/>
        <v>1.9339998731230872E-2</v>
      </c>
      <c r="T825" s="12">
        <f t="shared" si="228"/>
        <v>58.173192311316988</v>
      </c>
    </row>
    <row r="826" spans="1:20" x14ac:dyDescent="0.3">
      <c r="A826" s="57">
        <f t="shared" si="229"/>
        <v>121.97855969324362</v>
      </c>
      <c r="B826" s="12">
        <f t="shared" si="246"/>
        <v>19.413490726409549</v>
      </c>
      <c r="C826" s="57" t="str">
        <f t="shared" si="230"/>
        <v>3.60562710835794-807.250183679139i</v>
      </c>
      <c r="D826" s="57" t="str">
        <f t="shared" si="231"/>
        <v>3.47083332344878-546.544322441404i</v>
      </c>
      <c r="E826" s="57" t="str">
        <f t="shared" si="232"/>
        <v>162.469543120396+0.0115850866741346i</v>
      </c>
      <c r="F826" s="57" t="str">
        <f t="shared" si="233"/>
        <v>3.07957957440663-10257.9606595912i</v>
      </c>
      <c r="G826" s="57" t="str">
        <f t="shared" si="234"/>
        <v>0.999999998320247-0.0000409847959880855i</v>
      </c>
      <c r="H826" s="57" t="str">
        <f t="shared" si="235"/>
        <v>550.002144423299-0.223471148645412i</v>
      </c>
      <c r="I826" s="57" t="str">
        <f t="shared" si="236"/>
        <v>-4.05270539928009-38198.4910480716i</v>
      </c>
      <c r="K826" s="57" t="str">
        <f t="shared" si="237"/>
        <v>0.00909087214524485-0.0000177745179248987i</v>
      </c>
      <c r="L826" s="57" t="str">
        <f t="shared" si="238"/>
        <v>0.00075-34.1590085761396i</v>
      </c>
      <c r="M826" s="57" t="str">
        <f t="shared" si="239"/>
        <v>0.00075-5.38219672943375i</v>
      </c>
      <c r="N826" s="57">
        <f t="shared" si="240"/>
        <v>90.25591303190437</v>
      </c>
      <c r="O826" s="57">
        <f t="shared" si="241"/>
        <v>58.140249691510689</v>
      </c>
      <c r="P826" s="371">
        <f t="shared" si="242"/>
        <v>58.140249691510689</v>
      </c>
      <c r="Q826" s="371">
        <f t="shared" si="243"/>
        <v>-89.74408696809563</v>
      </c>
      <c r="R826" s="12">
        <f t="shared" si="244"/>
        <v>90.25591303190437</v>
      </c>
      <c r="S826" s="57">
        <f t="shared" si="245"/>
        <v>1.9413490726409549E-2</v>
      </c>
      <c r="T826" s="12">
        <f t="shared" si="228"/>
        <v>58.140249691510689</v>
      </c>
    </row>
    <row r="827" spans="1:20" x14ac:dyDescent="0.3">
      <c r="A827" s="57">
        <f t="shared" si="229"/>
        <v>122.44207822007796</v>
      </c>
      <c r="B827" s="12">
        <f t="shared" si="246"/>
        <v>19.487261991169905</v>
      </c>
      <c r="C827" s="57" t="str">
        <f t="shared" si="230"/>
        <v>3.60562700288903-804.194297079856i</v>
      </c>
      <c r="D827" s="57" t="str">
        <f t="shared" si="231"/>
        <v>3.47083332337352-544.475317644726i</v>
      </c>
      <c r="E827" s="57" t="str">
        <f t="shared" si="232"/>
        <v>162.469543167289+0.0116291101199008i</v>
      </c>
      <c r="F827" s="57" t="str">
        <f t="shared" si="233"/>
        <v>3.07957957436726-10219.1279742501i</v>
      </c>
      <c r="G827" s="57" t="str">
        <f t="shared" si="234"/>
        <v>0.999999998307456-0.000041140538212314i</v>
      </c>
      <c r="H827" s="57" t="str">
        <f t="shared" si="235"/>
        <v>550.002160751841-0.224320388136576i</v>
      </c>
      <c r="I827" s="57" t="str">
        <f t="shared" si="236"/>
        <v>-4.05270845940688-38053.8874488668i</v>
      </c>
      <c r="K827" s="57" t="str">
        <f t="shared" si="237"/>
        <v>0.0090908718639255-0.0000178420605058278i</v>
      </c>
      <c r="L827" s="57" t="str">
        <f t="shared" si="238"/>
        <v>0.00075-34.0296957323567i</v>
      </c>
      <c r="M827" s="57" t="str">
        <f t="shared" si="239"/>
        <v>0.00075-5.36182180656879i</v>
      </c>
      <c r="N827" s="57">
        <f t="shared" si="240"/>
        <v>90.256885464442661</v>
      </c>
      <c r="O827" s="57">
        <f t="shared" si="241"/>
        <v>58.107307080895353</v>
      </c>
      <c r="P827" s="371">
        <f t="shared" si="242"/>
        <v>58.107307080895353</v>
      </c>
      <c r="Q827" s="371">
        <f t="shared" si="243"/>
        <v>-89.743114535557339</v>
      </c>
      <c r="R827" s="12">
        <f t="shared" si="244"/>
        <v>90.256885464442661</v>
      </c>
      <c r="S827" s="57">
        <f t="shared" si="245"/>
        <v>1.9487261991169905E-2</v>
      </c>
      <c r="T827" s="12">
        <f t="shared" si="228"/>
        <v>58.107307080895353</v>
      </c>
    </row>
    <row r="828" spans="1:20" x14ac:dyDescent="0.3">
      <c r="A828" s="57">
        <f t="shared" si="229"/>
        <v>122.90735811731425</v>
      </c>
      <c r="B828" s="12">
        <f t="shared" si="246"/>
        <v>19.56131358673635</v>
      </c>
      <c r="C828" s="57" t="str">
        <f t="shared" si="230"/>
        <v>3.60562689661713-801.149979085538i</v>
      </c>
      <c r="D828" s="57" t="str">
        <f t="shared" si="231"/>
        <v>3.47083332329769-542.414145308286i</v>
      </c>
      <c r="E828" s="57" t="str">
        <f t="shared" si="232"/>
        <v>162.469543214542+0.0116733008560925i</v>
      </c>
      <c r="F828" s="57" t="str">
        <f t="shared" si="233"/>
        <v>3.07957957432757-10180.4422944958i</v>
      </c>
      <c r="G828" s="57" t="str">
        <f t="shared" si="234"/>
        <v>0.999999998294568-0.0000412968722569886i</v>
      </c>
      <c r="H828" s="57" t="str">
        <f t="shared" si="235"/>
        <v>550.002177204714-0.225172855299973i</v>
      </c>
      <c r="I828" s="57" t="str">
        <f t="shared" si="236"/>
        <v>-4.05271154283478-37909.8312676088i</v>
      </c>
      <c r="K828" s="57" t="str">
        <f t="shared" si="237"/>
        <v>0.00909087158046412-0.0000179098597418452i</v>
      </c>
      <c r="L828" s="57" t="str">
        <f t="shared" si="238"/>
        <v>0.00075-33.9008724171714i</v>
      </c>
      <c r="M828" s="57" t="str">
        <f t="shared" si="239"/>
        <v>0.00075-5.34152401531062i</v>
      </c>
      <c r="N828" s="57">
        <f t="shared" si="240"/>
        <v>90.257861591801401</v>
      </c>
      <c r="O828" s="57">
        <f t="shared" si="241"/>
        <v>58.074364479541252</v>
      </c>
      <c r="P828" s="371">
        <f t="shared" si="242"/>
        <v>58.074364479541252</v>
      </c>
      <c r="Q828" s="371">
        <f t="shared" si="243"/>
        <v>-89.742138408198599</v>
      </c>
      <c r="R828" s="12">
        <f t="shared" si="244"/>
        <v>90.257861591801401</v>
      </c>
      <c r="S828" s="57">
        <f t="shared" si="245"/>
        <v>1.9561313586736351E-2</v>
      </c>
      <c r="T828" s="12">
        <f t="shared" si="228"/>
        <v>58.074364479541252</v>
      </c>
    </row>
    <row r="829" spans="1:20" x14ac:dyDescent="0.3">
      <c r="A829" s="57">
        <f t="shared" si="229"/>
        <v>123.37440607816005</v>
      </c>
      <c r="B829" s="12">
        <f t="shared" si="246"/>
        <v>19.63564657836595</v>
      </c>
      <c r="C829" s="57" t="str">
        <f t="shared" si="230"/>
        <v>3.60562678953598-798.117185902621i</v>
      </c>
      <c r="D829" s="57" t="str">
        <f t="shared" si="231"/>
        <v>3.47083332322126-540.360775781426i</v>
      </c>
      <c r="E829" s="57" t="str">
        <f t="shared" si="232"/>
        <v>162.469543262153+0.0117176595184295i</v>
      </c>
      <c r="F829" s="57" t="str">
        <f t="shared" si="233"/>
        <v>3.07957957428758-10141.9030638216i</v>
      </c>
      <c r="G829" s="57" t="str">
        <f t="shared" si="234"/>
        <v>0.999999998281582-0.0000414538003710269i</v>
      </c>
      <c r="H829" s="57" t="str">
        <f t="shared" si="235"/>
        <v>550.002193782864-0.2260285624072i</v>
      </c>
      <c r="I829" s="57" t="str">
        <f t="shared" si="236"/>
        <v>-4.05271464974145-37766.3204320001i</v>
      </c>
      <c r="K829" s="57" t="str">
        <f t="shared" si="237"/>
        <v>0.00909087129484437-0.0000179779166081632i</v>
      </c>
      <c r="L829" s="57" t="str">
        <f t="shared" si="238"/>
        <v>0.00075-33.7725367774172i</v>
      </c>
      <c r="M829" s="57" t="str">
        <f t="shared" si="239"/>
        <v>0.00075-5.32130306366869i</v>
      </c>
      <c r="N829" s="57">
        <f t="shared" si="240"/>
        <v>90.258841428016083</v>
      </c>
      <c r="O829" s="57">
        <f t="shared" si="241"/>
        <v>58.041421887518617</v>
      </c>
      <c r="P829" s="371">
        <f t="shared" si="242"/>
        <v>58.041421887518617</v>
      </c>
      <c r="Q829" s="371">
        <f t="shared" si="243"/>
        <v>-89.741158571983917</v>
      </c>
      <c r="R829" s="12">
        <f t="shared" si="244"/>
        <v>90.258841428016083</v>
      </c>
      <c r="S829" s="57">
        <f t="shared" si="245"/>
        <v>1.9635646578365949E-2</v>
      </c>
      <c r="T829" s="12">
        <f t="shared" si="228"/>
        <v>58.041421887518617</v>
      </c>
    </row>
    <row r="830" spans="1:20" x14ac:dyDescent="0.3">
      <c r="A830" s="57">
        <f t="shared" si="229"/>
        <v>123.84322882125706</v>
      </c>
      <c r="B830" s="12">
        <f t="shared" si="246"/>
        <v>19.710262035363741</v>
      </c>
      <c r="C830" s="57" t="str">
        <f t="shared" si="230"/>
        <v>3.60562668163947-795.095873903364i</v>
      </c>
      <c r="D830" s="57" t="str">
        <f t="shared" si="231"/>
        <v>3.47083332314427-538.315179525738i</v>
      </c>
      <c r="E830" s="57" t="str">
        <f t="shared" si="232"/>
        <v>162.469543310126+0.0117621867450461i</v>
      </c>
      <c r="F830" s="57" t="str">
        <f t="shared" si="233"/>
        <v>3.07957957424728-10103.5097278279i</v>
      </c>
      <c r="G830" s="57" t="str">
        <f t="shared" si="234"/>
        <v>0.999999998268498-0.0000416113248118923i</v>
      </c>
      <c r="H830" s="57" t="str">
        <f t="shared" si="235"/>
        <v>550.002210487247-0.226887521776529i</v>
      </c>
      <c r="I830" s="57" t="str">
        <f t="shared" si="236"/>
        <v>-4.05271778030447-37623.3528775902i</v>
      </c>
      <c r="K830" s="57" t="str">
        <f t="shared" si="237"/>
        <v>0.0090908710070498-0.0000180462320836994i</v>
      </c>
      <c r="L830" s="57" t="str">
        <f t="shared" si="238"/>
        <v>0.00075-33.6446869669428i</v>
      </c>
      <c r="M830" s="57" t="str">
        <f t="shared" si="239"/>
        <v>0.00075-5.30115866075779i</v>
      </c>
      <c r="N830" s="57">
        <f t="shared" si="240"/>
        <v>90.259824987175421</v>
      </c>
      <c r="O830" s="57">
        <f t="shared" si="241"/>
        <v>58.008479304898579</v>
      </c>
      <c r="P830" s="371">
        <f t="shared" si="242"/>
        <v>58.008479304898579</v>
      </c>
      <c r="Q830" s="371">
        <f t="shared" si="243"/>
        <v>-89.740175012824579</v>
      </c>
      <c r="R830" s="12">
        <f t="shared" si="244"/>
        <v>90.259824987175421</v>
      </c>
      <c r="S830" s="57">
        <f t="shared" si="245"/>
        <v>1.9710262035363739E-2</v>
      </c>
      <c r="T830" s="12">
        <f t="shared" si="228"/>
        <v>58.008479304898579</v>
      </c>
    </row>
    <row r="831" spans="1:20" x14ac:dyDescent="0.3">
      <c r="A831" s="57">
        <f t="shared" si="229"/>
        <v>124.31383309077785</v>
      </c>
      <c r="B831" s="12">
        <f t="shared" si="246"/>
        <v>19.785161031098124</v>
      </c>
      <c r="C831" s="57" t="str">
        <f t="shared" si="230"/>
        <v>3.6056265729214-792.085999625184i</v>
      </c>
      <c r="D831" s="57" t="str">
        <f t="shared" si="231"/>
        <v>3.47083332306668-536.277327114633i</v>
      </c>
      <c r="E831" s="57" t="str">
        <f t="shared" si="232"/>
        <v>162.469543358465+0.0118068831765022i</v>
      </c>
      <c r="F831" s="57" t="str">
        <f t="shared" si="233"/>
        <v>3.07957957420668-10065.2617342136i</v>
      </c>
      <c r="G831" s="57" t="str">
        <f t="shared" si="234"/>
        <v>0.999999998255313-0.0000417694478456268i</v>
      </c>
      <c r="H831" s="57" t="str">
        <f t="shared" si="235"/>
        <v>550.002227318826-0.227749745773181i</v>
      </c>
      <c r="I831" s="57" t="str">
        <f t="shared" si="236"/>
        <v>-4.05272093470677-37480.9265477424i</v>
      </c>
      <c r="K831" s="57" t="str">
        <f t="shared" si="237"/>
        <v>0.00909087071706383-0.0000181148071510897i</v>
      </c>
      <c r="L831" s="57" t="str">
        <f t="shared" si="238"/>
        <v>0.00075-33.5173211465858i</v>
      </c>
      <c r="M831" s="57" t="str">
        <f t="shared" si="239"/>
        <v>0.00075-5.28109051679398i</v>
      </c>
      <c r="N831" s="57">
        <f t="shared" si="240"/>
        <v>90.2608122834217</v>
      </c>
      <c r="O831" s="57">
        <f t="shared" si="241"/>
        <v>57.975536731752761</v>
      </c>
      <c r="P831" s="371">
        <f t="shared" si="242"/>
        <v>57.975536731752761</v>
      </c>
      <c r="Q831" s="371">
        <f t="shared" si="243"/>
        <v>-89.7391877165783</v>
      </c>
      <c r="R831" s="12">
        <f t="shared" si="244"/>
        <v>90.2608122834217</v>
      </c>
      <c r="S831" s="57">
        <f t="shared" si="245"/>
        <v>1.9785161031098123E-2</v>
      </c>
      <c r="T831" s="12">
        <f t="shared" si="228"/>
        <v>57.975536731752761</v>
      </c>
    </row>
    <row r="832" spans="1:20" x14ac:dyDescent="0.3">
      <c r="A832" s="57">
        <f t="shared" si="229"/>
        <v>124.7862256565228</v>
      </c>
      <c r="B832" s="12">
        <f t="shared" si="246"/>
        <v>19.860344643016298</v>
      </c>
      <c r="C832" s="57" t="str">
        <f t="shared" si="230"/>
        <v>3.60562646337552-789.087519770031i</v>
      </c>
      <c r="D832" s="57" t="str">
        <f t="shared" si="231"/>
        <v>3.4708333229885-534.247189232919i</v>
      </c>
      <c r="E832" s="57" t="str">
        <f t="shared" si="232"/>
        <v>162.469543407173+0.0118517494557913i</v>
      </c>
      <c r="F832" s="57" t="str">
        <f t="shared" si="233"/>
        <v>3.07957957416576-10027.1585327686i</v>
      </c>
      <c r="G832" s="57" t="str">
        <f t="shared" si="234"/>
        <v>0.999999998242028-0.0000419281717468832i</v>
      </c>
      <c r="H832" s="57" t="str">
        <f t="shared" si="235"/>
        <v>550.002244278568-0.228615246809358i</v>
      </c>
      <c r="I832" s="57" t="str">
        <f t="shared" si="236"/>
        <v>-4.05272411312755-37339.0393936067i</v>
      </c>
      <c r="K832" s="57" t="str">
        <f t="shared" si="237"/>
        <v>0.00909087042486979-0.000018183642796704i</v>
      </c>
      <c r="L832" s="57" t="str">
        <f t="shared" si="238"/>
        <v>0.00075-33.390437484146i</v>
      </c>
      <c r="M832" s="57" t="str">
        <f t="shared" si="239"/>
        <v>0.00075-5.26109834309023i</v>
      </c>
      <c r="N832" s="57">
        <f t="shared" si="240"/>
        <v>90.261803330950812</v>
      </c>
      <c r="O832" s="57">
        <f t="shared" si="241"/>
        <v>57.942594168153335</v>
      </c>
      <c r="P832" s="371">
        <f t="shared" si="242"/>
        <v>57.942594168153335</v>
      </c>
      <c r="Q832" s="371">
        <f t="shared" si="243"/>
        <v>-89.738196669049188</v>
      </c>
      <c r="R832" s="12">
        <f t="shared" si="244"/>
        <v>90.261803330950812</v>
      </c>
      <c r="S832" s="57">
        <f t="shared" si="245"/>
        <v>1.9860344643016298E-2</v>
      </c>
      <c r="T832" s="12">
        <f t="shared" si="228"/>
        <v>57.942594168153335</v>
      </c>
    </row>
    <row r="833" spans="1:20" x14ac:dyDescent="0.3">
      <c r="A833" s="57">
        <f t="shared" si="229"/>
        <v>125.2604133140176</v>
      </c>
      <c r="B833" s="12">
        <f t="shared" si="246"/>
        <v>19.93581395265976</v>
      </c>
      <c r="C833" s="57" t="str">
        <f t="shared" si="230"/>
        <v>3.60562635299551-786.100391203764i</v>
      </c>
      <c r="D833" s="57" t="str">
        <f t="shared" si="231"/>
        <v>3.47083332290972-532.224736676383i</v>
      </c>
      <c r="E833" s="57" t="str">
        <f t="shared" si="232"/>
        <v>162.469543456251+0.0118967862283522i</v>
      </c>
      <c r="F833" s="57" t="str">
        <f t="shared" si="233"/>
        <v>3.07957957412453-9989.19957536536i</v>
      </c>
      <c r="G833" s="57" t="str">
        <f t="shared" si="234"/>
        <v>0.999999998228642-0.0000420874987989579i</v>
      </c>
      <c r="H833" s="57" t="str">
        <f t="shared" si="235"/>
        <v>550.002261367444-0.229484037344552i</v>
      </c>
      <c r="I833" s="57" t="str">
        <f t="shared" si="236"/>
        <v>-4.05272731575006-37197.6893740876i</v>
      </c>
      <c r="K833" s="57" t="str">
        <f t="shared" si="237"/>
        <v>0.00909087013045094-0.000018252740010659i</v>
      </c>
      <c r="L833" s="57" t="str">
        <f t="shared" si="238"/>
        <v>0.00075-33.2640341543595i</v>
      </c>
      <c r="M833" s="57" t="str">
        <f t="shared" si="239"/>
        <v>0.00075-5.24118185205243i</v>
      </c>
      <c r="N833" s="57">
        <f t="shared" si="240"/>
        <v>90.262798144012535</v>
      </c>
      <c r="O833" s="57">
        <f t="shared" si="241"/>
        <v>57.909651614172944</v>
      </c>
      <c r="P833" s="371">
        <f t="shared" si="242"/>
        <v>57.909651614172944</v>
      </c>
      <c r="Q833" s="371">
        <f t="shared" si="243"/>
        <v>-89.737201855987465</v>
      </c>
      <c r="R833" s="12">
        <f t="shared" si="244"/>
        <v>90.262798144012535</v>
      </c>
      <c r="S833" s="57">
        <f t="shared" si="245"/>
        <v>1.993581395265976E-2</v>
      </c>
      <c r="T833" s="12">
        <f t="shared" si="228"/>
        <v>57.909651614172944</v>
      </c>
    </row>
    <row r="834" spans="1:20" x14ac:dyDescent="0.3">
      <c r="A834" s="57">
        <f t="shared" si="229"/>
        <v>125.73640288461087</v>
      </c>
      <c r="B834" s="12">
        <f t="shared" si="246"/>
        <v>20.011570045679868</v>
      </c>
      <c r="C834" s="57" t="str">
        <f t="shared" si="230"/>
        <v>3.60562624177506-783.124570955529i</v>
      </c>
      <c r="D834" s="57" t="str">
        <f t="shared" si="231"/>
        <v>3.47083332283036-530.209940351365i</v>
      </c>
      <c r="E834" s="57" t="str">
        <f t="shared" si="232"/>
        <v>162.469543505703+0.0119419941420751i</v>
      </c>
      <c r="F834" s="57" t="str">
        <f t="shared" si="233"/>
        <v>3.079579574083-9951.38431595169i</v>
      </c>
      <c r="G834" s="57" t="str">
        <f t="shared" si="234"/>
        <v>0.999999998215155-0.0000422474312938242i</v>
      </c>
      <c r="H834" s="57" t="str">
        <f t="shared" si="235"/>
        <v>550.002278586446-0.230356129885694i</v>
      </c>
      <c r="I834" s="57" t="str">
        <f t="shared" si="236"/>
        <v>-4.05273054276029-37056.8744558188i</v>
      </c>
      <c r="K834" s="57" t="str">
        <f t="shared" si="237"/>
        <v>0.0090908698337902-0.0000183220997868326i</v>
      </c>
      <c r="L834" s="57" t="str">
        <f t="shared" si="238"/>
        <v>0.00075-33.1381093388718i</v>
      </c>
      <c r="M834" s="57" t="str">
        <f t="shared" si="239"/>
        <v>0.00075-5.22134075717518i</v>
      </c>
      <c r="N834" s="57">
        <f t="shared" si="240"/>
        <v>90.263796736910834</v>
      </c>
      <c r="O834" s="57">
        <f t="shared" si="241"/>
        <v>57.876709069884775</v>
      </c>
      <c r="P834" s="371">
        <f t="shared" si="242"/>
        <v>57.876709069884775</v>
      </c>
      <c r="Q834" s="371">
        <f t="shared" si="243"/>
        <v>-89.736203263089166</v>
      </c>
      <c r="R834" s="12">
        <f t="shared" si="244"/>
        <v>90.263796736910834</v>
      </c>
      <c r="S834" s="57">
        <f t="shared" si="245"/>
        <v>2.0011570045679869E-2</v>
      </c>
      <c r="T834" s="12">
        <f t="shared" si="228"/>
        <v>57.876709069884775</v>
      </c>
    </row>
    <row r="835" spans="1:20" x14ac:dyDescent="0.3">
      <c r="A835" s="57">
        <f t="shared" si="229"/>
        <v>126.21420121557237</v>
      </c>
      <c r="B835" s="12">
        <f t="shared" si="246"/>
        <v>20.08761401185345</v>
      </c>
      <c r="C835" s="57" t="str">
        <f t="shared" si="230"/>
        <v>3.60562612970771-780.160016217161i</v>
      </c>
      <c r="D835" s="57" t="str">
        <f t="shared" si="231"/>
        <v>3.4708333227504-528.202771274346i</v>
      </c>
      <c r="E835" s="57" t="str">
        <f t="shared" si="232"/>
        <v>162.469543555531+0.0119873738473122i</v>
      </c>
      <c r="F835" s="57" t="str">
        <f t="shared" si="233"/>
        <v>3.07957957404116-9913.71221054234i</v>
      </c>
      <c r="G835" s="57" t="str">
        <f t="shared" si="234"/>
        <v>0.999999998201564-0.0000424079715321643i</v>
      </c>
      <c r="H835" s="57" t="str">
        <f t="shared" si="235"/>
        <v>550.002295936559-0.231231536987256i</v>
      </c>
      <c r="I835" s="57" t="str">
        <f t="shared" si="236"/>
        <v>-4.05273379434143-36916.59261313i</v>
      </c>
      <c r="K835" s="57" t="str">
        <f t="shared" si="237"/>
        <v>0.0090908695348706-0.0000183917231228795i</v>
      </c>
      <c r="L835" s="57" t="str">
        <f t="shared" si="238"/>
        <v>0.00075-33.0126612262121i</v>
      </c>
      <c r="M835" s="57" t="str">
        <f t="shared" si="239"/>
        <v>0.00075-5.20157477303763i</v>
      </c>
      <c r="N835" s="57">
        <f t="shared" si="240"/>
        <v>90.264799124003844</v>
      </c>
      <c r="O835" s="57">
        <f t="shared" si="241"/>
        <v>57.843766535362704</v>
      </c>
      <c r="P835" s="371">
        <f t="shared" si="242"/>
        <v>57.843766535362704</v>
      </c>
      <c r="Q835" s="371">
        <f t="shared" si="243"/>
        <v>-89.735200875996156</v>
      </c>
      <c r="R835" s="12">
        <f t="shared" si="244"/>
        <v>90.264799124003844</v>
      </c>
      <c r="S835" s="57">
        <f t="shared" si="245"/>
        <v>2.0087614011853449E-2</v>
      </c>
      <c r="T835" s="12">
        <f t="shared" si="228"/>
        <v>57.843766535362704</v>
      </c>
    </row>
    <row r="836" spans="1:20" x14ac:dyDescent="0.3">
      <c r="A836" s="57">
        <f t="shared" si="229"/>
        <v>126.69381518019156</v>
      </c>
      <c r="B836" s="12">
        <f t="shared" si="246"/>
        <v>20.163946945098495</v>
      </c>
      <c r="C836" s="57" t="str">
        <f t="shared" si="230"/>
        <v>3.60562601678703-777.206684342539i</v>
      </c>
      <c r="D836" s="57" t="str">
        <f t="shared" si="231"/>
        <v>3.4708333226698-526.203200571516i</v>
      </c>
      <c r="E836" s="57" t="str">
        <f t="shared" si="232"/>
        <v>162.469543605739+0.0120329259968886i</v>
      </c>
      <c r="F836" s="57" t="str">
        <f t="shared" si="233"/>
        <v>3.07957957399897-9876.1827172113i</v>
      </c>
      <c r="G836" s="57" t="str">
        <f t="shared" si="234"/>
        <v>0.99999999818787-0.0000425691218234036i</v>
      </c>
      <c r="H836" s="57" t="str">
        <f t="shared" si="235"/>
        <v>550.002313418779-0.23211027125154i</v>
      </c>
      <c r="I836" s="57" t="str">
        <f t="shared" si="236"/>
        <v>-4.05273707068097-36776.8418280189i</v>
      </c>
      <c r="K836" s="57" t="str">
        <f t="shared" si="237"/>
        <v>0.00909086923367497-0.0000184616110202439i</v>
      </c>
      <c r="L836" s="57" t="str">
        <f t="shared" si="238"/>
        <v>0.00075-32.8876880117674i</v>
      </c>
      <c r="M836" s="57" t="str">
        <f t="shared" si="239"/>
        <v>0.00075-5.18188361529949i</v>
      </c>
      <c r="N836" s="57">
        <f t="shared" si="240"/>
        <v>90.265805319704313</v>
      </c>
      <c r="O836" s="57">
        <f t="shared" si="241"/>
        <v>57.810824010681017</v>
      </c>
      <c r="P836" s="371">
        <f t="shared" si="242"/>
        <v>57.810824010681017</v>
      </c>
      <c r="Q836" s="371">
        <f t="shared" si="243"/>
        <v>-89.734194680295687</v>
      </c>
      <c r="R836" s="12">
        <f t="shared" si="244"/>
        <v>90.265805319704313</v>
      </c>
      <c r="S836" s="57">
        <f t="shared" si="245"/>
        <v>2.0163946945098495E-2</v>
      </c>
      <c r="T836" s="12">
        <f t="shared" si="228"/>
        <v>57.810824010681017</v>
      </c>
    </row>
    <row r="837" spans="1:20" x14ac:dyDescent="0.3">
      <c r="A837" s="57">
        <f t="shared" si="229"/>
        <v>127.1752516778763</v>
      </c>
      <c r="B837" s="12">
        <f t="shared" si="246"/>
        <v>20.24056994348987</v>
      </c>
      <c r="C837" s="57" t="str">
        <f t="shared" si="230"/>
        <v>3.60562590300656-774.264532846996i</v>
      </c>
      <c r="D837" s="57" t="str">
        <f t="shared" si="231"/>
        <v>3.47083332258862-524.211199478391i</v>
      </c>
      <c r="E837" s="57" t="str">
        <f t="shared" si="232"/>
        <v>162.469543656329+0.0120786512461088i</v>
      </c>
      <c r="F837" s="57" t="str">
        <f t="shared" si="233"/>
        <v>3.07957957395649-9838.79529608446i</v>
      </c>
      <c r="G837" s="57" t="str">
        <f t="shared" si="234"/>
        <v>0.999999998174071-0.0000427308844857429i</v>
      </c>
      <c r="H837" s="57" t="str">
        <f t="shared" si="235"/>
        <v>550.002331034121-0.232992345328854i</v>
      </c>
      <c r="I837" s="57" t="str">
        <f t="shared" si="236"/>
        <v>-4.0527403719703-36637.6200901253i</v>
      </c>
      <c r="K837" s="57" t="str">
        <f t="shared" si="237"/>
        <v>0.00909086893018585-0.0000185317644841739i</v>
      </c>
      <c r="L837" s="57" t="str">
        <f t="shared" si="238"/>
        <v>0.00075-32.763187897756i</v>
      </c>
      <c r="M837" s="57" t="str">
        <f t="shared" si="239"/>
        <v>0.00075-5.16226700069685i</v>
      </c>
      <c r="N837" s="57">
        <f t="shared" si="240"/>
        <v>90.266815338479589</v>
      </c>
      <c r="O837" s="57">
        <f t="shared" si="241"/>
        <v>57.777881495914684</v>
      </c>
      <c r="P837" s="371">
        <f t="shared" si="242"/>
        <v>57.777881495914684</v>
      </c>
      <c r="Q837" s="371">
        <f t="shared" si="243"/>
        <v>-89.733184661520411</v>
      </c>
      <c r="R837" s="12">
        <f t="shared" si="244"/>
        <v>90.266815338479589</v>
      </c>
      <c r="S837" s="57">
        <f t="shared" si="245"/>
        <v>2.0240569943489869E-2</v>
      </c>
      <c r="T837" s="12">
        <f t="shared" si="228"/>
        <v>57.777881495914684</v>
      </c>
    </row>
    <row r="838" spans="1:20" x14ac:dyDescent="0.3">
      <c r="A838" s="57">
        <f t="shared" si="229"/>
        <v>127.65851763425223</v>
      </c>
      <c r="B838" s="12">
        <f t="shared" si="246"/>
        <v>20.317484109275131</v>
      </c>
      <c r="C838" s="57" t="str">
        <f t="shared" si="230"/>
        <v>3.60562578835973-771.333519406698i</v>
      </c>
      <c r="D838" s="57" t="str">
        <f t="shared" si="231"/>
        <v>3.47083332250681-522.226739339359i</v>
      </c>
      <c r="E838" s="57" t="str">
        <f t="shared" si="232"/>
        <v>162.469543707305+0.0121245502527689i</v>
      </c>
      <c r="F838" s="57" t="str">
        <f t="shared" si="233"/>
        <v>3.07957957391367-9801.549409331i</v>
      </c>
      <c r="G838" s="57" t="str">
        <f t="shared" si="234"/>
        <v>0.999999998160168-0.0000428932618461924i</v>
      </c>
      <c r="H838" s="57" t="str">
        <f t="shared" si="235"/>
        <v>550.00234878359-0.23387777191756i</v>
      </c>
      <c r="I838" s="57" t="str">
        <f t="shared" si="236"/>
        <v>-4.05274369839579-36498.9253966961i</v>
      </c>
      <c r="K838" s="57" t="str">
        <f t="shared" si="237"/>
        <v>0.0090908686243859-0.0000186021845237381i</v>
      </c>
      <c r="L838" s="57" t="str">
        <f t="shared" si="238"/>
        <v>0.00075-32.6391590932018i</v>
      </c>
      <c r="M838" s="57" t="str">
        <f t="shared" si="239"/>
        <v>0.00075-5.1427246470381i</v>
      </c>
      <c r="N838" s="57">
        <f t="shared" si="240"/>
        <v>90.267829194852027</v>
      </c>
      <c r="O838" s="57">
        <f t="shared" si="241"/>
        <v>57.744938991139222</v>
      </c>
      <c r="P838" s="371">
        <f t="shared" si="242"/>
        <v>57.744938991139222</v>
      </c>
      <c r="Q838" s="371">
        <f t="shared" si="243"/>
        <v>-89.732170805147973</v>
      </c>
      <c r="R838" s="12">
        <f t="shared" si="244"/>
        <v>90.267829194852027</v>
      </c>
      <c r="S838" s="57">
        <f t="shared" si="245"/>
        <v>2.0317484109275131E-2</v>
      </c>
      <c r="T838" s="12">
        <f t="shared" si="228"/>
        <v>57.744938991139222</v>
      </c>
    </row>
    <row r="839" spans="1:20" x14ac:dyDescent="0.3">
      <c r="A839" s="57">
        <f t="shared" si="229"/>
        <v>128.14362000126238</v>
      </c>
      <c r="B839" s="12">
        <f t="shared" si="246"/>
        <v>20.394690548890377</v>
      </c>
      <c r="C839" s="57" t="str">
        <f t="shared" si="230"/>
        <v>3.6056256728399-768.413601858018i</v>
      </c>
      <c r="D839" s="57" t="str">
        <f t="shared" si="231"/>
        <v>3.47083332242438-520.249791607297i</v>
      </c>
      <c r="E839" s="57" t="str">
        <f t="shared" si="232"/>
        <v>162.469543758668+0.0121706236771637i</v>
      </c>
      <c r="F839" s="57" t="str">
        <f t="shared" si="233"/>
        <v>3.07957957387053-9764.44452115643i</v>
      </c>
      <c r="G839" s="57" t="str">
        <f t="shared" si="234"/>
        <v>0.999999998146159-0.0000430562562406047i</v>
      </c>
      <c r="H839" s="57" t="str">
        <f t="shared" si="235"/>
        <v>550.002366668214-0.234766563764448i</v>
      </c>
      <c r="I839" s="57" t="str">
        <f t="shared" si="236"/>
        <v>-4.05274705015132-36360.7557525629i</v>
      </c>
      <c r="K839" s="57" t="str">
        <f t="shared" si="237"/>
        <v>0.00909086831625742-0.0000186728721518372i</v>
      </c>
      <c r="L839" s="57" t="str">
        <f t="shared" si="238"/>
        <v>0.00075-32.5155998139089i</v>
      </c>
      <c r="M839" s="57" t="str">
        <f t="shared" si="239"/>
        <v>0.00075-5.12325627319994i</v>
      </c>
      <c r="N839" s="57">
        <f t="shared" si="240"/>
        <v>90.26884690339908</v>
      </c>
      <c r="O839" s="57">
        <f t="shared" si="241"/>
        <v>57.711996496430551</v>
      </c>
      <c r="P839" s="371">
        <f t="shared" si="242"/>
        <v>57.711996496430551</v>
      </c>
      <c r="Q839" s="371">
        <f t="shared" si="243"/>
        <v>-89.73115309660092</v>
      </c>
      <c r="R839" s="12">
        <f t="shared" si="244"/>
        <v>90.26884690339908</v>
      </c>
      <c r="S839" s="57">
        <f t="shared" si="245"/>
        <v>2.0394690548890378E-2</v>
      </c>
      <c r="T839" s="12">
        <f t="shared" si="228"/>
        <v>57.711996496430551</v>
      </c>
    </row>
    <row r="840" spans="1:20" x14ac:dyDescent="0.3">
      <c r="A840" s="57">
        <f t="shared" si="229"/>
        <v>128.63056575726719</v>
      </c>
      <c r="B840" s="12">
        <f t="shared" si="246"/>
        <v>20.472190372976161</v>
      </c>
      <c r="C840" s="57" t="str">
        <f t="shared" si="230"/>
        <v>3.60562555644045-765.504738196977i</v>
      </c>
      <c r="D840" s="57" t="str">
        <f t="shared" si="231"/>
        <v>3.4708333223413-518.280327843146i</v>
      </c>
      <c r="E840" s="57" t="str">
        <f t="shared" si="232"/>
        <v>162.469543810422+0.0122168721820982i</v>
      </c>
      <c r="F840" s="57" t="str">
        <f t="shared" si="233"/>
        <v>3.07957957382706-9727.48009779443i</v>
      </c>
      <c r="G840" s="57" t="str">
        <f t="shared" si="234"/>
        <v>0.999999998132043-0.0000432198700137089i</v>
      </c>
      <c r="H840" s="57" t="str">
        <f t="shared" si="235"/>
        <v>550.002384689013-0.235658733664753i</v>
      </c>
      <c r="I840" s="57" t="str">
        <f t="shared" si="236"/>
        <v>-4.05275042742744-36223.1091701077i</v>
      </c>
      <c r="K840" s="57" t="str">
        <f t="shared" si="237"/>
        <v>0.00909086800578282-0.0000187438283852209i</v>
      </c>
      <c r="L840" s="57" t="str">
        <f t="shared" si="238"/>
        <v>0.00075-32.3925082824357i</v>
      </c>
      <c r="M840" s="57" t="str">
        <f t="shared" si="239"/>
        <v>0.00075-5.10386159912328i</v>
      </c>
      <c r="N840" s="57">
        <f t="shared" si="240"/>
        <v>90.26986847875348</v>
      </c>
      <c r="O840" s="57">
        <f t="shared" si="241"/>
        <v>57.679054011865475</v>
      </c>
      <c r="P840" s="371">
        <f t="shared" si="242"/>
        <v>57.679054011865475</v>
      </c>
      <c r="Q840" s="371">
        <f t="shared" si="243"/>
        <v>-89.73013152124652</v>
      </c>
      <c r="R840" s="12">
        <f t="shared" si="244"/>
        <v>90.26986847875348</v>
      </c>
      <c r="S840" s="57">
        <f t="shared" si="245"/>
        <v>2.0472190372976162E-2</v>
      </c>
      <c r="T840" s="12">
        <f t="shared" si="228"/>
        <v>57.679054011865475</v>
      </c>
    </row>
    <row r="841" spans="1:20" x14ac:dyDescent="0.3">
      <c r="A841" s="57">
        <f t="shared" si="229"/>
        <v>129.11936190714482</v>
      </c>
      <c r="B841" s="12">
        <f t="shared" si="246"/>
        <v>20.549984696393473</v>
      </c>
      <c r="C841" s="57" t="str">
        <f t="shared" si="230"/>
        <v>3.60562543915469-762.606886578582i</v>
      </c>
      <c r="D841" s="57" t="str">
        <f t="shared" si="231"/>
        <v>3.47083332225759-516.318319715509i</v>
      </c>
      <c r="E841" s="57" t="str">
        <f t="shared" si="232"/>
        <v>162.469543862571+0.012263296432896i</v>
      </c>
      <c r="F841" s="57" t="str">
        <f t="shared" si="233"/>
        <v>3.07957957378325-9690.65560749939i</v>
      </c>
      <c r="G841" s="57" t="str">
        <f t="shared" si="234"/>
        <v>0.999999998117819-0.000043384105519144i</v>
      </c>
      <c r="H841" s="57" t="str">
        <f t="shared" si="235"/>
        <v>550.002402847036-0.236554294462499i</v>
      </c>
      <c r="I841" s="57" t="str">
        <f t="shared" si="236"/>
        <v>-4.05275383042138-36085.9836692393i</v>
      </c>
      <c r="K841" s="57" t="str">
        <f t="shared" si="237"/>
        <v>0.00909086769294405-0.0000188150542445007i</v>
      </c>
      <c r="L841" s="57" t="str">
        <f t="shared" si="238"/>
        <v>0.00075-32.269882728069i</v>
      </c>
      <c r="M841" s="57" t="str">
        <f t="shared" si="239"/>
        <v>0.00075-5.0845403458092i</v>
      </c>
      <c r="N841" s="57">
        <f t="shared" si="240"/>
        <v>90.270893935603596</v>
      </c>
      <c r="O841" s="57">
        <f t="shared" si="241"/>
        <v>57.646111537521094</v>
      </c>
      <c r="P841" s="371">
        <f t="shared" si="242"/>
        <v>57.646111537521094</v>
      </c>
      <c r="Q841" s="371">
        <f t="shared" si="243"/>
        <v>-89.729106064396404</v>
      </c>
      <c r="R841" s="12">
        <f t="shared" si="244"/>
        <v>90.270893935603596</v>
      </c>
      <c r="S841" s="57">
        <f t="shared" si="245"/>
        <v>2.0549984696393474E-2</v>
      </c>
      <c r="T841" s="12">
        <f t="shared" si="228"/>
        <v>57.646111537521094</v>
      </c>
    </row>
    <row r="842" spans="1:20" x14ac:dyDescent="0.3">
      <c r="A842" s="57">
        <f t="shared" si="229"/>
        <v>129.61001548239199</v>
      </c>
      <c r="B842" s="12">
        <f t="shared" si="246"/>
        <v>20.62807463823977</v>
      </c>
      <c r="C842" s="57" t="str">
        <f t="shared" si="230"/>
        <v>3.60562532097591-759.720005316283i</v>
      </c>
      <c r="D842" s="57" t="str">
        <f t="shared" si="231"/>
        <v>3.47083332217326-514.363739000245i</v>
      </c>
      <c r="E842" s="57" t="str">
        <f t="shared" si="232"/>
        <v>162.469543915117+0.0123098970974088i</v>
      </c>
      <c r="F842" s="57" t="str">
        <f t="shared" si="233"/>
        <v>3.07957957373912-9653.97052053868i</v>
      </c>
      <c r="G842" s="57" t="str">
        <f t="shared" si="234"/>
        <v>0.999999998103488-0.0000435489651194926i</v>
      </c>
      <c r="H842" s="57" t="str">
        <f t="shared" si="235"/>
        <v>550.002421143318-0.237453259050516i</v>
      </c>
      <c r="I842" s="57" t="str">
        <f t="shared" si="236"/>
        <v>-4.05275725932658-35949.3772773608i</v>
      </c>
      <c r="K842" s="57" t="str">
        <f t="shared" si="237"/>
        <v>0.00909086737772328-0.0000188865507541662i</v>
      </c>
      <c r="L842" s="57" t="str">
        <f t="shared" si="238"/>
        <v>0.00075-32.1477213867992i</v>
      </c>
      <c r="M842" s="57" t="str">
        <f t="shared" si="239"/>
        <v>0.00075-5.06529223531501i</v>
      </c>
      <c r="N842" s="57">
        <f t="shared" si="240"/>
        <v>90.271923288693444</v>
      </c>
      <c r="O842" s="57">
        <f t="shared" si="241"/>
        <v>57.613169073475412</v>
      </c>
      <c r="P842" s="371">
        <f t="shared" si="242"/>
        <v>57.613169073475412</v>
      </c>
      <c r="Q842" s="371">
        <f t="shared" si="243"/>
        <v>-89.728076711306556</v>
      </c>
      <c r="R842" s="12">
        <f t="shared" si="244"/>
        <v>90.271923288693444</v>
      </c>
      <c r="S842" s="57">
        <f t="shared" si="245"/>
        <v>2.062807463823977E-2</v>
      </c>
      <c r="T842" s="12">
        <f t="shared" si="228"/>
        <v>57.613169073475412</v>
      </c>
    </row>
    <row r="843" spans="1:20" x14ac:dyDescent="0.3">
      <c r="A843" s="57">
        <f t="shared" si="229"/>
        <v>130.10253354122509</v>
      </c>
      <c r="B843" s="12">
        <f t="shared" si="246"/>
        <v>20.706461321865081</v>
      </c>
      <c r="C843" s="57" t="str">
        <f t="shared" si="230"/>
        <v>3.60562520189727-756.84405288131i</v>
      </c>
      <c r="D843" s="57" t="str">
        <f t="shared" si="231"/>
        <v>3.47083332208829-512.41655758005i</v>
      </c>
      <c r="E843" s="57" t="str">
        <f t="shared" si="232"/>
        <v>162.469543968063+0.0123566748460267i</v>
      </c>
      <c r="F843" s="57" t="str">
        <f t="shared" si="233"/>
        <v>3.07957957369465-9617.42430918497i</v>
      </c>
      <c r="G843" s="57" t="str">
        <f t="shared" si="234"/>
        <v>0.999999998089047-0.0000437144511863153i</v>
      </c>
      <c r="H843" s="57" t="str">
        <f t="shared" si="235"/>
        <v>550.002439578915-0.238355640370759i</v>
      </c>
      <c r="I843" s="57" t="str">
        <f t="shared" si="236"/>
        <v>-4.05276071434077-35813.2880293434i</v>
      </c>
      <c r="K843" s="57" t="str">
        <f t="shared" si="237"/>
        <v>0.00909086706010229-0.0000189583189425987i</v>
      </c>
      <c r="L843" s="57" t="str">
        <f t="shared" si="238"/>
        <v>0.00075-32.0260225012943i</v>
      </c>
      <c r="M843" s="57" t="str">
        <f t="shared" si="239"/>
        <v>0.00075-5.04611699075015i</v>
      </c>
      <c r="N843" s="57">
        <f t="shared" si="240"/>
        <v>90.272956552823118</v>
      </c>
      <c r="O843" s="57">
        <f t="shared" si="241"/>
        <v>57.580226619806695</v>
      </c>
      <c r="P843" s="371">
        <f t="shared" si="242"/>
        <v>57.580226619806695</v>
      </c>
      <c r="Q843" s="371">
        <f t="shared" si="243"/>
        <v>-89.727043447176882</v>
      </c>
      <c r="R843" s="12">
        <f t="shared" si="244"/>
        <v>90.272956552823118</v>
      </c>
      <c r="S843" s="57">
        <f t="shared" si="245"/>
        <v>2.0706461321865082E-2</v>
      </c>
      <c r="T843" s="12">
        <f t="shared" si="228"/>
        <v>57.580226619806695</v>
      </c>
    </row>
    <row r="844" spans="1:20" x14ac:dyDescent="0.3">
      <c r="A844" s="57">
        <f t="shared" si="229"/>
        <v>130.59692316868174</v>
      </c>
      <c r="B844" s="12">
        <f t="shared" si="246"/>
        <v>20.785145874888169</v>
      </c>
      <c r="C844" s="57" t="str">
        <f t="shared" si="230"/>
        <v>3.60562508191187-753.978987902115i</v>
      </c>
      <c r="D844" s="57" t="str">
        <f t="shared" si="231"/>
        <v>3.47083332200265-510.476747444065i</v>
      </c>
      <c r="E844" s="57" t="str">
        <f t="shared" si="232"/>
        <v>162.469544021411+0.0124036303516874i</v>
      </c>
      <c r="F844" s="57" t="str">
        <f t="shared" si="233"/>
        <v>3.07957957364983-9581.01644770873i</v>
      </c>
      <c r="G844" s="57" t="str">
        <f t="shared" si="234"/>
        <v>0.999999998074496-0.0000438805661001849i</v>
      </c>
      <c r="H844" s="57" t="str">
        <f t="shared" si="235"/>
        <v>550.002458154889-0.239261451414462i</v>
      </c>
      <c r="I844" s="57" t="str">
        <f t="shared" si="236"/>
        <v>-4.05276419566414-35677.7139674977i</v>
      </c>
      <c r="K844" s="57" t="str">
        <f t="shared" si="237"/>
        <v>0.0090908667400628-0.000019030359842086i</v>
      </c>
      <c r="L844" s="57" t="str">
        <f t="shared" si="238"/>
        <v>0.00075-31.904784320875i</v>
      </c>
      <c r="M844" s="57" t="str">
        <f t="shared" si="239"/>
        <v>0.00075-5.02701433627231i</v>
      </c>
      <c r="N844" s="57">
        <f t="shared" si="240"/>
        <v>90.273993742848759</v>
      </c>
      <c r="O844" s="57">
        <f t="shared" si="241"/>
        <v>57.547284176593877</v>
      </c>
      <c r="P844" s="371">
        <f t="shared" si="242"/>
        <v>57.547284176593877</v>
      </c>
      <c r="Q844" s="371">
        <f t="shared" si="243"/>
        <v>-89.726006257151241</v>
      </c>
      <c r="R844" s="12">
        <f t="shared" si="244"/>
        <v>90.273993742848759</v>
      </c>
      <c r="S844" s="57">
        <f t="shared" si="245"/>
        <v>2.078514587488817E-2</v>
      </c>
      <c r="T844" s="12">
        <f t="shared" si="228"/>
        <v>57.547284176593877</v>
      </c>
    </row>
    <row r="845" spans="1:20" x14ac:dyDescent="0.3">
      <c r="A845" s="57">
        <f t="shared" si="229"/>
        <v>131.09319147672272</v>
      </c>
      <c r="B845" s="12">
        <f t="shared" si="246"/>
        <v>20.864129429212745</v>
      </c>
      <c r="C845" s="57" t="str">
        <f t="shared" si="230"/>
        <v>3.60562496101291-751.124769163799i</v>
      </c>
      <c r="D845" s="57" t="str">
        <f t="shared" si="231"/>
        <v>3.47083332191637-508.544280687473i</v>
      </c>
      <c r="E845" s="57" t="str">
        <f t="shared" si="232"/>
        <v>162.469544075167+0.0124507642898857i</v>
      </c>
      <c r="F845" s="57" t="str">
        <f t="shared" si="233"/>
        <v>3.07957957360468-9544.74641237068i</v>
      </c>
      <c r="G845" s="57" t="str">
        <f t="shared" si="234"/>
        <v>0.999999998059834-0.0000440473122507197i</v>
      </c>
      <c r="H845" s="57" t="str">
        <f t="shared" si="235"/>
        <v>550.002476872307-0.240170705222271i</v>
      </c>
      <c r="I845" s="57" t="str">
        <f t="shared" si="236"/>
        <v>-4.05276770349566-35542.6531415452i</v>
      </c>
      <c r="K845" s="57" t="str">
        <f t="shared" si="237"/>
        <v>0.00909086641758644-0.0000191026744888381i</v>
      </c>
      <c r="L845" s="57" t="str">
        <f t="shared" si="238"/>
        <v>0.00075-31.7840051014892i</v>
      </c>
      <c r="M845" s="57" t="str">
        <f t="shared" si="239"/>
        <v>0.00075-5.0079839970834i</v>
      </c>
      <c r="N845" s="57">
        <f t="shared" si="240"/>
        <v>90.275034873683012</v>
      </c>
      <c r="O845" s="57">
        <f t="shared" si="241"/>
        <v>57.51434174391683</v>
      </c>
      <c r="P845" s="371">
        <f t="shared" si="242"/>
        <v>57.51434174391683</v>
      </c>
      <c r="Q845" s="371">
        <f t="shared" si="243"/>
        <v>-89.724965126316988</v>
      </c>
      <c r="R845" s="12">
        <f t="shared" si="244"/>
        <v>90.275034873683012</v>
      </c>
      <c r="S845" s="57">
        <f t="shared" si="245"/>
        <v>2.0864129429212744E-2</v>
      </c>
      <c r="T845" s="12">
        <f t="shared" si="228"/>
        <v>57.51434174391683</v>
      </c>
    </row>
    <row r="846" spans="1:20" x14ac:dyDescent="0.3">
      <c r="A846" s="57">
        <f t="shared" si="229"/>
        <v>131.59134560433426</v>
      </c>
      <c r="B846" s="12">
        <f t="shared" si="246"/>
        <v>20.943413121043754</v>
      </c>
      <c r="C846" s="57" t="str">
        <f t="shared" si="230"/>
        <v>3.60562483919339-748.281355607453i</v>
      </c>
      <c r="D846" s="57" t="str">
        <f t="shared" si="231"/>
        <v>3.47083332182946-506.619129511091i</v>
      </c>
      <c r="E846" s="57" t="str">
        <f t="shared" si="232"/>
        <v>162.469544129331+0.0124980773386842i</v>
      </c>
      <c r="F846" s="57" t="str">
        <f t="shared" si="233"/>
        <v>3.0795795735592-9508.61368141422i</v>
      </c>
      <c r="G846" s="57" t="str">
        <f t="shared" si="234"/>
        <v>0.999999998045061-0.0000442146920366193i</v>
      </c>
      <c r="H846" s="57" t="str">
        <f t="shared" si="235"/>
        <v>550.002495732245-0.24108341488448i</v>
      </c>
      <c r="I846" s="57" t="str">
        <f t="shared" si="236"/>
        <v>-4.05277123803623-35408.1036085907i</v>
      </c>
      <c r="K846" s="57" t="str">
        <f t="shared" si="237"/>
        <v>0.00909086609265465-0.0000191752639230016i</v>
      </c>
      <c r="L846" s="57" t="str">
        <f t="shared" si="238"/>
        <v>0.00075-31.6636831056877i</v>
      </c>
      <c r="M846" s="57" t="str">
        <f t="shared" si="239"/>
        <v>0.00075-4.98902569942558i</v>
      </c>
      <c r="N846" s="57">
        <f t="shared" si="240"/>
        <v>90.276079960295064</v>
      </c>
      <c r="O846" s="57">
        <f t="shared" si="241"/>
        <v>57.481399321855598</v>
      </c>
      <c r="P846" s="371">
        <f t="shared" si="242"/>
        <v>57.481399321855598</v>
      </c>
      <c r="Q846" s="371">
        <f t="shared" si="243"/>
        <v>-89.723920039704936</v>
      </c>
      <c r="R846" s="12">
        <f t="shared" si="244"/>
        <v>90.276079960295064</v>
      </c>
      <c r="S846" s="57">
        <f t="shared" si="245"/>
        <v>2.0943413121043756E-2</v>
      </c>
      <c r="T846" s="12">
        <f t="shared" si="228"/>
        <v>57.481399321855598</v>
      </c>
    </row>
    <row r="847" spans="1:20" x14ac:dyDescent="0.3">
      <c r="A847" s="57">
        <f t="shared" si="229"/>
        <v>132.09139271763075</v>
      </c>
      <c r="B847" s="12">
        <f t="shared" si="246"/>
        <v>21.02299809090372</v>
      </c>
      <c r="C847" s="57" t="str">
        <f t="shared" si="230"/>
        <v>3.60562471644625-745.448706329608i</v>
      </c>
      <c r="D847" s="57" t="str">
        <f t="shared" si="231"/>
        <v>3.47083332174185-504.701266220967i</v>
      </c>
      <c r="E847" s="57" t="str">
        <f t="shared" si="232"/>
        <v>162.469544183908+0.0125455701787217i</v>
      </c>
      <c r="F847" s="57" t="str">
        <f t="shared" si="233"/>
        <v>3.07957957351335-9472.61773505777i</v>
      </c>
      <c r="G847" s="57" t="str">
        <f t="shared" si="234"/>
        <v>0.999999998030175-0.0000443827078656977i</v>
      </c>
      <c r="H847" s="57" t="str">
        <f t="shared" si="235"/>
        <v>550.002514735795-0.241999593541294i</v>
      </c>
      <c r="I847" s="57" t="str">
        <f t="shared" si="236"/>
        <v>-4.05277479949309-35274.063433094i</v>
      </c>
      <c r="K847" s="57" t="str">
        <f t="shared" si="237"/>
        <v>0.00909086576524863-0.0000192481291886734i</v>
      </c>
      <c r="L847" s="57" t="str">
        <f t="shared" si="238"/>
        <v>0.00075-31.5438166025978i</v>
      </c>
      <c r="M847" s="57" t="str">
        <f t="shared" si="239"/>
        <v>0.00075-4.97013917057739i</v>
      </c>
      <c r="N847" s="57">
        <f t="shared" si="240"/>
        <v>90.277129017710905</v>
      </c>
      <c r="O847" s="57">
        <f t="shared" si="241"/>
        <v>57.44845691049089</v>
      </c>
      <c r="P847" s="371">
        <f t="shared" si="242"/>
        <v>57.44845691049089</v>
      </c>
      <c r="Q847" s="371">
        <f t="shared" si="243"/>
        <v>-89.722870982289095</v>
      </c>
      <c r="R847" s="12">
        <f t="shared" si="244"/>
        <v>90.277129017710905</v>
      </c>
      <c r="S847" s="57">
        <f t="shared" si="245"/>
        <v>2.102299809090372E-2</v>
      </c>
      <c r="T847" s="12">
        <f t="shared" si="228"/>
        <v>57.44845691049089</v>
      </c>
    </row>
    <row r="848" spans="1:20" x14ac:dyDescent="0.3">
      <c r="A848" s="57">
        <f t="shared" si="229"/>
        <v>132.59334000995773</v>
      </c>
      <c r="B848" s="12">
        <f t="shared" si="246"/>
        <v>21.102885483649153</v>
      </c>
      <c r="C848" s="57" t="str">
        <f t="shared" si="230"/>
        <v>3.6056245927645-742.62678058168i</v>
      </c>
      <c r="D848" s="57" t="str">
        <f t="shared" si="231"/>
        <v>3.47083332165358-502.790663228001i</v>
      </c>
      <c r="E848" s="57" t="str">
        <f t="shared" si="232"/>
        <v>162.469544238901+0.0125932434932237i</v>
      </c>
      <c r="F848" s="57" t="str">
        <f t="shared" si="233"/>
        <v>3.07957957346715-9436.75805548766i</v>
      </c>
      <c r="G848" s="57" t="str">
        <f t="shared" si="234"/>
        <v>0.999999998015176-0.0000445513621549192i</v>
      </c>
      <c r="H848" s="57" t="str">
        <f t="shared" si="235"/>
        <v>550.002533884038-0.242919254382793i</v>
      </c>
      <c r="I848" s="57" t="str">
        <f t="shared" si="236"/>
        <v>-4.05277838806606-35140.5306868417i</v>
      </c>
      <c r="K848" s="57" t="str">
        <f t="shared" si="237"/>
        <v>0.00909086543534974-0.000019321271333919i</v>
      </c>
      <c r="L848" s="57" t="str">
        <f t="shared" si="238"/>
        <v>0.00075-31.4244038678997i</v>
      </c>
      <c r="M848" s="57" t="str">
        <f t="shared" si="239"/>
        <v>0.00075-4.95132413884975i</v>
      </c>
      <c r="N848" s="57">
        <f t="shared" si="240"/>
        <v>90.278182061013609</v>
      </c>
      <c r="O848" s="57">
        <f t="shared" si="241"/>
        <v>57.415514509904455</v>
      </c>
      <c r="P848" s="371">
        <f t="shared" si="242"/>
        <v>57.415514509904455</v>
      </c>
      <c r="Q848" s="371">
        <f t="shared" si="243"/>
        <v>-89.721817938986391</v>
      </c>
      <c r="R848" s="12">
        <f t="shared" si="244"/>
        <v>90.278182061013609</v>
      </c>
      <c r="S848" s="57">
        <f t="shared" si="245"/>
        <v>2.1102885483649154E-2</v>
      </c>
      <c r="T848" s="12">
        <f t="shared" si="228"/>
        <v>57.415514509904455</v>
      </c>
    </row>
    <row r="849" spans="1:20" x14ac:dyDescent="0.3">
      <c r="A849" s="57">
        <f t="shared" si="229"/>
        <v>133.09719470199559</v>
      </c>
      <c r="B849" s="12">
        <f t="shared" si="246"/>
        <v>21.183076448487022</v>
      </c>
      <c r="C849" s="57" t="str">
        <f t="shared" si="230"/>
        <v>3.60562446814098-739.815537769293i</v>
      </c>
      <c r="D849" s="57" t="str">
        <f t="shared" si="231"/>
        <v>3.47083332156465-500.887293047523i</v>
      </c>
      <c r="E849" s="57" t="str">
        <f t="shared" si="232"/>
        <v>162.469544294312+0.0126410979680122i</v>
      </c>
      <c r="F849" s="57" t="str">
        <f t="shared" si="233"/>
        <v>3.0795795734206-9401.03412685032i</v>
      </c>
      <c r="G849" s="57" t="str">
        <f t="shared" si="234"/>
        <v>0.999999998000063-0.000044720657330432i</v>
      </c>
      <c r="H849" s="57" t="str">
        <f t="shared" si="235"/>
        <v>550.002553178088-0.243842410649416i</v>
      </c>
      <c r="I849" s="57" t="str">
        <f t="shared" si="236"/>
        <v>-4.05278200396514-35007.5034489212i</v>
      </c>
      <c r="K849" s="57" t="str">
        <f t="shared" si="237"/>
        <v>0.0090908651029388-0.0000193946914107833i</v>
      </c>
      <c r="L849" s="57" t="str">
        <f t="shared" si="238"/>
        <v>0.00075-31.3054431838014i</v>
      </c>
      <c r="M849" s="57" t="str">
        <f t="shared" si="239"/>
        <v>0.00075-4.93258033358213i</v>
      </c>
      <c r="N849" s="57">
        <f t="shared" si="240"/>
        <v>90.279239105343436</v>
      </c>
      <c r="O849" s="57">
        <f t="shared" si="241"/>
        <v>57.382572120178033</v>
      </c>
      <c r="P849" s="371">
        <f t="shared" si="242"/>
        <v>57.382572120178033</v>
      </c>
      <c r="Q849" s="371">
        <f t="shared" si="243"/>
        <v>-89.720760894656564</v>
      </c>
      <c r="R849" s="12">
        <f t="shared" si="244"/>
        <v>90.279239105343436</v>
      </c>
      <c r="S849" s="57">
        <f t="shared" si="245"/>
        <v>2.118307644848702E-2</v>
      </c>
      <c r="T849" s="12">
        <f t="shared" si="228"/>
        <v>57.382572120178033</v>
      </c>
    </row>
    <row r="850" spans="1:20" x14ac:dyDescent="0.3">
      <c r="A850" s="57">
        <f t="shared" si="229"/>
        <v>133.60296404186317</v>
      </c>
      <c r="B850" s="12">
        <f t="shared" si="246"/>
        <v>21.263572138991272</v>
      </c>
      <c r="C850" s="57" t="str">
        <f t="shared" si="230"/>
        <v>3.60562434256856-737.014937451794i</v>
      </c>
      <c r="D850" s="57" t="str">
        <f t="shared" si="231"/>
        <v>3.47083332147505-498.991128298919i</v>
      </c>
      <c r="E850" s="57" t="str">
        <f t="shared" si="232"/>
        <v>162.469544350146+0.0126891342915159i</v>
      </c>
      <c r="F850" s="57" t="str">
        <f t="shared" si="233"/>
        <v>3.07957957337372-9365.44543524509i</v>
      </c>
      <c r="G850" s="57" t="str">
        <f t="shared" si="234"/>
        <v>0.999999997984834-0.000044890595827604i</v>
      </c>
      <c r="H850" s="57" t="str">
        <f t="shared" si="235"/>
        <v>550.002572619053-0.24476907563196i</v>
      </c>
      <c r="I850" s="57" t="str">
        <f t="shared" si="236"/>
        <v>-4.05278564739919-34874.9798056909i</v>
      </c>
      <c r="K850" s="57" t="str">
        <f t="shared" si="237"/>
        <v>0.00909086476799674-0.0000194683904753087i</v>
      </c>
      <c r="L850" s="57" t="str">
        <f t="shared" si="238"/>
        <v>0.00075-31.186932839013i</v>
      </c>
      <c r="M850" s="57" t="str">
        <f t="shared" si="239"/>
        <v>0.00075-4.91390748513862i</v>
      </c>
      <c r="N850" s="57">
        <f t="shared" si="240"/>
        <v>90.280300165898154</v>
      </c>
      <c r="O850" s="57">
        <f t="shared" si="241"/>
        <v>57.349629741394551</v>
      </c>
      <c r="P850" s="371">
        <f t="shared" si="242"/>
        <v>57.349629741394551</v>
      </c>
      <c r="Q850" s="371">
        <f t="shared" si="243"/>
        <v>-89.719699834101846</v>
      </c>
      <c r="R850" s="12">
        <f t="shared" si="244"/>
        <v>90.280300165898154</v>
      </c>
      <c r="S850" s="57">
        <f t="shared" si="245"/>
        <v>2.1263572138991271E-2</v>
      </c>
      <c r="T850" s="12">
        <f t="shared" si="228"/>
        <v>57.349629741394551</v>
      </c>
    </row>
    <row r="851" spans="1:20" x14ac:dyDescent="0.3">
      <c r="A851" s="57">
        <f t="shared" si="229"/>
        <v>134.11065530522225</v>
      </c>
      <c r="B851" s="12">
        <f t="shared" si="246"/>
        <v>21.344373713119438</v>
      </c>
      <c r="C851" s="57" t="str">
        <f t="shared" si="230"/>
        <v>3.60562421603996-734.224939341597i</v>
      </c>
      <c r="D851" s="57" t="str">
        <f t="shared" si="231"/>
        <v>3.47083332138476-497.102141705217i</v>
      </c>
      <c r="E851" s="57" t="str">
        <f t="shared" si="232"/>
        <v>162.469544406404+0.0127373531547796i</v>
      </c>
      <c r="F851" s="57" t="str">
        <f t="shared" si="233"/>
        <v>3.07957957332647-9329.99146871663i</v>
      </c>
      <c r="G851" s="57" t="str">
        <f t="shared" si="234"/>
        <v>0.99999999796949-0.0000450611800910575i</v>
      </c>
      <c r="H851" s="57" t="str">
        <f t="shared" si="235"/>
        <v>550.002592208045-0.245699262671745i</v>
      </c>
      <c r="I851" s="57" t="str">
        <f t="shared" si="236"/>
        <v>-4.052789318574-34742.957850753i</v>
      </c>
      <c r="K851" s="57" t="str">
        <f t="shared" si="237"/>
        <v>0.00909086443050437-0.0000195423695875505i</v>
      </c>
      <c r="L851" s="57" t="str">
        <f t="shared" si="238"/>
        <v>0.00075-31.068871128724i</v>
      </c>
      <c r="M851" s="57" t="str">
        <f t="shared" si="239"/>
        <v>0.00075-4.89530532490397i</v>
      </c>
      <c r="N851" s="57">
        <f t="shared" si="240"/>
        <v>90.281365257933217</v>
      </c>
      <c r="O851" s="57">
        <f t="shared" si="241"/>
        <v>57.316687373637187</v>
      </c>
      <c r="P851" s="371">
        <f t="shared" si="242"/>
        <v>57.316687373637187</v>
      </c>
      <c r="Q851" s="371">
        <f t="shared" si="243"/>
        <v>-89.718634742066783</v>
      </c>
      <c r="R851" s="12">
        <f t="shared" si="244"/>
        <v>90.281365257933217</v>
      </c>
      <c r="S851" s="57">
        <f t="shared" si="245"/>
        <v>2.1344373713119438E-2</v>
      </c>
      <c r="T851" s="12">
        <f t="shared" si="228"/>
        <v>57.316687373637187</v>
      </c>
    </row>
    <row r="852" spans="1:20" x14ac:dyDescent="0.3">
      <c r="A852" s="57">
        <f t="shared" si="229"/>
        <v>134.6202757953821</v>
      </c>
      <c r="B852" s="12">
        <f t="shared" si="246"/>
        <v>21.425482333229294</v>
      </c>
      <c r="C852" s="57" t="str">
        <f t="shared" si="230"/>
        <v>3.6056240885479-731.445503303637i</v>
      </c>
      <c r="D852" s="57" t="str">
        <f t="shared" si="231"/>
        <v>3.47083332129377-495.220306092711i</v>
      </c>
      <c r="E852" s="57" t="str">
        <f t="shared" si="232"/>
        <v>162.46954446309+0.012785755251474i</v>
      </c>
      <c r="F852" s="57" t="str">
        <f t="shared" si="233"/>
        <v>3.07957957327885-9294.67171724772i</v>
      </c>
      <c r="G852" s="57" t="str">
        <f t="shared" si="234"/>
        <v>0.999999997954029-0.0000452324125747042i</v>
      </c>
      <c r="H852" s="57" t="str">
        <f t="shared" si="235"/>
        <v>550.002611946197-0.246632985161004i</v>
      </c>
      <c r="I852" s="57" t="str">
        <f t="shared" si="236"/>
        <v>-4.05279301770435-34611.435684928i</v>
      </c>
      <c r="K852" s="57" t="str">
        <f t="shared" si="237"/>
        <v>0.00909086409044217-0.0000196166298115893i</v>
      </c>
      <c r="L852" s="57" t="str">
        <f t="shared" si="238"/>
        <v>0.00075-30.9512563545765i</v>
      </c>
      <c r="M852" s="57" t="str">
        <f t="shared" si="239"/>
        <v>0.00075-4.87677358527992i</v>
      </c>
      <c r="N852" s="57">
        <f t="shared" si="240"/>
        <v>90.282434396761928</v>
      </c>
      <c r="O852" s="57">
        <f t="shared" si="241"/>
        <v>57.283745016989833</v>
      </c>
      <c r="P852" s="371">
        <f t="shared" si="242"/>
        <v>57.283745016989833</v>
      </c>
      <c r="Q852" s="371">
        <f t="shared" si="243"/>
        <v>-89.717565603238072</v>
      </c>
      <c r="R852" s="12">
        <f t="shared" si="244"/>
        <v>90.282434396761928</v>
      </c>
      <c r="S852" s="57">
        <f t="shared" si="245"/>
        <v>2.1425482333229294E-2</v>
      </c>
      <c r="T852" s="12">
        <f t="shared" si="228"/>
        <v>57.283745016989833</v>
      </c>
    </row>
    <row r="853" spans="1:20" x14ac:dyDescent="0.3">
      <c r="A853" s="57">
        <f t="shared" si="229"/>
        <v>135.13183284340454</v>
      </c>
      <c r="B853" s="12">
        <f t="shared" si="246"/>
        <v>21.506899166095565</v>
      </c>
      <c r="C853" s="57" t="str">
        <f t="shared" si="230"/>
        <v>3.6056239600851-728.676589354812i</v>
      </c>
      <c r="D853" s="57" t="str">
        <f t="shared" si="231"/>
        <v>3.47083332120208-493.345594390565i</v>
      </c>
      <c r="E853" s="57" t="str">
        <f t="shared" si="232"/>
        <v>162.469544520209+0.012834341277906i</v>
      </c>
      <c r="F853" s="57" t="str">
        <f t="shared" si="233"/>
        <v>3.07957957323086-9259.4856727519i</v>
      </c>
      <c r="G853" s="57" t="str">
        <f t="shared" si="234"/>
        <v>0.99999999793845-0.0000454042957417807i</v>
      </c>
      <c r="H853" s="57" t="str">
        <f t="shared" si="235"/>
        <v>550.00263183464-0.247570256542852i</v>
      </c>
      <c r="I853" s="57" t="str">
        <f t="shared" si="236"/>
        <v>-4.0527967450003-34480.4114162249i</v>
      </c>
      <c r="K853" s="57" t="str">
        <f t="shared" si="237"/>
        <v>0.00909086374779068-0.0000196911722155494i</v>
      </c>
      <c r="L853" s="57" t="str">
        <f t="shared" si="238"/>
        <v>0.00075-30.8340868246429i</v>
      </c>
      <c r="M853" s="57" t="str">
        <f t="shared" si="239"/>
        <v>0.00075-4.85831199968112i</v>
      </c>
      <c r="N853" s="57">
        <f t="shared" si="240"/>
        <v>90.283507597755758</v>
      </c>
      <c r="O853" s="57">
        <f t="shared" si="241"/>
        <v>57.250802671537286</v>
      </c>
      <c r="P853" s="371">
        <f t="shared" si="242"/>
        <v>57.250802671537286</v>
      </c>
      <c r="Q853" s="371">
        <f t="shared" si="243"/>
        <v>-89.716492402244242</v>
      </c>
      <c r="R853" s="12">
        <f t="shared" si="244"/>
        <v>90.283507597755758</v>
      </c>
      <c r="S853" s="57">
        <f t="shared" si="245"/>
        <v>2.1506899166095564E-2</v>
      </c>
      <c r="T853" s="12">
        <f t="shared" si="228"/>
        <v>57.250802671537286</v>
      </c>
    </row>
    <row r="854" spans="1:20" x14ac:dyDescent="0.3">
      <c r="A854" s="57">
        <f t="shared" si="229"/>
        <v>135.6453338082095</v>
      </c>
      <c r="B854" s="12">
        <f t="shared" si="246"/>
        <v>21.588625382926729</v>
      </c>
      <c r="C854" s="57" t="str">
        <f t="shared" si="230"/>
        <v>3.60562383064412-725.918157663344i</v>
      </c>
      <c r="D854" s="57" t="str">
        <f t="shared" si="231"/>
        <v>3.47083332110971-491.477979630424i</v>
      </c>
      <c r="E854" s="57" t="str">
        <f t="shared" si="232"/>
        <v>162.469544577762+0.0128831119330293i</v>
      </c>
      <c r="F854" s="57" t="str">
        <f t="shared" si="233"/>
        <v>3.07957957318253-9224.43282906614i</v>
      </c>
      <c r="G854" s="57" t="str">
        <f t="shared" si="234"/>
        <v>0.999999997922752-0.000045576832064884i</v>
      </c>
      <c r="H854" s="57" t="str">
        <f t="shared" si="235"/>
        <v>550.002651874528-0.248511090311689i</v>
      </c>
      <c r="I854" s="57" t="str">
        <f t="shared" si="236"/>
        <v>-4.05280050067969-34349.8831598163i</v>
      </c>
      <c r="K854" s="57" t="str">
        <f t="shared" si="237"/>
        <v>0.00909086340253001-0.0000197659978716117i</v>
      </c>
      <c r="L854" s="57" t="str">
        <f t="shared" si="238"/>
        <v>0.00075-30.7173608534i</v>
      </c>
      <c r="M854" s="57" t="str">
        <f t="shared" si="239"/>
        <v>0.00075-4.8399203025315i</v>
      </c>
      <c r="N854" s="57">
        <f t="shared" si="240"/>
        <v>90.284584876344496</v>
      </c>
      <c r="O854" s="57">
        <f t="shared" si="241"/>
        <v>57.217860337364542</v>
      </c>
      <c r="P854" s="371">
        <f t="shared" si="242"/>
        <v>57.217860337364542</v>
      </c>
      <c r="Q854" s="371">
        <f t="shared" si="243"/>
        <v>-89.715415123655504</v>
      </c>
      <c r="R854" s="12">
        <f t="shared" si="244"/>
        <v>90.284584876344496</v>
      </c>
      <c r="S854" s="57">
        <f t="shared" si="245"/>
        <v>2.1588625382926729E-2</v>
      </c>
      <c r="T854" s="12">
        <f t="shared" si="228"/>
        <v>57.217860337364542</v>
      </c>
    </row>
    <row r="855" spans="1:20" x14ac:dyDescent="0.3">
      <c r="A855" s="57">
        <f t="shared" si="229"/>
        <v>136.16078607668069</v>
      </c>
      <c r="B855" s="12">
        <f t="shared" si="246"/>
        <v>21.670662159381852</v>
      </c>
      <c r="C855" s="57" t="str">
        <f t="shared" si="230"/>
        <v>3.60562370021757-723.17016854829i</v>
      </c>
      <c r="D855" s="57" t="str">
        <f t="shared" si="231"/>
        <v>3.47083332101664-489.617434946022i</v>
      </c>
      <c r="E855" s="57" t="str">
        <f t="shared" si="232"/>
        <v>162.469544635754+0.012932067918453i</v>
      </c>
      <c r="F855" s="57" t="str">
        <f t="shared" si="233"/>
        <v>3.07957957313381-9189.51268194351i</v>
      </c>
      <c r="G855" s="57" t="str">
        <f t="shared" si="234"/>
        <v>0.999999997906935-0.0000457500240260069i</v>
      </c>
      <c r="H855" s="57" t="str">
        <f t="shared" si="235"/>
        <v>550.002672067002-0.249455500013167i</v>
      </c>
      <c r="I855" s="57" t="str">
        <f t="shared" si="236"/>
        <v>-4.05280428495492-34219.8490380088i</v>
      </c>
      <c r="K855" s="57" t="str">
        <f t="shared" si="237"/>
        <v>0.00909086305464049-0.0000198411078560316i</v>
      </c>
      <c r="L855" s="57" t="str">
        <f t="shared" si="238"/>
        <v>0.00075-30.6010767617055i</v>
      </c>
      <c r="M855" s="57" t="str">
        <f t="shared" si="239"/>
        <v>0.00075-4.82159822926032i</v>
      </c>
      <c r="N855" s="57">
        <f t="shared" si="240"/>
        <v>90.285666248016497</v>
      </c>
      <c r="O855" s="57">
        <f t="shared" si="241"/>
        <v>57.184918014557752</v>
      </c>
      <c r="P855" s="371">
        <f t="shared" si="242"/>
        <v>57.184918014557752</v>
      </c>
      <c r="Q855" s="371">
        <f t="shared" si="243"/>
        <v>-89.714333751983503</v>
      </c>
      <c r="R855" s="12">
        <f t="shared" si="244"/>
        <v>90.285666248016497</v>
      </c>
      <c r="S855" s="57">
        <f t="shared" si="245"/>
        <v>2.1670662159381852E-2</v>
      </c>
      <c r="T855" s="12">
        <f t="shared" si="228"/>
        <v>57.184918014557752</v>
      </c>
    </row>
    <row r="856" spans="1:20" x14ac:dyDescent="0.3">
      <c r="A856" s="57">
        <f t="shared" si="229"/>
        <v>136.6781970637721</v>
      </c>
      <c r="B856" s="12">
        <f t="shared" si="246"/>
        <v>21.753010675587504</v>
      </c>
      <c r="C856" s="57" t="str">
        <f t="shared" si="230"/>
        <v>3.60562356879789-720.432582478885i</v>
      </c>
      <c r="D856" s="57" t="str">
        <f t="shared" si="231"/>
        <v>3.47083332092287-487.763933572798i</v>
      </c>
      <c r="E856" s="57" t="str">
        <f t="shared" si="232"/>
        <v>162.469544694187+0.0129812099384531i</v>
      </c>
      <c r="F856" s="57" t="str">
        <f t="shared" si="233"/>
        <v>3.07957957308474-9154.72472904597i</v>
      </c>
      <c r="G856" s="57" t="str">
        <f t="shared" si="234"/>
        <v>0.999999997890998-0.0000459238741165738i</v>
      </c>
      <c r="H856" s="57" t="str">
        <f t="shared" si="235"/>
        <v>550.002692413232-0.250403499244634i</v>
      </c>
      <c r="I856" s="57" t="str">
        <f t="shared" si="236"/>
        <v>-4.05280809804698-34090.3071802183i</v>
      </c>
      <c r="K856" s="57" t="str">
        <f t="shared" si="237"/>
        <v>0.00909086270410197-0.0000199165032491516i</v>
      </c>
      <c r="L856" s="57" t="str">
        <f t="shared" si="238"/>
        <v>0.00075-30.4852328767738i</v>
      </c>
      <c r="M856" s="57" t="str">
        <f t="shared" si="239"/>
        <v>0.00075-4.80334551629838i</v>
      </c>
      <c r="N856" s="57">
        <f t="shared" si="240"/>
        <v>90.286751728318862</v>
      </c>
      <c r="O856" s="57">
        <f t="shared" si="241"/>
        <v>57.151975703203206</v>
      </c>
      <c r="P856" s="371">
        <f t="shared" si="242"/>
        <v>57.151975703203206</v>
      </c>
      <c r="Q856" s="371">
        <f t="shared" si="243"/>
        <v>-89.713248271681138</v>
      </c>
      <c r="R856" s="12">
        <f t="shared" si="244"/>
        <v>90.286751728318862</v>
      </c>
      <c r="S856" s="57">
        <f t="shared" si="245"/>
        <v>2.1753010675587502E-2</v>
      </c>
      <c r="T856" s="12">
        <f t="shared" si="228"/>
        <v>57.151975703203206</v>
      </c>
    </row>
    <row r="857" spans="1:20" x14ac:dyDescent="0.3">
      <c r="A857" s="57">
        <f t="shared" si="229"/>
        <v>137.19757421261443</v>
      </c>
      <c r="B857" s="12">
        <f t="shared" si="246"/>
        <v>21.835672116154736</v>
      </c>
      <c r="C857" s="57" t="str">
        <f t="shared" si="230"/>
        <v>3.60562343637757-717.705360074054i</v>
      </c>
      <c r="D857" s="57" t="str">
        <f t="shared" si="231"/>
        <v>3.47083332082838-485.917448847514i</v>
      </c>
      <c r="E857" s="57" t="str">
        <f t="shared" si="232"/>
        <v>162.469544753066+0.013030538699982i</v>
      </c>
      <c r="F857" s="57" t="str">
        <f t="shared" si="233"/>
        <v>3.07957957303529-9120.06846993711i</v>
      </c>
      <c r="G857" s="57" t="str">
        <f t="shared" si="234"/>
        <v>0.999999997874939-0.0000460983848374765i</v>
      </c>
      <c r="H857" s="57" t="str">
        <f t="shared" si="235"/>
        <v>550.002712914381-0.251355101655097i</v>
      </c>
      <c r="I857" s="57" t="str">
        <f t="shared" si="236"/>
        <v>-4.05281194017215-33961.2557229411i</v>
      </c>
      <c r="K857" s="57" t="str">
        <f t="shared" si="237"/>
        <v>0.0090908623508944-0.0000199921851354197i</v>
      </c>
      <c r="L857" s="57" t="str">
        <f t="shared" si="238"/>
        <v>0.00075-30.3698275321515i</v>
      </c>
      <c r="M857" s="57" t="str">
        <f t="shared" si="239"/>
        <v>0.00075-4.78516190107431i</v>
      </c>
      <c r="N857" s="57">
        <f t="shared" si="240"/>
        <v>90.287841332857781</v>
      </c>
      <c r="O857" s="57">
        <f t="shared" si="241"/>
        <v>57.119033403388357</v>
      </c>
      <c r="P857" s="371">
        <f t="shared" si="242"/>
        <v>57.119033403388357</v>
      </c>
      <c r="Q857" s="371">
        <f t="shared" si="243"/>
        <v>-89.712158667142219</v>
      </c>
      <c r="R857" s="12">
        <f t="shared" si="244"/>
        <v>90.287841332857781</v>
      </c>
      <c r="S857" s="57">
        <f t="shared" si="245"/>
        <v>2.1835672116154736E-2</v>
      </c>
      <c r="T857" s="12">
        <f t="shared" si="228"/>
        <v>57.119033403388357</v>
      </c>
    </row>
    <row r="858" spans="1:20" x14ac:dyDescent="0.3">
      <c r="A858" s="57">
        <f t="shared" si="229"/>
        <v>137.71892499462237</v>
      </c>
      <c r="B858" s="12">
        <f t="shared" si="246"/>
        <v>21.918647670196126</v>
      </c>
      <c r="C858" s="57" t="str">
        <f t="shared" si="230"/>
        <v>3.60562330294888-714.988462101754i</v>
      </c>
      <c r="D858" s="57" t="str">
        <f t="shared" si="231"/>
        <v>3.47083332073316-484.077954207863i</v>
      </c>
      <c r="E858" s="57" t="str">
        <f t="shared" si="232"/>
        <v>162.469544812392+0.0130800549126788i</v>
      </c>
      <c r="F858" s="57" t="str">
        <f t="shared" si="233"/>
        <v>3.07957957298547-9085.54340607499i</v>
      </c>
      <c r="G858" s="57" t="str">
        <f t="shared" si="234"/>
        <v>0.999999997858758-0.0000462735586991102i</v>
      </c>
      <c r="H858" s="57" t="str">
        <f t="shared" si="235"/>
        <v>550.002733571642-0.252310320945644i</v>
      </c>
      <c r="I858" s="57" t="str">
        <f t="shared" si="236"/>
        <v>-4.05281581155485-33832.6928097295i</v>
      </c>
      <c r="K858" s="57" t="str">
        <f t="shared" si="237"/>
        <v>0.00909086199499726-0.0000200681546034022i</v>
      </c>
      <c r="L858" s="57" t="str">
        <f t="shared" si="238"/>
        <v>0.00075-30.2548590676943i</v>
      </c>
      <c r="M858" s="57" t="str">
        <f t="shared" si="239"/>
        <v>0.00075-4.76704712201066i</v>
      </c>
      <c r="N858" s="57">
        <f t="shared" si="240"/>
        <v>90.288935077298575</v>
      </c>
      <c r="O858" s="57">
        <f t="shared" si="241"/>
        <v>57.086091115200652</v>
      </c>
      <c r="P858" s="371">
        <f t="shared" si="242"/>
        <v>57.086091115200652</v>
      </c>
      <c r="Q858" s="371">
        <f t="shared" si="243"/>
        <v>-89.711064922701425</v>
      </c>
      <c r="R858" s="12">
        <f t="shared" si="244"/>
        <v>90.288935077298575</v>
      </c>
      <c r="S858" s="57">
        <f t="shared" si="245"/>
        <v>2.1918647670196127E-2</v>
      </c>
      <c r="T858" s="12">
        <f t="shared" si="228"/>
        <v>57.086091115200652</v>
      </c>
    </row>
    <row r="859" spans="1:20" x14ac:dyDescent="0.3">
      <c r="A859" s="57">
        <f t="shared" si="229"/>
        <v>138.24225690960193</v>
      </c>
      <c r="B859" s="12">
        <f t="shared" si="246"/>
        <v>22.001938531342873</v>
      </c>
      <c r="C859" s="57" t="str">
        <f t="shared" si="230"/>
        <v>3.60562316850423-712.281849478524i</v>
      </c>
      <c r="D859" s="57" t="str">
        <f t="shared" si="231"/>
        <v>3.4708333206372-482.2454231921i</v>
      </c>
      <c r="E859" s="57" t="str">
        <f t="shared" si="232"/>
        <v>162.46954487217+0.0131297592888791i</v>
      </c>
      <c r="F859" s="57" t="str">
        <f t="shared" si="233"/>
        <v>3.07957957293524-9051.14904080499i</v>
      </c>
      <c r="G859" s="57" t="str">
        <f t="shared" si="234"/>
        <v>0.999999997842453-0.0000464493982214096i</v>
      </c>
      <c r="H859" s="57" t="str">
        <f t="shared" si="235"/>
        <v>550.002754386189-0.253269170869417i</v>
      </c>
      <c r="I859" s="57" t="str">
        <f t="shared" si="236"/>
        <v>-4.05281971241506-33704.6165911619i</v>
      </c>
      <c r="K859" s="57" t="str">
        <f t="shared" si="237"/>
        <v>0.00909086163639029-0.0000201444127458021i</v>
      </c>
      <c r="L859" s="57" t="str">
        <f t="shared" si="238"/>
        <v>0.00075-30.140325829542i</v>
      </c>
      <c r="M859" s="57" t="str">
        <f t="shared" si="239"/>
        <v>0.00075-4.74900091852028i</v>
      </c>
      <c r="N859" s="57">
        <f t="shared" si="240"/>
        <v>90.290032977366081</v>
      </c>
      <c r="O859" s="57">
        <f t="shared" si="241"/>
        <v>57.053148838728973</v>
      </c>
      <c r="P859" s="371">
        <f t="shared" si="242"/>
        <v>57.053148838728973</v>
      </c>
      <c r="Q859" s="371">
        <f t="shared" si="243"/>
        <v>-89.709967022633919</v>
      </c>
      <c r="R859" s="12">
        <f t="shared" si="244"/>
        <v>90.290032977366081</v>
      </c>
      <c r="S859" s="57">
        <f t="shared" si="245"/>
        <v>2.2001938531342871E-2</v>
      </c>
      <c r="T859" s="12">
        <f t="shared" si="228"/>
        <v>57.053148838728973</v>
      </c>
    </row>
    <row r="860" spans="1:20" x14ac:dyDescent="0.3">
      <c r="A860" s="57">
        <f t="shared" si="229"/>
        <v>138.76757748585842</v>
      </c>
      <c r="B860" s="12">
        <f t="shared" si="246"/>
        <v>22.085545897761975</v>
      </c>
      <c r="C860" s="57" t="str">
        <f t="shared" si="230"/>
        <v>3.60562303303591-709.585483268826i</v>
      </c>
      <c r="D860" s="57" t="str">
        <f t="shared" si="231"/>
        <v>3.47083332054054-480.419829438653i</v>
      </c>
      <c r="E860" s="57" t="str">
        <f t="shared" si="232"/>
        <v>162.469544932403+0.0131796525436261i</v>
      </c>
      <c r="F860" s="57" t="str">
        <f t="shared" si="233"/>
        <v>3.07957957288466-9016.88487935268i</v>
      </c>
      <c r="G860" s="57" t="str">
        <f t="shared" si="234"/>
        <v>0.999999997826025-0.0000466259059338848i</v>
      </c>
      <c r="H860" s="57" t="str">
        <f t="shared" si="235"/>
        <v>550.002775359227-0.254231665232i</v>
      </c>
      <c r="I860" s="57" t="str">
        <f t="shared" si="236"/>
        <v>-4.05282364297843-33577.0252248197i</v>
      </c>
      <c r="K860" s="57" t="str">
        <f t="shared" si="237"/>
        <v>0.00909086127505276-0.0000202209606594725i</v>
      </c>
      <c r="L860" s="57" t="str">
        <f t="shared" si="238"/>
        <v>0.00075-30.0262261700957i</v>
      </c>
      <c r="M860" s="57" t="str">
        <f t="shared" si="239"/>
        <v>0.00075-4.73102303100247i</v>
      </c>
      <c r="N860" s="57">
        <f t="shared" si="240"/>
        <v>90.291135048844779</v>
      </c>
      <c r="O860" s="57">
        <f t="shared" si="241"/>
        <v>57.020206574062414</v>
      </c>
      <c r="P860" s="371">
        <f t="shared" si="242"/>
        <v>57.020206574062414</v>
      </c>
      <c r="Q860" s="371">
        <f t="shared" si="243"/>
        <v>-89.708864951155221</v>
      </c>
      <c r="R860" s="12">
        <f t="shared" si="244"/>
        <v>90.291135048844779</v>
      </c>
      <c r="S860" s="57">
        <f t="shared" si="245"/>
        <v>2.2085545897761974E-2</v>
      </c>
      <c r="T860" s="12">
        <f t="shared" si="228"/>
        <v>57.020206574062414</v>
      </c>
    </row>
    <row r="861" spans="1:20" x14ac:dyDescent="0.3">
      <c r="A861" s="57">
        <f t="shared" si="229"/>
        <v>139.2948942803047</v>
      </c>
      <c r="B861" s="12">
        <f t="shared" si="246"/>
        <v>22.169470972173471</v>
      </c>
      <c r="C861" s="57" t="str">
        <f t="shared" si="230"/>
        <v>3.60562289653603-706.899324684518i</v>
      </c>
      <c r="D861" s="57" t="str">
        <f t="shared" si="231"/>
        <v>3.47083332044311-478.601146685738i</v>
      </c>
      <c r="E861" s="57" t="str">
        <f t="shared" si="232"/>
        <v>162.469544993095+0.0132297353946804i</v>
      </c>
      <c r="F861" s="57" t="str">
        <f t="shared" si="233"/>
        <v>3.07957957283366-8982.75042881648i</v>
      </c>
      <c r="G861" s="57" t="str">
        <f t="shared" si="234"/>
        <v>0.999999997809471-0.0000468030843756589i</v>
      </c>
      <c r="H861" s="57" t="str">
        <f t="shared" si="235"/>
        <v>550.002796491965-0.255197817891536i</v>
      </c>
      <c r="I861" s="57" t="str">
        <f t="shared" si="236"/>
        <v>-4.05282760347213-33449.9168752578i</v>
      </c>
      <c r="K861" s="57" t="str">
        <f t="shared" si="237"/>
        <v>0.00909086091096381-0.0000202977994454332i</v>
      </c>
      <c r="L861" s="57" t="str">
        <f t="shared" si="238"/>
        <v>0.00075-29.9125584479934i</v>
      </c>
      <c r="M861" s="57" t="str">
        <f t="shared" si="239"/>
        <v>0.00075-4.71311320083929i</v>
      </c>
      <c r="N861" s="57">
        <f t="shared" si="240"/>
        <v>90.292241307579047</v>
      </c>
      <c r="O861" s="57">
        <f t="shared" si="241"/>
        <v>56.987264321290773</v>
      </c>
      <c r="P861" s="371">
        <f t="shared" si="242"/>
        <v>56.987264321290773</v>
      </c>
      <c r="Q861" s="371">
        <f t="shared" si="243"/>
        <v>-89.707758692420953</v>
      </c>
      <c r="R861" s="12">
        <f t="shared" si="244"/>
        <v>90.292241307579047</v>
      </c>
      <c r="S861" s="57">
        <f t="shared" si="245"/>
        <v>2.216947097217347E-2</v>
      </c>
      <c r="T861" s="12">
        <f t="shared" si="228"/>
        <v>56.987264321290773</v>
      </c>
    </row>
    <row r="862" spans="1:20" x14ac:dyDescent="0.3">
      <c r="A862" s="57">
        <f t="shared" si="229"/>
        <v>139.82421487856988</v>
      </c>
      <c r="B862" s="12">
        <f t="shared" si="246"/>
        <v>22.253714961867733</v>
      </c>
      <c r="C862" s="57" t="str">
        <f t="shared" si="230"/>
        <v>3.60562275899686-704.223335084324i</v>
      </c>
      <c r="D862" s="57" t="str">
        <f t="shared" si="231"/>
        <v>3.47083332034496-476.789348770998i</v>
      </c>
      <c r="E862" s="57" t="str">
        <f t="shared" si="232"/>
        <v>162.46954505425+0.0132800085625297i</v>
      </c>
      <c r="F862" s="57" t="str">
        <f t="shared" si="233"/>
        <v>3.07957957278231-8948.74519816098i</v>
      </c>
      <c r="G862" s="57" t="str">
        <f t="shared" si="234"/>
        <v>0.999999997792792-0.0000469809360955028i</v>
      </c>
      <c r="H862" s="57" t="str">
        <f t="shared" si="235"/>
        <v>550.002817785612-0.256167642758878i</v>
      </c>
      <c r="I862" s="57" t="str">
        <f t="shared" si="236"/>
        <v>-4.05283159412172-33323.2897139801i</v>
      </c>
      <c r="K862" s="57" t="str">
        <f t="shared" si="237"/>
        <v>0.00909086054410263-0.0000203749302088877i</v>
      </c>
      <c r="L862" s="57" t="str">
        <f t="shared" si="238"/>
        <v>0.00075-29.7993210280866i</v>
      </c>
      <c r="M862" s="57" t="str">
        <f t="shared" si="239"/>
        <v>0.00075-4.69527117039179i</v>
      </c>
      <c r="N862" s="57">
        <f t="shared" si="240"/>
        <v>90.29335176947346</v>
      </c>
      <c r="O862" s="57">
        <f t="shared" si="241"/>
        <v>56.954322080504809</v>
      </c>
      <c r="P862" s="371">
        <f t="shared" si="242"/>
        <v>56.954322080504809</v>
      </c>
      <c r="Q862" s="371">
        <f t="shared" si="243"/>
        <v>-89.70664823052654</v>
      </c>
      <c r="R862" s="12">
        <f t="shared" si="244"/>
        <v>90.29335176947346</v>
      </c>
      <c r="S862" s="57">
        <f t="shared" si="245"/>
        <v>2.2253714961867732E-2</v>
      </c>
      <c r="T862" s="12">
        <f t="shared" si="228"/>
        <v>56.954322080504809</v>
      </c>
    </row>
    <row r="863" spans="1:20" x14ac:dyDescent="0.3">
      <c r="A863" s="57">
        <f t="shared" si="229"/>
        <v>140.35554689510843</v>
      </c>
      <c r="B863" s="12">
        <f t="shared" si="246"/>
        <v>22.338279078722831</v>
      </c>
      <c r="C863" s="57" t="str">
        <f t="shared" si="230"/>
        <v>3.60562262041039-701.557475973221i</v>
      </c>
      <c r="D863" s="57" t="str">
        <f t="shared" si="231"/>
        <v>3.47083332024607-474.984409631112i</v>
      </c>
      <c r="E863" s="57" t="str">
        <f t="shared" si="232"/>
        <v>162.46954511587+0.0133304727704009i</v>
      </c>
      <c r="F863" s="57" t="str">
        <f t="shared" si="233"/>
        <v>3.07957957273055-8914.86869820948i</v>
      </c>
      <c r="G863" s="57" t="str">
        <f t="shared" si="234"/>
        <v>0.999999997775985-0.000047159463651873i</v>
      </c>
      <c r="H863" s="57" t="str">
        <f t="shared" si="235"/>
        <v>550.002839241401-0.257141153797935i</v>
      </c>
      <c r="I863" s="57" t="str">
        <f t="shared" si="236"/>
        <v>-4.05283561515967-33197.1419194125i</v>
      </c>
      <c r="K863" s="57" t="str">
        <f t="shared" si="237"/>
        <v>0.00909086017444797-0.0000204523540592365i</v>
      </c>
      <c r="L863" s="57" t="str">
        <f t="shared" si="238"/>
        <v>0.00075-29.6865122814172i</v>
      </c>
      <c r="M863" s="57" t="str">
        <f t="shared" si="239"/>
        <v>0.00075-4.67749668299641i</v>
      </c>
      <c r="N863" s="57">
        <f t="shared" si="240"/>
        <v>90.294466450492848</v>
      </c>
      <c r="O863" s="57">
        <f t="shared" si="241"/>
        <v>56.921379851795606</v>
      </c>
      <c r="P863" s="371">
        <f t="shared" si="242"/>
        <v>56.921379851795606</v>
      </c>
      <c r="Q863" s="371">
        <f t="shared" si="243"/>
        <v>-89.705533549507152</v>
      </c>
      <c r="R863" s="12">
        <f t="shared" si="244"/>
        <v>90.294466450492848</v>
      </c>
      <c r="S863" s="57">
        <f t="shared" si="245"/>
        <v>2.2338279078722829E-2</v>
      </c>
      <c r="T863" s="12">
        <f t="shared" si="228"/>
        <v>56.921379851795606</v>
      </c>
    </row>
    <row r="864" spans="1:20" x14ac:dyDescent="0.3">
      <c r="A864" s="57">
        <f t="shared" si="229"/>
        <v>140.88889797330987</v>
      </c>
      <c r="B864" s="12">
        <f t="shared" si="246"/>
        <v>22.423164539221979</v>
      </c>
      <c r="C864" s="57" t="str">
        <f t="shared" si="230"/>
        <v>3.60562248076864-698.901709001929i</v>
      </c>
      <c r="D864" s="57" t="str">
        <f t="shared" si="231"/>
        <v>3.47083332014641-473.186303301419i</v>
      </c>
      <c r="E864" s="57" t="str">
        <f t="shared" si="232"/>
        <v>162.469545177958+0.0133811287442679i</v>
      </c>
      <c r="F864" s="57" t="str">
        <f t="shared" si="233"/>
        <v>3.07957957267839-8881.12044163708i</v>
      </c>
      <c r="G864" s="57" t="str">
        <f t="shared" si="234"/>
        <v>0.99999999775905-0.0000473386696129485i</v>
      </c>
      <c r="H864" s="57" t="str">
        <f t="shared" si="235"/>
        <v>550.00286086056-0.258118365025695i</v>
      </c>
      <c r="I864" s="57" t="str">
        <f t="shared" si="236"/>
        <v>-4.05283966681461-33071.4716768762i</v>
      </c>
      <c r="K864" s="57" t="str">
        <f t="shared" si="237"/>
        <v>0.00909085980197868-0.0000205300721100959i</v>
      </c>
      <c r="L864" s="57" t="str">
        <f t="shared" si="238"/>
        <v>0.00075-29.5741305851934i</v>
      </c>
      <c r="M864" s="57" t="str">
        <f t="shared" si="239"/>
        <v>0.00075-4.65978948296115i</v>
      </c>
      <c r="N864" s="57">
        <f t="shared" si="240"/>
        <v>90.295585366662692</v>
      </c>
      <c r="O864" s="57">
        <f t="shared" si="241"/>
        <v>56.888437635255087</v>
      </c>
      <c r="P864" s="371">
        <f t="shared" si="242"/>
        <v>56.888437635255087</v>
      </c>
      <c r="Q864" s="371">
        <f t="shared" si="243"/>
        <v>-89.704414633337308</v>
      </c>
      <c r="R864" s="12">
        <f t="shared" si="244"/>
        <v>90.295585366662692</v>
      </c>
      <c r="S864" s="57">
        <f t="shared" si="245"/>
        <v>2.2423164539221978E-2</v>
      </c>
      <c r="T864" s="12">
        <f t="shared" si="228"/>
        <v>56.888437635255087</v>
      </c>
    </row>
    <row r="865" spans="1:20" x14ac:dyDescent="0.3">
      <c r="A865" s="57">
        <f t="shared" si="229"/>
        <v>141.42427578560844</v>
      </c>
      <c r="B865" s="12">
        <f t="shared" si="246"/>
        <v>22.508372564471024</v>
      </c>
      <c r="C865" s="57" t="str">
        <f t="shared" si="230"/>
        <v>3.60562234006366-696.255995966362i</v>
      </c>
      <c r="D865" s="57" t="str">
        <f t="shared" si="231"/>
        <v>3.47083332004601-471.395003915562i</v>
      </c>
      <c r="E865" s="57" t="str">
        <f t="shared" si="232"/>
        <v>162.46954524052+0.0134319772128652i</v>
      </c>
      <c r="F865" s="57" t="str">
        <f t="shared" si="233"/>
        <v>3.07957957262585-8847.49994296391i</v>
      </c>
      <c r="G865" s="57" t="str">
        <f t="shared" si="234"/>
        <v>0.999999997741987-0.0000475185565566669i</v>
      </c>
      <c r="H865" s="57" t="str">
        <f t="shared" si="235"/>
        <v>550.002882644336-0.259099290512597i</v>
      </c>
      <c r="I865" s="57" t="str">
        <f t="shared" si="236"/>
        <v>-4.05284374932168-32946.277178563i</v>
      </c>
      <c r="K865" s="57" t="str">
        <f t="shared" si="237"/>
        <v>0.00909085942667326-0.0000206080854793117i</v>
      </c>
      <c r="L865" s="57" t="str">
        <f t="shared" si="238"/>
        <v>0.00075-29.462174322767i</v>
      </c>
      <c r="M865" s="57" t="str">
        <f t="shared" si="239"/>
        <v>0.00075-4.64214931556202i</v>
      </c>
      <c r="N865" s="57">
        <f t="shared" si="240"/>
        <v>90.296708534069253</v>
      </c>
      <c r="O865" s="57">
        <f t="shared" si="241"/>
        <v>56.855495430976077</v>
      </c>
      <c r="P865" s="371">
        <f t="shared" si="242"/>
        <v>56.855495430976077</v>
      </c>
      <c r="Q865" s="371">
        <f t="shared" si="243"/>
        <v>-89.703291465930747</v>
      </c>
      <c r="R865" s="12">
        <f t="shared" si="244"/>
        <v>90.296708534069253</v>
      </c>
      <c r="S865" s="57">
        <f t="shared" si="245"/>
        <v>2.2508372564471024E-2</v>
      </c>
      <c r="T865" s="12">
        <f t="shared" si="228"/>
        <v>56.855495430976077</v>
      </c>
    </row>
    <row r="866" spans="1:20" x14ac:dyDescent="0.3">
      <c r="A866" s="57">
        <f t="shared" si="229"/>
        <v>141.96168803359376</v>
      </c>
      <c r="B866" s="12">
        <f t="shared" si="246"/>
        <v>22.593904380216014</v>
      </c>
      <c r="C866" s="57" t="str">
        <f t="shared" si="230"/>
        <v>3.60562219828727-693.620298807033i</v>
      </c>
      <c r="D866" s="57" t="str">
        <f t="shared" si="231"/>
        <v>3.47083331994482-469.610485705091i</v>
      </c>
      <c r="E866" s="57" t="str">
        <f t="shared" si="232"/>
        <v>162.469545303559+0.0134830189076957i</v>
      </c>
      <c r="F866" s="57" t="str">
        <f t="shared" si="233"/>
        <v>3.0795795725729-8814.00671854766i</v>
      </c>
      <c r="G866" s="57" t="str">
        <f t="shared" si="234"/>
        <v>0.999999997724793-0.0000476991270707621i</v>
      </c>
      <c r="H866" s="57" t="str">
        <f t="shared" si="235"/>
        <v>550.002904593986-0.260083944382627i</v>
      </c>
      <c r="I866" s="57" t="str">
        <f t="shared" si="236"/>
        <v>-4.05284786291558-32821.5566235078i</v>
      </c>
      <c r="K866" s="57" t="str">
        <f t="shared" si="237"/>
        <v>0.00909085904851008-0.0000206863952889764i</v>
      </c>
      <c r="L866" s="57" t="str">
        <f t="shared" si="238"/>
        <v>0.00075-29.3506418836092i</v>
      </c>
      <c r="M866" s="57" t="str">
        <f t="shared" si="239"/>
        <v>0.00075-4.62457592703927i</v>
      </c>
      <c r="N866" s="57">
        <f t="shared" si="240"/>
        <v>90.297835968859872</v>
      </c>
      <c r="O866" s="57">
        <f t="shared" si="241"/>
        <v>56.822553239051707</v>
      </c>
      <c r="P866" s="371">
        <f t="shared" si="242"/>
        <v>56.822553239051707</v>
      </c>
      <c r="Q866" s="371">
        <f t="shared" si="243"/>
        <v>-89.702164031140128</v>
      </c>
      <c r="R866" s="12">
        <f t="shared" si="244"/>
        <v>90.297835968859872</v>
      </c>
      <c r="S866" s="57">
        <f t="shared" si="245"/>
        <v>2.2593904380216013E-2</v>
      </c>
      <c r="T866" s="12">
        <f t="shared" si="228"/>
        <v>56.822553239051707</v>
      </c>
    </row>
    <row r="867" spans="1:20" x14ac:dyDescent="0.3">
      <c r="A867" s="57">
        <f t="shared" si="229"/>
        <v>142.50114244812141</v>
      </c>
      <c r="B867" s="12">
        <f t="shared" si="246"/>
        <v>22.679761216860836</v>
      </c>
      <c r="C867" s="57" t="str">
        <f t="shared" si="230"/>
        <v>3.60562205543138-690.994579608572i</v>
      </c>
      <c r="D867" s="57" t="str">
        <f t="shared" si="231"/>
        <v>3.47083331984289-467.832722999121i</v>
      </c>
      <c r="E867" s="57" t="str">
        <f t="shared" si="232"/>
        <v>162.469545367077+0.0135342545630426i</v>
      </c>
      <c r="F867" s="57" t="str">
        <f t="shared" si="233"/>
        <v>3.07957957251955-8780.64028657722i</v>
      </c>
      <c r="G867" s="57" t="str">
        <f t="shared" si="234"/>
        <v>0.999999997707469-0.0000478803837528015i</v>
      </c>
      <c r="H867" s="57" t="str">
        <f t="shared" si="235"/>
        <v>550.002926710764-0.261072340813518i</v>
      </c>
      <c r="I867" s="57" t="str">
        <f t="shared" si="236"/>
        <v>-4.05285200783131-32697.3082175636i</v>
      </c>
      <c r="K867" s="57" t="str">
        <f t="shared" si="237"/>
        <v>0.00909085866746751-0.0000207650026654458i</v>
      </c>
      <c r="L867" s="57" t="str">
        <f t="shared" si="238"/>
        <v>0.00075-29.2395316632888i</v>
      </c>
      <c r="M867" s="57" t="str">
        <f t="shared" si="239"/>
        <v>0.00075-4.60706906459381i</v>
      </c>
      <c r="N867" s="57">
        <f t="shared" si="240"/>
        <v>90.298967687243163</v>
      </c>
      <c r="O867" s="57">
        <f t="shared" si="241"/>
        <v>56.789611059576266</v>
      </c>
      <c r="P867" s="371">
        <f t="shared" si="242"/>
        <v>56.789611059576266</v>
      </c>
      <c r="Q867" s="371">
        <f t="shared" si="243"/>
        <v>-89.701032312756837</v>
      </c>
      <c r="R867" s="12">
        <f t="shared" si="244"/>
        <v>90.298967687243163</v>
      </c>
      <c r="S867" s="57">
        <f t="shared" si="245"/>
        <v>2.2679761216860835E-2</v>
      </c>
      <c r="T867" s="12">
        <f t="shared" si="228"/>
        <v>56.789611059576266</v>
      </c>
    </row>
    <row r="868" spans="1:20" x14ac:dyDescent="0.3">
      <c r="A868" s="57">
        <f t="shared" si="229"/>
        <v>143.04264678942428</v>
      </c>
      <c r="B868" s="12">
        <f t="shared" si="246"/>
        <v>22.765944309484908</v>
      </c>
      <c r="C868" s="57" t="str">
        <f t="shared" si="230"/>
        <v>3.6056219114877-688.378800599113i</v>
      </c>
      <c r="D868" s="57" t="str">
        <f t="shared" si="231"/>
        <v>3.47083331974016-466.061690223932i</v>
      </c>
      <c r="E868" s="57" t="str">
        <f t="shared" si="232"/>
        <v>162.469545431079+0.0135856849159796i</v>
      </c>
      <c r="F868" s="57" t="str">
        <f t="shared" si="233"/>
        <v>3.0795795724658-8747.40016706512i</v>
      </c>
      <c r="G868" s="57" t="str">
        <f t="shared" si="234"/>
        <v>0.999999997690012-0.0000480623292102232i</v>
      </c>
      <c r="H868" s="57" t="str">
        <f t="shared" si="235"/>
        <v>550.00294899595-0.262064494037054i</v>
      </c>
      <c r="I868" s="57" t="str">
        <f t="shared" si="236"/>
        <v>-4.05285618430853-32573.5301733753i</v>
      </c>
      <c r="K868" s="57" t="str">
        <f t="shared" si="237"/>
        <v>0.00909085828352353-0.0000208439087393535i</v>
      </c>
      <c r="L868" s="57" t="str">
        <f t="shared" si="238"/>
        <v>0.00075-29.1288420634477i</v>
      </c>
      <c r="M868" s="57" t="str">
        <f t="shared" si="239"/>
        <v>0.00075-4.58962847638356i</v>
      </c>
      <c r="N868" s="57">
        <f t="shared" si="240"/>
        <v>90.300103705489207</v>
      </c>
      <c r="O868" s="57">
        <f t="shared" si="241"/>
        <v>56.756668892644385</v>
      </c>
      <c r="P868" s="371">
        <f t="shared" si="242"/>
        <v>56.756668892644385</v>
      </c>
      <c r="Q868" s="371">
        <f t="shared" si="243"/>
        <v>-89.699896294510793</v>
      </c>
      <c r="R868" s="12">
        <f t="shared" si="244"/>
        <v>90.300103705489207</v>
      </c>
      <c r="S868" s="57">
        <f t="shared" si="245"/>
        <v>2.276594430948491E-2</v>
      </c>
      <c r="T868" s="12">
        <f t="shared" si="228"/>
        <v>56.756668892644385</v>
      </c>
    </row>
    <row r="869" spans="1:20" x14ac:dyDescent="0.3">
      <c r="A869" s="57">
        <f t="shared" si="229"/>
        <v>143.5862088472241</v>
      </c>
      <c r="B869" s="12">
        <f t="shared" si="246"/>
        <v>22.852454897860952</v>
      </c>
      <c r="C869" s="57" t="str">
        <f t="shared" si="230"/>
        <v>3.60562176644801-685.772924149796i</v>
      </c>
      <c r="D869" s="57" t="str">
        <f t="shared" si="231"/>
        <v>3.47083331963666-464.297361902624i</v>
      </c>
      <c r="E869" s="57" t="str">
        <f t="shared" si="232"/>
        <v>162.469545495568+0.0136373107063816i</v>
      </c>
      <c r="F869" s="57" t="str">
        <f t="shared" si="233"/>
        <v>3.07957957241162-8714.28588184114i</v>
      </c>
      <c r="G869" s="57" t="str">
        <f t="shared" si="234"/>
        <v>0.999999997672423-0.0000482449660603734i</v>
      </c>
      <c r="H869" s="57" t="str">
        <f t="shared" si="235"/>
        <v>550.002971450824-0.263060418339201i</v>
      </c>
      <c r="I869" s="57" t="str">
        <f t="shared" si="236"/>
        <v>-4.05286039258856-32450.2207103542i</v>
      </c>
      <c r="K869" s="57" t="str">
        <f t="shared" si="237"/>
        <v>0.00909085789665604-0.0000209231146456283i</v>
      </c>
      <c r="L869" s="57" t="str">
        <f t="shared" si="238"/>
        <v>0.00075-29.0185714917789i</v>
      </c>
      <c r="M869" s="57" t="str">
        <f t="shared" si="239"/>
        <v>0.00075-4.57225391151978i</v>
      </c>
      <c r="N869" s="57">
        <f t="shared" si="240"/>
        <v>90.301244039929841</v>
      </c>
      <c r="O869" s="57">
        <f t="shared" si="241"/>
        <v>56.723726738351544</v>
      </c>
      <c r="P869" s="371">
        <f t="shared" si="242"/>
        <v>56.723726738351544</v>
      </c>
      <c r="Q869" s="371">
        <f t="shared" si="243"/>
        <v>-89.698755960070159</v>
      </c>
      <c r="R869" s="12">
        <f t="shared" si="244"/>
        <v>90.301244039929841</v>
      </c>
      <c r="S869" s="57">
        <f t="shared" si="245"/>
        <v>2.285245489786095E-2</v>
      </c>
      <c r="T869" s="12">
        <f t="shared" si="228"/>
        <v>56.723726738351544</v>
      </c>
    </row>
    <row r="870" spans="1:20" x14ac:dyDescent="0.3">
      <c r="A870" s="57">
        <f t="shared" si="229"/>
        <v>144.13183644084356</v>
      </c>
      <c r="B870" s="12">
        <f t="shared" si="246"/>
        <v>22.939294226472825</v>
      </c>
      <c r="C870" s="57" t="str">
        <f t="shared" si="230"/>
        <v>3.60562162030389-683.176912774222i</v>
      </c>
      <c r="D870" s="57" t="str">
        <f t="shared" si="231"/>
        <v>3.47083331953235-462.539712654743i</v>
      </c>
      <c r="E870" s="57" t="str">
        <f t="shared" si="232"/>
        <v>162.469545560548+0.0136891326769354i</v>
      </c>
      <c r="F870" s="57" t="str">
        <f t="shared" si="233"/>
        <v>3.07957957235704-8681.29695454515i</v>
      </c>
      <c r="G870" s="57" t="str">
        <f t="shared" si="234"/>
        <v>0.9999999976547-0.0000484282969305445i</v>
      </c>
      <c r="H870" s="57" t="str">
        <f t="shared" si="235"/>
        <v>550.002994076677-0.264060128060282i</v>
      </c>
      <c r="I870" s="57" t="str">
        <f t="shared" si="236"/>
        <v>-4.05286463291147-32327.3780546521i</v>
      </c>
      <c r="K870" s="57" t="str">
        <f t="shared" si="237"/>
        <v>0.00909085750684285-0.0000210026215235113i</v>
      </c>
      <c r="L870" s="57" t="str">
        <f t="shared" si="238"/>
        <v>0.00075-28.9087183620033i</v>
      </c>
      <c r="M870" s="57" t="str">
        <f t="shared" si="239"/>
        <v>0.00075-4.55494512006354i</v>
      </c>
      <c r="N870" s="57">
        <f t="shared" si="240"/>
        <v>90.302388706958894</v>
      </c>
      <c r="O870" s="57">
        <f t="shared" si="241"/>
        <v>56.69078459679406</v>
      </c>
      <c r="P870" s="371">
        <f t="shared" si="242"/>
        <v>56.69078459679406</v>
      </c>
      <c r="Q870" s="371">
        <f t="shared" si="243"/>
        <v>-89.697611293041106</v>
      </c>
      <c r="R870" s="12">
        <f t="shared" si="244"/>
        <v>90.302388706958894</v>
      </c>
      <c r="S870" s="57">
        <f t="shared" si="245"/>
        <v>2.2939294226472826E-2</v>
      </c>
      <c r="T870" s="12">
        <f t="shared" si="228"/>
        <v>56.69078459679406</v>
      </c>
    </row>
    <row r="871" spans="1:20" x14ac:dyDescent="0.3">
      <c r="A871" s="57">
        <f t="shared" si="229"/>
        <v>144.67953741931876</v>
      </c>
      <c r="B871" s="12">
        <f t="shared" si="246"/>
        <v>23.026463544533421</v>
      </c>
      <c r="C871" s="57" t="str">
        <f t="shared" si="230"/>
        <v>3.60562147304702-680.590729127892i</v>
      </c>
      <c r="D871" s="57" t="str">
        <f t="shared" si="231"/>
        <v>3.47083331942727-460.788717195916i</v>
      </c>
      <c r="E871" s="57" t="str">
        <f t="shared" si="232"/>
        <v>162.469545626023+0.01374115157315i</v>
      </c>
      <c r="F871" s="57" t="str">
        <f t="shared" si="233"/>
        <v>3.07957957230204-8648.43291062041i</v>
      </c>
      <c r="G871" s="57" t="str">
        <f t="shared" si="234"/>
        <v>0.999999997636842-0.0000486123244580125i</v>
      </c>
      <c r="H871" s="57" t="str">
        <f t="shared" si="235"/>
        <v>550.003016874812-0.26506363759529i</v>
      </c>
      <c r="I871" s="57" t="str">
        <f t="shared" si="236"/>
        <v>-4.05286890552296-32205.0004391366i</v>
      </c>
      <c r="K871" s="57" t="str">
        <f t="shared" si="237"/>
        <v>0.00909085711406146-0.00002108243051657i</v>
      </c>
      <c r="L871" s="57" t="str">
        <f t="shared" si="238"/>
        <v>0.00075-28.7992810938467i</v>
      </c>
      <c r="M871" s="57" t="str">
        <f t="shared" si="239"/>
        <v>0.00075-4.53770185302206i</v>
      </c>
      <c r="N871" s="57">
        <f t="shared" si="240"/>
        <v>90.303537723032406</v>
      </c>
      <c r="O871" s="57">
        <f t="shared" si="241"/>
        <v>56.657842468068878</v>
      </c>
      <c r="P871" s="371">
        <f t="shared" si="242"/>
        <v>56.657842468068878</v>
      </c>
      <c r="Q871" s="371">
        <f t="shared" si="243"/>
        <v>-89.696462276967594</v>
      </c>
      <c r="R871" s="12">
        <f t="shared" si="244"/>
        <v>90.303537723032406</v>
      </c>
      <c r="S871" s="57">
        <f t="shared" si="245"/>
        <v>2.3026463544533422E-2</v>
      </c>
      <c r="T871" s="12">
        <f t="shared" si="228"/>
        <v>56.657842468068878</v>
      </c>
    </row>
    <row r="872" spans="1:20" x14ac:dyDescent="0.3">
      <c r="A872" s="57">
        <f t="shared" si="229"/>
        <v>145.22931966151216</v>
      </c>
      <c r="B872" s="12">
        <f t="shared" si="246"/>
        <v>23.113964106002648</v>
      </c>
      <c r="C872" s="57" t="str">
        <f t="shared" si="230"/>
        <v>3.60562132466889-678.014336007688i</v>
      </c>
      <c r="D872" s="57" t="str">
        <f t="shared" si="231"/>
        <v>3.47083331932139-459.044350337484i</v>
      </c>
      <c r="E872" s="57" t="str">
        <f t="shared" si="232"/>
        <v>162.469545691997+0.0137933681433678i</v>
      </c>
      <c r="F872" s="57" t="str">
        <f t="shared" si="233"/>
        <v>3.07957957224664-8615.69327730659i</v>
      </c>
      <c r="G872" s="57" t="str">
        <f t="shared" si="234"/>
        <v>0.999999997618848-0.0000487970512900749i</v>
      </c>
      <c r="H872" s="57" t="str">
        <f t="shared" si="235"/>
        <v>550.003039846542-0.266070961394001i</v>
      </c>
      <c r="I872" s="57" t="str">
        <f t="shared" si="236"/>
        <v>-4.05287321066812-32083.0861033644i</v>
      </c>
      <c r="K872" s="57" t="str">
        <f t="shared" si="237"/>
        <v>0.00909085671828929-0.0000211625427727169i</v>
      </c>
      <c r="L872" s="57" t="str">
        <f t="shared" si="238"/>
        <v>0.00075-28.6902581130172i</v>
      </c>
      <c r="M872" s="57" t="str">
        <f t="shared" si="239"/>
        <v>0.00075-4.52052386234515i</v>
      </c>
      <c r="N872" s="57">
        <f t="shared" si="240"/>
        <v>90.304691104668819</v>
      </c>
      <c r="O872" s="57">
        <f t="shared" si="241"/>
        <v>56.624900352273713</v>
      </c>
      <c r="P872" s="371">
        <f t="shared" si="242"/>
        <v>56.624900352273713</v>
      </c>
      <c r="Q872" s="371">
        <f t="shared" si="243"/>
        <v>-89.695308895331181</v>
      </c>
      <c r="R872" s="12">
        <f t="shared" si="244"/>
        <v>90.304691104668819</v>
      </c>
      <c r="S872" s="57">
        <f t="shared" si="245"/>
        <v>2.3113964106002648E-2</v>
      </c>
      <c r="T872" s="12">
        <f t="shared" si="228"/>
        <v>56.624900352273713</v>
      </c>
    </row>
    <row r="873" spans="1:20" x14ac:dyDescent="0.3">
      <c r="A873" s="57">
        <f t="shared" si="229"/>
        <v>145.78119107622592</v>
      </c>
      <c r="B873" s="12">
        <f t="shared" si="246"/>
        <v>23.201797169605459</v>
      </c>
      <c r="C873" s="57" t="str">
        <f t="shared" si="230"/>
        <v>3.60562117516095-675.447696351325i</v>
      </c>
      <c r="D873" s="57" t="str">
        <f t="shared" si="231"/>
        <v>3.47083331921469-457.306586986142i</v>
      </c>
      <c r="E873" s="57" t="str">
        <f t="shared" si="232"/>
        <v>162.469545758473+0.0138457831387751i</v>
      </c>
      <c r="F873" s="57" t="str">
        <f t="shared" si="233"/>
        <v>3.07957957219079-8583.07758363303i</v>
      </c>
      <c r="G873" s="57" t="str">
        <f t="shared" si="234"/>
        <v>0.999999997600717-0.000048982480084089i</v>
      </c>
      <c r="H873" s="57" t="str">
        <f t="shared" si="235"/>
        <v>550.003062993186-0.267082113961234i</v>
      </c>
      <c r="I873" s="57" t="str">
        <f t="shared" si="236"/>
        <v>-4.05287754859504-31961.6332935567i</v>
      </c>
      <c r="K873" s="57" t="str">
        <f t="shared" si="237"/>
        <v>0.00909085631950361-0.0000212429594442249i</v>
      </c>
      <c r="L873" s="57" t="str">
        <f t="shared" si="238"/>
        <v>0.00075-28.5816478511827i</v>
      </c>
      <c r="M873" s="57" t="str">
        <f t="shared" si="239"/>
        <v>0.00075-4.50341090092165i</v>
      </c>
      <c r="N873" s="57">
        <f t="shared" si="240"/>
        <v>90.305848868449317</v>
      </c>
      <c r="O873" s="57">
        <f t="shared" si="241"/>
        <v>56.591958249506931</v>
      </c>
      <c r="P873" s="371">
        <f t="shared" si="242"/>
        <v>56.591958249506931</v>
      </c>
      <c r="Q873" s="371">
        <f t="shared" si="243"/>
        <v>-89.694151131550683</v>
      </c>
      <c r="R873" s="12">
        <f t="shared" si="244"/>
        <v>90.305848868449317</v>
      </c>
      <c r="S873" s="57">
        <f t="shared" si="245"/>
        <v>2.3201797169605458E-2</v>
      </c>
      <c r="T873" s="12">
        <f t="shared" si="228"/>
        <v>56.591958249506931</v>
      </c>
    </row>
    <row r="874" spans="1:20" x14ac:dyDescent="0.3">
      <c r="A874" s="57">
        <f t="shared" si="229"/>
        <v>146.3351596023156</v>
      </c>
      <c r="B874" s="12">
        <f t="shared" si="246"/>
        <v>23.289963998849959</v>
      </c>
      <c r="C874" s="57" t="str">
        <f t="shared" si="230"/>
        <v>3.60562102451458-672.89077323683i</v>
      </c>
      <c r="D874" s="57" t="str">
        <f t="shared" si="231"/>
        <v>3.47083331910718-455.575402143583i</v>
      </c>
      <c r="E874" s="57" t="str">
        <f t="shared" si="232"/>
        <v>162.469545825455+0.0138983973134131i</v>
      </c>
      <c r="F874" s="57" t="str">
        <f t="shared" si="233"/>
        <v>3.07957957213452-8550.58536041205i</v>
      </c>
      <c r="G874" s="57" t="str">
        <f t="shared" si="234"/>
        <v>0.999999997582447-0.0000491686135075103i</v>
      </c>
      <c r="H874" s="57" t="str">
        <f t="shared" si="235"/>
        <v>550.003086316079-0.268097109857037i</v>
      </c>
      <c r="I874" s="57" t="str">
        <f t="shared" si="236"/>
        <v>-4.05288191955276-31840.6402625742i</v>
      </c>
      <c r="K874" s="57" t="str">
        <f t="shared" si="237"/>
        <v>0.0090908559176814-0.000021323681687744i</v>
      </c>
      <c r="L874" s="57" t="str">
        <f t="shared" si="238"/>
        <v>0.00075-28.4734487459481i</v>
      </c>
      <c r="M874" s="57" t="str">
        <f t="shared" si="239"/>
        <v>0.00075-4.48636272257586i</v>
      </c>
      <c r="N874" s="57">
        <f t="shared" si="240"/>
        <v>90.307011031017936</v>
      </c>
      <c r="O874" s="57">
        <f t="shared" si="241"/>
        <v>56.559016159867738</v>
      </c>
      <c r="P874" s="371">
        <f t="shared" si="242"/>
        <v>56.559016159867738</v>
      </c>
      <c r="Q874" s="371">
        <f t="shared" si="243"/>
        <v>-89.692988968982064</v>
      </c>
      <c r="R874" s="12">
        <f t="shared" si="244"/>
        <v>90.307011031017936</v>
      </c>
      <c r="S874" s="57">
        <f t="shared" si="245"/>
        <v>2.3289963998849958E-2</v>
      </c>
      <c r="T874" s="12">
        <f t="shared" si="228"/>
        <v>56.559016159867738</v>
      </c>
    </row>
    <row r="875" spans="1:20" x14ac:dyDescent="0.3">
      <c r="A875" s="57">
        <f t="shared" si="229"/>
        <v>146.89123320880441</v>
      </c>
      <c r="B875" s="12">
        <f t="shared" si="246"/>
        <v>23.378465862045591</v>
      </c>
      <c r="C875" s="57" t="str">
        <f t="shared" si="230"/>
        <v>3.60562087272116-670.343529882011i</v>
      </c>
      <c r="D875" s="57" t="str">
        <f t="shared" si="231"/>
        <v>3.47083331899887-453.850770906135i</v>
      </c>
      <c r="E875" s="57" t="str">
        <f t="shared" si="232"/>
        <v>162.469545892947+0.0139512114241886i</v>
      </c>
      <c r="F875" s="57" t="str">
        <f t="shared" si="233"/>
        <v>3.07957957207786-8518.21614023218i</v>
      </c>
      <c r="G875" s="57" t="str">
        <f t="shared" si="234"/>
        <v>0.999999997564039-0.0000493554542379303i</v>
      </c>
      <c r="H875" s="57" t="str">
        <f t="shared" si="235"/>
        <v>550.003109816564-0.26911596369695i</v>
      </c>
      <c r="I875" s="57" t="str">
        <f t="shared" si="236"/>
        <v>-4.05288632379473-31720.1052698919i</v>
      </c>
      <c r="K875" s="57" t="str">
        <f t="shared" si="237"/>
        <v>0.00909085551279954-0.0000214047106643178i</v>
      </c>
      <c r="L875" s="57" t="str">
        <f t="shared" si="238"/>
        <v>0.00075-28.3656592408329i</v>
      </c>
      <c r="M875" s="57" t="str">
        <f t="shared" si="239"/>
        <v>0.00075-4.46937908206401i</v>
      </c>
      <c r="N875" s="57">
        <f t="shared" si="240"/>
        <v>90.308177609081952</v>
      </c>
      <c r="O875" s="57">
        <f t="shared" si="241"/>
        <v>56.526074083456137</v>
      </c>
      <c r="P875" s="371">
        <f t="shared" si="242"/>
        <v>56.526074083456137</v>
      </c>
      <c r="Q875" s="371">
        <f t="shared" si="243"/>
        <v>-89.691822390918048</v>
      </c>
      <c r="R875" s="12">
        <f t="shared" si="244"/>
        <v>90.308177609081952</v>
      </c>
      <c r="S875" s="57">
        <f t="shared" si="245"/>
        <v>2.3378465862045592E-2</v>
      </c>
      <c r="T875" s="12">
        <f t="shared" si="228"/>
        <v>56.526074083456137</v>
      </c>
    </row>
    <row r="876" spans="1:20" x14ac:dyDescent="0.3">
      <c r="A876" s="57">
        <f t="shared" si="229"/>
        <v>147.44941989499787</v>
      </c>
      <c r="B876" s="12">
        <f t="shared" si="246"/>
        <v>23.467304032321366</v>
      </c>
      <c r="C876" s="57" t="str">
        <f t="shared" si="230"/>
        <v>3.60562071977195-667.805929643917i</v>
      </c>
      <c r="D876" s="57" t="str">
        <f t="shared" si="231"/>
        <v>3.47083331888972-452.132668464391i</v>
      </c>
      <c r="E876" s="57" t="str">
        <f t="shared" si="232"/>
        <v>162.469545960954+0.014004226230885i</v>
      </c>
      <c r="F876" s="57" t="str">
        <f t="shared" si="233"/>
        <v>3.07957957202072-8485.96945745118i</v>
      </c>
      <c r="G876" s="57" t="str">
        <f t="shared" si="234"/>
        <v>0.999999997545491-0.0000495430049631155i</v>
      </c>
      <c r="H876" s="57" t="str">
        <f t="shared" si="235"/>
        <v>550.003133495985-0.270138690152069i</v>
      </c>
      <c r="I876" s="57" t="str">
        <f t="shared" si="236"/>
        <v>-4.05289076157037-31600.0265815724i</v>
      </c>
      <c r="K876" s="57" t="str">
        <f t="shared" si="237"/>
        <v>0.00909085510483486-0.0000214860475394015i</v>
      </c>
      <c r="L876" s="57" t="str">
        <f t="shared" si="238"/>
        <v>0.00075-28.258277785249i</v>
      </c>
      <c r="M876" s="57" t="str">
        <f t="shared" si="239"/>
        <v>0.00075-4.45245973507074i</v>
      </c>
      <c r="N876" s="57">
        <f t="shared" si="240"/>
        <v>90.309348619411907</v>
      </c>
      <c r="O876" s="57">
        <f t="shared" si="241"/>
        <v>56.493132020372848</v>
      </c>
      <c r="P876" s="371">
        <f t="shared" si="242"/>
        <v>56.493132020372848</v>
      </c>
      <c r="Q876" s="371">
        <f t="shared" si="243"/>
        <v>-89.690651380588093</v>
      </c>
      <c r="R876" s="12">
        <f t="shared" si="244"/>
        <v>90.309348619411907</v>
      </c>
      <c r="S876" s="57">
        <f t="shared" si="245"/>
        <v>2.3467304032321366E-2</v>
      </c>
      <c r="T876" s="12">
        <f t="shared" ref="T876:T939" si="247">P876</f>
        <v>56.493132020372848</v>
      </c>
    </row>
    <row r="877" spans="1:20" x14ac:dyDescent="0.3">
      <c r="A877" s="57">
        <f t="shared" ref="A877:A940" si="248">2*PI()*B877</f>
        <v>148.00972769059885</v>
      </c>
      <c r="B877" s="12">
        <f t="shared" si="246"/>
        <v>23.556479787644186</v>
      </c>
      <c r="C877" s="57" t="str">
        <f t="shared" ref="C877:C940" si="249">IMPRODUCT(D877,E877,$C$40,,K877,$C$41)</f>
        <v>3.60562056565807-665.277936018303i</v>
      </c>
      <c r="D877" s="57" t="str">
        <f t="shared" ref="D877:D940" si="250">IMDIV(IMPRODUCT($C$37,$C$38,COMPLEX(1,A877/$C$38)),IMSUM(-1*A877*A877/$C$39,COMPLEX(0,1*A877)))</f>
        <v>3.47083331877973-450.421070102876i</v>
      </c>
      <c r="E877" s="57" t="str">
        <f t="shared" ref="E877:E940" si="251">IMDIV(IMPRODUCT(IMSUM(F877,G877),$C$29,H877),IMSUM(1,I877))</f>
        <v>162.469546029477+0.014057442496173i</v>
      </c>
      <c r="F877" s="57" t="str">
        <f t="shared" ref="F877:F940" si="252">IMDIV(IMPRODUCT($C$14,$C$15,COMPLEX(1,A877/$C$15)),IMSUM(-1*A877*A877/$C$16,COMPLEX(0,A877)))</f>
        <v>3.07957957196316-8453.84484818981i</v>
      </c>
      <c r="G877" s="57" t="str">
        <f t="shared" ref="G877:G940" si="253">IMDIV(1,COMPLEX(1,A877*$C$9*$C$10))</f>
        <v>0.999999997526801-0.0000497312683810459i</v>
      </c>
      <c r="H877" s="57" t="str">
        <f t="shared" ref="H877:H940" si="254">IMDIV($C$3,IMSUM(K877,COMPLEX(0,$C$28*A877)))</f>
        <v>550.003157355715-0.271165303949531i</v>
      </c>
      <c r="I877" s="57" t="str">
        <f t="shared" ref="I877:I940" si="255">IMPRODUCT(F877,$C$29,H877,$C$31)</f>
        <v>-4.05289523314007-31480.4024702446i</v>
      </c>
      <c r="K877" s="57" t="str">
        <f t="shared" ref="K877:K940" si="256">IF($C$26&lt;=0,IMDIV(1,IMSUM(IMDIV(1,L877),1/$C$18)),IMDIV(1,IMSUM(IMDIV(1,L877),1/$C$18,IMDIV(1,M877))))</f>
        <v>0.00909085469376371-0.0000215676934828755i</v>
      </c>
      <c r="L877" s="57" t="str">
        <f t="shared" ref="L877:L940" si="257">IMSUM($C$21/$C$22,IMDIV(1,COMPLEX(0,$C$20*$C$22*A877)))</f>
        <v>0.00075-28.151302834478i</v>
      </c>
      <c r="M877" s="57" t="str">
        <f t="shared" ref="M877:M940" si="258">IMSUM($C$25/$C$26,IMDIV(1,COMPLEX(0,$C$24*$C$26*A877)))</f>
        <v>0.00075-4.43560443820556i</v>
      </c>
      <c r="N877" s="57">
        <f t="shared" ref="N877:N940" si="259">ABS(R877)</f>
        <v>90.310524078842107</v>
      </c>
      <c r="O877" s="57">
        <f t="shared" ref="O877:O940" si="260">ABS(P877)</f>
        <v>56.460189970719171</v>
      </c>
      <c r="P877" s="371">
        <f t="shared" ref="P877:P940" si="261">20*LOG10(IMABS(C877))</f>
        <v>56.460189970719171</v>
      </c>
      <c r="Q877" s="371">
        <f t="shared" ref="Q877:Q940" si="262">IMARGUMENT(C877)*180/PI()</f>
        <v>-89.689475921157893</v>
      </c>
      <c r="R877" s="12">
        <f t="shared" ref="R877:R940" si="263">IF(Q877&lt;0,Q877+180,Q877-180)</f>
        <v>90.310524078842107</v>
      </c>
      <c r="S877" s="57">
        <f t="shared" ref="S877:S940" si="264">B877/1000</f>
        <v>2.3556479787644184E-2</v>
      </c>
      <c r="T877" s="12">
        <f t="shared" si="247"/>
        <v>56.460189970719171</v>
      </c>
    </row>
    <row r="878" spans="1:20" x14ac:dyDescent="0.3">
      <c r="A878" s="57">
        <f t="shared" si="248"/>
        <v>148.57216465582312</v>
      </c>
      <c r="B878" s="12">
        <f t="shared" ref="B878:B941" si="265">B877*(1+B$42)</f>
        <v>23.645994410837233</v>
      </c>
      <c r="C878" s="57" t="str">
        <f t="shared" si="249"/>
        <v>3.60562041037078-662.759512639155i</v>
      </c>
      <c r="D878" s="57" t="str">
        <f t="shared" si="250"/>
        <v>3.47083331866892-448.715951199673i</v>
      </c>
      <c r="E878" s="57" t="str">
        <f t="shared" si="251"/>
        <v>162.469546098523+0.0141108609856221i</v>
      </c>
      <c r="F878" s="57" t="str">
        <f t="shared" si="252"/>
        <v>3.07957957190517-8421.84185032475i</v>
      </c>
      <c r="G878" s="57" t="str">
        <f t="shared" si="253"/>
        <v>0.999999997507969-0.0000499202471999538i</v>
      </c>
      <c r="H878" s="57" t="str">
        <f t="shared" si="254"/>
        <v>550.003181397119-0.272195819872393i</v>
      </c>
      <c r="I878" s="57" t="str">
        <f t="shared" si="255"/>
        <v>-4.05289973875676-31361.2312150748i</v>
      </c>
      <c r="K878" s="57" t="str">
        <f t="shared" si="256"/>
        <v>0.0090908542795626-0.0000216496496690665i</v>
      </c>
      <c r="L878" s="57" t="str">
        <f t="shared" si="257"/>
        <v>0.00075-28.0447328496493i</v>
      </c>
      <c r="M878" s="57" t="str">
        <f t="shared" si="258"/>
        <v>0.00075-4.41881294899936i</v>
      </c>
      <c r="N878" s="57">
        <f t="shared" si="259"/>
        <v>90.311704004270652</v>
      </c>
      <c r="O878" s="57">
        <f t="shared" si="260"/>
        <v>56.427247934597645</v>
      </c>
      <c r="P878" s="371">
        <f t="shared" si="261"/>
        <v>56.427247934597645</v>
      </c>
      <c r="Q878" s="371">
        <f t="shared" si="262"/>
        <v>-89.688295995729348</v>
      </c>
      <c r="R878" s="12">
        <f t="shared" si="263"/>
        <v>90.311704004270652</v>
      </c>
      <c r="S878" s="57">
        <f t="shared" si="264"/>
        <v>2.3645994410837232E-2</v>
      </c>
      <c r="T878" s="12">
        <f t="shared" si="247"/>
        <v>56.427247934597645</v>
      </c>
    </row>
    <row r="879" spans="1:20" x14ac:dyDescent="0.3">
      <c r="A879" s="57">
        <f t="shared" si="248"/>
        <v>149.13673888151524</v>
      </c>
      <c r="B879" s="12">
        <f t="shared" si="265"/>
        <v>23.735849189598415</v>
      </c>
      <c r="C879" s="57" t="str">
        <f t="shared" si="249"/>
        <v>3.60562025390105-660.250623278088i</v>
      </c>
      <c r="D879" s="57" t="str">
        <f t="shared" si="250"/>
        <v>3.47083331855726-447.017287226072i</v>
      </c>
      <c r="E879" s="57" t="str">
        <f t="shared" si="251"/>
        <v>162.469546168095+0.0141644824677108i</v>
      </c>
      <c r="F879" s="57" t="str">
        <f t="shared" si="252"/>
        <v>3.07957957184674-8389.96000348212i</v>
      </c>
      <c r="G879" s="57" t="str">
        <f t="shared" si="253"/>
        <v>0.999999997488993-0.0000501099441383627i</v>
      </c>
      <c r="H879" s="57" t="str">
        <f t="shared" si="254"/>
        <v>550.003205621587-0.273230252760156i</v>
      </c>
      <c r="I879" s="57" t="str">
        <f t="shared" si="255"/>
        <v>-4.05290427868305-31242.5111017449i</v>
      </c>
      <c r="K879" s="57" t="str">
        <f t="shared" si="256"/>
        <v>0.00909085386220754-0.0000217319172767601i</v>
      </c>
      <c r="L879" s="57" t="str">
        <f t="shared" si="257"/>
        <v>0.00075-27.9385662977179i</v>
      </c>
      <c r="M879" s="57" t="str">
        <f t="shared" si="258"/>
        <v>0.00075-4.40208502590094i</v>
      </c>
      <c r="N879" s="57">
        <f t="shared" si="259"/>
        <v>90.312888412659774</v>
      </c>
      <c r="O879" s="57">
        <f t="shared" si="260"/>
        <v>56.394305912111051</v>
      </c>
      <c r="P879" s="371">
        <f t="shared" si="261"/>
        <v>56.394305912111051</v>
      </c>
      <c r="Q879" s="371">
        <f t="shared" si="262"/>
        <v>-89.687111587340226</v>
      </c>
      <c r="R879" s="12">
        <f t="shared" si="263"/>
        <v>90.312888412659774</v>
      </c>
      <c r="S879" s="57">
        <f t="shared" si="264"/>
        <v>2.3735849189598417E-2</v>
      </c>
      <c r="T879" s="12">
        <f t="shared" si="247"/>
        <v>56.394305912111051</v>
      </c>
    </row>
    <row r="880" spans="1:20" x14ac:dyDescent="0.3">
      <c r="A880" s="57">
        <f t="shared" si="248"/>
        <v>149.70345848926502</v>
      </c>
      <c r="B880" s="12">
        <f t="shared" si="265"/>
        <v>23.826045416518891</v>
      </c>
      <c r="C880" s="57" t="str">
        <f t="shared" si="249"/>
        <v>3.60562009623992-657.751231843898i</v>
      </c>
      <c r="D880" s="57" t="str">
        <f t="shared" si="250"/>
        <v>3.47083331844474-445.325053746221i</v>
      </c>
      <c r="E880" s="57" t="str">
        <f t="shared" si="251"/>
        <v>162.469546238196+0.0142183077138384i</v>
      </c>
      <c r="F880" s="57" t="str">
        <f t="shared" si="252"/>
        <v>3.07957957178785-8358.19884903083i</v>
      </c>
      <c r="G880" s="57" t="str">
        <f t="shared" si="253"/>
        <v>0.999999997469874-0.0000503003619251268i</v>
      </c>
      <c r="H880" s="57" t="str">
        <f t="shared" si="254"/>
        <v>550.003230030502-0.274268617508709i</v>
      </c>
      <c r="I880" s="57" t="str">
        <f t="shared" si="255"/>
        <v>-4.05290885317641-31124.2404224256i</v>
      </c>
      <c r="K880" s="57" t="str">
        <f t="shared" si="256"/>
        <v>0.00909085344167472-0.0000218144974892216i</v>
      </c>
      <c r="L880" s="57" t="str">
        <f t="shared" si="257"/>
        <v>0.00075-27.8328016514425i</v>
      </c>
      <c r="M880" s="57" t="str">
        <f t="shared" si="258"/>
        <v>0.00075-4.38542042827351i</v>
      </c>
      <c r="N880" s="57">
        <f t="shared" si="259"/>
        <v>90.314077321036109</v>
      </c>
      <c r="O880" s="57">
        <f t="shared" si="260"/>
        <v>56.361363903363333</v>
      </c>
      <c r="P880" s="371">
        <f t="shared" si="261"/>
        <v>56.361363903363333</v>
      </c>
      <c r="Q880" s="371">
        <f t="shared" si="262"/>
        <v>-89.685922678963891</v>
      </c>
      <c r="R880" s="12">
        <f t="shared" si="263"/>
        <v>90.314077321036109</v>
      </c>
      <c r="S880" s="57">
        <f t="shared" si="264"/>
        <v>2.3826045416518889E-2</v>
      </c>
      <c r="T880" s="12">
        <f t="shared" si="247"/>
        <v>56.361363903363333</v>
      </c>
    </row>
    <row r="881" spans="1:20" x14ac:dyDescent="0.3">
      <c r="A881" s="57">
        <f t="shared" si="248"/>
        <v>150.27233163152425</v>
      </c>
      <c r="B881" s="12">
        <f t="shared" si="265"/>
        <v>23.916584389101665</v>
      </c>
      <c r="C881" s="57" t="str">
        <f t="shared" si="249"/>
        <v>3.60561993737831-655.261302381993i</v>
      </c>
      <c r="D881" s="57" t="str">
        <f t="shared" si="250"/>
        <v>3.47083331833138-443.639226416777i</v>
      </c>
      <c r="E881" s="57" t="str">
        <f t="shared" si="251"/>
        <v>162.469546308832+0.0142723374983361i</v>
      </c>
      <c r="F881" s="57" t="str">
        <f t="shared" si="252"/>
        <v>3.07957957172853-8326.55793007606i</v>
      </c>
      <c r="G881" s="57" t="str">
        <f t="shared" si="253"/>
        <v>0.999999997450608-0.0000504915032994696i</v>
      </c>
      <c r="H881" s="57" t="str">
        <f t="shared" si="254"/>
        <v>550.003254625283-0.275310929070834i</v>
      </c>
      <c r="I881" s="57" t="str">
        <f t="shared" si="255"/>
        <v>-4.0529134625046-31006.4174757543i</v>
      </c>
      <c r="K881" s="57" t="str">
        <f t="shared" si="256"/>
        <v>0.0090908530179397-0.0000218973914942092i</v>
      </c>
      <c r="L881" s="57" t="str">
        <f t="shared" si="257"/>
        <v>0.00075-27.7274373893629i</v>
      </c>
      <c r="M881" s="57" t="str">
        <f t="shared" si="258"/>
        <v>0.00075-4.36881891639121i</v>
      </c>
      <c r="N881" s="57">
        <f t="shared" si="259"/>
        <v>90.315270746490796</v>
      </c>
      <c r="O881" s="57">
        <f t="shared" si="260"/>
        <v>56.328421908459028</v>
      </c>
      <c r="P881" s="371">
        <f t="shared" si="261"/>
        <v>56.328421908459028</v>
      </c>
      <c r="Q881" s="371">
        <f t="shared" si="262"/>
        <v>-89.684729253509204</v>
      </c>
      <c r="R881" s="12">
        <f t="shared" si="263"/>
        <v>90.315270746490796</v>
      </c>
      <c r="S881" s="57">
        <f t="shared" si="264"/>
        <v>2.3916584389101665E-2</v>
      </c>
      <c r="T881" s="12">
        <f t="shared" si="247"/>
        <v>56.328421908459028</v>
      </c>
    </row>
    <row r="882" spans="1:20" x14ac:dyDescent="0.3">
      <c r="A882" s="57">
        <f t="shared" si="248"/>
        <v>150.84336649172403</v>
      </c>
      <c r="B882" s="12">
        <f t="shared" si="265"/>
        <v>24.007467409780251</v>
      </c>
      <c r="C882" s="57" t="str">
        <f t="shared" si="249"/>
        <v>3.60561977730705-652.780799073899i</v>
      </c>
      <c r="D882" s="57" t="str">
        <f t="shared" si="250"/>
        <v>3.47083331821714-441.959780986543i</v>
      </c>
      <c r="E882" s="57" t="str">
        <f t="shared" si="251"/>
        <v>162.469546380005+0.0143265725984772i</v>
      </c>
      <c r="F882" s="57" t="str">
        <f t="shared" si="252"/>
        <v>3.07957957166875-8295.03679145252i</v>
      </c>
      <c r="G882" s="57" t="str">
        <f t="shared" si="253"/>
        <v>0.999999997431196-0.0000506833710110236i</v>
      </c>
      <c r="H882" s="57" t="str">
        <f t="shared" si="254"/>
        <v>550.003279407338-0.276357202456128i</v>
      </c>
      <c r="I882" s="57" t="str">
        <f t="shared" si="255"/>
        <v>-4.05291810693004-30889.0405668079i</v>
      </c>
      <c r="K882" s="57" t="str">
        <f t="shared" si="256"/>
        <v>0.00909085259097823-0.0000219806004839944i</v>
      </c>
      <c r="L882" s="57" t="str">
        <f t="shared" si="257"/>
        <v>0.00075-27.6224719957789i</v>
      </c>
      <c r="M882" s="57" t="str">
        <f t="shared" si="258"/>
        <v>0.00075-4.35228025143576i</v>
      </c>
      <c r="N882" s="57">
        <f t="shared" si="259"/>
        <v>90.316468706179961</v>
      </c>
      <c r="O882" s="57">
        <f t="shared" si="260"/>
        <v>56.295479927503472</v>
      </c>
      <c r="P882" s="371">
        <f t="shared" si="261"/>
        <v>56.295479927503472</v>
      </c>
      <c r="Q882" s="371">
        <f t="shared" si="262"/>
        <v>-89.683531293820039</v>
      </c>
      <c r="R882" s="12">
        <f t="shared" si="263"/>
        <v>90.316468706179961</v>
      </c>
      <c r="S882" s="57">
        <f t="shared" si="264"/>
        <v>2.4007467409780249E-2</v>
      </c>
      <c r="T882" s="12">
        <f t="shared" si="247"/>
        <v>56.295479927503472</v>
      </c>
    </row>
    <row r="883" spans="1:20" x14ac:dyDescent="0.3">
      <c r="A883" s="57">
        <f t="shared" si="248"/>
        <v>151.41657128439257</v>
      </c>
      <c r="B883" s="12">
        <f t="shared" si="265"/>
        <v>24.098695785937416</v>
      </c>
      <c r="C883" s="57" t="str">
        <f t="shared" si="249"/>
        <v>3.60561961601694-650.309686236749i</v>
      </c>
      <c r="D883" s="57" t="str">
        <f t="shared" si="250"/>
        <v>3.47083331810203-440.286693296135i</v>
      </c>
      <c r="E883" s="57" t="str">
        <f t="shared" si="251"/>
        <v>162.469546451719+0.0143810137944893i</v>
      </c>
      <c r="F883" s="57" t="str">
        <f t="shared" si="252"/>
        <v>3.0795795716085-8263.63497971805i</v>
      </c>
      <c r="G883" s="57" t="str">
        <f t="shared" si="253"/>
        <v>0.999999997411636-0.0000508759678198704i</v>
      </c>
      <c r="H883" s="57" t="str">
        <f t="shared" si="254"/>
        <v>550.003304378088-0.277407452731399i</v>
      </c>
      <c r="I883" s="57" t="str">
        <f t="shared" si="255"/>
        <v>-4.05292278671942-30772.1080070799i</v>
      </c>
      <c r="K883" s="57" t="str">
        <f t="shared" si="256"/>
        <v>0.00909085216076581-0.0000220641256553777i</v>
      </c>
      <c r="L883" s="57" t="str">
        <f t="shared" si="257"/>
        <v>0.00075-27.5179039607282i</v>
      </c>
      <c r="M883" s="57" t="str">
        <f t="shared" si="258"/>
        <v>0.00075-4.33580419549288i</v>
      </c>
      <c r="N883" s="57">
        <f t="shared" si="259"/>
        <v>90.317671217324701</v>
      </c>
      <c r="O883" s="57">
        <f t="shared" si="260"/>
        <v>56.262537960602955</v>
      </c>
      <c r="P883" s="371">
        <f t="shared" si="261"/>
        <v>56.262537960602955</v>
      </c>
      <c r="Q883" s="371">
        <f t="shared" si="262"/>
        <v>-89.682328782675299</v>
      </c>
      <c r="R883" s="12">
        <f t="shared" si="263"/>
        <v>90.317671217324701</v>
      </c>
      <c r="S883" s="57">
        <f t="shared" si="264"/>
        <v>2.4098695785937416E-2</v>
      </c>
      <c r="T883" s="12">
        <f t="shared" si="247"/>
        <v>56.262537960602955</v>
      </c>
    </row>
    <row r="884" spans="1:20" x14ac:dyDescent="0.3">
      <c r="A884" s="57">
        <f t="shared" si="248"/>
        <v>151.99195425527327</v>
      </c>
      <c r="B884" s="12">
        <f t="shared" si="265"/>
        <v>24.190270829923978</v>
      </c>
      <c r="C884" s="57" t="str">
        <f t="shared" si="249"/>
        <v>3.60561945349879-647.847928322759i</v>
      </c>
      <c r="D884" s="57" t="str">
        <f t="shared" si="250"/>
        <v>3.47083331798608-438.619939277628i</v>
      </c>
      <c r="E884" s="57" t="str">
        <f t="shared" si="251"/>
        <v>162.46954652398+0.0144356618695653i</v>
      </c>
      <c r="F884" s="57" t="str">
        <f t="shared" si="252"/>
        <v>3.07957957154782-8232.35204314714i</v>
      </c>
      <c r="G884" s="57" t="str">
        <f t="shared" si="253"/>
        <v>0.999999997391927-0.0000510692964965793i</v>
      </c>
      <c r="H884" s="57" t="str">
        <f t="shared" si="254"/>
        <v>550.003329538976-0.278461695020897i</v>
      </c>
      <c r="I884" s="57" t="str">
        <f t="shared" si="255"/>
        <v>-4.05292750214413-30655.6181144567i</v>
      </c>
      <c r="K884" s="57" t="str">
        <f t="shared" si="256"/>
        <v>0.00909085172727758-0.0000221479682097047i</v>
      </c>
      <c r="L884" s="57" t="str">
        <f t="shared" si="257"/>
        <v>0.00075-27.4137317799643i</v>
      </c>
      <c r="M884" s="57" t="str">
        <f t="shared" si="258"/>
        <v>0.00075-4.319390511549i</v>
      </c>
      <c r="N884" s="57">
        <f t="shared" si="259"/>
        <v>90.318878297211498</v>
      </c>
      <c r="O884" s="57">
        <f t="shared" si="260"/>
        <v>56.229596007864529</v>
      </c>
      <c r="P884" s="371">
        <f t="shared" si="261"/>
        <v>56.229596007864529</v>
      </c>
      <c r="Q884" s="371">
        <f t="shared" si="262"/>
        <v>-89.681121702788502</v>
      </c>
      <c r="R884" s="12">
        <f t="shared" si="263"/>
        <v>90.318878297211498</v>
      </c>
      <c r="S884" s="57">
        <f t="shared" si="264"/>
        <v>2.419027082992398E-2</v>
      </c>
      <c r="T884" s="12">
        <f t="shared" si="247"/>
        <v>56.229596007864529</v>
      </c>
    </row>
    <row r="885" spans="1:20" x14ac:dyDescent="0.3">
      <c r="A885" s="57">
        <f t="shared" si="248"/>
        <v>152.56952368144331</v>
      </c>
      <c r="B885" s="12">
        <f t="shared" si="265"/>
        <v>24.28219385907769</v>
      </c>
      <c r="C885" s="57" t="str">
        <f t="shared" si="249"/>
        <v>3.60561928974312-645.395489918708i</v>
      </c>
      <c r="D885" s="57" t="str">
        <f t="shared" si="250"/>
        <v>3.47083331786921-436.959494954201i</v>
      </c>
      <c r="E885" s="57" t="str">
        <f t="shared" si="251"/>
        <v>162.469546596792+0.0144905176098745i</v>
      </c>
      <c r="F885" s="57" t="str">
        <f t="shared" si="252"/>
        <v>3.07957957148666-8201.18753172413i</v>
      </c>
      <c r="G885" s="57" t="str">
        <f t="shared" si="253"/>
        <v>0.999999997372068-0.0000512633598222484i</v>
      </c>
      <c r="H885" s="57" t="str">
        <f t="shared" si="254"/>
        <v>550.003354891451-0.279519944506425i</v>
      </c>
      <c r="I885" s="57" t="str">
        <f t="shared" si="255"/>
        <v>-4.05293225347446-30539.5692131919i</v>
      </c>
      <c r="K885" s="57" t="str">
        <f t="shared" si="256"/>
        <v>0.00909085129048858-0.0000222321293528855i</v>
      </c>
      <c r="L885" s="57" t="str">
        <f t="shared" si="257"/>
        <v>0.00075-27.3099539549355i</v>
      </c>
      <c r="M885" s="57" t="str">
        <f t="shared" si="258"/>
        <v>0.00075-4.30303896348775i</v>
      </c>
      <c r="N885" s="57">
        <f t="shared" si="259"/>
        <v>90.320089963192402</v>
      </c>
      <c r="O885" s="57">
        <f t="shared" si="260"/>
        <v>56.196654069395926</v>
      </c>
      <c r="P885" s="371">
        <f t="shared" si="261"/>
        <v>56.196654069395926</v>
      </c>
      <c r="Q885" s="371">
        <f t="shared" si="262"/>
        <v>-89.679910036807598</v>
      </c>
      <c r="R885" s="12">
        <f t="shared" si="263"/>
        <v>90.320089963192402</v>
      </c>
      <c r="S885" s="57">
        <f t="shared" si="264"/>
        <v>2.4282193859077691E-2</v>
      </c>
      <c r="T885" s="12">
        <f t="shared" si="247"/>
        <v>56.196654069395926</v>
      </c>
    </row>
    <row r="886" spans="1:20" x14ac:dyDescent="0.3">
      <c r="A886" s="57">
        <f t="shared" si="248"/>
        <v>153.14928787143282</v>
      </c>
      <c r="B886" s="12">
        <f t="shared" si="265"/>
        <v>24.374466195742187</v>
      </c>
      <c r="C886" s="57" t="str">
        <f t="shared" si="249"/>
        <v>3.60561912474054-642.952335745444i</v>
      </c>
      <c r="D886" s="57" t="str">
        <f t="shared" si="250"/>
        <v>3.47083331775145-435.305336439806i</v>
      </c>
      <c r="E886" s="57" t="str">
        <f t="shared" si="251"/>
        <v>162.469546670157+0.0145455818045742i</v>
      </c>
      <c r="F886" s="57" t="str">
        <f t="shared" si="252"/>
        <v>3.07957957142503-8170.14099713707i</v>
      </c>
      <c r="G886" s="57" t="str">
        <f t="shared" si="253"/>
        <v>0.999999997352058-0.0000514581605885432i</v>
      </c>
      <c r="H886" s="57" t="str">
        <f t="shared" si="254"/>
        <v>550.003380436967-0.280582216427627i</v>
      </c>
      <c r="I886" s="57" t="str">
        <f t="shared" si="255"/>
        <v>-4.05293704098355-30423.9596338828i</v>
      </c>
      <c r="K886" s="57" t="str">
        <f t="shared" si="256"/>
        <v>0.00909085085037377-0.0000223166102954108i</v>
      </c>
      <c r="L886" s="57" t="str">
        <f t="shared" si="257"/>
        <v>0.00075-27.206568992763i</v>
      </c>
      <c r="M886" s="57" t="str">
        <f t="shared" si="258"/>
        <v>0.00075-4.28674931608662i</v>
      </c>
      <c r="N886" s="57">
        <f t="shared" si="259"/>
        <v>90.32130623268533</v>
      </c>
      <c r="O886" s="57">
        <f t="shared" si="260"/>
        <v>56.163712145305752</v>
      </c>
      <c r="P886" s="371">
        <f t="shared" si="261"/>
        <v>56.163712145305752</v>
      </c>
      <c r="Q886" s="371">
        <f t="shared" si="262"/>
        <v>-89.67869376731467</v>
      </c>
      <c r="R886" s="12">
        <f t="shared" si="263"/>
        <v>90.32130623268533</v>
      </c>
      <c r="S886" s="57">
        <f t="shared" si="264"/>
        <v>2.4374466195742187E-2</v>
      </c>
      <c r="T886" s="12">
        <f t="shared" si="247"/>
        <v>56.163712145305752</v>
      </c>
    </row>
    <row r="887" spans="1:20" x14ac:dyDescent="0.3">
      <c r="A887" s="57">
        <f t="shared" si="248"/>
        <v>153.73125516534427</v>
      </c>
      <c r="B887" s="12">
        <f t="shared" si="265"/>
        <v>24.467089167286009</v>
      </c>
      <c r="C887" s="57" t="str">
        <f t="shared" si="249"/>
        <v>3.6056189584816-640.51843065738i</v>
      </c>
      <c r="D887" s="57" t="str">
        <f t="shared" si="250"/>
        <v>3.47083331763281-433.65743993882i</v>
      </c>
      <c r="E887" s="57" t="str">
        <f t="shared" si="251"/>
        <v>162.469546744081+0.0146008552458201i</v>
      </c>
      <c r="F887" s="57" t="str">
        <f t="shared" si="252"/>
        <v>3.07957957136294-8139.21199277122i</v>
      </c>
      <c r="G887" s="57" t="str">
        <f t="shared" si="253"/>
        <v>0.999999997331895-0.0000516537015977382i</v>
      </c>
      <c r="H887" s="57" t="str">
        <f t="shared" si="254"/>
        <v>550.003406176997-0.28164852608222i</v>
      </c>
      <c r="I887" s="57" t="str">
        <f t="shared" si="255"/>
        <v>-4.05294186494773-30308.7877134473i</v>
      </c>
      <c r="K887" s="57" t="str">
        <f t="shared" si="256"/>
        <v>0.00909085040690776-0.000022401412252369i</v>
      </c>
      <c r="L887" s="57" t="str">
        <f t="shared" si="257"/>
        <v>0.00075-27.1035754062194i</v>
      </c>
      <c r="M887" s="57" t="str">
        <f t="shared" si="258"/>
        <v>0.00075-4.27052133501357i</v>
      </c>
      <c r="N887" s="57">
        <f t="shared" si="259"/>
        <v>90.322527123174254</v>
      </c>
      <c r="O887" s="57">
        <f t="shared" si="260"/>
        <v>56.130770235703558</v>
      </c>
      <c r="P887" s="371">
        <f t="shared" si="261"/>
        <v>56.130770235703558</v>
      </c>
      <c r="Q887" s="371">
        <f t="shared" si="262"/>
        <v>-89.677472876825746</v>
      </c>
      <c r="R887" s="12">
        <f t="shared" si="263"/>
        <v>90.322527123174254</v>
      </c>
      <c r="S887" s="57">
        <f t="shared" si="264"/>
        <v>2.4467089167286009E-2</v>
      </c>
      <c r="T887" s="12">
        <f t="shared" si="247"/>
        <v>56.130770235703558</v>
      </c>
    </row>
    <row r="888" spans="1:20" x14ac:dyDescent="0.3">
      <c r="A888" s="57">
        <f t="shared" si="248"/>
        <v>154.31543393497259</v>
      </c>
      <c r="B888" s="12">
        <f t="shared" si="265"/>
        <v>24.560064106121697</v>
      </c>
      <c r="C888" s="57" t="str">
        <f t="shared" si="249"/>
        <v>3.60561879095669-638.093739641968i</v>
      </c>
      <c r="D888" s="57" t="str">
        <f t="shared" si="250"/>
        <v>3.47083331751325-432.015781745694i</v>
      </c>
      <c r="E888" s="57" t="str">
        <f t="shared" si="251"/>
        <v>162.469546818569+0.0146563387287792i</v>
      </c>
      <c r="F888" s="57" t="str">
        <f t="shared" si="252"/>
        <v>3.07957957130036-8108.40007370235i</v>
      </c>
      <c r="G888" s="57" t="str">
        <f t="shared" si="253"/>
        <v>0.999999997311579-0.0000518499856627562i</v>
      </c>
      <c r="H888" s="57" t="str">
        <f t="shared" si="254"/>
        <v>550.003432113026-0.282718888826182i</v>
      </c>
      <c r="I888" s="57" t="str">
        <f t="shared" si="255"/>
        <v>-4.05294672564454-30194.0517950984i</v>
      </c>
      <c r="K888" s="57" t="str">
        <f t="shared" si="256"/>
        <v>0.00909084996006498-0.0000224865364434646i</v>
      </c>
      <c r="L888" s="57" t="str">
        <f t="shared" si="257"/>
        <v>0.00075-27.0009717137073i</v>
      </c>
      <c r="M888" s="57" t="str">
        <f t="shared" si="258"/>
        <v>0.00075-4.25435478682364i</v>
      </c>
      <c r="N888" s="57">
        <f t="shared" si="259"/>
        <v>90.32375265220945</v>
      </c>
      <c r="O888" s="57">
        <f t="shared" si="260"/>
        <v>56.097828340699579</v>
      </c>
      <c r="P888" s="371">
        <f t="shared" si="261"/>
        <v>56.097828340699579</v>
      </c>
      <c r="Q888" s="371">
        <f t="shared" si="262"/>
        <v>-89.67624734779055</v>
      </c>
      <c r="R888" s="12">
        <f t="shared" si="263"/>
        <v>90.32375265220945</v>
      </c>
      <c r="S888" s="57">
        <f t="shared" si="264"/>
        <v>2.4560064106121698E-2</v>
      </c>
      <c r="T888" s="12">
        <f t="shared" si="247"/>
        <v>56.097828340699579</v>
      </c>
    </row>
    <row r="889" spans="1:20" x14ac:dyDescent="0.3">
      <c r="A889" s="57">
        <f t="shared" si="248"/>
        <v>154.90183258392548</v>
      </c>
      <c r="B889" s="12">
        <f t="shared" si="265"/>
        <v>24.65339234972496</v>
      </c>
      <c r="C889" s="57" t="str">
        <f t="shared" si="249"/>
        <v>3.60561862215623-635.678227819228i</v>
      </c>
      <c r="D889" s="57" t="str">
        <f t="shared" si="250"/>
        <v>3.4708333173928-430.380338244631i</v>
      </c>
      <c r="E889" s="57" t="str">
        <f t="shared" si="251"/>
        <v>162.469546893623+0.01471203305164i</v>
      </c>
      <c r="F889" s="57" t="str">
        <f t="shared" si="252"/>
        <v>3.07957957123735-8077.70479669082i</v>
      </c>
      <c r="G889" s="57" t="str">
        <f t="shared" si="253"/>
        <v>0.999999997291108-0.0000520470156072093i</v>
      </c>
      <c r="H889" s="57" t="str">
        <f t="shared" si="254"/>
        <v>550.003458246534-0.283793320073943i</v>
      </c>
      <c r="I889" s="57" t="str">
        <f t="shared" si="255"/>
        <v>-4.05295162335166-30079.7502283213i</v>
      </c>
      <c r="K889" s="57" t="str">
        <f t="shared" si="256"/>
        <v>0.00909084950981992-0.0000225719840930356i</v>
      </c>
      <c r="L889" s="57" t="str">
        <f t="shared" si="257"/>
        <v>0.00075-26.8987564392382i</v>
      </c>
      <c r="M889" s="57" t="str">
        <f t="shared" si="258"/>
        <v>0.00075-4.23824943895561i</v>
      </c>
      <c r="N889" s="57">
        <f t="shared" si="259"/>
        <v>90.324982837407873</v>
      </c>
      <c r="O889" s="57">
        <f t="shared" si="260"/>
        <v>56.064886460405134</v>
      </c>
      <c r="P889" s="371">
        <f t="shared" si="261"/>
        <v>56.064886460405134</v>
      </c>
      <c r="Q889" s="371">
        <f t="shared" si="262"/>
        <v>-89.675017162592127</v>
      </c>
      <c r="R889" s="12">
        <f t="shared" si="263"/>
        <v>90.324982837407873</v>
      </c>
      <c r="S889" s="57">
        <f t="shared" si="264"/>
        <v>2.465339234972496E-2</v>
      </c>
      <c r="T889" s="12">
        <f t="shared" si="247"/>
        <v>56.064886460405134</v>
      </c>
    </row>
    <row r="890" spans="1:20" x14ac:dyDescent="0.3">
      <c r="A890" s="57">
        <f t="shared" si="248"/>
        <v>155.49045954774442</v>
      </c>
      <c r="B890" s="12">
        <f t="shared" si="265"/>
        <v>24.747075240653917</v>
      </c>
      <c r="C890" s="57" t="str">
        <f t="shared" si="249"/>
        <v>3.60561845207045-633.271860441194i</v>
      </c>
      <c r="D890" s="57" t="str">
        <f t="shared" si="250"/>
        <v>3.47083331727142-428.75108590922i</v>
      </c>
      <c r="E890" s="57" t="str">
        <f t="shared" si="251"/>
        <v>162.469546969249+0.0147679390156249i</v>
      </c>
      <c r="F890" s="57" t="str">
        <f t="shared" si="252"/>
        <v>3.07957957117382-8047.12572017461i</v>
      </c>
      <c r="G890" s="57" t="str">
        <f t="shared" si="253"/>
        <v>0.999999997270481-0.000052244794265439i</v>
      </c>
      <c r="H890" s="57" t="str">
        <f t="shared" si="254"/>
        <v>550.003484579036-0.284871835298748i</v>
      </c>
      <c r="I890" s="57" t="str">
        <f t="shared" si="255"/>
        <v>-4.05295655835357-29965.8813688496i</v>
      </c>
      <c r="K890" s="57" t="str">
        <f t="shared" si="256"/>
        <v>0.00909084905614648-0.0000226577564300696i</v>
      </c>
      <c r="L890" s="57" t="str">
        <f t="shared" si="257"/>
        <v>0.00075-26.796928112411i</v>
      </c>
      <c r="M890" s="57" t="str">
        <f t="shared" si="258"/>
        <v>0.00075-4.22220505972864i</v>
      </c>
      <c r="N890" s="57">
        <f t="shared" si="259"/>
        <v>90.326217696453213</v>
      </c>
      <c r="O890" s="57">
        <f t="shared" si="260"/>
        <v>56.031944594931971</v>
      </c>
      <c r="P890" s="371">
        <f t="shared" si="261"/>
        <v>56.031944594931971</v>
      </c>
      <c r="Q890" s="371">
        <f t="shared" si="262"/>
        <v>-89.673782303546787</v>
      </c>
      <c r="R890" s="12">
        <f t="shared" si="263"/>
        <v>90.326217696453213</v>
      </c>
      <c r="S890" s="57">
        <f t="shared" si="264"/>
        <v>2.4747075240653917E-2</v>
      </c>
      <c r="T890" s="12">
        <f t="shared" si="247"/>
        <v>56.031944594931971</v>
      </c>
    </row>
    <row r="891" spans="1:20" x14ac:dyDescent="0.3">
      <c r="A891" s="57">
        <f t="shared" si="248"/>
        <v>156.08132329402585</v>
      </c>
      <c r="B891" s="12">
        <f t="shared" si="265"/>
        <v>24.841114126568403</v>
      </c>
      <c r="C891" s="57" t="str">
        <f t="shared" si="249"/>
        <v>3.60561828068956-630.874602891469i</v>
      </c>
      <c r="D891" s="57" t="str">
        <f t="shared" si="250"/>
        <v>3.47083331714911-427.128001302121i</v>
      </c>
      <c r="E891" s="57" t="str">
        <f t="shared" si="251"/>
        <v>162.469547045451+0.014824057425001i</v>
      </c>
      <c r="F891" s="57" t="str">
        <f t="shared" si="252"/>
        <v>3.0795795711098-8016.66240426349i</v>
      </c>
      <c r="G891" s="57" t="str">
        <f t="shared" si="253"/>
        <v>0.999999997249698-0.0000524433244825577i</v>
      </c>
      <c r="H891" s="57" t="str">
        <f t="shared" si="254"/>
        <v>550.003511112044-0.285954450032715i</v>
      </c>
      <c r="I891" s="57" t="str">
        <f t="shared" si="255"/>
        <v>-4.05296153093315-29852.4435786416i</v>
      </c>
      <c r="K891" s="57" t="str">
        <f t="shared" si="256"/>
        <v>0.00909084859901861-0.0000227438546882237i</v>
      </c>
      <c r="L891" s="57" t="str">
        <f t="shared" si="257"/>
        <v>0.00075-26.6954852683912i</v>
      </c>
      <c r="M891" s="57" t="str">
        <f t="shared" si="258"/>
        <v>0.00075-4.20622141833895i</v>
      </c>
      <c r="N891" s="57">
        <f t="shared" si="259"/>
        <v>90.327457247096262</v>
      </c>
      <c r="O891" s="57">
        <f t="shared" si="260"/>
        <v>55.999002744393032</v>
      </c>
      <c r="P891" s="371">
        <f t="shared" si="261"/>
        <v>55.999002744393032</v>
      </c>
      <c r="Q891" s="371">
        <f t="shared" si="262"/>
        <v>-89.672542752903738</v>
      </c>
      <c r="R891" s="12">
        <f t="shared" si="263"/>
        <v>90.327457247096262</v>
      </c>
      <c r="S891" s="57">
        <f t="shared" si="264"/>
        <v>2.4841114126568403E-2</v>
      </c>
      <c r="T891" s="12">
        <f t="shared" si="247"/>
        <v>55.999002744393032</v>
      </c>
    </row>
    <row r="892" spans="1:20" x14ac:dyDescent="0.3">
      <c r="A892" s="57">
        <f t="shared" si="248"/>
        <v>156.67443232254314</v>
      </c>
      <c r="B892" s="12">
        <f t="shared" si="265"/>
        <v>24.935510360249364</v>
      </c>
      <c r="C892" s="57" t="str">
        <f t="shared" si="249"/>
        <v>3.60561810800373-628.4864206847i</v>
      </c>
      <c r="D892" s="57" t="str">
        <f t="shared" si="250"/>
        <v>3.47083331702588-425.51106107472i</v>
      </c>
      <c r="E892" s="57" t="str">
        <f t="shared" si="251"/>
        <v>162.469547122233+0.0148803890870915i</v>
      </c>
      <c r="F892" s="57" t="str">
        <f t="shared" si="252"/>
        <v>3.07957957104531-7986.31441073248i</v>
      </c>
      <c r="G892" s="57" t="str">
        <f t="shared" si="253"/>
        <v>0.999999997228756-0.000052642609114489i</v>
      </c>
      <c r="H892" s="57" t="str">
        <f t="shared" si="254"/>
        <v>550.003537847085-0.287041179867159i</v>
      </c>
      <c r="I892" s="57" t="str">
        <f t="shared" si="255"/>
        <v>-4.05296654137681-29739.4352258569i</v>
      </c>
      <c r="K892" s="57" t="str">
        <f t="shared" si="256"/>
        <v>0.00909084813841-0.0000228302801058404i</v>
      </c>
      <c r="L892" s="57" t="str">
        <f t="shared" si="257"/>
        <v>0.00075-26.5944264478892i</v>
      </c>
      <c r="M892" s="57" t="str">
        <f t="shared" si="258"/>
        <v>0.00075-4.19029828485649i</v>
      </c>
      <c r="N892" s="57">
        <f t="shared" si="259"/>
        <v>90.32870150715523</v>
      </c>
      <c r="O892" s="57">
        <f t="shared" si="260"/>
        <v>55.966060908902016</v>
      </c>
      <c r="P892" s="371">
        <f t="shared" si="261"/>
        <v>55.966060908902016</v>
      </c>
      <c r="Q892" s="371">
        <f t="shared" si="262"/>
        <v>-89.67129849284477</v>
      </c>
      <c r="R892" s="12">
        <f t="shared" si="263"/>
        <v>90.32870150715523</v>
      </c>
      <c r="S892" s="57">
        <f t="shared" si="264"/>
        <v>2.4935510360249363E-2</v>
      </c>
      <c r="T892" s="12">
        <f t="shared" si="247"/>
        <v>55.966060908902016</v>
      </c>
    </row>
    <row r="893" spans="1:20" x14ac:dyDescent="0.3">
      <c r="A893" s="57">
        <f t="shared" si="248"/>
        <v>157.26979516536881</v>
      </c>
      <c r="B893" s="12">
        <f t="shared" si="265"/>
        <v>25.030265299618311</v>
      </c>
      <c r="C893" s="57" t="str">
        <f t="shared" si="249"/>
        <v>3.60561793400301-626.107279466082i</v>
      </c>
      <c r="D893" s="57" t="str">
        <f t="shared" si="250"/>
        <v>3.47083331690171-423.900241966785i</v>
      </c>
      <c r="E893" s="57" t="str">
        <f t="shared" si="251"/>
        <v>162.4695471996+0.0149369348122889i</v>
      </c>
      <c r="F893" s="57" t="str">
        <f t="shared" si="252"/>
        <v>3.07957957098033-7956.08130301543i</v>
      </c>
      <c r="G893" s="57" t="str">
        <f t="shared" si="253"/>
        <v>0.999999997207654-0.000052842651028009i</v>
      </c>
      <c r="H893" s="57" t="str">
        <f t="shared" si="254"/>
        <v>550.003564785698-0.288132040452782i</v>
      </c>
      <c r="I893" s="57" t="str">
        <f t="shared" si="255"/>
        <v>-4.05297158997249-29626.8546848319i</v>
      </c>
      <c r="K893" s="57" t="str">
        <f t="shared" si="256"/>
        <v>0.00909084767429415-0.0000229170339259666i</v>
      </c>
      <c r="L893" s="57" t="str">
        <f t="shared" si="257"/>
        <v>0.00075-26.4937501971401i</v>
      </c>
      <c r="M893" s="57" t="str">
        <f t="shared" si="258"/>
        <v>0.00075-4.17443543022164i</v>
      </c>
      <c r="N893" s="57">
        <f t="shared" si="259"/>
        <v>90.329950494515842</v>
      </c>
      <c r="O893" s="57">
        <f t="shared" si="260"/>
        <v>55.933119088573456</v>
      </c>
      <c r="P893" s="371">
        <f t="shared" si="261"/>
        <v>55.933119088573456</v>
      </c>
      <c r="Q893" s="371">
        <f t="shared" si="262"/>
        <v>-89.670049505484158</v>
      </c>
      <c r="R893" s="12">
        <f t="shared" si="263"/>
        <v>90.329950494515842</v>
      </c>
      <c r="S893" s="57">
        <f t="shared" si="264"/>
        <v>2.5030265299618312E-2</v>
      </c>
      <c r="T893" s="12">
        <f t="shared" si="247"/>
        <v>55.933119088573456</v>
      </c>
    </row>
    <row r="894" spans="1:20" x14ac:dyDescent="0.3">
      <c r="A894" s="57">
        <f t="shared" si="248"/>
        <v>157.86742038699722</v>
      </c>
      <c r="B894" s="12">
        <f t="shared" si="265"/>
        <v>25.12538030775686</v>
      </c>
      <c r="C894" s="57" t="str">
        <f t="shared" si="249"/>
        <v>3.6056177586774-623.737145010877i</v>
      </c>
      <c r="D894" s="57" t="str">
        <f t="shared" si="250"/>
        <v>3.47083331677659-422.295520806147i</v>
      </c>
      <c r="E894" s="57" t="str">
        <f t="shared" si="251"/>
        <v>162.469547277555+0.0149936954140646i</v>
      </c>
      <c r="F894" s="57" t="str">
        <f t="shared" si="252"/>
        <v>3.07957957091485-7925.96264619902i</v>
      </c>
      <c r="G894" s="57" t="str">
        <f t="shared" si="253"/>
        <v>0.999999997186392-0.0000530434531007876i</v>
      </c>
      <c r="H894" s="57" t="str">
        <f t="shared" si="254"/>
        <v>550.003591929426-0.2892270474999i</v>
      </c>
      <c r="I894" s="57" t="str">
        <f t="shared" si="255"/>
        <v>-4.05297667701012-29514.7003360579i</v>
      </c>
      <c r="K894" s="57" t="str">
        <f t="shared" si="256"/>
        <v>0.00909084720664446-0.0000230041173963709i</v>
      </c>
      <c r="L894" s="57" t="str">
        <f t="shared" si="257"/>
        <v>0.00075-26.3934550678821i</v>
      </c>
      <c r="M894" s="57" t="str">
        <f t="shared" si="258"/>
        <v>0.00075-4.15863262624193i</v>
      </c>
      <c r="N894" s="57">
        <f t="shared" si="259"/>
        <v>90.331204227131664</v>
      </c>
      <c r="O894" s="57">
        <f t="shared" si="260"/>
        <v>55.900177283522908</v>
      </c>
      <c r="P894" s="371">
        <f t="shared" si="261"/>
        <v>55.900177283522908</v>
      </c>
      <c r="Q894" s="371">
        <f t="shared" si="262"/>
        <v>-89.668795772868336</v>
      </c>
      <c r="R894" s="12">
        <f t="shared" si="263"/>
        <v>90.331204227131664</v>
      </c>
      <c r="S894" s="57">
        <f t="shared" si="264"/>
        <v>2.5125380307756861E-2</v>
      </c>
      <c r="T894" s="12">
        <f t="shared" si="247"/>
        <v>55.900177283522908</v>
      </c>
    </row>
    <row r="895" spans="1:20" x14ac:dyDescent="0.3">
      <c r="A895" s="57">
        <f t="shared" si="248"/>
        <v>158.46731658446782</v>
      </c>
      <c r="B895" s="12">
        <f t="shared" si="265"/>
        <v>25.220856752926338</v>
      </c>
      <c r="C895" s="57" t="str">
        <f t="shared" si="249"/>
        <v>3.6056175820168-621.375983223896i</v>
      </c>
      <c r="D895" s="57" t="str">
        <f t="shared" si="250"/>
        <v>3.47083331665051-420.696874508348i</v>
      </c>
      <c r="E895" s="57" t="str">
        <f t="shared" si="251"/>
        <v>162.469547356105+0.0150506717089822i</v>
      </c>
      <c r="F895" s="57" t="str">
        <f t="shared" si="252"/>
        <v>3.07957957084887-7895.95800701617i</v>
      </c>
      <c r="G895" s="57" t="str">
        <f t="shared" si="253"/>
        <v>0.999999997164968-0.0000532450182214299i</v>
      </c>
      <c r="H895" s="57" t="str">
        <f t="shared" si="254"/>
        <v>550.003619279841-0.290326216778727i</v>
      </c>
      <c r="I895" s="57" t="str">
        <f t="shared" si="255"/>
        <v>-4.05298180278352-29402.970566157i</v>
      </c>
      <c r="K895" s="57" t="str">
        <f t="shared" si="256"/>
        <v>0.00909084673543387-0.0000230915317695611i</v>
      </c>
      <c r="L895" s="57" t="str">
        <f t="shared" si="257"/>
        <v>0.00075-26.2935396173362i</v>
      </c>
      <c r="M895" s="57" t="str">
        <f t="shared" si="258"/>
        <v>0.00075-4.1428896455887i</v>
      </c>
      <c r="N895" s="57">
        <f t="shared" si="259"/>
        <v>90.332462723024463</v>
      </c>
      <c r="O895" s="57">
        <f t="shared" si="260"/>
        <v>55.867235493866552</v>
      </c>
      <c r="P895" s="371">
        <f t="shared" si="261"/>
        <v>55.867235493866552</v>
      </c>
      <c r="Q895" s="371">
        <f t="shared" si="262"/>
        <v>-89.667537276975537</v>
      </c>
      <c r="R895" s="12">
        <f t="shared" si="263"/>
        <v>90.332462723024463</v>
      </c>
      <c r="S895" s="57">
        <f t="shared" si="264"/>
        <v>2.5220856752926339E-2</v>
      </c>
      <c r="T895" s="12">
        <f t="shared" si="247"/>
        <v>55.867235493866552</v>
      </c>
    </row>
    <row r="896" spans="1:20" x14ac:dyDescent="0.3">
      <c r="A896" s="57">
        <f t="shared" si="248"/>
        <v>159.06949238748879</v>
      </c>
      <c r="B896" s="12">
        <f t="shared" si="265"/>
        <v>25.31669600858746</v>
      </c>
      <c r="C896" s="57" t="str">
        <f t="shared" si="249"/>
        <v>3.60561740401104-619.023760139034i</v>
      </c>
      <c r="D896" s="57" t="str">
        <f t="shared" si="250"/>
        <v>3.47083331652349-419.104280076328i</v>
      </c>
      <c r="E896" s="57" t="str">
        <f t="shared" si="251"/>
        <v>162.469547435252+0.015107864516708i</v>
      </c>
      <c r="F896" s="57" t="str">
        <f t="shared" si="252"/>
        <v>3.07957957078239-7866.06695384013i</v>
      </c>
      <c r="G896" s="57" t="str">
        <f t="shared" si="253"/>
        <v>0.999999997143381-0.0000534473492895175i</v>
      </c>
      <c r="H896" s="57" t="str">
        <f t="shared" si="254"/>
        <v>550.003646838512-0.291429564119525i</v>
      </c>
      <c r="I896" s="57" t="str">
        <f t="shared" si="255"/>
        <v>-4.05298696758748-29291.663767859i</v>
      </c>
      <c r="K896" s="57" t="str">
        <f t="shared" si="256"/>
        <v>0.00909084626063532-0.0000231792783028031i</v>
      </c>
      <c r="L896" s="57" t="str">
        <f t="shared" si="257"/>
        <v>0.00075-26.1940024081851i</v>
      </c>
      <c r="M896" s="57" t="str">
        <f t="shared" si="258"/>
        <v>0.00075-4.12720626179387i</v>
      </c>
      <c r="N896" s="57">
        <f t="shared" si="259"/>
        <v>90.333726000284301</v>
      </c>
      <c r="O896" s="57">
        <f t="shared" si="260"/>
        <v>55.834293719721593</v>
      </c>
      <c r="P896" s="371">
        <f t="shared" si="261"/>
        <v>55.834293719721593</v>
      </c>
      <c r="Q896" s="371">
        <f t="shared" si="262"/>
        <v>-89.666273999715699</v>
      </c>
      <c r="R896" s="12">
        <f t="shared" si="263"/>
        <v>90.333726000284301</v>
      </c>
      <c r="S896" s="57">
        <f t="shared" si="264"/>
        <v>2.531669600858746E-2</v>
      </c>
      <c r="T896" s="12">
        <f t="shared" si="247"/>
        <v>55.834293719721593</v>
      </c>
    </row>
    <row r="897" spans="1:20" x14ac:dyDescent="0.3">
      <c r="A897" s="57">
        <f t="shared" si="248"/>
        <v>159.67395645856126</v>
      </c>
      <c r="B897" s="12">
        <f t="shared" si="265"/>
        <v>25.412899453420092</v>
      </c>
      <c r="C897" s="57" t="str">
        <f t="shared" si="249"/>
        <v>3.60561722464991-616.680441918781i</v>
      </c>
      <c r="D897" s="57" t="str">
        <f t="shared" si="250"/>
        <v>3.4708333163955-417.517714600081i</v>
      </c>
      <c r="E897" s="57" t="str">
        <f t="shared" si="251"/>
        <v>162.469547515002+0.0151652746600238i</v>
      </c>
      <c r="F897" s="57" t="str">
        <f t="shared" si="252"/>
        <v>3.07957957071542-7836.28905667808i</v>
      </c>
      <c r="G897" s="57" t="str">
        <f t="shared" si="253"/>
        <v>0.999999997121629-0.0000536504492156507i</v>
      </c>
      <c r="H897" s="57" t="str">
        <f t="shared" si="254"/>
        <v>550.003674607022-0.29253710541286i</v>
      </c>
      <c r="I897" s="57" t="str">
        <f t="shared" si="255"/>
        <v>-4.0529921717184-29180.7783399781i</v>
      </c>
      <c r="K897" s="57" t="str">
        <f t="shared" si="256"/>
        <v>0.00909084578222154-0.0000232673582581386i</v>
      </c>
      <c r="L897" s="57" t="str">
        <f t="shared" si="257"/>
        <v>0.00075-26.0948420085526i</v>
      </c>
      <c r="M897" s="57" t="str">
        <f t="shared" si="258"/>
        <v>0.00075-4.11158224924673i</v>
      </c>
      <c r="N897" s="57">
        <f t="shared" si="259"/>
        <v>90.334994077069851</v>
      </c>
      <c r="O897" s="57">
        <f t="shared" si="260"/>
        <v>55.801351961206237</v>
      </c>
      <c r="P897" s="371">
        <f t="shared" si="261"/>
        <v>55.801351961206237</v>
      </c>
      <c r="Q897" s="371">
        <f t="shared" si="262"/>
        <v>-89.665005922930149</v>
      </c>
      <c r="R897" s="12">
        <f t="shared" si="263"/>
        <v>90.334994077069851</v>
      </c>
      <c r="S897" s="57">
        <f t="shared" si="264"/>
        <v>2.5412899453420092E-2</v>
      </c>
      <c r="T897" s="12">
        <f t="shared" si="247"/>
        <v>55.801351961206237</v>
      </c>
    </row>
    <row r="898" spans="1:20" x14ac:dyDescent="0.3">
      <c r="A898" s="57">
        <f t="shared" si="248"/>
        <v>160.28071749310382</v>
      </c>
      <c r="B898" s="12">
        <f t="shared" si="265"/>
        <v>25.509468471343091</v>
      </c>
      <c r="C898" s="57" t="str">
        <f t="shared" si="249"/>
        <v>3.60561704392303-614.345994853708i</v>
      </c>
      <c r="D898" s="57" t="str">
        <f t="shared" si="250"/>
        <v>3.47083331626651-415.937155256328i</v>
      </c>
      <c r="E898" s="57" t="str">
        <f t="shared" si="251"/>
        <v>162.46954759536+0.0152229029648384i</v>
      </c>
      <c r="F898" s="57" t="str">
        <f t="shared" si="252"/>
        <v>3.07957957064791-7806.62388716489i</v>
      </c>
      <c r="G898" s="57" t="str">
        <f t="shared" si="253"/>
        <v>0.999999997099712-0.0000538543209214899i</v>
      </c>
      <c r="H898" s="57" t="str">
        <f t="shared" si="254"/>
        <v>550.003702586977-0.293648856609903i</v>
      </c>
      <c r="I898" s="57" t="str">
        <f t="shared" si="255"/>
        <v>-4.05299741547798-29070.3126873903i</v>
      </c>
      <c r="K898" s="57" t="str">
        <f t="shared" si="256"/>
        <v>0.00909084530016489-0.0000233557729024023i</v>
      </c>
      <c r="L898" s="57" t="str">
        <f t="shared" si="257"/>
        <v>0.00075-25.9960569919831i</v>
      </c>
      <c r="M898" s="57" t="str">
        <f t="shared" si="258"/>
        <v>0.00075-4.09601738319061i</v>
      </c>
      <c r="N898" s="57">
        <f t="shared" si="259"/>
        <v>90.33626697160868</v>
      </c>
      <c r="O898" s="57">
        <f t="shared" si="260"/>
        <v>55.768410218439357</v>
      </c>
      <c r="P898" s="371">
        <f t="shared" si="261"/>
        <v>55.768410218439357</v>
      </c>
      <c r="Q898" s="371">
        <f t="shared" si="262"/>
        <v>-89.66373302839132</v>
      </c>
      <c r="R898" s="12">
        <f t="shared" si="263"/>
        <v>90.33626697160868</v>
      </c>
      <c r="S898" s="57">
        <f t="shared" si="264"/>
        <v>2.550946847134309E-2</v>
      </c>
      <c r="T898" s="12">
        <f t="shared" si="247"/>
        <v>55.768410218439357</v>
      </c>
    </row>
    <row r="899" spans="1:20" x14ac:dyDescent="0.3">
      <c r="A899" s="57">
        <f t="shared" si="248"/>
        <v>160.88978421957762</v>
      </c>
      <c r="B899" s="12">
        <f t="shared" si="265"/>
        <v>25.606404451534196</v>
      </c>
      <c r="C899" s="57" t="str">
        <f t="shared" si="249"/>
        <v>3.60561686182007-612.020385362018i</v>
      </c>
      <c r="D899" s="57" t="str">
        <f t="shared" si="250"/>
        <v>3.47083331613656-414.362579308194i</v>
      </c>
      <c r="E899" s="57" t="str">
        <f t="shared" si="251"/>
        <v>162.469547676329+0.0152807502601992i</v>
      </c>
      <c r="F899" s="57" t="str">
        <f t="shared" si="252"/>
        <v>3.0795795705799-7777.07101855721i</v>
      </c>
      <c r="G899" s="57" t="str">
        <f t="shared" si="253"/>
        <v>0.999999997077628-0.0000540589673397977i</v>
      </c>
      <c r="H899" s="57" t="str">
        <f t="shared" si="254"/>
        <v>550.003730779976-0.294764833722473i</v>
      </c>
      <c r="I899" s="57" t="str">
        <f t="shared" si="255"/>
        <v>-4.05300269916383-28960.2652210098i</v>
      </c>
      <c r="K899" s="57" t="str">
        <f t="shared" si="256"/>
        <v>0.0090908448144378-0.0000234445235072428i</v>
      </c>
      <c r="L899" s="57" t="str">
        <f t="shared" si="257"/>
        <v>0.00075-25.8976459374209i</v>
      </c>
      <c r="M899" s="57" t="str">
        <f t="shared" si="258"/>
        <v>0.00075-4.08051143971967i</v>
      </c>
      <c r="N899" s="57">
        <f t="shared" si="259"/>
        <v>90.337544702197576</v>
      </c>
      <c r="O899" s="57">
        <f t="shared" si="260"/>
        <v>55.735468491540942</v>
      </c>
      <c r="P899" s="371">
        <f t="shared" si="261"/>
        <v>55.735468491540942</v>
      </c>
      <c r="Q899" s="371">
        <f t="shared" si="262"/>
        <v>-89.662455297802424</v>
      </c>
      <c r="R899" s="12">
        <f t="shared" si="263"/>
        <v>90.337544702197576</v>
      </c>
      <c r="S899" s="57">
        <f t="shared" si="264"/>
        <v>2.5606404451534195E-2</v>
      </c>
      <c r="T899" s="12">
        <f t="shared" si="247"/>
        <v>55.735468491540942</v>
      </c>
    </row>
    <row r="900" spans="1:20" x14ac:dyDescent="0.3">
      <c r="A900" s="57">
        <f t="shared" si="248"/>
        <v>161.50116539961201</v>
      </c>
      <c r="B900" s="12">
        <f t="shared" si="265"/>
        <v>25.703708788450026</v>
      </c>
      <c r="C900" s="57" t="str">
        <f t="shared" si="249"/>
        <v>3.60561667833051-609.703579989033i</v>
      </c>
      <c r="D900" s="57" t="str">
        <f t="shared" si="250"/>
        <v>3.47083331600562-412.793964104876i</v>
      </c>
      <c r="E900" s="57" t="str">
        <f t="shared" si="251"/>
        <v>162.469547757915+0.0153388173783045i</v>
      </c>
      <c r="F900" s="57" t="str">
        <f t="shared" si="252"/>
        <v>3.07957957051138-7747.63002572711i</v>
      </c>
      <c r="G900" s="57" t="str">
        <f t="shared" si="253"/>
        <v>0.999999997055376-0.0000542643914144814i</v>
      </c>
      <c r="H900" s="57" t="str">
        <f t="shared" si="254"/>
        <v>550.00375918765-0.295885052823559i</v>
      </c>
      <c r="I900" s="57" t="str">
        <f t="shared" si="255"/>
        <v>-4.05300802308402-28850.6343577674i</v>
      </c>
      <c r="K900" s="57" t="str">
        <f t="shared" si="256"/>
        <v>0.00909084432501216-0.0000235336113491366i</v>
      </c>
      <c r="L900" s="57" t="str">
        <f t="shared" si="257"/>
        <v>0.00075-25.7996074291899i</v>
      </c>
      <c r="M900" s="57" t="str">
        <f t="shared" si="258"/>
        <v>0.00075-4.06506419577573i</v>
      </c>
      <c r="N900" s="57">
        <f t="shared" si="259"/>
        <v>90.338827287202619</v>
      </c>
      <c r="O900" s="57">
        <f t="shared" si="260"/>
        <v>55.702526780631757</v>
      </c>
      <c r="P900" s="371">
        <f t="shared" si="261"/>
        <v>55.702526780631757</v>
      </c>
      <c r="Q900" s="371">
        <f t="shared" si="262"/>
        <v>-89.661172712797381</v>
      </c>
      <c r="R900" s="12">
        <f t="shared" si="263"/>
        <v>90.338827287202619</v>
      </c>
      <c r="S900" s="57">
        <f t="shared" si="264"/>
        <v>2.5703708788450026E-2</v>
      </c>
      <c r="T900" s="12">
        <f t="shared" si="247"/>
        <v>55.702526780631757</v>
      </c>
    </row>
    <row r="901" spans="1:20" x14ac:dyDescent="0.3">
      <c r="A901" s="57">
        <f t="shared" si="248"/>
        <v>162.11486982813054</v>
      </c>
      <c r="B901" s="12">
        <f t="shared" si="265"/>
        <v>25.801382881846138</v>
      </c>
      <c r="C901" s="57" t="str">
        <f t="shared" si="249"/>
        <v>3.60561649344381-607.395545406728i</v>
      </c>
      <c r="D901" s="57" t="str">
        <f t="shared" si="250"/>
        <v>3.47083331587367-411.231287081314i</v>
      </c>
      <c r="E901" s="57" t="str">
        <f t="shared" si="251"/>
        <v>162.469547840122+0.0153971051545148i</v>
      </c>
      <c r="F901" s="57" t="str">
        <f t="shared" si="252"/>
        <v>3.07957957044232-7718.30048515596i</v>
      </c>
      <c r="G901" s="57" t="str">
        <f t="shared" si="253"/>
        <v>0.999999997032954-0.0000544705961006351i</v>
      </c>
      <c r="H901" s="57" t="str">
        <f t="shared" si="254"/>
        <v>550.003787811629-0.297009530047278i</v>
      </c>
      <c r="I901" s="57" t="str">
        <f t="shared" si="255"/>
        <v>-4.05301338754314-28741.4185205859i</v>
      </c>
      <c r="K901" s="57" t="str">
        <f t="shared" si="256"/>
        <v>0.00909084383185992-0.0000236230377094107i</v>
      </c>
      <c r="L901" s="57" t="str">
        <f t="shared" si="257"/>
        <v>0.00075-25.7019400569735i</v>
      </c>
      <c r="M901" s="57" t="str">
        <f t="shared" si="258"/>
        <v>0.00075-4.04967542914499i</v>
      </c>
      <c r="N901" s="57">
        <f t="shared" si="259"/>
        <v>90.340114745059623</v>
      </c>
      <c r="O901" s="57">
        <f t="shared" si="260"/>
        <v>55.669585085833489</v>
      </c>
      <c r="P901" s="371">
        <f t="shared" si="261"/>
        <v>55.669585085833489</v>
      </c>
      <c r="Q901" s="371">
        <f t="shared" si="262"/>
        <v>-89.659885254940377</v>
      </c>
      <c r="R901" s="12">
        <f t="shared" si="263"/>
        <v>90.340114745059623</v>
      </c>
      <c r="S901" s="57">
        <f t="shared" si="264"/>
        <v>2.5801382881846139E-2</v>
      </c>
      <c r="T901" s="12">
        <f t="shared" si="247"/>
        <v>55.669585085833489</v>
      </c>
    </row>
    <row r="902" spans="1:20" x14ac:dyDescent="0.3">
      <c r="A902" s="57">
        <f t="shared" si="248"/>
        <v>162.73090633347746</v>
      </c>
      <c r="B902" s="12">
        <f t="shared" si="265"/>
        <v>25.899428136797155</v>
      </c>
      <c r="C902" s="57" t="str">
        <f t="shared" si="249"/>
        <v>3.60561630714934-605.096248413257i</v>
      </c>
      <c r="D902" s="57" t="str">
        <f t="shared" si="250"/>
        <v>3.47083331574075-409.674525757881i</v>
      </c>
      <c r="E902" s="57" t="str">
        <f t="shared" si="251"/>
        <v>162.469547922956+0.0154556144273671i</v>
      </c>
      <c r="F902" s="57" t="str">
        <f t="shared" si="252"/>
        <v>3.07957957037276-7689.08197492856i</v>
      </c>
      <c r="G902" s="57" t="str">
        <f t="shared" si="253"/>
        <v>0.999999997010362-0.0000546775843645822i</v>
      </c>
      <c r="H902" s="57" t="str">
        <f t="shared" si="254"/>
        <v>550.003816653568-0.298138281589287i</v>
      </c>
      <c r="I902" s="57" t="str">
        <f t="shared" si="255"/>
        <v>-4.0530187928512-28632.6161383592i</v>
      </c>
      <c r="K902" s="57" t="str">
        <f t="shared" si="256"/>
        <v>0.00909084333495255-0.000023712803874258i</v>
      </c>
      <c r="L902" s="57" t="str">
        <f t="shared" si="257"/>
        <v>0.00075-25.6046424157934i</v>
      </c>
      <c r="M902" s="57" t="str">
        <f t="shared" si="258"/>
        <v>0.00075-4.03434491845485i</v>
      </c>
      <c r="N902" s="57">
        <f t="shared" si="259"/>
        <v>90.341407094274288</v>
      </c>
      <c r="O902" s="57">
        <f t="shared" si="260"/>
        <v>55.636643407268892</v>
      </c>
      <c r="P902" s="371">
        <f t="shared" si="261"/>
        <v>55.636643407268892</v>
      </c>
      <c r="Q902" s="371">
        <f t="shared" si="262"/>
        <v>-89.658592905725712</v>
      </c>
      <c r="R902" s="12">
        <f t="shared" si="263"/>
        <v>90.341407094274288</v>
      </c>
      <c r="S902" s="57">
        <f t="shared" si="264"/>
        <v>2.5899428136797156E-2</v>
      </c>
      <c r="T902" s="12">
        <f t="shared" si="247"/>
        <v>55.636643407268892</v>
      </c>
    </row>
    <row r="903" spans="1:20" x14ac:dyDescent="0.3">
      <c r="A903" s="57">
        <f t="shared" si="248"/>
        <v>163.34928377754466</v>
      </c>
      <c r="B903" s="12">
        <f t="shared" si="265"/>
        <v>25.997845963716983</v>
      </c>
      <c r="C903" s="57" t="str">
        <f t="shared" si="249"/>
        <v>3.60561611943633-602.805655932456i</v>
      </c>
      <c r="D903" s="57" t="str">
        <f t="shared" si="250"/>
        <v>3.47083331560678-408.123657740035i</v>
      </c>
      <c r="E903" s="57" t="str">
        <f t="shared" si="251"/>
        <v>162.46954800642+0.0155143460385828i</v>
      </c>
      <c r="F903" s="57" t="str">
        <f t="shared" si="252"/>
        <v>3.07957957030264-7659.97407472672i</v>
      </c>
      <c r="G903" s="57" t="str">
        <f t="shared" si="253"/>
        <v>0.999999996987597-0.0000548853591839182i</v>
      </c>
      <c r="H903" s="57" t="str">
        <f t="shared" si="254"/>
        <v>550.003845715112-0.299271323706867i</v>
      </c>
      <c r="I903" s="57" t="str">
        <f t="shared" si="255"/>
        <v>-4.05302423931639-28524.2256459279i</v>
      </c>
      <c r="K903" s="57" t="str">
        <f t="shared" si="256"/>
        <v>0.00909084283426169-0.0000238029111347584i</v>
      </c>
      <c r="L903" s="57" t="str">
        <f t="shared" si="257"/>
        <v>0.00075-25.5077131059907i</v>
      </c>
      <c r="M903" s="57" t="str">
        <f t="shared" si="258"/>
        <v>0.00075-4.0190724431708i</v>
      </c>
      <c r="N903" s="57">
        <f t="shared" si="259"/>
        <v>90.342704353422576</v>
      </c>
      <c r="O903" s="57">
        <f t="shared" si="260"/>
        <v>55.6037017450615</v>
      </c>
      <c r="P903" s="371">
        <f t="shared" si="261"/>
        <v>55.6037017450615</v>
      </c>
      <c r="Q903" s="371">
        <f t="shared" si="262"/>
        <v>-89.657295646577424</v>
      </c>
      <c r="R903" s="12">
        <f t="shared" si="263"/>
        <v>90.342704353422576</v>
      </c>
      <c r="S903" s="57">
        <f t="shared" si="264"/>
        <v>2.5997845963716983E-2</v>
      </c>
      <c r="T903" s="12">
        <f t="shared" si="247"/>
        <v>55.6037017450615</v>
      </c>
    </row>
    <row r="904" spans="1:20" x14ac:dyDescent="0.3">
      <c r="A904" s="57">
        <f t="shared" si="248"/>
        <v>163.97001105589933</v>
      </c>
      <c r="B904" s="12">
        <f t="shared" si="265"/>
        <v>26.096637778379108</v>
      </c>
      <c r="C904" s="57" t="str">
        <f t="shared" si="249"/>
        <v>3.60561593029402-600.523735013386i</v>
      </c>
      <c r="D904" s="57" t="str">
        <f t="shared" si="250"/>
        <v>3.47083331547181-406.578660718026i</v>
      </c>
      <c r="E904" s="57" t="str">
        <f t="shared" si="251"/>
        <v>162.469548090519+0.0155733008330839i</v>
      </c>
      <c r="F904" s="57" t="str">
        <f t="shared" si="252"/>
        <v>3.07957957023202-7630.97636582364i</v>
      </c>
      <c r="G904" s="57" t="str">
        <f t="shared" si="253"/>
        <v>0.99999999696466-0.0000550939235475534i</v>
      </c>
      <c r="H904" s="57" t="str">
        <f t="shared" si="254"/>
        <v>550.003874997943-0.300408672719336i</v>
      </c>
      <c r="I904" s="57" t="str">
        <f t="shared" si="255"/>
        <v>-4.0530297272534-28416.2454840589i</v>
      </c>
      <c r="K904" s="57" t="str">
        <f t="shared" si="256"/>
        <v>0.0090908423297584-0.0000238933607868943i</v>
      </c>
      <c r="L904" s="57" t="str">
        <f t="shared" si="257"/>
        <v>0.00075-25.4111507332045i</v>
      </c>
      <c r="M904" s="57" t="str">
        <f t="shared" si="258"/>
        <v>0.00075-4.00385778359314i</v>
      </c>
      <c r="N904" s="57">
        <f t="shared" si="259"/>
        <v>90.344006541150833</v>
      </c>
      <c r="O904" s="57">
        <f t="shared" si="260"/>
        <v>55.570760099335878</v>
      </c>
      <c r="P904" s="371">
        <f t="shared" si="261"/>
        <v>55.570760099335878</v>
      </c>
      <c r="Q904" s="371">
        <f t="shared" si="262"/>
        <v>-89.655993458849167</v>
      </c>
      <c r="R904" s="12">
        <f t="shared" si="263"/>
        <v>90.344006541150833</v>
      </c>
      <c r="S904" s="57">
        <f t="shared" si="264"/>
        <v>2.6096637778379107E-2</v>
      </c>
      <c r="T904" s="12">
        <f t="shared" si="247"/>
        <v>55.570760099335878</v>
      </c>
    </row>
    <row r="905" spans="1:20" x14ac:dyDescent="0.3">
      <c r="A905" s="57">
        <f t="shared" si="248"/>
        <v>164.59309709791177</v>
      </c>
      <c r="B905" s="12">
        <f t="shared" si="265"/>
        <v>26.19580500193695</v>
      </c>
      <c r="C905" s="57" t="str">
        <f t="shared" si="249"/>
        <v>3.60561573971148-598.250452829835i</v>
      </c>
      <c r="D905" s="57" t="str">
        <f t="shared" si="250"/>
        <v>3.47083331533579-405.039512466546i</v>
      </c>
      <c r="E905" s="57" t="str">
        <f t="shared" si="251"/>
        <v>162.469548175258+0.0156324796590034i</v>
      </c>
      <c r="F905" s="57" t="str">
        <f t="shared" si="252"/>
        <v>3.07957957016083-7602.08843107743i</v>
      </c>
      <c r="G905" s="57" t="str">
        <f t="shared" si="253"/>
        <v>0.999999996941547-0.0000553032804557559i</v>
      </c>
      <c r="H905" s="57" t="str">
        <f t="shared" si="254"/>
        <v>550.003904503748-0.301550345008223i</v>
      </c>
      <c r="I905" s="57" t="str">
        <f t="shared" si="255"/>
        <v>-4.05303525698072-28308.6740994211i</v>
      </c>
      <c r="K905" s="57" t="str">
        <f t="shared" si="256"/>
        <v>0.00909084182141358-0.0000239841541315707i</v>
      </c>
      <c r="L905" s="57" t="str">
        <f t="shared" si="257"/>
        <v>0.00075-25.3149539083528i</v>
      </c>
      <c r="M905" s="57" t="str">
        <f t="shared" si="258"/>
        <v>0.00075-3.9887007208539i</v>
      </c>
      <c r="N905" s="57">
        <f t="shared" si="259"/>
        <v>90.345313676176175</v>
      </c>
      <c r="O905" s="57">
        <f t="shared" si="260"/>
        <v>55.537818470217289</v>
      </c>
      <c r="P905" s="371">
        <f t="shared" si="261"/>
        <v>55.537818470217289</v>
      </c>
      <c r="Q905" s="371">
        <f t="shared" si="262"/>
        <v>-89.654686323823825</v>
      </c>
      <c r="R905" s="12">
        <f t="shared" si="263"/>
        <v>90.345313676176175</v>
      </c>
      <c r="S905" s="57">
        <f t="shared" si="264"/>
        <v>2.619580500193695E-2</v>
      </c>
      <c r="T905" s="12">
        <f t="shared" si="247"/>
        <v>55.537818470217289</v>
      </c>
    </row>
    <row r="906" spans="1:20" x14ac:dyDescent="0.3">
      <c r="A906" s="57">
        <f t="shared" si="248"/>
        <v>165.21855086688382</v>
      </c>
      <c r="B906" s="12">
        <f t="shared" si="265"/>
        <v>26.295349060944311</v>
      </c>
      <c r="C906" s="57" t="str">
        <f t="shared" si="249"/>
        <v>3.60561554767786-595.9857766799i</v>
      </c>
      <c r="D906" s="57" t="str">
        <f t="shared" si="250"/>
        <v>3.47083331519875-403.506190844436i</v>
      </c>
      <c r="E906" s="57" t="str">
        <f t="shared" si="251"/>
        <v>162.469548260644+0.0156918833676968i</v>
      </c>
      <c r="F906" s="57" t="str">
        <f t="shared" si="252"/>
        <v>3.07957957008911-7573.30985492554i</v>
      </c>
      <c r="G906" s="57" t="str">
        <f t="shared" si="253"/>
        <v>0.999999996918259-0.000055513432920195i</v>
      </c>
      <c r="H906" s="57" t="str">
        <f t="shared" si="254"/>
        <v>550.003934234218-0.302696357017355i</v>
      </c>
      <c r="I906" s="57" t="str">
        <f t="shared" si="255"/>
        <v>-4.05304082881294-28201.509944564i</v>
      </c>
      <c r="K906" s="57" t="str">
        <f t="shared" si="256"/>
        <v>0.00909084130919813-0.0000240752924746356i</v>
      </c>
      <c r="L906" s="57" t="str">
        <f t="shared" si="257"/>
        <v>0.00075-25.2191212476118i</v>
      </c>
      <c r="M906" s="57" t="str">
        <f t="shared" si="258"/>
        <v>0.00075-3.97360103691364i</v>
      </c>
      <c r="N906" s="57">
        <f t="shared" si="259"/>
        <v>90.346625777286718</v>
      </c>
      <c r="O906" s="57">
        <f t="shared" si="260"/>
        <v>55.504876857832556</v>
      </c>
      <c r="P906" s="371">
        <f t="shared" si="261"/>
        <v>55.504876857832556</v>
      </c>
      <c r="Q906" s="371">
        <f t="shared" si="262"/>
        <v>-89.653374222713282</v>
      </c>
      <c r="R906" s="12">
        <f t="shared" si="263"/>
        <v>90.346625777286718</v>
      </c>
      <c r="S906" s="57">
        <f t="shared" si="264"/>
        <v>2.6295349060944311E-2</v>
      </c>
      <c r="T906" s="12">
        <f t="shared" si="247"/>
        <v>55.504876857832556</v>
      </c>
    </row>
    <row r="907" spans="1:20" x14ac:dyDescent="0.3">
      <c r="A907" s="57">
        <f t="shared" si="248"/>
        <v>165.84638136017799</v>
      </c>
      <c r="B907" s="12">
        <f t="shared" si="265"/>
        <v>26.3952713873759</v>
      </c>
      <c r="C907" s="57" t="str">
        <f t="shared" si="249"/>
        <v>3.60561535418199-593.729673985434i</v>
      </c>
      <c r="D907" s="57" t="str">
        <f t="shared" si="250"/>
        <v>3.47083331506067-401.978673794349i</v>
      </c>
      <c r="E907" s="57" t="str">
        <f t="shared" si="251"/>
        <v>162.469548346679+0.0157515128137558i</v>
      </c>
      <c r="F907" s="57" t="str">
        <f t="shared" si="252"/>
        <v>3.07957957001685-7544.64022337846i</v>
      </c>
      <c r="G907" s="57" t="str">
        <f t="shared" si="253"/>
        <v>0.999999996894793-0.0000557243839639841i</v>
      </c>
      <c r="H907" s="57" t="str">
        <f t="shared" si="254"/>
        <v>550.00396419107-0.303846725253344i</v>
      </c>
      <c r="I907" s="57" t="str">
        <f t="shared" si="255"/>
        <v>-4.05304644307297-28094.7514778956i</v>
      </c>
      <c r="K907" s="57" t="str">
        <f t="shared" si="256"/>
        <v>0.00909084079308244-0.0000241667771268954i</v>
      </c>
      <c r="L907" s="57" t="str">
        <f t="shared" si="257"/>
        <v>0.00075-25.1236513723967i</v>
      </c>
      <c r="M907" s="57" t="str">
        <f t="shared" si="258"/>
        <v>0.00075-3.95855851455831i</v>
      </c>
      <c r="N907" s="57">
        <f t="shared" si="259"/>
        <v>90.347942863341828</v>
      </c>
      <c r="O907" s="57">
        <f t="shared" si="260"/>
        <v>55.471935262308769</v>
      </c>
      <c r="P907" s="371">
        <f t="shared" si="261"/>
        <v>55.471935262308769</v>
      </c>
      <c r="Q907" s="371">
        <f t="shared" si="262"/>
        <v>-89.652057136658172</v>
      </c>
      <c r="R907" s="12">
        <f t="shared" si="263"/>
        <v>90.347942863341828</v>
      </c>
      <c r="S907" s="57">
        <f t="shared" si="264"/>
        <v>2.63952713873759E-2</v>
      </c>
      <c r="T907" s="12">
        <f t="shared" si="247"/>
        <v>55.471935262308769</v>
      </c>
    </row>
    <row r="908" spans="1:20" x14ac:dyDescent="0.3">
      <c r="A908" s="57">
        <f t="shared" si="248"/>
        <v>166.47659760934667</v>
      </c>
      <c r="B908" s="12">
        <f t="shared" si="265"/>
        <v>26.495573418647929</v>
      </c>
      <c r="C908" s="57" t="str">
        <f t="shared" si="249"/>
        <v>3.60561515921278-591.482112291653i</v>
      </c>
      <c r="D908" s="57" t="str">
        <f t="shared" si="250"/>
        <v>3.47083331492152-400.456939342437i</v>
      </c>
      <c r="E908" s="57" t="str">
        <f t="shared" si="251"/>
        <v>162.469548433369+0.0158113688550201i</v>
      </c>
      <c r="F908" s="57" t="str">
        <f t="shared" si="252"/>
        <v>3.07957956994403-7516.07912401388i</v>
      </c>
      <c r="G908" s="57" t="str">
        <f t="shared" si="253"/>
        <v>0.999999996871149-0.0000559361366217246i</v>
      </c>
      <c r="H908" s="57" t="str">
        <f t="shared" si="254"/>
        <v>550.003994376018-0.305001466285602i</v>
      </c>
      <c r="I908" s="57" t="str">
        <f t="shared" si="255"/>
        <v>-4.0530521000812-27988.3971636587i</v>
      </c>
      <c r="K908" s="57" t="str">
        <f t="shared" si="256"/>
        <v>0.00909084027303699-0.000024258609404137i</v>
      </c>
      <c r="L908" s="57" t="str">
        <f t="shared" si="257"/>
        <v>0.00075-25.0285429093412i</v>
      </c>
      <c r="M908" s="57" t="str">
        <f t="shared" si="258"/>
        <v>0.00075-3.9435729373962i</v>
      </c>
      <c r="N908" s="57">
        <f t="shared" si="259"/>
        <v>90.349264953272339</v>
      </c>
      <c r="O908" s="57">
        <f t="shared" si="260"/>
        <v>55.438993683774449</v>
      </c>
      <c r="P908" s="371">
        <f t="shared" si="261"/>
        <v>55.438993683774449</v>
      </c>
      <c r="Q908" s="371">
        <f t="shared" si="262"/>
        <v>-89.650735046727661</v>
      </c>
      <c r="R908" s="12">
        <f t="shared" si="263"/>
        <v>90.349264953272339</v>
      </c>
      <c r="S908" s="57">
        <f t="shared" si="264"/>
        <v>2.649557341864793E-2</v>
      </c>
      <c r="T908" s="12">
        <f t="shared" si="247"/>
        <v>55.438993683774449</v>
      </c>
    </row>
    <row r="909" spans="1:20" x14ac:dyDescent="0.3">
      <c r="A909" s="57">
        <f t="shared" si="248"/>
        <v>167.10920868026218</v>
      </c>
      <c r="B909" s="12">
        <f t="shared" si="265"/>
        <v>26.596256597638792</v>
      </c>
      <c r="C909" s="57" t="str">
        <f t="shared" si="249"/>
        <v>3.60561496275905-589.243059266625i</v>
      </c>
      <c r="D909" s="57" t="str">
        <f t="shared" si="250"/>
        <v>3.47083331478134-398.940965598043i</v>
      </c>
      <c r="E909" s="57" t="str">
        <f t="shared" si="251"/>
        <v>162.46954852072+0.015871452352589i</v>
      </c>
      <c r="F909" s="57" t="str">
        <f t="shared" si="252"/>
        <v>3.07957956987067-7487.62614597088i</v>
      </c>
      <c r="G909" s="57" t="str">
        <f t="shared" si="253"/>
        <v>0.999999996847324-0.0000561486939395495i</v>
      </c>
      <c r="H909" s="57" t="str">
        <f t="shared" si="254"/>
        <v>550.004024790812-0.306160596746818i</v>
      </c>
      <c r="I909" s="57" t="str">
        <f t="shared" si="255"/>
        <v>-4.05305780016688-27882.4454719118i</v>
      </c>
      <c r="K909" s="57" t="str">
        <f t="shared" si="256"/>
        <v>0.00909083974903165-0.0000243507906271431i</v>
      </c>
      <c r="L909" s="57" t="str">
        <f t="shared" si="257"/>
        <v>0.00075-24.9337944902782i</v>
      </c>
      <c r="M909" s="57" t="str">
        <f t="shared" si="258"/>
        <v>0.00075-3.92864408985476i</v>
      </c>
      <c r="N909" s="57">
        <f t="shared" si="259"/>
        <v>90.35059206608102</v>
      </c>
      <c r="O909" s="57">
        <f t="shared" si="260"/>
        <v>55.406052122358894</v>
      </c>
      <c r="P909" s="371">
        <f t="shared" si="261"/>
        <v>55.406052122358894</v>
      </c>
      <c r="Q909" s="371">
        <f t="shared" si="262"/>
        <v>-89.64940793391898</v>
      </c>
      <c r="R909" s="12">
        <f t="shared" si="263"/>
        <v>90.35059206608102</v>
      </c>
      <c r="S909" s="57">
        <f t="shared" si="264"/>
        <v>2.6596256597638791E-2</v>
      </c>
      <c r="T909" s="12">
        <f t="shared" si="247"/>
        <v>55.406052122358894</v>
      </c>
    </row>
    <row r="910" spans="1:20" x14ac:dyDescent="0.3">
      <c r="A910" s="57">
        <f t="shared" si="248"/>
        <v>167.74422367324718</v>
      </c>
      <c r="B910" s="12">
        <f t="shared" si="265"/>
        <v>26.69732237270982</v>
      </c>
      <c r="C910" s="57" t="str">
        <f t="shared" si="249"/>
        <v>3.60561476480946-587.012482700818i</v>
      </c>
      <c r="D910" s="57" t="str">
        <f t="shared" si="250"/>
        <v>3.47083331464008-397.430730753371i</v>
      </c>
      <c r="E910" s="57" t="str">
        <f t="shared" si="251"/>
        <v>162.469548608736+0.0159317641708351i</v>
      </c>
      <c r="F910" s="57" t="str">
        <f t="shared" si="252"/>
        <v>3.07957956979674-7459.28087994374i</v>
      </c>
      <c r="G910" s="57" t="str">
        <f t="shared" si="253"/>
        <v>0.999999996823318-0.0000563620589751668i</v>
      </c>
      <c r="H910" s="57" t="str">
        <f t="shared" si="254"/>
        <v>550.004055437191-0.307324133332925i</v>
      </c>
      <c r="I910" s="57" t="str">
        <f t="shared" si="255"/>
        <v>-4.05306354365479-27776.8948785035i</v>
      </c>
      <c r="K910" s="57" t="str">
        <f t="shared" si="256"/>
        <v>0.00909083922103643-0.0000244433221217154i</v>
      </c>
      <c r="L910" s="57" t="str">
        <f t="shared" si="257"/>
        <v>0.00075-24.8394047522198i</v>
      </c>
      <c r="M910" s="57" t="str">
        <f t="shared" si="258"/>
        <v>0.00075-3.91377175717748i</v>
      </c>
      <c r="N910" s="57">
        <f t="shared" si="259"/>
        <v>90.351924220842619</v>
      </c>
      <c r="O910" s="57">
        <f t="shared" si="260"/>
        <v>55.373110578192424</v>
      </c>
      <c r="P910" s="371">
        <f t="shared" si="261"/>
        <v>55.373110578192424</v>
      </c>
      <c r="Q910" s="371">
        <f t="shared" si="262"/>
        <v>-89.648075779157381</v>
      </c>
      <c r="R910" s="12">
        <f t="shared" si="263"/>
        <v>90.351924220842619</v>
      </c>
      <c r="S910" s="57">
        <f t="shared" si="264"/>
        <v>2.669732237270982E-2</v>
      </c>
      <c r="T910" s="12">
        <f t="shared" si="247"/>
        <v>55.373110578192424</v>
      </c>
    </row>
    <row r="911" spans="1:20" x14ac:dyDescent="0.3">
      <c r="A911" s="57">
        <f t="shared" si="248"/>
        <v>168.38165172320555</v>
      </c>
      <c r="B911" s="12">
        <f t="shared" si="265"/>
        <v>26.79877219772612</v>
      </c>
      <c r="C911" s="57" t="str">
        <f t="shared" si="249"/>
        <v>3.60561456535255-584.790350506631i</v>
      </c>
      <c r="D911" s="57" t="str">
        <f t="shared" si="250"/>
        <v>3.47083331449772-395.926213083187i</v>
      </c>
      <c r="E911" s="57" t="str">
        <f t="shared" si="251"/>
        <v>162.469548697421+0.0159923051774157i</v>
      </c>
      <c r="F911" s="57" t="str">
        <f t="shared" si="252"/>
        <v>3.07957956972224-7431.04291817629i</v>
      </c>
      <c r="G911" s="57" t="str">
        <f t="shared" si="253"/>
        <v>0.99999999679913-0.0000565762347979039i</v>
      </c>
      <c r="H911" s="57" t="str">
        <f t="shared" si="254"/>
        <v>550.004086316927-0.30849209280361i</v>
      </c>
      <c r="I911" s="57" t="str">
        <f t="shared" si="255"/>
        <v>-4.05306933087814-27671.7438650534i</v>
      </c>
      <c r="K911" s="57" t="str">
        <f t="shared" si="256"/>
        <v>0.00909083868902082-0.0000245362052186895i</v>
      </c>
      <c r="L911" s="57" t="str">
        <f t="shared" si="257"/>
        <v>0.00075-24.7453723373379i</v>
      </c>
      <c r="M911" s="57" t="str">
        <f t="shared" si="258"/>
        <v>0.00075-3.89895572542088i</v>
      </c>
      <c r="N911" s="57">
        <f t="shared" si="259"/>
        <v>90.353261436704216</v>
      </c>
      <c r="O911" s="57">
        <f t="shared" si="260"/>
        <v>55.340169051406214</v>
      </c>
      <c r="P911" s="371">
        <f t="shared" si="261"/>
        <v>55.340169051406214</v>
      </c>
      <c r="Q911" s="371">
        <f t="shared" si="262"/>
        <v>-89.646738563295784</v>
      </c>
      <c r="R911" s="12">
        <f t="shared" si="263"/>
        <v>90.353261436704216</v>
      </c>
      <c r="S911" s="57">
        <f t="shared" si="264"/>
        <v>2.6798772197726119E-2</v>
      </c>
      <c r="T911" s="12">
        <f t="shared" si="247"/>
        <v>55.340169051406214</v>
      </c>
    </row>
    <row r="912" spans="1:20" x14ac:dyDescent="0.3">
      <c r="A912" s="57">
        <f t="shared" si="248"/>
        <v>169.02150199975372</v>
      </c>
      <c r="B912" s="12">
        <f t="shared" si="265"/>
        <v>26.90060753207748</v>
      </c>
      <c r="C912" s="57" t="str">
        <f t="shared" si="249"/>
        <v>3.60561436437696-582.576630717964i</v>
      </c>
      <c r="D912" s="57" t="str">
        <f t="shared" si="250"/>
        <v>3.47083331435431-394.427390944503i</v>
      </c>
      <c r="E912" s="57" t="str">
        <f t="shared" si="251"/>
        <v>162.469548786782+0.0160530762432853i</v>
      </c>
      <c r="F912" s="57" t="str">
        <f t="shared" si="252"/>
        <v>3.07957956964718-7402.91185445604i</v>
      </c>
      <c r="G912" s="57" t="str">
        <f t="shared" si="253"/>
        <v>0.999999996774757-0.0000567912244887518i</v>
      </c>
      <c r="H912" s="57" t="str">
        <f t="shared" si="254"/>
        <v>550.004117431791-0.309664491982326i</v>
      </c>
      <c r="I912" s="57" t="str">
        <f t="shared" si="255"/>
        <v>-4.05307516216762-27566.9909189289i</v>
      </c>
      <c r="K912" s="57" t="str">
        <f t="shared" si="256"/>
        <v>0.00909083815295431-0.0000246294412539575i</v>
      </c>
      <c r="L912" s="57" t="str">
        <f t="shared" si="257"/>
        <v>0.00075-24.6516958929447i</v>
      </c>
      <c r="M912" s="57" t="str">
        <f t="shared" si="258"/>
        <v>0.00075-3.88419578145136i</v>
      </c>
      <c r="N912" s="57">
        <f t="shared" si="259"/>
        <v>90.354603732885565</v>
      </c>
      <c r="O912" s="57">
        <f t="shared" si="260"/>
        <v>55.30722754213285</v>
      </c>
      <c r="P912" s="371">
        <f t="shared" si="261"/>
        <v>55.30722754213285</v>
      </c>
      <c r="Q912" s="371">
        <f t="shared" si="262"/>
        <v>-89.645396267114435</v>
      </c>
      <c r="R912" s="12">
        <f t="shared" si="263"/>
        <v>90.354603732885565</v>
      </c>
      <c r="S912" s="57">
        <f t="shared" si="264"/>
        <v>2.6900607532077479E-2</v>
      </c>
      <c r="T912" s="12">
        <f t="shared" si="247"/>
        <v>55.30722754213285</v>
      </c>
    </row>
    <row r="913" spans="1:20" x14ac:dyDescent="0.3">
      <c r="A913" s="57">
        <f t="shared" si="248"/>
        <v>169.66378370735279</v>
      </c>
      <c r="B913" s="12">
        <f t="shared" si="265"/>
        <v>27.002829840699373</v>
      </c>
      <c r="C913" s="57" t="str">
        <f t="shared" si="249"/>
        <v>3.6056141618711-580.37129148971i</v>
      </c>
      <c r="D913" s="57" t="str">
        <f t="shared" si="250"/>
        <v>3.4708333142098-392.934242776256i</v>
      </c>
      <c r="E913" s="57" t="str">
        <f t="shared" si="251"/>
        <v>162.469548876824+0.0161140782427089i</v>
      </c>
      <c r="F913" s="57" t="str">
        <f t="shared" si="252"/>
        <v>3.07957956957155-7374.88728410814i</v>
      </c>
      <c r="G913" s="57" t="str">
        <f t="shared" si="253"/>
        <v>0.999999996750198-0.000057007031140409i</v>
      </c>
      <c r="H913" s="57" t="str">
        <f t="shared" si="254"/>
        <v>550.004148783571-0.310841347756691i</v>
      </c>
      <c r="I913" s="57" t="str">
        <f t="shared" si="255"/>
        <v>-4.0530810378586-27462.6345332234i</v>
      </c>
      <c r="K913" s="57" t="str">
        <f t="shared" si="256"/>
        <v>0.00909083761280607-0.000024723031568485i</v>
      </c>
      <c r="L913" s="57" t="str">
        <f t="shared" si="257"/>
        <v>0.00075-24.558374071473i</v>
      </c>
      <c r="M913" s="57" t="str">
        <f t="shared" si="258"/>
        <v>0.00075-3.86949171294218i</v>
      </c>
      <c r="N913" s="57">
        <f t="shared" si="259"/>
        <v>90.355951128679308</v>
      </c>
      <c r="O913" s="57">
        <f t="shared" si="260"/>
        <v>55.274286050505594</v>
      </c>
      <c r="P913" s="371">
        <f t="shared" si="261"/>
        <v>55.274286050505594</v>
      </c>
      <c r="Q913" s="371">
        <f t="shared" si="262"/>
        <v>-89.644048871320692</v>
      </c>
      <c r="R913" s="12">
        <f t="shared" si="263"/>
        <v>90.355951128679308</v>
      </c>
      <c r="S913" s="57">
        <f t="shared" si="264"/>
        <v>2.7002829840699374E-2</v>
      </c>
      <c r="T913" s="12">
        <f t="shared" si="247"/>
        <v>55.274286050505594</v>
      </c>
    </row>
    <row r="914" spans="1:20" x14ac:dyDescent="0.3">
      <c r="A914" s="57">
        <f t="shared" si="248"/>
        <v>170.30850608544074</v>
      </c>
      <c r="B914" s="12">
        <f t="shared" si="265"/>
        <v>27.105440594094031</v>
      </c>
      <c r="C914" s="57" t="str">
        <f t="shared" si="249"/>
        <v>3.60561395782326-578.17430109731i</v>
      </c>
      <c r="D914" s="57" t="str">
        <f t="shared" si="250"/>
        <v>3.47083331406418-391.446747099008i</v>
      </c>
      <c r="E914" s="57" t="str">
        <f t="shared" si="251"/>
        <v>162.469548967551+0.0161753120532744i</v>
      </c>
      <c r="F914" s="57" t="str">
        <f t="shared" si="252"/>
        <v>3.07957956949535-7346.96880398975i</v>
      </c>
      <c r="G914" s="57" t="str">
        <f t="shared" si="253"/>
        <v>0.999999996725453-0.0000572236578573265i</v>
      </c>
      <c r="H914" s="57" t="str">
        <f t="shared" si="254"/>
        <v>550.004180374082-0.312022677078768i</v>
      </c>
      <c r="I914" s="57" t="str">
        <f t="shared" si="255"/>
        <v>-4.05308695829279-27358.6732067357i</v>
      </c>
      <c r="K914" s="57" t="str">
        <f t="shared" si="256"/>
        <v>0.00909083706854487-0.0000248169775083299i</v>
      </c>
      <c r="L914" s="57" t="str">
        <f t="shared" si="257"/>
        <v>0.00075-24.4654055304573i</v>
      </c>
      <c r="M914" s="57" t="str">
        <f t="shared" si="258"/>
        <v>0.00075-3.85484330837038i</v>
      </c>
      <c r="N914" s="57">
        <f t="shared" si="259"/>
        <v>90.357303643451189</v>
      </c>
      <c r="O914" s="57">
        <f t="shared" si="260"/>
        <v>55.241344576658591</v>
      </c>
      <c r="P914" s="371">
        <f t="shared" si="261"/>
        <v>55.241344576658591</v>
      </c>
      <c r="Q914" s="371">
        <f t="shared" si="262"/>
        <v>-89.642696356548811</v>
      </c>
      <c r="R914" s="12">
        <f t="shared" si="263"/>
        <v>90.357303643451189</v>
      </c>
      <c r="S914" s="57">
        <f t="shared" si="264"/>
        <v>2.7105440594094029E-2</v>
      </c>
      <c r="T914" s="12">
        <f t="shared" si="247"/>
        <v>55.241344576658591</v>
      </c>
    </row>
    <row r="915" spans="1:20" x14ac:dyDescent="0.3">
      <c r="A915" s="57">
        <f t="shared" si="248"/>
        <v>170.9556784085654</v>
      </c>
      <c r="B915" s="12">
        <f t="shared" si="265"/>
        <v>27.208441268351589</v>
      </c>
      <c r="C915" s="57" t="str">
        <f t="shared" si="249"/>
        <v>3.60561375222177-575.98562793634i</v>
      </c>
      <c r="D915" s="57" t="str">
        <f t="shared" si="250"/>
        <v>3.47083331391747-389.964882514637i</v>
      </c>
      <c r="E915" s="57" t="str">
        <f t="shared" si="251"/>
        <v>162.469549058969+0.0162367785559046i</v>
      </c>
      <c r="F915" s="57" t="str">
        <f t="shared" si="252"/>
        <v>3.07957956941857-7319.15601248419i</v>
      </c>
      <c r="G915" s="57" t="str">
        <f t="shared" si="253"/>
        <v>0.999999996700519-0.0000574411077557522i</v>
      </c>
      <c r="H915" s="57" t="str">
        <f t="shared" si="254"/>
        <v>550.004212205127-0.313208496965044i</v>
      </c>
      <c r="I915" s="57" t="str">
        <f t="shared" si="255"/>
        <v>-4.05309292380577-27255.1054439468i</v>
      </c>
      <c r="K915" s="57" t="str">
        <f t="shared" si="256"/>
        <v>0.00909083652013961-0.0000249112804246653i</v>
      </c>
      <c r="L915" s="57" t="str">
        <f t="shared" si="257"/>
        <v>0.00075-24.3727889325138i</v>
      </c>
      <c r="M915" s="57" t="str">
        <f t="shared" si="258"/>
        <v>0.00075-3.84025035701372i</v>
      </c>
      <c r="N915" s="57">
        <f t="shared" si="259"/>
        <v>90.358661296640477</v>
      </c>
      <c r="O915" s="57">
        <f t="shared" si="260"/>
        <v>55.208403120727496</v>
      </c>
      <c r="P915" s="371">
        <f t="shared" si="261"/>
        <v>55.208403120727496</v>
      </c>
      <c r="Q915" s="371">
        <f t="shared" si="262"/>
        <v>-89.641338703359523</v>
      </c>
      <c r="R915" s="12">
        <f t="shared" si="263"/>
        <v>90.358661296640477</v>
      </c>
      <c r="S915" s="57">
        <f t="shared" si="264"/>
        <v>2.7208441268351587E-2</v>
      </c>
      <c r="T915" s="12">
        <f t="shared" si="247"/>
        <v>55.208403120727496</v>
      </c>
    </row>
    <row r="916" spans="1:20" x14ac:dyDescent="0.3">
      <c r="A916" s="57">
        <f t="shared" si="248"/>
        <v>171.60530998651797</v>
      </c>
      <c r="B916" s="12">
        <f t="shared" si="265"/>
        <v>27.311833345171326</v>
      </c>
      <c r="C916" s="57" t="str">
        <f t="shared" si="249"/>
        <v>3.60561354505474-573.805240521981i</v>
      </c>
      <c r="D916" s="57" t="str">
        <f t="shared" si="250"/>
        <v>3.47083331376962-388.488627706019i</v>
      </c>
      <c r="E916" s="57" t="str">
        <f t="shared" si="251"/>
        <v>162.469549151083+0.0162984786348702i</v>
      </c>
      <c r="F916" s="57" t="str">
        <f t="shared" si="252"/>
        <v>3.0795795693412-7291.44850949505i</v>
      </c>
      <c r="G916" s="57" t="str">
        <f t="shared" si="253"/>
        <v>0.999999996675395-0.0000576593839637753i</v>
      </c>
      <c r="H916" s="57" t="str">
        <f t="shared" si="254"/>
        <v>550.004244278552-0.314398824497082i</v>
      </c>
      <c r="I916" s="57" t="str">
        <f t="shared" si="255"/>
        <v>-4.05309893474568-27151.929755i</v>
      </c>
      <c r="K916" s="57" t="str">
        <f t="shared" si="256"/>
        <v>0.00909083596755853-0.0000250059416737936i</v>
      </c>
      <c r="L916" s="57" t="str">
        <f t="shared" si="257"/>
        <v>0.00075-24.2805229453216i</v>
      </c>
      <c r="M916" s="57" t="str">
        <f t="shared" si="258"/>
        <v>0.00075-3.82571264894773i</v>
      </c>
      <c r="N916" s="57">
        <f t="shared" si="259"/>
        <v>90.360024107760097</v>
      </c>
      <c r="O916" s="57">
        <f t="shared" si="260"/>
        <v>55.175461682848407</v>
      </c>
      <c r="P916" s="371">
        <f t="shared" si="261"/>
        <v>55.175461682848407</v>
      </c>
      <c r="Q916" s="371">
        <f t="shared" si="262"/>
        <v>-89.639975892239903</v>
      </c>
      <c r="R916" s="12">
        <f t="shared" si="263"/>
        <v>90.360024107760097</v>
      </c>
      <c r="S916" s="57">
        <f t="shared" si="264"/>
        <v>2.7311833345171326E-2</v>
      </c>
      <c r="T916" s="12">
        <f t="shared" si="247"/>
        <v>55.175461682848407</v>
      </c>
    </row>
    <row r="917" spans="1:20" x14ac:dyDescent="0.3">
      <c r="A917" s="57">
        <f t="shared" si="248"/>
        <v>172.25741016446673</v>
      </c>
      <c r="B917" s="12">
        <f t="shared" si="265"/>
        <v>27.415618311882977</v>
      </c>
      <c r="C917" s="57" t="str">
        <f t="shared" si="249"/>
        <v>3.60561333631028-571.633107488644i</v>
      </c>
      <c r="D917" s="57" t="str">
        <f t="shared" si="250"/>
        <v>3.47083331362064-387.017961436736i</v>
      </c>
      <c r="E917" s="57" t="str">
        <f t="shared" si="251"/>
        <v>162.469549243899+0.0163604131778032i</v>
      </c>
      <c r="F917" s="57" t="str">
        <f t="shared" si="252"/>
        <v>3.07957956926323-7263.84589644063i</v>
      </c>
      <c r="G917" s="57" t="str">
        <f t="shared" si="253"/>
        <v>0.99999999665008-0.0000578784896213725i</v>
      </c>
      <c r="H917" s="57" t="str">
        <f t="shared" si="254"/>
        <v>550.00427659619-0.31559367682135i</v>
      </c>
      <c r="I917" s="57" t="str">
        <f t="shared" si="255"/>
        <v>-4.05310499145404-27049.1446556778i</v>
      </c>
      <c r="K917" s="57" t="str">
        <f t="shared" si="256"/>
        <v>0.00909083541077-0.0000251009626171713i</v>
      </c>
      <c r="L917" s="57" t="str">
        <f t="shared" si="257"/>
        <v>0.00075-24.1886062416035i</v>
      </c>
      <c r="M917" s="57" t="str">
        <f t="shared" si="258"/>
        <v>0.00075-3.81122997504256i</v>
      </c>
      <c r="N917" s="57">
        <f t="shared" si="259"/>
        <v>90.361392096397054</v>
      </c>
      <c r="O917" s="57">
        <f t="shared" si="260"/>
        <v>55.142520263158985</v>
      </c>
      <c r="P917" s="371">
        <f t="shared" si="261"/>
        <v>55.142520263158985</v>
      </c>
      <c r="Q917" s="371">
        <f t="shared" si="262"/>
        <v>-89.638607903602946</v>
      </c>
      <c r="R917" s="12">
        <f t="shared" si="263"/>
        <v>90.361392096397054</v>
      </c>
      <c r="S917" s="57">
        <f t="shared" si="264"/>
        <v>2.7415618311882977E-2</v>
      </c>
      <c r="T917" s="12">
        <f t="shared" si="247"/>
        <v>55.142520263158985</v>
      </c>
    </row>
    <row r="918" spans="1:20" x14ac:dyDescent="0.3">
      <c r="A918" s="57">
        <f t="shared" si="248"/>
        <v>172.91198832309172</v>
      </c>
      <c r="B918" s="12">
        <f t="shared" si="265"/>
        <v>27.519797661468132</v>
      </c>
      <c r="C918" s="57" t="str">
        <f t="shared" si="249"/>
        <v>3.60561312597642-569.469197589463i</v>
      </c>
      <c r="D918" s="57" t="str">
        <f t="shared" si="250"/>
        <v>3.47083331347055-385.552862550761i</v>
      </c>
      <c r="E918" s="57" t="str">
        <f t="shared" si="251"/>
        <v>162.469549337422+0.0164225830757081i</v>
      </c>
      <c r="F918" s="57" t="str">
        <f t="shared" si="252"/>
        <v>3.07957956918468-7236.3477762481i</v>
      </c>
      <c r="G918" s="57" t="str">
        <f t="shared" si="253"/>
        <v>0.999999996624573-0.0000580984278804518i</v>
      </c>
      <c r="H918" s="57" t="str">
        <f t="shared" si="254"/>
        <v>550.004309159908-0.316793071149835i</v>
      </c>
      <c r="I918" s="57" t="str">
        <f t="shared" si="255"/>
        <v>-4.05311109428243-26946.7486673827i</v>
      </c>
      <c r="K918" s="57" t="str">
        <f t="shared" si="256"/>
        <v>0.00909083484974189-0.0000251963446214241i</v>
      </c>
      <c r="L918" s="57" t="str">
        <f t="shared" si="257"/>
        <v>0.00075-24.0970374991069i</v>
      </c>
      <c r="M918" s="57" t="str">
        <f t="shared" si="258"/>
        <v>0.00075-3.79680212696012i</v>
      </c>
      <c r="N918" s="57">
        <f t="shared" si="259"/>
        <v>90.362765282212536</v>
      </c>
      <c r="O918" s="57">
        <f t="shared" si="260"/>
        <v>55.109578861797679</v>
      </c>
      <c r="P918" s="371">
        <f t="shared" si="261"/>
        <v>55.109578861797679</v>
      </c>
      <c r="Q918" s="371">
        <f t="shared" si="262"/>
        <v>-89.637234717787464</v>
      </c>
      <c r="R918" s="12">
        <f t="shared" si="263"/>
        <v>90.362765282212536</v>
      </c>
      <c r="S918" s="57">
        <f t="shared" si="264"/>
        <v>2.7519797661468132E-2</v>
      </c>
      <c r="T918" s="12">
        <f t="shared" si="247"/>
        <v>55.109578861797679</v>
      </c>
    </row>
    <row r="919" spans="1:20" x14ac:dyDescent="0.3">
      <c r="A919" s="57">
        <f t="shared" si="248"/>
        <v>173.56905387871944</v>
      </c>
      <c r="B919" s="12">
        <f t="shared" si="265"/>
        <v>27.624372892581711</v>
      </c>
      <c r="C919" s="57" t="str">
        <f t="shared" si="249"/>
        <v>3.60561291404097-567.313479695856i</v>
      </c>
      <c r="D919" s="57" t="str">
        <f t="shared" si="250"/>
        <v>3.47083331331932-384.093309972154i</v>
      </c>
      <c r="E919" s="57" t="str">
        <f t="shared" si="251"/>
        <v>162.469549431656+0.0164849892229765i</v>
      </c>
      <c r="F919" s="57" t="str">
        <f t="shared" si="252"/>
        <v>3.07957956910554-7208.95375334777i</v>
      </c>
      <c r="G919" s="57" t="str">
        <f t="shared" si="253"/>
        <v>0.999999996598871-0.0000583192019048986i</v>
      </c>
      <c r="H919" s="57" t="str">
        <f t="shared" si="254"/>
        <v>550.004341971582-0.317997024760068i</v>
      </c>
      <c r="I919" s="57" t="str">
        <f t="shared" si="255"/>
        <v>-4.05311724358207-26844.7403171141i</v>
      </c>
      <c r="K919" s="57" t="str">
        <f t="shared" si="256"/>
        <v>0.00909083428444187-0.0000252920890583692i</v>
      </c>
      <c r="L919" s="57" t="str">
        <f t="shared" si="257"/>
        <v>0.00075-24.0058154005846i</v>
      </c>
      <c r="M919" s="57" t="str">
        <f t="shared" si="258"/>
        <v>0.00075-3.78242889715095i</v>
      </c>
      <c r="N919" s="57">
        <f t="shared" si="259"/>
        <v>90.364143684942405</v>
      </c>
      <c r="O919" s="57">
        <f t="shared" si="260"/>
        <v>55.076637478903834</v>
      </c>
      <c r="P919" s="371">
        <f t="shared" si="261"/>
        <v>55.076637478903834</v>
      </c>
      <c r="Q919" s="371">
        <f t="shared" si="262"/>
        <v>-89.635856315057595</v>
      </c>
      <c r="R919" s="12">
        <f t="shared" si="263"/>
        <v>90.364143684942405</v>
      </c>
      <c r="S919" s="57">
        <f t="shared" si="264"/>
        <v>2.7624372892581711E-2</v>
      </c>
      <c r="T919" s="12">
        <f t="shared" si="247"/>
        <v>55.076637478903834</v>
      </c>
    </row>
    <row r="920" spans="1:20" x14ac:dyDescent="0.3">
      <c r="A920" s="57">
        <f t="shared" si="248"/>
        <v>174.22861628345859</v>
      </c>
      <c r="B920" s="12">
        <f t="shared" si="265"/>
        <v>27.729345509573523</v>
      </c>
      <c r="C920" s="57" t="str">
        <f t="shared" si="249"/>
        <v>3.60561270049177-565.165922797109i</v>
      </c>
      <c r="D920" s="57" t="str">
        <f t="shared" si="250"/>
        <v>3.4708333131669-382.639282704757i</v>
      </c>
      <c r="E920" s="57" t="str">
        <f t="shared" si="251"/>
        <v>162.469549526608+0.0165476325173988i</v>
      </c>
      <c r="F920" s="57" t="str">
        <f t="shared" si="252"/>
        <v>3.07957956902578-7181.66343366735i</v>
      </c>
      <c r="G920" s="57" t="str">
        <f t="shared" si="253"/>
        <v>0.999999996572973-0.0000585408148706211i</v>
      </c>
      <c r="H920" s="57" t="str">
        <f t="shared" si="254"/>
        <v>550.00437503309-0.319205554995374i</v>
      </c>
      <c r="I920" s="57" t="str">
        <f t="shared" si="255"/>
        <v>-4.05312343970384-26743.1181374468i</v>
      </c>
      <c r="K920" s="57" t="str">
        <f t="shared" si="256"/>
        <v>0.00909083371483759-0.0000253881973050351i</v>
      </c>
      <c r="L920" s="57" t="str">
        <f t="shared" si="257"/>
        <v>0.00075-23.9149386337763i</v>
      </c>
      <c r="M920" s="57" t="str">
        <f t="shared" si="258"/>
        <v>0.00075-3.76811007885131i</v>
      </c>
      <c r="N920" s="57">
        <f t="shared" si="259"/>
        <v>90.36552732439722</v>
      </c>
      <c r="O920" s="57">
        <f t="shared" si="260"/>
        <v>55.043696114618228</v>
      </c>
      <c r="P920" s="371">
        <f t="shared" si="261"/>
        <v>55.043696114618228</v>
      </c>
      <c r="Q920" s="371">
        <f t="shared" si="262"/>
        <v>-89.63447267560278</v>
      </c>
      <c r="R920" s="12">
        <f t="shared" si="263"/>
        <v>90.36552732439722</v>
      </c>
      <c r="S920" s="57">
        <f t="shared" si="264"/>
        <v>2.7729345509573525E-2</v>
      </c>
      <c r="T920" s="12">
        <f t="shared" si="247"/>
        <v>55.043696114618228</v>
      </c>
    </row>
    <row r="921" spans="1:20" x14ac:dyDescent="0.3">
      <c r="A921" s="57">
        <f t="shared" si="248"/>
        <v>174.89068502533573</v>
      </c>
      <c r="B921" s="12">
        <f t="shared" si="265"/>
        <v>27.834717022509903</v>
      </c>
      <c r="C921" s="57" t="str">
        <f t="shared" si="249"/>
        <v>3.60561248531655-563.026495999889i</v>
      </c>
      <c r="D921" s="57" t="str">
        <f t="shared" si="250"/>
        <v>3.47083331301335-381.190759831905i</v>
      </c>
      <c r="E921" s="57" t="str">
        <f t="shared" si="251"/>
        <v>162.469549622283+0.0166105138601778i</v>
      </c>
      <c r="F921" s="57" t="str">
        <f t="shared" si="252"/>
        <v>3.07957956894541-7154.47642462651i</v>
      </c>
      <c r="G921" s="57" t="str">
        <f t="shared" si="253"/>
        <v>0.999999996546878-0.0000587632699655961i</v>
      </c>
      <c r="H921" s="57" t="str">
        <f t="shared" si="254"/>
        <v>550.004408346346-0.320418679265338i</v>
      </c>
      <c r="I921" s="57" t="str">
        <f t="shared" si="255"/>
        <v>-4.05312968300826-26641.8806665125i</v>
      </c>
      <c r="K921" s="57" t="str">
        <f t="shared" si="256"/>
        <v>0.00909083314089607-0.0000254846707436786i</v>
      </c>
      <c r="L921" s="57" t="str">
        <f t="shared" si="257"/>
        <v>0.00075-23.824405891389i</v>
      </c>
      <c r="M921" s="57" t="str">
        <f t="shared" si="258"/>
        <v>0.00075-3.75384546608021i</v>
      </c>
      <c r="N921" s="57">
        <f t="shared" si="259"/>
        <v>90.36691622046277</v>
      </c>
      <c r="O921" s="57">
        <f t="shared" si="260"/>
        <v>55.010754769082439</v>
      </c>
      <c r="P921" s="371">
        <f t="shared" si="261"/>
        <v>55.010754769082439</v>
      </c>
      <c r="Q921" s="371">
        <f t="shared" si="262"/>
        <v>-89.63308377953723</v>
      </c>
      <c r="R921" s="12">
        <f t="shared" si="263"/>
        <v>90.36691622046277</v>
      </c>
      <c r="S921" s="57">
        <f t="shared" si="264"/>
        <v>2.7834717022509902E-2</v>
      </c>
      <c r="T921" s="12">
        <f t="shared" si="247"/>
        <v>55.010754769082439</v>
      </c>
    </row>
    <row r="922" spans="1:20" x14ac:dyDescent="0.3">
      <c r="A922" s="57">
        <f t="shared" si="248"/>
        <v>175.55526962843203</v>
      </c>
      <c r="B922" s="12">
        <f t="shared" si="265"/>
        <v>27.940488947195441</v>
      </c>
      <c r="C922" s="57" t="str">
        <f t="shared" si="249"/>
        <v>3.60561226850295-560.895168527832i</v>
      </c>
      <c r="D922" s="57" t="str">
        <f t="shared" si="250"/>
        <v>3.47083331285863-379.747720516109i</v>
      </c>
      <c r="E922" s="57" t="str">
        <f t="shared" si="251"/>
        <v>162.469549718687+0.0166736341559408i</v>
      </c>
      <c r="F922" s="57" t="str">
        <f t="shared" si="252"/>
        <v>3.07957956886444-7127.39233513098i</v>
      </c>
      <c r="G922" s="57" t="str">
        <f t="shared" si="253"/>
        <v>0.999999996520585-0.0000589865703899144i</v>
      </c>
      <c r="H922" s="57" t="str">
        <f t="shared" si="254"/>
        <v>550.004441913257-0.321636415045755i</v>
      </c>
      <c r="I922" s="57" t="str">
        <f t="shared" si="255"/>
        <v>-4.05313597385123-26541.0264479757i</v>
      </c>
      <c r="K922" s="57" t="str">
        <f t="shared" si="256"/>
        <v>0.00909083256258445-0.0000255815107618086i</v>
      </c>
      <c r="L922" s="57" t="str">
        <f t="shared" si="257"/>
        <v>0.00075-23.7342158710789i</v>
      </c>
      <c r="M922" s="57" t="str">
        <f t="shared" si="258"/>
        <v>0.00075-3.73963485363638i</v>
      </c>
      <c r="N922" s="57">
        <f t="shared" si="259"/>
        <v>90.368310393100259</v>
      </c>
      <c r="O922" s="57">
        <f t="shared" si="260"/>
        <v>54.977813442439334</v>
      </c>
      <c r="P922" s="371">
        <f t="shared" si="261"/>
        <v>54.977813442439334</v>
      </c>
      <c r="Q922" s="371">
        <f t="shared" si="262"/>
        <v>-89.631689606899741</v>
      </c>
      <c r="R922" s="12">
        <f t="shared" si="263"/>
        <v>90.368310393100259</v>
      </c>
      <c r="S922" s="57">
        <f t="shared" si="264"/>
        <v>2.794048894719544E-2</v>
      </c>
      <c r="T922" s="12">
        <f t="shared" si="247"/>
        <v>54.977813442439334</v>
      </c>
    </row>
    <row r="923" spans="1:20" x14ac:dyDescent="0.3">
      <c r="A923" s="57">
        <f t="shared" si="248"/>
        <v>176.22237965302008</v>
      </c>
      <c r="B923" s="12">
        <f t="shared" si="265"/>
        <v>28.046662805194785</v>
      </c>
      <c r="C923" s="57" t="str">
        <f t="shared" si="249"/>
        <v>3.60561205003842-558.771909721064i</v>
      </c>
      <c r="D923" s="57" t="str">
        <f t="shared" si="250"/>
        <v>3.47083331270273-378.310143998763i</v>
      </c>
      <c r="E923" s="57" t="str">
        <f t="shared" si="251"/>
        <v>162.469549815824+0.016736994312754i</v>
      </c>
      <c r="F923" s="57" t="str">
        <f t="shared" si="252"/>
        <v>3.07957956878285-7100.41077556702i</v>
      </c>
      <c r="G923" s="57" t="str">
        <f t="shared" si="253"/>
        <v>0.999999996494091-0.0000592107193558274i</v>
      </c>
      <c r="H923" s="57" t="str">
        <f t="shared" si="254"/>
        <v>550.004475735761-0.322858779879162i</v>
      </c>
      <c r="I923" s="57" t="str">
        <f t="shared" si="255"/>
        <v>-4.05314231259701-26440.5540310148i</v>
      </c>
      <c r="K923" s="57" t="str">
        <f t="shared" si="256"/>
        <v>0.00909083197986934-0.0000256787187522025i</v>
      </c>
      <c r="L923" s="57" t="str">
        <f t="shared" si="257"/>
        <v>0.00075-23.6443672754323i</v>
      </c>
      <c r="M923" s="57" t="str">
        <f t="shared" si="258"/>
        <v>0.00075-3.72547803709542i</v>
      </c>
      <c r="N923" s="57">
        <f t="shared" si="259"/>
        <v>90.369709862346525</v>
      </c>
      <c r="O923" s="57">
        <f t="shared" si="260"/>
        <v>54.944872134832565</v>
      </c>
      <c r="P923" s="371">
        <f t="shared" si="261"/>
        <v>54.944872134832565</v>
      </c>
      <c r="Q923" s="371">
        <f t="shared" si="262"/>
        <v>-89.630290137653475</v>
      </c>
      <c r="R923" s="12">
        <f t="shared" si="263"/>
        <v>90.369709862346525</v>
      </c>
      <c r="S923" s="57">
        <f t="shared" si="264"/>
        <v>2.8046662805194786E-2</v>
      </c>
      <c r="T923" s="12">
        <f t="shared" si="247"/>
        <v>54.944872134832565</v>
      </c>
    </row>
    <row r="924" spans="1:20" x14ac:dyDescent="0.3">
      <c r="A924" s="57">
        <f t="shared" si="248"/>
        <v>176.89202469570156</v>
      </c>
      <c r="B924" s="12">
        <f t="shared" si="265"/>
        <v>28.153240123854527</v>
      </c>
      <c r="C924" s="57" t="str">
        <f t="shared" si="249"/>
        <v>3.60561182991047-556.656689035804i</v>
      </c>
      <c r="D924" s="57" t="str">
        <f t="shared" si="250"/>
        <v>3.47083331254563-376.878009599844i</v>
      </c>
      <c r="E924" s="57" t="str">
        <f t="shared" si="251"/>
        <v>162.469549913702+0.016800595242134i</v>
      </c>
      <c r="F924" s="57" t="str">
        <f t="shared" si="252"/>
        <v>3.07957956870064-7073.53135779582i</v>
      </c>
      <c r="G924" s="57" t="str">
        <f t="shared" si="253"/>
        <v>0.999999996467395-0.0000594357200877928i</v>
      </c>
      <c r="H924" s="57" t="str">
        <f t="shared" si="254"/>
        <v>550.004509815799-0.324085791374884i</v>
      </c>
      <c r="I924" s="57" t="str">
        <f t="shared" si="255"/>
        <v>-4.05314869960859-26340.4619703001i</v>
      </c>
      <c r="K924" s="57" t="str">
        <f t="shared" si="256"/>
        <v>0.00909083139271732-0.0000257762961129288i</v>
      </c>
      <c r="L924" s="57" t="str">
        <f t="shared" si="257"/>
        <v>0.00075-23.5548588119468i</v>
      </c>
      <c r="M924" s="57" t="str">
        <f t="shared" si="258"/>
        <v>0.00075-3.71137481280675i</v>
      </c>
      <c r="N924" s="57">
        <f t="shared" si="259"/>
        <v>90.371114648314403</v>
      </c>
      <c r="O924" s="57">
        <f t="shared" si="260"/>
        <v>54.911930846407188</v>
      </c>
      <c r="P924" s="371">
        <f t="shared" si="261"/>
        <v>54.911930846407188</v>
      </c>
      <c r="Q924" s="371">
        <f t="shared" si="262"/>
        <v>-89.628885351685597</v>
      </c>
      <c r="R924" s="12">
        <f t="shared" si="263"/>
        <v>90.371114648314403</v>
      </c>
      <c r="S924" s="57">
        <f t="shared" si="264"/>
        <v>2.8153240123854527E-2</v>
      </c>
      <c r="T924" s="12">
        <f t="shared" si="247"/>
        <v>54.911930846407188</v>
      </c>
    </row>
    <row r="925" spans="1:20" x14ac:dyDescent="0.3">
      <c r="A925" s="57">
        <f t="shared" si="248"/>
        <v>177.56421438954524</v>
      </c>
      <c r="B925" s="12">
        <f t="shared" si="265"/>
        <v>28.260222436325176</v>
      </c>
      <c r="C925" s="57" t="str">
        <f t="shared" si="249"/>
        <v>3.60561160810643-554.549476043893i</v>
      </c>
      <c r="D925" s="57" t="str">
        <f t="shared" si="250"/>
        <v>3.47083331238736-375.451296717623i</v>
      </c>
      <c r="E925" s="57" t="str">
        <f t="shared" si="251"/>
        <v>162.469550012325+0.0168644378590623i</v>
      </c>
      <c r="F925" s="57" t="str">
        <f t="shared" si="252"/>
        <v>3.07957956861781-7046.75369514801i</v>
      </c>
      <c r="G925" s="57" t="str">
        <f t="shared" si="253"/>
        <v>0.999999996440496-0.0000596615758225216i</v>
      </c>
      <c r="H925" s="57" t="str">
        <f t="shared" si="254"/>
        <v>550.004544155335-0.325317467209435i</v>
      </c>
      <c r="I925" s="57" t="str">
        <f t="shared" si="255"/>
        <v>-4.05315513525445-26240.748825974i</v>
      </c>
      <c r="K925" s="57" t="str">
        <f t="shared" si="256"/>
        <v>0.00909083080109454-0.0000258742442473652i</v>
      </c>
      <c r="L925" s="57" t="str">
        <f t="shared" si="257"/>
        <v>0.00075-23.4656891930134i</v>
      </c>
      <c r="M925" s="57" t="str">
        <f t="shared" si="258"/>
        <v>0.00075-3.69732497789077i</v>
      </c>
      <c r="N925" s="57">
        <f t="shared" si="259"/>
        <v>90.372524771193028</v>
      </c>
      <c r="O925" s="57">
        <f t="shared" si="260"/>
        <v>54.878989577309262</v>
      </c>
      <c r="P925" s="371">
        <f t="shared" si="261"/>
        <v>54.878989577309262</v>
      </c>
      <c r="Q925" s="371">
        <f t="shared" si="262"/>
        <v>-89.627475228806972</v>
      </c>
      <c r="R925" s="12">
        <f t="shared" si="263"/>
        <v>90.372524771193028</v>
      </c>
      <c r="S925" s="57">
        <f t="shared" si="264"/>
        <v>2.8260222436325175E-2</v>
      </c>
      <c r="T925" s="12">
        <f t="shared" si="247"/>
        <v>54.878989577309262</v>
      </c>
    </row>
    <row r="926" spans="1:20" x14ac:dyDescent="0.3">
      <c r="A926" s="57">
        <f t="shared" si="248"/>
        <v>178.23895840422551</v>
      </c>
      <c r="B926" s="12">
        <f t="shared" si="265"/>
        <v>28.367611281583212</v>
      </c>
      <c r="C926" s="57" t="str">
        <f t="shared" si="249"/>
        <v>3.60561138461342-552.450240432348i</v>
      </c>
      <c r="D926" s="57" t="str">
        <f t="shared" si="250"/>
        <v>3.47083331222785-374.029984828351i</v>
      </c>
      <c r="E926" s="57" t="str">
        <f t="shared" si="251"/>
        <v>162.469550111698+0.0169285230819971i</v>
      </c>
      <c r="F926" s="57" t="str">
        <f t="shared" si="252"/>
        <v>3.07957956853433-7020.07740241781i</v>
      </c>
      <c r="G926" s="57" t="str">
        <f t="shared" si="253"/>
        <v>0.999999996413393-0.000059888289809024i</v>
      </c>
      <c r="H926" s="57" t="str">
        <f t="shared" si="254"/>
        <v>550.004578756348-0.326553825126728i</v>
      </c>
      <c r="I926" s="57" t="str">
        <f t="shared" si="255"/>
        <v>-4.053161619906-26141.4131636294i</v>
      </c>
      <c r="K926" s="57" t="str">
        <f t="shared" si="256"/>
        <v>0.0090908302049669-0.0000259725645642196i</v>
      </c>
      <c r="L926" s="57" t="str">
        <f t="shared" si="257"/>
        <v>0.00075-23.376857135897i</v>
      </c>
      <c r="M926" s="57" t="str">
        <f t="shared" si="258"/>
        <v>0.00075-3.68332833023587i</v>
      </c>
      <c r="N926" s="57">
        <f t="shared" si="259"/>
        <v>90.37394025124803</v>
      </c>
      <c r="O926" s="57">
        <f t="shared" si="260"/>
        <v>54.846048327685651</v>
      </c>
      <c r="P926" s="371">
        <f t="shared" si="261"/>
        <v>54.846048327685651</v>
      </c>
      <c r="Q926" s="371">
        <f t="shared" si="262"/>
        <v>-89.62605974875197</v>
      </c>
      <c r="R926" s="12">
        <f t="shared" si="263"/>
        <v>90.37394025124803</v>
      </c>
      <c r="S926" s="57">
        <f t="shared" si="264"/>
        <v>2.8367611281583213E-2</v>
      </c>
      <c r="T926" s="12">
        <f t="shared" si="247"/>
        <v>54.846048327685651</v>
      </c>
    </row>
    <row r="927" spans="1:20" x14ac:dyDescent="0.3">
      <c r="A927" s="57">
        <f t="shared" si="248"/>
        <v>178.91626644616156</v>
      </c>
      <c r="B927" s="12">
        <f t="shared" si="265"/>
        <v>28.475408204453228</v>
      </c>
      <c r="C927" s="57" t="str">
        <f t="shared" si="249"/>
        <v>3.60561115941874-550.358952002984i</v>
      </c>
      <c r="D927" s="57" t="str">
        <f t="shared" si="250"/>
        <v>3.47083331206714-372.614053485983i</v>
      </c>
      <c r="E927" s="57" t="str">
        <f t="shared" si="251"/>
        <v>162.469550211829+0.0169928518328881i</v>
      </c>
      <c r="F927" s="57" t="str">
        <f t="shared" si="252"/>
        <v>3.07957956845022-6993.50209585789i</v>
      </c>
      <c r="G927" s="57" t="str">
        <f t="shared" si="253"/>
        <v>0.999999996386083-0.0000601158653086565i</v>
      </c>
      <c r="H927" s="57" t="str">
        <f t="shared" si="254"/>
        <v>550.004613620821-0.327794882938239i</v>
      </c>
      <c r="I927" s="57" t="str">
        <f t="shared" si="255"/>
        <v>-4.05316815393388-26042.4535542892i</v>
      </c>
      <c r="K927" s="57" t="str">
        <f t="shared" si="256"/>
        <v>0.00909082960430025-0.0000260712584775515i</v>
      </c>
      <c r="L927" s="57" t="str">
        <f t="shared" si="257"/>
        <v>0.00075-23.2883613627186i</v>
      </c>
      <c r="M927" s="57" t="str">
        <f t="shared" si="258"/>
        <v>0.00075-3.66938466849559i</v>
      </c>
      <c r="N927" s="57">
        <f t="shared" si="259"/>
        <v>90.375361108821934</v>
      </c>
      <c r="O927" s="57">
        <f t="shared" si="260"/>
        <v>54.813107097685013</v>
      </c>
      <c r="P927" s="371">
        <f t="shared" si="261"/>
        <v>54.813107097685013</v>
      </c>
      <c r="Q927" s="371">
        <f t="shared" si="262"/>
        <v>-89.624638891178066</v>
      </c>
      <c r="R927" s="12">
        <f t="shared" si="263"/>
        <v>90.375361108821934</v>
      </c>
      <c r="S927" s="57">
        <f t="shared" si="264"/>
        <v>2.8475408204453226E-2</v>
      </c>
      <c r="T927" s="12">
        <f t="shared" si="247"/>
        <v>54.813107097685013</v>
      </c>
    </row>
    <row r="928" spans="1:20" x14ac:dyDescent="0.3">
      <c r="A928" s="57">
        <f t="shared" si="248"/>
        <v>179.596148258657</v>
      </c>
      <c r="B928" s="12">
        <f t="shared" si="265"/>
        <v>28.583614755630151</v>
      </c>
      <c r="C928" s="57" t="str">
        <f t="shared" si="249"/>
        <v>3.60561093250934-548.275580671899i</v>
      </c>
      <c r="D928" s="57" t="str">
        <f t="shared" si="250"/>
        <v>3.47083331190522-371.203482321871i</v>
      </c>
      <c r="E928" s="57" t="str">
        <f t="shared" si="251"/>
        <v>162.469550312721+0.0170574250371883i</v>
      </c>
      <c r="F928" s="57" t="str">
        <f t="shared" si="252"/>
        <v>3.07957956836549-6967.02739317352i</v>
      </c>
      <c r="G928" s="57" t="str">
        <f t="shared" si="253"/>
        <v>0.999999996358565-0.0000603443055951689i</v>
      </c>
      <c r="H928" s="57" t="str">
        <f t="shared" si="254"/>
        <v>550.004648750765-0.329040658523455i</v>
      </c>
      <c r="I928" s="57" t="str">
        <f t="shared" si="255"/>
        <v>-4.05317473771597-25943.8685743865i</v>
      </c>
      <c r="K928" s="57" t="str">
        <f t="shared" si="256"/>
        <v>0.00909082899905993-0.0000261703274067898i</v>
      </c>
      <c r="L928" s="57" t="str">
        <f t="shared" si="257"/>
        <v>0.00075-23.200200600437i</v>
      </c>
      <c r="M928" s="57" t="str">
        <f t="shared" si="258"/>
        <v>0.00075-3.65549379208567i</v>
      </c>
      <c r="N928" s="57">
        <f t="shared" si="259"/>
        <v>90.376787364334362</v>
      </c>
      <c r="O928" s="57">
        <f t="shared" si="260"/>
        <v>54.780165887456469</v>
      </c>
      <c r="P928" s="371">
        <f t="shared" si="261"/>
        <v>54.780165887456469</v>
      </c>
      <c r="Q928" s="371">
        <f t="shared" si="262"/>
        <v>-89.623212635665638</v>
      </c>
      <c r="R928" s="12">
        <f t="shared" si="263"/>
        <v>90.376787364334362</v>
      </c>
      <c r="S928" s="57">
        <f t="shared" si="264"/>
        <v>2.8583614755630152E-2</v>
      </c>
      <c r="T928" s="12">
        <f t="shared" si="247"/>
        <v>54.780165887456469</v>
      </c>
    </row>
    <row r="929" spans="1:20" x14ac:dyDescent="0.3">
      <c r="A929" s="57">
        <f t="shared" si="248"/>
        <v>180.27861362203987</v>
      </c>
      <c r="B929" s="12">
        <f t="shared" si="265"/>
        <v>28.692232491701546</v>
      </c>
      <c r="C929" s="57" t="str">
        <f t="shared" si="249"/>
        <v>3.60561070387217-546.2000964691i</v>
      </c>
      <c r="D929" s="57" t="str">
        <f t="shared" si="250"/>
        <v>3.47083331174205-369.798251044473i</v>
      </c>
      <c r="E929" s="57" t="str">
        <f t="shared" si="251"/>
        <v>162.469550414382+0.0171222436238687i</v>
      </c>
      <c r="F929" s="57" t="str">
        <f t="shared" si="252"/>
        <v>3.0795795682801-6940.65291351718i</v>
      </c>
      <c r="G929" s="57" t="str">
        <f t="shared" si="253"/>
        <v>0.999999996330837-0.000060573613954751i</v>
      </c>
      <c r="H929" s="57" t="str">
        <f t="shared" si="254"/>
        <v>550.004684148202-0.330291169829976i</v>
      </c>
      <c r="I929" s="57" t="str">
        <f t="shared" si="255"/>
        <v>-4.05318137163059-25845.6568057431i</v>
      </c>
      <c r="K929" s="57" t="str">
        <f t="shared" si="256"/>
        <v>0.00909082838921111-0.0000262697727767552i</v>
      </c>
      <c r="L929" s="57" t="str">
        <f t="shared" si="257"/>
        <v>0.00075-23.1123735808298i</v>
      </c>
      <c r="M929" s="57" t="str">
        <f t="shared" si="258"/>
        <v>0.00075-3.64165550118118i</v>
      </c>
      <c r="N929" s="57">
        <f t="shared" si="259"/>
        <v>90.378219038282381</v>
      </c>
      <c r="O929" s="57">
        <f t="shared" si="260"/>
        <v>54.747224697150607</v>
      </c>
      <c r="P929" s="371">
        <f t="shared" si="261"/>
        <v>54.747224697150607</v>
      </c>
      <c r="Q929" s="371">
        <f t="shared" si="262"/>
        <v>-89.621780961717619</v>
      </c>
      <c r="R929" s="12">
        <f t="shared" si="263"/>
        <v>90.378219038282381</v>
      </c>
      <c r="S929" s="57">
        <f t="shared" si="264"/>
        <v>2.8692232491701546E-2</v>
      </c>
      <c r="T929" s="12">
        <f t="shared" si="247"/>
        <v>54.747224697150607</v>
      </c>
    </row>
    <row r="930" spans="1:20" x14ac:dyDescent="0.3">
      <c r="A930" s="57">
        <f t="shared" si="248"/>
        <v>180.96367235380364</v>
      </c>
      <c r="B930" s="12">
        <f t="shared" si="265"/>
        <v>28.801262975170012</v>
      </c>
      <c r="C930" s="57" t="str">
        <f t="shared" si="249"/>
        <v>3.60561047349412-544.13246953805i</v>
      </c>
      <c r="D930" s="57" t="str">
        <f t="shared" si="250"/>
        <v>3.47083331157765-368.398339439066i</v>
      </c>
      <c r="E930" s="57" t="str">
        <f t="shared" si="251"/>
        <v>162.469550516817+0.0171873085254298i</v>
      </c>
      <c r="F930" s="57" t="str">
        <f t="shared" si="252"/>
        <v>3.07957956819406-6914.37827748315i</v>
      </c>
      <c r="G930" s="57" t="str">
        <f t="shared" si="253"/>
        <v>0.999999996302899-0.0000608037936860802i</v>
      </c>
      <c r="H930" s="57" t="str">
        <f t="shared" si="254"/>
        <v>550.004719815168-0.331546434873841i</v>
      </c>
      <c r="I930" s="57" t="str">
        <f t="shared" si="255"/>
        <v>-4.05318805605932-25747.8168355498i</v>
      </c>
      <c r="K930" s="57" t="str">
        <f t="shared" si="256"/>
        <v>0.00909082777471873-0.0000263695960176798i</v>
      </c>
      <c r="L930" s="57" t="str">
        <f t="shared" si="257"/>
        <v>0.00075-23.024879040476i</v>
      </c>
      <c r="M930" s="57" t="str">
        <f t="shared" si="258"/>
        <v>0.00075-3.62786959671366i</v>
      </c>
      <c r="N930" s="57">
        <f t="shared" si="259"/>
        <v>90.379656151240781</v>
      </c>
      <c r="O930" s="57">
        <f t="shared" si="260"/>
        <v>54.714283526919097</v>
      </c>
      <c r="P930" s="371">
        <f t="shared" si="261"/>
        <v>54.714283526919097</v>
      </c>
      <c r="Q930" s="371">
        <f t="shared" si="262"/>
        <v>-89.620343848759219</v>
      </c>
      <c r="R930" s="12">
        <f t="shared" si="263"/>
        <v>90.379656151240781</v>
      </c>
      <c r="S930" s="57">
        <f t="shared" si="264"/>
        <v>2.8801262975170012E-2</v>
      </c>
      <c r="T930" s="12">
        <f t="shared" si="247"/>
        <v>54.714283526919097</v>
      </c>
    </row>
    <row r="931" spans="1:20" x14ac:dyDescent="0.3">
      <c r="A931" s="57">
        <f t="shared" si="248"/>
        <v>181.65133430874809</v>
      </c>
      <c r="B931" s="12">
        <f t="shared" si="265"/>
        <v>28.910707774475657</v>
      </c>
      <c r="C931" s="57" t="str">
        <f t="shared" si="249"/>
        <v>3.6056102413619-542.072670135242i</v>
      </c>
      <c r="D931" s="57" t="str">
        <f t="shared" si="250"/>
        <v>3.470833311412-367.003727367453i</v>
      </c>
      <c r="E931" s="57" t="str">
        <f t="shared" si="251"/>
        <v>162.469550620033+0.0172526206779171i</v>
      </c>
      <c r="F931" s="57" t="str">
        <f t="shared" si="252"/>
        <v>3.07957956810737-6888.20310710198i</v>
      </c>
      <c r="G931" s="57" t="str">
        <f t="shared" si="253"/>
        <v>0.999999996274747-0.0000610348481003692i</v>
      </c>
      <c r="H931" s="57" t="str">
        <f t="shared" si="254"/>
        <v>550.004755753718-0.332806471739827i</v>
      </c>
      <c r="I931" s="57" t="str">
        <f t="shared" si="255"/>
        <v>-4.05319479138868-25650.3472563459i</v>
      </c>
      <c r="K931" s="57" t="str">
        <f t="shared" si="256"/>
        <v>0.00909082715554736-0.0000264697985652274i</v>
      </c>
      <c r="L931" s="57" t="str">
        <f t="shared" si="257"/>
        <v>0.00075-22.9377157207373i</v>
      </c>
      <c r="M931" s="57" t="str">
        <f t="shared" si="258"/>
        <v>0.00075-3.61413588036826i</v>
      </c>
      <c r="N931" s="57">
        <f t="shared" si="259"/>
        <v>90.381098723862323</v>
      </c>
      <c r="O931" s="57">
        <f t="shared" si="260"/>
        <v>54.681342376914763</v>
      </c>
      <c r="P931" s="371">
        <f t="shared" si="261"/>
        <v>54.681342376914763</v>
      </c>
      <c r="Q931" s="371">
        <f t="shared" si="262"/>
        <v>-89.618901276137677</v>
      </c>
      <c r="R931" s="12">
        <f t="shared" si="263"/>
        <v>90.381098723862323</v>
      </c>
      <c r="S931" s="57">
        <f t="shared" si="264"/>
        <v>2.8910707774475658E-2</v>
      </c>
      <c r="T931" s="12">
        <f t="shared" si="247"/>
        <v>54.681342376914763</v>
      </c>
    </row>
    <row r="932" spans="1:20" x14ac:dyDescent="0.3">
      <c r="A932" s="57">
        <f t="shared" si="248"/>
        <v>182.34160937912134</v>
      </c>
      <c r="B932" s="12">
        <f t="shared" si="265"/>
        <v>29.020568464018666</v>
      </c>
      <c r="C932" s="57" t="str">
        <f t="shared" si="249"/>
        <v>3.60561000746214-540.020668629773i</v>
      </c>
      <c r="D932" s="57" t="str">
        <f t="shared" si="250"/>
        <v>3.47083331124508-365.614394767671i</v>
      </c>
      <c r="E932" s="57" t="str">
        <f t="shared" si="251"/>
        <v>162.469550724034+0.0173181810209332i</v>
      </c>
      <c r="F932" s="57" t="str">
        <f t="shared" si="252"/>
        <v>3.07957956802001-6862.12702583504i</v>
      </c>
      <c r="G932" s="57" t="str">
        <f t="shared" si="253"/>
        <v>0.999999996246381-0.0000612667805214127i</v>
      </c>
      <c r="H932" s="57" t="str">
        <f t="shared" si="254"/>
        <v>550.004791965912-0.33407129858154i</v>
      </c>
      <c r="I932" s="57" t="str">
        <f t="shared" si="255"/>
        <v>-4.05320157800237-25553.2466659984i</v>
      </c>
      <c r="K932" s="57" t="str">
        <f t="shared" si="256"/>
        <v>0.00909082653166152-0.000026570381860516i</v>
      </c>
      <c r="L932" s="57" t="str">
        <f t="shared" si="257"/>
        <v>0.00075-22.8508823677398i</v>
      </c>
      <c r="M932" s="57" t="str">
        <f t="shared" si="258"/>
        <v>0.00075-3.60045415458085i</v>
      </c>
      <c r="N932" s="57">
        <f t="shared" si="259"/>
        <v>90.382546776878101</v>
      </c>
      <c r="O932" s="57">
        <f t="shared" si="260"/>
        <v>54.648401247291652</v>
      </c>
      <c r="P932" s="371">
        <f t="shared" si="261"/>
        <v>54.648401247291652</v>
      </c>
      <c r="Q932" s="371">
        <f t="shared" si="262"/>
        <v>-89.617453223121899</v>
      </c>
      <c r="R932" s="12">
        <f t="shared" si="263"/>
        <v>90.382546776878101</v>
      </c>
      <c r="S932" s="57">
        <f t="shared" si="264"/>
        <v>2.9020568464018667E-2</v>
      </c>
      <c r="T932" s="12">
        <f t="shared" si="247"/>
        <v>54.648401247291652</v>
      </c>
    </row>
    <row r="933" spans="1:20" x14ac:dyDescent="0.3">
      <c r="A933" s="57">
        <f t="shared" si="248"/>
        <v>183.03450749476201</v>
      </c>
      <c r="B933" s="12">
        <f t="shared" si="265"/>
        <v>29.130846624181938</v>
      </c>
      <c r="C933" s="57" t="str">
        <f t="shared" si="249"/>
        <v>3.60560977178142-537.976435502906i</v>
      </c>
      <c r="D933" s="57" t="str">
        <f t="shared" si="250"/>
        <v>3.47083331107689-364.230321653701i</v>
      </c>
      <c r="E933" s="57" t="str">
        <f t="shared" si="251"/>
        <v>162.469550828827+0.0173839904976521i</v>
      </c>
      <c r="F933" s="57" t="str">
        <f t="shared" si="252"/>
        <v>3.079579567932-6836.14965856912i</v>
      </c>
      <c r="G933" s="57" t="str">
        <f t="shared" si="253"/>
        <v>0.9999999962178-0.0000614995942856362i</v>
      </c>
      <c r="H933" s="57" t="str">
        <f t="shared" si="254"/>
        <v>550.004828453839-0.335340933621961i</v>
      </c>
      <c r="I933" s="57" t="str">
        <f t="shared" si="255"/>
        <v>-4.05320841629374-25456.513667683i</v>
      </c>
      <c r="K933" s="57" t="str">
        <f t="shared" si="256"/>
        <v>0.00909082590302522-0.000026671347350135i</v>
      </c>
      <c r="L933" s="57" t="str">
        <f t="shared" si="257"/>
        <v>0.00075-22.7643777323569i</v>
      </c>
      <c r="M933" s="57" t="str">
        <f t="shared" si="258"/>
        <v>0.00075-3.58682422253523i</v>
      </c>
      <c r="N933" s="57">
        <f t="shared" si="259"/>
        <v>90.384000331097809</v>
      </c>
      <c r="O933" s="57">
        <f t="shared" si="260"/>
        <v>54.615460138204824</v>
      </c>
      <c r="P933" s="371">
        <f t="shared" si="261"/>
        <v>54.615460138204824</v>
      </c>
      <c r="Q933" s="371">
        <f t="shared" si="262"/>
        <v>-89.615999668902191</v>
      </c>
      <c r="R933" s="12">
        <f t="shared" si="263"/>
        <v>90.384000331097809</v>
      </c>
      <c r="S933" s="57">
        <f t="shared" si="264"/>
        <v>2.9130846624181937E-2</v>
      </c>
      <c r="T933" s="12">
        <f t="shared" si="247"/>
        <v>54.615460138204824</v>
      </c>
    </row>
    <row r="934" spans="1:20" x14ac:dyDescent="0.3">
      <c r="A934" s="57">
        <f t="shared" si="248"/>
        <v>183.73003862324211</v>
      </c>
      <c r="B934" s="12">
        <f t="shared" si="265"/>
        <v>29.241543841353831</v>
      </c>
      <c r="C934" s="57" t="str">
        <f t="shared" si="249"/>
        <v>3.60560953430614-535.939941347664i</v>
      </c>
      <c r="D934" s="57" t="str">
        <f t="shared" si="250"/>
        <v>3.47083331090742-362.851488115191i</v>
      </c>
      <c r="E934" s="57" t="str">
        <f t="shared" si="251"/>
        <v>162.469550934418+0.017450050054832i</v>
      </c>
      <c r="F934" s="57" t="str">
        <f t="shared" si="252"/>
        <v>3.07957956784331-6810.27063161113i</v>
      </c>
      <c r="G934" s="57" t="str">
        <f t="shared" si="253"/>
        <v>0.999999996189-0.0000617332927421439i</v>
      </c>
      <c r="H934" s="57" t="str">
        <f t="shared" si="254"/>
        <v>550.004865219599-0.336615395153483i</v>
      </c>
      <c r="I934" s="57" t="str">
        <f t="shared" si="255"/>
        <v>-4.05321530665609-25360.146869863i</v>
      </c>
      <c r="K934" s="57" t="str">
        <f t="shared" si="256"/>
        <v>0.00909082526960227-0.0000267726964861692i</v>
      </c>
      <c r="L934" s="57" t="str">
        <f t="shared" si="257"/>
        <v>0.00075-22.6782005701901i</v>
      </c>
      <c r="M934" s="57" t="str">
        <f t="shared" si="258"/>
        <v>0.00075-3.57324588816022i</v>
      </c>
      <c r="N934" s="57">
        <f t="shared" si="259"/>
        <v>90.385459407410053</v>
      </c>
      <c r="O934" s="57">
        <f t="shared" si="260"/>
        <v>54.582519049810671</v>
      </c>
      <c r="P934" s="371">
        <f t="shared" si="261"/>
        <v>54.582519049810671</v>
      </c>
      <c r="Q934" s="371">
        <f t="shared" si="262"/>
        <v>-89.614540592589947</v>
      </c>
      <c r="R934" s="12">
        <f t="shared" si="263"/>
        <v>90.385459407410053</v>
      </c>
      <c r="S934" s="57">
        <f t="shared" si="264"/>
        <v>2.9241543841353832E-2</v>
      </c>
      <c r="T934" s="12">
        <f t="shared" si="247"/>
        <v>54.582519049810671</v>
      </c>
    </row>
    <row r="935" spans="1:20" x14ac:dyDescent="0.3">
      <c r="A935" s="57">
        <f t="shared" si="248"/>
        <v>184.42821277001042</v>
      </c>
      <c r="B935" s="12">
        <f t="shared" si="265"/>
        <v>29.352661707950976</v>
      </c>
      <c r="C935" s="57" t="str">
        <f t="shared" si="249"/>
        <v>3.60560929502267-533.911156868395i</v>
      </c>
      <c r="D935" s="57" t="str">
        <f t="shared" si="250"/>
        <v>3.47083331073667-361.477874317155i</v>
      </c>
      <c r="E935" s="57" t="str">
        <f t="shared" si="251"/>
        <v>162.469551040813+0.0175163606428297i</v>
      </c>
      <c r="F935" s="57" t="str">
        <f t="shared" si="252"/>
        <v>3.07957956775394-6784.48957268255i</v>
      </c>
      <c r="G935" s="57" t="str">
        <f t="shared" si="253"/>
        <v>0.999999996159982-0.0000619678792527657i</v>
      </c>
      <c r="H935" s="57" t="str">
        <f t="shared" si="254"/>
        <v>550.004902265308-0.337894701538258i</v>
      </c>
      <c r="I935" s="57" t="str">
        <f t="shared" si="255"/>
        <v>-4.05322224948562-25264.1448862698i</v>
      </c>
      <c r="K935" s="57" t="str">
        <f t="shared" si="256"/>
        <v>0.00909082463135625-0.0000268744307262181i</v>
      </c>
      <c r="L935" s="57" t="str">
        <f t="shared" si="257"/>
        <v>0.00075-22.5923496415522i</v>
      </c>
      <c r="M935" s="57" t="str">
        <f t="shared" si="258"/>
        <v>0.00075-3.55971895612693i</v>
      </c>
      <c r="N935" s="57">
        <f t="shared" si="259"/>
        <v>90.38692402678258</v>
      </c>
      <c r="O935" s="57">
        <f t="shared" si="260"/>
        <v>54.549577982266712</v>
      </c>
      <c r="P935" s="371">
        <f t="shared" si="261"/>
        <v>54.549577982266712</v>
      </c>
      <c r="Q935" s="371">
        <f t="shared" si="262"/>
        <v>-89.61307597321742</v>
      </c>
      <c r="R935" s="12">
        <f t="shared" si="263"/>
        <v>90.38692402678258</v>
      </c>
      <c r="S935" s="57">
        <f t="shared" si="264"/>
        <v>2.9352661707950974E-2</v>
      </c>
      <c r="T935" s="12">
        <f t="shared" si="247"/>
        <v>54.549577982266712</v>
      </c>
    </row>
    <row r="936" spans="1:20" x14ac:dyDescent="0.3">
      <c r="A936" s="57">
        <f t="shared" si="248"/>
        <v>185.12903997853647</v>
      </c>
      <c r="B936" s="12">
        <f t="shared" si="265"/>
        <v>29.46420182244119</v>
      </c>
      <c r="C936" s="57" t="str">
        <f t="shared" si="249"/>
        <v>3.6056090539172-531.890052880353i</v>
      </c>
      <c r="D936" s="57" t="str">
        <f t="shared" si="250"/>
        <v>3.4708333105646-360.109460499698i</v>
      </c>
      <c r="E936" s="57" t="str">
        <f t="shared" si="251"/>
        <v>162.469551148018+0.0175829232156137i</v>
      </c>
      <c r="F936" s="57" t="str">
        <f t="shared" si="252"/>
        <v>3.07957956766389-6758.80611091418i</v>
      </c>
      <c r="G936" s="57" t="str">
        <f t="shared" si="253"/>
        <v>0.999999996130742-0.0000622033571921075i</v>
      </c>
      <c r="H936" s="57" t="str">
        <f t="shared" si="254"/>
        <v>550.004939593094-0.339178871208452i</v>
      </c>
      <c r="I936" s="57" t="str">
        <f t="shared" si="255"/>
        <v>-4.05322924518129-25168.5063358823i</v>
      </c>
      <c r="K936" s="57" t="str">
        <f t="shared" si="256"/>
        <v>0.00909082398825047-0.0000269765515334174i</v>
      </c>
      <c r="L936" s="57" t="str">
        <f t="shared" si="257"/>
        <v>0.00075-22.5068237114488i</v>
      </c>
      <c r="M936" s="57" t="str">
        <f t="shared" si="258"/>
        <v>0.00075-3.54624323184591i</v>
      </c>
      <c r="N936" s="57">
        <f t="shared" si="259"/>
        <v>90.388394210262661</v>
      </c>
      <c r="O936" s="57">
        <f t="shared" si="260"/>
        <v>54.516636935731675</v>
      </c>
      <c r="P936" s="371">
        <f t="shared" si="261"/>
        <v>54.516636935731675</v>
      </c>
      <c r="Q936" s="371">
        <f t="shared" si="262"/>
        <v>-89.611605789737339</v>
      </c>
      <c r="R936" s="12">
        <f t="shared" si="263"/>
        <v>90.388394210262661</v>
      </c>
      <c r="S936" s="57">
        <f t="shared" si="264"/>
        <v>2.946420182244119E-2</v>
      </c>
      <c r="T936" s="12">
        <f t="shared" si="247"/>
        <v>54.516636935731675</v>
      </c>
    </row>
    <row r="937" spans="1:20" x14ac:dyDescent="0.3">
      <c r="A937" s="57">
        <f t="shared" si="248"/>
        <v>185.83253033045492</v>
      </c>
      <c r="B937" s="12">
        <f t="shared" si="265"/>
        <v>29.576165789366467</v>
      </c>
      <c r="C937" s="57" t="str">
        <f t="shared" si="249"/>
        <v>3.60560881097591-529.876600309278i</v>
      </c>
      <c r="D937" s="57" t="str">
        <f t="shared" si="250"/>
        <v>3.47083331039122-358.746226977726i</v>
      </c>
      <c r="E937" s="57" t="str">
        <f t="shared" si="251"/>
        <v>162.46955125604+0.0176497387307785i</v>
      </c>
      <c r="F937" s="57" t="str">
        <f t="shared" si="252"/>
        <v>3.07957956757317-6733.21987684078i</v>
      </c>
      <c r="G937" s="57" t="str">
        <f t="shared" si="253"/>
        <v>0.99999999610128-0.0000624397299475979i</v>
      </c>
      <c r="H937" s="57" t="str">
        <f t="shared" si="254"/>
        <v>550.004977205108-0.340467922666551i</v>
      </c>
      <c r="I937" s="57" t="str">
        <f t="shared" si="255"/>
        <v>-4.05323629414625-25073.229842908i</v>
      </c>
      <c r="K937" s="57" t="str">
        <f t="shared" si="256"/>
        <v>0.00909082334024788-0.0000270790603764593i</v>
      </c>
      <c r="L937" s="57" t="str">
        <f t="shared" si="257"/>
        <v>0.00075-22.4216215495604i</v>
      </c>
      <c r="M937" s="57" t="str">
        <f t="shared" si="258"/>
        <v>0.00075-3.53281852146435i</v>
      </c>
      <c r="N937" s="57">
        <f t="shared" si="259"/>
        <v>90.389869978977387</v>
      </c>
      <c r="O937" s="57">
        <f t="shared" si="260"/>
        <v>54.483695910365519</v>
      </c>
      <c r="P937" s="371">
        <f t="shared" si="261"/>
        <v>54.483695910365519</v>
      </c>
      <c r="Q937" s="371">
        <f t="shared" si="262"/>
        <v>-89.610130021022613</v>
      </c>
      <c r="R937" s="12">
        <f t="shared" si="263"/>
        <v>90.389869978977387</v>
      </c>
      <c r="S937" s="57">
        <f t="shared" si="264"/>
        <v>2.9576165789366466E-2</v>
      </c>
      <c r="T937" s="12">
        <f t="shared" si="247"/>
        <v>54.483695910365519</v>
      </c>
    </row>
    <row r="938" spans="1:20" x14ac:dyDescent="0.3">
      <c r="A938" s="57">
        <f t="shared" si="248"/>
        <v>186.53869394571063</v>
      </c>
      <c r="B938" s="12">
        <f t="shared" si="265"/>
        <v>29.688555219366059</v>
      </c>
      <c r="C938" s="57" t="str">
        <f t="shared" si="249"/>
        <v>3.60560856618479-527.870770190981i</v>
      </c>
      <c r="D938" s="57" t="str">
        <f t="shared" si="250"/>
        <v>3.47083331021652-357.38815414067i</v>
      </c>
      <c r="E938" s="57" t="str">
        <f t="shared" si="251"/>
        <v>162.469551364884+0.0177168081495577i</v>
      </c>
      <c r="F938" s="57" t="str">
        <f t="shared" si="252"/>
        <v>3.07957956748173-6707.73050239584i</v>
      </c>
      <c r="G938" s="57" t="str">
        <f t="shared" si="253"/>
        <v>0.999999996071594-0.0000626770009195381i</v>
      </c>
      <c r="H938" s="57" t="str">
        <f t="shared" si="254"/>
        <v>550.005015103509-0.341761874485564i</v>
      </c>
      <c r="I938" s="57" t="str">
        <f t="shared" si="255"/>
        <v>-4.05324339678557-24978.3140367624i</v>
      </c>
      <c r="K938" s="57" t="str">
        <f t="shared" si="256"/>
        <v>0.00909082268731126-0.0000271819587296144i</v>
      </c>
      <c r="L938" s="57" t="str">
        <f t="shared" si="257"/>
        <v>0.00075-22.3367419302255i</v>
      </c>
      <c r="M938" s="57" t="str">
        <f t="shared" si="258"/>
        <v>0.00075-3.51944463186328i</v>
      </c>
      <c r="N938" s="57">
        <f t="shared" si="259"/>
        <v>90.391351354133874</v>
      </c>
      <c r="O938" s="57">
        <f t="shared" si="260"/>
        <v>54.450754906329408</v>
      </c>
      <c r="P938" s="371">
        <f t="shared" si="261"/>
        <v>54.450754906329408</v>
      </c>
      <c r="Q938" s="371">
        <f t="shared" si="262"/>
        <v>-89.608648645866126</v>
      </c>
      <c r="R938" s="12">
        <f t="shared" si="263"/>
        <v>90.391351354133874</v>
      </c>
      <c r="S938" s="57">
        <f t="shared" si="264"/>
        <v>2.9688555219366058E-2</v>
      </c>
      <c r="T938" s="12">
        <f t="shared" si="247"/>
        <v>54.450754906329408</v>
      </c>
    </row>
    <row r="939" spans="1:20" x14ac:dyDescent="0.3">
      <c r="A939" s="57">
        <f t="shared" si="248"/>
        <v>187.24754098270435</v>
      </c>
      <c r="B939" s="12">
        <f t="shared" si="265"/>
        <v>29.801371729199651</v>
      </c>
      <c r="C939" s="57" t="str">
        <f t="shared" si="249"/>
        <v>3.60560831952977-525.872533670917i</v>
      </c>
      <c r="D939" s="57" t="str">
        <f t="shared" si="250"/>
        <v>3.47083331004052-356.035222452197i</v>
      </c>
      <c r="E939" s="57" t="str">
        <f t="shared" si="251"/>
        <v>162.469551474557+0.0177841324368381i</v>
      </c>
      <c r="F939" s="57" t="str">
        <f t="shared" si="252"/>
        <v>3.07957956738962-6682.33762090615i</v>
      </c>
      <c r="G939" s="57" t="str">
        <f t="shared" si="253"/>
        <v>0.999999996041681-0.0000629151735211504i</v>
      </c>
      <c r="H939" s="57" t="str">
        <f t="shared" si="254"/>
        <v>550.005053290489-0.343060745309403i</v>
      </c>
      <c r="I939" s="57" t="str">
        <f t="shared" si="255"/>
        <v>-4.05325055350974-24883.7575520505i</v>
      </c>
      <c r="K939" s="57" t="str">
        <f t="shared" si="256"/>
        <v>0.00909082202940289-0.0000272852480727518i</v>
      </c>
      <c r="L939" s="57" t="str">
        <f t="shared" si="257"/>
        <v>0.00075-22.2521836324224i</v>
      </c>
      <c r="M939" s="57" t="str">
        <f t="shared" si="258"/>
        <v>0.00075-3.50612137065478i</v>
      </c>
      <c r="N939" s="57">
        <f t="shared" si="259"/>
        <v>90.392838357019741</v>
      </c>
      <c r="O939" s="57">
        <f t="shared" si="260"/>
        <v>54.417813923785651</v>
      </c>
      <c r="P939" s="371">
        <f t="shared" si="261"/>
        <v>54.417813923785651</v>
      </c>
      <c r="Q939" s="371">
        <f t="shared" si="262"/>
        <v>-89.607161642980259</v>
      </c>
      <c r="R939" s="12">
        <f t="shared" si="263"/>
        <v>90.392838357019741</v>
      </c>
      <c r="S939" s="57">
        <f t="shared" si="264"/>
        <v>2.9801371729199652E-2</v>
      </c>
      <c r="T939" s="12">
        <f t="shared" si="247"/>
        <v>54.417813923785651</v>
      </c>
    </row>
    <row r="940" spans="1:20" x14ac:dyDescent="0.3">
      <c r="A940" s="57">
        <f t="shared" si="248"/>
        <v>187.95908163843862</v>
      </c>
      <c r="B940" s="12">
        <f t="shared" si="265"/>
        <v>29.91461694177061</v>
      </c>
      <c r="C940" s="57" t="str">
        <f t="shared" si="249"/>
        <v>3.60560807099662-523.881862003787i</v>
      </c>
      <c r="D940" s="57" t="str">
        <f t="shared" si="250"/>
        <v>3.47083330986314-354.687412449926i</v>
      </c>
      <c r="E940" s="57" t="str">
        <f t="shared" si="251"/>
        <v>162.469551585065+0.0178517125611744i</v>
      </c>
      <c r="F940" s="57" t="str">
        <f t="shared" si="252"/>
        <v>3.0795795672968-6657.04086708651i</v>
      </c>
      <c r="G940" s="57" t="str">
        <f t="shared" si="253"/>
        <v>0.99999999601154-0.0000631542511786272i</v>
      </c>
      <c r="H940" s="57" t="str">
        <f t="shared" si="254"/>
        <v>550.005091768234-0.344364553852971i</v>
      </c>
      <c r="I940" s="57" t="str">
        <f t="shared" si="255"/>
        <v>-4.05325776472792-24789.5590285445i</v>
      </c>
      <c r="K940" s="57" t="str">
        <f t="shared" si="256"/>
        <v>0.00909082136648509-0.0000273889298913623i</v>
      </c>
      <c r="L940" s="57" t="str">
        <f t="shared" si="257"/>
        <v>0.00075-22.1679454397513i</v>
      </c>
      <c r="M940" s="57" t="str">
        <f t="shared" si="258"/>
        <v>0.00075-3.4928485461793i</v>
      </c>
      <c r="N940" s="57">
        <f t="shared" si="259"/>
        <v>90.394331009003167</v>
      </c>
      <c r="O940" s="57">
        <f t="shared" si="260"/>
        <v>54.384872962897937</v>
      </c>
      <c r="P940" s="371">
        <f t="shared" si="261"/>
        <v>54.384872962897937</v>
      </c>
      <c r="Q940" s="371">
        <f t="shared" si="262"/>
        <v>-89.605668990996833</v>
      </c>
      <c r="R940" s="12">
        <f t="shared" si="263"/>
        <v>90.394331009003167</v>
      </c>
      <c r="S940" s="57">
        <f t="shared" si="264"/>
        <v>2.9914616941770611E-2</v>
      </c>
      <c r="T940" s="12">
        <f t="shared" ref="T940:T1003" si="266">P940</f>
        <v>54.384872962897937</v>
      </c>
    </row>
    <row r="941" spans="1:20" x14ac:dyDescent="0.3">
      <c r="A941" s="57">
        <f t="shared" ref="A941:A1004" si="267">2*PI()*B941</f>
        <v>188.6733261486647</v>
      </c>
      <c r="B941" s="12">
        <f t="shared" si="265"/>
        <v>30.02829248614934</v>
      </c>
      <c r="C941" s="57" t="str">
        <f t="shared" ref="C941:C1004" si="268">IMPRODUCT(D941,E941,$C$40,,K941,$C$41)</f>
        <v>3.60560782057111-521.898726553112i</v>
      </c>
      <c r="D941" s="57" t="str">
        <f t="shared" ref="D941:D1004" si="269">IMDIV(IMPRODUCT($C$37,$C$38,COMPLEX(1,A941/$C$38)),IMSUM(-1*A941*A941/$C$39,COMPLEX(0,1*A941)))</f>
        <v>3.47083330968443-353.344704745161i</v>
      </c>
      <c r="E941" s="57" t="str">
        <f t="shared" ref="E941:E1004" si="270">IMDIV(IMPRODUCT(IMSUM(F941,G941),$C$29,H941),IMSUM(1,I941))</f>
        <v>162.469551696415+0.0179195494948014i</v>
      </c>
      <c r="F941" s="57" t="str">
        <f t="shared" ref="F941:F1004" si="271">IMDIV(IMPRODUCT($C$14,$C$15,COMPLEX(1,A941/$C$15)),IMSUM(-1*A941*A941/$C$16,COMPLEX(0,A941)))</f>
        <v>3.07957956720327-6631.8398770347i</v>
      </c>
      <c r="G941" s="57" t="str">
        <f t="shared" ref="G941:G1004" si="272">IMDIV(1,COMPLEX(1,A941*$C$9*$C$10))</f>
        <v>0.999999995981171-0.0000633942373311808i</v>
      </c>
      <c r="H941" s="57" t="str">
        <f t="shared" ref="H941:H1004" si="273">IMDIV($C$3,IMSUM(K941,COMPLEX(0,$C$28*A941)))</f>
        <v>550.005130538961-0.345673318902642i</v>
      </c>
      <c r="I941" s="57" t="str">
        <f t="shared" ref="I941:I1004" si="274">IMPRODUCT(F941,$C$29,H941,$C$31)</f>
        <v>-4.05326503085653-24695.7171111676i</v>
      </c>
      <c r="K941" s="57" t="str">
        <f t="shared" ref="K941:K1004" si="275">IF($C$26&lt;=0,IMDIV(1,IMSUM(IMDIV(1,L941),1/$C$18)),IMDIV(1,IMSUM(IMDIV(1,L941),1/$C$18,IMDIV(1,M941))))</f>
        <v>0.00909082069851965-0.0000274930056765774i</v>
      </c>
      <c r="L941" s="57" t="str">
        <f t="shared" ref="L941:L1004" si="276">IMSUM($C$21/$C$22,IMDIV(1,COMPLEX(0,$C$20*$C$22*A941)))</f>
        <v>0.00075-22.0840261404177i</v>
      </c>
      <c r="M941" s="57" t="str">
        <f t="shared" ref="M941:M1004" si="277">IMSUM($C$25/$C$26,IMDIV(1,COMPLEX(0,$C$24*$C$26*A941)))</f>
        <v>0.00075-3.47962596750279i</v>
      </c>
      <c r="N941" s="57">
        <f t="shared" ref="N941:N1004" si="278">ABS(R941)</f>
        <v>90.39582933153342</v>
      </c>
      <c r="O941" s="57">
        <f t="shared" ref="O941:O1004" si="279">ABS(P941)</f>
        <v>54.351932023831154</v>
      </c>
      <c r="P941" s="371">
        <f t="shared" ref="P941:P1004" si="280">20*LOG10(IMABS(C941))</f>
        <v>54.351932023831154</v>
      </c>
      <c r="Q941" s="371">
        <f t="shared" ref="Q941:Q1004" si="281">IMARGUMENT(C941)*180/PI()</f>
        <v>-89.60417066846658</v>
      </c>
      <c r="R941" s="12">
        <f t="shared" ref="R941:R1004" si="282">IF(Q941&lt;0,Q941+180,Q941-180)</f>
        <v>90.39582933153342</v>
      </c>
      <c r="S941" s="57">
        <f t="shared" ref="S941:S1004" si="283">B941/1000</f>
        <v>3.0028292486149341E-2</v>
      </c>
      <c r="T941" s="12">
        <f t="shared" si="266"/>
        <v>54.351932023831154</v>
      </c>
    </row>
    <row r="942" spans="1:20" x14ac:dyDescent="0.3">
      <c r="A942" s="57">
        <f t="shared" si="267"/>
        <v>189.39028478802965</v>
      </c>
      <c r="B942" s="12">
        <f t="shared" ref="B942:B1005" si="284">B941*(1+B$42)</f>
        <v>30.142399997596709</v>
      </c>
      <c r="C942" s="57" t="str">
        <f t="shared" si="268"/>
        <v>3.60560756823877-519.923098790818i</v>
      </c>
      <c r="D942" s="57" t="str">
        <f t="shared" si="269"/>
        <v>3.47083330950436-352.007080022601i</v>
      </c>
      <c r="E942" s="57" t="str">
        <f t="shared" si="270"/>
        <v>162.469551808612+0.0179876442136497i</v>
      </c>
      <c r="F942" s="57" t="str">
        <f t="shared" si="271"/>
        <v>3.07957956710903-6606.73428822599i</v>
      </c>
      <c r="G942" s="57" t="str">
        <f t="shared" si="272"/>
        <v>0.999999995950569-0.0000636351354310919i</v>
      </c>
      <c r="H942" s="57" t="str">
        <f t="shared" si="273"/>
        <v>550.005169604902-0.34698705931641i</v>
      </c>
      <c r="I942" s="57" t="str">
        <f t="shared" si="274"/>
        <v>-4.05327235231352-24602.2304499722i</v>
      </c>
      <c r="K942" s="57" t="str">
        <f t="shared" si="275"/>
        <v>0.00909082002546813-0.000027597476925192i</v>
      </c>
      <c r="L942" s="57" t="str">
        <f t="shared" si="276"/>
        <v>0.00075-22.0004245272143i</v>
      </c>
      <c r="M942" s="57" t="str">
        <f t="shared" si="277"/>
        <v>0.00075-3.46645344441401i</v>
      </c>
      <c r="N942" s="57">
        <f t="shared" si="278"/>
        <v>90.39733334614111</v>
      </c>
      <c r="O942" s="57">
        <f t="shared" si="279"/>
        <v>54.318991106751334</v>
      </c>
      <c r="P942" s="371">
        <f t="shared" si="280"/>
        <v>54.318991106751334</v>
      </c>
      <c r="Q942" s="371">
        <f t="shared" si="281"/>
        <v>-89.60266665385889</v>
      </c>
      <c r="R942" s="12">
        <f t="shared" si="282"/>
        <v>90.39733334614111</v>
      </c>
      <c r="S942" s="57">
        <f t="shared" si="283"/>
        <v>3.0142399997596707E-2</v>
      </c>
      <c r="T942" s="12">
        <f t="shared" si="266"/>
        <v>54.318991106751334</v>
      </c>
    </row>
    <row r="943" spans="1:20" x14ac:dyDescent="0.3">
      <c r="A943" s="57">
        <f t="shared" si="267"/>
        <v>190.10996787022415</v>
      </c>
      <c r="B943" s="12">
        <f t="shared" si="284"/>
        <v>30.256941117587576</v>
      </c>
      <c r="C943" s="57" t="str">
        <f t="shared" si="268"/>
        <v>3.6056073139851-517.954950296839i</v>
      </c>
      <c r="D943" s="57" t="str">
        <f t="shared" si="269"/>
        <v>3.47083330932292-350.674519040065i</v>
      </c>
      <c r="E943" s="57" t="str">
        <f t="shared" si="270"/>
        <v>162.469551921664+0.018055997697359i</v>
      </c>
      <c r="F943" s="57" t="str">
        <f t="shared" si="271"/>
        <v>3.07957956701408-6581.72373950807i</v>
      </c>
      <c r="G943" s="57" t="str">
        <f t="shared" si="272"/>
        <v>0.999999995919735-0.0000638769489437604i</v>
      </c>
      <c r="H943" s="57" t="str">
        <f t="shared" si="273"/>
        <v>550.005208968307-0.348305794024219i</v>
      </c>
      <c r="I943" s="57" t="str">
        <f t="shared" si="274"/>
        <v>-4.05327972952117-24509.0977001214i</v>
      </c>
      <c r="K943" s="57" t="str">
        <f t="shared" si="275"/>
        <v>0.00909081934729177-0.0000277023451396855i</v>
      </c>
      <c r="L943" s="57" t="str">
        <f t="shared" si="276"/>
        <v>0.00075-21.9171393975038i</v>
      </c>
      <c r="M943" s="57" t="str">
        <f t="shared" si="277"/>
        <v>0.00075-3.45333078742182i</v>
      </c>
      <c r="N943" s="57">
        <f t="shared" si="278"/>
        <v>90.398843074438375</v>
      </c>
      <c r="O943" s="57">
        <f t="shared" si="279"/>
        <v>54.286050211825909</v>
      </c>
      <c r="P943" s="371">
        <f t="shared" si="280"/>
        <v>54.286050211825909</v>
      </c>
      <c r="Q943" s="371">
        <f t="shared" si="281"/>
        <v>-89.601156925561625</v>
      </c>
      <c r="R943" s="12">
        <f t="shared" si="282"/>
        <v>90.398843074438375</v>
      </c>
      <c r="S943" s="57">
        <f t="shared" si="283"/>
        <v>3.0256941117587578E-2</v>
      </c>
      <c r="T943" s="12">
        <f t="shared" si="266"/>
        <v>54.286050211825909</v>
      </c>
    </row>
    <row r="944" spans="1:20" x14ac:dyDescent="0.3">
      <c r="A944" s="57">
        <f t="shared" si="267"/>
        <v>190.832385748131</v>
      </c>
      <c r="B944" s="12">
        <f t="shared" si="284"/>
        <v>30.37191749383441</v>
      </c>
      <c r="C944" s="57" t="str">
        <f t="shared" si="268"/>
        <v>3.60560705779548-515.994252758697i</v>
      </c>
      <c r="D944" s="57" t="str">
        <f t="shared" si="269"/>
        <v>3.4708333091401-349.347002628214i</v>
      </c>
      <c r="E944" s="57" t="str">
        <f t="shared" si="270"/>
        <v>162.469552035576+0.0181246109292923i</v>
      </c>
      <c r="F944" s="57" t="str">
        <f t="shared" si="271"/>
        <v>3.0795795669184-6556.80787109577i</v>
      </c>
      <c r="G944" s="57" t="str">
        <f t="shared" si="272"/>
        <v>0.999999995888667-0.0000641196813477546i</v>
      </c>
      <c r="H944" s="57" t="str">
        <f t="shared" si="273"/>
        <v>550.005248631435-0.349629542028141i</v>
      </c>
      <c r="I944" s="57" t="str">
        <f t="shared" si="274"/>
        <v>-4.05328716290172-24416.3175218691i</v>
      </c>
      <c r="K944" s="57" t="str">
        <f t="shared" si="275"/>
        <v>0.00909081866395164-0.0000278076118282443i</v>
      </c>
      <c r="L944" s="57" t="str">
        <f t="shared" si="276"/>
        <v>0.00075-21.8341695532016i</v>
      </c>
      <c r="M944" s="57" t="str">
        <f t="shared" si="277"/>
        <v>0.00075-3.44025780775236i</v>
      </c>
      <c r="N944" s="57">
        <f t="shared" si="278"/>
        <v>90.400358538119349</v>
      </c>
      <c r="O944" s="57">
        <f t="shared" si="279"/>
        <v>54.253109339223535</v>
      </c>
      <c r="P944" s="371">
        <f t="shared" si="280"/>
        <v>54.253109339223535</v>
      </c>
      <c r="Q944" s="371">
        <f t="shared" si="281"/>
        <v>-89.599641461880651</v>
      </c>
      <c r="R944" s="12">
        <f t="shared" si="282"/>
        <v>90.400358538119349</v>
      </c>
      <c r="S944" s="57">
        <f t="shared" si="283"/>
        <v>3.0371917493834409E-2</v>
      </c>
      <c r="T944" s="12">
        <f t="shared" si="266"/>
        <v>54.253109339223535</v>
      </c>
    </row>
    <row r="945" spans="1:20" x14ac:dyDescent="0.3">
      <c r="A945" s="57">
        <f t="shared" si="267"/>
        <v>191.55754881397391</v>
      </c>
      <c r="B945" s="12">
        <f t="shared" si="284"/>
        <v>30.48733078031098</v>
      </c>
      <c r="C945" s="57" t="str">
        <f t="shared" si="268"/>
        <v>3.60560679965516-514.040977971103i</v>
      </c>
      <c r="D945" s="57" t="str">
        <f t="shared" si="269"/>
        <v>3.47083330895587-348.02451169028i</v>
      </c>
      <c r="E945" s="57" t="str">
        <f t="shared" si="270"/>
        <v>162.469552150357+0.0181934848965496i</v>
      </c>
      <c r="F945" s="57" t="str">
        <f t="shared" si="271"/>
        <v>3.079579566822-6531.98632456598i</v>
      </c>
      <c r="G945" s="57" t="str">
        <f t="shared" si="272"/>
        <v>0.999999995857361-0.0000643633361348611i</v>
      </c>
      <c r="H945" s="57" t="str">
        <f t="shared" si="273"/>
        <v>550.005288596573-0.350958322402815i</v>
      </c>
      <c r="I945" s="57" t="str">
        <f t="shared" si="274"/>
        <v>-4.05329465288434-24323.8885805413i</v>
      </c>
      <c r="K945" s="57" t="str">
        <f t="shared" si="275"/>
        <v>0.00909081797540836-0.0000279132785047816i</v>
      </c>
      <c r="L945" s="57" t="str">
        <f t="shared" si="276"/>
        <v>0.00075-21.7515138007587i</v>
      </c>
      <c r="M945" s="57" t="str">
        <f t="shared" si="277"/>
        <v>0.00075-3.42723431734644i</v>
      </c>
      <c r="N945" s="57">
        <f t="shared" si="278"/>
        <v>90.40187975896032</v>
      </c>
      <c r="O945" s="57">
        <f t="shared" si="279"/>
        <v>54.220168489114187</v>
      </c>
      <c r="P945" s="371">
        <f t="shared" si="280"/>
        <v>54.220168489114187</v>
      </c>
      <c r="Q945" s="371">
        <f t="shared" si="281"/>
        <v>-89.59812024103968</v>
      </c>
      <c r="R945" s="12">
        <f t="shared" si="282"/>
        <v>90.40187975896032</v>
      </c>
      <c r="S945" s="57">
        <f t="shared" si="283"/>
        <v>3.0487330780310979E-2</v>
      </c>
      <c r="T945" s="12">
        <f t="shared" si="266"/>
        <v>54.220168489114187</v>
      </c>
    </row>
    <row r="946" spans="1:20" x14ac:dyDescent="0.3">
      <c r="A946" s="57">
        <f t="shared" si="267"/>
        <v>192.28546749946702</v>
      </c>
      <c r="B946" s="12">
        <f t="shared" si="284"/>
        <v>30.603182637276163</v>
      </c>
      <c r="C946" s="57" t="str">
        <f t="shared" si="268"/>
        <v>3.60560653954928-512.095097835536i</v>
      </c>
      <c r="D946" s="57" t="str">
        <f t="shared" si="269"/>
        <v>3.47083330877025-346.707027201788i</v>
      </c>
      <c r="E946" s="57" t="str">
        <f t="shared" si="270"/>
        <v>162.469552266011+0.0182626205899831i</v>
      </c>
      <c r="F946" s="57" t="str">
        <f t="shared" si="271"/>
        <v>3.07957956672485-6507.25874285242i</v>
      </c>
      <c r="G946" s="57" t="str">
        <f t="shared" si="272"/>
        <v>0.999999995825817-0.0000646079168101356i</v>
      </c>
      <c r="H946" s="57" t="str">
        <f t="shared" si="273"/>
        <v>550.005328866022-0.35229215429563i</v>
      </c>
      <c r="I946" s="57" t="str">
        <f t="shared" si="274"/>
        <v>-4.05330219990116-24231.809546517i</v>
      </c>
      <c r="K946" s="57" t="str">
        <f t="shared" si="275"/>
        <v>0.00909081728162227-0.0000280193466889604i</v>
      </c>
      <c r="L946" s="57" t="str">
        <f t="shared" si="276"/>
        <v>0.00075-21.6691709511444i</v>
      </c>
      <c r="M946" s="57" t="str">
        <f t="shared" si="277"/>
        <v>0.00075-3.41426012885678i</v>
      </c>
      <c r="N946" s="57">
        <f t="shared" si="278"/>
        <v>90.403406758820196</v>
      </c>
      <c r="O946" s="57">
        <f t="shared" si="279"/>
        <v>54.187227661668985</v>
      </c>
      <c r="P946" s="371">
        <f t="shared" si="280"/>
        <v>54.187227661668985</v>
      </c>
      <c r="Q946" s="371">
        <f t="shared" si="281"/>
        <v>-89.596593241179804</v>
      </c>
      <c r="R946" s="12">
        <f t="shared" si="282"/>
        <v>90.403406758820196</v>
      </c>
      <c r="S946" s="57">
        <f t="shared" si="283"/>
        <v>3.0603182637276162E-2</v>
      </c>
      <c r="T946" s="12">
        <f t="shared" si="266"/>
        <v>54.187227661668985</v>
      </c>
    </row>
    <row r="947" spans="1:20" x14ac:dyDescent="0.3">
      <c r="A947" s="57">
        <f t="shared" si="267"/>
        <v>193.01615227596497</v>
      </c>
      <c r="B947" s="12">
        <f t="shared" si="284"/>
        <v>30.719474731297812</v>
      </c>
      <c r="C947" s="57" t="str">
        <f t="shared" si="268"/>
        <v>3.60560627746289-510.156584359858i</v>
      </c>
      <c r="D947" s="57" t="str">
        <f t="shared" si="269"/>
        <v>3.47083330858323-345.394530210279i</v>
      </c>
      <c r="E947" s="57" t="str">
        <f t="shared" si="270"/>
        <v>162.469552382545+0.0183320190042104i</v>
      </c>
      <c r="F947" s="57" t="str">
        <f t="shared" si="271"/>
        <v>3.07957956662697-6482.62477024051i</v>
      </c>
      <c r="G947" s="57" t="str">
        <f t="shared" si="272"/>
        <v>0.999999995794033-0.0000648534268919528i</v>
      </c>
      <c r="H947" s="57" t="str">
        <f t="shared" si="273"/>
        <v>550.005369442096-0.353631056926954i</v>
      </c>
      <c r="I947" s="57" t="str">
        <f t="shared" si="274"/>
        <v>-4.05330980438483-24140.079095208i</v>
      </c>
      <c r="K947" s="57" t="str">
        <f t="shared" si="275"/>
        <v>0.0090908165825535-0.0000281258179062157i</v>
      </c>
      <c r="L947" s="57" t="str">
        <f t="shared" si="276"/>
        <v>0.00075-21.587139819829i</v>
      </c>
      <c r="M947" s="57" t="str">
        <f t="shared" si="277"/>
        <v>0.00075-3.40133505564533i</v>
      </c>
      <c r="N947" s="57">
        <f t="shared" si="278"/>
        <v>90.404939559640724</v>
      </c>
      <c r="O947" s="57">
        <f t="shared" si="279"/>
        <v>54.154286857060484</v>
      </c>
      <c r="P947" s="371">
        <f t="shared" si="280"/>
        <v>54.154286857060484</v>
      </c>
      <c r="Q947" s="371">
        <f t="shared" si="281"/>
        <v>-89.595060440359276</v>
      </c>
      <c r="R947" s="12">
        <f t="shared" si="282"/>
        <v>90.404939559640724</v>
      </c>
      <c r="S947" s="57">
        <f t="shared" si="283"/>
        <v>3.0719474731297811E-2</v>
      </c>
      <c r="T947" s="12">
        <f t="shared" si="266"/>
        <v>54.154286857060484</v>
      </c>
    </row>
    <row r="948" spans="1:20" x14ac:dyDescent="0.3">
      <c r="A948" s="57">
        <f t="shared" si="267"/>
        <v>193.74961365461365</v>
      </c>
      <c r="B948" s="12">
        <f t="shared" si="284"/>
        <v>30.836208735276745</v>
      </c>
      <c r="C948" s="57" t="str">
        <f t="shared" si="268"/>
        <v>3.60560601338088-508.225409657911i</v>
      </c>
      <c r="D948" s="57" t="str">
        <f t="shared" si="269"/>
        <v>3.47083330839475-344.087001835045i</v>
      </c>
      <c r="E948" s="57" t="str">
        <f t="shared" si="270"/>
        <v>162.469552499967+0.0184016811376299i</v>
      </c>
      <c r="F948" s="57" t="str">
        <f t="shared" si="271"/>
        <v>3.07957956652834-6458.08405236229i</v>
      </c>
      <c r="G948" s="57" t="str">
        <f t="shared" si="272"/>
        <v>0.999999995762007-0.0000650998699120574i</v>
      </c>
      <c r="H948" s="57" t="str">
        <f t="shared" si="273"/>
        <v>550.005410327125-0.354975049590494i</v>
      </c>
      <c r="I948" s="57" t="str">
        <f t="shared" si="274"/>
        <v>-4.05331746677245-24048.6959070409i</v>
      </c>
      <c r="K948" s="57" t="str">
        <f t="shared" si="275"/>
        <v>0.00909081587816191-0.0000282326936877757i</v>
      </c>
      <c r="L948" s="57" t="str">
        <f t="shared" si="276"/>
        <v>0.00075-21.5054192267673i</v>
      </c>
      <c r="M948" s="57" t="str">
        <f t="shared" si="277"/>
        <v>0.00075-3.38845891178056i</v>
      </c>
      <c r="N948" s="57">
        <f t="shared" si="278"/>
        <v>90.406478183446808</v>
      </c>
      <c r="O948" s="57">
        <f t="shared" si="279"/>
        <v>54.121346075462696</v>
      </c>
      <c r="P948" s="371">
        <f t="shared" si="280"/>
        <v>54.121346075462696</v>
      </c>
      <c r="Q948" s="371">
        <f t="shared" si="281"/>
        <v>-89.593521816553192</v>
      </c>
      <c r="R948" s="12">
        <f t="shared" si="282"/>
        <v>90.406478183446808</v>
      </c>
      <c r="S948" s="57">
        <f t="shared" si="283"/>
        <v>3.0836208735276746E-2</v>
      </c>
      <c r="T948" s="12">
        <f t="shared" si="266"/>
        <v>54.121346075462696</v>
      </c>
    </row>
    <row r="949" spans="1:20" x14ac:dyDescent="0.3">
      <c r="A949" s="57">
        <f t="shared" si="267"/>
        <v>194.48586218650121</v>
      </c>
      <c r="B949" s="12">
        <f t="shared" si="284"/>
        <v>30.953386328470799</v>
      </c>
      <c r="C949" s="57" t="str">
        <f t="shared" si="268"/>
        <v>3.6056057472881-506.301545949087i</v>
      </c>
      <c r="D949" s="57" t="str">
        <f t="shared" si="269"/>
        <v>3.47083330820487-342.784423266851i</v>
      </c>
      <c r="E949" s="57" t="str">
        <f t="shared" si="270"/>
        <v>162.469552618283+0.0184716079924339i</v>
      </c>
      <c r="F949" s="57" t="str">
        <f t="shared" si="271"/>
        <v>3.07957956642897-6433.63623619132i</v>
      </c>
      <c r="G949" s="57" t="str">
        <f t="shared" si="272"/>
        <v>0.999999995729737-0.0000653472494156144i</v>
      </c>
      <c r="H949" s="57" t="str">
        <f t="shared" si="273"/>
        <v>550.005451523473-0.356324151653632i</v>
      </c>
      <c r="I949" s="57" t="str">
        <f t="shared" si="274"/>
        <v>-4.05332518750724-23957.6586674384i</v>
      </c>
      <c r="K949" s="57" t="str">
        <f t="shared" si="275"/>
        <v>0.0090908151684068-0.0000283399755706827i</v>
      </c>
      <c r="L949" s="57" t="str">
        <f t="shared" si="276"/>
        <v>0.00075-21.4240079963811i</v>
      </c>
      <c r="M949" s="57" t="str">
        <f t="shared" si="277"/>
        <v>0.00075-3.37563151203483i</v>
      </c>
      <c r="N949" s="57">
        <f t="shared" si="278"/>
        <v>90.408022652346787</v>
      </c>
      <c r="O949" s="57">
        <f t="shared" si="279"/>
        <v>54.088405317050594</v>
      </c>
      <c r="P949" s="371">
        <f t="shared" si="280"/>
        <v>54.088405317050594</v>
      </c>
      <c r="Q949" s="371">
        <f t="shared" si="281"/>
        <v>-89.591977347653213</v>
      </c>
      <c r="R949" s="12">
        <f t="shared" si="282"/>
        <v>90.408022652346787</v>
      </c>
      <c r="S949" s="57">
        <f t="shared" si="283"/>
        <v>3.0953386328470799E-2</v>
      </c>
      <c r="T949" s="12">
        <f t="shared" si="266"/>
        <v>54.088405317050594</v>
      </c>
    </row>
    <row r="950" spans="1:20" x14ac:dyDescent="0.3">
      <c r="A950" s="57">
        <f t="shared" si="267"/>
        <v>195.22490846280991</v>
      </c>
      <c r="B950" s="12">
        <f t="shared" si="284"/>
        <v>31.07100919651899</v>
      </c>
      <c r="C950" s="57" t="str">
        <f t="shared" si="268"/>
        <v>3.60560547916922-504.384965557971i</v>
      </c>
      <c r="D950" s="57" t="str">
        <f t="shared" si="269"/>
        <v>3.47083330801352-341.486775767666i</v>
      </c>
      <c r="E950" s="57" t="str">
        <f t="shared" si="270"/>
        <v>162.469552737501+0.0185418005746242i</v>
      </c>
      <c r="F950" s="57" t="str">
        <f t="shared" si="271"/>
        <v>3.07957956632883-6409.28097003752i</v>
      </c>
      <c r="G950" s="57" t="str">
        <f t="shared" si="272"/>
        <v>0.999999995697221-0.0000655955689612609i</v>
      </c>
      <c r="H950" s="57" t="str">
        <f t="shared" si="273"/>
        <v>550.005493033501-0.357678382557524i</v>
      </c>
      <c r="I950" s="57" t="str">
        <f t="shared" si="274"/>
        <v>-4.05333296703141-23866.9660667986i</v>
      </c>
      <c r="K950" s="57" t="str">
        <f t="shared" si="275"/>
        <v>0.00909081445324746-0.0000284476650978179i</v>
      </c>
      <c r="L950" s="57" t="str">
        <f t="shared" si="276"/>
        <v>0.00075-21.3429049575424i</v>
      </c>
      <c r="M950" s="57" t="str">
        <f t="shared" si="277"/>
        <v>0.00075-3.36285267188168i</v>
      </c>
      <c r="N950" s="57">
        <f t="shared" si="278"/>
        <v>90.409572988532858</v>
      </c>
      <c r="O950" s="57">
        <f t="shared" si="279"/>
        <v>54.055464582000859</v>
      </c>
      <c r="P950" s="371">
        <f t="shared" si="280"/>
        <v>54.055464582000859</v>
      </c>
      <c r="Q950" s="371">
        <f t="shared" si="281"/>
        <v>-89.590427011467142</v>
      </c>
      <c r="R950" s="12">
        <f t="shared" si="282"/>
        <v>90.409572988532858</v>
      </c>
      <c r="S950" s="57">
        <f t="shared" si="283"/>
        <v>3.1071009196518989E-2</v>
      </c>
      <c r="T950" s="12">
        <f t="shared" si="266"/>
        <v>54.055464582000859</v>
      </c>
    </row>
    <row r="951" spans="1:20" x14ac:dyDescent="0.3">
      <c r="A951" s="57">
        <f t="shared" si="267"/>
        <v>195.96676311496861</v>
      </c>
      <c r="B951" s="12">
        <f t="shared" si="284"/>
        <v>31.189079031465763</v>
      </c>
      <c r="C951" s="57" t="str">
        <f t="shared" si="268"/>
        <v>3.60560520900883-502.475640913902i</v>
      </c>
      <c r="D951" s="57" t="str">
        <f t="shared" si="269"/>
        <v>3.47083330782074-340.194040670396i</v>
      </c>
      <c r="E951" s="57" t="str">
        <f t="shared" si="270"/>
        <v>162.469552857625+0.0186122598940259i</v>
      </c>
      <c r="F951" s="57" t="str">
        <f t="shared" si="271"/>
        <v>3.07957956622793-6385.01790354221i</v>
      </c>
      <c r="G951" s="57" t="str">
        <f t="shared" si="272"/>
        <v>0.999999995664458-0.0000658448321211565i</v>
      </c>
      <c r="H951" s="57" t="str">
        <f t="shared" si="273"/>
        <v>550.005534859597-0.359037761817541i</v>
      </c>
      <c r="I951" s="57" t="str">
        <f t="shared" si="274"/>
        <v>-4.05334080579233-23776.6168004782i</v>
      </c>
      <c r="K951" s="57" t="str">
        <f t="shared" si="275"/>
        <v>0.00909081373264277-0.0000285557638179214i</v>
      </c>
      <c r="L951" s="57" t="str">
        <f t="shared" si="276"/>
        <v>0.00075-21.2621089435569i</v>
      </c>
      <c r="M951" s="57" t="str">
        <f t="shared" si="277"/>
        <v>0.00075-3.35012220749321i</v>
      </c>
      <c r="N951" s="57">
        <f t="shared" si="278"/>
        <v>90.411129214281331</v>
      </c>
      <c r="O951" s="57">
        <f t="shared" si="279"/>
        <v>54.022523870491213</v>
      </c>
      <c r="P951" s="371">
        <f t="shared" si="280"/>
        <v>54.022523870491213</v>
      </c>
      <c r="Q951" s="371">
        <f t="shared" si="281"/>
        <v>-89.588870785718669</v>
      </c>
      <c r="R951" s="12">
        <f t="shared" si="282"/>
        <v>90.411129214281331</v>
      </c>
      <c r="S951" s="57">
        <f t="shared" si="283"/>
        <v>3.1189079031465762E-2</v>
      </c>
      <c r="T951" s="12">
        <f t="shared" si="266"/>
        <v>54.022523870491213</v>
      </c>
    </row>
    <row r="952" spans="1:20" x14ac:dyDescent="0.3">
      <c r="A952" s="57">
        <f t="shared" si="267"/>
        <v>196.7114368148055</v>
      </c>
      <c r="B952" s="12">
        <f t="shared" si="284"/>
        <v>31.307597531785333</v>
      </c>
      <c r="C952" s="57" t="str">
        <f t="shared" si="268"/>
        <v>3.60560493679135-500.573544550608i</v>
      </c>
      <c r="D952" s="57" t="str">
        <f t="shared" si="269"/>
        <v>3.47083330762648-338.906199378614i</v>
      </c>
      <c r="E952" s="57" t="str">
        <f t="shared" si="270"/>
        <v>162.469552978665+0.018682986964302i</v>
      </c>
      <c r="F952" s="57" t="str">
        <f t="shared" si="271"/>
        <v>3.07957956612627-6360.8466876731i</v>
      </c>
      <c r="G952" s="57" t="str">
        <f t="shared" si="272"/>
        <v>0.999999995631445-0.0000660950424810349i</v>
      </c>
      <c r="H952" s="57" t="str">
        <f t="shared" si="273"/>
        <v>550.005577004178-0.360402309023579i</v>
      </c>
      <c r="I952" s="57" t="str">
        <f t="shared" si="274"/>
        <v>-4.05334870424388-23686.6095687731i</v>
      </c>
      <c r="K952" s="57" t="str">
        <f t="shared" si="275"/>
        <v>0.00909081300655109-0.0000286642732856138i</v>
      </c>
      <c r="L952" s="57" t="str">
        <f t="shared" si="276"/>
        <v>0.00075-21.1816187921467i</v>
      </c>
      <c r="M952" s="57" t="str">
        <f t="shared" si="277"/>
        <v>0.00075-3.3374399357374i</v>
      </c>
      <c r="N952" s="57">
        <f t="shared" si="278"/>
        <v>90.412691351952873</v>
      </c>
      <c r="O952" s="57">
        <f t="shared" si="279"/>
        <v>53.989583182700912</v>
      </c>
      <c r="P952" s="371">
        <f t="shared" si="280"/>
        <v>53.989583182700912</v>
      </c>
      <c r="Q952" s="371">
        <f t="shared" si="281"/>
        <v>-89.587308648047127</v>
      </c>
      <c r="R952" s="12">
        <f t="shared" si="282"/>
        <v>90.412691351952873</v>
      </c>
      <c r="S952" s="57">
        <f t="shared" si="283"/>
        <v>3.1307597531785331E-2</v>
      </c>
      <c r="T952" s="12">
        <f t="shared" si="266"/>
        <v>53.989583182700912</v>
      </c>
    </row>
    <row r="953" spans="1:20" x14ac:dyDescent="0.3">
      <c r="A953" s="57">
        <f t="shared" si="267"/>
        <v>197.45894027470177</v>
      </c>
      <c r="B953" s="12">
        <f t="shared" si="284"/>
        <v>31.42656640240612</v>
      </c>
      <c r="C953" s="57" t="str">
        <f t="shared" si="268"/>
        <v>3.60560466250111-498.678649105794i</v>
      </c>
      <c r="D953" s="57" t="str">
        <f t="shared" si="269"/>
        <v>3.47083330743071-337.623233366287i</v>
      </c>
      <c r="E953" s="57" t="str">
        <f t="shared" si="270"/>
        <v>162.469553100627+0.018753982802969i</v>
      </c>
      <c r="F953" s="57" t="str">
        <f t="shared" si="271"/>
        <v>3.07957956602382-6336.76697471902i</v>
      </c>
      <c r="G953" s="57" t="str">
        <f t="shared" si="272"/>
        <v>0.999999995598181-0.0000663462036402558i</v>
      </c>
      <c r="H953" s="57" t="str">
        <f t="shared" si="273"/>
        <v>550.005619469658-0.361772043840137i</v>
      </c>
      <c r="I953" s="57" t="str">
        <f t="shared" si="274"/>
        <v>-4.05335666283756-23596.9430768984i</v>
      </c>
      <c r="K953" s="57" t="str">
        <f t="shared" si="275"/>
        <v>0.00909081227493082-0.0000287731950614217i</v>
      </c>
      <c r="L953" s="57" t="str">
        <f t="shared" si="276"/>
        <v>0.00075-21.1014333454341i</v>
      </c>
      <c r="M953" s="57" t="str">
        <f t="shared" si="277"/>
        <v>0.00075-3.32480567417553i</v>
      </c>
      <c r="N953" s="57">
        <f t="shared" si="278"/>
        <v>90.414259423992945</v>
      </c>
      <c r="O953" s="57">
        <f t="shared" si="279"/>
        <v>53.95664251881054</v>
      </c>
      <c r="P953" s="371">
        <f t="shared" si="280"/>
        <v>53.95664251881054</v>
      </c>
      <c r="Q953" s="371">
        <f t="shared" si="281"/>
        <v>-89.585740576007055</v>
      </c>
      <c r="R953" s="12">
        <f t="shared" si="282"/>
        <v>90.414259423992945</v>
      </c>
      <c r="S953" s="57">
        <f t="shared" si="283"/>
        <v>3.1426566402406118E-2</v>
      </c>
      <c r="T953" s="12">
        <f t="shared" si="266"/>
        <v>53.95664251881054</v>
      </c>
    </row>
    <row r="954" spans="1:20" x14ac:dyDescent="0.3">
      <c r="A954" s="57">
        <f t="shared" si="267"/>
        <v>198.20928424774564</v>
      </c>
      <c r="B954" s="12">
        <f t="shared" si="284"/>
        <v>31.545987354735264</v>
      </c>
      <c r="C954" s="57" t="str">
        <f t="shared" si="268"/>
        <v>3.60560438612237-496.790927320751i</v>
      </c>
      <c r="D954" s="57" t="str">
        <f t="shared" si="269"/>
        <v>3.47083330723347-336.345124177521i</v>
      </c>
      <c r="E954" s="57" t="str">
        <f t="shared" si="270"/>
        <v>162.469553223517+0.018825248431409i</v>
      </c>
      <c r="F954" s="57" t="str">
        <f t="shared" si="271"/>
        <v>3.0795795659206-6312.7784182853i</v>
      </c>
      <c r="G954" s="57" t="str">
        <f t="shared" si="272"/>
        <v>0.999999995564664-0.0000665983192118567i</v>
      </c>
      <c r="H954" s="57" t="str">
        <f t="shared" si="273"/>
        <v>550.005662258484-0.363146986006844i</v>
      </c>
      <c r="I954" s="57" t="str">
        <f t="shared" si="274"/>
        <v>-4.05336468203275-23507.6160349718i</v>
      </c>
      <c r="K954" s="57" t="str">
        <f t="shared" si="275"/>
        <v>0.00909081153773979-0.0000288825307117967i</v>
      </c>
      <c r="L954" s="57" t="str">
        <f t="shared" si="276"/>
        <v>0.00075-21.0215514499243i</v>
      </c>
      <c r="M954" s="57" t="str">
        <f t="shared" si="277"/>
        <v>0.00075-3.31221924105951i</v>
      </c>
      <c r="N954" s="57">
        <f t="shared" si="278"/>
        <v>90.415833452932105</v>
      </c>
      <c r="O954" s="57">
        <f t="shared" si="279"/>
        <v>53.923701879001996</v>
      </c>
      <c r="P954" s="371">
        <f t="shared" si="280"/>
        <v>53.923701879001996</v>
      </c>
      <c r="Q954" s="371">
        <f t="shared" si="281"/>
        <v>-89.584166547067895</v>
      </c>
      <c r="R954" s="12">
        <f t="shared" si="282"/>
        <v>90.415833452932105</v>
      </c>
      <c r="S954" s="57">
        <f t="shared" si="283"/>
        <v>3.1545987354735266E-2</v>
      </c>
      <c r="T954" s="12">
        <f t="shared" si="266"/>
        <v>53.923701879001996</v>
      </c>
    </row>
    <row r="955" spans="1:20" x14ac:dyDescent="0.3">
      <c r="A955" s="57">
        <f t="shared" si="267"/>
        <v>198.96247952788707</v>
      </c>
      <c r="B955" s="12">
        <f t="shared" si="284"/>
        <v>31.66586210668326</v>
      </c>
      <c r="C955" s="57" t="str">
        <f t="shared" si="268"/>
        <v>3.60560410763925-494.910352039965i</v>
      </c>
      <c r="D955" s="57" t="str">
        <f t="shared" si="269"/>
        <v>3.47083330703477-335.071853426286i</v>
      </c>
      <c r="E955" s="57" t="str">
        <f t="shared" si="270"/>
        <v>162.469553347343+0.018896784874888i</v>
      </c>
      <c r="F955" s="57" t="str">
        <f t="shared" si="271"/>
        <v>3.07957956581661-6288.8806732885i</v>
      </c>
      <c r="G955" s="57" t="str">
        <f t="shared" si="272"/>
        <v>0.999999995530891-0.000066851392822604i</v>
      </c>
      <c r="H955" s="57" t="str">
        <f t="shared" si="273"/>
        <v>550.005705373123-0.364527155338636i</v>
      </c>
      <c r="I955" s="57" t="str">
        <f t="shared" si="274"/>
        <v>-4.05337276229179-23418.6271579941i</v>
      </c>
      <c r="K955" s="57" t="str">
        <f t="shared" si="275"/>
        <v>0.00909081079493553-0.0000289922818091394i</v>
      </c>
      <c r="L955" s="57" t="str">
        <f t="shared" si="276"/>
        <v>0.00075-20.9419719564897i</v>
      </c>
      <c r="M955" s="57" t="str">
        <f t="shared" si="277"/>
        <v>0.00075-3.29968045532925i</v>
      </c>
      <c r="N955" s="57">
        <f t="shared" si="278"/>
        <v>90.417413461386261</v>
      </c>
      <c r="O955" s="57">
        <f t="shared" si="279"/>
        <v>53.890761263458565</v>
      </c>
      <c r="P955" s="371">
        <f t="shared" si="280"/>
        <v>53.890761263458565</v>
      </c>
      <c r="Q955" s="371">
        <f t="shared" si="281"/>
        <v>-89.582586538613739</v>
      </c>
      <c r="R955" s="12">
        <f t="shared" si="282"/>
        <v>90.417413461386261</v>
      </c>
      <c r="S955" s="57">
        <f t="shared" si="283"/>
        <v>3.1665862106683262E-2</v>
      </c>
      <c r="T955" s="12">
        <f t="shared" si="266"/>
        <v>53.890761263458565</v>
      </c>
    </row>
    <row r="956" spans="1:20" x14ac:dyDescent="0.3">
      <c r="A956" s="57">
        <f t="shared" si="267"/>
        <v>199.71853695009307</v>
      </c>
      <c r="B956" s="12">
        <f t="shared" si="284"/>
        <v>31.786192382688657</v>
      </c>
      <c r="C956" s="57" t="str">
        <f t="shared" si="268"/>
        <v>3.60560382703568-493.036896210738i</v>
      </c>
      <c r="D956" s="57" t="str">
        <f t="shared" si="269"/>
        <v>3.47083330683452-333.803402796154i</v>
      </c>
      <c r="E956" s="57" t="str">
        <f t="shared" si="270"/>
        <v>162.469553472112+0.018968593162567i</v>
      </c>
      <c r="F956" s="57" t="str">
        <f t="shared" si="271"/>
        <v>3.07957956571181-6265.0733959515i</v>
      </c>
      <c r="G956" s="57" t="str">
        <f t="shared" si="272"/>
        <v>0.999999995496861-0.0000671054281130463i</v>
      </c>
      <c r="H956" s="57" t="str">
        <f t="shared" si="273"/>
        <v>550.005748816046-0.365912571725972i</v>
      </c>
      <c r="I956" s="57" t="str">
        <f t="shared" si="274"/>
        <v>-4.05338090407736-23329.9751658299i</v>
      </c>
      <c r="K956" s="57" t="str">
        <f t="shared" si="275"/>
        <v>0.00909081004647546-0.0000291024499318229i</v>
      </c>
      <c r="L956" s="57" t="str">
        <f t="shared" si="276"/>
        <v>0.00075-20.8626937203524i</v>
      </c>
      <c r="M956" s="57" t="str">
        <f t="shared" si="277"/>
        <v>0.00075-3.28718913661014i</v>
      </c>
      <c r="N956" s="57">
        <f t="shared" si="278"/>
        <v>90.41899947205701</v>
      </c>
      <c r="O956" s="57">
        <f t="shared" si="279"/>
        <v>53.857820672365129</v>
      </c>
      <c r="P956" s="371">
        <f t="shared" si="280"/>
        <v>53.857820672365129</v>
      </c>
      <c r="Q956" s="371">
        <f t="shared" si="281"/>
        <v>-89.58100052794299</v>
      </c>
      <c r="R956" s="12">
        <f t="shared" si="282"/>
        <v>90.41899947205701</v>
      </c>
      <c r="S956" s="57">
        <f t="shared" si="283"/>
        <v>3.1786192382688656E-2</v>
      </c>
      <c r="T956" s="12">
        <f t="shared" si="266"/>
        <v>53.857820672365129</v>
      </c>
    </row>
    <row r="957" spans="1:20" x14ac:dyDescent="0.3">
      <c r="A957" s="57">
        <f t="shared" si="267"/>
        <v>200.47746739050342</v>
      </c>
      <c r="B957" s="12">
        <f t="shared" si="284"/>
        <v>31.906979913742877</v>
      </c>
      <c r="C957" s="57" t="str">
        <f t="shared" si="268"/>
        <v>3.60560354429544-491.170532882765i</v>
      </c>
      <c r="D957" s="57" t="str">
        <f t="shared" si="269"/>
        <v>3.47083330663273-332.539754040037i</v>
      </c>
      <c r="E957" s="57" t="str">
        <f t="shared" si="270"/>
        <v>162.46955359783+0.0190406743275199i</v>
      </c>
      <c r="F957" s="57" t="str">
        <f t="shared" si="271"/>
        <v>3.07957956560622-6241.35624379865i</v>
      </c>
      <c r="G957" s="57" t="str">
        <f t="shared" si="272"/>
        <v>0.999999995462573-0.0000673604287375662i</v>
      </c>
      <c r="H957" s="57" t="str">
        <f t="shared" si="273"/>
        <v>550.005792589762-0.367303255135321i</v>
      </c>
      <c r="I957" s="57" t="str">
        <f t="shared" si="274"/>
        <v>-4.05338910786009-23241.658783191i</v>
      </c>
      <c r="K957" s="57" t="str">
        <f t="shared" si="275"/>
        <v>0.00909080929231634-0.0000292130366642128i</v>
      </c>
      <c r="L957" s="57" t="str">
        <f t="shared" si="276"/>
        <v>0.00075-20.7837156010683i</v>
      </c>
      <c r="M957" s="57" t="str">
        <f t="shared" si="277"/>
        <v>0.00075-3.27474510521034i</v>
      </c>
      <c r="N957" s="57">
        <f t="shared" si="278"/>
        <v>90.420591507732027</v>
      </c>
      <c r="O957" s="57">
        <f t="shared" si="279"/>
        <v>53.824880105907582</v>
      </c>
      <c r="P957" s="371">
        <f t="shared" si="280"/>
        <v>53.824880105907582</v>
      </c>
      <c r="Q957" s="371">
        <f t="shared" si="281"/>
        <v>-89.579408492267973</v>
      </c>
      <c r="R957" s="12">
        <f t="shared" si="282"/>
        <v>90.420591507732027</v>
      </c>
      <c r="S957" s="57">
        <f t="shared" si="283"/>
        <v>3.1906979913742875E-2</v>
      </c>
      <c r="T957" s="12">
        <f t="shared" si="266"/>
        <v>53.824880105907582</v>
      </c>
    </row>
    <row r="958" spans="1:20" x14ac:dyDescent="0.3">
      <c r="A958" s="57">
        <f t="shared" si="267"/>
        <v>201.23928176658734</v>
      </c>
      <c r="B958" s="12">
        <f t="shared" si="284"/>
        <v>32.0282264374151</v>
      </c>
      <c r="C958" s="57" t="str">
        <f t="shared" si="268"/>
        <v>3.60560325940241-489.311235207796i</v>
      </c>
      <c r="D958" s="57" t="str">
        <f t="shared" si="269"/>
        <v>3.47083330642942-331.280888979924i</v>
      </c>
      <c r="E958" s="57" t="str">
        <f t="shared" si="270"/>
        <v>162.469553724507+0.0191130294067464i</v>
      </c>
      <c r="F958" s="57" t="str">
        <f t="shared" si="271"/>
        <v>3.07957956549981-6217.72887565073i</v>
      </c>
      <c r="G958" s="57" t="str">
        <f t="shared" si="272"/>
        <v>0.999999995428023-0.0000676163983644327i</v>
      </c>
      <c r="H958" s="57" t="str">
        <f t="shared" si="273"/>
        <v>550.005836696785-0.368699225609261i</v>
      </c>
      <c r="I958" s="57" t="str">
        <f t="shared" si="274"/>
        <v>-4.05339737411114-23153.6767396162i</v>
      </c>
      <c r="K958" s="57" t="str">
        <f t="shared" si="275"/>
        <v>0.00909080853241487-0.0000293240435966927i</v>
      </c>
      <c r="L958" s="57" t="str">
        <f t="shared" si="276"/>
        <v>0.00075-20.7050364625107i</v>
      </c>
      <c r="M958" s="57" t="str">
        <f t="shared" si="277"/>
        <v>0.00075-3.26234818211829i</v>
      </c>
      <c r="N958" s="57">
        <f t="shared" si="278"/>
        <v>90.422189591285289</v>
      </c>
      <c r="O958" s="57">
        <f t="shared" si="279"/>
        <v>53.791939564273683</v>
      </c>
      <c r="P958" s="371">
        <f t="shared" si="280"/>
        <v>53.791939564273683</v>
      </c>
      <c r="Q958" s="371">
        <f t="shared" si="281"/>
        <v>-89.577810408714711</v>
      </c>
      <c r="R958" s="12">
        <f t="shared" si="282"/>
        <v>90.422189591285289</v>
      </c>
      <c r="S958" s="57">
        <f t="shared" si="283"/>
        <v>3.2028226437415097E-2</v>
      </c>
      <c r="T958" s="12">
        <f t="shared" si="266"/>
        <v>53.791939564273683</v>
      </c>
    </row>
    <row r="959" spans="1:20" x14ac:dyDescent="0.3">
      <c r="A959" s="57">
        <f t="shared" si="267"/>
        <v>202.00399103730038</v>
      </c>
      <c r="B959" s="12">
        <f t="shared" si="284"/>
        <v>32.14993369787728</v>
      </c>
      <c r="C959" s="57" t="str">
        <f t="shared" si="268"/>
        <v>3.60560297234014-487.458976439201i</v>
      </c>
      <c r="D959" s="57" t="str">
        <f t="shared" si="269"/>
        <v>3.47083330622458-330.026789506617i</v>
      </c>
      <c r="E959" s="57" t="str">
        <f t="shared" si="270"/>
        <v>162.469553852147+0.0191856594411876i</v>
      </c>
      <c r="F959" s="57" t="str">
        <f t="shared" si="271"/>
        <v>3.07957956539261-6194.19095162013i</v>
      </c>
      <c r="G959" s="57" t="str">
        <f t="shared" si="272"/>
        <v>0.999999995393209-0.0000678733406758546i</v>
      </c>
      <c r="H959" s="57" t="str">
        <f t="shared" si="273"/>
        <v>550.005881139651-0.370100503266856i</v>
      </c>
      <c r="I959" s="57" t="str">
        <f t="shared" si="274"/>
        <v>-4.05340570330529-23066.0277694544i</v>
      </c>
      <c r="K959" s="57" t="str">
        <f t="shared" si="275"/>
        <v>0.00909080776672736-0.0000294354723256857i</v>
      </c>
      <c r="L959" s="57" t="str">
        <f t="shared" si="276"/>
        <v>0.00075-20.6266551728539i</v>
      </c>
      <c r="M959" s="57" t="str">
        <f t="shared" si="277"/>
        <v>0.00075-3.24999818900009i</v>
      </c>
      <c r="N959" s="57">
        <f t="shared" si="278"/>
        <v>90.423793745677514</v>
      </c>
      <c r="O959" s="57">
        <f t="shared" si="279"/>
        <v>53.75899904765226</v>
      </c>
      <c r="P959" s="371">
        <f t="shared" si="280"/>
        <v>53.75899904765226</v>
      </c>
      <c r="Q959" s="371">
        <f t="shared" si="281"/>
        <v>-89.576206254322486</v>
      </c>
      <c r="R959" s="12">
        <f t="shared" si="282"/>
        <v>90.423793745677514</v>
      </c>
      <c r="S959" s="57">
        <f t="shared" si="283"/>
        <v>3.2149933697877282E-2</v>
      </c>
      <c r="T959" s="12">
        <f t="shared" si="266"/>
        <v>53.75899904765226</v>
      </c>
    </row>
    <row r="960" spans="1:20" x14ac:dyDescent="0.3">
      <c r="A960" s="57">
        <f t="shared" si="267"/>
        <v>202.77160620324213</v>
      </c>
      <c r="B960" s="12">
        <f t="shared" si="284"/>
        <v>32.272103445929211</v>
      </c>
      <c r="C960" s="57" t="str">
        <f t="shared" si="268"/>
        <v>3.60560268309204-485.613729931616i</v>
      </c>
      <c r="D960" s="57" t="str">
        <f t="shared" si="269"/>
        <v>3.47083330601815-328.777437579475i</v>
      </c>
      <c r="E960" s="57" t="str">
        <f t="shared" si="270"/>
        <v>162.469553980759+0.0192585654757407i</v>
      </c>
      <c r="F960" s="57" t="str">
        <f t="shared" si="271"/>
        <v>3.07957956528457-6170.7421331059i</v>
      </c>
      <c r="G960" s="57" t="str">
        <f t="shared" si="272"/>
        <v>0.999999995358132-0.0000681312593680331i</v>
      </c>
      <c r="H960" s="57" t="str">
        <f t="shared" si="273"/>
        <v>550.005925920923-0.371507108304013i</v>
      </c>
      <c r="I960" s="57" t="str">
        <f t="shared" si="274"/>
        <v>-4.05341409592383-22978.7106118459i</v>
      </c>
      <c r="K960" s="57" t="str">
        <f t="shared" si="275"/>
        <v>0.00909080699520964-0.0000295473244536765i</v>
      </c>
      <c r="L960" s="57" t="str">
        <f t="shared" si="276"/>
        <v>0.00075-20.5485706045566i</v>
      </c>
      <c r="M960" s="57" t="str">
        <f t="shared" si="277"/>
        <v>0.00075-3.23769494819695i</v>
      </c>
      <c r="N960" s="57">
        <f t="shared" si="278"/>
        <v>90.42540399395638</v>
      </c>
      <c r="O960" s="57">
        <f t="shared" si="279"/>
        <v>53.726058556233738</v>
      </c>
      <c r="P960" s="371">
        <f t="shared" si="280"/>
        <v>53.726058556233738</v>
      </c>
      <c r="Q960" s="371">
        <f t="shared" si="281"/>
        <v>-89.57459600604362</v>
      </c>
      <c r="R960" s="12">
        <f t="shared" si="282"/>
        <v>90.42540399395638</v>
      </c>
      <c r="S960" s="57">
        <f t="shared" si="283"/>
        <v>3.2272103445929214E-2</v>
      </c>
      <c r="T960" s="12">
        <f t="shared" si="266"/>
        <v>53.726058556233738</v>
      </c>
    </row>
    <row r="961" spans="1:20" x14ac:dyDescent="0.3">
      <c r="A961" s="57">
        <f t="shared" si="267"/>
        <v>203.54213830681445</v>
      </c>
      <c r="B961" s="12">
        <f t="shared" si="284"/>
        <v>32.394737439023743</v>
      </c>
      <c r="C961" s="57" t="str">
        <f t="shared" si="268"/>
        <v>3.60560239164163-483.775469140565i</v>
      </c>
      <c r="D961" s="57" t="str">
        <f t="shared" si="269"/>
        <v>3.47083330581018-327.532815226153i</v>
      </c>
      <c r="E961" s="57" t="str">
        <f t="shared" si="270"/>
        <v>162.469554110352+0.0193317485592752i</v>
      </c>
      <c r="F961" s="57" t="str">
        <f t="shared" si="271"/>
        <v>3.07957956517574-6147.38208278894i</v>
      </c>
      <c r="G961" s="57" t="str">
        <f t="shared" si="272"/>
        <v>0.999999995322786-0.0000683901581512143i</v>
      </c>
      <c r="H961" s="57" t="str">
        <f t="shared" si="273"/>
        <v>550.00597104317-0.372919060993591i</v>
      </c>
      <c r="I961" s="57" t="str">
        <f t="shared" si="274"/>
        <v>-4.05342255244675-22891.7240107037i</v>
      </c>
      <c r="K961" s="57" t="str">
        <f t="shared" si="275"/>
        <v>0.00909080621781748-0.0000296596015892371i</v>
      </c>
      <c r="L961" s="57" t="str">
        <f t="shared" si="276"/>
        <v>0.00075-20.4707816343461i</v>
      </c>
      <c r="M961" s="57" t="str">
        <f t="shared" si="277"/>
        <v>0.00075-3.22543828272259i</v>
      </c>
      <c r="N961" s="57">
        <f t="shared" si="278"/>
        <v>90.4270203592569</v>
      </c>
      <c r="O961" s="57">
        <f t="shared" si="279"/>
        <v>53.69311809021022</v>
      </c>
      <c r="P961" s="371">
        <f t="shared" si="280"/>
        <v>53.69311809021022</v>
      </c>
      <c r="Q961" s="371">
        <f t="shared" si="281"/>
        <v>-89.5729796407431</v>
      </c>
      <c r="R961" s="12">
        <f t="shared" si="282"/>
        <v>90.4270203592569</v>
      </c>
      <c r="S961" s="57">
        <f t="shared" si="283"/>
        <v>3.2394737439023741E-2</v>
      </c>
      <c r="T961" s="12">
        <f t="shared" si="266"/>
        <v>53.69311809021022</v>
      </c>
    </row>
    <row r="962" spans="1:20" x14ac:dyDescent="0.3">
      <c r="A962" s="57">
        <f t="shared" si="267"/>
        <v>204.31559843238031</v>
      </c>
      <c r="B962" s="12">
        <f t="shared" si="284"/>
        <v>32.517837441292031</v>
      </c>
      <c r="C962" s="57" t="str">
        <f t="shared" si="268"/>
        <v>3.60560209797199-481.944167622029i</v>
      </c>
      <c r="D962" s="57" t="str">
        <f t="shared" si="269"/>
        <v>3.4708333056006-326.292904542337i</v>
      </c>
      <c r="E962" s="57" t="str">
        <f t="shared" si="270"/>
        <v>162.469554240931+0.0194052097446458i</v>
      </c>
      <c r="F962" s="57" t="str">
        <f t="shared" si="271"/>
        <v>3.07957956506605-6124.11046462706i</v>
      </c>
      <c r="G962" s="57" t="str">
        <f t="shared" si="272"/>
        <v>0.999999995287172-0.000068650040749744i</v>
      </c>
      <c r="H962" s="57" t="str">
        <f t="shared" si="273"/>
        <v>550.006016508996-0.37433638168597i</v>
      </c>
      <c r="I962" s="57" t="str">
        <f t="shared" si="274"/>
        <v>-4.05343107336408-22805.0667146967i</v>
      </c>
      <c r="K962" s="57" t="str">
        <f t="shared" si="275"/>
        <v>0.009090805434506-0.0000297723053470459i</v>
      </c>
      <c r="L962" s="57" t="str">
        <f t="shared" si="276"/>
        <v>0.00075-20.3932871432019i</v>
      </c>
      <c r="M962" s="57" t="str">
        <f t="shared" si="277"/>
        <v>0.00075-3.2132280162608i</v>
      </c>
      <c r="N962" s="57">
        <f t="shared" si="278"/>
        <v>90.428642864801802</v>
      </c>
      <c r="O962" s="57">
        <f t="shared" si="279"/>
        <v>53.660177649774681</v>
      </c>
      <c r="P962" s="371">
        <f t="shared" si="280"/>
        <v>53.660177649774681</v>
      </c>
      <c r="Q962" s="371">
        <f t="shared" si="281"/>
        <v>-89.571357135198198</v>
      </c>
      <c r="R962" s="12">
        <f t="shared" si="282"/>
        <v>90.428642864801802</v>
      </c>
      <c r="S962" s="57">
        <f t="shared" si="283"/>
        <v>3.2517837441292032E-2</v>
      </c>
      <c r="T962" s="12">
        <f t="shared" si="266"/>
        <v>53.660177649774681</v>
      </c>
    </row>
    <row r="963" spans="1:20" x14ac:dyDescent="0.3">
      <c r="A963" s="57">
        <f t="shared" si="267"/>
        <v>205.09199770642334</v>
      </c>
      <c r="B963" s="12">
        <f t="shared" si="284"/>
        <v>32.641405223568938</v>
      </c>
      <c r="C963" s="57" t="str">
        <f t="shared" si="268"/>
        <v>3.60560180206623-480.119799032127i</v>
      </c>
      <c r="D963" s="57" t="str">
        <f t="shared" si="269"/>
        <v>3.47083330538941-325.057687691498i</v>
      </c>
      <c r="E963" s="57" t="str">
        <f t="shared" si="270"/>
        <v>162.469554372504+0.01947895008871i</v>
      </c>
      <c r="F963" s="57" t="str">
        <f t="shared" si="271"/>
        <v>3.07957956495554-6100.92694385022i</v>
      </c>
      <c r="G963" s="57" t="str">
        <f t="shared" si="272"/>
        <v>0.999999995251286-0.0000689109109021201i</v>
      </c>
      <c r="H963" s="57" t="str">
        <f t="shared" si="273"/>
        <v>550.006062321016-0.375759090809111i</v>
      </c>
      <c r="I963" s="57" t="str">
        <f t="shared" si="274"/>
        <v>-4.05343965916586-22718.7374772306i</v>
      </c>
      <c r="K963" s="57" t="str">
        <f t="shared" si="275"/>
        <v>0.00909080464523014-0.0000298854373479143i</v>
      </c>
      <c r="L963" s="57" t="str">
        <f t="shared" si="276"/>
        <v>0.00075-20.3160860163398i</v>
      </c>
      <c r="M963" s="57" t="str">
        <f t="shared" si="277"/>
        <v>0.00075-3.20106397316279i</v>
      </c>
      <c r="N963" s="57">
        <f t="shared" si="278"/>
        <v>90.430271533901774</v>
      </c>
      <c r="O963" s="57">
        <f t="shared" si="279"/>
        <v>53.62723723512201</v>
      </c>
      <c r="P963" s="371">
        <f t="shared" si="280"/>
        <v>53.62723723512201</v>
      </c>
      <c r="Q963" s="371">
        <f t="shared" si="281"/>
        <v>-89.569728466098226</v>
      </c>
      <c r="R963" s="12">
        <f t="shared" si="282"/>
        <v>90.430271533901774</v>
      </c>
      <c r="S963" s="57">
        <f t="shared" si="283"/>
        <v>3.2641405223568939E-2</v>
      </c>
      <c r="T963" s="12">
        <f t="shared" si="266"/>
        <v>53.62723723512201</v>
      </c>
    </row>
    <row r="964" spans="1:20" x14ac:dyDescent="0.3">
      <c r="A964" s="57">
        <f t="shared" si="267"/>
        <v>205.87134729770779</v>
      </c>
      <c r="B964" s="12">
        <f t="shared" si="284"/>
        <v>32.765442563418503</v>
      </c>
      <c r="C964" s="57" t="str">
        <f t="shared" si="268"/>
        <v>3.60560150390745-478.302337126704i</v>
      </c>
      <c r="D964" s="57" t="str">
        <f t="shared" si="269"/>
        <v>3.47083330517665-323.827146904624i</v>
      </c>
      <c r="E964" s="57" t="str">
        <f t="shared" si="270"/>
        <v>162.469554505079+0.0195529706523413i</v>
      </c>
      <c r="F964" s="57" t="str">
        <f t="shared" si="271"/>
        <v>3.07957956484418-6077.83118695568i</v>
      </c>
      <c r="G964" s="57" t="str">
        <f t="shared" si="272"/>
        <v>0.999999995215128-0.0000691727723610469i</v>
      </c>
      <c r="H964" s="57" t="str">
        <f t="shared" si="273"/>
        <v>550.006108481862-0.377187208868884i</v>
      </c>
      <c r="I964" s="57" t="str">
        <f t="shared" si="274"/>
        <v>-4.05344831034388-22632.73505643i</v>
      </c>
      <c r="K964" s="57" t="str">
        <f t="shared" si="275"/>
        <v>0.00909080384994457-0.0000299989992188095i</v>
      </c>
      <c r="L964" s="57" t="str">
        <f t="shared" si="276"/>
        <v>0.00075-20.2391771431957i</v>
      </c>
      <c r="M964" s="57" t="str">
        <f t="shared" si="277"/>
        <v>0.00075-3.1889459784447i</v>
      </c>
      <c r="N964" s="57">
        <f t="shared" si="278"/>
        <v>90.431906389955799</v>
      </c>
      <c r="O964" s="57">
        <f t="shared" si="279"/>
        <v>53.594296846448501</v>
      </c>
      <c r="P964" s="371">
        <f t="shared" si="280"/>
        <v>53.594296846448501</v>
      </c>
      <c r="Q964" s="371">
        <f t="shared" si="281"/>
        <v>-89.568093610044201</v>
      </c>
      <c r="R964" s="12">
        <f t="shared" si="282"/>
        <v>90.431906389955799</v>
      </c>
      <c r="S964" s="57">
        <f t="shared" si="283"/>
        <v>3.2765442563418505E-2</v>
      </c>
      <c r="T964" s="12">
        <f t="shared" si="266"/>
        <v>53.594296846448501</v>
      </c>
    </row>
    <row r="965" spans="1:20" x14ac:dyDescent="0.3">
      <c r="A965" s="57">
        <f t="shared" si="267"/>
        <v>206.65365841743906</v>
      </c>
      <c r="B965" s="12">
        <f t="shared" si="284"/>
        <v>32.889951245159494</v>
      </c>
      <c r="C965" s="57" t="str">
        <f t="shared" si="268"/>
        <v>3.60560120347838-476.49175576097i</v>
      </c>
      <c r="D965" s="57" t="str">
        <f t="shared" si="269"/>
        <v>3.47083330496226-322.601264479978i</v>
      </c>
      <c r="E965" s="57" t="str">
        <f t="shared" si="270"/>
        <v>162.469554638663+0.0196272725004454i</v>
      </c>
      <c r="F965" s="57" t="str">
        <f t="shared" si="271"/>
        <v>3.07957956473198-6054.82286170327i</v>
      </c>
      <c r="G965" s="57" t="str">
        <f t="shared" si="272"/>
        <v>0.999999995178693-0.000069435628893489i</v>
      </c>
      <c r="H965" s="57" t="str">
        <f t="shared" si="273"/>
        <v>550.006154994187-0.378620756449467i</v>
      </c>
      <c r="I965" s="57" t="str">
        <f t="shared" si="274"/>
        <v>-4.0534570273955-22547.0582151214i</v>
      </c>
      <c r="K965" s="57" t="str">
        <f t="shared" si="275"/>
        <v>0.00909080304860357-0.0000301129925928764i</v>
      </c>
      <c r="L965" s="57" t="str">
        <f t="shared" si="276"/>
        <v>0.00075-20.1625594174095i</v>
      </c>
      <c r="M965" s="57" t="str">
        <f t="shared" si="277"/>
        <v>0.00075-3.17687385778512i</v>
      </c>
      <c r="N965" s="57">
        <f t="shared" si="278"/>
        <v>90.433547456451564</v>
      </c>
      <c r="O965" s="57">
        <f t="shared" si="279"/>
        <v>53.561356483952061</v>
      </c>
      <c r="P965" s="371">
        <f t="shared" si="280"/>
        <v>53.561356483952061</v>
      </c>
      <c r="Q965" s="371">
        <f t="shared" si="281"/>
        <v>-89.566452543548436</v>
      </c>
      <c r="R965" s="12">
        <f t="shared" si="282"/>
        <v>90.433547456451564</v>
      </c>
      <c r="S965" s="57">
        <f t="shared" si="283"/>
        <v>3.2889951245159497E-2</v>
      </c>
      <c r="T965" s="12">
        <f t="shared" si="266"/>
        <v>53.561356483952061</v>
      </c>
    </row>
    <row r="966" spans="1:20" x14ac:dyDescent="0.3">
      <c r="A966" s="57">
        <f t="shared" si="267"/>
        <v>207.43894231942534</v>
      </c>
      <c r="B966" s="12">
        <f t="shared" si="284"/>
        <v>33.014933059891099</v>
      </c>
      <c r="C966" s="57" t="str">
        <f t="shared" si="268"/>
        <v>3.60560090076172-474.68802888909i</v>
      </c>
      <c r="D966" s="57" t="str">
        <f t="shared" si="269"/>
        <v>3.47083330474621-321.380022782826i</v>
      </c>
      <c r="E966" s="57" t="str">
        <f t="shared" si="270"/>
        <v>162.469554773265+0.0197018567019769i</v>
      </c>
      <c r="F966" s="57" t="str">
        <f t="shared" si="271"/>
        <v>3.07957956461893-6031.90163711047i</v>
      </c>
      <c r="G966" s="57" t="str">
        <f t="shared" si="272"/>
        <v>0.999999995141982-0.0000696994842807255i</v>
      </c>
      <c r="H966" s="57" t="str">
        <f t="shared" si="273"/>
        <v>550.006201860681-0.380059754213731i</v>
      </c>
      <c r="I966" s="57" t="str">
        <f t="shared" si="274"/>
        <v>-4.05346581082656-22461.705720815i</v>
      </c>
      <c r="K966" s="57" t="str">
        <f t="shared" si="275"/>
        <v>0.00909080224116082-0.0000302274191094601i</v>
      </c>
      <c r="L966" s="57" t="str">
        <f t="shared" si="276"/>
        <v>0.00075-20.0862317368096i</v>
      </c>
      <c r="M966" s="57" t="str">
        <f t="shared" si="277"/>
        <v>0.00075-3.16484743752252i</v>
      </c>
      <c r="N966" s="57">
        <f t="shared" si="278"/>
        <v>90.435194756965728</v>
      </c>
      <c r="O966" s="57">
        <f t="shared" si="279"/>
        <v>53.528416147831727</v>
      </c>
      <c r="P966" s="371">
        <f t="shared" si="280"/>
        <v>53.528416147831727</v>
      </c>
      <c r="Q966" s="371">
        <f t="shared" si="281"/>
        <v>-89.564805243034272</v>
      </c>
      <c r="R966" s="12">
        <f t="shared" si="282"/>
        <v>90.435194756965728</v>
      </c>
      <c r="S966" s="57">
        <f t="shared" si="283"/>
        <v>3.3014933059891102E-2</v>
      </c>
      <c r="T966" s="12">
        <f t="shared" si="266"/>
        <v>53.528416147831727</v>
      </c>
    </row>
    <row r="967" spans="1:20" x14ac:dyDescent="0.3">
      <c r="A967" s="57">
        <f t="shared" si="267"/>
        <v>208.22721030023916</v>
      </c>
      <c r="B967" s="12">
        <f t="shared" si="284"/>
        <v>33.140389805518687</v>
      </c>
      <c r="C967" s="57" t="str">
        <f t="shared" si="268"/>
        <v>3.6056005957402-472.891130563858i</v>
      </c>
      <c r="D967" s="57" t="str">
        <f t="shared" si="269"/>
        <v>3.47083330452855-320.163404245195i</v>
      </c>
      <c r="E967" s="57" t="str">
        <f t="shared" si="270"/>
        <v>162.469554908892+0.019776724329951i</v>
      </c>
      <c r="F967" s="57" t="str">
        <f t="shared" si="271"/>
        <v>3.07957956450501-6009.06718344777i</v>
      </c>
      <c r="G967" s="57" t="str">
        <f t="shared" si="272"/>
        <v>0.999999995104991-0.0000699643423184043i</v>
      </c>
      <c r="H967" s="57" t="str">
        <f t="shared" si="273"/>
        <v>550.006249084024-0.381504222903174i</v>
      </c>
      <c r="I967" s="57" t="str">
        <f t="shared" si="274"/>
        <v>-4.05347466113759-22376.6763456858i</v>
      </c>
      <c r="K967" s="57" t="str">
        <f t="shared" si="275"/>
        <v>0.00909080142757013-0.0000303422804141342i</v>
      </c>
      <c r="L967" s="57" t="str">
        <f t="shared" si="276"/>
        <v>0.00075-20.0101930033967i</v>
      </c>
      <c r="M967" s="57" t="str">
        <f t="shared" si="277"/>
        <v>0.00075-3.15286654465285i</v>
      </c>
      <c r="N967" s="57">
        <f t="shared" si="278"/>
        <v>90.436848315164312</v>
      </c>
      <c r="O967" s="57">
        <f t="shared" si="279"/>
        <v>53.495475838288478</v>
      </c>
      <c r="P967" s="371">
        <f t="shared" si="280"/>
        <v>53.495475838288478</v>
      </c>
      <c r="Q967" s="371">
        <f t="shared" si="281"/>
        <v>-89.563151684835688</v>
      </c>
      <c r="R967" s="12">
        <f t="shared" si="282"/>
        <v>90.436848315164312</v>
      </c>
      <c r="S967" s="57">
        <f t="shared" si="283"/>
        <v>3.3140389805518686E-2</v>
      </c>
      <c r="T967" s="12">
        <f t="shared" si="266"/>
        <v>53.495475838288478</v>
      </c>
    </row>
    <row r="968" spans="1:20" x14ac:dyDescent="0.3">
      <c r="A968" s="57">
        <f t="shared" si="267"/>
        <v>209.01847369938008</v>
      </c>
      <c r="B968" s="12">
        <f t="shared" si="284"/>
        <v>33.266323286779659</v>
      </c>
      <c r="C968" s="57" t="str">
        <f t="shared" si="268"/>
        <v>3.60560028839611-471.101034936279i</v>
      </c>
      <c r="D968" s="57" t="str">
        <f t="shared" si="269"/>
        <v>3.47083330430922-318.951391365622i</v>
      </c>
      <c r="E968" s="57" t="str">
        <f t="shared" si="270"/>
        <v>162.469555045551+0.0198518764614626i</v>
      </c>
      <c r="F968" s="57" t="str">
        <f t="shared" si="271"/>
        <v>3.07957956439023-5986.31917223389i</v>
      </c>
      <c r="G968" s="57" t="str">
        <f t="shared" si="272"/>
        <v>0.999999995067718-0.0000702302068165965i</v>
      </c>
      <c r="H968" s="57" t="str">
        <f t="shared" si="273"/>
        <v>550.006296666945-0.382954183338683i</v>
      </c>
      <c r="I968" s="57" t="str">
        <f t="shared" si="274"/>
        <v>-4.05348357884115-22291.9688665583i</v>
      </c>
      <c r="K968" s="57" t="str">
        <f t="shared" si="275"/>
        <v>0.00909080060778449-0.0000304575781587185i</v>
      </c>
      <c r="L968" s="57" t="str">
        <f t="shared" si="276"/>
        <v>0.00075-19.9344421233281i</v>
      </c>
      <c r="M968" s="57" t="str">
        <f t="shared" si="277"/>
        <v>0.00075-3.1409310068269i</v>
      </c>
      <c r="N968" s="57">
        <f t="shared" si="278"/>
        <v>90.438508154802946</v>
      </c>
      <c r="O968" s="57">
        <f t="shared" si="279"/>
        <v>53.462535555524475</v>
      </c>
      <c r="P968" s="371">
        <f t="shared" si="280"/>
        <v>53.462535555524475</v>
      </c>
      <c r="Q968" s="371">
        <f t="shared" si="281"/>
        <v>-89.561491845197054</v>
      </c>
      <c r="R968" s="12">
        <f t="shared" si="282"/>
        <v>90.438508154802946</v>
      </c>
      <c r="S968" s="57">
        <f t="shared" si="283"/>
        <v>3.3266323286779656E-2</v>
      </c>
      <c r="T968" s="12">
        <f t="shared" si="266"/>
        <v>53.462535555524475</v>
      </c>
    </row>
    <row r="969" spans="1:20" x14ac:dyDescent="0.3">
      <c r="A969" s="57">
        <f t="shared" si="267"/>
        <v>209.81274389943769</v>
      </c>
      <c r="B969" s="12">
        <f t="shared" si="284"/>
        <v>33.39273531526942</v>
      </c>
      <c r="C969" s="57" t="str">
        <f t="shared" si="268"/>
        <v>3.60559997871182-469.317716255232i</v>
      </c>
      <c r="D969" s="57" t="str">
        <f t="shared" si="269"/>
        <v>3.4708333040882-317.743966708893i</v>
      </c>
      <c r="E969" s="57" t="str">
        <f t="shared" si="270"/>
        <v>162.469555183251+0.0199273141777003i</v>
      </c>
      <c r="F969" s="57" t="str">
        <f t="shared" si="271"/>
        <v>3.07957956427456-5963.65727623105i</v>
      </c>
      <c r="G969" s="57" t="str">
        <f t="shared" si="272"/>
        <v>0.999999995030161-0.000070497081599852i</v>
      </c>
      <c r="H969" s="57" t="str">
        <f t="shared" si="273"/>
        <v>550.006344612178-0.384409656420509i</v>
      </c>
      <c r="I969" s="57" t="str">
        <f t="shared" si="274"/>
        <v>-4.05349256444953-22207.5820648867i</v>
      </c>
      <c r="K969" s="57" t="str">
        <f t="shared" si="275"/>
        <v>0.00909079978175681-0.0000305733140013067i</v>
      </c>
      <c r="L969" s="57" t="str">
        <f t="shared" si="276"/>
        <v>0.00075-19.8589780069019i</v>
      </c>
      <c r="M969" s="57" t="str">
        <f t="shared" si="277"/>
        <v>0.00075-3.12904065234799i</v>
      </c>
      <c r="N969" s="57">
        <f t="shared" si="278"/>
        <v>90.440174299727332</v>
      </c>
      <c r="O969" s="57">
        <f t="shared" si="279"/>
        <v>53.429595299743667</v>
      </c>
      <c r="P969" s="371">
        <f t="shared" si="280"/>
        <v>53.429595299743667</v>
      </c>
      <c r="Q969" s="371">
        <f t="shared" si="281"/>
        <v>-89.559825700272668</v>
      </c>
      <c r="R969" s="12">
        <f t="shared" si="282"/>
        <v>90.440174299727332</v>
      </c>
      <c r="S969" s="57">
        <f t="shared" si="283"/>
        <v>3.3392735315269421E-2</v>
      </c>
      <c r="T969" s="12">
        <f t="shared" si="266"/>
        <v>53.429595299743667</v>
      </c>
    </row>
    <row r="970" spans="1:20" x14ac:dyDescent="0.3">
      <c r="A970" s="57">
        <f t="shared" si="267"/>
        <v>210.61003232625558</v>
      </c>
      <c r="B970" s="12">
        <f t="shared" si="284"/>
        <v>33.519627709467443</v>
      </c>
      <c r="C970" s="57" t="str">
        <f t="shared" si="268"/>
        <v>3.60559966666953-467.541148867081i</v>
      </c>
      <c r="D970" s="57" t="str">
        <f t="shared" si="269"/>
        <v>3.4708333038655-316.5411129058i</v>
      </c>
      <c r="E970" s="57" t="str">
        <f t="shared" si="270"/>
        <v>162.469555322+0.0200030385639618i</v>
      </c>
      <c r="F970" s="57" t="str">
        <f t="shared" si="271"/>
        <v>3.07957956415802-5941.08116944028i</v>
      </c>
      <c r="G970" s="57" t="str">
        <f t="shared" si="272"/>
        <v>0.999999994992319-0.0000707649705072535i</v>
      </c>
      <c r="H970" s="57" t="str">
        <f t="shared" si="273"/>
        <v>550.00639292248-0.385870663128705i</v>
      </c>
      <c r="I970" s="57" t="str">
        <f t="shared" si="274"/>
        <v>-4.05350161847951-22123.5147267386i</v>
      </c>
      <c r="K970" s="57" t="str">
        <f t="shared" si="275"/>
        <v>0.00909079894943957-0.000030689489606289i</v>
      </c>
      <c r="L970" s="57" t="str">
        <f t="shared" si="276"/>
        <v>0.00075-19.7837995685414i</v>
      </c>
      <c r="M970" s="57" t="str">
        <f t="shared" si="277"/>
        <v>0.00075-3.11719531016934i</v>
      </c>
      <c r="N970" s="57">
        <f t="shared" si="278"/>
        <v>90.441846773873422</v>
      </c>
      <c r="O970" s="57">
        <f t="shared" si="279"/>
        <v>53.3966550711515</v>
      </c>
      <c r="P970" s="371">
        <f t="shared" si="280"/>
        <v>53.3966550711515</v>
      </c>
      <c r="Q970" s="371">
        <f t="shared" si="281"/>
        <v>-89.558153226126578</v>
      </c>
      <c r="R970" s="12">
        <f t="shared" si="282"/>
        <v>90.441846773873422</v>
      </c>
      <c r="S970" s="57">
        <f t="shared" si="283"/>
        <v>3.3519627709467439E-2</v>
      </c>
      <c r="T970" s="12">
        <f t="shared" si="266"/>
        <v>53.3966550711515</v>
      </c>
    </row>
    <row r="971" spans="1:20" x14ac:dyDescent="0.3">
      <c r="A971" s="57">
        <f t="shared" si="267"/>
        <v>211.41035044909532</v>
      </c>
      <c r="B971" s="12">
        <f t="shared" si="284"/>
        <v>33.647002294763418</v>
      </c>
      <c r="C971" s="57" t="str">
        <f t="shared" si="268"/>
        <v>3.6055993522513-465.7713072153i</v>
      </c>
      <c r="D971" s="57" t="str">
        <f t="shared" si="269"/>
        <v>3.47083330364114-315.342812652887i</v>
      </c>
      <c r="E971" s="57" t="str">
        <f t="shared" si="270"/>
        <v>162.469555461805+0.0200790507096697i</v>
      </c>
      <c r="F971" s="57" t="str">
        <f t="shared" si="271"/>
        <v>3.07957956404061-5918.59052709672i</v>
      </c>
      <c r="G971" s="57" t="str">
        <f t="shared" si="272"/>
        <v>0.999999994954188-0.0000710338773924724i</v>
      </c>
      <c r="H971" s="57" t="str">
        <f t="shared" si="273"/>
        <v>550.006441600634-0.38733722452343i</v>
      </c>
      <c r="I971" s="57" t="str">
        <f t="shared" si="274"/>
        <v>-4.05351074145238-22039.7656427772i</v>
      </c>
      <c r="K971" s="57" t="str">
        <f t="shared" si="275"/>
        <v>0.00909079811078483-0.0000308061066443754i</v>
      </c>
      <c r="L971" s="57" t="str">
        <f t="shared" si="276"/>
        <v>0.00075-19.7089057267796i</v>
      </c>
      <c r="M971" s="57" t="str">
        <f t="shared" si="277"/>
        <v>0.00075-3.10539480989175i</v>
      </c>
      <c r="N971" s="57">
        <f t="shared" si="278"/>
        <v>90.443525601267936</v>
      </c>
      <c r="O971" s="57">
        <f t="shared" si="279"/>
        <v>53.363714869954819</v>
      </c>
      <c r="P971" s="371">
        <f t="shared" si="280"/>
        <v>53.363714869954819</v>
      </c>
      <c r="Q971" s="371">
        <f t="shared" si="281"/>
        <v>-89.556474398732064</v>
      </c>
      <c r="R971" s="12">
        <f t="shared" si="282"/>
        <v>90.443525601267936</v>
      </c>
      <c r="S971" s="57">
        <f t="shared" si="283"/>
        <v>3.3647002294763417E-2</v>
      </c>
      <c r="T971" s="12">
        <f t="shared" si="266"/>
        <v>53.363714869954819</v>
      </c>
    </row>
    <row r="972" spans="1:20" x14ac:dyDescent="0.3">
      <c r="A972" s="57">
        <f t="shared" si="267"/>
        <v>212.21370978080191</v>
      </c>
      <c r="B972" s="12">
        <f t="shared" si="284"/>
        <v>33.774860903483521</v>
      </c>
      <c r="C972" s="57" t="str">
        <f t="shared" si="268"/>
        <v>3.60559903543899-464.008165840128i</v>
      </c>
      <c r="D972" s="57" t="str">
        <f t="shared" si="269"/>
        <v>3.47083330341504-314.149048712201i</v>
      </c>
      <c r="E972" s="57" t="str">
        <f t="shared" si="270"/>
        <v>162.469555602675+0.0201553517083878i</v>
      </c>
      <c r="F972" s="57" t="str">
        <f t="shared" si="271"/>
        <v>3.07957956392228-5896.18502566487i</v>
      </c>
      <c r="G972" s="57" t="str">
        <f t="shared" si="272"/>
        <v>0.999999994915767-0.0000713038061238243i</v>
      </c>
      <c r="H972" s="57" t="str">
        <f t="shared" si="273"/>
        <v>550.006490649439-0.388809361745222i</v>
      </c>
      <c r="I972" s="57" t="str">
        <f t="shared" si="274"/>
        <v>-4.05351993389273-21956.3336082436i</v>
      </c>
      <c r="K972" s="57" t="str">
        <f t="shared" si="275"/>
        <v>0.00909079726574439-0.0000309231667926205i</v>
      </c>
      <c r="L972" s="57" t="str">
        <f t="shared" si="276"/>
        <v>0.00075-19.6342954042435i</v>
      </c>
      <c r="M972" s="57" t="str">
        <f t="shared" si="277"/>
        <v>0.00075-3.09363898176106i</v>
      </c>
      <c r="N972" s="57">
        <f t="shared" si="278"/>
        <v>90.44521080602857</v>
      </c>
      <c r="O972" s="57">
        <f t="shared" si="279"/>
        <v>53.330774696362255</v>
      </c>
      <c r="P972" s="371">
        <f t="shared" si="280"/>
        <v>53.330774696362255</v>
      </c>
      <c r="Q972" s="371">
        <f t="shared" si="281"/>
        <v>-89.55478919397143</v>
      </c>
      <c r="R972" s="12">
        <f t="shared" si="282"/>
        <v>90.44521080602857</v>
      </c>
      <c r="S972" s="57">
        <f t="shared" si="283"/>
        <v>3.3774860903483521E-2</v>
      </c>
      <c r="T972" s="12">
        <f t="shared" si="266"/>
        <v>53.330774696362255</v>
      </c>
    </row>
    <row r="973" spans="1:20" x14ac:dyDescent="0.3">
      <c r="A973" s="57">
        <f t="shared" si="267"/>
        <v>213.02012187796896</v>
      </c>
      <c r="B973" s="12">
        <f t="shared" si="284"/>
        <v>33.903205374916759</v>
      </c>
      <c r="C973" s="57" t="str">
        <f t="shared" si="268"/>
        <v>3.60559871621442-462.251699378183i</v>
      </c>
      <c r="D973" s="57" t="str">
        <f t="shared" si="269"/>
        <v>3.47083330318724-312.959803911049i</v>
      </c>
      <c r="E973" s="57" t="str">
        <f t="shared" si="270"/>
        <v>162.469555744617+0.0202319426578354i</v>
      </c>
      <c r="F973" s="57" t="str">
        <f t="shared" si="271"/>
        <v>3.07957956380306-5873.86434283413i</v>
      </c>
      <c r="G973" s="57" t="str">
        <f t="shared" si="272"/>
        <v>0.999999994877053-0.0000715747605843239i</v>
      </c>
      <c r="H973" s="57" t="str">
        <f t="shared" si="273"/>
        <v>550.006540071715-0.390287096015342i</v>
      </c>
      <c r="I973" s="57" t="str">
        <f t="shared" si="274"/>
        <v>-4.05352919632972-21873.2174229401i</v>
      </c>
      <c r="K973" s="57" t="str">
        <f t="shared" si="275"/>
        <v>0.00909079641426963-0.0000310406717344472i</v>
      </c>
      <c r="L973" s="57" t="str">
        <f t="shared" si="276"/>
        <v>0.00075-19.5599675276385i</v>
      </c>
      <c r="M973" s="57" t="str">
        <f t="shared" si="277"/>
        <v>0.00075-3.08192765666573i</v>
      </c>
      <c r="N973" s="57">
        <f t="shared" si="278"/>
        <v>90.446902412364395</v>
      </c>
      <c r="O973" s="57">
        <f t="shared" si="279"/>
        <v>53.297834550583929</v>
      </c>
      <c r="P973" s="371">
        <f t="shared" si="280"/>
        <v>53.297834550583929</v>
      </c>
      <c r="Q973" s="371">
        <f t="shared" si="281"/>
        <v>-89.553097587635605</v>
      </c>
      <c r="R973" s="12">
        <f t="shared" si="282"/>
        <v>90.446902412364395</v>
      </c>
      <c r="S973" s="57">
        <f t="shared" si="283"/>
        <v>3.3903205374916756E-2</v>
      </c>
      <c r="T973" s="12">
        <f t="shared" si="266"/>
        <v>53.297834550583929</v>
      </c>
    </row>
    <row r="974" spans="1:20" x14ac:dyDescent="0.3">
      <c r="A974" s="57">
        <f t="shared" si="267"/>
        <v>213.82959834110525</v>
      </c>
      <c r="B974" s="12">
        <f t="shared" si="284"/>
        <v>34.032037555341446</v>
      </c>
      <c r="C974" s="57" t="str">
        <f t="shared" si="268"/>
        <v>3.60559839455918-460.501882562106i</v>
      </c>
      <c r="D974" s="57" t="str">
        <f t="shared" si="269"/>
        <v>3.47083330295769-311.775061141745i</v>
      </c>
      <c r="E974" s="57" t="str">
        <f t="shared" si="270"/>
        <v>162.469555887641+0.0203088246599055i</v>
      </c>
      <c r="F974" s="57" t="str">
        <f t="shared" si="271"/>
        <v>3.07957956368294-5851.62815751396i</v>
      </c>
      <c r="G974" s="57" t="str">
        <f t="shared" si="272"/>
        <v>0.999999994838045-0.0000718467446717418i</v>
      </c>
      <c r="H974" s="57" t="str">
        <f t="shared" si="273"/>
        <v>550.006589870312-0.391770448636092i</v>
      </c>
      <c r="I974" s="57" t="str">
        <f t="shared" si="274"/>
        <v>-4.05353852929715-21790.4158912125i</v>
      </c>
      <c r="K974" s="57" t="str">
        <f t="shared" si="275"/>
        <v>0.00909079555631148-0.0000311586231596705i</v>
      </c>
      <c r="L974" s="57" t="str">
        <f t="shared" si="276"/>
        <v>0.00075-19.4859210277331i</v>
      </c>
      <c r="M974" s="57" t="str">
        <f t="shared" si="277"/>
        <v>0.00075-3.07026066613442i</v>
      </c>
      <c r="N974" s="57">
        <f t="shared" si="278"/>
        <v>90.448600444576186</v>
      </c>
      <c r="O974" s="57">
        <f t="shared" si="279"/>
        <v>53.264894432831575</v>
      </c>
      <c r="P974" s="371">
        <f t="shared" si="280"/>
        <v>53.264894432831575</v>
      </c>
      <c r="Q974" s="371">
        <f t="shared" si="281"/>
        <v>-89.551399555423814</v>
      </c>
      <c r="R974" s="12">
        <f t="shared" si="282"/>
        <v>90.448600444576186</v>
      </c>
      <c r="S974" s="57">
        <f t="shared" si="283"/>
        <v>3.4032037555341448E-2</v>
      </c>
      <c r="T974" s="12">
        <f t="shared" si="266"/>
        <v>53.264894432831575</v>
      </c>
    </row>
    <row r="975" spans="1:20" x14ac:dyDescent="0.3">
      <c r="A975" s="57">
        <f t="shared" si="267"/>
        <v>214.64215081480145</v>
      </c>
      <c r="B975" s="12">
        <f t="shared" si="284"/>
        <v>34.161359298051742</v>
      </c>
      <c r="C975" s="57" t="str">
        <f t="shared" si="268"/>
        <v>3.60559807045481-458.758690220194i</v>
      </c>
      <c r="D975" s="57" t="str">
        <f t="shared" si="269"/>
        <v>3.47083330272641-310.594803361366i</v>
      </c>
      <c r="E975" s="57" t="str">
        <f t="shared" si="270"/>
        <v>162.469556031753+0.0203859988206776i</v>
      </c>
      <c r="F975" s="57" t="str">
        <f t="shared" si="271"/>
        <v>3.07957956356189-5829.47614982936i</v>
      </c>
      <c r="G975" s="57" t="str">
        <f t="shared" si="272"/>
        <v>0.99999999479874-0.0000721197622986597i</v>
      </c>
      <c r="H975" s="57" t="str">
        <f t="shared" si="273"/>
        <v>550.006640048087-0.393259440991036i</v>
      </c>
      <c r="I975" s="57" t="str">
        <f t="shared" si="274"/>
        <v>-4.05354793333049-21707.9278219328i</v>
      </c>
      <c r="K975" s="57" t="str">
        <f t="shared" si="275"/>
        <v>0.00909079469182071-0.000031277022764523i</v>
      </c>
      <c r="L975" s="57" t="str">
        <f t="shared" si="276"/>
        <v>0.00075-19.4121548393436i</v>
      </c>
      <c r="M975" s="57" t="str">
        <f t="shared" si="277"/>
        <v>0.00075-3.05863784233355i</v>
      </c>
      <c r="N975" s="57">
        <f t="shared" si="278"/>
        <v>90.450304927056791</v>
      </c>
      <c r="O975" s="57">
        <f t="shared" si="279"/>
        <v>53.231954343318549</v>
      </c>
      <c r="P975" s="371">
        <f t="shared" si="280"/>
        <v>53.231954343318549</v>
      </c>
      <c r="Q975" s="371">
        <f t="shared" si="281"/>
        <v>-89.549695072943209</v>
      </c>
      <c r="R975" s="12">
        <f t="shared" si="282"/>
        <v>90.450304927056791</v>
      </c>
      <c r="S975" s="57">
        <f t="shared" si="283"/>
        <v>3.4161359298051745E-2</v>
      </c>
      <c r="T975" s="12">
        <f t="shared" si="266"/>
        <v>53.231954343318549</v>
      </c>
    </row>
    <row r="976" spans="1:20" x14ac:dyDescent="0.3">
      <c r="A976" s="57">
        <f t="shared" si="267"/>
        <v>215.45779098789771</v>
      </c>
      <c r="B976" s="12">
        <f t="shared" si="284"/>
        <v>34.291172463384342</v>
      </c>
      <c r="C976" s="57" t="str">
        <f t="shared" si="268"/>
        <v>3.60559774388259-457.022097276034i</v>
      </c>
      <c r="D976" s="57" t="str">
        <f t="shared" si="269"/>
        <v>3.47083330249333-309.419013591505i</v>
      </c>
      <c r="E976" s="57" t="str">
        <f t="shared" si="270"/>
        <v>162.469556176963+0.0204634662504361i</v>
      </c>
      <c r="F976" s="57" t="str">
        <f t="shared" si="271"/>
        <v>3.07957956343992-5807.40800111626i</v>
      </c>
      <c r="G976" s="57" t="str">
        <f t="shared" si="272"/>
        <v>0.999999994759135-0.0000723938173925274i</v>
      </c>
      <c r="H976" s="57" t="str">
        <f t="shared" si="273"/>
        <v>550.006690607934-0.394754094545467i</v>
      </c>
      <c r="I976" s="57" t="str">
        <f t="shared" si="274"/>
        <v>-4.0535574089722-21625.7520284826i</v>
      </c>
      <c r="K976" s="57" t="str">
        <f t="shared" si="275"/>
        <v>0.00909079382074746-0.0000313958722516772i</v>
      </c>
      <c r="L976" s="57" t="str">
        <f t="shared" si="276"/>
        <v>0.00075-19.3386679013186i</v>
      </c>
      <c r="M976" s="57" t="str">
        <f t="shared" si="277"/>
        <v>0.00075-3.0470590180649i</v>
      </c>
      <c r="N976" s="57">
        <f t="shared" si="278"/>
        <v>90.452015884291441</v>
      </c>
      <c r="O976" s="57">
        <f t="shared" si="279"/>
        <v>53.199014282259697</v>
      </c>
      <c r="P976" s="371">
        <f t="shared" si="280"/>
        <v>53.199014282259697</v>
      </c>
      <c r="Q976" s="371">
        <f t="shared" si="281"/>
        <v>-89.547984115708559</v>
      </c>
      <c r="R976" s="12">
        <f t="shared" si="282"/>
        <v>90.452015884291441</v>
      </c>
      <c r="S976" s="57">
        <f t="shared" si="283"/>
        <v>3.429117246338434E-2</v>
      </c>
      <c r="T976" s="12">
        <f t="shared" si="266"/>
        <v>53.199014282259697</v>
      </c>
    </row>
    <row r="977" spans="1:20" x14ac:dyDescent="0.3">
      <c r="A977" s="57">
        <f t="shared" si="267"/>
        <v>216.27653059365173</v>
      </c>
      <c r="B977" s="12">
        <f t="shared" si="284"/>
        <v>34.421478918745201</v>
      </c>
      <c r="C977" s="57" t="str">
        <f t="shared" si="268"/>
        <v>3.60559741482378-455.292078748159i</v>
      </c>
      <c r="D977" s="57" t="str">
        <f t="shared" si="269"/>
        <v>3.4708333022585-308.247674918036i</v>
      </c>
      <c r="E977" s="57" t="str">
        <f t="shared" si="270"/>
        <v>162.469556323278+0.0205412280636858i</v>
      </c>
      <c r="F977" s="57" t="str">
        <f t="shared" si="271"/>
        <v>3.07957956331702-5785.42339391696i</v>
      </c>
      <c r="G977" s="57" t="str">
        <f t="shared" si="272"/>
        <v>0.999999994719229-0.0000726689138957191i</v>
      </c>
      <c r="H977" s="57" t="str">
        <f t="shared" si="273"/>
        <v>550.006741552762-0.396254430846614i</v>
      </c>
      <c r="I977" s="57" t="str">
        <f t="shared" si="274"/>
        <v>-4.05356695676817-21543.8873287356i</v>
      </c>
      <c r="K977" s="57" t="str">
        <f t="shared" si="275"/>
        <v>0.00909079294304162-0.0000315151733302715i</v>
      </c>
      <c r="L977" s="57" t="str">
        <f t="shared" si="276"/>
        <v>0.00075-19.2654591565238i</v>
      </c>
      <c r="M977" s="57" t="str">
        <f t="shared" si="277"/>
        <v>0.00075-3.03552402676321i</v>
      </c>
      <c r="N977" s="57">
        <f t="shared" si="278"/>
        <v>90.453733340858136</v>
      </c>
      <c r="O977" s="57">
        <f t="shared" si="279"/>
        <v>53.166074249871727</v>
      </c>
      <c r="P977" s="371">
        <f t="shared" si="280"/>
        <v>53.166074249871727</v>
      </c>
      <c r="Q977" s="371">
        <f t="shared" si="281"/>
        <v>-89.546266659141864</v>
      </c>
      <c r="R977" s="12">
        <f t="shared" si="282"/>
        <v>90.453733340858136</v>
      </c>
      <c r="S977" s="57">
        <f t="shared" si="283"/>
        <v>3.4421478918745203E-2</v>
      </c>
      <c r="T977" s="12">
        <f t="shared" si="266"/>
        <v>53.166074249871727</v>
      </c>
    </row>
    <row r="978" spans="1:20" x14ac:dyDescent="0.3">
      <c r="A978" s="57">
        <f t="shared" si="267"/>
        <v>217.09838140990757</v>
      </c>
      <c r="B978" s="12">
        <f t="shared" si="284"/>
        <v>34.552280538636431</v>
      </c>
      <c r="C978" s="57" t="str">
        <f t="shared" si="268"/>
        <v>3.60559708325946-453.568609749675i</v>
      </c>
      <c r="D978" s="57" t="str">
        <f t="shared" si="269"/>
        <v>3.47083330202187-307.080770490857i</v>
      </c>
      <c r="E978" s="57" t="str">
        <f t="shared" si="270"/>
        <v>162.469556470708+0.0206192853791663i</v>
      </c>
      <c r="F978" s="57" t="str">
        <f t="shared" si="271"/>
        <v>3.07957956319319-5763.52201197548i</v>
      </c>
      <c r="G978" s="57" t="str">
        <f t="shared" si="272"/>
        <v>0.999999994679019-0.0000729450557655897i</v>
      </c>
      <c r="H978" s="57" t="str">
        <f t="shared" si="273"/>
        <v>550.006792885496-0.3977604715239i</v>
      </c>
      <c r="I978" s="57" t="str">
        <f t="shared" si="274"/>
        <v>-4.0535765772652-21462.3325450402i</v>
      </c>
      <c r="K978" s="57" t="str">
        <f t="shared" si="275"/>
        <v>0.0090907920586528-0.0000316349277159354i</v>
      </c>
      <c r="L978" s="57" t="str">
        <f t="shared" si="276"/>
        <v>0.00075-19.1925275518269i</v>
      </c>
      <c r="M978" s="57" t="str">
        <f t="shared" si="277"/>
        <v>0.00075-3.02403270249373i</v>
      </c>
      <c r="N978" s="57">
        <f t="shared" si="278"/>
        <v>90.455457321427929</v>
      </c>
      <c r="O978" s="57">
        <f t="shared" si="279"/>
        <v>53.133134246372968</v>
      </c>
      <c r="P978" s="371">
        <f t="shared" si="280"/>
        <v>53.133134246372968</v>
      </c>
      <c r="Q978" s="371">
        <f t="shared" si="281"/>
        <v>-89.544542678572071</v>
      </c>
      <c r="R978" s="12">
        <f t="shared" si="282"/>
        <v>90.455457321427929</v>
      </c>
      <c r="S978" s="57">
        <f t="shared" si="283"/>
        <v>3.4552280538636432E-2</v>
      </c>
      <c r="T978" s="12">
        <f t="shared" si="266"/>
        <v>53.133134246372968</v>
      </c>
    </row>
    <row r="979" spans="1:20" x14ac:dyDescent="0.3">
      <c r="A979" s="57">
        <f t="shared" si="267"/>
        <v>217.92335525926524</v>
      </c>
      <c r="B979" s="12">
        <f t="shared" si="284"/>
        <v>34.683579204683248</v>
      </c>
      <c r="C979" s="57" t="str">
        <f t="shared" si="268"/>
        <v>3.60559674917056-451.851665487899i</v>
      </c>
      <c r="D979" s="57" t="str">
        <f t="shared" si="269"/>
        <v>3.47083330178347-305.918283523657i</v>
      </c>
      <c r="E979" s="57" t="str">
        <f t="shared" si="270"/>
        <v>162.469556619261+0.0206976393198702i</v>
      </c>
      <c r="F979" s="57" t="str">
        <f t="shared" si="271"/>
        <v>3.07957956306842-5741.70354023312i</v>
      </c>
      <c r="G979" s="57" t="str">
        <f t="shared" si="272"/>
        <v>0.999999994638503-0.0000732222469745322i</v>
      </c>
      <c r="H979" s="57" t="str">
        <f t="shared" si="273"/>
        <v>550.006844609097-0.399272238289476i</v>
      </c>
      <c r="I979" s="57" t="str">
        <f t="shared" si="274"/>
        <v>-4.05358627101945-21381.086504204i</v>
      </c>
      <c r="K979" s="57" t="str">
        <f t="shared" si="275"/>
        <v>0.00909079116752998-0.0000317551371308112i</v>
      </c>
      <c r="L979" s="57" t="str">
        <f t="shared" si="276"/>
        <v>0.00075-19.1198720380821i</v>
      </c>
      <c r="M979" s="57" t="str">
        <f t="shared" si="277"/>
        <v>0.00075-3.01258487994992i</v>
      </c>
      <c r="N979" s="57">
        <f t="shared" si="278"/>
        <v>90.457187850765365</v>
      </c>
      <c r="O979" s="57">
        <f t="shared" si="279"/>
        <v>53.100194271983277</v>
      </c>
      <c r="P979" s="371">
        <f t="shared" si="280"/>
        <v>53.100194271983277</v>
      </c>
      <c r="Q979" s="371">
        <f t="shared" si="281"/>
        <v>-89.542812149234635</v>
      </c>
      <c r="R979" s="12">
        <f t="shared" si="282"/>
        <v>90.457187850765365</v>
      </c>
      <c r="S979" s="57">
        <f t="shared" si="283"/>
        <v>3.4683579204683249E-2</v>
      </c>
      <c r="T979" s="12">
        <f t="shared" si="266"/>
        <v>53.100194271983277</v>
      </c>
    </row>
    <row r="980" spans="1:20" x14ac:dyDescent="0.3">
      <c r="A980" s="57">
        <f t="shared" si="267"/>
        <v>218.75146400925044</v>
      </c>
      <c r="B980" s="12">
        <f t="shared" si="284"/>
        <v>34.815376805661046</v>
      </c>
      <c r="C980" s="57" t="str">
        <f t="shared" si="268"/>
        <v>3.60559641253779-450.141221264003i</v>
      </c>
      <c r="D980" s="57" t="str">
        <f t="shared" si="269"/>
        <v>3.47083330154323-304.760197293668i</v>
      </c>
      <c r="E980" s="57" t="str">
        <f t="shared" si="270"/>
        <v>162.469556768944+0.0207762910130588i</v>
      </c>
      <c r="F980" s="57" t="str">
        <f t="shared" si="271"/>
        <v>3.07957956294271-5719.9676648238i</v>
      </c>
      <c r="G980" s="57" t="str">
        <f t="shared" si="272"/>
        <v>0.999999994597678-0.0000735004915100348i</v>
      </c>
      <c r="H980" s="57" t="str">
        <f t="shared" si="273"/>
        <v>550.006896726536-0.400789752938314i</v>
      </c>
      <c r="I980" s="57" t="str">
        <f t="shared" si="274"/>
        <v>-4.05359603858778-21300.148037475i</v>
      </c>
      <c r="K980" s="57" t="str">
        <f t="shared" si="275"/>
        <v>0.00909079026962197-0.0000318758033035815i</v>
      </c>
      <c r="L980" s="57" t="str">
        <f t="shared" si="276"/>
        <v>0.00075-19.0474915701157i</v>
      </c>
      <c r="M980" s="57" t="str">
        <f t="shared" si="277"/>
        <v>0.00075-3.00118039445101i</v>
      </c>
      <c r="N980" s="57">
        <f t="shared" si="278"/>
        <v>90.458924953728797</v>
      </c>
      <c r="O980" s="57">
        <f t="shared" si="279"/>
        <v>53.067254326924072</v>
      </c>
      <c r="P980" s="371">
        <f t="shared" si="280"/>
        <v>53.067254326924072</v>
      </c>
      <c r="Q980" s="371">
        <f t="shared" si="281"/>
        <v>-89.541075046271203</v>
      </c>
      <c r="R980" s="12">
        <f t="shared" si="282"/>
        <v>90.458924953728797</v>
      </c>
      <c r="S980" s="57">
        <f t="shared" si="283"/>
        <v>3.4815376805661047E-2</v>
      </c>
      <c r="T980" s="12">
        <f t="shared" si="266"/>
        <v>53.067254326924072</v>
      </c>
    </row>
    <row r="981" spans="1:20" x14ac:dyDescent="0.3">
      <c r="A981" s="57">
        <f t="shared" si="267"/>
        <v>219.58271957248562</v>
      </c>
      <c r="B981" s="12">
        <f t="shared" si="284"/>
        <v>34.94767523752256</v>
      </c>
      <c r="C981" s="57" t="str">
        <f t="shared" si="268"/>
        <v>3.60559607334184-448.437252472681i</v>
      </c>
      <c r="D981" s="57" t="str">
        <f t="shared" si="269"/>
        <v>3.47083330130117-303.606495141432i</v>
      </c>
      <c r="E981" s="57" t="str">
        <f t="shared" si="270"/>
        <v>162.469556919767+0.0208552415902769i</v>
      </c>
      <c r="F981" s="57" t="str">
        <f t="shared" si="271"/>
        <v>3.07957956281601-5698.31407306965i</v>
      </c>
      <c r="G981" s="57" t="str">
        <f t="shared" si="272"/>
        <v>0.999999994556542-0.000073779793374738i</v>
      </c>
      <c r="H981" s="57" t="str">
        <f t="shared" si="273"/>
        <v>550.006949240813-0.402313037348621i</v>
      </c>
      <c r="I981" s="57" t="str">
        <f t="shared" si="274"/>
        <v>-4.05360588053159-21219.5159805263i</v>
      </c>
      <c r="K981" s="57" t="str">
        <f t="shared" si="275"/>
        <v>0.0090907893648771-0.0000319969279694932i</v>
      </c>
      <c r="L981" s="57" t="str">
        <f t="shared" si="276"/>
        <v>0.00075-18.9753851067102i</v>
      </c>
      <c r="M981" s="57" t="str">
        <f t="shared" si="277"/>
        <v>0.00075-2.98981908193963i</v>
      </c>
      <c r="N981" s="57">
        <f t="shared" si="278"/>
        <v>90.460668655270695</v>
      </c>
      <c r="O981" s="57">
        <f t="shared" si="279"/>
        <v>53.034314411418812</v>
      </c>
      <c r="P981" s="371">
        <f t="shared" si="280"/>
        <v>53.034314411418812</v>
      </c>
      <c r="Q981" s="371">
        <f t="shared" si="281"/>
        <v>-89.539331344729305</v>
      </c>
      <c r="R981" s="12">
        <f t="shared" si="282"/>
        <v>90.460668655270695</v>
      </c>
      <c r="S981" s="57">
        <f t="shared" si="283"/>
        <v>3.4947675237522562E-2</v>
      </c>
      <c r="T981" s="12">
        <f t="shared" si="266"/>
        <v>53.034314411418812</v>
      </c>
    </row>
    <row r="982" spans="1:20" x14ac:dyDescent="0.3">
      <c r="A982" s="57">
        <f t="shared" si="267"/>
        <v>220.41713390686104</v>
      </c>
      <c r="B982" s="12">
        <f t="shared" si="284"/>
        <v>35.080476403425145</v>
      </c>
      <c r="C982" s="57" t="str">
        <f t="shared" si="268"/>
        <v>3.6055957315632-446.739734601769i</v>
      </c>
      <c r="D982" s="57" t="str">
        <f t="shared" si="269"/>
        <v>3.47083330105727-302.457160470558i</v>
      </c>
      <c r="E982" s="57" t="str">
        <f t="shared" si="270"/>
        <v>162.469557071739+0.0209344921873707i</v>
      </c>
      <c r="F982" s="57" t="str">
        <f t="shared" si="271"/>
        <v>3.07957956268837-5676.74245347653i</v>
      </c>
      <c r="G982" s="57" t="str">
        <f t="shared" si="272"/>
        <v>0.999999994515093-0.0000740601565864922i</v>
      </c>
      <c r="H982" s="57" t="str">
        <f t="shared" si="273"/>
        <v>550.007002154952-0.40384211348221i</v>
      </c>
      <c r="I982" s="57" t="str">
        <f t="shared" si="274"/>
        <v>-4.0536157974184-21139.1891734389i</v>
      </c>
      <c r="K982" s="57" t="str">
        <f t="shared" si="275"/>
        <v>0.00909078845324328-0.0000321185128703812i</v>
      </c>
      <c r="L982" s="57" t="str">
        <f t="shared" si="276"/>
        <v>0.00075-18.90355161059i</v>
      </c>
      <c r="M982" s="57" t="str">
        <f t="shared" si="277"/>
        <v>0.00075-2.97850077897951i</v>
      </c>
      <c r="N982" s="57">
        <f t="shared" si="278"/>
        <v>90.462418980438059</v>
      </c>
      <c r="O982" s="57">
        <f t="shared" si="279"/>
        <v>53.001374525692427</v>
      </c>
      <c r="P982" s="371">
        <f t="shared" si="280"/>
        <v>53.001374525692427</v>
      </c>
      <c r="Q982" s="371">
        <f t="shared" si="281"/>
        <v>-89.537581019561941</v>
      </c>
      <c r="R982" s="12">
        <f t="shared" si="282"/>
        <v>90.462418980438059</v>
      </c>
      <c r="S982" s="57">
        <f t="shared" si="283"/>
        <v>3.5080476403425147E-2</v>
      </c>
      <c r="T982" s="12">
        <f t="shared" si="266"/>
        <v>53.001374525692427</v>
      </c>
    </row>
    <row r="983" spans="1:20" x14ac:dyDescent="0.3">
      <c r="A983" s="57">
        <f t="shared" si="267"/>
        <v>221.25471901570711</v>
      </c>
      <c r="B983" s="12">
        <f t="shared" si="284"/>
        <v>35.213782213758158</v>
      </c>
      <c r="C983" s="57" t="str">
        <f t="shared" si="268"/>
        <v>3.60559538718212-445.0486432319i</v>
      </c>
      <c r="D983" s="57" t="str">
        <f t="shared" si="269"/>
        <v>3.4708333008115-301.31217674748i</v>
      </c>
      <c r="E983" s="57" t="str">
        <f t="shared" si="270"/>
        <v>162.469557224867+0.0210140439445045i</v>
      </c>
      <c r="F983" s="57" t="str">
        <f t="shared" si="271"/>
        <v>3.07957956255976-5655.25249572942i</v>
      </c>
      <c r="G983" s="57" t="str">
        <f t="shared" si="272"/>
        <v>0.999999994473329-0.0000743415851784161i</v>
      </c>
      <c r="H983" s="57" t="str">
        <f t="shared" si="273"/>
        <v>550.007055471994-0.405377003384715i</v>
      </c>
      <c r="I983" s="57" t="str">
        <f t="shared" si="274"/>
        <v>-4.05362578981817-21059.1664606844i</v>
      </c>
      <c r="K983" s="57" t="str">
        <f t="shared" si="275"/>
        <v>0.0090907875346681-0.0000322405597546955i</v>
      </c>
      <c r="L983" s="57" t="str">
        <f t="shared" si="276"/>
        <v>0.00075-18.831990048406i</v>
      </c>
      <c r="M983" s="57" t="str">
        <f t="shared" si="277"/>
        <v>0.00075-2.96722532275305i</v>
      </c>
      <c r="N983" s="57">
        <f t="shared" si="278"/>
        <v>90.464175954372735</v>
      </c>
      <c r="O983" s="57">
        <f t="shared" si="279"/>
        <v>52.968434669971572</v>
      </c>
      <c r="P983" s="371">
        <f t="shared" si="280"/>
        <v>52.968434669971572</v>
      </c>
      <c r="Q983" s="371">
        <f t="shared" si="281"/>
        <v>-89.535824045627265</v>
      </c>
      <c r="R983" s="12">
        <f t="shared" si="282"/>
        <v>90.464175954372735</v>
      </c>
      <c r="S983" s="57">
        <f t="shared" si="283"/>
        <v>3.5213782213758156E-2</v>
      </c>
      <c r="T983" s="12">
        <f t="shared" si="266"/>
        <v>52.968434669971572</v>
      </c>
    </row>
    <row r="984" spans="1:20" x14ac:dyDescent="0.3">
      <c r="A984" s="57">
        <f t="shared" si="267"/>
        <v>222.09548694796678</v>
      </c>
      <c r="B984" s="12">
        <f t="shared" si="284"/>
        <v>35.347594586170437</v>
      </c>
      <c r="C984" s="57" t="str">
        <f t="shared" si="268"/>
        <v>3.60559504017893-443.363954036158i</v>
      </c>
      <c r="D984" s="57" t="str">
        <f t="shared" si="269"/>
        <v>3.47083330056388-300.171527501221i</v>
      </c>
      <c r="E984" s="57" t="str">
        <f t="shared" si="270"/>
        <v>162.469557379163+0.0210938980061747i</v>
      </c>
      <c r="F984" s="57" t="str">
        <f t="shared" si="271"/>
        <v>3.07957956243016-5633.84389068805i</v>
      </c>
      <c r="G984" s="57" t="str">
        <f t="shared" si="272"/>
        <v>0.999999994431246-0.0000746240831989536i</v>
      </c>
      <c r="H984" s="57" t="str">
        <f t="shared" si="273"/>
        <v>550.00710919501-0.406917729186018i</v>
      </c>
      <c r="I984" s="57" t="str">
        <f t="shared" si="274"/>
        <v>-4.05363585830697-20979.4466911093i</v>
      </c>
      <c r="K984" s="57" t="str">
        <f t="shared" si="275"/>
        <v>0.00909078660909864-0.0000323630703775239i</v>
      </c>
      <c r="L984" s="57" t="str">
        <f t="shared" si="276"/>
        <v>0.00075-18.7606993907213i</v>
      </c>
      <c r="M984" s="57" t="str">
        <f t="shared" si="277"/>
        <v>0.00075-2.95599255105903i</v>
      </c>
      <c r="N984" s="57">
        <f t="shared" si="278"/>
        <v>90.465939602311792</v>
      </c>
      <c r="O984" s="57">
        <f t="shared" si="279"/>
        <v>52.935494844484687</v>
      </c>
      <c r="P984" s="371">
        <f t="shared" si="280"/>
        <v>52.935494844484687</v>
      </c>
      <c r="Q984" s="371">
        <f t="shared" si="281"/>
        <v>-89.534060397688208</v>
      </c>
      <c r="R984" s="12">
        <f t="shared" si="282"/>
        <v>90.465939602311792</v>
      </c>
      <c r="S984" s="57">
        <f t="shared" si="283"/>
        <v>3.5347594586170435E-2</v>
      </c>
      <c r="T984" s="12">
        <f t="shared" si="266"/>
        <v>52.935494844484687</v>
      </c>
    </row>
    <row r="985" spans="1:20" x14ac:dyDescent="0.3">
      <c r="A985" s="57">
        <f t="shared" si="267"/>
        <v>222.93944979836905</v>
      </c>
      <c r="B985" s="12">
        <f t="shared" si="284"/>
        <v>35.481915445597885</v>
      </c>
      <c r="C985" s="57" t="str">
        <f t="shared" si="268"/>
        <v>3.60559469053353-441.685642779723i</v>
      </c>
      <c r="D985" s="57" t="str">
        <f t="shared" si="269"/>
        <v>3.47083330031435-299.03519632316i</v>
      </c>
      <c r="E985" s="57" t="str">
        <f t="shared" si="270"/>
        <v>162.469557534633+0.0211740555212281i</v>
      </c>
      <c r="F985" s="57" t="str">
        <f t="shared" si="271"/>
        <v>3.07957956229957-5612.51633038249i</v>
      </c>
      <c r="G985" s="57" t="str">
        <f t="shared" si="272"/>
        <v>0.999999994388843-0.0000749076547119334i</v>
      </c>
      <c r="H985" s="57" t="str">
        <f t="shared" si="273"/>
        <v>550.007163327089-0.408464313100446i</v>
      </c>
      <c r="I985" s="57" t="str">
        <f t="shared" si="274"/>
        <v>-4.05364600346248-20900.0287179181i</v>
      </c>
      <c r="K985" s="57" t="str">
        <f t="shared" si="275"/>
        <v>0.00909078567648173-0.0000324860465006199i</v>
      </c>
      <c r="L985" s="57" t="str">
        <f t="shared" si="276"/>
        <v>0.00075-18.6896786119957i</v>
      </c>
      <c r="M985" s="57" t="str">
        <f t="shared" si="277"/>
        <v>0.00075-2.94480230231024i</v>
      </c>
      <c r="N985" s="57">
        <f t="shared" si="278"/>
        <v>90.467709949587899</v>
      </c>
      <c r="O985" s="57">
        <f t="shared" si="279"/>
        <v>52.902555049461895</v>
      </c>
      <c r="P985" s="371">
        <f t="shared" si="280"/>
        <v>52.902555049461895</v>
      </c>
      <c r="Q985" s="371">
        <f t="shared" si="281"/>
        <v>-89.532290050412101</v>
      </c>
      <c r="R985" s="12">
        <f t="shared" si="282"/>
        <v>90.467709949587899</v>
      </c>
      <c r="S985" s="57">
        <f t="shared" si="283"/>
        <v>3.5481915445597888E-2</v>
      </c>
      <c r="T985" s="12">
        <f t="shared" si="266"/>
        <v>52.902555049461895</v>
      </c>
    </row>
    <row r="986" spans="1:20" x14ac:dyDescent="0.3">
      <c r="A986" s="57">
        <f t="shared" si="267"/>
        <v>223.78661970760282</v>
      </c>
      <c r="B986" s="12">
        <f t="shared" si="284"/>
        <v>35.616746724291154</v>
      </c>
      <c r="C986" s="57" t="str">
        <f t="shared" si="268"/>
        <v>3.60559433822586-440.013685319525i</v>
      </c>
      <c r="D986" s="57" t="str">
        <f t="shared" si="269"/>
        <v>3.47083330006291-297.903166866792i</v>
      </c>
      <c r="E986" s="57" t="str">
        <f t="shared" si="270"/>
        <v>162.469557691287+0.0212545176428794i</v>
      </c>
      <c r="F986" s="57" t="str">
        <f t="shared" si="271"/>
        <v>3.079579562168-5591.26950800858i</v>
      </c>
      <c r="G986" s="57" t="str">
        <f t="shared" si="272"/>
        <v>0.999999994346117-0.0000751923037966261i</v>
      </c>
      <c r="H986" s="57" t="str">
        <f t="shared" si="273"/>
        <v>550.007217871345-0.410016777427255i</v>
      </c>
      <c r="I986" s="57" t="str">
        <f t="shared" si="274"/>
        <v>-4.05365622586954-20820.9113986563i</v>
      </c>
      <c r="K986" s="57" t="str">
        <f t="shared" si="275"/>
        <v>0.00909078473676368-0.0000326094898924251i</v>
      </c>
      <c r="L986" s="57" t="str">
        <f t="shared" si="276"/>
        <v>0.00075-18.6189266905715i</v>
      </c>
      <c r="M986" s="57" t="str">
        <f t="shared" si="277"/>
        <v>0.00075-2.93365441553123i</v>
      </c>
      <c r="N986" s="57">
        <f t="shared" si="278"/>
        <v>90.469487021629632</v>
      </c>
      <c r="O986" s="57">
        <f t="shared" si="279"/>
        <v>52.86961528513514</v>
      </c>
      <c r="P986" s="371">
        <f t="shared" si="280"/>
        <v>52.86961528513514</v>
      </c>
      <c r="Q986" s="371">
        <f t="shared" si="281"/>
        <v>-89.530512978370368</v>
      </c>
      <c r="R986" s="12">
        <f t="shared" si="282"/>
        <v>90.469487021629632</v>
      </c>
      <c r="S986" s="57">
        <f t="shared" si="283"/>
        <v>3.5616746724291153E-2</v>
      </c>
      <c r="T986" s="12">
        <f t="shared" si="266"/>
        <v>52.86961528513514</v>
      </c>
    </row>
    <row r="987" spans="1:20" x14ac:dyDescent="0.3">
      <c r="A987" s="57">
        <f t="shared" si="267"/>
        <v>224.63700886249174</v>
      </c>
      <c r="B987" s="12">
        <f t="shared" si="284"/>
        <v>35.752090361843464</v>
      </c>
      <c r="C987" s="57" t="str">
        <f t="shared" si="268"/>
        <v>3.60559398323564-438.34805760389i</v>
      </c>
      <c r="D987" s="57" t="str">
        <f t="shared" si="269"/>
        <v>3.47083329980958-296.775422847493i</v>
      </c>
      <c r="E987" s="57" t="str">
        <f t="shared" si="270"/>
        <v>162.469557849133+0.021335285528725i</v>
      </c>
      <c r="F987" s="57" t="str">
        <f t="shared" si="271"/>
        <v>3.07957956203542-5570.10311792367i</v>
      </c>
      <c r="G987" s="57" t="str">
        <f t="shared" si="272"/>
        <v>0.999999994303066-0.0000754780345478038i</v>
      </c>
      <c r="H987" s="57" t="str">
        <f t="shared" si="273"/>
        <v>550.007272830918-0.411575144550832i</v>
      </c>
      <c r="I987" s="57" t="str">
        <f t="shared" si="274"/>
        <v>-4.053666526116-20742.093595195i</v>
      </c>
      <c r="K987" s="57" t="str">
        <f t="shared" si="275"/>
        <v>0.00909078378989041-0.0000327334023280969i</v>
      </c>
      <c r="L987" s="57" t="str">
        <f t="shared" si="276"/>
        <v>0.00075-18.5484426086586i</v>
      </c>
      <c r="M987" s="57" t="str">
        <f t="shared" si="277"/>
        <v>0.00075-2.92254873035588i</v>
      </c>
      <c r="N987" s="57">
        <f t="shared" si="278"/>
        <v>90.471270843961889</v>
      </c>
      <c r="O987" s="57">
        <f t="shared" si="279"/>
        <v>52.836675551737969</v>
      </c>
      <c r="P987" s="371">
        <f t="shared" si="280"/>
        <v>52.836675551737969</v>
      </c>
      <c r="Q987" s="371">
        <f t="shared" si="281"/>
        <v>-89.528729156038111</v>
      </c>
      <c r="R987" s="12">
        <f t="shared" si="282"/>
        <v>90.471270843961889</v>
      </c>
      <c r="S987" s="57">
        <f t="shared" si="283"/>
        <v>3.5752090361843465E-2</v>
      </c>
      <c r="T987" s="12">
        <f t="shared" si="266"/>
        <v>52.836675551737969</v>
      </c>
    </row>
    <row r="988" spans="1:20" x14ac:dyDescent="0.3">
      <c r="A988" s="57">
        <f t="shared" si="267"/>
        <v>225.49062949616925</v>
      </c>
      <c r="B988" s="12">
        <f t="shared" si="284"/>
        <v>35.887948305218472</v>
      </c>
      <c r="C988" s="57" t="str">
        <f t="shared" si="268"/>
        <v>3.60559362554248-436.688735672206i</v>
      </c>
      <c r="D988" s="57" t="str">
        <f t="shared" si="269"/>
        <v>3.47083329955433-295.651948042286i</v>
      </c>
      <c r="E988" s="57" t="str">
        <f t="shared" si="270"/>
        <v>162.469558008182+0.0214163603407622i</v>
      </c>
      <c r="F988" s="57" t="str">
        <f t="shared" si="271"/>
        <v>3.07957956190184-5549.01685564215i</v>
      </c>
      <c r="G988" s="57" t="str">
        <f t="shared" si="272"/>
        <v>0.999999994259687-0.000075764851075799i</v>
      </c>
      <c r="H988" s="57" t="str">
        <f t="shared" si="273"/>
        <v>550.007328208975-0.413139436941143i</v>
      </c>
      <c r="I988" s="57" t="str">
        <f t="shared" si="274"/>
        <v>-4.05367690479672-20663.5741737137i</v>
      </c>
      <c r="K988" s="57" t="str">
        <f t="shared" si="275"/>
        <v>0.00909078283580737-0.0000328577855895315i</v>
      </c>
      <c r="L988" s="57" t="str">
        <f t="shared" si="276"/>
        <v>0.00075-18.4782253523198i</v>
      </c>
      <c r="M988" s="57" t="str">
        <f t="shared" si="277"/>
        <v>0.00075-2.91148508702518i</v>
      </c>
      <c r="N988" s="57">
        <f t="shared" si="278"/>
        <v>90.473061442206216</v>
      </c>
      <c r="O988" s="57">
        <f t="shared" si="279"/>
        <v>52.803735849505884</v>
      </c>
      <c r="P988" s="371">
        <f t="shared" si="280"/>
        <v>52.803735849505884</v>
      </c>
      <c r="Q988" s="371">
        <f t="shared" si="281"/>
        <v>-89.526938557793784</v>
      </c>
      <c r="R988" s="12">
        <f t="shared" si="282"/>
        <v>90.473061442206216</v>
      </c>
      <c r="S988" s="57">
        <f t="shared" si="283"/>
        <v>3.5887948305218471E-2</v>
      </c>
      <c r="T988" s="12">
        <f t="shared" si="266"/>
        <v>52.803735849505884</v>
      </c>
    </row>
    <row r="989" spans="1:20" x14ac:dyDescent="0.3">
      <c r="A989" s="57">
        <f t="shared" si="267"/>
        <v>226.34749388825469</v>
      </c>
      <c r="B989" s="12">
        <f t="shared" si="284"/>
        <v>36.024322508778305</v>
      </c>
      <c r="C989" s="57" t="str">
        <f t="shared" si="268"/>
        <v>3.60559326512574-435.03569565457i</v>
      </c>
      <c r="D989" s="57" t="str">
        <f t="shared" si="269"/>
        <v>3.47083329929712-294.532726289608i</v>
      </c>
      <c r="E989" s="57" t="str">
        <f t="shared" si="270"/>
        <v>162.469558168442+0.0214977432454044i</v>
      </c>
      <c r="F989" s="57" t="str">
        <f t="shared" si="271"/>
        <v>3.07957956176722-5528.01041783101i</v>
      </c>
      <c r="G989" s="57" t="str">
        <f t="shared" si="272"/>
        <v>0.999999994215978-0.0000760527575065628i</v>
      </c>
      <c r="H989" s="57" t="str">
        <f t="shared" si="273"/>
        <v>550.007384008695-0.414709677153833i</v>
      </c>
      <c r="I989" s="57" t="str">
        <f t="shared" si="274"/>
        <v>-4.05368736250545-20585.3520046838i</v>
      </c>
      <c r="K989" s="57" t="str">
        <f t="shared" si="275"/>
        <v>0.00909078187445977-0.0000329826414653935i</v>
      </c>
      <c r="L989" s="57" t="str">
        <f t="shared" si="276"/>
        <v>0.00075-18.4082739114563i</v>
      </c>
      <c r="M989" s="57" t="str">
        <f t="shared" si="277"/>
        <v>0.00075-2.90046332638491i</v>
      </c>
      <c r="N989" s="57">
        <f t="shared" si="278"/>
        <v>90.47485884208119</v>
      </c>
      <c r="O989" s="57">
        <f t="shared" si="279"/>
        <v>52.770796178676122</v>
      </c>
      <c r="P989" s="371">
        <f t="shared" si="280"/>
        <v>52.770796178676122</v>
      </c>
      <c r="Q989" s="371">
        <f t="shared" si="281"/>
        <v>-89.52514115791881</v>
      </c>
      <c r="R989" s="12">
        <f t="shared" si="282"/>
        <v>90.47485884208119</v>
      </c>
      <c r="S989" s="57">
        <f t="shared" si="283"/>
        <v>3.6024322508778302E-2</v>
      </c>
      <c r="T989" s="12">
        <f t="shared" si="266"/>
        <v>52.770796178676122</v>
      </c>
    </row>
    <row r="990" spans="1:20" x14ac:dyDescent="0.3">
      <c r="A990" s="57">
        <f t="shared" si="267"/>
        <v>227.20761436503008</v>
      </c>
      <c r="B990" s="12">
        <f t="shared" si="284"/>
        <v>36.161214934311666</v>
      </c>
      <c r="C990" s="57" t="str">
        <f t="shared" si="268"/>
        <v>3.60559290196476-433.388913771453i</v>
      </c>
      <c r="D990" s="57" t="str">
        <f t="shared" si="269"/>
        <v>3.47083329903796-293.417741489081i</v>
      </c>
      <c r="E990" s="57" t="str">
        <f t="shared" si="270"/>
        <v>162.469558329923+0.0215794354134991i</v>
      </c>
      <c r="F990" s="57" t="str">
        <f t="shared" si="271"/>
        <v>3.07957956163159-5507.08350230564i</v>
      </c>
      <c r="G990" s="57" t="str">
        <f t="shared" si="272"/>
        <v>0.999999994171936-0.0000763417579817254i</v>
      </c>
      <c r="H990" s="57" t="str">
        <f t="shared" si="273"/>
        <v>550.007440233289-0.41628588783087i</v>
      </c>
      <c r="I990" s="57" t="str">
        <f t="shared" si="274"/>
        <v>-4.05369789984627-20507.4259628533i</v>
      </c>
      <c r="K990" s="57" t="str">
        <f t="shared" si="275"/>
        <v>0.0090907809057923-0.0000331079717511366i</v>
      </c>
      <c r="L990" s="57" t="str">
        <f t="shared" si="276"/>
        <v>0.00075-18.3385872797931i</v>
      </c>
      <c r="M990" s="57" t="str">
        <f t="shared" si="277"/>
        <v>0.00075-2.88948328988336i</v>
      </c>
      <c r="N990" s="57">
        <f t="shared" si="278"/>
        <v>90.476663069402761</v>
      </c>
      <c r="O990" s="57">
        <f t="shared" si="279"/>
        <v>52.737856539487844</v>
      </c>
      <c r="P990" s="371">
        <f t="shared" si="280"/>
        <v>52.737856539487844</v>
      </c>
      <c r="Q990" s="371">
        <f t="shared" si="281"/>
        <v>-89.523336930597239</v>
      </c>
      <c r="R990" s="12">
        <f t="shared" si="282"/>
        <v>90.476663069402761</v>
      </c>
      <c r="S990" s="57">
        <f t="shared" si="283"/>
        <v>3.6161214934311667E-2</v>
      </c>
      <c r="T990" s="12">
        <f t="shared" si="266"/>
        <v>52.737856539487844</v>
      </c>
    </row>
    <row r="991" spans="1:20" x14ac:dyDescent="0.3">
      <c r="A991" s="57">
        <f t="shared" si="267"/>
        <v>228.07100329961719</v>
      </c>
      <c r="B991" s="12">
        <f t="shared" si="284"/>
        <v>36.298627551062047</v>
      </c>
      <c r="C991" s="57" t="str">
        <f t="shared" si="268"/>
        <v>3.60559253603853-431.748366333334i</v>
      </c>
      <c r="D991" s="57" t="str">
        <f t="shared" si="269"/>
        <v>3.47083329877681-292.306977601273i</v>
      </c>
      <c r="E991" s="57" t="str">
        <f t="shared" si="270"/>
        <v>162.469558492632+0.0216614380203433i</v>
      </c>
      <c r="F991" s="57" t="str">
        <f t="shared" si="271"/>
        <v>3.07957956149493-5486.2358080253i</v>
      </c>
      <c r="G991" s="57" t="str">
        <f t="shared" si="272"/>
        <v>0.999999994127559-0.0000766318566586553i</v>
      </c>
      <c r="H991" s="57" t="str">
        <f t="shared" si="273"/>
        <v>550.007496885994-0.417868091700626i</v>
      </c>
      <c r="I991" s="57" t="str">
        <f t="shared" si="274"/>
        <v>-4.05370851742416-20429.7949272299i</v>
      </c>
      <c r="K991" s="57" t="str">
        <f t="shared" si="275"/>
        <v>0.0090907799297492-0.0000332337782490331i</v>
      </c>
      <c r="L991" s="57" t="str">
        <f t="shared" si="276"/>
        <v>0.00075-18.2691644548646i</v>
      </c>
      <c r="M991" s="57" t="str">
        <f t="shared" si="277"/>
        <v>0.00075-2.878544819569i</v>
      </c>
      <c r="N991" s="57">
        <f t="shared" si="278"/>
        <v>90.478474150084651</v>
      </c>
      <c r="O991" s="57">
        <f t="shared" si="279"/>
        <v>52.704916932181703</v>
      </c>
      <c r="P991" s="371">
        <f t="shared" si="280"/>
        <v>52.704916932181703</v>
      </c>
      <c r="Q991" s="371">
        <f t="shared" si="281"/>
        <v>-89.521525849915349</v>
      </c>
      <c r="R991" s="12">
        <f t="shared" si="282"/>
        <v>90.478474150084651</v>
      </c>
      <c r="S991" s="57">
        <f t="shared" si="283"/>
        <v>3.629862755106205E-2</v>
      </c>
      <c r="T991" s="12">
        <f t="shared" si="266"/>
        <v>52.704916932181703</v>
      </c>
    </row>
    <row r="992" spans="1:20" x14ac:dyDescent="0.3">
      <c r="A992" s="57">
        <f t="shared" si="267"/>
        <v>228.93767311215575</v>
      </c>
      <c r="B992" s="12">
        <f t="shared" si="284"/>
        <v>36.436562335756086</v>
      </c>
      <c r="C992" s="57" t="str">
        <f t="shared" si="268"/>
        <v>3.60559216732611-430.11402974039i</v>
      </c>
      <c r="D992" s="57" t="str">
        <f t="shared" si="269"/>
        <v>3.47083329851369-291.200418647471i</v>
      </c>
      <c r="E992" s="57" t="str">
        <f t="shared" si="270"/>
        <v>162.469558656581+0.0217437522457019i</v>
      </c>
      <c r="F992" s="57" t="str">
        <f t="shared" si="271"/>
        <v>3.07957956135722-5465.46703508891i</v>
      </c>
      <c r="G992" s="57" t="str">
        <f t="shared" si="272"/>
        <v>0.999999994082843-0.0000769230577105185i</v>
      </c>
      <c r="H992" s="57" t="str">
        <f t="shared" si="273"/>
        <v>550.007553970071-0.419456311578369i</v>
      </c>
      <c r="I992" s="57" t="str">
        <f t="shared" si="274"/>
        <v>-4.0537192158512-20352.4577810651i</v>
      </c>
      <c r="K992" s="57" t="str">
        <f t="shared" si="275"/>
        <v>0.00909077894627428-0.0000333600627681976i</v>
      </c>
      <c r="L992" s="57" t="str">
        <f t="shared" si="276"/>
        <v>0.00075-18.2000044380002i</v>
      </c>
      <c r="M992" s="57" t="str">
        <f t="shared" si="277"/>
        <v>0.00075-2.86764775808826i</v>
      </c>
      <c r="N992" s="57">
        <f t="shared" si="278"/>
        <v>90.48029211013872</v>
      </c>
      <c r="O992" s="57">
        <f t="shared" si="279"/>
        <v>52.671977357000451</v>
      </c>
      <c r="P992" s="371">
        <f t="shared" si="280"/>
        <v>52.671977357000451</v>
      </c>
      <c r="Q992" s="371">
        <f t="shared" si="281"/>
        <v>-89.51970788986128</v>
      </c>
      <c r="R992" s="12">
        <f t="shared" si="282"/>
        <v>90.48029211013872</v>
      </c>
      <c r="S992" s="57">
        <f t="shared" si="283"/>
        <v>3.6436562335756088E-2</v>
      </c>
      <c r="T992" s="12">
        <f t="shared" si="266"/>
        <v>52.671977357000451</v>
      </c>
    </row>
    <row r="993" spans="1:20" x14ac:dyDescent="0.3">
      <c r="A993" s="57">
        <f t="shared" si="267"/>
        <v>229.80763626998191</v>
      </c>
      <c r="B993" s="12">
        <f t="shared" si="284"/>
        <v>36.575021272631957</v>
      </c>
      <c r="C993" s="57" t="str">
        <f t="shared" si="268"/>
        <v>3.60559179580621-428.48588048214i</v>
      </c>
      <c r="D993" s="57" t="str">
        <f t="shared" si="269"/>
        <v>3.47083329824856-290.098048709455i</v>
      </c>
      <c r="E993" s="57" t="str">
        <f t="shared" si="270"/>
        <v>162.469558821778+0.0218263792738239i</v>
      </c>
      <c r="F993" s="57" t="str">
        <f t="shared" si="271"/>
        <v>3.07957956121847-5444.77688473073i</v>
      </c>
      <c r="G993" s="57" t="str">
        <f t="shared" si="272"/>
        <v>0.999999994037787-0.0000772153653263395i</v>
      </c>
      <c r="H993" s="57" t="str">
        <f t="shared" si="273"/>
        <v>550.007611488808-0.421050570366548i</v>
      </c>
      <c r="I993" s="57" t="str">
        <f t="shared" si="274"/>
        <v>-4.05372999574447-20275.4134118384i</v>
      </c>
      <c r="K993" s="57" t="str">
        <f t="shared" si="275"/>
        <v>0.00909077795531092-0.0000334868271246133i</v>
      </c>
      <c r="L993" s="57" t="str">
        <f t="shared" si="276"/>
        <v>0.00075-18.1311062343098i</v>
      </c>
      <c r="M993" s="57" t="str">
        <f t="shared" si="277"/>
        <v>0.00075-2.85679194868327i</v>
      </c>
      <c r="N993" s="57">
        <f t="shared" si="278"/>
        <v>90.482116975675268</v>
      </c>
      <c r="O993" s="57">
        <f t="shared" si="279"/>
        <v>52.639037814188605</v>
      </c>
      <c r="P993" s="371">
        <f t="shared" si="280"/>
        <v>52.639037814188605</v>
      </c>
      <c r="Q993" s="371">
        <f t="shared" si="281"/>
        <v>-89.517883024324732</v>
      </c>
      <c r="R993" s="12">
        <f t="shared" si="282"/>
        <v>90.482116975675268</v>
      </c>
      <c r="S993" s="57">
        <f t="shared" si="283"/>
        <v>3.6575021272631958E-2</v>
      </c>
      <c r="T993" s="12">
        <f t="shared" si="266"/>
        <v>52.639037814188605</v>
      </c>
    </row>
    <row r="994" spans="1:20" x14ac:dyDescent="0.3">
      <c r="A994" s="57">
        <f t="shared" si="267"/>
        <v>230.68090528780786</v>
      </c>
      <c r="B994" s="12">
        <f t="shared" si="284"/>
        <v>36.714006353467958</v>
      </c>
      <c r="C994" s="57" t="str">
        <f t="shared" si="268"/>
        <v>3.60559142145748-426.863895137115i</v>
      </c>
      <c r="D994" s="57" t="str">
        <f t="shared" si="269"/>
        <v>3.4708332979814-288.999851929263i</v>
      </c>
      <c r="E994" s="57" t="str">
        <f t="shared" si="270"/>
        <v>162.469558988233+0.0219093202934591i</v>
      </c>
      <c r="F994" s="57" t="str">
        <f t="shared" si="271"/>
        <v>3.07957956107866-5424.16505931597i</v>
      </c>
      <c r="G994" s="57" t="str">
        <f t="shared" si="272"/>
        <v>0.999999993992388-0.0000775087837110607i</v>
      </c>
      <c r="H994" s="57" t="str">
        <f t="shared" si="273"/>
        <v>550.007669445504-0.422650891054964i</v>
      </c>
      <c r="I994" s="57" t="str">
        <f t="shared" si="274"/>
        <v>-4.05374085772036-20198.6607112401i</v>
      </c>
      <c r="K994" s="57" t="str">
        <f t="shared" si="275"/>
        <v>0.00909077695680225-0.0000336140731411609i</v>
      </c>
      <c r="L994" s="57" t="str">
        <f t="shared" si="276"/>
        <v>0.00075-18.0624688526696i</v>
      </c>
      <c r="M994" s="57" t="str">
        <f t="shared" si="277"/>
        <v>0.00075-2.84597723518955i</v>
      </c>
      <c r="N994" s="57">
        <f t="shared" si="278"/>
        <v>90.483948772903474</v>
      </c>
      <c r="O994" s="57">
        <f t="shared" si="279"/>
        <v>52.606098303992681</v>
      </c>
      <c r="P994" s="371">
        <f t="shared" si="280"/>
        <v>52.606098303992681</v>
      </c>
      <c r="Q994" s="371">
        <f t="shared" si="281"/>
        <v>-89.516051227096526</v>
      </c>
      <c r="R994" s="12">
        <f t="shared" si="282"/>
        <v>90.483948772903474</v>
      </c>
      <c r="S994" s="57">
        <f t="shared" si="283"/>
        <v>3.6714006353467957E-2</v>
      </c>
      <c r="T994" s="12">
        <f t="shared" si="266"/>
        <v>52.606098303992681</v>
      </c>
    </row>
    <row r="995" spans="1:20" x14ac:dyDescent="0.3">
      <c r="A995" s="57">
        <f t="shared" si="267"/>
        <v>231.55749272790155</v>
      </c>
      <c r="B995" s="12">
        <f t="shared" si="284"/>
        <v>36.853519577611138</v>
      </c>
      <c r="C995" s="57" t="str">
        <f t="shared" si="268"/>
        <v>3.60559104425839-425.248050372506i</v>
      </c>
      <c r="D995" s="57" t="str">
        <f t="shared" si="269"/>
        <v>3.4708332977122-287.905812508964i</v>
      </c>
      <c r="E995" s="57" t="str">
        <f t="shared" si="270"/>
        <v>162.469559155956+0.0219925764978758i</v>
      </c>
      <c r="F995" s="57" t="str">
        <f t="shared" si="271"/>
        <v>3.07957956093778-5403.63126233661i</v>
      </c>
      <c r="G995" s="57" t="str">
        <f t="shared" si="272"/>
        <v>0.999999993946644-0.0000778033170856037i</v>
      </c>
      <c r="H995" s="57" t="str">
        <f t="shared" si="273"/>
        <v>550.007727843502-0.424257296721456i</v>
      </c>
      <c r="I995" s="57" t="str">
        <f t="shared" si="274"/>
        <v>-4.05375180240684-20122.1985751572i</v>
      </c>
      <c r="K995" s="57" t="str">
        <f t="shared" si="275"/>
        <v>0.0090907759506907-0.0000337418026476393i</v>
      </c>
      <c r="L995" s="57" t="str">
        <f t="shared" si="276"/>
        <v>0.00075-17.9940913057079i</v>
      </c>
      <c r="M995" s="57" t="str">
        <f t="shared" si="277"/>
        <v>0.00075-2.83520346203381i</v>
      </c>
      <c r="N995" s="57">
        <f t="shared" si="278"/>
        <v>90.485787528131809</v>
      </c>
      <c r="O995" s="57">
        <f t="shared" si="279"/>
        <v>52.57315882666083</v>
      </c>
      <c r="P995" s="371">
        <f t="shared" si="280"/>
        <v>52.57315882666083</v>
      </c>
      <c r="Q995" s="371">
        <f t="shared" si="281"/>
        <v>-89.514212471868191</v>
      </c>
      <c r="R995" s="12">
        <f t="shared" si="282"/>
        <v>90.485787528131809</v>
      </c>
      <c r="S995" s="57">
        <f t="shared" si="283"/>
        <v>3.6853519577611141E-2</v>
      </c>
      <c r="T995" s="12">
        <f t="shared" si="266"/>
        <v>52.57315882666083</v>
      </c>
    </row>
    <row r="996" spans="1:20" x14ac:dyDescent="0.3">
      <c r="A996" s="57">
        <f t="shared" si="267"/>
        <v>232.43741120026755</v>
      </c>
      <c r="B996" s="12">
        <f t="shared" si="284"/>
        <v>36.993562952006059</v>
      </c>
      <c r="C996" s="57" t="str">
        <f t="shared" si="268"/>
        <v>3.60559066418724-423.638322943846i</v>
      </c>
      <c r="D996" s="57" t="str">
        <f t="shared" si="269"/>
        <v>3.47083329744096-286.815914710436i</v>
      </c>
      <c r="E996" s="57" t="str">
        <f t="shared" si="270"/>
        <v>162.469559324956+0.0220761490848789i</v>
      </c>
      <c r="F996" s="57" t="str">
        <f t="shared" si="271"/>
        <v>3.07957956079584-5383.1751984071i</v>
      </c>
      <c r="G996" s="57" t="str">
        <f t="shared" si="272"/>
        <v>0.999999993900551-0.0000780989696869292i</v>
      </c>
      <c r="H996" s="57" t="str">
        <f t="shared" si="273"/>
        <v>550.007786686159-0.425869810531945i</v>
      </c>
      <c r="I996" s="57" t="str">
        <f t="shared" si="274"/>
        <v>-4.05376283043314-20046.0259036561i</v>
      </c>
      <c r="K996" s="57" t="str">
        <f t="shared" si="275"/>
        <v>0.00909077493691841-0.0000338700174807963i</v>
      </c>
      <c r="L996" s="57" t="str">
        <f t="shared" si="276"/>
        <v>0.00075-17.9259726097908i</v>
      </c>
      <c r="M996" s="57" t="str">
        <f t="shared" si="277"/>
        <v>0.00075-2.82447047423173i</v>
      </c>
      <c r="N996" s="57">
        <f t="shared" si="278"/>
        <v>90.487633267768246</v>
      </c>
      <c r="O996" s="57">
        <f t="shared" si="279"/>
        <v>52.540219382443283</v>
      </c>
      <c r="P996" s="371">
        <f t="shared" si="280"/>
        <v>52.540219382443283</v>
      </c>
      <c r="Q996" s="371">
        <f t="shared" si="281"/>
        <v>-89.512366732231754</v>
      </c>
      <c r="R996" s="12">
        <f t="shared" si="282"/>
        <v>90.487633267768246</v>
      </c>
      <c r="S996" s="57">
        <f t="shared" si="283"/>
        <v>3.6993562952006058E-2</v>
      </c>
      <c r="T996" s="12">
        <f t="shared" si="266"/>
        <v>52.540219382443283</v>
      </c>
    </row>
    <row r="997" spans="1:20" x14ac:dyDescent="0.3">
      <c r="A997" s="57">
        <f t="shared" si="267"/>
        <v>233.32067336282856</v>
      </c>
      <c r="B997" s="12">
        <f t="shared" si="284"/>
        <v>37.13413849122368</v>
      </c>
      <c r="C997" s="57" t="str">
        <f t="shared" si="268"/>
        <v>3.60559028122217-422.034689694663i</v>
      </c>
      <c r="D997" s="57" t="str">
        <f t="shared" si="269"/>
        <v>3.47083329716767-285.730142855132i</v>
      </c>
      <c r="E997" s="57" t="str">
        <f t="shared" si="270"/>
        <v>162.469559495243+0.0221600392568249i</v>
      </c>
      <c r="F997" s="57" t="str">
        <f t="shared" si="271"/>
        <v>3.07957956065281-5362.79657326007i</v>
      </c>
      <c r="G997" s="57" t="str">
        <f t="shared" si="272"/>
        <v>0.999999993854107-0.0000783957457680985i</v>
      </c>
      <c r="H997" s="57" t="str">
        <f t="shared" si="273"/>
        <v>550.007845976863-0.427488455740891i</v>
      </c>
      <c r="I997" s="57" t="str">
        <f t="shared" si="274"/>
        <v>-4.0537739424338-19970.1416009674i</v>
      </c>
      <c r="K997" s="57" t="str">
        <f t="shared" si="275"/>
        <v>0.00909077391542705-0.0000339987194843533i</v>
      </c>
      <c r="L997" s="57" t="str">
        <f t="shared" si="276"/>
        <v>0.00075-17.8581117850077i</v>
      </c>
      <c r="M997" s="57" t="str">
        <f t="shared" si="277"/>
        <v>0.00075-2.81377811738567i</v>
      </c>
      <c r="N997" s="57">
        <f t="shared" si="278"/>
        <v>90.489486018320846</v>
      </c>
      <c r="O997" s="57">
        <f t="shared" si="279"/>
        <v>52.507279971592041</v>
      </c>
      <c r="P997" s="371">
        <f t="shared" si="280"/>
        <v>52.507279971592041</v>
      </c>
      <c r="Q997" s="371">
        <f t="shared" si="281"/>
        <v>-89.510513981679154</v>
      </c>
      <c r="R997" s="12">
        <f t="shared" si="282"/>
        <v>90.489486018320846</v>
      </c>
      <c r="S997" s="57">
        <f t="shared" si="283"/>
        <v>3.7134138491223684E-2</v>
      </c>
      <c r="T997" s="12">
        <f t="shared" si="266"/>
        <v>52.507279971592041</v>
      </c>
    </row>
    <row r="998" spans="1:20" x14ac:dyDescent="0.3">
      <c r="A998" s="57">
        <f t="shared" si="267"/>
        <v>234.20729192160729</v>
      </c>
      <c r="B998" s="12">
        <f t="shared" si="284"/>
        <v>37.275248217490329</v>
      </c>
      <c r="C998" s="57" t="str">
        <f t="shared" si="268"/>
        <v>3.60558989534115-420.437127556156i</v>
      </c>
      <c r="D998" s="57" t="str">
        <f t="shared" si="269"/>
        <v>3.47083329689231-284.64848132386i</v>
      </c>
      <c r="E998" s="57" t="str">
        <f t="shared" si="270"/>
        <v>162.469559666826+0.0222442482206404i</v>
      </c>
      <c r="F998" s="57" t="str">
        <f t="shared" si="271"/>
        <v>3.0795795605087-5342.49509374219i</v>
      </c>
      <c r="G998" s="57" t="str">
        <f t="shared" si="272"/>
        <v>0.999999993807309-0.0000786936495983347i</v>
      </c>
      <c r="H998" s="57" t="str">
        <f t="shared" si="273"/>
        <v>550.007905719023-0.429113255691619i</v>
      </c>
      <c r="I998" s="57" t="str">
        <f t="shared" si="274"/>
        <v>-4.0537851390483-19894.5445754699i</v>
      </c>
      <c r="K998" s="57" t="str">
        <f t="shared" si="275"/>
        <v>0.00909077288615787-0.0000341279105090319i</v>
      </c>
      <c r="L998" s="57" t="str">
        <f t="shared" si="276"/>
        <v>0.00075-17.7905078551581i</v>
      </c>
      <c r="M998" s="57" t="str">
        <f t="shared" si="277"/>
        <v>0.00075-2.80312623768248i</v>
      </c>
      <c r="N998" s="57">
        <f t="shared" si="278"/>
        <v>90.491345806397959</v>
      </c>
      <c r="O998" s="57">
        <f t="shared" si="279"/>
        <v>52.474340594361138</v>
      </c>
      <c r="P998" s="371">
        <f t="shared" si="280"/>
        <v>52.474340594361138</v>
      </c>
      <c r="Q998" s="371">
        <f t="shared" si="281"/>
        <v>-89.508654193602041</v>
      </c>
      <c r="R998" s="12">
        <f t="shared" si="282"/>
        <v>90.491345806397959</v>
      </c>
      <c r="S998" s="57">
        <f t="shared" si="283"/>
        <v>3.7275248217490328E-2</v>
      </c>
      <c r="T998" s="12">
        <f t="shared" si="266"/>
        <v>52.474340594361138</v>
      </c>
    </row>
    <row r="999" spans="1:20" x14ac:dyDescent="0.3">
      <c r="A999" s="57">
        <f t="shared" si="267"/>
        <v>235.09727963090941</v>
      </c>
      <c r="B999" s="12">
        <f t="shared" si="284"/>
        <v>37.416894160716794</v>
      </c>
      <c r="C999" s="57" t="str">
        <f t="shared" si="268"/>
        <v>3.60558950652188-418.845613546855i</v>
      </c>
      <c r="D999" s="57" t="str">
        <f t="shared" si="269"/>
        <v>3.47083329661481-283.570914556555i</v>
      </c>
      <c r="E999" s="57" t="str">
        <f t="shared" si="270"/>
        <v>162.469559839716+0.0223287771878405i</v>
      </c>
      <c r="F999" s="57" t="str">
        <f t="shared" si="271"/>
        <v>3.07957956036349-5322.27046780983i</v>
      </c>
      <c r="G999" s="57" t="str">
        <f t="shared" si="272"/>
        <v>0.999999993760156-0.0000789926854630835i</v>
      </c>
      <c r="H999" s="57" t="str">
        <f t="shared" si="273"/>
        <v>550.007965916078-0.430744233816672i</v>
      </c>
      <c r="I999" s="57" t="str">
        <f t="shared" si="274"/>
        <v>-4.05379642092122-19819.2337396751i</v>
      </c>
      <c r="K999" s="57" t="str">
        <f t="shared" si="275"/>
        <v>0.00909077184905161-0.0000342575924125802i</v>
      </c>
      <c r="L999" s="57" t="str">
        <f t="shared" si="276"/>
        <v>0.00075-17.7231598477367i</v>
      </c>
      <c r="M999" s="57" t="str">
        <f t="shared" si="277"/>
        <v>0.00075-2.79251468189129i</v>
      </c>
      <c r="N999" s="57">
        <f t="shared" si="278"/>
        <v>90.493212658708657</v>
      </c>
      <c r="O999" s="57">
        <f t="shared" si="279"/>
        <v>52.44140125100644</v>
      </c>
      <c r="P999" s="371">
        <f t="shared" si="280"/>
        <v>52.44140125100644</v>
      </c>
      <c r="Q999" s="371">
        <f t="shared" si="281"/>
        <v>-89.506787341291343</v>
      </c>
      <c r="R999" s="12">
        <f t="shared" si="282"/>
        <v>90.493212658708657</v>
      </c>
      <c r="S999" s="57">
        <f t="shared" si="283"/>
        <v>3.7416894160716793E-2</v>
      </c>
      <c r="T999" s="12">
        <f t="shared" si="266"/>
        <v>52.44140125100644</v>
      </c>
    </row>
    <row r="1000" spans="1:20" x14ac:dyDescent="0.3">
      <c r="A1000" s="57">
        <f t="shared" si="267"/>
        <v>235.99064929350689</v>
      </c>
      <c r="B1000" s="12">
        <f t="shared" si="284"/>
        <v>37.559078358527522</v>
      </c>
      <c r="C1000" s="57" t="str">
        <f t="shared" si="268"/>
        <v>3.60558911474214-417.260124772298i</v>
      </c>
      <c r="D1000" s="57" t="str">
        <f t="shared" si="269"/>
        <v>3.47083329633522-282.497427052056i</v>
      </c>
      <c r="E1000" s="57" t="str">
        <f t="shared" si="270"/>
        <v>162.469560013923+0.0224136273745445i</v>
      </c>
      <c r="F1000" s="57" t="str">
        <f t="shared" si="271"/>
        <v>3.07957956021716-5302.12240452494i</v>
      </c>
      <c r="G1000" s="57" t="str">
        <f t="shared" si="272"/>
        <v>0.999999993712643-0.0000792928576640758i</v>
      </c>
      <c r="H1000" s="57" t="str">
        <f t="shared" si="273"/>
        <v>550.008026571489-0.432381413638096i</v>
      </c>
      <c r="I1000" s="57" t="str">
        <f t="shared" si="274"/>
        <v>-4.05380778870031-19744.208010211i</v>
      </c>
      <c r="K1000" s="57" t="str">
        <f t="shared" si="275"/>
        <v>0.00909077080404866-0.0000343877670598003i</v>
      </c>
      <c r="L1000" s="57" t="str">
        <f t="shared" si="276"/>
        <v>0.00075-17.6560667939198i</v>
      </c>
      <c r="M1000" s="57" t="str">
        <f t="shared" si="277"/>
        <v>0.00075-2.78194329736132i</v>
      </c>
      <c r="N1000" s="57">
        <f t="shared" si="278"/>
        <v>90.495086602063168</v>
      </c>
      <c r="O1000" s="57">
        <f t="shared" si="279"/>
        <v>52.408461941785859</v>
      </c>
      <c r="P1000" s="371">
        <f t="shared" si="280"/>
        <v>52.408461941785859</v>
      </c>
      <c r="Q1000" s="371">
        <f t="shared" si="281"/>
        <v>-89.504913397936832</v>
      </c>
      <c r="R1000" s="12">
        <f t="shared" si="282"/>
        <v>90.495086602063168</v>
      </c>
      <c r="S1000" s="57">
        <f t="shared" si="283"/>
        <v>3.7559078358527523E-2</v>
      </c>
      <c r="T1000" s="12">
        <f t="shared" si="266"/>
        <v>52.408461941785859</v>
      </c>
    </row>
    <row r="1001" spans="1:20" x14ac:dyDescent="0.3">
      <c r="A1001" s="57">
        <f t="shared" si="267"/>
        <v>236.88741376082226</v>
      </c>
      <c r="B1001" s="12">
        <f t="shared" si="284"/>
        <v>37.70180285628993</v>
      </c>
      <c r="C1001" s="57" t="str">
        <f t="shared" si="268"/>
        <v>3.60558871997932-415.680638424696i</v>
      </c>
      <c r="D1001" s="57" t="str">
        <f t="shared" si="269"/>
        <v>3.47083329605352-281.428003367888i</v>
      </c>
      <c r="E1001" s="57" t="str">
        <f t="shared" si="270"/>
        <v>162.469560189456+0.022498800001495i</v>
      </c>
      <c r="F1001" s="57" t="str">
        <f t="shared" si="271"/>
        <v>3.07957956006973-5282.05061405092i</v>
      </c>
      <c r="G1001" s="57" t="str">
        <f t="shared" si="272"/>
        <v>0.999999993664768-0.0000795941705193888i</v>
      </c>
      <c r="H1001" s="57" t="str">
        <f t="shared" si="273"/>
        <v>550.008087688751-0.434024818767936i</v>
      </c>
      <c r="I1001" s="57" t="str">
        <f t="shared" si="274"/>
        <v>-4.05381924304182-19669.4663078077i</v>
      </c>
      <c r="K1001" s="57" t="str">
        <f t="shared" si="275"/>
        <v>0.00909076975108883-0.0000345184363225732i</v>
      </c>
      <c r="L1001" s="57" t="str">
        <f t="shared" si="276"/>
        <v>0.00075-17.5892277285513i</v>
      </c>
      <c r="M1001" s="57" t="str">
        <f t="shared" si="277"/>
        <v>0.00075-2.77141193201965i</v>
      </c>
      <c r="N1001" s="57">
        <f t="shared" si="278"/>
        <v>90.496967663373226</v>
      </c>
      <c r="O1001" s="57">
        <f t="shared" si="279"/>
        <v>52.375522666959178</v>
      </c>
      <c r="P1001" s="371">
        <f t="shared" si="280"/>
        <v>52.375522666959178</v>
      </c>
      <c r="Q1001" s="371">
        <f t="shared" si="281"/>
        <v>-89.503032336626774</v>
      </c>
      <c r="R1001" s="12">
        <f t="shared" si="282"/>
        <v>90.496967663373226</v>
      </c>
      <c r="S1001" s="57">
        <f t="shared" si="283"/>
        <v>3.7701802856289927E-2</v>
      </c>
      <c r="T1001" s="12">
        <f t="shared" si="266"/>
        <v>52.375522666959178</v>
      </c>
    </row>
    <row r="1002" spans="1:20" x14ac:dyDescent="0.3">
      <c r="A1002" s="57">
        <f t="shared" si="267"/>
        <v>237.78758593311341</v>
      </c>
      <c r="B1002" s="12">
        <f t="shared" si="284"/>
        <v>37.845069707143836</v>
      </c>
      <c r="C1002" s="57" t="str">
        <f t="shared" si="268"/>
        <v>3.60558832221067-414.107131782605i</v>
      </c>
      <c r="D1002" s="57" t="str">
        <f t="shared" si="269"/>
        <v>3.47083329576966-280.36262812003i</v>
      </c>
      <c r="E1002" s="57" t="str">
        <f t="shared" si="270"/>
        <v>162.469560366326+0.0225842962940732i</v>
      </c>
      <c r="F1002" s="57" t="str">
        <f t="shared" si="271"/>
        <v>3.07957955992118-5262.05480764828i</v>
      </c>
      <c r="G1002" s="57" t="str">
        <f t="shared" si="272"/>
        <v>0.999999993616529-0.0000798966283635083i</v>
      </c>
      <c r="H1002" s="57" t="str">
        <f t="shared" si="273"/>
        <v>550.00814927138-0.435674472908423i</v>
      </c>
      <c r="I1002" s="57" t="str">
        <f t="shared" si="274"/>
        <v>-4.0538307846047-19595.0075572806i</v>
      </c>
      <c r="K1002" s="57" t="str">
        <f t="shared" si="275"/>
        <v>0.00909076869011151-0.0000346496020798876i</v>
      </c>
      <c r="L1002" s="57" t="str">
        <f t="shared" si="276"/>
        <v>0.00075-17.5226416901288i</v>
      </c>
      <c r="M1002" s="57" t="str">
        <f t="shared" si="277"/>
        <v>0.00075-2.76092043436904i</v>
      </c>
      <c r="N1002" s="57">
        <f t="shared" si="278"/>
        <v>90.498855869652346</v>
      </c>
      <c r="O1002" s="57">
        <f t="shared" si="279"/>
        <v>52.342583426788181</v>
      </c>
      <c r="P1002" s="371">
        <f t="shared" si="280"/>
        <v>52.342583426788181</v>
      </c>
      <c r="Q1002" s="371">
        <f t="shared" si="281"/>
        <v>-89.501144130347654</v>
      </c>
      <c r="R1002" s="12">
        <f t="shared" si="282"/>
        <v>90.498855869652346</v>
      </c>
      <c r="S1002" s="57">
        <f t="shared" si="283"/>
        <v>3.7845069707143839E-2</v>
      </c>
      <c r="T1002" s="12">
        <f t="shared" si="266"/>
        <v>52.342583426788181</v>
      </c>
    </row>
    <row r="1003" spans="1:20" x14ac:dyDescent="0.3">
      <c r="A1003" s="57">
        <f t="shared" si="267"/>
        <v>238.69117875965924</v>
      </c>
      <c r="B1003" s="12">
        <f t="shared" si="284"/>
        <v>37.988880972030984</v>
      </c>
      <c r="C1003" s="57" t="str">
        <f t="shared" si="268"/>
        <v>3.60558792141331-412.539582210608i</v>
      </c>
      <c r="D1003" s="57" t="str">
        <f t="shared" si="269"/>
        <v>3.47083329548362-279.301285982702i</v>
      </c>
      <c r="E1003" s="57" t="str">
        <f t="shared" si="270"/>
        <v>162.469560544542+0.022670117482319i</v>
      </c>
      <c r="F1003" s="57" t="str">
        <f t="shared" si="271"/>
        <v>3.07957955977149-5242.13469767065i</v>
      </c>
      <c r="G1003" s="57" t="str">
        <f t="shared" si="272"/>
        <v>0.999999993567922-0.0000802002355473913i</v>
      </c>
      <c r="H1003" s="57" t="str">
        <f t="shared" si="273"/>
        <v>550.008211322912-0.437330399852306i</v>
      </c>
      <c r="I1003" s="57" t="str">
        <f t="shared" si="274"/>
        <v>-4.05384241405055-19520.8306875154i</v>
      </c>
      <c r="K1003" s="57" t="str">
        <f t="shared" si="275"/>
        <v>0.0090907676210558-0.0000347812662178669i</v>
      </c>
      <c r="L1003" s="57" t="str">
        <f t="shared" si="276"/>
        <v>0.00075-17.4563077207898i</v>
      </c>
      <c r="M1003" s="57" t="str">
        <f t="shared" si="277"/>
        <v>0.00075-2.75046865348579i</v>
      </c>
      <c r="N1003" s="57">
        <f t="shared" si="278"/>
        <v>90.5007512480164</v>
      </c>
      <c r="O1003" s="57">
        <f t="shared" si="279"/>
        <v>52.309644221536743</v>
      </c>
      <c r="P1003" s="371">
        <f t="shared" si="280"/>
        <v>52.309644221536743</v>
      </c>
      <c r="Q1003" s="371">
        <f t="shared" si="281"/>
        <v>-89.4992487519836</v>
      </c>
      <c r="R1003" s="12">
        <f t="shared" si="282"/>
        <v>90.5007512480164</v>
      </c>
      <c r="S1003" s="57">
        <f t="shared" si="283"/>
        <v>3.7988880972030986E-2</v>
      </c>
      <c r="T1003" s="12">
        <f t="shared" si="266"/>
        <v>52.309644221536743</v>
      </c>
    </row>
    <row r="1004" spans="1:20" x14ac:dyDescent="0.3">
      <c r="A1004" s="57">
        <f t="shared" si="267"/>
        <v>239.59820523894595</v>
      </c>
      <c r="B1004" s="12">
        <f t="shared" si="284"/>
        <v>38.133238719724702</v>
      </c>
      <c r="C1004" s="57" t="str">
        <f t="shared" si="268"/>
        <v>3.60558751756425-410.977967158974i</v>
      </c>
      <c r="D1004" s="57" t="str">
        <f t="shared" si="269"/>
        <v>3.47083329519542-278.243961688141i</v>
      </c>
      <c r="E1004" s="57" t="str">
        <f t="shared" si="270"/>
        <v>162.469560724116+0.0227562648009484i</v>
      </c>
      <c r="F1004" s="57" t="str">
        <f t="shared" si="271"/>
        <v>3.07957955962066-5222.28999756055i</v>
      </c>
      <c r="G1004" s="57" t="str">
        <f t="shared" si="272"/>
        <v>0.999999993518945-0.0000805049964385286i</v>
      </c>
      <c r="H1004" s="57" t="str">
        <f t="shared" si="273"/>
        <v>550.008273846925-0.438992623483464i</v>
      </c>
      <c r="I1004" s="57" t="str">
        <f t="shared" si="274"/>
        <v>-4.05385413205207-19446.9346314531i</v>
      </c>
      <c r="K1004" s="57" t="str">
        <f t="shared" si="275"/>
        <v>0.00909076654386004-0.0000349134306297932i</v>
      </c>
      <c r="L1004" s="57" t="str">
        <f t="shared" si="276"/>
        <v>0.00075-17.3902248662979i</v>
      </c>
      <c r="M1004" s="57" t="str">
        <f t="shared" si="277"/>
        <v>0.00075-2.74005643901753i</v>
      </c>
      <c r="N1004" s="57">
        <f t="shared" si="278"/>
        <v>90.502653825683822</v>
      </c>
      <c r="O1004" s="57">
        <f t="shared" si="279"/>
        <v>52.276705051470572</v>
      </c>
      <c r="P1004" s="371">
        <f t="shared" si="280"/>
        <v>52.276705051470572</v>
      </c>
      <c r="Q1004" s="371">
        <f t="shared" si="281"/>
        <v>-89.497346174316178</v>
      </c>
      <c r="R1004" s="12">
        <f t="shared" si="282"/>
        <v>90.502653825683822</v>
      </c>
      <c r="S1004" s="57">
        <f t="shared" si="283"/>
        <v>3.8133238719724703E-2</v>
      </c>
      <c r="T1004" s="12">
        <f t="shared" ref="T1004:T1067" si="285">P1004</f>
        <v>52.276705051470572</v>
      </c>
    </row>
    <row r="1005" spans="1:20" x14ac:dyDescent="0.3">
      <c r="A1005" s="57">
        <f t="shared" ref="A1005:A1068" si="286">2*PI()*B1005</f>
        <v>240.50867841885392</v>
      </c>
      <c r="B1005" s="12">
        <f t="shared" si="284"/>
        <v>38.278145026859654</v>
      </c>
      <c r="C1005" s="57" t="str">
        <f t="shared" ref="C1005:C1068" si="287">IMPRODUCT(D1005,E1005,$C$40,,K1005,$C$41)</f>
        <v>3.60558711064016-409.422264163351i</v>
      </c>
      <c r="D1005" s="57" t="str">
        <f t="shared" ref="D1005:D1068" si="288">IMDIV(IMPRODUCT($C$37,$C$38,COMPLEX(1,A1005/$C$38)),IMSUM(-1*A1005*A1005/$C$39,COMPLEX(0,1*A1005)))</f>
        <v>3.470833294905-277.190640026383i</v>
      </c>
      <c r="E1005" s="57" t="str">
        <f t="shared" ref="E1005:E1068" si="289">IMDIV(IMPRODUCT(IMSUM(F1005,G1005),$C$29,H1005),IMSUM(1,I1005))</f>
        <v>162.469560905057+0.0228427394893687i</v>
      </c>
      <c r="F1005" s="57" t="str">
        <f t="shared" ref="F1005:F1068" si="290">IMDIV(IMPRODUCT($C$14,$C$15,COMPLEX(1,A1005/$C$15)),IMSUM(-1*A1005*A1005/$C$16,COMPLEX(0,A1005)))</f>
        <v>3.07957955946868-5202.52042184532i</v>
      </c>
      <c r="G1005" s="57" t="str">
        <f t="shared" ref="G1005:G1068" si="291">IMDIV(1,COMPLEX(1,A1005*$C$9*$C$10))</f>
        <v>0.999999993469596-0.000080810915421007i</v>
      </c>
      <c r="H1005" s="57" t="str">
        <f t="shared" ref="H1005:H1068" si="292">IMDIV($C$3,IMSUM(K1005,COMPLEX(0,$C$28*A1005)))</f>
        <v>550.008336847012-0.440661167776878i</v>
      </c>
      <c r="I1005" s="57" t="str">
        <f t="shared" ref="I1005:I1068" si="293">IMPRODUCT(F1005,$C$29,H1005,$C$31)</f>
        <v>-4.05386593928048-19373.318326074i</v>
      </c>
      <c r="K1005" s="57" t="str">
        <f t="shared" ref="K1005:K1068" si="294">IF($C$26&lt;=0,IMDIV(1,IMSUM(IMDIV(1,L1005),1/$C$18)),IMDIV(1,IMSUM(IMDIV(1,L1005),1/$C$18,IMDIV(1,M1005))))</f>
        <v>0.00909076545846237-0.0000350460972161391i</v>
      </c>
      <c r="L1005" s="57" t="str">
        <f t="shared" ref="L1005:L1068" si="295">IMSUM($C$21/$C$22,IMDIV(1,COMPLEX(0,$C$20*$C$22*A1005)))</f>
        <v>0.00075-17.324392176029i</v>
      </c>
      <c r="M1005" s="57" t="str">
        <f t="shared" ref="M1005:M1068" si="296">IMSUM($C$25/$C$26,IMDIV(1,COMPLEX(0,$C$24*$C$26*A1005)))</f>
        <v>0.00075-2.72968364118104i</v>
      </c>
      <c r="N1005" s="57">
        <f t="shared" ref="N1005:N1068" si="297">ABS(R1005)</f>
        <v>90.504563629976147</v>
      </c>
      <c r="O1005" s="57">
        <f t="shared" ref="O1005:O1068" si="298">ABS(P1005)</f>
        <v>52.243765916857619</v>
      </c>
      <c r="P1005" s="371">
        <f t="shared" ref="P1005:P1068" si="299">20*LOG10(IMABS(C1005))</f>
        <v>52.243765916857619</v>
      </c>
      <c r="Q1005" s="371">
        <f t="shared" ref="Q1005:Q1068" si="300">IMARGUMENT(C1005)*180/PI()</f>
        <v>-89.495436370023853</v>
      </c>
      <c r="R1005" s="12">
        <f t="shared" ref="R1005:R1068" si="301">IF(Q1005&lt;0,Q1005+180,Q1005-180)</f>
        <v>90.504563629976147</v>
      </c>
      <c r="S1005" s="57">
        <f t="shared" ref="S1005:S1068" si="302">B1005/1000</f>
        <v>3.8278145026859653E-2</v>
      </c>
      <c r="T1005" s="12">
        <f t="shared" si="285"/>
        <v>52.243765916857619</v>
      </c>
    </row>
    <row r="1006" spans="1:20" x14ac:dyDescent="0.3">
      <c r="A1006" s="57">
        <f t="shared" si="286"/>
        <v>241.42261139684558</v>
      </c>
      <c r="B1006" s="12">
        <f t="shared" ref="B1006:B1069" si="303">B1005*(1+B$42)</f>
        <v>38.423601977961724</v>
      </c>
      <c r="C1006" s="57" t="str">
        <f t="shared" si="287"/>
        <v>3.60558670061776-407.872450844425i</v>
      </c>
      <c r="D1006" s="57" t="str">
        <f t="shared" si="288"/>
        <v>3.4708332946124-276.14130584504i</v>
      </c>
      <c r="E1006" s="57" t="str">
        <f t="shared" si="289"/>
        <v>162.469561087377+0.0229295427917001i</v>
      </c>
      <c r="F1006" s="57" t="str">
        <f t="shared" si="290"/>
        <v>3.07957955931554-5182.82568613296i</v>
      </c>
      <c r="G1006" s="57" t="str">
        <f t="shared" si="291"/>
        <v>0.99999999341987-0.0000811179968955732i</v>
      </c>
      <c r="H1006" s="57" t="str">
        <f t="shared" si="292"/>
        <v>550.0084003268-0.442336056799322i</v>
      </c>
      <c r="I1006" s="57" t="str">
        <f t="shared" si="293"/>
        <v>-4.05387783641696-19299.9807123828i</v>
      </c>
      <c r="K1006" s="57" t="str">
        <f t="shared" si="294"/>
        <v>0.00909076436480026-0.0000351792678845906i</v>
      </c>
      <c r="L1006" s="57" t="str">
        <f t="shared" si="295"/>
        <v>0.00075-17.2588087029578i</v>
      </c>
      <c r="M1006" s="57" t="str">
        <f t="shared" si="296"/>
        <v>0.00075-2.71935011076015i</v>
      </c>
      <c r="N1006" s="57">
        <f t="shared" si="297"/>
        <v>90.506480688318248</v>
      </c>
      <c r="O1006" s="57">
        <f t="shared" si="298"/>
        <v>52.210826817967657</v>
      </c>
      <c r="P1006" s="371">
        <f t="shared" si="299"/>
        <v>52.210826817967657</v>
      </c>
      <c r="Q1006" s="371">
        <f t="shared" si="300"/>
        <v>-89.493519311681752</v>
      </c>
      <c r="R1006" s="12">
        <f t="shared" si="301"/>
        <v>90.506480688318248</v>
      </c>
      <c r="S1006" s="57">
        <f t="shared" si="302"/>
        <v>3.8423601977961727E-2</v>
      </c>
      <c r="T1006" s="12">
        <f t="shared" si="285"/>
        <v>52.210826817967657</v>
      </c>
    </row>
    <row r="1007" spans="1:20" x14ac:dyDescent="0.3">
      <c r="A1007" s="57">
        <f t="shared" si="286"/>
        <v>242.34001732015361</v>
      </c>
      <c r="B1007" s="12">
        <f t="shared" si="303"/>
        <v>38.569611665477979</v>
      </c>
      <c r="C1007" s="57" t="str">
        <f t="shared" si="287"/>
        <v>3.60558628747335-406.328504907609i</v>
      </c>
      <c r="D1007" s="57" t="str">
        <f t="shared" si="288"/>
        <v>3.47083329431757-275.09594404909i</v>
      </c>
      <c r="E1007" s="57" t="str">
        <f t="shared" si="289"/>
        <v>162.469561271084+0.0230166759567904i</v>
      </c>
      <c r="F1007" s="57" t="str">
        <f t="shared" si="290"/>
        <v>3.07957955916125-5163.20550710811i</v>
      </c>
      <c r="G1007" s="57" t="str">
        <f t="shared" si="291"/>
        <v>0.999999993369767-0.0000814262452796966i</v>
      </c>
      <c r="H1007" s="57" t="str">
        <f t="shared" si="292"/>
        <v>550.008464289943-0.444017314709543i</v>
      </c>
      <c r="I1007" s="57" t="str">
        <f t="shared" si="293"/>
        <v>-4.05388982414676-19226.9207353936i</v>
      </c>
      <c r="K1007" s="57" t="str">
        <f t="shared" si="294"/>
        <v>0.0090907632628108-0.0000353129445500767i</v>
      </c>
      <c r="L1007" s="57" t="str">
        <f t="shared" si="295"/>
        <v>0.00075-17.1934735036439i</v>
      </c>
      <c r="M1007" s="57" t="str">
        <f t="shared" si="296"/>
        <v>0.00075-2.70905569910356i</v>
      </c>
      <c r="N1007" s="57">
        <f t="shared" si="297"/>
        <v>90.508405028238826</v>
      </c>
      <c r="O1007" s="57">
        <f t="shared" si="298"/>
        <v>52.177887755072561</v>
      </c>
      <c r="P1007" s="371">
        <f t="shared" si="299"/>
        <v>52.177887755072561</v>
      </c>
      <c r="Q1007" s="371">
        <f t="shared" si="300"/>
        <v>-89.491594971761174</v>
      </c>
      <c r="R1007" s="12">
        <f t="shared" si="301"/>
        <v>90.508405028238826</v>
      </c>
      <c r="S1007" s="57">
        <f t="shared" si="302"/>
        <v>3.8569611665477982E-2</v>
      </c>
      <c r="T1007" s="12">
        <f t="shared" si="285"/>
        <v>52.177887755072561</v>
      </c>
    </row>
    <row r="1008" spans="1:20" x14ac:dyDescent="0.3">
      <c r="A1008" s="57">
        <f t="shared" si="286"/>
        <v>243.26090938597019</v>
      </c>
      <c r="B1008" s="12">
        <f t="shared" si="303"/>
        <v>38.716176189806795</v>
      </c>
      <c r="C1008" s="57" t="str">
        <f t="shared" si="287"/>
        <v>3.60558587118313-404.790404142722i</v>
      </c>
      <c r="D1008" s="57" t="str">
        <f t="shared" si="288"/>
        <v>3.47083329402048-274.054539600652i</v>
      </c>
      <c r="E1008" s="57" t="str">
        <f t="shared" si="289"/>
        <v>162.46956145619+0.0231041402382355i</v>
      </c>
      <c r="F1008" s="57" t="str">
        <f t="shared" si="290"/>
        <v>3.07957955900578-5143.6596025279i</v>
      </c>
      <c r="G1008" s="57" t="str">
        <f t="shared" si="291"/>
        <v>0.999999993319281-0.000081735665007633i</v>
      </c>
      <c r="H1008" s="57" t="str">
        <f t="shared" si="292"/>
        <v>550.008528740123-0.44570496575862i</v>
      </c>
      <c r="I1008" s="57" t="str">
        <f t="shared" si="293"/>
        <v>-4.05390190315939-19154.137344114i</v>
      </c>
      <c r="K1008" s="57" t="str">
        <f t="shared" si="294"/>
        <v>0.00909076215243053-0.0000354471291347971i</v>
      </c>
      <c r="L1008" s="57" t="str">
        <f t="shared" si="295"/>
        <v>0.00075-17.1283856382187i</v>
      </c>
      <c r="M1008" s="57" t="str">
        <f t="shared" si="296"/>
        <v>0.00075-2.69880025812269i</v>
      </c>
      <c r="N1008" s="57">
        <f t="shared" si="297"/>
        <v>90.510336677370773</v>
      </c>
      <c r="O1008" s="57">
        <f t="shared" si="298"/>
        <v>52.144948728446316</v>
      </c>
      <c r="P1008" s="371">
        <f t="shared" si="299"/>
        <v>52.144948728446316</v>
      </c>
      <c r="Q1008" s="371">
        <f t="shared" si="300"/>
        <v>-89.489663322629227</v>
      </c>
      <c r="R1008" s="12">
        <f t="shared" si="301"/>
        <v>90.510336677370773</v>
      </c>
      <c r="S1008" s="57">
        <f t="shared" si="302"/>
        <v>3.8716176189806793E-2</v>
      </c>
      <c r="T1008" s="12">
        <f t="shared" si="285"/>
        <v>52.144948728446316</v>
      </c>
    </row>
    <row r="1009" spans="1:20" x14ac:dyDescent="0.3">
      <c r="A1009" s="57">
        <f t="shared" si="286"/>
        <v>244.18530084163689</v>
      </c>
      <c r="B1009" s="12">
        <f t="shared" si="303"/>
        <v>38.863297659328062</v>
      </c>
      <c r="C1009" s="57" t="str">
        <f t="shared" si="287"/>
        <v>3.60558545172321-403.258126423669i</v>
      </c>
      <c r="D1009" s="57" t="str">
        <f t="shared" si="288"/>
        <v>3.47083329372113-273.017077518772i</v>
      </c>
      <c r="E1009" s="57" t="str">
        <f t="shared" si="289"/>
        <v>162.469561642705+0.023191936894395i</v>
      </c>
      <c r="F1009" s="57" t="str">
        <f t="shared" si="290"/>
        <v>3.07957955884911-5124.18769121791i</v>
      </c>
      <c r="G1009" s="57" t="str">
        <f t="shared" si="291"/>
        <v>0.999999993268411-0.0000820462605304883i</v>
      </c>
      <c r="H1009" s="57" t="str">
        <f t="shared" si="292"/>
        <v>550.008593681043-0.447399034290337i</v>
      </c>
      <c r="I1009" s="57" t="str">
        <f t="shared" si="293"/>
        <v>-4.05391407414919-19081.6294915303i</v>
      </c>
      <c r="K1009" s="57" t="str">
        <f t="shared" si="294"/>
        <v>0.00909076103359566-0.0000355818235682488i</v>
      </c>
      <c r="L1009" s="57" t="str">
        <f t="shared" si="295"/>
        <v>0.00075-17.0635441703713i</v>
      </c>
      <c r="M1009" s="57" t="str">
        <f t="shared" si="296"/>
        <v>0.00075-2.68858364028959i</v>
      </c>
      <c r="N1009" s="57">
        <f t="shared" si="297"/>
        <v>90.512275663451604</v>
      </c>
      <c r="O1009" s="57">
        <f t="shared" si="298"/>
        <v>52.11200973836501</v>
      </c>
      <c r="P1009" s="371">
        <f t="shared" si="299"/>
        <v>52.11200973836501</v>
      </c>
      <c r="Q1009" s="371">
        <f t="shared" si="300"/>
        <v>-89.487724336548396</v>
      </c>
      <c r="R1009" s="12">
        <f t="shared" si="301"/>
        <v>90.512275663451604</v>
      </c>
      <c r="S1009" s="57">
        <f t="shared" si="302"/>
        <v>3.8863297659328062E-2</v>
      </c>
      <c r="T1009" s="12">
        <f t="shared" si="285"/>
        <v>52.11200973836501</v>
      </c>
    </row>
    <row r="1010" spans="1:20" x14ac:dyDescent="0.3">
      <c r="A1010" s="57">
        <f t="shared" si="286"/>
        <v>245.11320498483514</v>
      </c>
      <c r="B1010" s="12">
        <f t="shared" si="303"/>
        <v>39.010978190433512</v>
      </c>
      <c r="C1010" s="57" t="str">
        <f t="shared" si="287"/>
        <v>3.60558502906951-401.731649708128i</v>
      </c>
      <c r="D1010" s="57" t="str">
        <f t="shared" si="288"/>
        <v>3.4708332934195-271.983542879211i</v>
      </c>
      <c r="E1010" s="57" t="str">
        <f t="shared" si="289"/>
        <v>162.469561830642+0.0232800671884127i</v>
      </c>
      <c r="F1010" s="57" t="str">
        <f t="shared" si="290"/>
        <v>3.07957955869127-5104.78949306818i</v>
      </c>
      <c r="G1010" s="57" t="str">
        <f t="shared" si="291"/>
        <v>0.999999993217154-0.0000823580363162827i</v>
      </c>
      <c r="H1010" s="57" t="str">
        <f t="shared" si="292"/>
        <v>550.008659116439-0.449099544741568i</v>
      </c>
      <c r="I1010" s="57" t="str">
        <f t="shared" si="293"/>
        <v>-4.05392633781609-19009.3961345927i</v>
      </c>
      <c r="K1010" s="57" t="str">
        <f t="shared" si="294"/>
        <v>0.00909075990624183-0.0000357170297872544i</v>
      </c>
      <c r="L1010" s="57" t="str">
        <f t="shared" si="295"/>
        <v>0.00075-16.9989481673354i</v>
      </c>
      <c r="M1010" s="57" t="str">
        <f t="shared" si="296"/>
        <v>0.00075-2.67840569863478i</v>
      </c>
      <c r="N1010" s="57">
        <f t="shared" si="297"/>
        <v>90.514222014323735</v>
      </c>
      <c r="O1010" s="57">
        <f t="shared" si="298"/>
        <v>52.079070785106978</v>
      </c>
      <c r="P1010" s="371">
        <f t="shared" si="299"/>
        <v>52.079070785106978</v>
      </c>
      <c r="Q1010" s="371">
        <f t="shared" si="300"/>
        <v>-89.485777985676265</v>
      </c>
      <c r="R1010" s="12">
        <f t="shared" si="301"/>
        <v>90.514222014323735</v>
      </c>
      <c r="S1010" s="57">
        <f t="shared" si="302"/>
        <v>3.9010978190433511E-2</v>
      </c>
      <c r="T1010" s="12">
        <f t="shared" si="285"/>
        <v>52.079070785106978</v>
      </c>
    </row>
    <row r="1011" spans="1:20" x14ac:dyDescent="0.3">
      <c r="A1011" s="57">
        <f t="shared" si="286"/>
        <v>246.04463516377749</v>
      </c>
      <c r="B1011" s="12">
        <f t="shared" si="303"/>
        <v>39.159219907557159</v>
      </c>
      <c r="C1011" s="57" t="str">
        <f t="shared" si="287"/>
        <v>3.60558460319762-400.210952037208i</v>
      </c>
      <c r="D1011" s="57" t="str">
        <f t="shared" si="288"/>
        <v>3.47083329311559-270.953920814226i</v>
      </c>
      <c r="E1011" s="57" t="str">
        <f t="shared" si="289"/>
        <v>162.469562020008+0.0233685323882338i</v>
      </c>
      <c r="F1011" s="57" t="str">
        <f t="shared" si="290"/>
        <v>3.07957955853222-5085.46472902911i</v>
      </c>
      <c r="G1011" s="57" t="str">
        <f t="shared" si="291"/>
        <v>0.999999993165506-0.0000826709968500148i</v>
      </c>
      <c r="H1011" s="57" t="str">
        <f t="shared" si="292"/>
        <v>550.008725050078-0.450806521642641i</v>
      </c>
      <c r="I1011" s="57" t="str">
        <f t="shared" si="293"/>
        <v>-4.05393869486609-18937.4362342002i</v>
      </c>
      <c r="K1011" s="57" t="str">
        <f t="shared" si="294"/>
        <v>0.00909075877030414-0.000035852749735989i</v>
      </c>
      <c r="L1011" s="57" t="str">
        <f t="shared" si="295"/>
        <v>0.00075-16.9345966998759i</v>
      </c>
      <c r="M1011" s="57" t="str">
        <f t="shared" si="296"/>
        <v>0.00075-2.66826628674515i</v>
      </c>
      <c r="N1011" s="57">
        <f t="shared" si="297"/>
        <v>90.516175757934946</v>
      </c>
      <c r="O1011" s="57">
        <f t="shared" si="298"/>
        <v>52.046131868952273</v>
      </c>
      <c r="P1011" s="371">
        <f t="shared" si="299"/>
        <v>52.046131868952273</v>
      </c>
      <c r="Q1011" s="371">
        <f t="shared" si="300"/>
        <v>-89.483824242065054</v>
      </c>
      <c r="R1011" s="12">
        <f t="shared" si="301"/>
        <v>90.516175757934946</v>
      </c>
      <c r="S1011" s="57">
        <f t="shared" si="302"/>
        <v>3.9159219907557156E-2</v>
      </c>
      <c r="T1011" s="12">
        <f t="shared" si="285"/>
        <v>52.046131868952273</v>
      </c>
    </row>
    <row r="1012" spans="1:20" x14ac:dyDescent="0.3">
      <c r="A1012" s="57">
        <f t="shared" si="286"/>
        <v>246.97960477739986</v>
      </c>
      <c r="B1012" s="12">
        <f t="shared" si="303"/>
        <v>39.308024943205879</v>
      </c>
      <c r="C1012" s="57" t="str">
        <f t="shared" si="287"/>
        <v>3.60558417408312-398.696011535168i</v>
      </c>
      <c r="D1012" s="57" t="str">
        <f t="shared" si="288"/>
        <v>3.47083329280936-269.928196512356i</v>
      </c>
      <c r="E1012" s="57" t="str">
        <f t="shared" si="289"/>
        <v>162.469562210818+0.0234573337666219i</v>
      </c>
      <c r="F1012" s="57" t="str">
        <f t="shared" si="290"/>
        <v>3.07957955837194-5066.21312110747i</v>
      </c>
      <c r="G1012" s="57" t="str">
        <f t="shared" si="291"/>
        <v>0.999999993113465-0.0000829851466337263i</v>
      </c>
      <c r="H1012" s="57" t="str">
        <f t="shared" si="292"/>
        <v>550.008791485755-0.452519989617694i</v>
      </c>
      <c r="I1012" s="57" t="str">
        <f t="shared" si="293"/>
        <v>-4.05395114601079-18865.7487551853i</v>
      </c>
      <c r="K1012" s="57" t="str">
        <f t="shared" si="294"/>
        <v>0.00909075762571723-0.0000359889853660087i</v>
      </c>
      <c r="L1012" s="57" t="str">
        <f t="shared" si="295"/>
        <v>0.00075-16.8704888422752i</v>
      </c>
      <c r="M1012" s="57" t="str">
        <f t="shared" si="296"/>
        <v>0.00075-2.65816525876185i</v>
      </c>
      <c r="N1012" s="57">
        <f t="shared" si="297"/>
        <v>90.518136922338883</v>
      </c>
      <c r="O1012" s="57">
        <f t="shared" si="298"/>
        <v>52.013192990183448</v>
      </c>
      <c r="P1012" s="371">
        <f t="shared" si="299"/>
        <v>52.013192990183448</v>
      </c>
      <c r="Q1012" s="371">
        <f t="shared" si="300"/>
        <v>-89.481863077661117</v>
      </c>
      <c r="R1012" s="12">
        <f t="shared" si="301"/>
        <v>90.518136922338883</v>
      </c>
      <c r="S1012" s="57">
        <f t="shared" si="302"/>
        <v>3.9308024943205878E-2</v>
      </c>
      <c r="T1012" s="12">
        <f t="shared" si="285"/>
        <v>52.013192990183448</v>
      </c>
    </row>
    <row r="1013" spans="1:20" x14ac:dyDescent="0.3">
      <c r="A1013" s="57">
        <f t="shared" si="286"/>
        <v>247.91812727555401</v>
      </c>
      <c r="B1013" s="12">
        <f t="shared" si="303"/>
        <v>39.457395437990066</v>
      </c>
      <c r="C1013" s="57" t="str">
        <f t="shared" si="287"/>
        <v>3.6055837417012-397.186806409073i</v>
      </c>
      <c r="D1013" s="57" t="str">
        <f t="shared" si="288"/>
        <v>3.47083329250079-268.906355218216i</v>
      </c>
      <c r="E1013" s="57" t="str">
        <f t="shared" si="289"/>
        <v>162.469562403079+0.0235464726011796i</v>
      </c>
      <c r="F1013" s="57" t="str">
        <f t="shared" si="290"/>
        <v>3.07957955821046-5047.03439236243i</v>
      </c>
      <c r="G1013" s="57" t="str">
        <f t="shared" si="291"/>
        <v>0.999999993061028-0.0000833004901865664i</v>
      </c>
      <c r="H1013" s="57" t="str">
        <f t="shared" si="292"/>
        <v>550.008858427294-0.454239973385041i</v>
      </c>
      <c r="I1013" s="57" t="str">
        <f t="shared" si="293"/>
        <v>-4.0539636919676-18794.3326663i</v>
      </c>
      <c r="K1013" s="57" t="str">
        <f t="shared" si="294"/>
        <v>0.00909075647241519-0.0000361257386362779i</v>
      </c>
      <c r="L1013" s="57" t="str">
        <f t="shared" si="295"/>
        <v>0.00075-16.8066236723204i</v>
      </c>
      <c r="M1013" s="57" t="str">
        <f t="shared" si="296"/>
        <v>0.00075-2.64810246937821i</v>
      </c>
      <c r="N1013" s="57">
        <f t="shared" si="297"/>
        <v>90.520105535695237</v>
      </c>
      <c r="O1013" s="57">
        <f t="shared" si="298"/>
        <v>51.980254149084921</v>
      </c>
      <c r="P1013" s="371">
        <f t="shared" si="299"/>
        <v>51.980254149084921</v>
      </c>
      <c r="Q1013" s="371">
        <f t="shared" si="300"/>
        <v>-89.479894464304763</v>
      </c>
      <c r="R1013" s="12">
        <f t="shared" si="301"/>
        <v>90.520105535695237</v>
      </c>
      <c r="S1013" s="57">
        <f t="shared" si="302"/>
        <v>3.9457395437990067E-2</v>
      </c>
      <c r="T1013" s="12">
        <f t="shared" si="285"/>
        <v>51.980254149084921</v>
      </c>
    </row>
    <row r="1014" spans="1:20" x14ac:dyDescent="0.3">
      <c r="A1014" s="57">
        <f t="shared" si="286"/>
        <v>248.86021615920114</v>
      </c>
      <c r="B1014" s="12">
        <f t="shared" si="303"/>
        <v>39.60733354065443</v>
      </c>
      <c r="C1014" s="57" t="str">
        <f t="shared" si="287"/>
        <v>3.60558330602712-395.683314948511i</v>
      </c>
      <c r="D1014" s="57" t="str">
        <f t="shared" si="288"/>
        <v>3.47083329218988-267.888382232274i</v>
      </c>
      <c r="E1014" s="57" t="str">
        <f t="shared" si="289"/>
        <v>162.469562596806+0.0236359501743655i</v>
      </c>
      <c r="F1014" s="57" t="str">
        <f t="shared" si="290"/>
        <v>3.07957955804775-5027.92826690155i</v>
      </c>
      <c r="G1014" s="57" t="str">
        <f t="shared" si="291"/>
        <v>0.999999993008192-0.0000836170320448574i</v>
      </c>
      <c r="H1014" s="57" t="str">
        <f t="shared" si="292"/>
        <v>550.008925878545-0.455966497757469i</v>
      </c>
      <c r="I1014" s="57" t="str">
        <f t="shared" si="293"/>
        <v>-4.0539763334578-18723.1869401995i</v>
      </c>
      <c r="K1014" s="57" t="str">
        <f t="shared" si="294"/>
        <v>0.00909075531033171-0.000036263011513199i</v>
      </c>
      <c r="L1014" s="57" t="str">
        <f t="shared" si="295"/>
        <v>0.00075-16.7430002712895i</v>
      </c>
      <c r="M1014" s="57" t="str">
        <f t="shared" si="296"/>
        <v>0.00075-2.63807777383763i</v>
      </c>
      <c r="N1014" s="57">
        <f t="shared" si="297"/>
        <v>90.522081626270335</v>
      </c>
      <c r="O1014" s="57">
        <f t="shared" si="298"/>
        <v>51.947315345943643</v>
      </c>
      <c r="P1014" s="371">
        <f t="shared" si="299"/>
        <v>51.947315345943643</v>
      </c>
      <c r="Q1014" s="371">
        <f t="shared" si="300"/>
        <v>-89.477918373729665</v>
      </c>
      <c r="R1014" s="12">
        <f t="shared" si="301"/>
        <v>90.522081626270335</v>
      </c>
      <c r="S1014" s="57">
        <f t="shared" si="302"/>
        <v>3.9607333540654432E-2</v>
      </c>
      <c r="T1014" s="12">
        <f t="shared" si="285"/>
        <v>51.947315345943643</v>
      </c>
    </row>
    <row r="1015" spans="1:20" x14ac:dyDescent="0.3">
      <c r="A1015" s="57">
        <f t="shared" si="286"/>
        <v>249.80588498060609</v>
      </c>
      <c r="B1015" s="12">
        <f t="shared" si="303"/>
        <v>39.757841408108916</v>
      </c>
      <c r="C1015" s="57" t="str">
        <f t="shared" si="287"/>
        <v>3.6055828670357-394.185515525244i</v>
      </c>
      <c r="D1015" s="57" t="str">
        <f t="shared" si="288"/>
        <v>3.47083329187658-266.874262910646i</v>
      </c>
      <c r="E1015" s="57" t="str">
        <f t="shared" si="289"/>
        <v>162.469562792007+0.0237257677735127i</v>
      </c>
      <c r="F1015" s="57" t="str">
        <f t="shared" si="290"/>
        <v>3.0795795578838-5008.89446987677i</v>
      </c>
      <c r="G1015" s="57" t="str">
        <f t="shared" si="291"/>
        <v>0.999999992954953-0.0000839347767621593i</v>
      </c>
      <c r="H1015" s="57" t="str">
        <f t="shared" si="292"/>
        <v>550.008993843384-0.45769958764262i</v>
      </c>
      <c r="I1015" s="57" t="str">
        <f t="shared" si="293"/>
        <v>-4.05398907120678-18652.3105534285i</v>
      </c>
      <c r="K1015" s="57" t="str">
        <f t="shared" si="294"/>
        <v>0.00909075413940002-0.0000364008059706399i</v>
      </c>
      <c r="L1015" s="57" t="str">
        <f t="shared" si="295"/>
        <v>0.00075-16.6796177239385i</v>
      </c>
      <c r="M1015" s="57" t="str">
        <f t="shared" si="296"/>
        <v>0.00075-2.62809102793149i</v>
      </c>
      <c r="N1015" s="57">
        <f t="shared" si="297"/>
        <v>90.524065222437358</v>
      </c>
      <c r="O1015" s="57">
        <f t="shared" si="298"/>
        <v>51.914376581048352</v>
      </c>
      <c r="P1015" s="371">
        <f t="shared" si="299"/>
        <v>51.914376581048352</v>
      </c>
      <c r="Q1015" s="371">
        <f t="shared" si="300"/>
        <v>-89.475934777562642</v>
      </c>
      <c r="R1015" s="12">
        <f t="shared" si="301"/>
        <v>90.524065222437358</v>
      </c>
      <c r="S1015" s="57">
        <f t="shared" si="302"/>
        <v>3.9757841408108917E-2</v>
      </c>
      <c r="T1015" s="12">
        <f t="shared" si="285"/>
        <v>51.914376581048352</v>
      </c>
    </row>
    <row r="1016" spans="1:20" x14ac:dyDescent="0.3">
      <c r="A1016" s="57">
        <f t="shared" si="286"/>
        <v>250.75514734353243</v>
      </c>
      <c r="B1016" s="12">
        <f t="shared" si="303"/>
        <v>39.908921205459734</v>
      </c>
      <c r="C1016" s="57" t="str">
        <f t="shared" si="287"/>
        <v>3.60558242470178-392.69338659293i</v>
      </c>
      <c r="D1016" s="57" t="str">
        <f t="shared" si="288"/>
        <v>3.47083329156093-265.863982664888i</v>
      </c>
      <c r="E1016" s="57" t="str">
        <f t="shared" si="289"/>
        <v>162.469562988695+0.023815926690848i</v>
      </c>
      <c r="F1016" s="57" t="str">
        <f t="shared" si="290"/>
        <v>3.0795795577186-4989.93272748056i</v>
      </c>
      <c r="G1016" s="57" t="str">
        <f t="shared" si="291"/>
        <v>0.999999992901309-0.0000842537289093357i</v>
      </c>
      <c r="H1016" s="57" t="str">
        <f t="shared" si="292"/>
        <v>550.009062325729-0.459439268043542i</v>
      </c>
      <c r="I1016" s="57" t="str">
        <f t="shared" si="293"/>
        <v>-4.05400190595032-18581.7024864068i</v>
      </c>
      <c r="K1016" s="57" t="str">
        <f t="shared" si="294"/>
        <v>0.00909075295955262-0.0000365391239899598i</v>
      </c>
      <c r="L1016" s="57" t="str">
        <f t="shared" si="295"/>
        <v>0.00075-16.6164751184883i</v>
      </c>
      <c r="M1016" s="57" t="str">
        <f t="shared" si="296"/>
        <v>0.00075-2.6181420879971i</v>
      </c>
      <c r="N1016" s="57">
        <f t="shared" si="297"/>
        <v>90.526056352676989</v>
      </c>
      <c r="O1016" s="57">
        <f t="shared" si="298"/>
        <v>51.881437854690297</v>
      </c>
      <c r="P1016" s="371">
        <f t="shared" si="299"/>
        <v>51.881437854690297</v>
      </c>
      <c r="Q1016" s="371">
        <f t="shared" si="300"/>
        <v>-89.473943647323011</v>
      </c>
      <c r="R1016" s="12">
        <f t="shared" si="301"/>
        <v>90.526056352676989</v>
      </c>
      <c r="S1016" s="57">
        <f t="shared" si="302"/>
        <v>3.9908921205459733E-2</v>
      </c>
      <c r="T1016" s="12">
        <f t="shared" si="285"/>
        <v>51.881437854690297</v>
      </c>
    </row>
    <row r="1017" spans="1:20" x14ac:dyDescent="0.3">
      <c r="A1017" s="57">
        <f t="shared" si="286"/>
        <v>251.70801690343785</v>
      </c>
      <c r="B1017" s="12">
        <f t="shared" si="303"/>
        <v>40.060575106040481</v>
      </c>
      <c r="C1017" s="57" t="str">
        <f t="shared" si="287"/>
        <v>3.60558197899982-391.206906686784i</v>
      </c>
      <c r="D1017" s="57" t="str">
        <f t="shared" si="288"/>
        <v>3.47083329124285-264.857526961775i</v>
      </c>
      <c r="E1017" s="57" t="str">
        <f t="shared" si="289"/>
        <v>162.469563186881+0.02390642822351i</v>
      </c>
      <c r="F1017" s="57" t="str">
        <f t="shared" si="290"/>
        <v>3.07957955755214-4971.04276694186i</v>
      </c>
      <c r="G1017" s="57" t="str">
        <f t="shared" si="291"/>
        <v>0.999999992847256-0.0000845738930746197i</v>
      </c>
      <c r="H1017" s="57" t="str">
        <f t="shared" si="292"/>
        <v>550.009131329521-0.461185564058835i</v>
      </c>
      <c r="I1017" s="57" t="str">
        <f t="shared" si="293"/>
        <v>-4.0540148384271-18511.3617234135i</v>
      </c>
      <c r="K1017" s="57" t="str">
        <f t="shared" si="294"/>
        <v>0.00909075177072161-0.000036677967560041i</v>
      </c>
      <c r="L1017" s="57" t="str">
        <f t="shared" si="295"/>
        <v>0.00075-16.5535715466111i</v>
      </c>
      <c r="M1017" s="57" t="str">
        <f t="shared" si="296"/>
        <v>0.00075-2.60823081091562i</v>
      </c>
      <c r="N1017" s="57">
        <f t="shared" si="297"/>
        <v>90.528055045577588</v>
      </c>
      <c r="O1017" s="57">
        <f t="shared" si="298"/>
        <v>51.848499167162593</v>
      </c>
      <c r="P1017" s="371">
        <f t="shared" si="299"/>
        <v>51.848499167162593</v>
      </c>
      <c r="Q1017" s="371">
        <f t="shared" si="300"/>
        <v>-89.471944954422412</v>
      </c>
      <c r="R1017" s="12">
        <f t="shared" si="301"/>
        <v>90.528055045577588</v>
      </c>
      <c r="S1017" s="57">
        <f t="shared" si="302"/>
        <v>4.0060575106040483E-2</v>
      </c>
      <c r="T1017" s="12">
        <f t="shared" si="285"/>
        <v>51.848499167162593</v>
      </c>
    </row>
    <row r="1018" spans="1:20" x14ac:dyDescent="0.3">
      <c r="A1018" s="57">
        <f t="shared" si="286"/>
        <v>252.66450736767092</v>
      </c>
      <c r="B1018" s="12">
        <f t="shared" si="303"/>
        <v>40.212805291443438</v>
      </c>
      <c r="C1018" s="57" t="str">
        <f t="shared" si="287"/>
        <v>3.6055815299042-389.726054423302i</v>
      </c>
      <c r="D1018" s="57" t="str">
        <f t="shared" si="288"/>
        <v>3.47083329092234-263.854881323108i</v>
      </c>
      <c r="E1018" s="57" t="str">
        <f t="shared" si="289"/>
        <v>162.469563386575+0.0239972736735673i</v>
      </c>
      <c r="F1018" s="57" t="str">
        <f t="shared" si="290"/>
        <v>3.07957955738441-4952.22431652227i</v>
      </c>
      <c r="G1018" s="57" t="str">
        <f t="shared" si="291"/>
        <v>0.999999992792792-0.0000848952738636795i</v>
      </c>
      <c r="H1018" s="57" t="str">
        <f t="shared" si="292"/>
        <v>550.009200858721-0.462938500883006i</v>
      </c>
      <c r="I1018" s="57" t="str">
        <f t="shared" si="293"/>
        <v>-4.05402786937869-18441.2872525729i</v>
      </c>
      <c r="K1018" s="57" t="str">
        <f t="shared" si="294"/>
        <v>0.00909075057283875-0.000036817338677317i</v>
      </c>
      <c r="L1018" s="57" t="str">
        <f t="shared" si="295"/>
        <v>0.00075-16.4909061034182i</v>
      </c>
      <c r="M1018" s="57" t="str">
        <f t="shared" si="296"/>
        <v>0.00075-2.59835705411001i</v>
      </c>
      <c r="N1018" s="57">
        <f t="shared" si="297"/>
        <v>90.530061329835661</v>
      </c>
      <c r="O1018" s="57">
        <f t="shared" si="298"/>
        <v>51.815560518761004</v>
      </c>
      <c r="P1018" s="371">
        <f t="shared" si="299"/>
        <v>51.815560518761004</v>
      </c>
      <c r="Q1018" s="371">
        <f t="shared" si="300"/>
        <v>-89.469938670164339</v>
      </c>
      <c r="R1018" s="12">
        <f t="shared" si="301"/>
        <v>90.530061329835661</v>
      </c>
      <c r="S1018" s="57">
        <f t="shared" si="302"/>
        <v>4.0212805291443436E-2</v>
      </c>
      <c r="T1018" s="12">
        <f t="shared" si="285"/>
        <v>51.815560518761004</v>
      </c>
    </row>
    <row r="1019" spans="1:20" x14ac:dyDescent="0.3">
      <c r="A1019" s="57">
        <f t="shared" si="286"/>
        <v>253.6246324956681</v>
      </c>
      <c r="B1019" s="12">
        <f t="shared" si="303"/>
        <v>40.365613951550927</v>
      </c>
      <c r="C1019" s="57" t="str">
        <f t="shared" si="287"/>
        <v>3.60558107738914-388.250808499921i</v>
      </c>
      <c r="D1019" s="57" t="str">
        <f t="shared" si="288"/>
        <v>3.47083329059942-262.856031325492i</v>
      </c>
      <c r="E1019" s="57" t="str">
        <f t="shared" si="289"/>
        <v>162.46956358779+0.0240884643480386i</v>
      </c>
      <c r="F1019" s="57" t="str">
        <f t="shared" si="290"/>
        <v>3.07957955721541-4933.47710551206i</v>
      </c>
      <c r="G1019" s="57" t="str">
        <f t="shared" si="291"/>
        <v>0.999999992737914-0.0000852178758996849i</v>
      </c>
      <c r="H1019" s="57" t="str">
        <f t="shared" si="292"/>
        <v>550.00927091734-0.464698103807132i</v>
      </c>
      <c r="I1019" s="57" t="str">
        <f t="shared" si="293"/>
        <v>-4.05404099955846-18371.4780658406i</v>
      </c>
      <c r="K1019" s="57" t="str">
        <f t="shared" si="294"/>
        <v>0.00909074936583493-0.0000369572393457978i</v>
      </c>
      <c r="L1019" s="57" t="str">
        <f t="shared" si="295"/>
        <v>0.00075-16.4284778874459i</v>
      </c>
      <c r="M1019" s="57" t="str">
        <f t="shared" si="296"/>
        <v>0.00075-2.58852067554294i</v>
      </c>
      <c r="N1019" s="57">
        <f t="shared" si="297"/>
        <v>90.53207523425634</v>
      </c>
      <c r="O1019" s="57">
        <f t="shared" si="298"/>
        <v>51.782621909783202</v>
      </c>
      <c r="P1019" s="371">
        <f t="shared" si="299"/>
        <v>51.782621909783202</v>
      </c>
      <c r="Q1019" s="371">
        <f t="shared" si="300"/>
        <v>-89.46792476574366</v>
      </c>
      <c r="R1019" s="12">
        <f t="shared" si="301"/>
        <v>90.53207523425634</v>
      </c>
      <c r="S1019" s="57">
        <f t="shared" si="302"/>
        <v>4.036561395155093E-2</v>
      </c>
      <c r="T1019" s="12">
        <f t="shared" si="285"/>
        <v>51.782621909783202</v>
      </c>
    </row>
    <row r="1020" spans="1:20" x14ac:dyDescent="0.3">
      <c r="A1020" s="57">
        <f t="shared" si="286"/>
        <v>254.58840609915165</v>
      </c>
      <c r="B1020" s="12">
        <f t="shared" si="303"/>
        <v>40.519003284566821</v>
      </c>
      <c r="C1020" s="57" t="str">
        <f t="shared" si="287"/>
        <v>3.60558062142854-386.781147694738i</v>
      </c>
      <c r="D1020" s="57" t="str">
        <f t="shared" si="288"/>
        <v>3.47083329027402-261.860962600132i</v>
      </c>
      <c r="E1020" s="57" t="str">
        <f t="shared" si="289"/>
        <v>162.469563790538+0.0241800015589118i</v>
      </c>
      <c r="F1020" s="57" t="str">
        <f t="shared" si="290"/>
        <v>3.07957955704511-4914.80086422629i</v>
      </c>
      <c r="G1020" s="57" t="str">
        <f t="shared" si="291"/>
        <v>0.999999992682617-0.0000855417038233736i</v>
      </c>
      <c r="H1020" s="57" t="str">
        <f t="shared" si="292"/>
        <v>550.009341509402-0.466464398218814i</v>
      </c>
      <c r="I1020" s="57" t="str">
        <f t="shared" si="293"/>
        <v>-4.05405422971849-18301.9331589876i</v>
      </c>
      <c r="K1020" s="57" t="str">
        <f t="shared" si="294"/>
        <v>0.00909074814964085-0.0000370976715771039i</v>
      </c>
      <c r="L1020" s="57" t="str">
        <f t="shared" si="295"/>
        <v>0.00075-16.3662860006434i</v>
      </c>
      <c r="M1020" s="57" t="str">
        <f t="shared" si="296"/>
        <v>0.00075-2.57872153371482i</v>
      </c>
      <c r="N1020" s="57">
        <f t="shared" si="297"/>
        <v>90.534096787753683</v>
      </c>
      <c r="O1020" s="57">
        <f t="shared" si="298"/>
        <v>51.749683340529401</v>
      </c>
      <c r="P1020" s="371">
        <f t="shared" si="299"/>
        <v>51.749683340529401</v>
      </c>
      <c r="Q1020" s="371">
        <f t="shared" si="300"/>
        <v>-89.465903212246317</v>
      </c>
      <c r="R1020" s="12">
        <f t="shared" si="301"/>
        <v>90.534096787753683</v>
      </c>
      <c r="S1020" s="57">
        <f t="shared" si="302"/>
        <v>4.0519003284566819E-2</v>
      </c>
      <c r="T1020" s="12">
        <f t="shared" si="285"/>
        <v>51.749683340529401</v>
      </c>
    </row>
    <row r="1021" spans="1:20" x14ac:dyDescent="0.3">
      <c r="A1021" s="57">
        <f t="shared" si="286"/>
        <v>255.55584204232844</v>
      </c>
      <c r="B1021" s="12">
        <f t="shared" si="303"/>
        <v>40.672975497048178</v>
      </c>
      <c r="C1021" s="57" t="str">
        <f t="shared" si="287"/>
        <v>3.60558016199618-385.317050866186i</v>
      </c>
      <c r="D1021" s="57" t="str">
        <f t="shared" si="288"/>
        <v>3.47083328994614-260.869660832634i</v>
      </c>
      <c r="E1021" s="57" t="str">
        <f t="shared" si="289"/>
        <v>162.469563994829+0.0242718866231589i</v>
      </c>
      <c r="F1021" s="57" t="str">
        <f t="shared" si="290"/>
        <v>3.07957955687353-4896.19532400099i</v>
      </c>
      <c r="G1021" s="57" t="str">
        <f t="shared" si="291"/>
        <v>0.999999992626899-0.0000858667622931181i</v>
      </c>
      <c r="H1021" s="57" t="str">
        <f t="shared" si="292"/>
        <v>550.009412638971-0.468237409602951i</v>
      </c>
      <c r="I1021" s="57" t="str">
        <f t="shared" si="293"/>
        <v>-4.05406756062233-18232.6515315873i</v>
      </c>
      <c r="K1021" s="57" t="str">
        <f t="shared" si="294"/>
        <v>0.00909074692418649-0.0000372386373904897i</v>
      </c>
      <c r="L1021" s="57" t="str">
        <f t="shared" si="295"/>
        <v>0.00075-16.3043295483597i</v>
      </c>
      <c r="M1021" s="57" t="str">
        <f t="shared" si="296"/>
        <v>0.00075-2.56895948766171i</v>
      </c>
      <c r="N1021" s="57">
        <f t="shared" si="297"/>
        <v>90.536126019351215</v>
      </c>
      <c r="O1021" s="57">
        <f t="shared" si="298"/>
        <v>51.716744811301858</v>
      </c>
      <c r="P1021" s="371">
        <f t="shared" si="299"/>
        <v>51.716744811301858</v>
      </c>
      <c r="Q1021" s="371">
        <f t="shared" si="300"/>
        <v>-89.463873980648785</v>
      </c>
      <c r="R1021" s="12">
        <f t="shared" si="301"/>
        <v>90.536126019351215</v>
      </c>
      <c r="S1021" s="57">
        <f t="shared" si="302"/>
        <v>4.067297549704818E-2</v>
      </c>
      <c r="T1021" s="12">
        <f t="shared" si="285"/>
        <v>51.716744811301858</v>
      </c>
    </row>
    <row r="1022" spans="1:20" x14ac:dyDescent="0.3">
      <c r="A1022" s="57">
        <f t="shared" si="286"/>
        <v>256.52695424208929</v>
      </c>
      <c r="B1022" s="12">
        <f t="shared" si="303"/>
        <v>40.827532803936961</v>
      </c>
      <c r="C1022" s="57" t="str">
        <f t="shared" si="287"/>
        <v>3.60557969906567-383.85849695274i</v>
      </c>
      <c r="D1022" s="57" t="str">
        <f t="shared" si="288"/>
        <v>3.47083328961578-259.882111762787i</v>
      </c>
      <c r="E1022" s="57" t="str">
        <f t="shared" si="289"/>
        <v>162.469564200676+0.0243641208627608i</v>
      </c>
      <c r="F1022" s="57" t="str">
        <f t="shared" si="290"/>
        <v>3.07957955670064-4877.66021718919i</v>
      </c>
      <c r="G1022" s="57" t="str">
        <f t="shared" si="291"/>
        <v>0.999999992570757-0.0000861930559849928i</v>
      </c>
      <c r="H1022" s="57" t="str">
        <f t="shared" si="292"/>
        <v>550.009484310142-0.470017163541878i</v>
      </c>
      <c r="I1022" s="57" t="str">
        <f t="shared" si="293"/>
        <v>-4.0540809930373-18163.6321870002i</v>
      </c>
      <c r="K1022" s="57" t="str">
        <f t="shared" si="294"/>
        <v>0.00909074568940129-0.0000373801388128759i</v>
      </c>
      <c r="L1022" s="57" t="str">
        <f t="shared" si="295"/>
        <v>0.00075-16.2426076393302i</v>
      </c>
      <c r="M1022" s="57" t="str">
        <f t="shared" si="296"/>
        <v>0.00075-2.55923439695329i</v>
      </c>
      <c r="N1022" s="57">
        <f t="shared" si="297"/>
        <v>90.538162958182156</v>
      </c>
      <c r="O1022" s="57">
        <f t="shared" si="298"/>
        <v>51.683806322405268</v>
      </c>
      <c r="P1022" s="371">
        <f t="shared" si="299"/>
        <v>51.683806322405268</v>
      </c>
      <c r="Q1022" s="371">
        <f t="shared" si="300"/>
        <v>-89.461837041817844</v>
      </c>
      <c r="R1022" s="12">
        <f t="shared" si="301"/>
        <v>90.538162958182156</v>
      </c>
      <c r="S1022" s="57">
        <f t="shared" si="302"/>
        <v>4.0827532803936958E-2</v>
      </c>
      <c r="T1022" s="12">
        <f t="shared" si="285"/>
        <v>51.683806322405268</v>
      </c>
    </row>
    <row r="1023" spans="1:20" x14ac:dyDescent="0.3">
      <c r="A1023" s="57">
        <f t="shared" si="286"/>
        <v>257.50175666820923</v>
      </c>
      <c r="B1023" s="12">
        <f t="shared" si="303"/>
        <v>40.98267742859192</v>
      </c>
      <c r="C1023" s="57" t="str">
        <f t="shared" si="287"/>
        <v>3.60557923261034-382.405464972612i</v>
      </c>
      <c r="D1023" s="57" t="str">
        <f t="shared" si="288"/>
        <v>3.4708332892829-258.898301184365i</v>
      </c>
      <c r="E1023" s="57" t="str">
        <f t="shared" si="289"/>
        <v>162.469564408091+0.0244567056047221i</v>
      </c>
      <c r="F1023" s="57" t="str">
        <f t="shared" si="290"/>
        <v>3.07957955652643-4859.19527715715i</v>
      </c>
      <c r="G1023" s="57" t="str">
        <f t="shared" si="291"/>
        <v>0.999999992514187-0.0000865205895928414i</v>
      </c>
      <c r="H1023" s="57" t="str">
        <f t="shared" si="292"/>
        <v>550.009556527033-0.471803685715727i</v>
      </c>
      <c r="I1023" s="57" t="str">
        <f t="shared" si="293"/>
        <v>-4.05409452773416-18094.8741323597i</v>
      </c>
      <c r="K1023" s="57" t="str">
        <f t="shared" si="294"/>
        <v>0.00909074444521431-0.0000375221778788787i</v>
      </c>
      <c r="L1023" s="57" t="str">
        <f t="shared" si="295"/>
        <v>0.00075-16.1811193856647i</v>
      </c>
      <c r="M1023" s="57" t="str">
        <f t="shared" si="296"/>
        <v>0.00075-2.54954612169086i</v>
      </c>
      <c r="N1023" s="57">
        <f t="shared" si="297"/>
        <v>90.540207633490013</v>
      </c>
      <c r="O1023" s="57">
        <f t="shared" si="298"/>
        <v>51.650867874146577</v>
      </c>
      <c r="P1023" s="371">
        <f t="shared" si="299"/>
        <v>51.650867874146577</v>
      </c>
      <c r="Q1023" s="371">
        <f t="shared" si="300"/>
        <v>-89.459792366509987</v>
      </c>
      <c r="R1023" s="12">
        <f t="shared" si="301"/>
        <v>90.540207633490013</v>
      </c>
      <c r="S1023" s="57">
        <f t="shared" si="302"/>
        <v>4.0982677428591921E-2</v>
      </c>
      <c r="T1023" s="12">
        <f t="shared" si="285"/>
        <v>51.650867874146577</v>
      </c>
    </row>
    <row r="1024" spans="1:20" x14ac:dyDescent="0.3">
      <c r="A1024" s="57">
        <f t="shared" si="286"/>
        <v>258.48026334354842</v>
      </c>
      <c r="B1024" s="12">
        <f t="shared" si="303"/>
        <v>41.138411602820568</v>
      </c>
      <c r="C1024" s="57" t="str">
        <f t="shared" si="287"/>
        <v>3.60557876260336-380.957934023451i</v>
      </c>
      <c r="D1024" s="57" t="str">
        <f t="shared" si="288"/>
        <v>3.47083328894748-257.918214944925i</v>
      </c>
      <c r="E1024" s="57" t="str">
        <f t="shared" si="289"/>
        <v>162.469564617085+0.024549642181092i</v>
      </c>
      <c r="F1024" s="57" t="str">
        <f t="shared" si="290"/>
        <v>3.0795795563509-4840.80023828053i</v>
      </c>
      <c r="G1024" s="57" t="str">
        <f t="shared" si="291"/>
        <v>0.999999992457187-0.0000868493678283438i</v>
      </c>
      <c r="H1024" s="57" t="str">
        <f t="shared" si="292"/>
        <v>550.009629293802-0.473597001903018i</v>
      </c>
      <c r="I1024" s="57" t="str">
        <f t="shared" si="293"/>
        <v>-4.05410816549385-18026.3763785582i</v>
      </c>
      <c r="K1024" s="57" t="str">
        <f t="shared" si="294"/>
        <v>0.00909074319155392-0.0000376647566308358i</v>
      </c>
      <c r="L1024" s="57" t="str">
        <f t="shared" si="295"/>
        <v>0.00075-16.1198639028339i</v>
      </c>
      <c r="M1024" s="57" t="str">
        <f t="shared" si="296"/>
        <v>0.00075-2.53989452250534i</v>
      </c>
      <c r="N1024" s="57">
        <f t="shared" si="297"/>
        <v>90.542260074628885</v>
      </c>
      <c r="O1024" s="57">
        <f t="shared" si="298"/>
        <v>51.617929466835157</v>
      </c>
      <c r="P1024" s="371">
        <f t="shared" si="299"/>
        <v>51.617929466835157</v>
      </c>
      <c r="Q1024" s="371">
        <f t="shared" si="300"/>
        <v>-89.457739925371115</v>
      </c>
      <c r="R1024" s="12">
        <f t="shared" si="301"/>
        <v>90.542260074628885</v>
      </c>
      <c r="S1024" s="57">
        <f t="shared" si="302"/>
        <v>4.1138411602820571E-2</v>
      </c>
      <c r="T1024" s="12">
        <f t="shared" si="285"/>
        <v>51.617929466835157</v>
      </c>
    </row>
    <row r="1025" spans="1:20" x14ac:dyDescent="0.3">
      <c r="A1025" s="57">
        <f t="shared" si="286"/>
        <v>259.46248834425387</v>
      </c>
      <c r="B1025" s="12">
        <f t="shared" si="303"/>
        <v>41.294737566911287</v>
      </c>
      <c r="C1025" s="57" t="str">
        <f t="shared" si="287"/>
        <v>3.60557828901764-379.515883282031i</v>
      </c>
      <c r="D1025" s="57" t="str">
        <f t="shared" si="288"/>
        <v>3.47083328860949-256.941838945596i</v>
      </c>
      <c r="E1025" s="57" t="str">
        <f t="shared" si="289"/>
        <v>162.469564827671+0.024642931928983i</v>
      </c>
      <c r="F1025" s="57" t="str">
        <f t="shared" si="290"/>
        <v>3.07957955617401-4822.4748359405i</v>
      </c>
      <c r="G1025" s="57" t="str">
        <f t="shared" si="291"/>
        <v>0.999999992399753-0.0000871793954210843i</v>
      </c>
      <c r="H1025" s="57" t="str">
        <f t="shared" si="292"/>
        <v>550.009702614643-0.475397137980881i</v>
      </c>
      <c r="I1025" s="57" t="str">
        <f t="shared" si="293"/>
        <v>-4.05412190710233-17958.1379402327i</v>
      </c>
      <c r="K1025" s="57" t="str">
        <f t="shared" si="294"/>
        <v>0.00909074192834788-0.0000378078771188383i</v>
      </c>
      <c r="L1025" s="57" t="str">
        <f t="shared" si="295"/>
        <v>0.00075-16.0588403096572i</v>
      </c>
      <c r="M1025" s="57" t="str">
        <f t="shared" si="296"/>
        <v>0.00075-2.53027946055524i</v>
      </c>
      <c r="N1025" s="57">
        <f t="shared" si="297"/>
        <v>90.544320311063899</v>
      </c>
      <c r="O1025" s="57">
        <f t="shared" si="298"/>
        <v>51.584991100782503</v>
      </c>
      <c r="P1025" s="371">
        <f t="shared" si="299"/>
        <v>51.584991100782503</v>
      </c>
      <c r="Q1025" s="371">
        <f t="shared" si="300"/>
        <v>-89.455679688936101</v>
      </c>
      <c r="R1025" s="12">
        <f t="shared" si="301"/>
        <v>90.544320311063899</v>
      </c>
      <c r="S1025" s="57">
        <f t="shared" si="302"/>
        <v>4.1294737566911287E-2</v>
      </c>
      <c r="T1025" s="12">
        <f t="shared" si="285"/>
        <v>51.584991100782503</v>
      </c>
    </row>
    <row r="1026" spans="1:20" x14ac:dyDescent="0.3">
      <c r="A1026" s="57">
        <f t="shared" si="286"/>
        <v>260.44844579996203</v>
      </c>
      <c r="B1026" s="12">
        <f t="shared" si="303"/>
        <v>41.451657569665549</v>
      </c>
      <c r="C1026" s="57" t="str">
        <f t="shared" si="287"/>
        <v>3.60557781182601-378.079292003976i</v>
      </c>
      <c r="D1026" s="57" t="str">
        <f t="shared" si="288"/>
        <v>3.47083328826895-255.969159140882i</v>
      </c>
      <c r="E1026" s="57" t="str">
        <f t="shared" si="289"/>
        <v>162.46956503986+0.0247365761905903i</v>
      </c>
      <c r="F1026" s="57" t="str">
        <f t="shared" si="290"/>
        <v>3.07957955599579-4804.21880652003i</v>
      </c>
      <c r="G1026" s="57" t="str">
        <f t="shared" si="291"/>
        <v>0.999999992341881-0.00008751067711862i</v>
      </c>
      <c r="H1026" s="57" t="str">
        <f t="shared" si="292"/>
        <v>550.009776493763-0.477204119925307i</v>
      </c>
      <c r="I1026" s="57" t="str">
        <f t="shared" si="293"/>
        <v>-4.05413575334668-17890.1578357501i</v>
      </c>
      <c r="K1026" s="57" t="str">
        <f t="shared" si="294"/>
        <v>0.0090907406555237-0.0000379515414007614i</v>
      </c>
      <c r="L1026" s="57" t="str">
        <f t="shared" si="295"/>
        <v>0.00075-15.9980477282897i</v>
      </c>
      <c r="M1026" s="57" t="str">
        <f t="shared" si="296"/>
        <v>0.00075-2.52070079752464i</v>
      </c>
      <c r="N1026" s="57">
        <f t="shared" si="297"/>
        <v>90.546388372371652</v>
      </c>
      <c r="O1026" s="57">
        <f t="shared" si="298"/>
        <v>51.552052776302865</v>
      </c>
      <c r="P1026" s="371">
        <f t="shared" si="299"/>
        <v>51.552052776302865</v>
      </c>
      <c r="Q1026" s="371">
        <f t="shared" si="300"/>
        <v>-89.453611627628348</v>
      </c>
      <c r="R1026" s="12">
        <f t="shared" si="301"/>
        <v>90.546388372371652</v>
      </c>
      <c r="S1026" s="57">
        <f t="shared" si="302"/>
        <v>4.1451657569665547E-2</v>
      </c>
      <c r="T1026" s="12">
        <f t="shared" si="285"/>
        <v>51.552052776302865</v>
      </c>
    </row>
    <row r="1027" spans="1:20" x14ac:dyDescent="0.3">
      <c r="A1027" s="57">
        <f t="shared" si="286"/>
        <v>261.43814989400192</v>
      </c>
      <c r="B1027" s="12">
        <f t="shared" si="303"/>
        <v>41.609173868430283</v>
      </c>
      <c r="C1027" s="57" t="str">
        <f t="shared" si="287"/>
        <v>3.60557733100097-376.648139523433i</v>
      </c>
      <c r="D1027" s="57" t="str">
        <f t="shared" si="288"/>
        <v>3.47083328792581-255.000161538457i</v>
      </c>
      <c r="E1027" s="57" t="str">
        <f t="shared" si="289"/>
        <v>162.469565253665+0.0248305763132113i</v>
      </c>
      <c r="F1027" s="57" t="str">
        <f t="shared" si="290"/>
        <v>3.07957955581621-4786.03188739996i</v>
      </c>
      <c r="G1027" s="57" t="str">
        <f t="shared" si="291"/>
        <v>0.999999992283569-0.0000878432176865486i</v>
      </c>
      <c r="H1027" s="57" t="str">
        <f t="shared" si="292"/>
        <v>550.009850935419-0.479017973811896i</v>
      </c>
      <c r="I1027" s="57" t="str">
        <f t="shared" si="293"/>
        <v>-4.05414970502641-17822.4350871938i</v>
      </c>
      <c r="K1027" s="57" t="str">
        <f t="shared" si="294"/>
        <v>0.00909073937300803-0.0000380957515422892i</v>
      </c>
      <c r="L1027" s="57" t="str">
        <f t="shared" si="295"/>
        <v>0.00075-15.9374852842097i</v>
      </c>
      <c r="M1027" s="57" t="str">
        <f t="shared" si="296"/>
        <v>0.00075-2.51115839562128i</v>
      </c>
      <c r="N1027" s="57">
        <f t="shared" si="297"/>
        <v>90.548464288240609</v>
      </c>
      <c r="O1027" s="57">
        <f t="shared" si="298"/>
        <v>51.519114493712543</v>
      </c>
      <c r="P1027" s="371">
        <f t="shared" si="299"/>
        <v>51.519114493712543</v>
      </c>
      <c r="Q1027" s="371">
        <f t="shared" si="300"/>
        <v>-89.451535711759391</v>
      </c>
      <c r="R1027" s="12">
        <f t="shared" si="301"/>
        <v>90.548464288240609</v>
      </c>
      <c r="S1027" s="57">
        <f t="shared" si="302"/>
        <v>4.1609173868430285E-2</v>
      </c>
      <c r="T1027" s="12">
        <f t="shared" si="285"/>
        <v>51.519114493712543</v>
      </c>
    </row>
    <row r="1028" spans="1:20" x14ac:dyDescent="0.3">
      <c r="A1028" s="57">
        <f t="shared" si="286"/>
        <v>262.43161486359918</v>
      </c>
      <c r="B1028" s="12">
        <f t="shared" si="303"/>
        <v>41.767288729130321</v>
      </c>
      <c r="C1028" s="57" t="str">
        <f t="shared" si="287"/>
        <v>3.6055768465149-375.222405252796i</v>
      </c>
      <c r="D1028" s="57" t="str">
        <f t="shared" si="288"/>
        <v>3.47083328758007-254.034832198966i</v>
      </c>
      <c r="E1028" s="57" t="str">
        <f t="shared" si="289"/>
        <v>162.469565469098+0.0249249336492638i</v>
      </c>
      <c r="F1028" s="57" t="str">
        <f t="shared" si="290"/>
        <v>3.07957955563527-4767.9138169554i</v>
      </c>
      <c r="G1028" s="57" t="str">
        <f t="shared" si="291"/>
        <v>0.999999992224813-0.0000881770219085764i</v>
      </c>
      <c r="H1028" s="57" t="str">
        <f t="shared" si="292"/>
        <v>550.009925943891-0.480838725815903i</v>
      </c>
      <c r="I1028" s="57" t="str">
        <f t="shared" si="293"/>
        <v>-4.05416376294312-17754.9687203494i</v>
      </c>
      <c r="K1028" s="57" t="str">
        <f t="shared" si="294"/>
        <v>0.00909073808072716-0.0000382405096169489i</v>
      </c>
      <c r="L1028" s="57" t="str">
        <f t="shared" si="295"/>
        <v>0.00075-15.8771521062061i</v>
      </c>
      <c r="M1028" s="57" t="str">
        <f t="shared" si="296"/>
        <v>0.00075-2.5016521175745i</v>
      </c>
      <c r="N1028" s="57">
        <f t="shared" si="297"/>
        <v>90.550548088471515</v>
      </c>
      <c r="O1028" s="57">
        <f t="shared" si="298"/>
        <v>51.486176253330441</v>
      </c>
      <c r="P1028" s="371">
        <f t="shared" si="299"/>
        <v>51.486176253330441</v>
      </c>
      <c r="Q1028" s="371">
        <f t="shared" si="300"/>
        <v>-89.449451911528485</v>
      </c>
      <c r="R1028" s="12">
        <f t="shared" si="301"/>
        <v>90.550548088471515</v>
      </c>
      <c r="S1028" s="57">
        <f t="shared" si="302"/>
        <v>4.1767288729130318E-2</v>
      </c>
      <c r="T1028" s="12">
        <f t="shared" si="285"/>
        <v>51.486176253330441</v>
      </c>
    </row>
    <row r="1029" spans="1:20" x14ac:dyDescent="0.3">
      <c r="A1029" s="57">
        <f t="shared" si="286"/>
        <v>263.42885500008089</v>
      </c>
      <c r="B1029" s="12">
        <f t="shared" si="303"/>
        <v>41.92600442630102</v>
      </c>
      <c r="C1029" s="57" t="str">
        <f t="shared" si="287"/>
        <v>3.6055763583398-373.802068682393i</v>
      </c>
      <c r="D1029" s="57" t="str">
        <f t="shared" si="288"/>
        <v>3.47083328723166-253.073157235822i</v>
      </c>
      <c r="E1029" s="57" t="str">
        <f t="shared" si="289"/>
        <v>162.469565686171+0.0250196495563081i</v>
      </c>
      <c r="F1029" s="57" t="str">
        <f t="shared" si="290"/>
        <v>3.07957955545295-4749.86433455178i</v>
      </c>
      <c r="G1029" s="57" t="str">
        <f t="shared" si="291"/>
        <v>0.999999992165609-0.0000885120945865889i</v>
      </c>
      <c r="H1029" s="57" t="str">
        <f t="shared" si="292"/>
        <v>550.010001523501-0.482666402212847i</v>
      </c>
      <c r="I1029" s="57" t="str">
        <f t="shared" si="293"/>
        <v>-4.05417792790705-17687.7577646906i</v>
      </c>
      <c r="K1029" s="57" t="str">
        <f t="shared" si="294"/>
        <v>0.00909073677860662-0.0000383858177061372i</v>
      </c>
      <c r="L1029" s="57" t="str">
        <f t="shared" si="295"/>
        <v>0.00075-15.8170473263659i</v>
      </c>
      <c r="M1029" s="57" t="str">
        <f t="shared" si="296"/>
        <v>0.00075-2.49218182663329i</v>
      </c>
      <c r="N1029" s="57">
        <f t="shared" si="297"/>
        <v>90.552639802977822</v>
      </c>
      <c r="O1029" s="57">
        <f t="shared" si="298"/>
        <v>51.453238055477684</v>
      </c>
      <c r="P1029" s="371">
        <f t="shared" si="299"/>
        <v>51.453238055477684</v>
      </c>
      <c r="Q1029" s="371">
        <f t="shared" si="300"/>
        <v>-89.447360197022178</v>
      </c>
      <c r="R1029" s="12">
        <f t="shared" si="301"/>
        <v>90.552639802977822</v>
      </c>
      <c r="S1029" s="57">
        <f t="shared" si="302"/>
        <v>4.1926004426301018E-2</v>
      </c>
      <c r="T1029" s="12">
        <f t="shared" si="285"/>
        <v>51.453238055477684</v>
      </c>
    </row>
    <row r="1030" spans="1:20" x14ac:dyDescent="0.3">
      <c r="A1030" s="57">
        <f t="shared" si="286"/>
        <v>264.4298846490812</v>
      </c>
      <c r="B1030" s="12">
        <f t="shared" si="303"/>
        <v>42.085323243120968</v>
      </c>
      <c r="C1030" s="57" t="str">
        <f t="shared" si="287"/>
        <v>3.60557586644777-372.387109380211i</v>
      </c>
      <c r="D1030" s="57" t="str">
        <f t="shared" si="288"/>
        <v>3.47083328688065-252.115122815007i</v>
      </c>
      <c r="E1030" s="57" t="str">
        <f t="shared" si="289"/>
        <v>162.469565904897+0.0251147253970629i</v>
      </c>
      <c r="F1030" s="57" t="str">
        <f t="shared" si="290"/>
        <v>3.07957955526924-4731.88318054128i</v>
      </c>
      <c r="G1030" s="57" t="str">
        <f t="shared" si="291"/>
        <v>0.999999992105955-0.0000888484405407177i</v>
      </c>
      <c r="H1030" s="57" t="str">
        <f t="shared" si="292"/>
        <v>550.010077678589-0.484501029378706i</v>
      </c>
      <c r="I1030" s="57" t="str">
        <f t="shared" si="293"/>
        <v>-4.05419220073174-17620.8012533651i</v>
      </c>
      <c r="K1030" s="57" t="str">
        <f t="shared" si="294"/>
        <v>0.00909073546657164-0.0000385316778991533i</v>
      </c>
      <c r="L1030" s="57" t="str">
        <f t="shared" si="295"/>
        <v>0.00075-15.7571700800617i</v>
      </c>
      <c r="M1030" s="57" t="str">
        <f t="shared" si="296"/>
        <v>0.00075-2.48274738656434i</v>
      </c>
      <c r="N1030" s="57">
        <f t="shared" si="297"/>
        <v>90.554739461786141</v>
      </c>
      <c r="O1030" s="57">
        <f t="shared" si="298"/>
        <v>51.420299900478113</v>
      </c>
      <c r="P1030" s="371">
        <f t="shared" si="299"/>
        <v>51.420299900478113</v>
      </c>
      <c r="Q1030" s="371">
        <f t="shared" si="300"/>
        <v>-89.445260538213859</v>
      </c>
      <c r="R1030" s="12">
        <f t="shared" si="301"/>
        <v>90.554739461786141</v>
      </c>
      <c r="S1030" s="57">
        <f t="shared" si="302"/>
        <v>4.2085323243120969E-2</v>
      </c>
      <c r="T1030" s="12">
        <f t="shared" si="285"/>
        <v>51.420299900478113</v>
      </c>
    </row>
    <row r="1031" spans="1:20" x14ac:dyDescent="0.3">
      <c r="A1031" s="57">
        <f t="shared" si="286"/>
        <v>265.43471821074769</v>
      </c>
      <c r="B1031" s="12">
        <f t="shared" si="303"/>
        <v>42.245247471444827</v>
      </c>
      <c r="C1031" s="57" t="str">
        <f t="shared" si="287"/>
        <v>3.60557537081038-370.977506991583i</v>
      </c>
      <c r="D1031" s="57" t="str">
        <f t="shared" si="288"/>
        <v>3.47083328652693-251.160715154875i</v>
      </c>
      <c r="E1031" s="57" t="str">
        <f t="shared" si="289"/>
        <v>162.46956612529+0.02521016253943i</v>
      </c>
      <c r="F1031" s="57" t="str">
        <f t="shared" si="290"/>
        <v>3.07957955508413-4713.97009625891i</v>
      </c>
      <c r="G1031" s="57" t="str">
        <f t="shared" si="291"/>
        <v>0.999999992045846-0.0000891860646094115i</v>
      </c>
      <c r="H1031" s="57" t="str">
        <f t="shared" si="292"/>
        <v>550.010154413547-0.486342633790556i</v>
      </c>
      <c r="I1031" s="57" t="str">
        <f t="shared" si="293"/>
        <v>-4.0542065822409-17554.0982231811i</v>
      </c>
      <c r="K1031" s="57" t="str">
        <f t="shared" si="294"/>
        <v>0.00909073414454657-0.0000386780922932248i</v>
      </c>
      <c r="L1031" s="57" t="str">
        <f t="shared" si="295"/>
        <v>0.00075-15.6975195059391i</v>
      </c>
      <c r="M1031" s="57" t="str">
        <f t="shared" si="296"/>
        <v>0.00075-2.47334866165007i</v>
      </c>
      <c r="N1031" s="57">
        <f t="shared" si="297"/>
        <v>90.556847095036602</v>
      </c>
      <c r="O1031" s="57">
        <f t="shared" si="298"/>
        <v>51.38736178865787</v>
      </c>
      <c r="P1031" s="371">
        <f t="shared" si="299"/>
        <v>51.38736178865787</v>
      </c>
      <c r="Q1031" s="371">
        <f t="shared" si="300"/>
        <v>-89.443152904963398</v>
      </c>
      <c r="R1031" s="12">
        <f t="shared" si="301"/>
        <v>90.556847095036602</v>
      </c>
      <c r="S1031" s="57">
        <f t="shared" si="302"/>
        <v>4.2245247471444827E-2</v>
      </c>
      <c r="T1031" s="12">
        <f t="shared" si="285"/>
        <v>51.38736178865787</v>
      </c>
    </row>
    <row r="1032" spans="1:20" x14ac:dyDescent="0.3">
      <c r="A1032" s="57">
        <f t="shared" si="286"/>
        <v>266.44337013994857</v>
      </c>
      <c r="B1032" s="12">
        <f t="shared" si="303"/>
        <v>42.40577941183632</v>
      </c>
      <c r="C1032" s="57" t="str">
        <f t="shared" si="287"/>
        <v>3.60557487139913-369.573241238904i</v>
      </c>
      <c r="D1032" s="57" t="str">
        <f t="shared" si="288"/>
        <v>3.47083328617051-250.209920525951i</v>
      </c>
      <c r="E1032" s="57" t="str">
        <f t="shared" si="289"/>
        <v>162.46956634736+0.0253059623565065i</v>
      </c>
      <c r="F1032" s="57" t="str">
        <f t="shared" si="290"/>
        <v>3.0795795548976-4696.12482401899i</v>
      </c>
      <c r="G1032" s="57" t="str">
        <f t="shared" si="291"/>
        <v>0.999999991985279-0.0000895249716495051i</v>
      </c>
      <c r="H1032" s="57" t="str">
        <f t="shared" si="292"/>
        <v>550.01023173278-0.488191242026638i</v>
      </c>
      <c r="I1032" s="57" t="str">
        <f t="shared" si="293"/>
        <v>-4.05422107325946-17487.6477145931i</v>
      </c>
      <c r="K1032" s="57" t="str">
        <f t="shared" si="294"/>
        <v>0.0090907328124555-0.0000388250629935426i</v>
      </c>
      <c r="L1032" s="57" t="str">
        <f t="shared" si="295"/>
        <v>0.00075-15.6380947459047i</v>
      </c>
      <c r="M1032" s="57" t="str">
        <f t="shared" si="296"/>
        <v>0.00075-2.46398551668666i</v>
      </c>
      <c r="N1032" s="57">
        <f t="shared" si="297"/>
        <v>90.558962732983318</v>
      </c>
      <c r="O1032" s="57">
        <f t="shared" si="298"/>
        <v>51.354423720345537</v>
      </c>
      <c r="P1032" s="371">
        <f t="shared" si="299"/>
        <v>51.354423720345537</v>
      </c>
      <c r="Q1032" s="371">
        <f t="shared" si="300"/>
        <v>-89.441037267016682</v>
      </c>
      <c r="R1032" s="12">
        <f t="shared" si="301"/>
        <v>90.558962732983318</v>
      </c>
      <c r="S1032" s="57">
        <f t="shared" si="302"/>
        <v>4.240577941183632E-2</v>
      </c>
      <c r="T1032" s="12">
        <f t="shared" si="285"/>
        <v>51.354423720345537</v>
      </c>
    </row>
    <row r="1033" spans="1:20" x14ac:dyDescent="0.3">
      <c r="A1033" s="57">
        <f t="shared" si="286"/>
        <v>267.45585494648037</v>
      </c>
      <c r="B1033" s="12">
        <f t="shared" si="303"/>
        <v>42.566921373601296</v>
      </c>
      <c r="C1033" s="57" t="str">
        <f t="shared" si="287"/>
        <v>3.60557436818534-368.174291921343i</v>
      </c>
      <c r="D1033" s="57" t="str">
        <f t="shared" si="288"/>
        <v>3.4708332858114-249.262725250737i</v>
      </c>
      <c r="E1033" s="57" t="str">
        <f t="shared" si="289"/>
        <v>162.469566571122+0.0254021262266135i</v>
      </c>
      <c r="F1033" s="57" t="str">
        <f t="shared" si="290"/>
        <v>3.07957955470967-4678.34710711127i</v>
      </c>
      <c r="G1033" s="57" t="str">
        <f t="shared" si="291"/>
        <v>0.999999991924252-0.0000898651665362889i</v>
      </c>
      <c r="H1033" s="57" t="str">
        <f t="shared" si="292"/>
        <v>550.010309640743-0.490046880767097i</v>
      </c>
      <c r="I1033" s="57" t="str">
        <f t="shared" si="293"/>
        <v>-4.05423567462326-17421.4487716882i</v>
      </c>
      <c r="K1033" s="57" t="str">
        <f t="shared" si="294"/>
        <v>0.0090907314702217-0.0000389725921132863i</v>
      </c>
      <c r="L1033" s="57" t="str">
        <f t="shared" si="295"/>
        <v>0.00075-15.5788949451133i</v>
      </c>
      <c r="M1033" s="57" t="str">
        <f t="shared" si="296"/>
        <v>0.00075-2.45465781698213i</v>
      </c>
      <c r="N1033" s="57">
        <f t="shared" si="297"/>
        <v>90.561086405994885</v>
      </c>
      <c r="O1033" s="57">
        <f t="shared" si="298"/>
        <v>51.321485695872369</v>
      </c>
      <c r="P1033" s="371">
        <f t="shared" si="299"/>
        <v>51.321485695872369</v>
      </c>
      <c r="Q1033" s="371">
        <f t="shared" si="300"/>
        <v>-89.438913594005115</v>
      </c>
      <c r="R1033" s="12">
        <f t="shared" si="301"/>
        <v>90.561086405994885</v>
      </c>
      <c r="S1033" s="57">
        <f t="shared" si="302"/>
        <v>4.2566921373601296E-2</v>
      </c>
      <c r="T1033" s="12">
        <f t="shared" si="285"/>
        <v>51.321485695872369</v>
      </c>
    </row>
    <row r="1034" spans="1:20" x14ac:dyDescent="0.3">
      <c r="A1034" s="57">
        <f t="shared" si="286"/>
        <v>268.472187195277</v>
      </c>
      <c r="B1034" s="12">
        <f t="shared" si="303"/>
        <v>42.728675674820984</v>
      </c>
      <c r="C1034" s="57" t="str">
        <f t="shared" si="287"/>
        <v>3.60557386113997-366.780638914534i</v>
      </c>
      <c r="D1034" s="57" t="str">
        <f t="shared" si="288"/>
        <v>3.47083328544954-248.319115703507i</v>
      </c>
      <c r="E1034" s="57" t="str">
        <f t="shared" si="289"/>
        <v>162.469566796587+0.0254986555333092i</v>
      </c>
      <c r="F1034" s="57" t="str">
        <f t="shared" si="290"/>
        <v>3.0795795545203-4660.63668979731i</v>
      </c>
      <c r="G1034" s="57" t="str">
        <f t="shared" si="291"/>
        <v>0.999999991862759-0.0000902066541635799i</v>
      </c>
      <c r="H1034" s="57" t="str">
        <f t="shared" si="292"/>
        <v>550.010388141921-0.491909576794152i</v>
      </c>
      <c r="I1034" s="57" t="str">
        <f t="shared" si="293"/>
        <v>-4.0542503871728-17355.5004421725i</v>
      </c>
      <c r="K1034" s="57" t="str">
        <f t="shared" si="294"/>
        <v>0.00909073011776791-0.0000391206817736574i</v>
      </c>
      <c r="L1034" s="57" t="str">
        <f t="shared" si="295"/>
        <v>0.00075-15.5199192519558i</v>
      </c>
      <c r="M1034" s="57" t="str">
        <f t="shared" si="296"/>
        <v>0.00075-2.44536542835438i</v>
      </c>
      <c r="N1034" s="57">
        <f t="shared" si="297"/>
        <v>90.563218144554625</v>
      </c>
      <c r="O1034" s="57">
        <f t="shared" si="298"/>
        <v>51.288547715571795</v>
      </c>
      <c r="P1034" s="371">
        <f t="shared" si="299"/>
        <v>51.288547715571795</v>
      </c>
      <c r="Q1034" s="371">
        <f t="shared" si="300"/>
        <v>-89.436781855445375</v>
      </c>
      <c r="R1034" s="12">
        <f t="shared" si="301"/>
        <v>90.563218144554625</v>
      </c>
      <c r="S1034" s="57">
        <f t="shared" si="302"/>
        <v>4.2728675674820984E-2</v>
      </c>
      <c r="T1034" s="12">
        <f t="shared" si="285"/>
        <v>51.288547715571795</v>
      </c>
    </row>
    <row r="1035" spans="1:20" x14ac:dyDescent="0.3">
      <c r="A1035" s="57">
        <f t="shared" si="286"/>
        <v>269.49238150661904</v>
      </c>
      <c r="B1035" s="12">
        <f t="shared" si="303"/>
        <v>42.891044642385303</v>
      </c>
      <c r="C1035" s="57" t="str">
        <f t="shared" si="287"/>
        <v>3.60557335023393-365.392262170321i</v>
      </c>
      <c r="D1035" s="57" t="str">
        <f t="shared" si="288"/>
        <v>3.47083328508494-247.379078310124i</v>
      </c>
      <c r="E1035" s="57" t="str">
        <f t="shared" si="289"/>
        <v>162.469567023768+0.0255955516654106i</v>
      </c>
      <c r="F1035" s="57" t="str">
        <f t="shared" si="290"/>
        <v>3.07957955432949-4642.99331730683i</v>
      </c>
      <c r="G1035" s="57" t="str">
        <f t="shared" si="291"/>
        <v>0.999999991800799-0.0000905494394437909i</v>
      </c>
      <c r="H1035" s="57" t="str">
        <f t="shared" si="292"/>
        <v>550.01046724082-0.493779356992463i</v>
      </c>
      <c r="I1035" s="57" t="str">
        <f t="shared" si="293"/>
        <v>-4.05426521175244-17289.8017773569i</v>
      </c>
      <c r="K1035" s="57" t="str">
        <f t="shared" si="294"/>
        <v>0.00909072875501647-0.0000392693341039099i</v>
      </c>
      <c r="L1035" s="57" t="str">
        <f t="shared" si="295"/>
        <v>0.00075-15.4611668180472i</v>
      </c>
      <c r="M1035" s="57" t="str">
        <f t="shared" si="296"/>
        <v>0.00075-2.43610821712929i</v>
      </c>
      <c r="N1035" s="57">
        <f t="shared" si="297"/>
        <v>90.565357979261208</v>
      </c>
      <c r="O1035" s="57">
        <f t="shared" si="298"/>
        <v>51.255609779780265</v>
      </c>
      <c r="P1035" s="371">
        <f t="shared" si="299"/>
        <v>51.255609779780265</v>
      </c>
      <c r="Q1035" s="371">
        <f t="shared" si="300"/>
        <v>-89.434642020738792</v>
      </c>
      <c r="R1035" s="12">
        <f t="shared" si="301"/>
        <v>90.565357979261208</v>
      </c>
      <c r="S1035" s="57">
        <f t="shared" si="302"/>
        <v>4.2891044642385301E-2</v>
      </c>
      <c r="T1035" s="12">
        <f t="shared" si="285"/>
        <v>51.255609779780265</v>
      </c>
    </row>
    <row r="1036" spans="1:20" x14ac:dyDescent="0.3">
      <c r="A1036" s="57">
        <f t="shared" si="286"/>
        <v>270.51645255634418</v>
      </c>
      <c r="B1036" s="12">
        <f t="shared" si="303"/>
        <v>43.054030612026366</v>
      </c>
      <c r="C1036" s="57" t="str">
        <f t="shared" si="287"/>
        <v>3.60557283543783-364.009141716436i</v>
      </c>
      <c r="D1036" s="57" t="str">
        <f t="shared" si="288"/>
        <v>3.47083328471756-246.442599547834i</v>
      </c>
      <c r="E1036" s="57" t="str">
        <f t="shared" si="289"/>
        <v>162.469567252681+0.0256928160170162i</v>
      </c>
      <c r="F1036" s="57" t="str">
        <f t="shared" si="290"/>
        <v>3.07957955413722-4625.41673583398i</v>
      </c>
      <c r="G1036" s="57" t="str">
        <f t="shared" si="291"/>
        <v>0.999999991738367-0.0000908935273080026i</v>
      </c>
      <c r="H1036" s="57" t="str">
        <f t="shared" si="292"/>
        <v>550.010546942002-0.495656248349778i</v>
      </c>
      <c r="I1036" s="57" t="str">
        <f t="shared" si="293"/>
        <v>-4.05428014921748-17224.3518321442i</v>
      </c>
      <c r="K1036" s="57" t="str">
        <f t="shared" si="294"/>
        <v>0.00909072738188883-0.0000394185512413779i</v>
      </c>
      <c r="L1036" s="57" t="str">
        <f t="shared" si="295"/>
        <v>0.00075-15.402636798214i</v>
      </c>
      <c r="M1036" s="57" t="str">
        <f t="shared" si="296"/>
        <v>0.00075-2.42688605013877i</v>
      </c>
      <c r="N1036" s="57">
        <f t="shared" si="297"/>
        <v>90.567505940828951</v>
      </c>
      <c r="O1036" s="57">
        <f t="shared" si="298"/>
        <v>51.222671888836487</v>
      </c>
      <c r="P1036" s="371">
        <f t="shared" si="299"/>
        <v>51.222671888836487</v>
      </c>
      <c r="Q1036" s="371">
        <f t="shared" si="300"/>
        <v>-89.432494059171049</v>
      </c>
      <c r="R1036" s="12">
        <f t="shared" si="301"/>
        <v>90.567505940828951</v>
      </c>
      <c r="S1036" s="57">
        <f t="shared" si="302"/>
        <v>4.3054030612026367E-2</v>
      </c>
      <c r="T1036" s="12">
        <f t="shared" si="285"/>
        <v>51.222671888836487</v>
      </c>
    </row>
    <row r="1037" spans="1:20" x14ac:dyDescent="0.3">
      <c r="A1037" s="57">
        <f t="shared" si="286"/>
        <v>271.54441507605833</v>
      </c>
      <c r="B1037" s="12">
        <f t="shared" si="303"/>
        <v>43.217635928352067</v>
      </c>
      <c r="C1037" s="57" t="str">
        <f t="shared" si="287"/>
        <v>3.60557231672199-362.631257656223i</v>
      </c>
      <c r="D1037" s="57" t="str">
        <f t="shared" si="288"/>
        <v>3.47083328434739-245.509665945075i</v>
      </c>
      <c r="E1037" s="57" t="str">
        <f t="shared" si="289"/>
        <v>162.469567483336+0.0257904499875217i</v>
      </c>
      <c r="F1037" s="57" t="str">
        <f t="shared" si="290"/>
        <v>3.0795795539435-4607.90669253374i</v>
      </c>
      <c r="G1037" s="57" t="str">
        <f t="shared" si="291"/>
        <v>0.999999991675459-0.0000912389227060334i</v>
      </c>
      <c r="H1037" s="57" t="str">
        <f t="shared" si="292"/>
        <v>550.010627250046-0.497540277957045i</v>
      </c>
      <c r="I1037" s="57" t="str">
        <f t="shared" si="293"/>
        <v>-4.05429520042595-17159.1496650149i</v>
      </c>
      <c r="K1037" s="57" t="str">
        <f t="shared" si="294"/>
        <v>0.00909072599830606-0.0000395683353315099i</v>
      </c>
      <c r="L1037" s="57" t="str">
        <f t="shared" si="295"/>
        <v>0.00075-15.3443283504822i</v>
      </c>
      <c r="M1037" s="57" t="str">
        <f t="shared" si="296"/>
        <v>0.00075-2.41769879471883i</v>
      </c>
      <c r="N1037" s="57">
        <f t="shared" si="297"/>
        <v>90.569662060088319</v>
      </c>
      <c r="O1037" s="57">
        <f t="shared" si="298"/>
        <v>51.189734043081749</v>
      </c>
      <c r="P1037" s="371">
        <f t="shared" si="299"/>
        <v>51.189734043081749</v>
      </c>
      <c r="Q1037" s="371">
        <f t="shared" si="300"/>
        <v>-89.430337939911681</v>
      </c>
      <c r="R1037" s="12">
        <f t="shared" si="301"/>
        <v>90.569662060088319</v>
      </c>
      <c r="S1037" s="57">
        <f t="shared" si="302"/>
        <v>4.3217635928352066E-2</v>
      </c>
      <c r="T1037" s="12">
        <f t="shared" si="285"/>
        <v>51.189734043081749</v>
      </c>
    </row>
    <row r="1038" spans="1:20" x14ac:dyDescent="0.3">
      <c r="A1038" s="57">
        <f t="shared" si="286"/>
        <v>272.57628385334732</v>
      </c>
      <c r="B1038" s="12">
        <f t="shared" si="303"/>
        <v>43.381862944879806</v>
      </c>
      <c r="C1038" s="57" t="str">
        <f t="shared" si="287"/>
        <v>3.60557179405656-361.258590168359i</v>
      </c>
      <c r="D1038" s="57" t="str">
        <f t="shared" si="288"/>
        <v>3.47083328397437-244.580264081285i</v>
      </c>
      <c r="E1038" s="57" t="str">
        <f t="shared" si="289"/>
        <v>162.469567715748+0.0258884549816434i</v>
      </c>
      <c r="F1038" s="57" t="str">
        <f t="shared" si="290"/>
        <v>3.07957955374829-4590.46293551826i</v>
      </c>
      <c r="G1038" s="57" t="str">
        <f t="shared" si="291"/>
        <v>0.999999991612072-0.000091585630606511i</v>
      </c>
      <c r="H1038" s="57" t="str">
        <f t="shared" si="292"/>
        <v>550.010708169579-0.499431473009064i</v>
      </c>
      <c r="I1038" s="57" t="str">
        <f t="shared" si="293"/>
        <v>-4.05431036624615-17094.1943380141i</v>
      </c>
      <c r="K1038" s="57" t="str">
        <f t="shared" si="294"/>
        <v>0.00909072460418849-0.0000397186885278957i</v>
      </c>
      <c r="L1038" s="57" t="str">
        <f t="shared" si="295"/>
        <v>0.00075-15.2862406360651i</v>
      </c>
      <c r="M1038" s="57" t="str">
        <f t="shared" si="296"/>
        <v>0.00075-2.40854631870774i</v>
      </c>
      <c r="N1038" s="57">
        <f t="shared" si="297"/>
        <v>90.571826367986361</v>
      </c>
      <c r="O1038" s="57">
        <f t="shared" si="298"/>
        <v>51.156796242859997</v>
      </c>
      <c r="P1038" s="371">
        <f t="shared" si="299"/>
        <v>51.156796242859997</v>
      </c>
      <c r="Q1038" s="371">
        <f t="shared" si="300"/>
        <v>-89.428173632013639</v>
      </c>
      <c r="R1038" s="12">
        <f t="shared" si="301"/>
        <v>90.571826367986361</v>
      </c>
      <c r="S1038" s="57">
        <f t="shared" si="302"/>
        <v>4.3381862944879807E-2</v>
      </c>
      <c r="T1038" s="12">
        <f t="shared" si="285"/>
        <v>51.156796242859997</v>
      </c>
    </row>
    <row r="1039" spans="1:20" x14ac:dyDescent="0.3">
      <c r="A1039" s="57">
        <f t="shared" si="286"/>
        <v>273.61207373199005</v>
      </c>
      <c r="B1039" s="12">
        <f t="shared" si="303"/>
        <v>43.546714024070347</v>
      </c>
      <c r="C1039" s="57" t="str">
        <f t="shared" si="287"/>
        <v>3.60557126741155-359.891119506559i</v>
      </c>
      <c r="D1039" s="57" t="str">
        <f t="shared" si="288"/>
        <v>3.47083328359854-243.654380586704i</v>
      </c>
      <c r="E1039" s="57" t="str">
        <f t="shared" si="289"/>
        <v>162.46956794993+0.0259868324094376i</v>
      </c>
      <c r="F1039" s="57" t="str">
        <f t="shared" si="290"/>
        <v>3.0795795535516-4573.08521385323i</v>
      </c>
      <c r="G1039" s="57" t="str">
        <f t="shared" si="291"/>
        <v>0.999999991548203-0.0000919336559969441i</v>
      </c>
      <c r="H1039" s="57" t="str">
        <f t="shared" si="292"/>
        <v>550.010789705253-0.501329860804673i</v>
      </c>
      <c r="I1039" s="57" t="str">
        <f t="shared" si="293"/>
        <v>-4.05432564754995-17029.4849167374i</v>
      </c>
      <c r="K1039" s="57" t="str">
        <f t="shared" si="294"/>
        <v>0.00909072319945595-0.0000398696129923011i</v>
      </c>
      <c r="L1039" s="57" t="str">
        <f t="shared" si="295"/>
        <v>0.00075-15.2283728193516i</v>
      </c>
      <c r="M1039" s="57" t="str">
        <f t="shared" si="296"/>
        <v>0.00075-2.39942849044406i</v>
      </c>
      <c r="N1039" s="57">
        <f t="shared" si="297"/>
        <v>90.57399889558711</v>
      </c>
      <c r="O1039" s="57">
        <f t="shared" si="298"/>
        <v>51.123858488517762</v>
      </c>
      <c r="P1039" s="371">
        <f t="shared" si="299"/>
        <v>51.123858488517762</v>
      </c>
      <c r="Q1039" s="371">
        <f t="shared" si="300"/>
        <v>-89.42600110441289</v>
      </c>
      <c r="R1039" s="12">
        <f t="shared" si="301"/>
        <v>90.57399889558711</v>
      </c>
      <c r="S1039" s="57">
        <f t="shared" si="302"/>
        <v>4.354671402407035E-2</v>
      </c>
      <c r="T1039" s="12">
        <f t="shared" si="285"/>
        <v>51.123858488517762</v>
      </c>
    </row>
    <row r="1040" spans="1:20" x14ac:dyDescent="0.3">
      <c r="A1040" s="57">
        <f t="shared" si="286"/>
        <v>274.6517996121716</v>
      </c>
      <c r="B1040" s="12">
        <f t="shared" si="303"/>
        <v>43.712191537361818</v>
      </c>
      <c r="C1040" s="57" t="str">
        <f t="shared" si="287"/>
        <v>3.60557073675656-358.5288259993i</v>
      </c>
      <c r="D1040" s="57" t="str">
        <f t="shared" si="288"/>
        <v>3.47083328321982-242.732002142188i</v>
      </c>
      <c r="E1040" s="57" t="str">
        <f t="shared" si="289"/>
        <v>162.469568185894+0.0260855836863207i</v>
      </c>
      <c r="F1040" s="57" t="str">
        <f t="shared" si="290"/>
        <v>3.07957955335341-4555.77327755429i</v>
      </c>
      <c r="G1040" s="57" t="str">
        <f t="shared" si="291"/>
        <v>0.999999991483847-0.0000922830038837935i</v>
      </c>
      <c r="H1040" s="57" t="str">
        <f t="shared" si="292"/>
        <v>550.010871861755-0.503235468747179i</v>
      </c>
      <c r="I1040" s="57" t="str">
        <f t="shared" si="293"/>
        <v>-4.05434104521387-16965.020470318i</v>
      </c>
      <c r="K1040" s="57" t="str">
        <f t="shared" si="294"/>
        <v>0.00909072178402771-0.0000400211108946975i</v>
      </c>
      <c r="L1040" s="57" t="str">
        <f t="shared" si="295"/>
        <v>0.00075-15.1707240678936i</v>
      </c>
      <c r="M1040" s="57" t="str">
        <f t="shared" si="296"/>
        <v>0.00075-2.39034517876475i</v>
      </c>
      <c r="N1040" s="57">
        <f t="shared" si="297"/>
        <v>90.576179674072051</v>
      </c>
      <c r="O1040" s="57">
        <f t="shared" si="298"/>
        <v>51.090920780404275</v>
      </c>
      <c r="P1040" s="371">
        <f t="shared" si="299"/>
        <v>51.090920780404275</v>
      </c>
      <c r="Q1040" s="371">
        <f t="shared" si="300"/>
        <v>-89.423820325927949</v>
      </c>
      <c r="R1040" s="12">
        <f t="shared" si="301"/>
        <v>90.576179674072051</v>
      </c>
      <c r="S1040" s="57">
        <f t="shared" si="302"/>
        <v>4.3712191537361819E-2</v>
      </c>
      <c r="T1040" s="12">
        <f t="shared" si="285"/>
        <v>51.090920780404275</v>
      </c>
    </row>
    <row r="1041" spans="1:20" x14ac:dyDescent="0.3">
      <c r="A1041" s="57">
        <f t="shared" si="286"/>
        <v>275.69547645069787</v>
      </c>
      <c r="B1041" s="12">
        <f t="shared" si="303"/>
        <v>43.878297865203791</v>
      </c>
      <c r="C1041" s="57" t="str">
        <f t="shared" si="287"/>
        <v>3.60557020206117-357.171690049536i</v>
      </c>
      <c r="D1041" s="57" t="str">
        <f t="shared" si="288"/>
        <v>3.47083328283823-241.813115479015i</v>
      </c>
      <c r="E1041" s="57" t="str">
        <f t="shared" si="289"/>
        <v>162.469568423657+0.0261847102330883i</v>
      </c>
      <c r="F1041" s="57" t="str">
        <f t="shared" si="290"/>
        <v>3.07957955315371-4538.52687758345i</v>
      </c>
      <c r="G1041" s="57" t="str">
        <f t="shared" si="291"/>
        <v>0.999999991419002-0.000092633679292545i</v>
      </c>
      <c r="H1041" s="57" t="str">
        <f t="shared" si="292"/>
        <v>550.010954643819-0.505148324345054i</v>
      </c>
      <c r="I1041" s="57" t="str">
        <f t="shared" si="293"/>
        <v>-4.05435656012776-16900.8000714134i</v>
      </c>
      <c r="K1041" s="57" t="str">
        <f t="shared" si="294"/>
        <v>0.00909072035782221-0.0000401731844132897i</v>
      </c>
      <c r="L1041" s="57" t="str">
        <f t="shared" si="295"/>
        <v>0.00075-15.1132935523945i</v>
      </c>
      <c r="M1041" s="57" t="str">
        <f t="shared" si="296"/>
        <v>0.00075-2.38129625300334i</v>
      </c>
      <c r="N1041" s="57">
        <f t="shared" si="297"/>
        <v>90.578368734740536</v>
      </c>
      <c r="O1041" s="57">
        <f t="shared" si="298"/>
        <v>51.057983118871476</v>
      </c>
      <c r="P1041" s="371">
        <f t="shared" si="299"/>
        <v>51.057983118871476</v>
      </c>
      <c r="Q1041" s="371">
        <f t="shared" si="300"/>
        <v>-89.421631265259464</v>
      </c>
      <c r="R1041" s="12">
        <f t="shared" si="301"/>
        <v>90.578368734740536</v>
      </c>
      <c r="S1041" s="57">
        <f t="shared" si="302"/>
        <v>4.3878297865203794E-2</v>
      </c>
      <c r="T1041" s="12">
        <f t="shared" si="285"/>
        <v>51.057983118871476</v>
      </c>
    </row>
    <row r="1042" spans="1:20" x14ac:dyDescent="0.3">
      <c r="A1042" s="57">
        <f t="shared" si="286"/>
        <v>276.74311926121055</v>
      </c>
      <c r="B1042" s="12">
        <f t="shared" si="303"/>
        <v>44.045035397091567</v>
      </c>
      <c r="C1042" s="57" t="str">
        <f t="shared" si="287"/>
        <v>3.60556966329453-355.819692134399i</v>
      </c>
      <c r="D1042" s="57" t="str">
        <f t="shared" si="288"/>
        <v>3.47083328245376-240.897707378691i</v>
      </c>
      <c r="E1042" s="57" t="str">
        <f t="shared" si="289"/>
        <v>162.469568663228+0.0262842134759384i</v>
      </c>
      <c r="F1042" s="57" t="str">
        <f t="shared" si="290"/>
        <v>3.07957955295249-4521.34576584542i</v>
      </c>
      <c r="G1042" s="57" t="str">
        <f t="shared" si="291"/>
        <v>0.999999991353662-0.0000929856872677811i</v>
      </c>
      <c r="H1042" s="57" t="str">
        <f t="shared" si="292"/>
        <v>550.011038056207-0.507068455211979i</v>
      </c>
      <c r="I1042" s="57" t="str">
        <f t="shared" si="293"/>
        <v>-4.05437219318368-16836.8227961916i</v>
      </c>
      <c r="K1042" s="57" t="str">
        <f t="shared" si="294"/>
        <v>0.0090907189207574-0.0000403258357345519i</v>
      </c>
      <c r="L1042" s="57" t="str">
        <f t="shared" si="295"/>
        <v>0.00075-15.0560804466971i</v>
      </c>
      <c r="M1042" s="57" t="str">
        <f t="shared" si="296"/>
        <v>0.00075-2.37228158298798i</v>
      </c>
      <c r="N1042" s="57">
        <f t="shared" si="297"/>
        <v>90.580566109010235</v>
      </c>
      <c r="O1042" s="57">
        <f t="shared" si="298"/>
        <v>51.025045504273606</v>
      </c>
      <c r="P1042" s="371">
        <f t="shared" si="299"/>
        <v>51.025045504273606</v>
      </c>
      <c r="Q1042" s="371">
        <f t="shared" si="300"/>
        <v>-89.419433890989765</v>
      </c>
      <c r="R1042" s="12">
        <f t="shared" si="301"/>
        <v>90.580566109010235</v>
      </c>
      <c r="S1042" s="57">
        <f t="shared" si="302"/>
        <v>4.4045035397091564E-2</v>
      </c>
      <c r="T1042" s="12">
        <f t="shared" si="285"/>
        <v>51.025045504273606</v>
      </c>
    </row>
    <row r="1043" spans="1:20" x14ac:dyDescent="0.3">
      <c r="A1043" s="57">
        <f t="shared" si="286"/>
        <v>277.7947431144031</v>
      </c>
      <c r="B1043" s="12">
        <f t="shared" si="303"/>
        <v>44.212406531600514</v>
      </c>
      <c r="C1043" s="57" t="str">
        <f t="shared" si="287"/>
        <v>3.60556912042568-354.472812804953i</v>
      </c>
      <c r="D1043" s="57" t="str">
        <f t="shared" si="288"/>
        <v>3.47083328206634-239.985764672762i</v>
      </c>
      <c r="E1043" s="57" t="str">
        <f t="shared" si="289"/>
        <v>162.469568904625+0.0263840948464911i</v>
      </c>
      <c r="F1043" s="57" t="str">
        <f t="shared" si="290"/>
        <v>3.07957955274974-4504.22969518418i</v>
      </c>
      <c r="G1043" s="57" t="str">
        <f t="shared" si="291"/>
        <v>0.999999991287825-0.0000933390328732535i</v>
      </c>
      <c r="H1043" s="57" t="str">
        <f t="shared" si="292"/>
        <v>550.011122103718-0.508995889067413i</v>
      </c>
      <c r="I1043" s="57" t="str">
        <f t="shared" si="293"/>
        <v>-4.0543879452812-16773.0877243179i</v>
      </c>
      <c r="K1043" s="57" t="str">
        <f t="shared" si="294"/>
        <v>0.00909071747275062-0.0000404790670532565i</v>
      </c>
      <c r="L1043" s="57" t="str">
        <f t="shared" si="295"/>
        <v>0.00075-14.9990839277715i</v>
      </c>
      <c r="M1043" s="57" t="str">
        <f t="shared" si="296"/>
        <v>0.00075-2.36330103903963i</v>
      </c>
      <c r="N1043" s="57">
        <f t="shared" si="297"/>
        <v>90.582771828417563</v>
      </c>
      <c r="O1043" s="57">
        <f t="shared" si="298"/>
        <v>50.99210793696809</v>
      </c>
      <c r="P1043" s="371">
        <f t="shared" si="299"/>
        <v>50.99210793696809</v>
      </c>
      <c r="Q1043" s="371">
        <f t="shared" si="300"/>
        <v>-89.417228171582437</v>
      </c>
      <c r="R1043" s="12">
        <f t="shared" si="301"/>
        <v>90.582771828417563</v>
      </c>
      <c r="S1043" s="57">
        <f t="shared" si="302"/>
        <v>4.4212406531600516E-2</v>
      </c>
      <c r="T1043" s="12">
        <f t="shared" si="285"/>
        <v>50.99210793696809</v>
      </c>
    </row>
    <row r="1044" spans="1:20" x14ac:dyDescent="0.3">
      <c r="A1044" s="57">
        <f t="shared" si="286"/>
        <v>278.85036313823787</v>
      </c>
      <c r="B1044" s="12">
        <f t="shared" si="303"/>
        <v>44.380413676420595</v>
      </c>
      <c r="C1044" s="57" t="str">
        <f t="shared" si="287"/>
        <v>3.60556857342335-353.131032685886i</v>
      </c>
      <c r="D1044" s="57" t="str">
        <f t="shared" si="288"/>
        <v>3.47083328167596-239.077274242627i</v>
      </c>
      <c r="E1044" s="57" t="str">
        <f t="shared" si="289"/>
        <v>162.469569147859+0.0264843557818058i</v>
      </c>
      <c r="F1044" s="57" t="str">
        <f t="shared" si="290"/>
        <v>3.07957955254545-4487.17841937926i</v>
      </c>
      <c r="G1044" s="57" t="str">
        <f t="shared" si="291"/>
        <v>0.999999991221487-0.0000936937211919563i</v>
      </c>
      <c r="H1044" s="57" t="str">
        <f t="shared" si="292"/>
        <v>550.011206791184-0.51093065373694i</v>
      </c>
      <c r="I1044" s="57" t="str">
        <f t="shared" si="293"/>
        <v>-4.05440381732504-16709.5939389419i</v>
      </c>
      <c r="K1044" s="57" t="str">
        <f t="shared" si="294"/>
        <v>0.00909071601371864-0.0000406328805725069i</v>
      </c>
      <c r="L1044" s="57" t="str">
        <f t="shared" si="295"/>
        <v>0.00075-14.9423031757039i</v>
      </c>
      <c r="M1044" s="57" t="str">
        <f t="shared" si="296"/>
        <v>0.00075-2.35435449197015i</v>
      </c>
      <c r="N1044" s="57">
        <f t="shared" si="297"/>
        <v>90.584985924618195</v>
      </c>
      <c r="O1044" s="57">
        <f t="shared" si="298"/>
        <v>50.959170417314859</v>
      </c>
      <c r="P1044" s="371">
        <f t="shared" si="299"/>
        <v>50.959170417314859</v>
      </c>
      <c r="Q1044" s="371">
        <f t="shared" si="300"/>
        <v>-89.415014075381805</v>
      </c>
      <c r="R1044" s="12">
        <f t="shared" si="301"/>
        <v>90.584985924618195</v>
      </c>
      <c r="S1044" s="57">
        <f t="shared" si="302"/>
        <v>4.4380413676420594E-2</v>
      </c>
      <c r="T1044" s="12">
        <f t="shared" si="285"/>
        <v>50.959170417314859</v>
      </c>
    </row>
    <row r="1045" spans="1:20" x14ac:dyDescent="0.3">
      <c r="A1045" s="57">
        <f t="shared" si="286"/>
        <v>279.90999451816316</v>
      </c>
      <c r="B1045" s="12">
        <f t="shared" si="303"/>
        <v>44.549059248390996</v>
      </c>
      <c r="C1045" s="57" t="str">
        <f t="shared" si="287"/>
        <v>3.60556802225613-351.794332475241i</v>
      </c>
      <c r="D1045" s="57" t="str">
        <f t="shared" si="288"/>
        <v>3.47083328128263-238.172223019347i</v>
      </c>
      <c r="E1045" s="57" t="str">
        <f t="shared" si="289"/>
        <v>162.469569392946+0.0265849977244077i</v>
      </c>
      <c r="F1045" s="57" t="str">
        <f t="shared" si="290"/>
        <v>3.0795795523396-4470.19169314238i</v>
      </c>
      <c r="G1045" s="57" t="str">
        <f t="shared" si="291"/>
        <v>0.999999991154643-0.0000940497573261991i</v>
      </c>
      <c r="H1045" s="57" t="str">
        <f t="shared" si="292"/>
        <v>550.011292123479-0.512872777152823i</v>
      </c>
      <c r="I1045" s="57" t="str">
        <f t="shared" si="293"/>
        <v>-4.05441981022984-16646.3405266841i</v>
      </c>
      <c r="K1045" s="57" t="str">
        <f t="shared" si="294"/>
        <v>0.00909071454357745-0.0000407872785037668i</v>
      </c>
      <c r="L1045" s="57" t="str">
        <f t="shared" si="295"/>
        <v>0.00075-14.8857373736839i</v>
      </c>
      <c r="M1045" s="57" t="str">
        <f t="shared" si="296"/>
        <v>0.00075-2.34544181308044i</v>
      </c>
      <c r="N1045" s="57">
        <f t="shared" si="297"/>
        <v>90.587208429387431</v>
      </c>
      <c r="O1045" s="57">
        <f t="shared" si="298"/>
        <v>50.926232945676603</v>
      </c>
      <c r="P1045" s="371">
        <f t="shared" si="299"/>
        <v>50.926232945676603</v>
      </c>
      <c r="Q1045" s="371">
        <f t="shared" si="300"/>
        <v>-89.412791570612569</v>
      </c>
      <c r="R1045" s="12">
        <f t="shared" si="301"/>
        <v>90.587208429387431</v>
      </c>
      <c r="S1045" s="57">
        <f t="shared" si="302"/>
        <v>4.4549059248390997E-2</v>
      </c>
      <c r="T1045" s="12">
        <f t="shared" si="285"/>
        <v>50.926232945676603</v>
      </c>
    </row>
    <row r="1046" spans="1:20" x14ac:dyDescent="0.3">
      <c r="A1046" s="57">
        <f t="shared" si="286"/>
        <v>280.97365249733218</v>
      </c>
      <c r="B1046" s="12">
        <f t="shared" si="303"/>
        <v>44.718345673534884</v>
      </c>
      <c r="C1046" s="57" t="str">
        <f t="shared" si="287"/>
        <v>3.60556746689227-350.462692944133i</v>
      </c>
      <c r="D1046" s="57" t="str">
        <f t="shared" si="288"/>
        <v>3.47083328088628-237.270597983454i</v>
      </c>
      <c r="E1046" s="57" t="str">
        <f t="shared" si="289"/>
        <v>162.4695696399+0.0266860221223048i</v>
      </c>
      <c r="F1046" s="57" t="str">
        <f t="shared" si="290"/>
        <v>3.07957955213218-4453.26927211374i</v>
      </c>
      <c r="G1046" s="57" t="str">
        <f t="shared" si="291"/>
        <v>0.999999991087291-0.0000944071463976801i</v>
      </c>
      <c r="H1046" s="57" t="str">
        <f t="shared" si="292"/>
        <v>550.011378105517-0.514822287354322i</v>
      </c>
      <c r="I1046" s="57" t="str">
        <f t="shared" si="293"/>
        <v>-4.05443592491664-16583.3265776231i</v>
      </c>
      <c r="K1046" s="57" t="str">
        <f t="shared" si="294"/>
        <v>0.00909071306224245-0.0000409422630668934i</v>
      </c>
      <c r="L1046" s="57" t="str">
        <f t="shared" si="295"/>
        <v>0.00075-14.8293857079935i</v>
      </c>
      <c r="M1046" s="57" t="str">
        <f t="shared" si="296"/>
        <v>0.00075-2.33656287415864i</v>
      </c>
      <c r="N1046" s="57">
        <f t="shared" si="297"/>
        <v>90.589439374620611</v>
      </c>
      <c r="O1046" s="57">
        <f t="shared" si="298"/>
        <v>50.893295522418697</v>
      </c>
      <c r="P1046" s="371">
        <f t="shared" si="299"/>
        <v>50.893295522418697</v>
      </c>
      <c r="Q1046" s="371">
        <f t="shared" si="300"/>
        <v>-89.410560625379389</v>
      </c>
      <c r="R1046" s="12">
        <f t="shared" si="301"/>
        <v>90.589439374620611</v>
      </c>
      <c r="S1046" s="57">
        <f t="shared" si="302"/>
        <v>4.4718345673534887E-2</v>
      </c>
      <c r="T1046" s="12">
        <f t="shared" si="285"/>
        <v>50.893295522418697</v>
      </c>
    </row>
    <row r="1047" spans="1:20" x14ac:dyDescent="0.3">
      <c r="A1047" s="57">
        <f t="shared" si="286"/>
        <v>282.04135237682209</v>
      </c>
      <c r="B1047" s="12">
        <f t="shared" si="303"/>
        <v>44.888275387094318</v>
      </c>
      <c r="C1047" s="57" t="str">
        <f t="shared" si="287"/>
        <v>3.60556690729983-349.136094936478i</v>
      </c>
      <c r="D1047" s="57" t="str">
        <f t="shared" si="288"/>
        <v>3.47083328048694-236.372386164771i</v>
      </c>
      <c r="E1047" s="57" t="str">
        <f t="shared" si="289"/>
        <v>162.469569888733+0.0267874304290089i</v>
      </c>
      <c r="F1047" s="57" t="str">
        <f t="shared" si="290"/>
        <v>3.07957955192319-4436.41091285866i</v>
      </c>
      <c r="G1047" s="57" t="str">
        <f t="shared" si="291"/>
        <v>0.999999991019425-0.00009476589354756i</v>
      </c>
      <c r="H1047" s="57" t="str">
        <f t="shared" si="292"/>
        <v>550.011464742241-0.516779212488056i</v>
      </c>
      <c r="I1047" s="57" t="str">
        <f t="shared" si="293"/>
        <v>-4.05445216231205-16520.551185282i</v>
      </c>
      <c r="K1047" s="57" t="str">
        <f t="shared" si="294"/>
        <v>0.00909071156962844-0.0000410978364901695i</v>
      </c>
      <c r="L1047" s="57" t="str">
        <f t="shared" si="295"/>
        <v>0.00075-14.7732473679951i</v>
      </c>
      <c r="M1047" s="57" t="str">
        <f t="shared" si="296"/>
        <v>0.00075-2.32771754747822i</v>
      </c>
      <c r="N1047" s="57">
        <f t="shared" si="297"/>
        <v>90.591678792333767</v>
      </c>
      <c r="O1047" s="57">
        <f t="shared" si="298"/>
        <v>50.860358147909281</v>
      </c>
      <c r="P1047" s="371">
        <f t="shared" si="299"/>
        <v>50.860358147909281</v>
      </c>
      <c r="Q1047" s="371">
        <f t="shared" si="300"/>
        <v>-89.408321207666233</v>
      </c>
      <c r="R1047" s="12">
        <f t="shared" si="301"/>
        <v>90.591678792333767</v>
      </c>
      <c r="S1047" s="57">
        <f t="shared" si="302"/>
        <v>4.488827538709432E-2</v>
      </c>
      <c r="T1047" s="12">
        <f t="shared" si="285"/>
        <v>50.860358147909281</v>
      </c>
    </row>
    <row r="1048" spans="1:20" x14ac:dyDescent="0.3">
      <c r="A1048" s="57">
        <f t="shared" si="286"/>
        <v>283.11310951585403</v>
      </c>
      <c r="B1048" s="12">
        <f t="shared" si="303"/>
        <v>45.05885083356528</v>
      </c>
      <c r="C1048" s="57" t="str">
        <f t="shared" si="287"/>
        <v>3.60556634344657-347.814519368723i</v>
      </c>
      <c r="D1048" s="57" t="str">
        <f t="shared" si="288"/>
        <v>3.47083328008453-235.477574642219i</v>
      </c>
      <c r="E1048" s="57" t="str">
        <f t="shared" si="289"/>
        <v>162.469570139462+0.0268892241035574i</v>
      </c>
      <c r="F1048" s="57" t="str">
        <f t="shared" si="290"/>
        <v>3.0795795517126-4419.61637286397i</v>
      </c>
      <c r="G1048" s="57" t="str">
        <f t="shared" si="291"/>
        <v>0.999999990951043-0.0000951260039365359i</v>
      </c>
      <c r="H1048" s="57" t="str">
        <f t="shared" si="292"/>
        <v>550.011552038639-0.518743580808528i</v>
      </c>
      <c r="I1048" s="57" t="str">
        <f t="shared" si="293"/>
        <v>-4.05446852335098-16458.0134466157i</v>
      </c>
      <c r="K1048" s="57" t="str">
        <f t="shared" si="294"/>
        <v>0.0090907100656495-0.0000412540010103345i</v>
      </c>
      <c r="L1048" s="57" t="str">
        <f t="shared" si="295"/>
        <v>0.00075-14.7173215461198i</v>
      </c>
      <c r="M1048" s="57" t="str">
        <f t="shared" si="296"/>
        <v>0.00075-2.31890570579619i</v>
      </c>
      <c r="N1048" s="57">
        <f t="shared" si="297"/>
        <v>90.593926714663752</v>
      </c>
      <c r="O1048" s="57">
        <f t="shared" si="298"/>
        <v>50.827420822519507</v>
      </c>
      <c r="P1048" s="371">
        <f t="shared" si="299"/>
        <v>50.827420822519507</v>
      </c>
      <c r="Q1048" s="371">
        <f t="shared" si="300"/>
        <v>-89.406073285336248</v>
      </c>
      <c r="R1048" s="12">
        <f t="shared" si="301"/>
        <v>90.593926714663752</v>
      </c>
      <c r="S1048" s="57">
        <f t="shared" si="302"/>
        <v>4.5058850833565284E-2</v>
      </c>
      <c r="T1048" s="12">
        <f t="shared" si="285"/>
        <v>50.827420822519507</v>
      </c>
    </row>
    <row r="1049" spans="1:20" x14ac:dyDescent="0.3">
      <c r="A1049" s="57">
        <f t="shared" si="286"/>
        <v>284.18893933201429</v>
      </c>
      <c r="B1049" s="12">
        <f t="shared" si="303"/>
        <v>45.23007446673283</v>
      </c>
      <c r="C1049" s="57" t="str">
        <f t="shared" si="287"/>
        <v>3.60556577530016-346.497947229559i</v>
      </c>
      <c r="D1049" s="57" t="str">
        <f t="shared" si="288"/>
        <v>3.47083327967909-234.586150543634i</v>
      </c>
      <c r="E1049" s="57" t="str">
        <f t="shared" si="289"/>
        <v>162.4695703921+0.0269914046105345i</v>
      </c>
      <c r="F1049" s="57" t="str">
        <f t="shared" si="290"/>
        <v>3.07957955150041-4402.88541053457i</v>
      </c>
      <c r="G1049" s="57" t="str">
        <f t="shared" si="291"/>
        <v>0.999999990882141-0.0000954874827449153i</v>
      </c>
      <c r="H1049" s="57" t="str">
        <f t="shared" si="292"/>
        <v>550.011639999729-0.520715420678437i</v>
      </c>
      <c r="I1049" s="57" t="str">
        <f t="shared" si="293"/>
        <v>-4.05448500897372-16395.7124619978i</v>
      </c>
      <c r="K1049" s="57" t="str">
        <f t="shared" si="294"/>
        <v>0.00909070855021921-0.0000414107588726174i</v>
      </c>
      <c r="L1049" s="57" t="str">
        <f t="shared" si="295"/>
        <v>0.00075-14.661607437856i</v>
      </c>
      <c r="M1049" s="57" t="str">
        <f t="shared" si="296"/>
        <v>0.00075-2.31012722235126i</v>
      </c>
      <c r="N1049" s="57">
        <f t="shared" si="297"/>
        <v>90.596183173869022</v>
      </c>
      <c r="O1049" s="57">
        <f t="shared" si="298"/>
        <v>50.794483546623212</v>
      </c>
      <c r="P1049" s="371">
        <f t="shared" si="299"/>
        <v>50.794483546623212</v>
      </c>
      <c r="Q1049" s="371">
        <f t="shared" si="300"/>
        <v>-89.403816826130978</v>
      </c>
      <c r="R1049" s="12">
        <f t="shared" si="301"/>
        <v>90.596183173869022</v>
      </c>
      <c r="S1049" s="57">
        <f t="shared" si="302"/>
        <v>4.5230074466732828E-2</v>
      </c>
      <c r="T1049" s="12">
        <f t="shared" si="285"/>
        <v>50.794483546623212</v>
      </c>
    </row>
    <row r="1050" spans="1:20" x14ac:dyDescent="0.3">
      <c r="A1050" s="57">
        <f t="shared" si="286"/>
        <v>285.26885730147592</v>
      </c>
      <c r="B1050" s="12">
        <f t="shared" si="303"/>
        <v>45.401948749706413</v>
      </c>
      <c r="C1050" s="57" t="str">
        <f t="shared" si="287"/>
        <v>3.60556520282777-345.186359579647i</v>
      </c>
      <c r="D1050" s="57" t="str">
        <f t="shared" si="288"/>
        <v>3.47083327927053-233.69810104558i</v>
      </c>
      <c r="E1050" s="57" t="str">
        <f t="shared" si="289"/>
        <v>162.469570646661+0.027093973420092i</v>
      </c>
      <c r="F1050" s="57" t="str">
        <f t="shared" si="290"/>
        <v>3.0795795512866-4386.21778518996i</v>
      </c>
      <c r="G1050" s="57" t="str">
        <f t="shared" si="291"/>
        <v>0.999999990812713-0.0000958503351726914i</v>
      </c>
      <c r="H1050" s="57" t="str">
        <f t="shared" si="292"/>
        <v>550.011728630576-0.52269476056927i</v>
      </c>
      <c r="I1050" s="57" t="str">
        <f t="shared" si="293"/>
        <v>-4.05450162013097-16333.6473352078i</v>
      </c>
      <c r="K1050" s="57" t="str">
        <f t="shared" si="294"/>
        <v>0.00909070702325027-0.000041568112330767i</v>
      </c>
      <c r="L1050" s="57" t="str">
        <f t="shared" si="295"/>
        <v>0.00075-14.6061042417374i</v>
      </c>
      <c r="M1050" s="57" t="str">
        <f t="shared" si="296"/>
        <v>0.00075-2.30138197086199i</v>
      </c>
      <c r="N1050" s="57">
        <f t="shared" si="297"/>
        <v>90.598448202329863</v>
      </c>
      <c r="O1050" s="57">
        <f t="shared" si="298"/>
        <v>50.761546320596906</v>
      </c>
      <c r="P1050" s="371">
        <f t="shared" si="299"/>
        <v>50.761546320596906</v>
      </c>
      <c r="Q1050" s="371">
        <f t="shared" si="300"/>
        <v>-89.401551797670137</v>
      </c>
      <c r="R1050" s="12">
        <f t="shared" si="301"/>
        <v>90.598448202329863</v>
      </c>
      <c r="S1050" s="57">
        <f t="shared" si="302"/>
        <v>4.5401948749706413E-2</v>
      </c>
      <c r="T1050" s="12">
        <f t="shared" si="285"/>
        <v>50.761546320596906</v>
      </c>
    </row>
    <row r="1051" spans="1:20" x14ac:dyDescent="0.3">
      <c r="A1051" s="57">
        <f t="shared" si="286"/>
        <v>286.35287895922153</v>
      </c>
      <c r="B1051" s="12">
        <f t="shared" si="303"/>
        <v>45.574476154955299</v>
      </c>
      <c r="C1051" s="57" t="str">
        <f t="shared" si="287"/>
        <v>3.60556462599654-343.879737551365i</v>
      </c>
      <c r="D1051" s="57" t="str">
        <f t="shared" si="288"/>
        <v>3.47083327885884-232.813413373168i</v>
      </c>
      <c r="E1051" s="57" t="str">
        <f t="shared" si="289"/>
        <v>162.469570903163+0.0271969320079707i</v>
      </c>
      <c r="F1051" s="57" t="str">
        <f t="shared" si="290"/>
        <v>3.07957955107118-4369.61325706074i</v>
      </c>
      <c r="G1051" s="57" t="str">
        <f t="shared" si="291"/>
        <v>0.999999990742757-0.0000962145664396168i</v>
      </c>
      <c r="H1051" s="57" t="str">
        <f t="shared" si="292"/>
        <v>550.011817936282-0.524681629061523i</v>
      </c>
      <c r="I1051" s="57" t="str">
        <f t="shared" si="293"/>
        <v>-4.05451835777768-16271.8171734179i</v>
      </c>
      <c r="K1051" s="57" t="str">
        <f t="shared" si="294"/>
        <v>0.00909070548465482-0.0000417260636470866i</v>
      </c>
      <c r="L1051" s="57" t="str">
        <f t="shared" si="295"/>
        <v>0.00075-14.5508111593319i</v>
      </c>
      <c r="M1051" s="57" t="str">
        <f t="shared" si="296"/>
        <v>0.00075-2.29266982552499i</v>
      </c>
      <c r="N1051" s="57">
        <f t="shared" si="297"/>
        <v>90.600721832548928</v>
      </c>
      <c r="O1051" s="57">
        <f t="shared" si="298"/>
        <v>50.728609144820325</v>
      </c>
      <c r="P1051" s="371">
        <f t="shared" si="299"/>
        <v>50.728609144820325</v>
      </c>
      <c r="Q1051" s="371">
        <f t="shared" si="300"/>
        <v>-89.399278167451072</v>
      </c>
      <c r="R1051" s="12">
        <f t="shared" si="301"/>
        <v>90.600721832548928</v>
      </c>
      <c r="S1051" s="57">
        <f t="shared" si="302"/>
        <v>4.5574476154955301E-2</v>
      </c>
      <c r="T1051" s="12">
        <f t="shared" si="285"/>
        <v>50.728609144820325</v>
      </c>
    </row>
    <row r="1052" spans="1:20" x14ac:dyDescent="0.3">
      <c r="A1052" s="57">
        <f t="shared" si="286"/>
        <v>287.44101989926656</v>
      </c>
      <c r="B1052" s="12">
        <f t="shared" si="303"/>
        <v>45.747659164344128</v>
      </c>
      <c r="C1052" s="57" t="str">
        <f t="shared" si="287"/>
        <v>3.60556404477333-342.578062348513i</v>
      </c>
      <c r="D1052" s="57" t="str">
        <f t="shared" si="288"/>
        <v>3.47083327844406-231.932074799868i</v>
      </c>
      <c r="E1052" s="57" t="str">
        <f t="shared" si="289"/>
        <v>162.469571161616+0.02730028185552i</v>
      </c>
      <c r="F1052" s="57" t="str">
        <f t="shared" si="290"/>
        <v>3.07957955085407-4353.07158728522i</v>
      </c>
      <c r="G1052" s="57" t="str">
        <f t="shared" si="291"/>
        <v>0.999999990672268-0.0000965801817852796i</v>
      </c>
      <c r="H1052" s="57" t="str">
        <f t="shared" si="292"/>
        <v>550.011907921975-0.52667605484518i</v>
      </c>
      <c r="I1052" s="57" t="str">
        <f t="shared" si="293"/>
        <v>-4.05453522287572-16210.2210871805i</v>
      </c>
      <c r="K1052" s="57" t="str">
        <f t="shared" si="294"/>
        <v>0.00909070393434449-0.0000418846150924658i</v>
      </c>
      <c r="L1052" s="57" t="str">
        <f t="shared" si="295"/>
        <v>0.00075-14.4957273952301i</v>
      </c>
      <c r="M1052" s="57" t="str">
        <f t="shared" si="296"/>
        <v>0.00075-2.28399066101314i</v>
      </c>
      <c r="N1052" s="57">
        <f t="shared" si="297"/>
        <v>90.603004097151683</v>
      </c>
      <c r="O1052" s="57">
        <f t="shared" si="298"/>
        <v>50.695672019675825</v>
      </c>
      <c r="P1052" s="371">
        <f t="shared" si="299"/>
        <v>50.695672019675825</v>
      </c>
      <c r="Q1052" s="371">
        <f t="shared" si="300"/>
        <v>-89.396995902848317</v>
      </c>
      <c r="R1052" s="12">
        <f t="shared" si="301"/>
        <v>90.603004097151683</v>
      </c>
      <c r="S1052" s="57">
        <f t="shared" si="302"/>
        <v>4.5747659164344132E-2</v>
      </c>
      <c r="T1052" s="12">
        <f t="shared" si="285"/>
        <v>50.695672019675825</v>
      </c>
    </row>
    <row r="1053" spans="1:20" x14ac:dyDescent="0.3">
      <c r="A1053" s="57">
        <f t="shared" si="286"/>
        <v>288.53329577488381</v>
      </c>
      <c r="B1053" s="12">
        <f t="shared" si="303"/>
        <v>45.921500269168639</v>
      </c>
      <c r="C1053" s="57" t="str">
        <f t="shared" si="287"/>
        <v>3.60556345912461-341.281315246053i</v>
      </c>
      <c r="D1053" s="57" t="str">
        <f t="shared" si="288"/>
        <v>3.47083327802611-231.05407264733i</v>
      </c>
      <c r="E1053" s="57" t="str">
        <f t="shared" si="289"/>
        <v>162.469571422037+0.0274040244497216i</v>
      </c>
      <c r="F1053" s="57" t="str">
        <f t="shared" si="290"/>
        <v>3.07957955063535-4336.59253790592i</v>
      </c>
      <c r="G1053" s="57" t="str">
        <f t="shared" si="291"/>
        <v>0.999999990601243-0.0000969471864691779i</v>
      </c>
      <c r="H1053" s="57" t="str">
        <f t="shared" si="292"/>
        <v>550.011998592844-0.528678066720346i</v>
      </c>
      <c r="I1053" s="57" t="str">
        <f t="shared" si="293"/>
        <v>-4.05455221639809-16148.8581904154i</v>
      </c>
      <c r="K1053" s="57" t="str">
        <f t="shared" si="294"/>
        <v>0.00909070237222992-0.0000420437689464103i</v>
      </c>
      <c r="L1053" s="57" t="str">
        <f t="shared" si="295"/>
        <v>0.00075-14.4408521570333i</v>
      </c>
      <c r="M1053" s="57" t="str">
        <f t="shared" si="296"/>
        <v>0.00075-2.27534435247374i</v>
      </c>
      <c r="N1053" s="57">
        <f t="shared" si="297"/>
        <v>90.605295028886914</v>
      </c>
      <c r="O1053" s="57">
        <f t="shared" si="298"/>
        <v>50.662734945548671</v>
      </c>
      <c r="P1053" s="371">
        <f t="shared" si="299"/>
        <v>50.662734945548671</v>
      </c>
      <c r="Q1053" s="371">
        <f t="shared" si="300"/>
        <v>-89.394704971113086</v>
      </c>
      <c r="R1053" s="12">
        <f t="shared" si="301"/>
        <v>90.605295028886914</v>
      </c>
      <c r="S1053" s="57">
        <f t="shared" si="302"/>
        <v>4.5921500269168643E-2</v>
      </c>
      <c r="T1053" s="12">
        <f t="shared" si="285"/>
        <v>50.662734945548671</v>
      </c>
    </row>
    <row r="1054" spans="1:20" x14ac:dyDescent="0.3">
      <c r="A1054" s="57">
        <f t="shared" si="286"/>
        <v>289.62972229882837</v>
      </c>
      <c r="B1054" s="12">
        <f t="shared" si="303"/>
        <v>46.09600197019148</v>
      </c>
      <c r="C1054" s="57" t="str">
        <f t="shared" si="287"/>
        <v>3.60556286901679-339.98947758985i</v>
      </c>
      <c r="D1054" s="57" t="str">
        <f t="shared" si="288"/>
        <v>3.470833277605-230.179394285198i</v>
      </c>
      <c r="E1054" s="57" t="str">
        <f t="shared" si="289"/>
        <v>162.469571684443+0.0275081612832114i</v>
      </c>
      <c r="F1054" s="57" t="str">
        <f t="shared" si="290"/>
        <v>3.07957955041497-4320.17587186617i</v>
      </c>
      <c r="G1054" s="57" t="str">
        <f t="shared" si="291"/>
        <v>0.999999990529677-0.0000973155857707962i</v>
      </c>
      <c r="H1054" s="57" t="str">
        <f t="shared" si="292"/>
        <v>550.012089954102-0.530687693597361i</v>
      </c>
      <c r="I1054" s="57" t="str">
        <f t="shared" si="293"/>
        <v>-4.05456933932161-16087.7276003965i</v>
      </c>
      <c r="K1054" s="57" t="str">
        <f t="shared" si="294"/>
        <v>0.00909070079822128-0.0000422035274970784i</v>
      </c>
      <c r="L1054" s="57" t="str">
        <f t="shared" si="295"/>
        <v>0.00075-14.386184655343i</v>
      </c>
      <c r="M1054" s="57" t="str">
        <f t="shared" si="296"/>
        <v>0.00075-2.26673077552674i</v>
      </c>
      <c r="N1054" s="57">
        <f t="shared" si="297"/>
        <v>90.607594660627115</v>
      </c>
      <c r="O1054" s="57">
        <f t="shared" si="298"/>
        <v>50.62979792282735</v>
      </c>
      <c r="P1054" s="371">
        <f t="shared" si="299"/>
        <v>50.62979792282735</v>
      </c>
      <c r="Q1054" s="371">
        <f t="shared" si="300"/>
        <v>-89.392405339372885</v>
      </c>
      <c r="R1054" s="12">
        <f t="shared" si="301"/>
        <v>90.607594660627115</v>
      </c>
      <c r="S1054" s="57">
        <f t="shared" si="302"/>
        <v>4.609600197019148E-2</v>
      </c>
      <c r="T1054" s="12">
        <f t="shared" si="285"/>
        <v>50.62979792282735</v>
      </c>
    </row>
    <row r="1055" spans="1:20" x14ac:dyDescent="0.3">
      <c r="A1055" s="57">
        <f t="shared" si="286"/>
        <v>290.73031524356395</v>
      </c>
      <c r="B1055" s="12">
        <f t="shared" si="303"/>
        <v>46.271166777678211</v>
      </c>
      <c r="C1055" s="57" t="str">
        <f t="shared" si="287"/>
        <v>3.60556227441576-338.702530796376i</v>
      </c>
      <c r="D1055" s="57" t="str">
        <f t="shared" si="288"/>
        <v>3.47083327718064-229.308027130929i</v>
      </c>
      <c r="E1055" s="57" t="str">
        <f t="shared" si="289"/>
        <v>162.469571948845+0.0276126938542969i</v>
      </c>
      <c r="F1055" s="57" t="str">
        <f t="shared" si="290"/>
        <v>3.07957955019288-4303.82135300672i</v>
      </c>
      <c r="G1055" s="57" t="str">
        <f t="shared" si="291"/>
        <v>0.999999990457565-0.0000976853849896811i</v>
      </c>
      <c r="H1055" s="57" t="str">
        <f t="shared" si="292"/>
        <v>550.012182011001-0.53270496449738i</v>
      </c>
      <c r="I1055" s="57" t="str">
        <f t="shared" si="293"/>
        <v>-4.05458659263072-16026.8284377397i</v>
      </c>
      <c r="K1055" s="57" t="str">
        <f t="shared" si="294"/>
        <v>0.0090906992122281-0.0000423638930413123i</v>
      </c>
      <c r="L1055" s="57" t="str">
        <f t="shared" si="295"/>
        <v>0.00075-14.3317241037488i</v>
      </c>
      <c r="M1055" s="57" t="str">
        <f t="shared" si="296"/>
        <v>0.00075-2.25814980626294i</v>
      </c>
      <c r="N1055" s="57">
        <f t="shared" si="297"/>
        <v>90.609903025368951</v>
      </c>
      <c r="O1055" s="57">
        <f t="shared" si="298"/>
        <v>50.59686095190284</v>
      </c>
      <c r="P1055" s="371">
        <f t="shared" si="299"/>
        <v>50.59686095190284</v>
      </c>
      <c r="Q1055" s="371">
        <f t="shared" si="300"/>
        <v>-89.390096974631049</v>
      </c>
      <c r="R1055" s="12">
        <f t="shared" si="301"/>
        <v>90.609903025368951</v>
      </c>
      <c r="S1055" s="57">
        <f t="shared" si="302"/>
        <v>4.6271166777678209E-2</v>
      </c>
      <c r="T1055" s="12">
        <f t="shared" si="285"/>
        <v>50.59686095190284</v>
      </c>
    </row>
    <row r="1056" spans="1:20" x14ac:dyDescent="0.3">
      <c r="A1056" s="57">
        <f t="shared" si="286"/>
        <v>291.83509044148951</v>
      </c>
      <c r="B1056" s="12">
        <f t="shared" si="303"/>
        <v>46.446997211433391</v>
      </c>
      <c r="C1056" s="57" t="str">
        <f t="shared" si="287"/>
        <v>3.60556167528745-337.420456352474i</v>
      </c>
      <c r="D1056" s="57" t="str">
        <f t="shared" si="288"/>
        <v>3.47083327675306-228.439958649614i</v>
      </c>
      <c r="E1056" s="57" t="str">
        <f t="shared" si="289"/>
        <v>162.469572215262+0.0277176236669825i</v>
      </c>
      <c r="F1056" s="57" t="str">
        <f t="shared" si="290"/>
        <v>3.07957954996911-4287.52874606233i</v>
      </c>
      <c r="G1056" s="57" t="str">
        <f t="shared" si="291"/>
        <v>0.999999990384905-0.0000980565894455171i</v>
      </c>
      <c r="H1056" s="57" t="str">
        <f t="shared" si="292"/>
        <v>550.012274768844-0.534729908552914i</v>
      </c>
      <c r="I1056" s="57" t="str">
        <f t="shared" si="293"/>
        <v>-4.05460397732013-15966.1598263902i</v>
      </c>
      <c r="K1056" s="57" t="str">
        <f t="shared" si="294"/>
        <v>0.00909069761415901-0.0000425248678846689i</v>
      </c>
      <c r="L1056" s="57" t="str">
        <f t="shared" si="295"/>
        <v>0.00075-14.2774697188173i</v>
      </c>
      <c r="M1056" s="57" t="str">
        <f t="shared" si="296"/>
        <v>0.00075-2.24960132124222i</v>
      </c>
      <c r="N1056" s="57">
        <f t="shared" si="297"/>
        <v>90.612220156233775</v>
      </c>
      <c r="O1056" s="57">
        <f t="shared" si="298"/>
        <v>50.563924033169485</v>
      </c>
      <c r="P1056" s="371">
        <f t="shared" si="299"/>
        <v>50.563924033169485</v>
      </c>
      <c r="Q1056" s="371">
        <f t="shared" si="300"/>
        <v>-89.387779843766225</v>
      </c>
      <c r="R1056" s="12">
        <f t="shared" si="301"/>
        <v>90.612220156233775</v>
      </c>
      <c r="S1056" s="57">
        <f t="shared" si="302"/>
        <v>4.6446997211433388E-2</v>
      </c>
      <c r="T1056" s="12">
        <f t="shared" si="285"/>
        <v>50.563924033169485</v>
      </c>
    </row>
    <row r="1057" spans="1:20" x14ac:dyDescent="0.3">
      <c r="A1057" s="57">
        <f t="shared" si="286"/>
        <v>292.9440637851672</v>
      </c>
      <c r="B1057" s="12">
        <f t="shared" si="303"/>
        <v>46.623495800836842</v>
      </c>
      <c r="C1057" s="57" t="str">
        <f t="shared" si="287"/>
        <v>3.6055610715974-336.143235815072i</v>
      </c>
      <c r="D1057" s="57" t="str">
        <f t="shared" si="288"/>
        <v>3.47083327632227-227.575176353798i</v>
      </c>
      <c r="E1057" s="57" t="str">
        <f t="shared" si="289"/>
        <v>162.469572483707+0.0278229522309912i</v>
      </c>
      <c r="F1057" s="57" t="str">
        <f t="shared" si="290"/>
        <v>3.07957954974368-4271.29781665839i</v>
      </c>
      <c r="G1057" s="57" t="str">
        <f t="shared" si="291"/>
        <v>0.999999990311692-0.0000984292044782037i</v>
      </c>
      <c r="H1057" s="57" t="str">
        <f t="shared" si="292"/>
        <v>550.012368232964-0.536762555008016i</v>
      </c>
      <c r="I1057" s="57" t="str">
        <f t="shared" si="293"/>
        <v>-4.05462149438843-15905.7208936097i</v>
      </c>
      <c r="K1057" s="57" t="str">
        <f t="shared" si="294"/>
        <v>0.00909069600392216-0.0000426864543414565i</v>
      </c>
      <c r="L1057" s="57" t="str">
        <f t="shared" si="295"/>
        <v>0.00075-14.223420720081i</v>
      </c>
      <c r="M1057" s="57" t="str">
        <f t="shared" si="296"/>
        <v>0.00075-2.24108519749175i</v>
      </c>
      <c r="N1057" s="57">
        <f t="shared" si="297"/>
        <v>90.61454608646811</v>
      </c>
      <c r="O1057" s="57">
        <f t="shared" si="298"/>
        <v>50.530987167024477</v>
      </c>
      <c r="P1057" s="371">
        <f t="shared" si="299"/>
        <v>50.530987167024477</v>
      </c>
      <c r="Q1057" s="371">
        <f t="shared" si="300"/>
        <v>-89.38545391353189</v>
      </c>
      <c r="R1057" s="12">
        <f t="shared" si="301"/>
        <v>90.61454608646811</v>
      </c>
      <c r="S1057" s="57">
        <f t="shared" si="302"/>
        <v>4.6623495800836842E-2</v>
      </c>
      <c r="T1057" s="12">
        <f t="shared" si="285"/>
        <v>50.530987167024477</v>
      </c>
    </row>
    <row r="1058" spans="1:20" x14ac:dyDescent="0.3">
      <c r="A1058" s="57">
        <f t="shared" si="286"/>
        <v>294.05725122755081</v>
      </c>
      <c r="B1058" s="12">
        <f t="shared" si="303"/>
        <v>46.800665084880023</v>
      </c>
      <c r="C1058" s="57" t="str">
        <f t="shared" si="287"/>
        <v>3.60556046331074-334.870850810919i</v>
      </c>
      <c r="D1058" s="57" t="str">
        <f t="shared" si="288"/>
        <v>3.47083327588815-226.713667803295i</v>
      </c>
      <c r="E1058" s="57" t="str">
        <f t="shared" si="289"/>
        <v>162.469572754196+0.0279286810617835i</v>
      </c>
      <c r="F1058" s="57" t="str">
        <f t="shared" si="290"/>
        <v>3.07957954951648-4255.12833130751i</v>
      </c>
      <c r="G1058" s="57" t="str">
        <f t="shared" si="291"/>
        <v>0.999999990237921-0.000098803235447932i</v>
      </c>
      <c r="H1058" s="57" t="str">
        <f t="shared" si="292"/>
        <v>550.01246240874-0.538802933218951i</v>
      </c>
      <c r="I1058" s="57" t="str">
        <f t="shared" si="293"/>
        <v>-4.05463914484495-15845.5107699638i</v>
      </c>
      <c r="K1058" s="57" t="str">
        <f t="shared" si="294"/>
        <v>0.00909069438142486-0.0000428486547347648i</v>
      </c>
      <c r="L1058" s="57" t="str">
        <f t="shared" si="295"/>
        <v>0.00075-14.1695763300269i</v>
      </c>
      <c r="M1058" s="57" t="str">
        <f t="shared" si="296"/>
        <v>0.00075-2.23260131250423i</v>
      </c>
      <c r="N1058" s="57">
        <f t="shared" si="297"/>
        <v>90.616880849444001</v>
      </c>
      <c r="O1058" s="57">
        <f t="shared" si="298"/>
        <v>50.498050353867939</v>
      </c>
      <c r="P1058" s="371">
        <f t="shared" si="299"/>
        <v>50.498050353867939</v>
      </c>
      <c r="Q1058" s="371">
        <f t="shared" si="300"/>
        <v>-89.383119150555999</v>
      </c>
      <c r="R1058" s="12">
        <f t="shared" si="301"/>
        <v>90.616880849444001</v>
      </c>
      <c r="S1058" s="57">
        <f t="shared" si="302"/>
        <v>4.6800665084880025E-2</v>
      </c>
      <c r="T1058" s="12">
        <f t="shared" si="285"/>
        <v>50.498050353867939</v>
      </c>
    </row>
    <row r="1059" spans="1:20" x14ac:dyDescent="0.3">
      <c r="A1059" s="57">
        <f t="shared" si="286"/>
        <v>295.17466878221552</v>
      </c>
      <c r="B1059" s="12">
        <f t="shared" si="303"/>
        <v>46.97850761220257</v>
      </c>
      <c r="C1059" s="57" t="str">
        <f t="shared" si="287"/>
        <v>3.60555985039253-333.603283036333i</v>
      </c>
      <c r="D1059" s="57" t="str">
        <f t="shared" si="288"/>
        <v>3.47083327545071-225.855420605018i</v>
      </c>
      <c r="E1059" s="57" t="str">
        <f t="shared" si="289"/>
        <v>162.469573026745+0.0280348116805827i</v>
      </c>
      <c r="F1059" s="57" t="str">
        <f t="shared" si="290"/>
        <v>3.07957954928755-4239.02005740623i</v>
      </c>
      <c r="G1059" s="57" t="str">
        <f t="shared" si="291"/>
        <v>0.999999990163588-0.0000991786877352619i</v>
      </c>
      <c r="H1059" s="57" t="str">
        <f t="shared" si="292"/>
        <v>550.012557301595-0.540851072654555i</v>
      </c>
      <c r="I1059" s="57" t="str">
        <f t="shared" si="293"/>
        <v>-4.05465692970678-15785.5285893098i</v>
      </c>
      <c r="K1059" s="57" t="str">
        <f t="shared" si="294"/>
        <v>0.0090906927465737-0.0000430114713964989i</v>
      </c>
      <c r="L1059" s="57" t="str">
        <f t="shared" si="295"/>
        <v>0.00075-14.1159357740853i</v>
      </c>
      <c r="M1059" s="57" t="str">
        <f t="shared" si="296"/>
        <v>0.00075-2.22414954423613i</v>
      </c>
      <c r="N1059" s="57">
        <f t="shared" si="297"/>
        <v>90.619224478659618</v>
      </c>
      <c r="O1059" s="57">
        <f t="shared" si="298"/>
        <v>50.465113594103229</v>
      </c>
      <c r="P1059" s="371">
        <f t="shared" si="299"/>
        <v>50.465113594103229</v>
      </c>
      <c r="Q1059" s="371">
        <f t="shared" si="300"/>
        <v>-89.380775521340382</v>
      </c>
      <c r="R1059" s="12">
        <f t="shared" si="301"/>
        <v>90.619224478659618</v>
      </c>
      <c r="S1059" s="57">
        <f t="shared" si="302"/>
        <v>4.6978507612202569E-2</v>
      </c>
      <c r="T1059" s="12">
        <f t="shared" si="285"/>
        <v>50.465113594103229</v>
      </c>
    </row>
    <row r="1060" spans="1:20" x14ac:dyDescent="0.3">
      <c r="A1060" s="57">
        <f t="shared" si="286"/>
        <v>296.29633252358798</v>
      </c>
      <c r="B1060" s="12">
        <f t="shared" si="303"/>
        <v>47.157025941128943</v>
      </c>
      <c r="C1060" s="57" t="str">
        <f t="shared" si="287"/>
        <v>3.60555923280766-332.340514256929i</v>
      </c>
      <c r="D1060" s="57" t="str">
        <f t="shared" si="288"/>
        <v>3.47083327501-225.000422412791i</v>
      </c>
      <c r="E1060" s="57" t="str">
        <f t="shared" si="289"/>
        <v>162.46957330137+0.028141345614394i</v>
      </c>
      <c r="F1060" s="57" t="str">
        <f t="shared" si="290"/>
        <v>3.07957954905692-4222.97276323162i</v>
      </c>
      <c r="G1060" s="57" t="str">
        <f t="shared" si="291"/>
        <v>0.999999990088689-0.0000995555667411994i</v>
      </c>
      <c r="H1060" s="57" t="str">
        <f t="shared" si="292"/>
        <v>550.012652916978-0.542907002896462i</v>
      </c>
      <c r="I1060" s="57" t="str">
        <f t="shared" si="293"/>
        <v>-4.05467484999352-15725.7734887835i</v>
      </c>
      <c r="K1060" s="57" t="str">
        <f t="shared" si="294"/>
        <v>0.00909069109927482-0.0000431749066674157i</v>
      </c>
      <c r="L1060" s="57" t="str">
        <f t="shared" si="295"/>
        <v>0.00075-14.062498280619i</v>
      </c>
      <c r="M1060" s="57" t="str">
        <f t="shared" si="296"/>
        <v>0.00075-2.21572977110593i</v>
      </c>
      <c r="N1060" s="57">
        <f t="shared" si="297"/>
        <v>90.621577007739631</v>
      </c>
      <c r="O1060" s="57">
        <f t="shared" si="298"/>
        <v>50.432176888136773</v>
      </c>
      <c r="P1060" s="371">
        <f t="shared" si="299"/>
        <v>50.432176888136773</v>
      </c>
      <c r="Q1060" s="371">
        <f t="shared" si="300"/>
        <v>-89.378422992260369</v>
      </c>
      <c r="R1060" s="12">
        <f t="shared" si="301"/>
        <v>90.621577007739631</v>
      </c>
      <c r="S1060" s="57">
        <f t="shared" si="302"/>
        <v>4.7157025941128944E-2</v>
      </c>
      <c r="T1060" s="12">
        <f t="shared" si="285"/>
        <v>50.432176888136773</v>
      </c>
    </row>
    <row r="1061" spans="1:20" x14ac:dyDescent="0.3">
      <c r="A1061" s="57">
        <f t="shared" si="286"/>
        <v>297.42225858717762</v>
      </c>
      <c r="B1061" s="12">
        <f t="shared" si="303"/>
        <v>47.336222639705234</v>
      </c>
      <c r="C1061" s="57" t="str">
        <f t="shared" si="287"/>
        <v>3.60555861052037-331.082526307344i</v>
      </c>
      <c r="D1061" s="57" t="str">
        <f t="shared" si="288"/>
        <v>3.47083327456588-224.148660927178i</v>
      </c>
      <c r="E1061" s="57" t="str">
        <f t="shared" si="289"/>
        <v>162.469573578086+0.0282482843960279i</v>
      </c>
      <c r="F1061" s="57" t="str">
        <f t="shared" si="290"/>
        <v>3.07957954882449-4206.98621793796i</v>
      </c>
      <c r="G1061" s="57" t="str">
        <f t="shared" si="291"/>
        <v>0.99999999001322-0.000099933877887274i</v>
      </c>
      <c r="H1061" s="57" t="str">
        <f t="shared" si="292"/>
        <v>550.012749260402-0.544970753640024i</v>
      </c>
      <c r="I1061" s="57" t="str">
        <f t="shared" si="293"/>
        <v>-4.05469290674082-15666.2446087881i</v>
      </c>
      <c r="K1061" s="57" t="str">
        <f t="shared" si="294"/>
        <v>0.00909068943943322-0.0000433389628971509i</v>
      </c>
      <c r="L1061" s="57" t="str">
        <f t="shared" si="295"/>
        <v>0.00075-14.0092630809115i</v>
      </c>
      <c r="M1061" s="57" t="str">
        <f t="shared" si="296"/>
        <v>0.00075-2.20734187199236i</v>
      </c>
      <c r="N1061" s="57">
        <f t="shared" si="297"/>
        <v>90.623938470435704</v>
      </c>
      <c r="O1061" s="57">
        <f t="shared" si="298"/>
        <v>50.39924023637775</v>
      </c>
      <c r="P1061" s="371">
        <f t="shared" si="299"/>
        <v>50.39924023637775</v>
      </c>
      <c r="Q1061" s="371">
        <f t="shared" si="300"/>
        <v>-89.376061529564296</v>
      </c>
      <c r="R1061" s="12">
        <f t="shared" si="301"/>
        <v>90.623938470435704</v>
      </c>
      <c r="S1061" s="57">
        <f t="shared" si="302"/>
        <v>4.733622263970523E-2</v>
      </c>
      <c r="T1061" s="12">
        <f t="shared" si="285"/>
        <v>50.39924023637775</v>
      </c>
    </row>
    <row r="1062" spans="1:20" x14ac:dyDescent="0.3">
      <c r="A1062" s="57">
        <f t="shared" si="286"/>
        <v>298.5524631698089</v>
      </c>
      <c r="B1062" s="12">
        <f t="shared" si="303"/>
        <v>47.516100285736115</v>
      </c>
      <c r="C1062" s="57" t="str">
        <f t="shared" si="287"/>
        <v>3.605557983495-329.829301091007i</v>
      </c>
      <c r="D1062" s="57" t="str">
        <f t="shared" si="288"/>
        <v>3.4708332741184-223.300123895305i</v>
      </c>
      <c r="E1062" s="57" t="str">
        <f t="shared" si="289"/>
        <v>162.469573856909+0.0283556295641218i</v>
      </c>
      <c r="F1062" s="57" t="str">
        <f t="shared" si="290"/>
        <v>3.07957954859031-4191.06019155344i</v>
      </c>
      <c r="G1062" s="57" t="str">
        <f t="shared" si="291"/>
        <v>0.999999989937176-0.000100313626615618i</v>
      </c>
      <c r="H1062" s="57" t="str">
        <f t="shared" si="292"/>
        <v>550.0128463374-0.547042354694167i</v>
      </c>
      <c r="I1062" s="57" t="str">
        <f t="shared" si="293"/>
        <v>-4.0547111009836-15606.9410929805i</v>
      </c>
      <c r="K1062" s="57" t="str">
        <f t="shared" si="294"/>
        <v>0.0090906877669536-0.0000435036424442606i</v>
      </c>
      <c r="L1062" s="57" t="str">
        <f t="shared" si="295"/>
        <v>0.00075-13.9562294091567i</v>
      </c>
      <c r="M1062" s="57" t="str">
        <f t="shared" si="296"/>
        <v>0.00075-2.19898572623268i</v>
      </c>
      <c r="N1062" s="57">
        <f t="shared" si="297"/>
        <v>90.626308900627038</v>
      </c>
      <c r="O1062" s="57">
        <f t="shared" si="298"/>
        <v>50.366303639238915</v>
      </c>
      <c r="P1062" s="371">
        <f t="shared" si="299"/>
        <v>50.366303639238915</v>
      </c>
      <c r="Q1062" s="371">
        <f t="shared" si="300"/>
        <v>-89.373691099372962</v>
      </c>
      <c r="R1062" s="12">
        <f t="shared" si="301"/>
        <v>90.626308900627038</v>
      </c>
      <c r="S1062" s="57">
        <f t="shared" si="302"/>
        <v>4.7516100285736114E-2</v>
      </c>
      <c r="T1062" s="12">
        <f t="shared" si="285"/>
        <v>50.366303639238915</v>
      </c>
    </row>
    <row r="1063" spans="1:20" x14ac:dyDescent="0.3">
      <c r="A1063" s="57">
        <f t="shared" si="286"/>
        <v>299.68696252985421</v>
      </c>
      <c r="B1063" s="12">
        <f t="shared" si="303"/>
        <v>47.696661466821915</v>
      </c>
      <c r="C1063" s="57" t="str">
        <f t="shared" si="287"/>
        <v>3.60555735169546-328.58082057985i</v>
      </c>
      <c r="D1063" s="57" t="str">
        <f t="shared" si="288"/>
        <v>3.47083327366752-222.454799110682i</v>
      </c>
      <c r="E1063" s="57" t="str">
        <f t="shared" si="289"/>
        <v>162.469574137856+0.0284633826631633i</v>
      </c>
      <c r="F1063" s="57" t="str">
        <f t="shared" si="290"/>
        <v>3.07957954835435-4175.19445497681i</v>
      </c>
      <c r="G1063" s="57" t="str">
        <f t="shared" si="291"/>
        <v>0.999999989860553-0.000100694818389041i</v>
      </c>
      <c r="H1063" s="57" t="str">
        <f t="shared" si="292"/>
        <v>550.012944153564-0.549121835982399i</v>
      </c>
      <c r="I1063" s="57" t="str">
        <f t="shared" si="293"/>
        <v>-4.05472943377208-15547.8620882597i</v>
      </c>
      <c r="K1063" s="57" t="str">
        <f t="shared" si="294"/>
        <v>0.0090906860817396-0.0000436689476762472i</v>
      </c>
      <c r="L1063" s="57" t="str">
        <f t="shared" si="295"/>
        <v>0.00075-13.9033965024474i</v>
      </c>
      <c r="M1063" s="57" t="str">
        <f t="shared" si="296"/>
        <v>0.00075-2.19066121362092i</v>
      </c>
      <c r="N1063" s="57">
        <f t="shared" si="297"/>
        <v>90.628688332320749</v>
      </c>
      <c r="O1063" s="57">
        <f t="shared" si="298"/>
        <v>50.333367097135906</v>
      </c>
      <c r="P1063" s="371">
        <f t="shared" si="299"/>
        <v>50.333367097135906</v>
      </c>
      <c r="Q1063" s="371">
        <f t="shared" si="300"/>
        <v>-89.371311667679251</v>
      </c>
      <c r="R1063" s="12">
        <f t="shared" si="301"/>
        <v>90.628688332320749</v>
      </c>
      <c r="S1063" s="57">
        <f t="shared" si="302"/>
        <v>4.7696661466821916E-2</v>
      </c>
      <c r="T1063" s="12">
        <f t="shared" si="285"/>
        <v>50.333367097135906</v>
      </c>
    </row>
    <row r="1064" spans="1:20" x14ac:dyDescent="0.3">
      <c r="A1064" s="57">
        <f t="shared" si="286"/>
        <v>300.82577298746764</v>
      </c>
      <c r="B1064" s="12">
        <f t="shared" si="303"/>
        <v>47.877908780395842</v>
      </c>
      <c r="C1064" s="57" t="str">
        <f t="shared" si="287"/>
        <v>3.60555671508533-327.337066814056i</v>
      </c>
      <c r="D1064" s="57" t="str">
        <f t="shared" si="288"/>
        <v>3.4708332732132-221.612674413027i</v>
      </c>
      <c r="E1064" s="57" t="str">
        <f t="shared" si="289"/>
        <v>162.469574420941+0.0285715452435107i</v>
      </c>
      <c r="F1064" s="57" t="str">
        <f t="shared" si="290"/>
        <v>3.07957954811659-4159.38877997412i</v>
      </c>
      <c r="G1064" s="57" t="str">
        <f t="shared" si="291"/>
        <v>0.999999989783347-0.000101077458691116i</v>
      </c>
      <c r="H1064" s="57" t="str">
        <f t="shared" si="292"/>
        <v>550.013042714522-0.551209227542837i</v>
      </c>
      <c r="I1064" s="57" t="str">
        <f t="shared" si="293"/>
        <v>-4.05474790616013-15489.0067447545i</v>
      </c>
      <c r="K1064" s="57" t="str">
        <f t="shared" si="294"/>
        <v>0.00909068438369431-0.0000438348809695995i</v>
      </c>
      <c r="L1064" s="57" t="str">
        <f t="shared" si="295"/>
        <v>0.00075-13.8507636007645i</v>
      </c>
      <c r="M1064" s="57" t="str">
        <f t="shared" si="296"/>
        <v>0.00075-2.18236821440617i</v>
      </c>
      <c r="N1064" s="57">
        <f t="shared" si="297"/>
        <v>90.631076799652377</v>
      </c>
      <c r="O1064" s="57">
        <f t="shared" si="298"/>
        <v>50.30043061048741</v>
      </c>
      <c r="P1064" s="371">
        <f t="shared" si="299"/>
        <v>50.30043061048741</v>
      </c>
      <c r="Q1064" s="371">
        <f t="shared" si="300"/>
        <v>-89.368923200347623</v>
      </c>
      <c r="R1064" s="12">
        <f t="shared" si="301"/>
        <v>90.631076799652377</v>
      </c>
      <c r="S1064" s="57">
        <f t="shared" si="302"/>
        <v>4.7877908780395842E-2</v>
      </c>
      <c r="T1064" s="12">
        <f t="shared" si="285"/>
        <v>50.30043061048741</v>
      </c>
    </row>
    <row r="1065" spans="1:20" x14ac:dyDescent="0.3">
      <c r="A1065" s="57">
        <f t="shared" si="286"/>
        <v>301.96891092482002</v>
      </c>
      <c r="B1065" s="12">
        <f t="shared" si="303"/>
        <v>48.059844833761346</v>
      </c>
      <c r="C1065" s="57" t="str">
        <f t="shared" si="287"/>
        <v>3.60555607362807-326.098021901817i</v>
      </c>
      <c r="D1065" s="57" t="str">
        <f t="shared" si="288"/>
        <v>3.47083327275542-220.773737688095i</v>
      </c>
      <c r="E1065" s="57" t="str">
        <f t="shared" si="289"/>
        <v>162.469574706183+0.0286801188614162i</v>
      </c>
      <c r="F1065" s="57" t="str">
        <f t="shared" si="290"/>
        <v>3.07957954787701-4143.64293917545i</v>
      </c>
      <c r="G1065" s="57" t="str">
        <f t="shared" si="291"/>
        <v>0.999999989705553-0.000101461553026249i</v>
      </c>
      <c r="H1065" s="57" t="str">
        <f t="shared" si="292"/>
        <v>550.013142025942-0.553304559528846i</v>
      </c>
      <c r="I1065" s="57" t="str">
        <f t="shared" si="293"/>
        <v>-4.05476651921089-15430.3742158109i</v>
      </c>
      <c r="K1065" s="57" t="str">
        <f t="shared" si="294"/>
        <v>0.00909068267272005-0.0000440014447098232i</v>
      </c>
      <c r="L1065" s="57" t="str">
        <f t="shared" si="295"/>
        <v>0.00075-13.798329946966i</v>
      </c>
      <c r="M1065" s="57" t="str">
        <f t="shared" si="296"/>
        <v>0.00075-2.17410660929087i</v>
      </c>
      <c r="N1065" s="57">
        <f t="shared" si="297"/>
        <v>90.633474336886394</v>
      </c>
      <c r="O1065" s="57">
        <f t="shared" si="298"/>
        <v>50.267494179715669</v>
      </c>
      <c r="P1065" s="371">
        <f t="shared" si="299"/>
        <v>50.267494179715669</v>
      </c>
      <c r="Q1065" s="371">
        <f t="shared" si="300"/>
        <v>-89.366525663113606</v>
      </c>
      <c r="R1065" s="12">
        <f t="shared" si="301"/>
        <v>90.633474336886394</v>
      </c>
      <c r="S1065" s="57">
        <f t="shared" si="302"/>
        <v>4.8059844833761349E-2</v>
      </c>
      <c r="T1065" s="12">
        <f t="shared" si="285"/>
        <v>50.267494179715669</v>
      </c>
    </row>
    <row r="1066" spans="1:20" x14ac:dyDescent="0.3">
      <c r="A1066" s="57">
        <f t="shared" si="286"/>
        <v>303.11639278633436</v>
      </c>
      <c r="B1066" s="12">
        <f t="shared" si="303"/>
        <v>48.242472244129644</v>
      </c>
      <c r="C1066" s="57" t="str">
        <f t="shared" si="287"/>
        <v>3.60555542728673-324.863668019049i</v>
      </c>
      <c r="D1066" s="57" t="str">
        <f t="shared" si="288"/>
        <v>3.47083327229415-219.937976867498i</v>
      </c>
      <c r="E1066" s="57" t="str">
        <f t="shared" si="289"/>
        <v>162.469574993597+0.028789105079049i</v>
      </c>
      <c r="F1066" s="57" t="str">
        <f t="shared" si="290"/>
        <v>3.07957954763562-4127.95670607159i</v>
      </c>
      <c r="G1066" s="57" t="str">
        <f t="shared" si="291"/>
        <v>0.999999989627167-0.000101847106919765i</v>
      </c>
      <c r="H1066" s="57" t="str">
        <f t="shared" si="292"/>
        <v>550.013242093539-0.555407862209475i</v>
      </c>
      <c r="I1066" s="57" t="str">
        <f t="shared" si="293"/>
        <v>-4.05478527399586-15371.9636579803i</v>
      </c>
      <c r="K1066" s="57" t="str">
        <f t="shared" si="294"/>
        <v>0.00909068094871837-0.0000441686412914762i</v>
      </c>
      <c r="L1066" s="57" t="str">
        <f t="shared" si="295"/>
        <v>0.00075-13.7460947867763i</v>
      </c>
      <c r="M1066" s="57" t="str">
        <f t="shared" si="296"/>
        <v>0.00075-2.16587627942904i</v>
      </c>
      <c r="N1066" s="57">
        <f t="shared" si="297"/>
        <v>90.635880978416708</v>
      </c>
      <c r="O1066" s="57">
        <f t="shared" si="298"/>
        <v>50.234557805245757</v>
      </c>
      <c r="P1066" s="371">
        <f t="shared" si="299"/>
        <v>50.234557805245757</v>
      </c>
      <c r="Q1066" s="371">
        <f t="shared" si="300"/>
        <v>-89.364119021583292</v>
      </c>
      <c r="R1066" s="12">
        <f t="shared" si="301"/>
        <v>90.635880978416708</v>
      </c>
      <c r="S1066" s="57">
        <f t="shared" si="302"/>
        <v>4.8242472244129642E-2</v>
      </c>
      <c r="T1066" s="12">
        <f t="shared" si="285"/>
        <v>50.234557805245757</v>
      </c>
    </row>
    <row r="1067" spans="1:20" x14ac:dyDescent="0.3">
      <c r="A1067" s="57">
        <f t="shared" si="286"/>
        <v>304.26823507892249</v>
      </c>
      <c r="B1067" s="12">
        <f t="shared" si="303"/>
        <v>48.425793638657339</v>
      </c>
      <c r="C1067" s="57" t="str">
        <f t="shared" si="287"/>
        <v>3.60555477602411-323.633987409157i</v>
      </c>
      <c r="D1067" s="57" t="str">
        <f t="shared" si="288"/>
        <v>3.47083327182938-219.105379928537i</v>
      </c>
      <c r="E1067" s="57" t="str">
        <f t="shared" si="289"/>
        <v>162.469575283198+0.0288985054645159i</v>
      </c>
      <c r="F1067" s="57" t="str">
        <f t="shared" si="290"/>
        <v>3.07957954739239-4112.32985501079i</v>
      </c>
      <c r="G1067" s="57" t="str">
        <f t="shared" si="291"/>
        <v>0.999999989548183-0.000102234125917986i</v>
      </c>
      <c r="H1067" s="57" t="str">
        <f t="shared" si="292"/>
        <v>550.01334292307-0.557519165969837i</v>
      </c>
      <c r="I1067" s="57" t="str">
        <f t="shared" si="293"/>
        <v>-4.05480417159344-15313.7742310073i</v>
      </c>
      <c r="K1067" s="57" t="str">
        <f t="shared" si="294"/>
        <v>0.00909067921159009-0.000044336473118203i</v>
      </c>
      <c r="L1067" s="57" t="str">
        <f t="shared" si="295"/>
        <v>0.00075-13.6940573687749i</v>
      </c>
      <c r="M1067" s="57" t="str">
        <f t="shared" si="296"/>
        <v>0.00075-2.15767710642462i</v>
      </c>
      <c r="N1067" s="57">
        <f t="shared" si="297"/>
        <v>90.638296758767012</v>
      </c>
      <c r="O1067" s="57">
        <f t="shared" si="298"/>
        <v>50.201621487506145</v>
      </c>
      <c r="P1067" s="371">
        <f t="shared" si="299"/>
        <v>50.201621487506145</v>
      </c>
      <c r="Q1067" s="371">
        <f t="shared" si="300"/>
        <v>-89.361703241232988</v>
      </c>
      <c r="R1067" s="12">
        <f t="shared" si="301"/>
        <v>90.638296758767012</v>
      </c>
      <c r="S1067" s="57">
        <f t="shared" si="302"/>
        <v>4.8425793638657337E-2</v>
      </c>
      <c r="T1067" s="12">
        <f t="shared" si="285"/>
        <v>50.201621487506145</v>
      </c>
    </row>
    <row r="1068" spans="1:20" x14ac:dyDescent="0.3">
      <c r="A1068" s="57">
        <f t="shared" si="286"/>
        <v>305.42445437222239</v>
      </c>
      <c r="B1068" s="12">
        <f t="shared" si="303"/>
        <v>48.60981165448424</v>
      </c>
      <c r="C1068" s="57" t="str">
        <f t="shared" si="287"/>
        <v>3.60555411980278-322.408962382776i</v>
      </c>
      <c r="D1068" s="57" t="str">
        <f t="shared" si="288"/>
        <v>3.47083327136106-218.275934894025i</v>
      </c>
      <c r="E1068" s="57" t="str">
        <f t="shared" si="289"/>
        <v>162.469575575006+0.0290083215918869i</v>
      </c>
      <c r="F1068" s="57" t="str">
        <f t="shared" si="290"/>
        <v>3.0795795471473-4096.76216119556i</v>
      </c>
      <c r="G1068" s="57" t="str">
        <f t="shared" si="291"/>
        <v>0.999999989468599-0.000102622615588307i</v>
      </c>
      <c r="H1068" s="57" t="str">
        <f t="shared" si="292"/>
        <v>550.013444520338-0.559638501311675i</v>
      </c>
      <c r="I1068" s="57" t="str">
        <f t="shared" si="293"/>
        <v>-4.05482321309198-15255.8050978173i</v>
      </c>
      <c r="K1068" s="57" t="str">
        <f t="shared" si="294"/>
        <v>0.00909067746123526-0.000044504942602768i</v>
      </c>
      <c r="L1068" s="57" t="str">
        <f t="shared" si="295"/>
        <v>0.00075-13.6422169443863i</v>
      </c>
      <c r="M1068" s="57" t="str">
        <f t="shared" si="296"/>
        <v>0.00075-2.14950897232977i</v>
      </c>
      <c r="N1068" s="57">
        <f t="shared" si="297"/>
        <v>90.640721712591429</v>
      </c>
      <c r="O1068" s="57">
        <f t="shared" si="298"/>
        <v>50.168685226928673</v>
      </c>
      <c r="P1068" s="371">
        <f t="shared" si="299"/>
        <v>50.168685226928673</v>
      </c>
      <c r="Q1068" s="371">
        <f t="shared" si="300"/>
        <v>-89.359278287408571</v>
      </c>
      <c r="R1068" s="12">
        <f t="shared" si="301"/>
        <v>90.640721712591429</v>
      </c>
      <c r="S1068" s="57">
        <f t="shared" si="302"/>
        <v>4.860981165448424E-2</v>
      </c>
      <c r="T1068" s="12">
        <f t="shared" ref="T1068:T1131" si="304">P1068</f>
        <v>50.168685226928673</v>
      </c>
    </row>
    <row r="1069" spans="1:20" x14ac:dyDescent="0.3">
      <c r="A1069" s="57">
        <f t="shared" ref="A1069:A1132" si="305">2*PI()*B1069</f>
        <v>306.5850672988368</v>
      </c>
      <c r="B1069" s="12">
        <f t="shared" si="303"/>
        <v>48.794528938771279</v>
      </c>
      <c r="C1069" s="57" t="str">
        <f t="shared" ref="C1069:C1132" si="306">IMPRODUCT(D1069,E1069,$C$40,,K1069,$C$41)</f>
        <v>3.60555345858496-321.188575317504i</v>
      </c>
      <c r="D1069" s="57" t="str">
        <f t="shared" ref="D1069:D1132" si="307">IMDIV(IMPRODUCT($C$37,$C$38,COMPLEX(1,A1069/$C$38)),IMSUM(-1*A1069*A1069/$C$39,COMPLEX(0,1*A1069)))</f>
        <v>3.47083327088917-217.449629832117i</v>
      </c>
      <c r="E1069" s="57" t="str">
        <f t="shared" ref="E1069:E1132" si="308">IMDIV(IMPRODUCT(IMSUM(F1069,G1069),$C$29,H1069),IMSUM(1,I1069))</f>
        <v>162.469575869036+0.0291185550412151i</v>
      </c>
      <c r="F1069" s="57" t="str">
        <f t="shared" ref="F1069:F1132" si="309">IMDIV(IMPRODUCT($C$14,$C$15,COMPLEX(1,A1069/$C$15)),IMSUM(-1*A1069*A1069/$C$16,COMPLEX(0,A1069)))</f>
        <v>3.07957954690034-4081.25340067939i</v>
      </c>
      <c r="G1069" s="57" t="str">
        <f t="shared" ref="G1069:G1132" si="310">IMDIV(1,COMPLEX(1,A1069*$C$9*$C$10))</f>
        <v>0.999999989388408-0.000103012581519281i</v>
      </c>
      <c r="H1069" s="57" t="str">
        <f t="shared" ref="H1069:H1132" si="311">IMDIV($C$3,IMSUM(K1069,COMPLEX(0,$C$28*A1069)))</f>
        <v>550.013546891192-0.561765898853772i</v>
      </c>
      <c r="I1069" s="57" t="str">
        <f t="shared" ref="I1069:I1132" si="312">IMPRODUCT(F1069,$C$29,H1069,$C$31)</f>
        <v>-4.05484239958845-15198.055424505i</v>
      </c>
      <c r="K1069" s="57" t="str">
        <f t="shared" ref="K1069:K1132" si="313">IF($C$26&lt;=0,IMDIV(1,IMSUM(IMDIV(1,L1069),1/$C$18)),IMDIV(1,IMSUM(IMDIV(1,L1069),1/$C$18,IMDIV(1,M1069))))</f>
        <v>0.00909067569755312-0.0000446740521670908i</v>
      </c>
      <c r="L1069" s="57" t="str">
        <f t="shared" ref="L1069:L1132" si="314">IMSUM($C$21/$C$22,IMDIV(1,COMPLEX(0,$C$20*$C$22*A1069)))</f>
        <v>0.00075-13.5905727678684i</v>
      </c>
      <c r="M1069" s="57" t="str">
        <f t="shared" ref="M1069:M1132" si="315">IMSUM($C$25/$C$26,IMDIV(1,COMPLEX(0,$C$24*$C$26*A1069)))</f>
        <v>0.00075-2.14137175964313i</v>
      </c>
      <c r="N1069" s="57">
        <f t="shared" ref="N1069:N1132" si="316">ABS(R1069)</f>
        <v>90.643155874674903</v>
      </c>
      <c r="O1069" s="57">
        <f t="shared" ref="O1069:O1132" si="317">ABS(P1069)</f>
        <v>50.135749023948215</v>
      </c>
      <c r="P1069" s="371">
        <f t="shared" ref="P1069:P1132" si="318">20*LOG10(IMABS(C1069))</f>
        <v>50.135749023948215</v>
      </c>
      <c r="Q1069" s="371">
        <f t="shared" ref="Q1069:Q1132" si="319">IMARGUMENT(C1069)*180/PI()</f>
        <v>-89.356844125325097</v>
      </c>
      <c r="R1069" s="12">
        <f t="shared" ref="R1069:R1132" si="320">IF(Q1069&lt;0,Q1069+180,Q1069-180)</f>
        <v>90.643155874674903</v>
      </c>
      <c r="S1069" s="57">
        <f t="shared" ref="S1069:S1132" si="321">B1069/1000</f>
        <v>4.879452893877128E-2</v>
      </c>
      <c r="T1069" s="12">
        <f t="shared" si="304"/>
        <v>50.135749023948215</v>
      </c>
    </row>
    <row r="1070" spans="1:20" x14ac:dyDescent="0.3">
      <c r="A1070" s="57">
        <f t="shared" si="305"/>
        <v>307.75009055457247</v>
      </c>
      <c r="B1070" s="12">
        <f t="shared" ref="B1070:B1133" si="322">B1069*(1+B$42)</f>
        <v>48.979948148738615</v>
      </c>
      <c r="C1070" s="57" t="str">
        <f t="shared" si="306"/>
        <v>3.60555279233267-319.97280865767i</v>
      </c>
      <c r="D1070" s="57" t="str">
        <f t="shared" si="307"/>
        <v>3.47083327041372-216.626452856138i</v>
      </c>
      <c r="E1070" s="57" t="str">
        <f t="shared" si="308"/>
        <v>162.469576165305+0.029229207398559i</v>
      </c>
      <c r="F1070" s="57" t="str">
        <f t="shared" si="309"/>
        <v>3.0795795466515-4065.80335036359i</v>
      </c>
      <c r="G1070" s="57" t="str">
        <f t="shared" si="310"/>
        <v>0.999999989307607-0.000103404029320699i</v>
      </c>
      <c r="H1070" s="57" t="str">
        <f t="shared" si="311"/>
        <v>550.013650041511-0.563901389332215i</v>
      </c>
      <c r="I1070" s="57" t="str">
        <f t="shared" si="312"/>
        <v>-4.05486173218373-15140.5243803219i</v>
      </c>
      <c r="K1070" s="57" t="str">
        <f t="shared" si="313"/>
        <v>0.00909067392044236-0.0000448438042422829i</v>
      </c>
      <c r="L1070" s="57" t="str">
        <f t="shared" si="314"/>
        <v>0.00075-13.5391240963024i</v>
      </c>
      <c r="M1070" s="57" t="str">
        <f t="shared" si="315"/>
        <v>0.00075-2.13326535130815i</v>
      </c>
      <c r="N1070" s="57">
        <f t="shared" si="316"/>
        <v>90.645599279933677</v>
      </c>
      <c r="O1070" s="57">
        <f t="shared" si="317"/>
        <v>50.102812879003274</v>
      </c>
      <c r="P1070" s="371">
        <f t="shared" si="318"/>
        <v>50.102812879003274</v>
      </c>
      <c r="Q1070" s="371">
        <f t="shared" si="319"/>
        <v>-89.354400720066323</v>
      </c>
      <c r="R1070" s="12">
        <f t="shared" si="320"/>
        <v>90.645599279933677</v>
      </c>
      <c r="S1070" s="57">
        <f t="shared" si="321"/>
        <v>4.8979948148738614E-2</v>
      </c>
      <c r="T1070" s="12">
        <f t="shared" si="304"/>
        <v>50.102812879003274</v>
      </c>
    </row>
    <row r="1071" spans="1:20" x14ac:dyDescent="0.3">
      <c r="A1071" s="57">
        <f t="shared" si="305"/>
        <v>308.91954089867983</v>
      </c>
      <c r="B1071" s="12">
        <f t="shared" si="322"/>
        <v>49.16607195170382</v>
      </c>
      <c r="C1071" s="57" t="str">
        <f t="shared" si="306"/>
        <v>3.60555212100745-318.761644914055i</v>
      </c>
      <c r="D1071" s="57" t="str">
        <f t="shared" si="307"/>
        <v>3.47083326993459-215.806392124409i</v>
      </c>
      <c r="E1071" s="57" t="str">
        <f t="shared" si="308"/>
        <v>162.46957646383+0.0293402802560101i</v>
      </c>
      <c r="F1071" s="57" t="str">
        <f t="shared" si="309"/>
        <v>3.07957954640078-4050.41178799395i</v>
      </c>
      <c r="G1071" s="57" t="str">
        <f t="shared" si="310"/>
        <v>0.99999998922619-0.000103796964623667i</v>
      </c>
      <c r="H1071" s="57" t="str">
        <f t="shared" si="311"/>
        <v>550.013753977239-0.566045003601272i</v>
      </c>
      <c r="I1071" s="57" t="str">
        <f t="shared" si="312"/>
        <v>-4.05488121199297-15083.2111376645i</v>
      </c>
      <c r="K1071" s="57" t="str">
        <f t="shared" si="313"/>
        <v>0.00909067212980061-0.0000450142012686771i</v>
      </c>
      <c r="L1071" s="57" t="str">
        <f t="shared" si="314"/>
        <v>0.00075-13.487870189582i</v>
      </c>
      <c r="M1071" s="57" t="str">
        <f t="shared" si="315"/>
        <v>0.00075-2.12518963071145i</v>
      </c>
      <c r="N1071" s="57">
        <f t="shared" si="316"/>
        <v>90.648051963415924</v>
      </c>
      <c r="O1071" s="57">
        <f t="shared" si="317"/>
        <v>50.069876792535332</v>
      </c>
      <c r="P1071" s="371">
        <f t="shared" si="318"/>
        <v>50.069876792535332</v>
      </c>
      <c r="Q1071" s="371">
        <f t="shared" si="319"/>
        <v>-89.351948036584076</v>
      </c>
      <c r="R1071" s="12">
        <f t="shared" si="320"/>
        <v>90.648051963415924</v>
      </c>
      <c r="S1071" s="57">
        <f t="shared" si="321"/>
        <v>4.9166071951703819E-2</v>
      </c>
      <c r="T1071" s="12">
        <f t="shared" si="304"/>
        <v>50.069876792535332</v>
      </c>
    </row>
    <row r="1072" spans="1:20" x14ac:dyDescent="0.3">
      <c r="A1072" s="57">
        <f t="shared" si="305"/>
        <v>310.09343515409483</v>
      </c>
      <c r="B1072" s="12">
        <f t="shared" si="322"/>
        <v>49.352903025120298</v>
      </c>
      <c r="C1072" s="57" t="str">
        <f t="shared" si="306"/>
        <v>3.60555144457079-317.555066663661i</v>
      </c>
      <c r="D1072" s="57" t="str">
        <f t="shared" si="307"/>
        <v>3.47083326945184-214.989435840082i</v>
      </c>
      <c r="E1072" s="57" t="str">
        <f t="shared" si="308"/>
        <v>162.469576764628+0.0294517752117093i</v>
      </c>
      <c r="F1072" s="57" t="str">
        <f t="shared" si="309"/>
        <v>3.07957954614813-4035.07849215772i</v>
      </c>
      <c r="G1072" s="57" t="str">
        <f t="shared" si="310"/>
        <v>0.999999989144153-0.00010419139308069i</v>
      </c>
      <c r="H1072" s="57" t="str">
        <f t="shared" si="311"/>
        <v>550.013858704355-0.568196772633505i</v>
      </c>
      <c r="I1072" s="57" t="str">
        <f t="shared" si="312"/>
        <v>-4.05490084013755-15026.1148720628i</v>
      </c>
      <c r="K1072" s="57" t="str">
        <f t="shared" si="313"/>
        <v>0.00909067032552485-0.0000451852456958672i</v>
      </c>
      <c r="L1072" s="57" t="str">
        <f t="shared" si="314"/>
        <v>0.00075-13.4368103104025i</v>
      </c>
      <c r="M1072" s="57" t="str">
        <f t="shared" si="315"/>
        <v>0.00075-2.11714448168107i</v>
      </c>
      <c r="N1072" s="57">
        <f t="shared" si="316"/>
        <v>90.650513960301993</v>
      </c>
      <c r="O1072" s="57">
        <f t="shared" si="317"/>
        <v>50.036940764989382</v>
      </c>
      <c r="P1072" s="371">
        <f t="shared" si="318"/>
        <v>50.036940764989382</v>
      </c>
      <c r="Q1072" s="371">
        <f t="shared" si="319"/>
        <v>-89.349486039698007</v>
      </c>
      <c r="R1072" s="12">
        <f t="shared" si="320"/>
        <v>90.650513960301993</v>
      </c>
      <c r="S1072" s="57">
        <f t="shared" si="321"/>
        <v>4.9352903025120298E-2</v>
      </c>
      <c r="T1072" s="12">
        <f t="shared" si="304"/>
        <v>50.036940764989382</v>
      </c>
    </row>
    <row r="1073" spans="1:20" x14ac:dyDescent="0.3">
      <c r="A1073" s="57">
        <f t="shared" si="305"/>
        <v>311.27179020768034</v>
      </c>
      <c r="B1073" s="12">
        <f t="shared" si="322"/>
        <v>49.540444056615755</v>
      </c>
      <c r="C1073" s="57" t="str">
        <f t="shared" si="306"/>
        <v>3.60555076298377-316.353056549463i</v>
      </c>
      <c r="D1073" s="57" t="str">
        <f t="shared" si="307"/>
        <v>3.47083326896543-214.175572250968i</v>
      </c>
      <c r="E1073" s="57" t="str">
        <f t="shared" si="308"/>
        <v>162.469577067717+0.0295636938698755i</v>
      </c>
      <c r="F1073" s="57" t="str">
        <f t="shared" si="309"/>
        <v>3.07957954589357-4019.80324228027i</v>
      </c>
      <c r="G1073" s="57" t="str">
        <f t="shared" si="310"/>
        <v>0.999999989061492-0.000104587320365752i</v>
      </c>
      <c r="H1073" s="57" t="str">
        <f t="shared" si="311"/>
        <v>550.013964228878-0.570356727520218i</v>
      </c>
      <c r="I1073" s="57" t="str">
        <f t="shared" si="312"/>
        <v>-4.05492061774368-14969.2347621676i</v>
      </c>
      <c r="K1073" s="57" t="str">
        <f t="shared" si="313"/>
        <v>0.00909066850751141-0.0000453569399827433i</v>
      </c>
      <c r="L1073" s="57" t="str">
        <f t="shared" si="314"/>
        <v>0.00075-13.3859437242503i</v>
      </c>
      <c r="M1073" s="57" t="str">
        <f t="shared" si="315"/>
        <v>0.00075-2.10912978848482i</v>
      </c>
      <c r="N1073" s="57">
        <f t="shared" si="316"/>
        <v>90.652985305905162</v>
      </c>
      <c r="O1073" s="57">
        <f t="shared" si="317"/>
        <v>50.004004796814073</v>
      </c>
      <c r="P1073" s="371">
        <f t="shared" si="318"/>
        <v>50.004004796814073</v>
      </c>
      <c r="Q1073" s="371">
        <f t="shared" si="319"/>
        <v>-89.347014694094838</v>
      </c>
      <c r="R1073" s="12">
        <f t="shared" si="320"/>
        <v>90.652985305905162</v>
      </c>
      <c r="S1073" s="57">
        <f t="shared" si="321"/>
        <v>4.9540444056615757E-2</v>
      </c>
      <c r="T1073" s="12">
        <f t="shared" si="304"/>
        <v>50.004004796814073</v>
      </c>
    </row>
    <row r="1074" spans="1:20" x14ac:dyDescent="0.3">
      <c r="A1074" s="57">
        <f t="shared" si="305"/>
        <v>312.45462301046956</v>
      </c>
      <c r="B1074" s="12">
        <f t="shared" si="322"/>
        <v>49.728697744030896</v>
      </c>
      <c r="C1074" s="57" t="str">
        <f t="shared" si="306"/>
        <v>3.60555007620712-315.15559728013i</v>
      </c>
      <c r="D1074" s="57" t="str">
        <f t="shared" si="307"/>
        <v>3.47083326847532-213.364789649364i</v>
      </c>
      <c r="E1074" s="57" t="str">
        <f t="shared" si="308"/>
        <v>162.469577373113+0.0296760378408259i</v>
      </c>
      <c r="F1074" s="57" t="str">
        <f t="shared" si="309"/>
        <v>3.07957954563706-4004.585818622i</v>
      </c>
      <c r="G1074" s="57" t="str">
        <f t="shared" si="310"/>
        <v>0.999999988978202-0.000104984752174397i</v>
      </c>
      <c r="H1074" s="57" t="str">
        <f t="shared" si="311"/>
        <v>550.014070556887-0.572524899472303i</v>
      </c>
      <c r="I1074" s="57" t="str">
        <f t="shared" si="312"/>
        <v>-4.05494054595319-14912.5699897395i</v>
      </c>
      <c r="K1074" s="57" t="str">
        <f t="shared" si="313"/>
        <v>0.00909066667565554-0.0000455292865975215i</v>
      </c>
      <c r="L1074" s="57" t="str">
        <f t="shared" si="314"/>
        <v>0.00075-13.3352696993926i</v>
      </c>
      <c r="M1074" s="57" t="str">
        <f t="shared" si="315"/>
        <v>0.00075-2.10114543582867i</v>
      </c>
      <c r="N1074" s="57">
        <f t="shared" si="316"/>
        <v>90.655466035671935</v>
      </c>
      <c r="O1074" s="57">
        <f t="shared" si="317"/>
        <v>49.971068888460898</v>
      </c>
      <c r="P1074" s="371">
        <f t="shared" si="318"/>
        <v>49.971068888460898</v>
      </c>
      <c r="Q1074" s="371">
        <f t="shared" si="319"/>
        <v>-89.344533964328065</v>
      </c>
      <c r="R1074" s="12">
        <f t="shared" si="320"/>
        <v>90.655466035671935</v>
      </c>
      <c r="S1074" s="57">
        <f t="shared" si="321"/>
        <v>4.9728697744030895E-2</v>
      </c>
      <c r="T1074" s="12">
        <f t="shared" si="304"/>
        <v>49.971068888460898</v>
      </c>
    </row>
    <row r="1075" spans="1:20" x14ac:dyDescent="0.3">
      <c r="A1075" s="57">
        <f t="shared" si="305"/>
        <v>313.64195057790937</v>
      </c>
      <c r="B1075" s="12">
        <f t="shared" si="322"/>
        <v>49.917666795458217</v>
      </c>
      <c r="C1075" s="57" t="str">
        <f t="shared" si="306"/>
        <v>3.60554938420136-313.962671629818i</v>
      </c>
      <c r="D1075" s="57" t="str">
        <f t="shared" si="307"/>
        <v>3.47083326798144-212.557076371891i</v>
      </c>
      <c r="E1075" s="57" t="str">
        <f t="shared" si="308"/>
        <v>162.469577680837+0.0297888087409995i</v>
      </c>
      <c r="F1075" s="57" t="str">
        <f t="shared" si="309"/>
        <v>3.07957954537862-3989.42600227518i</v>
      </c>
      <c r="G1075" s="57" t="str">
        <f t="shared" si="310"/>
        <v>0.999999988894277-0.000105383694223816i</v>
      </c>
      <c r="H1075" s="57" t="str">
        <f t="shared" si="311"/>
        <v>550.014177694498-0.574701319820282i</v>
      </c>
      <c r="I1075" s="57" t="str">
        <f t="shared" si="312"/>
        <v>-4.05496062591209-14856.1197396368i</v>
      </c>
      <c r="K1075" s="57" t="str">
        <f t="shared" si="313"/>
        <v>0.0090906648298519-0.0000457022880177851i</v>
      </c>
      <c r="L1075" s="57" t="str">
        <f t="shared" si="314"/>
        <v>0.00075-13.2847875068666i</v>
      </c>
      <c r="M1075" s="57" t="str">
        <f t="shared" si="315"/>
        <v>0.00075-2.09319130885502i</v>
      </c>
      <c r="N1075" s="57">
        <f t="shared" si="316"/>
        <v>90.657956185182613</v>
      </c>
      <c r="O1075" s="57">
        <f t="shared" si="317"/>
        <v>49.938133040385367</v>
      </c>
      <c r="P1075" s="371">
        <f t="shared" si="318"/>
        <v>49.938133040385367</v>
      </c>
      <c r="Q1075" s="371">
        <f t="shared" si="319"/>
        <v>-89.342043814817387</v>
      </c>
      <c r="R1075" s="12">
        <f t="shared" si="320"/>
        <v>90.657956185182613</v>
      </c>
      <c r="S1075" s="57">
        <f t="shared" si="321"/>
        <v>4.991766679545822E-2</v>
      </c>
      <c r="T1075" s="12">
        <f t="shared" si="304"/>
        <v>49.938133040385367</v>
      </c>
    </row>
    <row r="1076" spans="1:20" x14ac:dyDescent="0.3">
      <c r="A1076" s="57">
        <f t="shared" si="305"/>
        <v>314.83378999010546</v>
      </c>
      <c r="B1076" s="12">
        <f t="shared" si="322"/>
        <v>50.107353929280961</v>
      </c>
      <c r="C1076" s="57" t="str">
        <f t="shared" si="306"/>
        <v>3.60554868692665-312.774262437879i</v>
      </c>
      <c r="D1076" s="57" t="str">
        <f t="shared" si="307"/>
        <v>3.47083326748383-211.752420799322i</v>
      </c>
      <c r="E1076" s="57" t="str">
        <f t="shared" si="308"/>
        <v>162.469577990902+0.0299020081929792i</v>
      </c>
      <c r="F1076" s="57" t="str">
        <f t="shared" si="309"/>
        <v>3.07957954511821-3974.32357516074i</v>
      </c>
      <c r="G1076" s="57" t="str">
        <f t="shared" si="310"/>
        <v>0.999999988809713-0.00010578415225292i</v>
      </c>
      <c r="H1076" s="57" t="str">
        <f t="shared" si="311"/>
        <v>550.014285647877-0.576886020014993i</v>
      </c>
      <c r="I1076" s="57" t="str">
        <f t="shared" si="312"/>
        <v>-4.05498085877647-14799.8831998038i</v>
      </c>
      <c r="K1076" s="57" t="str">
        <f t="shared" si="313"/>
        <v>0.00909066296999425-0.000045875946730517i</v>
      </c>
      <c r="L1076" s="57" t="str">
        <f t="shared" si="314"/>
        <v>0.00075-13.2344964204688i</v>
      </c>
      <c r="M1076" s="57" t="str">
        <f t="shared" si="315"/>
        <v>0.00075-2.08526729314109i</v>
      </c>
      <c r="N1076" s="57">
        <f t="shared" si="316"/>
        <v>90.660455790151843</v>
      </c>
      <c r="O1076" s="57">
        <f t="shared" si="317"/>
        <v>49.905197253045898</v>
      </c>
      <c r="P1076" s="371">
        <f t="shared" si="318"/>
        <v>49.905197253045898</v>
      </c>
      <c r="Q1076" s="371">
        <f t="shared" si="319"/>
        <v>-89.339544209848157</v>
      </c>
      <c r="R1076" s="12">
        <f t="shared" si="320"/>
        <v>90.660455790151843</v>
      </c>
      <c r="S1076" s="57">
        <f t="shared" si="321"/>
        <v>5.0107353929280958E-2</v>
      </c>
      <c r="T1076" s="12">
        <f t="shared" si="304"/>
        <v>49.905197253045898</v>
      </c>
    </row>
    <row r="1077" spans="1:20" x14ac:dyDescent="0.3">
      <c r="A1077" s="57">
        <f t="shared" si="305"/>
        <v>316.03015839206785</v>
      </c>
      <c r="B1077" s="12">
        <f t="shared" si="322"/>
        <v>50.297761874212227</v>
      </c>
      <c r="C1077" s="57" t="str">
        <f t="shared" si="306"/>
        <v>3.60554798434293-311.590352608658i</v>
      </c>
      <c r="D1077" s="57" t="str">
        <f t="shared" si="307"/>
        <v>3.47083326698242-210.950811356417i</v>
      </c>
      <c r="E1077" s="57" t="str">
        <f t="shared" si="308"/>
        <v>162.469578303329+0.0300156378255198i</v>
      </c>
      <c r="F1077" s="57" t="str">
        <f t="shared" si="309"/>
        <v>3.0795795448558-3959.2783200252i</v>
      </c>
      <c r="G1077" s="57" t="str">
        <f t="shared" si="310"/>
        <v>0.999999988724505-0.000106186132022434i</v>
      </c>
      <c r="H1077" s="57" t="str">
        <f t="shared" si="311"/>
        <v>550.014394423228-0.579079031627879i</v>
      </c>
      <c r="I1077" s="57" t="str">
        <f t="shared" si="312"/>
        <v>-4.05500124570792-14743.8595612586i</v>
      </c>
      <c r="K1077" s="57" t="str">
        <f t="shared" si="313"/>
        <v>0.00909066109597574-0.0000460502652321379i</v>
      </c>
      <c r="L1077" s="57" t="str">
        <f t="shared" si="314"/>
        <v>0.00075-13.1843957167451i</v>
      </c>
      <c r="M1077" s="57" t="str">
        <f t="shared" si="315"/>
        <v>0.00075-2.07737327469724i</v>
      </c>
      <c r="N1077" s="57">
        <f t="shared" si="316"/>
        <v>90.662964886429023</v>
      </c>
      <c r="O1077" s="57">
        <f t="shared" si="317"/>
        <v>49.872261526904964</v>
      </c>
      <c r="P1077" s="371">
        <f t="shared" si="318"/>
        <v>49.872261526904964</v>
      </c>
      <c r="Q1077" s="371">
        <f t="shared" si="319"/>
        <v>-89.337035113570977</v>
      </c>
      <c r="R1077" s="12">
        <f t="shared" si="320"/>
        <v>90.662964886429023</v>
      </c>
      <c r="S1077" s="57">
        <f t="shared" si="321"/>
        <v>5.0297761874212227E-2</v>
      </c>
      <c r="T1077" s="12">
        <f t="shared" si="304"/>
        <v>49.872261526904964</v>
      </c>
    </row>
    <row r="1078" spans="1:20" x14ac:dyDescent="0.3">
      <c r="A1078" s="57">
        <f t="shared" si="305"/>
        <v>317.2310729939577</v>
      </c>
      <c r="B1078" s="12">
        <f t="shared" si="322"/>
        <v>50.488893369334235</v>
      </c>
      <c r="C1078" s="57" t="str">
        <f t="shared" si="306"/>
        <v>3.60554727640973-310.410925111209i</v>
      </c>
      <c r="D1078" s="57" t="str">
        <f t="shared" si="307"/>
        <v>3.47083326647718-210.152236511754i</v>
      </c>
      <c r="E1078" s="57" t="str">
        <f t="shared" si="308"/>
        <v>162.469578618136+0.0301296992735656i</v>
      </c>
      <c r="F1078" s="57" t="str">
        <f t="shared" si="309"/>
        <v>3.07957954459139-3944.29002043752i</v>
      </c>
      <c r="G1078" s="57" t="str">
        <f t="shared" si="310"/>
        <v>0.999999988638649-0.000106589639314968i</v>
      </c>
      <c r="H1078" s="57" t="str">
        <f t="shared" si="311"/>
        <v>550.014504026816-0.581280386351808i</v>
      </c>
      <c r="I1078" s="57" t="str">
        <f t="shared" si="312"/>
        <v>-4.05502178788235-14688.0480180826i</v>
      </c>
      <c r="K1078" s="57" t="str">
        <f t="shared" si="313"/>
        <v>0.00909065920768842-0.0000462252460285374i</v>
      </c>
      <c r="L1078" s="57" t="str">
        <f t="shared" si="314"/>
        <v>0.00075-13.1344846749802i</v>
      </c>
      <c r="M1078" s="57" t="str">
        <f t="shared" si="315"/>
        <v>0.00075-2.06950913996537i</v>
      </c>
      <c r="N1078" s="57">
        <f t="shared" si="316"/>
        <v>90.665483509998879</v>
      </c>
      <c r="O1078" s="57">
        <f t="shared" si="317"/>
        <v>49.839325862428147</v>
      </c>
      <c r="P1078" s="371">
        <f t="shared" si="318"/>
        <v>49.839325862428147</v>
      </c>
      <c r="Q1078" s="371">
        <f t="shared" si="319"/>
        <v>-89.334516490001121</v>
      </c>
      <c r="R1078" s="12">
        <f t="shared" si="320"/>
        <v>90.665483509998879</v>
      </c>
      <c r="S1078" s="57">
        <f t="shared" si="321"/>
        <v>5.0488893369334237E-2</v>
      </c>
      <c r="T1078" s="12">
        <f t="shared" si="304"/>
        <v>49.839325862428147</v>
      </c>
    </row>
    <row r="1079" spans="1:20" x14ac:dyDescent="0.3">
      <c r="A1079" s="57">
        <f t="shared" si="305"/>
        <v>318.43655107133475</v>
      </c>
      <c r="B1079" s="12">
        <f t="shared" si="322"/>
        <v>50.680751164137703</v>
      </c>
      <c r="C1079" s="57" t="str">
        <f t="shared" si="306"/>
        <v>3.60554656308631-309.235962979067i</v>
      </c>
      <c r="D1079" s="57" t="str">
        <f t="shared" si="307"/>
        <v>3.47083326596811-209.356684777567i</v>
      </c>
      <c r="E1079" s="57" t="str">
        <f t="shared" si="308"/>
        <v>162.469578935338+0.0302441941782774i</v>
      </c>
      <c r="F1079" s="57" t="str">
        <f t="shared" si="309"/>
        <v>3.07957954432497-3929.35846078598i</v>
      </c>
      <c r="G1079" s="57" t="str">
        <f t="shared" si="310"/>
        <v>0.999999988552138-0.000106994679935108i</v>
      </c>
      <c r="H1079" s="57" t="str">
        <f t="shared" si="311"/>
        <v>550.014614464946-0.583490116001204i</v>
      </c>
      <c r="I1079" s="57" t="str">
        <f t="shared" si="312"/>
        <v>-4.05504248648129-14632.4477674081i</v>
      </c>
      <c r="K1079" s="57" t="str">
        <f t="shared" si="313"/>
        <v>0.00909065730502367-0.0000464008916351138i</v>
      </c>
      <c r="L1079" s="57" t="str">
        <f t="shared" si="314"/>
        <v>0.00075-13.0847625771869i</v>
      </c>
      <c r="M1079" s="57" t="str">
        <f t="shared" si="315"/>
        <v>0.00075-2.06167477581726i</v>
      </c>
      <c r="N1079" s="57">
        <f t="shared" si="316"/>
        <v>90.668011696981935</v>
      </c>
      <c r="O1079" s="57">
        <f t="shared" si="317"/>
        <v>49.806390260084576</v>
      </c>
      <c r="P1079" s="371">
        <f t="shared" si="318"/>
        <v>49.806390260084576</v>
      </c>
      <c r="Q1079" s="371">
        <f t="shared" si="319"/>
        <v>-89.331988303018065</v>
      </c>
      <c r="R1079" s="12">
        <f t="shared" si="320"/>
        <v>90.668011696981935</v>
      </c>
      <c r="S1079" s="57">
        <f t="shared" si="321"/>
        <v>5.0680751164137706E-2</v>
      </c>
      <c r="T1079" s="12">
        <f t="shared" si="304"/>
        <v>49.806390260084576</v>
      </c>
    </row>
    <row r="1080" spans="1:20" x14ac:dyDescent="0.3">
      <c r="A1080" s="57">
        <f t="shared" si="305"/>
        <v>319.64660996540579</v>
      </c>
      <c r="B1080" s="12">
        <f t="shared" si="322"/>
        <v>50.873338018561427</v>
      </c>
      <c r="C1080" s="57" t="str">
        <f t="shared" si="306"/>
        <v>3.6055458443317-308.065449310013i</v>
      </c>
      <c r="D1080" s="57" t="str">
        <f t="shared" si="307"/>
        <v>3.47083326545517-208.564144709576i</v>
      </c>
      <c r="E1080" s="57" t="str">
        <f t="shared" si="308"/>
        <v>162.469579254957+0.0303591241870561i</v>
      </c>
      <c r="F1080" s="57" t="str">
        <f t="shared" si="309"/>
        <v>3.07957954405653-3914.48342627509i</v>
      </c>
      <c r="G1080" s="57" t="str">
        <f t="shared" si="310"/>
        <v>0.999999988464969-0.000107401259709499i</v>
      </c>
      <c r="H1080" s="57" t="str">
        <f t="shared" si="311"/>
        <v>550.014725743971-0.585708252512673i</v>
      </c>
      <c r="I1080" s="57" t="str">
        <f t="shared" si="312"/>
        <v>-4.05506334269589-14577.0580094067i</v>
      </c>
      <c r="K1080" s="57" t="str">
        <f t="shared" si="313"/>
        <v>0.00909065538787206-0.0000465772045768089i</v>
      </c>
      <c r="L1080" s="57" t="str">
        <f t="shared" si="314"/>
        <v>0.00075-13.0352287080961i</v>
      </c>
      <c r="M1080" s="57" t="str">
        <f t="shared" si="315"/>
        <v>0.00075-2.05387006955296i</v>
      </c>
      <c r="N1080" s="57">
        <f t="shared" si="316"/>
        <v>90.670549483635014</v>
      </c>
      <c r="O1080" s="57">
        <f t="shared" si="317"/>
        <v>49.773454720347267</v>
      </c>
      <c r="P1080" s="371">
        <f t="shared" si="318"/>
        <v>49.773454720347267</v>
      </c>
      <c r="Q1080" s="371">
        <f t="shared" si="319"/>
        <v>-89.329450516364986</v>
      </c>
      <c r="R1080" s="12">
        <f t="shared" si="320"/>
        <v>90.670549483635014</v>
      </c>
      <c r="S1080" s="57">
        <f t="shared" si="321"/>
        <v>5.0873338018561427E-2</v>
      </c>
      <c r="T1080" s="12">
        <f t="shared" si="304"/>
        <v>49.773454720347267</v>
      </c>
    </row>
    <row r="1081" spans="1:20" x14ac:dyDescent="0.3">
      <c r="A1081" s="57">
        <f t="shared" si="305"/>
        <v>320.86126708327436</v>
      </c>
      <c r="B1081" s="12">
        <f t="shared" si="322"/>
        <v>51.06665670303196</v>
      </c>
      <c r="C1081" s="57" t="str">
        <f t="shared" si="306"/>
        <v>3.60554512010452-306.899367265815i</v>
      </c>
      <c r="D1081" s="57" t="str">
        <f t="shared" si="307"/>
        <v>3.47083326493832-207.774604906828i</v>
      </c>
      <c r="E1081" s="57" t="str">
        <f t="shared" si="308"/>
        <v>162.46957957701+0.0304744909535654i</v>
      </c>
      <c r="F1081" s="57" t="str">
        <f t="shared" si="309"/>
        <v>3.07957954378605-3899.66470292247i</v>
      </c>
      <c r="G1081" s="57" t="str">
        <f t="shared" si="310"/>
        <v>0.999999988377137-0.000107809384486926i</v>
      </c>
      <c r="H1081" s="57" t="str">
        <f t="shared" si="311"/>
        <v>550.014837870291-0.587934827945444i</v>
      </c>
      <c r="I1081" s="57" t="str">
        <f t="shared" si="312"/>
        <v>-4.0550843577259-14521.877947278i</v>
      </c>
      <c r="K1081" s="57" t="str">
        <f t="shared" si="313"/>
        <v>0.00909065345612333-0.000046754187388144i</v>
      </c>
      <c r="L1081" s="57" t="str">
        <f t="shared" si="314"/>
        <v>0.00075-12.9858823551466i</v>
      </c>
      <c r="M1081" s="57" t="str">
        <f t="shared" si="315"/>
        <v>0.00075-2.04609490889915i</v>
      </c>
      <c r="N1081" s="57">
        <f t="shared" si="316"/>
        <v>90.673096906351702</v>
      </c>
      <c r="O1081" s="57">
        <f t="shared" si="317"/>
        <v>49.740519243692646</v>
      </c>
      <c r="P1081" s="371">
        <f t="shared" si="318"/>
        <v>49.740519243692646</v>
      </c>
      <c r="Q1081" s="371">
        <f t="shared" si="319"/>
        <v>-89.326903093648298</v>
      </c>
      <c r="R1081" s="12">
        <f t="shared" si="320"/>
        <v>90.673096906351702</v>
      </c>
      <c r="S1081" s="57">
        <f t="shared" si="321"/>
        <v>5.1066656703031961E-2</v>
      </c>
      <c r="T1081" s="12">
        <f t="shared" si="304"/>
        <v>49.740519243692646</v>
      </c>
    </row>
    <row r="1082" spans="1:20" x14ac:dyDescent="0.3">
      <c r="A1082" s="57">
        <f t="shared" si="305"/>
        <v>322.08053989819075</v>
      </c>
      <c r="B1082" s="12">
        <f t="shared" si="322"/>
        <v>51.260709998503479</v>
      </c>
      <c r="C1082" s="57" t="str">
        <f t="shared" si="306"/>
        <v>3.6055443903631-305.737700071986i</v>
      </c>
      <c r="D1082" s="57" t="str">
        <f t="shared" si="307"/>
        <v>3.47083326441753-206.988054011525i</v>
      </c>
      <c r="E1082" s="57" t="str">
        <f t="shared" si="308"/>
        <v>162.469579901516+0.0305902961377549i</v>
      </c>
      <c r="F1082" s="57" t="str">
        <f t="shared" si="309"/>
        <v>3.0795795435135-3884.9020775558i</v>
      </c>
      <c r="G1082" s="57" t="str">
        <f t="shared" si="310"/>
        <v>0.999999988288635-0.000108219060138399i</v>
      </c>
      <c r="H1082" s="57" t="str">
        <f t="shared" si="311"/>
        <v>550.014950850364-0.590169874481938i</v>
      </c>
      <c r="I1082" s="57" t="str">
        <f t="shared" si="312"/>
        <v>-4.05510553278197-14466.9067872385i</v>
      </c>
      <c r="K1082" s="57" t="str">
        <f t="shared" si="313"/>
        <v>0.00909065150966624-0.0000469318426132552i</v>
      </c>
      <c r="L1082" s="57" t="str">
        <f t="shared" si="314"/>
        <v>0.00075-12.9367228084744i</v>
      </c>
      <c r="M1082" s="57" t="str">
        <f t="shared" si="315"/>
        <v>0.00075-2.03834918200752i</v>
      </c>
      <c r="N1082" s="57">
        <f t="shared" si="316"/>
        <v>90.675654001663005</v>
      </c>
      <c r="O1082" s="57">
        <f t="shared" si="317"/>
        <v>49.70758383060064</v>
      </c>
      <c r="P1082" s="371">
        <f t="shared" si="318"/>
        <v>49.70758383060064</v>
      </c>
      <c r="Q1082" s="371">
        <f t="shared" si="319"/>
        <v>-89.324345998336995</v>
      </c>
      <c r="R1082" s="12">
        <f t="shared" si="320"/>
        <v>90.675654001663005</v>
      </c>
      <c r="S1082" s="57">
        <f t="shared" si="321"/>
        <v>5.1260709998503476E-2</v>
      </c>
      <c r="T1082" s="12">
        <f t="shared" si="304"/>
        <v>49.70758383060064</v>
      </c>
    </row>
    <row r="1083" spans="1:20" x14ac:dyDescent="0.3">
      <c r="A1083" s="57">
        <f t="shared" si="305"/>
        <v>323.30444594980389</v>
      </c>
      <c r="B1083" s="12">
        <f t="shared" si="322"/>
        <v>51.455500696497793</v>
      </c>
      <c r="C1083" s="57" t="str">
        <f t="shared" si="306"/>
        <v>3.60554365506543-304.580431017557i</v>
      </c>
      <c r="D1083" s="57" t="str">
        <f t="shared" si="307"/>
        <v>3.47083326389276-206.204480708871i</v>
      </c>
      <c r="E1083" s="57" t="str">
        <f t="shared" si="308"/>
        <v>162.469580228493+0.0307065414058872i</v>
      </c>
      <c r="F1083" s="57" t="str">
        <f t="shared" si="309"/>
        <v>3.07957954323886-3870.19533780978i</v>
      </c>
      <c r="G1083" s="57" t="str">
        <f t="shared" si="310"/>
        <v>0.999999988199459-0.000108630292557238i</v>
      </c>
      <c r="H1083" s="57" t="str">
        <f t="shared" si="311"/>
        <v>550.015064690682-0.592413424428037i</v>
      </c>
      <c r="I1083" s="57" t="str">
        <f t="shared" si="312"/>
        <v>-4.05512686908062-14412.1437385094i</v>
      </c>
      <c r="K1083" s="57" t="str">
        <f t="shared" si="313"/>
        <v>0.00909064954838894-0.0000471101728059326i</v>
      </c>
      <c r="L1083" s="57" t="str">
        <f t="shared" si="314"/>
        <v>0.00075-12.887749360903i</v>
      </c>
      <c r="M1083" s="57" t="str">
        <f t="shared" si="315"/>
        <v>0.00075-2.0306327774532i</v>
      </c>
      <c r="N1083" s="57">
        <f t="shared" si="316"/>
        <v>90.678220806237704</v>
      </c>
      <c r="O1083" s="57">
        <f t="shared" si="317"/>
        <v>49.674648481555025</v>
      </c>
      <c r="P1083" s="371">
        <f t="shared" si="318"/>
        <v>49.674648481555025</v>
      </c>
      <c r="Q1083" s="371">
        <f t="shared" si="319"/>
        <v>-89.321779193762296</v>
      </c>
      <c r="R1083" s="12">
        <f t="shared" si="320"/>
        <v>90.678220806237704</v>
      </c>
      <c r="S1083" s="57">
        <f t="shared" si="321"/>
        <v>5.1455500696497791E-2</v>
      </c>
      <c r="T1083" s="12">
        <f t="shared" si="304"/>
        <v>49.674648481555025</v>
      </c>
    </row>
    <row r="1084" spans="1:20" x14ac:dyDescent="0.3">
      <c r="A1084" s="57">
        <f t="shared" si="305"/>
        <v>324.5330028444132</v>
      </c>
      <c r="B1084" s="12">
        <f t="shared" si="322"/>
        <v>51.651031599144488</v>
      </c>
      <c r="C1084" s="57" t="str">
        <f t="shared" si="306"/>
        <v>3.60554291416925-303.427543454815i</v>
      </c>
      <c r="D1084" s="57" t="str">
        <f t="shared" si="307"/>
        <v>3.47083326336404-205.423873726899i</v>
      </c>
      <c r="E1084" s="57" t="str">
        <f t="shared" si="308"/>
        <v>162.469580557958+0.0308232284305576i</v>
      </c>
      <c r="F1084" s="57" t="str">
        <f t="shared" si="309"/>
        <v>3.07957954296218-3855.54427212302i</v>
      </c>
      <c r="G1084" s="57" t="str">
        <f t="shared" si="310"/>
        <v>0.999999988109605-0.000109043087659158i</v>
      </c>
      <c r="H1084" s="57" t="str">
        <f t="shared" si="311"/>
        <v>550.015179397801-0.594665510213864i</v>
      </c>
      <c r="I1084" s="57" t="str">
        <f t="shared" si="312"/>
        <v>-4.05514836785105-14357.5880133061i</v>
      </c>
      <c r="K1084" s="57" t="str">
        <f t="shared" si="313"/>
        <v>0.00909064757217849-0.0000472891805296528i</v>
      </c>
      <c r="L1084" s="57" t="str">
        <f t="shared" si="314"/>
        <v>0.00075-12.8389613079328i</v>
      </c>
      <c r="M1084" s="57" t="str">
        <f t="shared" si="315"/>
        <v>0.00075-2.02294558423311i</v>
      </c>
      <c r="N1084" s="57">
        <f t="shared" si="316"/>
        <v>90.680797356882906</v>
      </c>
      <c r="O1084" s="57">
        <f t="shared" si="317"/>
        <v>49.641713197042975</v>
      </c>
      <c r="P1084" s="371">
        <f t="shared" si="318"/>
        <v>49.641713197042975</v>
      </c>
      <c r="Q1084" s="371">
        <f t="shared" si="319"/>
        <v>-89.319202643117094</v>
      </c>
      <c r="R1084" s="12">
        <f t="shared" si="320"/>
        <v>90.680797356882906</v>
      </c>
      <c r="S1084" s="57">
        <f t="shared" si="321"/>
        <v>5.1651031599144491E-2</v>
      </c>
      <c r="T1084" s="12">
        <f t="shared" si="304"/>
        <v>49.641713197042975</v>
      </c>
    </row>
    <row r="1085" spans="1:20" x14ac:dyDescent="0.3">
      <c r="A1085" s="57">
        <f t="shared" si="305"/>
        <v>325.76622825522196</v>
      </c>
      <c r="B1085" s="12">
        <f t="shared" si="322"/>
        <v>51.847305519221237</v>
      </c>
      <c r="C1085" s="57" t="str">
        <f t="shared" si="306"/>
        <v>3.60554216763191-302.279020799097i</v>
      </c>
      <c r="D1085" s="57" t="str">
        <f t="shared" si="307"/>
        <v>3.47083326283125-204.646221836317i</v>
      </c>
      <c r="E1085" s="57" t="str">
        <f t="shared" si="308"/>
        <v>162.469580889935+0.0309403588907224i</v>
      </c>
      <c r="F1085" s="57" t="str">
        <f t="shared" si="309"/>
        <v>3.07957954268335-3840.94866973501i</v>
      </c>
      <c r="G1085" s="57" t="str">
        <f t="shared" si="310"/>
        <v>0.999999988019066-0.000109457451382353i</v>
      </c>
      <c r="H1085" s="57" t="str">
        <f t="shared" si="311"/>
        <v>550.015294978321-0.5969261643941i</v>
      </c>
      <c r="I1085" s="57" t="str">
        <f t="shared" si="312"/>
        <v>-4.05517003033201-14303.238826826i</v>
      </c>
      <c r="K1085" s="57" t="str">
        <f t="shared" si="313"/>
        <v>0.00909064558092119-0.0000474688683576178i</v>
      </c>
      <c r="L1085" s="57" t="str">
        <f t="shared" si="314"/>
        <v>0.00075-12.7903579477314i</v>
      </c>
      <c r="M1085" s="57" t="str">
        <f t="shared" si="315"/>
        <v>0.00075-2.01528749176441i</v>
      </c>
      <c r="N1085" s="57">
        <f t="shared" si="316"/>
        <v>90.683383690544645</v>
      </c>
      <c r="O1085" s="57">
        <f t="shared" si="317"/>
        <v>49.608777977555867</v>
      </c>
      <c r="P1085" s="371">
        <f t="shared" si="318"/>
        <v>49.608777977555867</v>
      </c>
      <c r="Q1085" s="371">
        <f t="shared" si="319"/>
        <v>-89.316616309455355</v>
      </c>
      <c r="R1085" s="12">
        <f t="shared" si="320"/>
        <v>90.683383690544645</v>
      </c>
      <c r="S1085" s="57">
        <f t="shared" si="321"/>
        <v>5.1847305519221239E-2</v>
      </c>
      <c r="T1085" s="12">
        <f t="shared" si="304"/>
        <v>49.608777977555867</v>
      </c>
    </row>
    <row r="1086" spans="1:20" x14ac:dyDescent="0.3">
      <c r="A1086" s="57">
        <f t="shared" si="305"/>
        <v>327.00413992259178</v>
      </c>
      <c r="B1086" s="12">
        <f t="shared" si="322"/>
        <v>52.044325280194279</v>
      </c>
      <c r="C1086" s="57" t="str">
        <f t="shared" si="306"/>
        <v>3.60554141541039-301.134846528503i</v>
      </c>
      <c r="D1086" s="57" t="str">
        <f t="shared" si="307"/>
        <v>3.4708332622944-203.87151385034i</v>
      </c>
      <c r="E1086" s="57" t="str">
        <f t="shared" si="308"/>
        <v>162.469581224437+0.0310579344717194i</v>
      </c>
      <c r="F1086" s="57" t="str">
        <f t="shared" si="309"/>
        <v>3.07957954240239-3826.40832068311i</v>
      </c>
      <c r="G1086" s="57" t="str">
        <f t="shared" si="310"/>
        <v>0.999999987927838-0.000109873389687582i</v>
      </c>
      <c r="H1086" s="57" t="str">
        <f t="shared" si="311"/>
        <v>550.01541143889-0.599195419648382i</v>
      </c>
      <c r="I1086" s="57" t="str">
        <f t="shared" si="312"/>
        <v>-4.05519185776851-14249.0953972379i</v>
      </c>
      <c r="K1086" s="57" t="str">
        <f t="shared" si="313"/>
        <v>0.00909064357450251-0.000047649238872793i</v>
      </c>
      <c r="L1086" s="57" t="str">
        <f t="shared" si="314"/>
        <v>0.00075-12.7419385811232i</v>
      </c>
      <c r="M1086" s="57" t="str">
        <f t="shared" si="315"/>
        <v>0.00075-2.00765838988285i</v>
      </c>
      <c r="N1086" s="57">
        <f t="shared" si="316"/>
        <v>90.68597984430825</v>
      </c>
      <c r="O1086" s="57">
        <f t="shared" si="317"/>
        <v>49.575842823588104</v>
      </c>
      <c r="P1086" s="371">
        <f t="shared" si="318"/>
        <v>49.575842823588104</v>
      </c>
      <c r="Q1086" s="371">
        <f t="shared" si="319"/>
        <v>-89.31402015569175</v>
      </c>
      <c r="R1086" s="12">
        <f t="shared" si="320"/>
        <v>90.68597984430825</v>
      </c>
      <c r="S1086" s="57">
        <f t="shared" si="321"/>
        <v>5.204432528019428E-2</v>
      </c>
      <c r="T1086" s="12">
        <f t="shared" si="304"/>
        <v>49.575842823588104</v>
      </c>
    </row>
    <row r="1087" spans="1:20" x14ac:dyDescent="0.3">
      <c r="A1087" s="57">
        <f t="shared" si="305"/>
        <v>328.24675565429766</v>
      </c>
      <c r="B1087" s="12">
        <f t="shared" si="322"/>
        <v>52.242093716259021</v>
      </c>
      <c r="C1087" s="57" t="str">
        <f t="shared" si="306"/>
        <v>3.60554065746158-299.995004183719i</v>
      </c>
      <c r="D1087" s="57" t="str">
        <f t="shared" si="307"/>
        <v>3.47083326175348-203.099738624535i</v>
      </c>
      <c r="E1087" s="57" t="str">
        <f t="shared" si="308"/>
        <v>162.469581561489+0.0311759568652957i</v>
      </c>
      <c r="F1087" s="57" t="str">
        <f t="shared" si="309"/>
        <v>3.07957954211931-3811.92301579952i</v>
      </c>
      <c r="G1087" s="57" t="str">
        <f t="shared" si="310"/>
        <v>0.999999987835915-0.000110290908558256i</v>
      </c>
      <c r="H1087" s="57" t="str">
        <f t="shared" si="311"/>
        <v>550.015528786207-0.601473308781931i</v>
      </c>
      <c r="I1087" s="57" t="str">
        <f t="shared" si="312"/>
        <v>-4.05521385141588-14195.1569456702i</v>
      </c>
      <c r="K1087" s="57" t="str">
        <f t="shared" si="313"/>
        <v>0.00909064155280707-0.0000478302946679423i</v>
      </c>
      <c r="L1087" s="57" t="str">
        <f t="shared" si="314"/>
        <v>0.00075-12.6937025115792i</v>
      </c>
      <c r="M1087" s="57" t="str">
        <f t="shared" si="315"/>
        <v>0.00075-2.00005816884125i</v>
      </c>
      <c r="N1087" s="57">
        <f t="shared" si="316"/>
        <v>90.688585855399054</v>
      </c>
      <c r="O1087" s="57">
        <f t="shared" si="317"/>
        <v>49.542907735638764</v>
      </c>
      <c r="P1087" s="371">
        <f t="shared" si="318"/>
        <v>49.542907735638764</v>
      </c>
      <c r="Q1087" s="371">
        <f t="shared" si="319"/>
        <v>-89.311414144600946</v>
      </c>
      <c r="R1087" s="12">
        <f t="shared" si="320"/>
        <v>90.688585855399054</v>
      </c>
      <c r="S1087" s="57">
        <f t="shared" si="321"/>
        <v>5.2242093716259021E-2</v>
      </c>
      <c r="T1087" s="12">
        <f t="shared" si="304"/>
        <v>49.542907735638764</v>
      </c>
    </row>
    <row r="1088" spans="1:20" x14ac:dyDescent="0.3">
      <c r="A1088" s="57">
        <f t="shared" si="305"/>
        <v>329.49409332578398</v>
      </c>
      <c r="B1088" s="12">
        <f t="shared" si="322"/>
        <v>52.440613672380806</v>
      </c>
      <c r="C1088" s="57" t="str">
        <f t="shared" si="306"/>
        <v>3.6055398937418-298.859477367718i</v>
      </c>
      <c r="D1088" s="57" t="str">
        <f t="shared" si="307"/>
        <v>3.47083326120847-202.330885056656i</v>
      </c>
      <c r="E1088" s="57" t="str">
        <f t="shared" si="308"/>
        <v>162.469581901106+0.0312944277696282i</v>
      </c>
      <c r="F1088" s="57" t="str">
        <f t="shared" si="309"/>
        <v>3.07957954183406-3797.49254670827i</v>
      </c>
      <c r="G1088" s="57" t="str">
        <f t="shared" si="310"/>
        <v>0.999999987743293-0.000110710014000523i</v>
      </c>
      <c r="H1088" s="57" t="str">
        <f t="shared" si="311"/>
        <v>550.015647027022-0.603759864726063i</v>
      </c>
      <c r="I1088" s="57" t="str">
        <f t="shared" si="312"/>
        <v>-4.05523601254052-14141.4226962003i</v>
      </c>
      <c r="K1088" s="57" t="str">
        <f t="shared" si="313"/>
        <v>0.00909063951571855-0.0000480120383456649i</v>
      </c>
      <c r="L1088" s="57" t="str">
        <f t="shared" si="314"/>
        <v>0.00075-12.6456490452074i</v>
      </c>
      <c r="M1088" s="57" t="str">
        <f t="shared" si="315"/>
        <v>0.00075-1.99248671930788i</v>
      </c>
      <c r="N1088" s="57">
        <f t="shared" si="316"/>
        <v>90.691201761182668</v>
      </c>
      <c r="O1088" s="57">
        <f t="shared" si="317"/>
        <v>49.509972714209866</v>
      </c>
      <c r="P1088" s="371">
        <f t="shared" si="318"/>
        <v>49.509972714209866</v>
      </c>
      <c r="Q1088" s="371">
        <f t="shared" si="319"/>
        <v>-89.308798238817332</v>
      </c>
      <c r="R1088" s="12">
        <f t="shared" si="320"/>
        <v>90.691201761182668</v>
      </c>
      <c r="S1088" s="57">
        <f t="shared" si="321"/>
        <v>5.2440613672380808E-2</v>
      </c>
      <c r="T1088" s="12">
        <f t="shared" si="304"/>
        <v>49.509972714209866</v>
      </c>
    </row>
    <row r="1089" spans="1:20" x14ac:dyDescent="0.3">
      <c r="A1089" s="57">
        <f t="shared" si="305"/>
        <v>330.74617088042197</v>
      </c>
      <c r="B1089" s="12">
        <f t="shared" si="322"/>
        <v>52.639888004335852</v>
      </c>
      <c r="C1089" s="57" t="str">
        <f t="shared" si="306"/>
        <v>3.60553912420706-297.728249745565i</v>
      </c>
      <c r="D1089" s="57" t="str">
        <f t="shared" si="307"/>
        <v>3.47083326065927-201.564942086485i</v>
      </c>
      <c r="E1089" s="57" t="str">
        <f t="shared" si="308"/>
        <v>162.46958224331+0.0314133488893527i</v>
      </c>
      <c r="F1089" s="57" t="str">
        <f t="shared" si="309"/>
        <v>3.07957954154667-3783.11670582222i</v>
      </c>
      <c r="G1089" s="57" t="str">
        <f t="shared" si="310"/>
        <v>0.999999987649965-0.000111130712043354i</v>
      </c>
      <c r="H1089" s="57" t="str">
        <f t="shared" si="311"/>
        <v>550.015766168145-0.606055120538688i</v>
      </c>
      <c r="I1089" s="57" t="str">
        <f t="shared" si="312"/>
        <v>-4.05525834241931-14087.891875843i</v>
      </c>
      <c r="K1089" s="57" t="str">
        <f t="shared" si="313"/>
        <v>0.00909063746311967-0.0000481944725184324i</v>
      </c>
      <c r="L1089" s="57" t="str">
        <f t="shared" si="314"/>
        <v>0.00075-12.5977774907425i</v>
      </c>
      <c r="M1089" s="57" t="str">
        <f t="shared" si="315"/>
        <v>0.00075-1.9849439323649i</v>
      </c>
      <c r="N1089" s="57">
        <f t="shared" si="316"/>
        <v>90.693827599165743</v>
      </c>
      <c r="O1089" s="57">
        <f t="shared" si="317"/>
        <v>49.477037759807601</v>
      </c>
      <c r="P1089" s="371">
        <f t="shared" si="318"/>
        <v>49.477037759807601</v>
      </c>
      <c r="Q1089" s="371">
        <f t="shared" si="319"/>
        <v>-89.306172400834257</v>
      </c>
      <c r="R1089" s="12">
        <f t="shared" si="320"/>
        <v>90.693827599165743</v>
      </c>
      <c r="S1089" s="57">
        <f t="shared" si="321"/>
        <v>5.2639888004335854E-2</v>
      </c>
      <c r="T1089" s="12">
        <f t="shared" si="304"/>
        <v>49.477037759807601</v>
      </c>
    </row>
    <row r="1090" spans="1:20" x14ac:dyDescent="0.3">
      <c r="A1090" s="57">
        <f t="shared" si="305"/>
        <v>332.00300632976757</v>
      </c>
      <c r="B1090" s="12">
        <f t="shared" si="322"/>
        <v>52.83991957875233</v>
      </c>
      <c r="C1090" s="57" t="str">
        <f t="shared" si="306"/>
        <v>3.60553834881312-296.601305044176i</v>
      </c>
      <c r="D1090" s="57" t="str">
        <f t="shared" si="307"/>
        <v>3.47083326010589-200.801898695677i</v>
      </c>
      <c r="E1090" s="57" t="str">
        <f t="shared" si="308"/>
        <v>162.46958258812+0.0315327219355848i</v>
      </c>
      <c r="F1090" s="57" t="str">
        <f t="shared" si="309"/>
        <v>3.07957954125707-3768.79528634005i</v>
      </c>
      <c r="G1090" s="57" t="str">
        <f t="shared" si="310"/>
        <v>0.999999987555926-0.000111553008738628i</v>
      </c>
      <c r="H1090" s="57" t="str">
        <f t="shared" si="311"/>
        <v>550.015886216425-0.608359109404594i</v>
      </c>
      <c r="I1090" s="57" t="str">
        <f t="shared" si="312"/>
        <v>-4.05528084233524-14034.5637145393i</v>
      </c>
      <c r="K1090" s="57" t="str">
        <f t="shared" si="313"/>
        <v>0.00909063539489243-0.000048377599808629i</v>
      </c>
      <c r="L1090" s="57" t="str">
        <f t="shared" si="314"/>
        <v>0.00075-12.5500871595363i</v>
      </c>
      <c r="M1090" s="57" t="str">
        <f t="shared" si="315"/>
        <v>0.00075-1.97742969950677i</v>
      </c>
      <c r="N1090" s="57">
        <f t="shared" si="316"/>
        <v>90.696463406996344</v>
      </c>
      <c r="O1090" s="57">
        <f t="shared" si="317"/>
        <v>49.444102872942182</v>
      </c>
      <c r="P1090" s="371">
        <f t="shared" si="318"/>
        <v>49.444102872942182</v>
      </c>
      <c r="Q1090" s="371">
        <f t="shared" si="319"/>
        <v>-89.303536593003656</v>
      </c>
      <c r="R1090" s="12">
        <f t="shared" si="320"/>
        <v>90.696463406996344</v>
      </c>
      <c r="S1090" s="57">
        <f t="shared" si="321"/>
        <v>5.283991957875233E-2</v>
      </c>
      <c r="T1090" s="12">
        <f t="shared" si="304"/>
        <v>49.444102872942182</v>
      </c>
    </row>
    <row r="1091" spans="1:20" x14ac:dyDescent="0.3">
      <c r="A1091" s="57">
        <f t="shared" si="305"/>
        <v>333.26461775382069</v>
      </c>
      <c r="B1091" s="12">
        <f t="shared" si="322"/>
        <v>53.040711273151587</v>
      </c>
      <c r="C1091" s="57" t="str">
        <f t="shared" si="306"/>
        <v>3.60553756751535-295.478627052064i</v>
      </c>
      <c r="D1091" s="57" t="str">
        <f t="shared" si="307"/>
        <v>3.47083325954829-200.041743907595i</v>
      </c>
      <c r="E1091" s="57" t="str">
        <f t="shared" si="308"/>
        <v>162.469582935555+0.0316525486259434i</v>
      </c>
      <c r="F1091" s="57" t="str">
        <f t="shared" si="309"/>
        <v>3.07957954096525-3754.52808224337i</v>
      </c>
      <c r="G1091" s="57" t="str">
        <f t="shared" si="310"/>
        <v>0.999999987461171-0.000111976910161225i</v>
      </c>
      <c r="H1091" s="57" t="str">
        <f t="shared" si="311"/>
        <v>550.016007178773-0.610671864636264i</v>
      </c>
      <c r="I1091" s="57" t="str">
        <f t="shared" si="312"/>
        <v>-4.05530351358498-13981.437445146i</v>
      </c>
      <c r="K1091" s="57" t="str">
        <f t="shared" si="313"/>
        <v>0.00909063331091777-0.0000485614228485847i</v>
      </c>
      <c r="L1091" s="57" t="str">
        <f t="shared" si="314"/>
        <v>0.00075-12.5025773655472i</v>
      </c>
      <c r="M1091" s="57" t="str">
        <f t="shared" si="315"/>
        <v>0.00075-1.96994391263874i</v>
      </c>
      <c r="N1091" s="57">
        <f t="shared" si="316"/>
        <v>90.699109222464543</v>
      </c>
      <c r="O1091" s="57">
        <f t="shared" si="317"/>
        <v>49.411168054127273</v>
      </c>
      <c r="P1091" s="371">
        <f t="shared" si="318"/>
        <v>49.411168054127273</v>
      </c>
      <c r="Q1091" s="371">
        <f t="shared" si="319"/>
        <v>-89.300890777535457</v>
      </c>
      <c r="R1091" s="12">
        <f t="shared" si="320"/>
        <v>90.699109222464543</v>
      </c>
      <c r="S1091" s="57">
        <f t="shared" si="321"/>
        <v>5.3040711273151589E-2</v>
      </c>
      <c r="T1091" s="12">
        <f t="shared" si="304"/>
        <v>49.411168054127273</v>
      </c>
    </row>
    <row r="1092" spans="1:20" x14ac:dyDescent="0.3">
      <c r="A1092" s="57">
        <f t="shared" si="305"/>
        <v>334.53102330128519</v>
      </c>
      <c r="B1092" s="12">
        <f t="shared" si="322"/>
        <v>53.242265975989561</v>
      </c>
      <c r="C1092" s="57" t="str">
        <f t="shared" si="306"/>
        <v>3.60553678026889-294.360199619136i</v>
      </c>
      <c r="D1092" s="57" t="str">
        <f t="shared" si="307"/>
        <v>3.47083325898648-199.284466787159i</v>
      </c>
      <c r="E1092" s="57" t="str">
        <f t="shared" si="308"/>
        <v>162.469583285636+0.031772830684582i</v>
      </c>
      <c r="F1092" s="57" t="str">
        <f t="shared" si="309"/>
        <v>3.07957954067124-3740.31488829364i</v>
      </c>
      <c r="G1092" s="57" t="str">
        <f t="shared" si="310"/>
        <v>0.999999987365695-0.000112402422409106i</v>
      </c>
      <c r="H1092" s="57" t="str">
        <f t="shared" si="311"/>
        <v>550.016129062147-0.612993419674136i</v>
      </c>
      <c r="I1092" s="57" t="str">
        <f t="shared" si="312"/>
        <v>-4.05532635747265-13928.5123034237i</v>
      </c>
      <c r="K1092" s="57" t="str">
        <f t="shared" si="313"/>
        <v>0.00909063121107584-0.0000487459442806162i</v>
      </c>
      <c r="L1092" s="57" t="str">
        <f t="shared" si="314"/>
        <v>0.00075-12.455247425331i</v>
      </c>
      <c r="M1092" s="57" t="str">
        <f t="shared" si="315"/>
        <v>0.00075-1.96248646407526i</v>
      </c>
      <c r="N1092" s="57">
        <f t="shared" si="316"/>
        <v>90.701765083502892</v>
      </c>
      <c r="O1092" s="57">
        <f t="shared" si="317"/>
        <v>49.378233303880911</v>
      </c>
      <c r="P1092" s="371">
        <f t="shared" si="318"/>
        <v>49.378233303880911</v>
      </c>
      <c r="Q1092" s="371">
        <f t="shared" si="319"/>
        <v>-89.298234916497108</v>
      </c>
      <c r="R1092" s="12">
        <f t="shared" si="320"/>
        <v>90.701765083502892</v>
      </c>
      <c r="S1092" s="57">
        <f t="shared" si="321"/>
        <v>5.3242265975989564E-2</v>
      </c>
      <c r="T1092" s="12">
        <f t="shared" si="304"/>
        <v>49.378233303880911</v>
      </c>
    </row>
    <row r="1093" spans="1:20" x14ac:dyDescent="0.3">
      <c r="A1093" s="57">
        <f t="shared" si="305"/>
        <v>335.80224118983011</v>
      </c>
      <c r="B1093" s="12">
        <f t="shared" si="322"/>
        <v>53.444586586698321</v>
      </c>
      <c r="C1093" s="57" t="str">
        <f t="shared" si="306"/>
        <v>3.60553598702837-293.246006656435i</v>
      </c>
      <c r="D1093" s="57" t="str">
        <f t="shared" si="307"/>
        <v>3.47083325842037-198.530056440682i</v>
      </c>
      <c r="E1093" s="57" t="str">
        <f t="shared" si="308"/>
        <v>162.469583638383+0.0318935698422072i</v>
      </c>
      <c r="F1093" s="57" t="str">
        <f t="shared" si="309"/>
        <v>3.07957954037498-3726.15550002928i</v>
      </c>
      <c r="G1093" s="57" t="str">
        <f t="shared" si="310"/>
        <v>0.999999987269492-0.000112829551603405i</v>
      </c>
      <c r="H1093" s="57" t="str">
        <f t="shared" si="311"/>
        <v>550.016251873556-0.615323808087142i</v>
      </c>
      <c r="I1093" s="57" t="str">
        <f t="shared" si="312"/>
        <v>-4.05534937531149-13875.7875280263i</v>
      </c>
      <c r="K1093" s="57" t="str">
        <f t="shared" si="313"/>
        <v>0.00909062909524588-0.000048931166757064i</v>
      </c>
      <c r="L1093" s="57" t="str">
        <f t="shared" si="314"/>
        <v>0.00075-12.4080966580305i</v>
      </c>
      <c r="M1093" s="57" t="str">
        <f t="shared" si="315"/>
        <v>0.00075-1.95505724653841i</v>
      </c>
      <c r="N1093" s="57">
        <f t="shared" si="316"/>
        <v>90.704431028187003</v>
      </c>
      <c r="O1093" s="57">
        <f t="shared" si="317"/>
        <v>49.345298622724783</v>
      </c>
      <c r="P1093" s="371">
        <f t="shared" si="318"/>
        <v>49.345298622724783</v>
      </c>
      <c r="Q1093" s="371">
        <f t="shared" si="319"/>
        <v>-89.295568971812997</v>
      </c>
      <c r="R1093" s="12">
        <f t="shared" si="320"/>
        <v>90.704431028187003</v>
      </c>
      <c r="S1093" s="57">
        <f t="shared" si="321"/>
        <v>5.3444586586698324E-2</v>
      </c>
      <c r="T1093" s="12">
        <f t="shared" si="304"/>
        <v>49.345298622724783</v>
      </c>
    </row>
    <row r="1094" spans="1:20" x14ac:dyDescent="0.3">
      <c r="A1094" s="57">
        <f t="shared" si="305"/>
        <v>337.07828970635143</v>
      </c>
      <c r="B1094" s="12">
        <f t="shared" si="322"/>
        <v>53.647676015727775</v>
      </c>
      <c r="C1094" s="57" t="str">
        <f t="shared" si="306"/>
        <v>3.60553518774818-292.136032135921i</v>
      </c>
      <c r="D1094" s="57" t="str">
        <f t="shared" si="307"/>
        <v>3.47083325784994-197.778502015718i</v>
      </c>
      <c r="E1094" s="57" t="str">
        <f t="shared" si="308"/>
        <v>162.469583993817+0.0320147678361062i</v>
      </c>
      <c r="F1094" s="57" t="str">
        <f t="shared" si="309"/>
        <v>3.07957954007645-3712.04971376275i</v>
      </c>
      <c r="G1094" s="57" t="str">
        <f t="shared" si="310"/>
        <v>0.999999987172556-0.000113258303888519i</v>
      </c>
      <c r="H1094" s="57" t="str">
        <f t="shared" si="311"/>
        <v>550.016375620068-0.617663063573375i</v>
      </c>
      <c r="I1094" s="57" t="str">
        <f t="shared" si="312"/>
        <v>-4.05537256842753-13823.2623604903i</v>
      </c>
      <c r="K1094" s="57" t="str">
        <f t="shared" si="313"/>
        <v>0.00909062696330613-0.0000491170929403283i</v>
      </c>
      <c r="L1094" s="57" t="str">
        <f t="shared" si="314"/>
        <v>0.00075-12.3611243853661i</v>
      </c>
      <c r="M1094" s="57" t="str">
        <f t="shared" si="315"/>
        <v>0.00075-1.94765615315642i</v>
      </c>
      <c r="N1094" s="57">
        <f t="shared" si="316"/>
        <v>90.707107094736074</v>
      </c>
      <c r="O1094" s="57">
        <f t="shared" si="317"/>
        <v>49.312364011184641</v>
      </c>
      <c r="P1094" s="371">
        <f t="shared" si="318"/>
        <v>49.312364011184641</v>
      </c>
      <c r="Q1094" s="371">
        <f t="shared" si="319"/>
        <v>-89.292892905263926</v>
      </c>
      <c r="R1094" s="12">
        <f t="shared" si="320"/>
        <v>90.707107094736074</v>
      </c>
      <c r="S1094" s="57">
        <f t="shared" si="321"/>
        <v>5.3647676015727778E-2</v>
      </c>
      <c r="T1094" s="12">
        <f t="shared" si="304"/>
        <v>49.312364011184641</v>
      </c>
    </row>
    <row r="1095" spans="1:20" x14ac:dyDescent="0.3">
      <c r="A1095" s="57">
        <f t="shared" si="305"/>
        <v>338.35918720723561</v>
      </c>
      <c r="B1095" s="12">
        <f t="shared" si="322"/>
        <v>53.851537184587542</v>
      </c>
      <c r="C1095" s="57" t="str">
        <f t="shared" si="306"/>
        <v>3.60553438238231-291.030260090229i</v>
      </c>
      <c r="D1095" s="57" t="str">
        <f t="shared" si="307"/>
        <v>3.47083325727519-197.029792700904i</v>
      </c>
      <c r="E1095" s="57" t="str">
        <f t="shared" si="308"/>
        <v>162.469584351956+0.032136426410169i</v>
      </c>
      <c r="F1095" s="57" t="str">
        <f t="shared" si="309"/>
        <v>3.07957953977564-3697.99732657758i</v>
      </c>
      <c r="G1095" s="57" t="str">
        <f t="shared" si="310"/>
        <v>0.999999987074883-0.000113688685432191i</v>
      </c>
      <c r="H1095" s="57" t="str">
        <f t="shared" si="311"/>
        <v>550.016500308808-0.620011219960468i</v>
      </c>
      <c r="I1095" s="57" t="str">
        <f t="shared" si="312"/>
        <v>-4.0553959381563-13770.9360452238i</v>
      </c>
      <c r="K1095" s="57" t="str">
        <f t="shared" si="313"/>
        <v>0.00909062481513386-0.0000493037255029086i</v>
      </c>
      <c r="L1095" s="57" t="str">
        <f t="shared" si="314"/>
        <v>0.00075-12.3143299316259i</v>
      </c>
      <c r="M1095" s="57" t="str">
        <f t="shared" si="315"/>
        <v>0.00075-1.94028307746206i</v>
      </c>
      <c r="N1095" s="57">
        <f t="shared" si="316"/>
        <v>90.70979332151343</v>
      </c>
      <c r="O1095" s="57">
        <f t="shared" si="317"/>
        <v>49.27942946978996</v>
      </c>
      <c r="P1095" s="371">
        <f t="shared" si="318"/>
        <v>49.27942946978996</v>
      </c>
      <c r="Q1095" s="371">
        <f t="shared" si="319"/>
        <v>-89.29020667848657</v>
      </c>
      <c r="R1095" s="12">
        <f t="shared" si="320"/>
        <v>90.70979332151343</v>
      </c>
      <c r="S1095" s="57">
        <f t="shared" si="321"/>
        <v>5.3851537184587545E-2</v>
      </c>
      <c r="T1095" s="12">
        <f t="shared" si="304"/>
        <v>49.27942946978996</v>
      </c>
    </row>
    <row r="1096" spans="1:20" x14ac:dyDescent="0.3">
      <c r="A1096" s="57">
        <f t="shared" si="305"/>
        <v>339.64495211862305</v>
      </c>
      <c r="B1096" s="12">
        <f t="shared" si="322"/>
        <v>54.056173025888974</v>
      </c>
      <c r="C1096" s="57" t="str">
        <f t="shared" si="306"/>
        <v>3.60553357088445-289.92867461247i</v>
      </c>
      <c r="D1096" s="57" t="str">
        <f t="shared" si="307"/>
        <v>3.47083325669603-196.283917725806i</v>
      </c>
      <c r="E1096" s="57" t="str">
        <f t="shared" si="308"/>
        <v>162.469584712824+0.0322585473149218i</v>
      </c>
      <c r="F1096" s="57" t="str">
        <f t="shared" si="309"/>
        <v>3.07957953947257-3683.99813632546i</v>
      </c>
      <c r="G1096" s="57" t="str">
        <f t="shared" si="310"/>
        <v>0.999999986976465-0.000114120702425602i</v>
      </c>
      <c r="H1096" s="57" t="str">
        <f t="shared" si="311"/>
        <v>550.016625946941-0.62236831120598i</v>
      </c>
      <c r="I1096" s="57" t="str">
        <f t="shared" si="312"/>
        <v>-4.05541948584027-13718.8078294947i</v>
      </c>
      <c r="K1096" s="57" t="str">
        <f t="shared" si="313"/>
        <v>0.00909062265060563-0.0000494910671274437i</v>
      </c>
      <c r="L1096" s="57" t="str">
        <f t="shared" si="314"/>
        <v>0.00075-12.267712623656i</v>
      </c>
      <c r="M1096" s="57" t="str">
        <f t="shared" si="315"/>
        <v>0.00075-1.93293791339117i</v>
      </c>
      <c r="N1096" s="57">
        <f t="shared" si="316"/>
        <v>90.712489747026908</v>
      </c>
      <c r="O1096" s="57">
        <f t="shared" si="317"/>
        <v>49.246494999074912</v>
      </c>
      <c r="P1096" s="371">
        <f t="shared" si="318"/>
        <v>49.246494999074912</v>
      </c>
      <c r="Q1096" s="371">
        <f t="shared" si="319"/>
        <v>-89.287510252973092</v>
      </c>
      <c r="R1096" s="12">
        <f t="shared" si="320"/>
        <v>90.712489747026908</v>
      </c>
      <c r="S1096" s="57">
        <f t="shared" si="321"/>
        <v>5.4056173025888971E-2</v>
      </c>
      <c r="T1096" s="12">
        <f t="shared" si="304"/>
        <v>49.246494999074912</v>
      </c>
    </row>
    <row r="1097" spans="1:20" x14ac:dyDescent="0.3">
      <c r="A1097" s="57">
        <f t="shared" si="305"/>
        <v>340.93560293667383</v>
      </c>
      <c r="B1097" s="12">
        <f t="shared" si="322"/>
        <v>54.261586483387354</v>
      </c>
      <c r="C1097" s="57" t="str">
        <f t="shared" si="306"/>
        <v>3.60553275320794-288.831259855955i</v>
      </c>
      <c r="D1097" s="57" t="str">
        <f t="shared" si="307"/>
        <v>3.47083325611249-195.540866360762i</v>
      </c>
      <c r="E1097" s="57" t="str">
        <f t="shared" si="308"/>
        <v>162.469585076439+0.0323811323075395i</v>
      </c>
      <c r="F1097" s="57" t="str">
        <f t="shared" si="309"/>
        <v>3.07957953916718-3670.05194162334i</v>
      </c>
      <c r="G1097" s="57" t="str">
        <f t="shared" si="310"/>
        <v>0.999999986877298-0.000114554361083459i</v>
      </c>
      <c r="H1097" s="57" t="str">
        <f t="shared" si="311"/>
        <v>550.016752541703-0.624734371398267i</v>
      </c>
      <c r="I1097" s="57" t="str">
        <f t="shared" si="312"/>
        <v>-4.05544321283763-13666.8769634215i</v>
      </c>
      <c r="K1097" s="57" t="str">
        <f t="shared" si="313"/>
        <v>0.00909062046959679-0.0000496791205067449i</v>
      </c>
      <c r="L1097" s="57" t="str">
        <f t="shared" si="314"/>
        <v>0.00075-12.2212717908508i</v>
      </c>
      <c r="M1097" s="57" t="str">
        <f t="shared" si="315"/>
        <v>0.00075-1.92562055528111i</v>
      </c>
      <c r="N1097" s="57">
        <f t="shared" si="316"/>
        <v>90.715196409929675</v>
      </c>
      <c r="O1097" s="57">
        <f t="shared" si="317"/>
        <v>49.213560599576958</v>
      </c>
      <c r="P1097" s="371">
        <f t="shared" si="318"/>
        <v>49.213560599576958</v>
      </c>
      <c r="Q1097" s="371">
        <f t="shared" si="319"/>
        <v>-89.284803590070325</v>
      </c>
      <c r="R1097" s="12">
        <f t="shared" si="320"/>
        <v>90.715196409929675</v>
      </c>
      <c r="S1097" s="57">
        <f t="shared" si="321"/>
        <v>5.4261586483387352E-2</v>
      </c>
      <c r="T1097" s="12">
        <f t="shared" si="304"/>
        <v>49.213560599576958</v>
      </c>
    </row>
    <row r="1098" spans="1:20" x14ac:dyDescent="0.3">
      <c r="A1098" s="57">
        <f t="shared" si="305"/>
        <v>342.23115822783325</v>
      </c>
      <c r="B1098" s="12">
        <f t="shared" si="322"/>
        <v>54.467780512024227</v>
      </c>
      <c r="C1098" s="57" t="str">
        <f t="shared" si="306"/>
        <v>3.60553192930565-287.73800003401i</v>
      </c>
      <c r="D1098" s="57" t="str">
        <f t="shared" si="307"/>
        <v>3.47083325552447-194.800627916729i</v>
      </c>
      <c r="E1098" s="57" t="str">
        <f t="shared" si="308"/>
        <v>162.469585442824+0.0325041831518834i</v>
      </c>
      <c r="F1098" s="57" t="str">
        <f t="shared" si="309"/>
        <v>3.07957953885947-3656.15854185052i</v>
      </c>
      <c r="G1098" s="57" t="str">
        <f t="shared" si="310"/>
        <v>0.999999986777376-0.000114989667644087i</v>
      </c>
      <c r="H1098" s="57" t="str">
        <f t="shared" si="311"/>
        <v>550.016880100377-0.627109434756598i</v>
      </c>
      <c r="I1098" s="57" t="str">
        <f t="shared" si="312"/>
        <v>-4.05546712051243-13615.1426999611i</v>
      </c>
      <c r="K1098" s="57" t="str">
        <f t="shared" si="313"/>
        <v>0.00909061827198188-0.0000498678883438404i</v>
      </c>
      <c r="L1098" s="57" t="str">
        <f t="shared" si="314"/>
        <v>0.00075-12.1750067651432i</v>
      </c>
      <c r="M1098" s="57" t="str">
        <f t="shared" si="315"/>
        <v>0.00075-1.9183308978692i</v>
      </c>
      <c r="N1098" s="57">
        <f t="shared" si="316"/>
        <v>90.71791334902052</v>
      </c>
      <c r="O1098" s="57">
        <f t="shared" si="317"/>
        <v>49.180626271838186</v>
      </c>
      <c r="P1098" s="371">
        <f t="shared" si="318"/>
        <v>49.180626271838186</v>
      </c>
      <c r="Q1098" s="371">
        <f t="shared" si="319"/>
        <v>-89.28208665097948</v>
      </c>
      <c r="R1098" s="12">
        <f t="shared" si="320"/>
        <v>90.71791334902052</v>
      </c>
      <c r="S1098" s="57">
        <f t="shared" si="321"/>
        <v>5.4467780512024229E-2</v>
      </c>
      <c r="T1098" s="12">
        <f t="shared" si="304"/>
        <v>49.180626271838186</v>
      </c>
    </row>
    <row r="1099" spans="1:20" x14ac:dyDescent="0.3">
      <c r="A1099" s="57">
        <f t="shared" si="305"/>
        <v>343.53163662909901</v>
      </c>
      <c r="B1099" s="12">
        <f t="shared" si="322"/>
        <v>54.674758077969919</v>
      </c>
      <c r="C1099" s="57" t="str">
        <f t="shared" si="306"/>
        <v>3.60553109913033-286.648879419719i</v>
      </c>
      <c r="D1099" s="57" t="str">
        <f t="shared" si="307"/>
        <v>3.47083325493203-194.063191745127i</v>
      </c>
      <c r="E1099" s="57" t="str">
        <f t="shared" si="308"/>
        <v>162.469585811998+0.0326277016185172i</v>
      </c>
      <c r="F1099" s="57" t="str">
        <f t="shared" si="309"/>
        <v>3.07957953854941-3642.31773714579i</v>
      </c>
      <c r="G1099" s="57" t="str">
        <f t="shared" si="310"/>
        <v>0.999999986676693-0.000115426628369513i</v>
      </c>
      <c r="H1099" s="57" t="str">
        <f t="shared" si="311"/>
        <v>550.017008630297-0.629493535631893i</v>
      </c>
      <c r="I1099" s="57" t="str">
        <f t="shared" si="312"/>
        <v>-4.05549121024052-13563.6042948988i</v>
      </c>
      <c r="K1099" s="57" t="str">
        <f t="shared" si="313"/>
        <v>0.00909061605763454-0.0000500573733520099i</v>
      </c>
      <c r="L1099" s="57" t="str">
        <f t="shared" si="314"/>
        <v>0.00075-12.1289168809954i</v>
      </c>
      <c r="M1099" s="57" t="str">
        <f t="shared" si="315"/>
        <v>0.00075-1.9110688362913i</v>
      </c>
      <c r="N1099" s="57">
        <f t="shared" si="316"/>
        <v>90.720640603244547</v>
      </c>
      <c r="O1099" s="57">
        <f t="shared" si="317"/>
        <v>49.147692016404463</v>
      </c>
      <c r="P1099" s="371">
        <f t="shared" si="318"/>
        <v>49.147692016404463</v>
      </c>
      <c r="Q1099" s="371">
        <f t="shared" si="319"/>
        <v>-89.279359396755453</v>
      </c>
      <c r="R1099" s="12">
        <f t="shared" si="320"/>
        <v>90.720640603244547</v>
      </c>
      <c r="S1099" s="57">
        <f t="shared" si="321"/>
        <v>5.4674758077969919E-2</v>
      </c>
      <c r="T1099" s="12">
        <f t="shared" si="304"/>
        <v>49.147692016404463</v>
      </c>
    </row>
    <row r="1100" spans="1:20" x14ac:dyDescent="0.3">
      <c r="A1100" s="57">
        <f t="shared" si="305"/>
        <v>344.83705684828959</v>
      </c>
      <c r="B1100" s="12">
        <f t="shared" si="322"/>
        <v>54.882522158666205</v>
      </c>
      <c r="C1100" s="57" t="str">
        <f t="shared" si="306"/>
        <v>3.60553026263409-285.563882345722i</v>
      </c>
      <c r="D1100" s="57" t="str">
        <f t="shared" si="307"/>
        <v>3.47083325433502-193.32854723769i</v>
      </c>
      <c r="E1100" s="57" t="str">
        <f t="shared" si="308"/>
        <v>162.469586183985+0.0327516894847407i</v>
      </c>
      <c r="F1100" s="57" t="str">
        <f t="shared" si="309"/>
        <v>3.07957953823696-3628.52932840452i</v>
      </c>
      <c r="G1100" s="57" t="str">
        <f t="shared" si="310"/>
        <v>0.999999986575244-0.000115865249545562i</v>
      </c>
      <c r="H1100" s="57" t="str">
        <f t="shared" si="311"/>
        <v>550.017138138862-0.631886708507214i</v>
      </c>
      <c r="I1100" s="57" t="str">
        <f t="shared" si="312"/>
        <v>-4.05551548340848-13512.2610068372i</v>
      </c>
      <c r="K1100" s="57" t="str">
        <f t="shared" si="313"/>
        <v>0.00909061382642734-0.000050247578254825i</v>
      </c>
      <c r="L1100" s="57" t="str">
        <f t="shared" si="314"/>
        <v>0.00075-12.083001475389i</v>
      </c>
      <c r="M1100" s="57" t="str">
        <f t="shared" si="315"/>
        <v>0.00075-1.90383426608019i</v>
      </c>
      <c r="N1100" s="57">
        <f t="shared" si="316"/>
        <v>90.7233782116936</v>
      </c>
      <c r="O1100" s="57">
        <f t="shared" si="317"/>
        <v>49.11475783382614</v>
      </c>
      <c r="P1100" s="371">
        <f t="shared" si="318"/>
        <v>49.11475783382614</v>
      </c>
      <c r="Q1100" s="371">
        <f t="shared" si="319"/>
        <v>-89.2766217883064</v>
      </c>
      <c r="R1100" s="12">
        <f t="shared" si="320"/>
        <v>90.7233782116936</v>
      </c>
      <c r="S1100" s="57">
        <f t="shared" si="321"/>
        <v>5.4882522158666208E-2</v>
      </c>
      <c r="T1100" s="12">
        <f t="shared" si="304"/>
        <v>49.11475783382614</v>
      </c>
    </row>
    <row r="1101" spans="1:20" x14ac:dyDescent="0.3">
      <c r="A1101" s="57">
        <f t="shared" si="305"/>
        <v>346.14743766431309</v>
      </c>
      <c r="B1101" s="12">
        <f t="shared" si="322"/>
        <v>55.091075742869137</v>
      </c>
      <c r="C1101" s="57" t="str">
        <f t="shared" si="306"/>
        <v>3.60552941976885-284.482993203968i</v>
      </c>
      <c r="D1101" s="57" t="str">
        <f t="shared" si="307"/>
        <v>3.47083325373349-192.596683826311i</v>
      </c>
      <c r="E1101" s="57" t="str">
        <f t="shared" si="308"/>
        <v>162.469586558803+0.0328761485346065i</v>
      </c>
      <c r="F1101" s="57" t="str">
        <f t="shared" si="309"/>
        <v>3.07957953792219-3614.79311727584i</v>
      </c>
      <c r="G1101" s="57" t="str">
        <f t="shared" si="310"/>
        <v>0.999999986473022-0.000116305537481947i</v>
      </c>
      <c r="H1101" s="57" t="str">
        <f t="shared" si="311"/>
        <v>550.017268633517-0.634288987998183i</v>
      </c>
      <c r="I1101" s="57" t="str">
        <f t="shared" si="312"/>
        <v>-4.05553994141133-13461.112097186i</v>
      </c>
      <c r="K1101" s="57" t="str">
        <f t="shared" si="313"/>
        <v>0.00909061157823201-0.0000504385057861882i</v>
      </c>
      <c r="L1101" s="57" t="str">
        <f t="shared" si="314"/>
        <v>0.00075-12.0372598878153i</v>
      </c>
      <c r="M1101" s="57" t="str">
        <f t="shared" si="315"/>
        <v>0.00075-1.89662708316417i</v>
      </c>
      <c r="N1101" s="57">
        <f t="shared" si="316"/>
        <v>90.726126213606904</v>
      </c>
      <c r="O1101" s="57">
        <f t="shared" si="317"/>
        <v>49.081823724657482</v>
      </c>
      <c r="P1101" s="371">
        <f t="shared" si="318"/>
        <v>49.081823724657482</v>
      </c>
      <c r="Q1101" s="371">
        <f t="shared" si="319"/>
        <v>-89.273873786393096</v>
      </c>
      <c r="R1101" s="12">
        <f t="shared" si="320"/>
        <v>90.726126213606904</v>
      </c>
      <c r="S1101" s="57">
        <f t="shared" si="321"/>
        <v>5.5091075742869137E-2</v>
      </c>
      <c r="T1101" s="12">
        <f t="shared" si="304"/>
        <v>49.081823724657482</v>
      </c>
    </row>
    <row r="1102" spans="1:20" x14ac:dyDescent="0.3">
      <c r="A1102" s="57">
        <f t="shared" si="305"/>
        <v>347.46279792743746</v>
      </c>
      <c r="B1102" s="12">
        <f t="shared" si="322"/>
        <v>55.300421830692038</v>
      </c>
      <c r="C1102" s="57" t="str">
        <f t="shared" si="306"/>
        <v>3.60552857048617-283.4061964455i</v>
      </c>
      <c r="D1102" s="57" t="str">
        <f t="shared" si="307"/>
        <v>3.4708332531274-191.867590982887i</v>
      </c>
      <c r="E1102" s="57" t="str">
        <f t="shared" si="308"/>
        <v>162.469586936476+0.0330010805589552i</v>
      </c>
      <c r="F1102" s="57" t="str">
        <f t="shared" si="309"/>
        <v>3.07957953760498-3601.10890615971i</v>
      </c>
      <c r="G1102" s="57" t="str">
        <f t="shared" si="310"/>
        <v>0.999999986370022-0.000116747498512353i</v>
      </c>
      <c r="H1102" s="57" t="str">
        <f t="shared" si="311"/>
        <v>550.017400121779-0.636700408853796i</v>
      </c>
      <c r="I1102" s="57" t="str">
        <f t="shared" si="312"/>
        <v>-4.05556458565999-13410.1568301508i</v>
      </c>
      <c r="K1102" s="57" t="str">
        <f t="shared" si="313"/>
        <v>0.00909060931291905-0.000050630158690369i</v>
      </c>
      <c r="L1102" s="57" t="str">
        <f t="shared" si="314"/>
        <v>0.00075-11.9916914602662i</v>
      </c>
      <c r="M1102" s="57" t="str">
        <f t="shared" si="315"/>
        <v>0.00075-1.88944718386548i</v>
      </c>
      <c r="N1102" s="57">
        <f t="shared" si="316"/>
        <v>90.728884648371547</v>
      </c>
      <c r="O1102" s="57">
        <f t="shared" si="317"/>
        <v>49.048889689456956</v>
      </c>
      <c r="P1102" s="371">
        <f t="shared" si="318"/>
        <v>49.048889689456956</v>
      </c>
      <c r="Q1102" s="371">
        <f t="shared" si="319"/>
        <v>-89.271115351628453</v>
      </c>
      <c r="R1102" s="12">
        <f t="shared" si="320"/>
        <v>90.728884648371547</v>
      </c>
      <c r="S1102" s="57">
        <f t="shared" si="321"/>
        <v>5.5300421830692038E-2</v>
      </c>
      <c r="T1102" s="12">
        <f t="shared" si="304"/>
        <v>49.048889689456956</v>
      </c>
    </row>
    <row r="1103" spans="1:20" x14ac:dyDescent="0.3">
      <c r="A1103" s="57">
        <f t="shared" si="305"/>
        <v>348.78315655956175</v>
      </c>
      <c r="B1103" s="12">
        <f t="shared" si="322"/>
        <v>55.51056343364867</v>
      </c>
      <c r="C1103" s="57" t="str">
        <f t="shared" si="306"/>
        <v>3.60552771473712-282.333476580235i</v>
      </c>
      <c r="D1103" s="57" t="str">
        <f t="shared" si="307"/>
        <v>3.47083325251669-191.141258219174i</v>
      </c>
      <c r="E1103" s="57" t="str">
        <f t="shared" si="308"/>
        <v>162.469587317025+0.033126487355433i</v>
      </c>
      <c r="F1103" s="57" t="str">
        <f t="shared" si="309"/>
        <v>3.07957953728537-3587.47649820417i</v>
      </c>
      <c r="G1103" s="57" t="str">
        <f t="shared" si="310"/>
        <v>0.999999986266237-0.000117191138994538i</v>
      </c>
      <c r="H1103" s="57" t="str">
        <f t="shared" si="311"/>
        <v>550.017532611212-0.639121005956579i</v>
      </c>
      <c r="I1103" s="57" t="str">
        <f t="shared" si="312"/>
        <v>-4.05558941757197-13359.3944727232i</v>
      </c>
      <c r="K1103" s="57" t="str">
        <f t="shared" si="313"/>
        <v>0.00909060703035818-0.0000508225397220474i</v>
      </c>
      <c r="L1103" s="57" t="str">
        <f t="shared" si="314"/>
        <v>0.00075-11.9462955372248i</v>
      </c>
      <c r="M1103" s="57" t="str">
        <f t="shared" si="315"/>
        <v>0.00075-1.88229446489887i</v>
      </c>
      <c r="N1103" s="57">
        <f t="shared" si="316"/>
        <v>90.731653555523081</v>
      </c>
      <c r="O1103" s="57">
        <f t="shared" si="317"/>
        <v>49.015955728787418</v>
      </c>
      <c r="P1103" s="371">
        <f t="shared" si="318"/>
        <v>49.015955728787418</v>
      </c>
      <c r="Q1103" s="371">
        <f t="shared" si="319"/>
        <v>-89.268346444476919</v>
      </c>
      <c r="R1103" s="12">
        <f t="shared" si="320"/>
        <v>90.731653555523081</v>
      </c>
      <c r="S1103" s="57">
        <f t="shared" si="321"/>
        <v>5.5510563433648671E-2</v>
      </c>
      <c r="T1103" s="12">
        <f t="shared" si="304"/>
        <v>49.015955728787418</v>
      </c>
    </row>
    <row r="1104" spans="1:20" x14ac:dyDescent="0.3">
      <c r="A1104" s="57">
        <f t="shared" si="305"/>
        <v>350.10853255448808</v>
      </c>
      <c r="B1104" s="12">
        <f t="shared" si="322"/>
        <v>55.721503574696534</v>
      </c>
      <c r="C1104" s="57" t="str">
        <f t="shared" si="306"/>
        <v>3.60552685247248-281.264818176743i</v>
      </c>
      <c r="D1104" s="57" t="str">
        <f t="shared" si="307"/>
        <v>3.47083325190131-190.417675086632i</v>
      </c>
      <c r="E1104" s="57" t="str">
        <f t="shared" si="308"/>
        <v>162.469587700472+0.0332523707285213i</v>
      </c>
      <c r="F1104" s="57" t="str">
        <f t="shared" si="309"/>
        <v>3.07957953696332-3573.89569730247i</v>
      </c>
      <c r="G1104" s="57" t="str">
        <f t="shared" si="310"/>
        <v>0.999999986161662-0.000117636465310415i</v>
      </c>
      <c r="H1104" s="57" t="str">
        <f t="shared" si="311"/>
        <v>550.01766610943-0.641550814323182i</v>
      </c>
      <c r="I1104" s="57" t="str">
        <f t="shared" si="312"/>
        <v>-4.05561443857377-13308.8242946694i</v>
      </c>
      <c r="K1104" s="57" t="str">
        <f t="shared" si="313"/>
        <v>0.0090906047304182-0.0000510156516463527i</v>
      </c>
      <c r="L1104" s="57" t="str">
        <f t="shared" si="314"/>
        <v>0.00075-11.9010714656553i</v>
      </c>
      <c r="M1104" s="57" t="str">
        <f t="shared" si="315"/>
        <v>0.00075-1.87516882337006i</v>
      </c>
      <c r="N1104" s="57">
        <f t="shared" si="316"/>
        <v>90.734432974745985</v>
      </c>
      <c r="O1104" s="57">
        <f t="shared" si="317"/>
        <v>48.98302184321615</v>
      </c>
      <c r="P1104" s="371">
        <f t="shared" si="318"/>
        <v>48.98302184321615</v>
      </c>
      <c r="Q1104" s="371">
        <f t="shared" si="319"/>
        <v>-89.265567025254015</v>
      </c>
      <c r="R1104" s="12">
        <f t="shared" si="320"/>
        <v>90.734432974745985</v>
      </c>
      <c r="S1104" s="57">
        <f t="shared" si="321"/>
        <v>5.5721503574696532E-2</v>
      </c>
      <c r="T1104" s="12">
        <f t="shared" si="304"/>
        <v>48.98302184321615</v>
      </c>
    </row>
    <row r="1105" spans="1:20" x14ac:dyDescent="0.3">
      <c r="A1105" s="57">
        <f t="shared" si="305"/>
        <v>351.43894497819514</v>
      </c>
      <c r="B1105" s="12">
        <f t="shared" si="322"/>
        <v>55.933245288280382</v>
      </c>
      <c r="C1105" s="57" t="str">
        <f t="shared" si="306"/>
        <v>3.60552598364263-280.200205862006i</v>
      </c>
      <c r="D1105" s="57" t="str">
        <f t="shared" si="307"/>
        <v>3.47083325128124-189.696831176274i</v>
      </c>
      <c r="E1105" s="57" t="str">
        <f t="shared" si="308"/>
        <v>162.469588086839+0.0333787324895653i</v>
      </c>
      <c r="F1105" s="57" t="str">
        <f t="shared" si="309"/>
        <v>3.07957953663881-3560.36630809022i</v>
      </c>
      <c r="G1105" s="57" t="str">
        <f t="shared" si="310"/>
        <v>0.999999986056291-0.000118083483866152i</v>
      </c>
      <c r="H1105" s="57" t="str">
        <f t="shared" si="311"/>
        <v>550.017800624125-0.643989869105269i</v>
      </c>
      <c r="I1105" s="57" t="str">
        <f t="shared" si="312"/>
        <v>-4.05563965010872-13258.4455685207i</v>
      </c>
      <c r="K1105" s="57" t="str">
        <f t="shared" si="313"/>
        <v>0.00909060241296664-0.0000512094972388979i</v>
      </c>
      <c r="L1105" s="57" t="str">
        <f t="shared" si="314"/>
        <v>0.00075-11.8560185949943i</v>
      </c>
      <c r="M1105" s="57" t="str">
        <f t="shared" si="315"/>
        <v>0.00075-1.86807015677431i</v>
      </c>
      <c r="N1105" s="57">
        <f t="shared" si="316"/>
        <v>90.737222945874336</v>
      </c>
      <c r="O1105" s="57">
        <f t="shared" si="317"/>
        <v>48.95008803331433</v>
      </c>
      <c r="P1105" s="371">
        <f t="shared" si="318"/>
        <v>48.95008803331433</v>
      </c>
      <c r="Q1105" s="371">
        <f t="shared" si="319"/>
        <v>-89.262777054125664</v>
      </c>
      <c r="R1105" s="12">
        <f t="shared" si="320"/>
        <v>90.737222945874336</v>
      </c>
      <c r="S1105" s="57">
        <f t="shared" si="321"/>
        <v>5.5933245288280385E-2</v>
      </c>
      <c r="T1105" s="12">
        <f t="shared" si="304"/>
        <v>48.95008803331433</v>
      </c>
    </row>
    <row r="1106" spans="1:20" x14ac:dyDescent="0.3">
      <c r="A1106" s="57">
        <f t="shared" si="305"/>
        <v>352.77441296911223</v>
      </c>
      <c r="B1106" s="12">
        <f t="shared" si="322"/>
        <v>56.145791620375846</v>
      </c>
      <c r="C1106" s="57" t="str">
        <f t="shared" si="306"/>
        <v>3.60552510819767-279.139624321222i</v>
      </c>
      <c r="D1106" s="57" t="str">
        <f t="shared" si="307"/>
        <v>3.47083325065646-188.978716118518i</v>
      </c>
      <c r="E1106" s="57" t="str">
        <f t="shared" si="308"/>
        <v>162.469588476149+0.0335055744567946i</v>
      </c>
      <c r="F1106" s="57" t="str">
        <f t="shared" si="309"/>
        <v>3.07957953631184-3546.88813594261i</v>
      </c>
      <c r="G1106" s="57" t="str">
        <f t="shared" si="310"/>
        <v>0.999999985950117-0.000118532201092258i</v>
      </c>
      <c r="H1106" s="57" t="str">
        <f t="shared" si="311"/>
        <v>550.017936163026-0.646438205589532i</v>
      </c>
      <c r="I1106" s="57" t="str">
        <f t="shared" si="312"/>
        <v>-4.05566505362542-13208.2575695618i</v>
      </c>
      <c r="K1106" s="57" t="str">
        <f t="shared" si="313"/>
        <v>0.00909060007787032-0.0000514040792858265i</v>
      </c>
      <c r="L1106" s="57" t="str">
        <f t="shared" si="314"/>
        <v>0.00075-11.8111362771412i</v>
      </c>
      <c r="M1106" s="57" t="str">
        <f t="shared" si="315"/>
        <v>0.00075-1.86099836299493i</v>
      </c>
      <c r="N1106" s="57">
        <f t="shared" si="316"/>
        <v>90.740023508892307</v>
      </c>
      <c r="O1106" s="57">
        <f t="shared" si="317"/>
        <v>48.917154299657838</v>
      </c>
      <c r="P1106" s="371">
        <f t="shared" si="318"/>
        <v>48.917154299657838</v>
      </c>
      <c r="Q1106" s="371">
        <f t="shared" si="319"/>
        <v>-89.259976491107693</v>
      </c>
      <c r="R1106" s="12">
        <f t="shared" si="320"/>
        <v>90.740023508892307</v>
      </c>
      <c r="S1106" s="57">
        <f t="shared" si="321"/>
        <v>5.6145791620375848E-2</v>
      </c>
      <c r="T1106" s="12">
        <f t="shared" si="304"/>
        <v>48.917154299657838</v>
      </c>
    </row>
    <row r="1107" spans="1:20" x14ac:dyDescent="0.3">
      <c r="A1107" s="57">
        <f t="shared" si="305"/>
        <v>354.11495573839488</v>
      </c>
      <c r="B1107" s="12">
        <f t="shared" si="322"/>
        <v>56.359145628533277</v>
      </c>
      <c r="C1107" s="57" t="str">
        <f t="shared" si="306"/>
        <v>3.60552422608712-278.083058297563i</v>
      </c>
      <c r="D1107" s="57" t="str">
        <f t="shared" si="307"/>
        <v>3.47083325002692-188.263319583038i</v>
      </c>
      <c r="E1107" s="57" t="str">
        <f t="shared" si="308"/>
        <v>162.469588868422+0.0336328984553526i</v>
      </c>
      <c r="F1107" s="57" t="str">
        <f t="shared" si="309"/>
        <v>3.07957953598238-3533.46098697161i</v>
      </c>
      <c r="G1107" s="57" t="str">
        <f t="shared" si="310"/>
        <v>0.999999985843135-0.00011898262344368i</v>
      </c>
      <c r="H1107" s="57" t="str">
        <f t="shared" si="311"/>
        <v>550.01807273394-0.648895859198666i</v>
      </c>
      <c r="I1107" s="57" t="str">
        <f t="shared" si="312"/>
        <v>-4.05569065058791-13158.2595758219i</v>
      </c>
      <c r="K1107" s="57" t="str">
        <f t="shared" si="313"/>
        <v>0.00909059772499477-0.0000515994005838459i</v>
      </c>
      <c r="L1107" s="57" t="str">
        <f t="shared" si="314"/>
        <v>0.00075-11.7664238664487i</v>
      </c>
      <c r="M1107" s="57" t="str">
        <f t="shared" si="315"/>
        <v>0.00075-1.85395334030179i</v>
      </c>
      <c r="N1107" s="57">
        <f t="shared" si="316"/>
        <v>90.742834703934648</v>
      </c>
      <c r="O1107" s="57">
        <f t="shared" si="317"/>
        <v>48.884220642826634</v>
      </c>
      <c r="P1107" s="371">
        <f t="shared" si="318"/>
        <v>48.884220642826634</v>
      </c>
      <c r="Q1107" s="371">
        <f t="shared" si="319"/>
        <v>-89.257165296065352</v>
      </c>
      <c r="R1107" s="12">
        <f t="shared" si="320"/>
        <v>90.742834703934648</v>
      </c>
      <c r="S1107" s="57">
        <f t="shared" si="321"/>
        <v>5.6359145628533273E-2</v>
      </c>
      <c r="T1107" s="12">
        <f t="shared" si="304"/>
        <v>48.884220642826634</v>
      </c>
    </row>
    <row r="1108" spans="1:20" x14ac:dyDescent="0.3">
      <c r="A1108" s="57">
        <f t="shared" si="305"/>
        <v>355.46059257020084</v>
      </c>
      <c r="B1108" s="12">
        <f t="shared" si="322"/>
        <v>56.573310381921708</v>
      </c>
      <c r="C1108" s="57" t="str">
        <f t="shared" si="306"/>
        <v>3.60552333726036-277.030492591978i</v>
      </c>
      <c r="D1108" s="57" t="str">
        <f t="shared" si="307"/>
        <v>3.47083324939259-187.550631278614i</v>
      </c>
      <c r="E1108" s="57" t="str">
        <f t="shared" si="308"/>
        <v>162.469589263684+0.0337607063173236i</v>
      </c>
      <c r="F1108" s="57" t="str">
        <f t="shared" si="309"/>
        <v>3.07957953565041-3520.08466802318i</v>
      </c>
      <c r="G1108" s="57" t="str">
        <f t="shared" si="310"/>
        <v>0.999999985735339-0.000119434757399891i</v>
      </c>
      <c r="H1108" s="57" t="str">
        <f t="shared" si="311"/>
        <v>550.018210344718-0.651362865491514i</v>
      </c>
      <c r="I1108" s="57" t="str">
        <f t="shared" si="312"/>
        <v>-4.05571644246689-13108.4508680627i</v>
      </c>
      <c r="K1108" s="57" t="str">
        <f t="shared" si="313"/>
        <v>0.00909059535420476-0.0000517954639402732i</v>
      </c>
      <c r="L1108" s="57" t="str">
        <f t="shared" si="314"/>
        <v>0.00075-11.7218807197138i</v>
      </c>
      <c r="M1108" s="57" t="str">
        <f t="shared" si="315"/>
        <v>0.00075-1.84693498734986i</v>
      </c>
      <c r="N1108" s="57">
        <f t="shared" si="316"/>
        <v>90.745656571287384</v>
      </c>
      <c r="O1108" s="57">
        <f t="shared" si="317"/>
        <v>48.851287063405465</v>
      </c>
      <c r="P1108" s="371">
        <f t="shared" si="318"/>
        <v>48.851287063405465</v>
      </c>
      <c r="Q1108" s="371">
        <f t="shared" si="319"/>
        <v>-89.254343428712616</v>
      </c>
      <c r="R1108" s="12">
        <f t="shared" si="320"/>
        <v>90.745656571287384</v>
      </c>
      <c r="S1108" s="57">
        <f t="shared" si="321"/>
        <v>5.6573310381921711E-2</v>
      </c>
      <c r="T1108" s="12">
        <f t="shared" si="304"/>
        <v>48.851287063405465</v>
      </c>
    </row>
    <row r="1109" spans="1:20" x14ac:dyDescent="0.3">
      <c r="A1109" s="57">
        <f t="shared" si="305"/>
        <v>356.81134282196763</v>
      </c>
      <c r="B1109" s="12">
        <f t="shared" si="322"/>
        <v>56.788288961373013</v>
      </c>
      <c r="C1109" s="57" t="str">
        <f t="shared" si="306"/>
        <v>3.60552244166617-275.98191206295i</v>
      </c>
      <c r="D1109" s="57" t="str">
        <f t="shared" si="307"/>
        <v>3.47083324875344-186.840640952987i</v>
      </c>
      <c r="E1109" s="57" t="str">
        <f t="shared" si="308"/>
        <v>162.469589661954+0.0338889998817562i</v>
      </c>
      <c r="F1109" s="57" t="str">
        <f t="shared" si="309"/>
        <v>3.07957953531593-3506.75898667447i</v>
      </c>
      <c r="G1109" s="57" t="str">
        <f t="shared" si="310"/>
        <v>0.999999985626721-0.000119888609464989i</v>
      </c>
      <c r="H1109" s="57" t="str">
        <f t="shared" si="311"/>
        <v>550.018349003276-0.653839260163945i</v>
      </c>
      <c r="I1109" s="57" t="str">
        <f t="shared" si="312"/>
        <v>-4.05574243074739-13058.8307297694i</v>
      </c>
      <c r="K1109" s="57" t="str">
        <f t="shared" si="313"/>
        <v>0.00909059296536388-0.0000519922721730703i</v>
      </c>
      <c r="L1109" s="57" t="str">
        <f t="shared" si="314"/>
        <v>0.00075-11.6775061961683i</v>
      </c>
      <c r="M1109" s="57" t="str">
        <f t="shared" si="315"/>
        <v>0.00075-1.83994320317778i</v>
      </c>
      <c r="N1109" s="57">
        <f t="shared" si="316"/>
        <v>90.74848915138827</v>
      </c>
      <c r="O1109" s="57">
        <f t="shared" si="317"/>
        <v>48.818353561983173</v>
      </c>
      <c r="P1109" s="371">
        <f t="shared" si="318"/>
        <v>48.818353561983173</v>
      </c>
      <c r="Q1109" s="371">
        <f t="shared" si="319"/>
        <v>-89.25151084861173</v>
      </c>
      <c r="R1109" s="12">
        <f t="shared" si="320"/>
        <v>90.74848915138827</v>
      </c>
      <c r="S1109" s="57">
        <f t="shared" si="321"/>
        <v>5.6788288961373015E-2</v>
      </c>
      <c r="T1109" s="12">
        <f t="shared" si="304"/>
        <v>48.818353561983173</v>
      </c>
    </row>
    <row r="1110" spans="1:20" x14ac:dyDescent="0.3">
      <c r="A1110" s="57">
        <f t="shared" si="305"/>
        <v>358.16722592469108</v>
      </c>
      <c r="B1110" s="12">
        <f t="shared" si="322"/>
        <v>57.004084459426231</v>
      </c>
      <c r="C1110" s="57" t="str">
        <f t="shared" si="306"/>
        <v>3.60552153925309-274.937301626301i</v>
      </c>
      <c r="D1110" s="57" t="str">
        <f t="shared" si="307"/>
        <v>3.47083324810941-186.133338392707i</v>
      </c>
      <c r="E1110" s="57" t="str">
        <f t="shared" si="308"/>
        <v>162.46959006326+0.0340177809946946i</v>
      </c>
      <c r="F1110" s="57" t="str">
        <f t="shared" si="309"/>
        <v>3.07957953497888-3493.4837512311i</v>
      </c>
      <c r="G1110" s="57" t="str">
        <f t="shared" si="310"/>
        <v>0.999999985517277-0.000120344186167784i</v>
      </c>
      <c r="H1110" s="57" t="str">
        <f t="shared" si="311"/>
        <v>550.0184887176-0.656325079049312i</v>
      </c>
      <c r="I1110" s="57" t="str">
        <f t="shared" si="312"/>
        <v>-4.05576861692729-13009.3984471396i</v>
      </c>
      <c r="K1110" s="57" t="str">
        <f t="shared" si="313"/>
        <v>0.0090905905583346-0.000052189828110885i</v>
      </c>
      <c r="L1110" s="57" t="str">
        <f t="shared" si="314"/>
        <v>0.00075-11.6332996574699i</v>
      </c>
      <c r="M1110" s="57" t="str">
        <f t="shared" si="315"/>
        <v>0.00075-1.8329778872064i</v>
      </c>
      <c r="N1110" s="57">
        <f t="shared" si="316"/>
        <v>90.751332484827401</v>
      </c>
      <c r="O1110" s="57">
        <f t="shared" si="317"/>
        <v>48.785420139153388</v>
      </c>
      <c r="P1110" s="371">
        <f t="shared" si="318"/>
        <v>48.785420139153388</v>
      </c>
      <c r="Q1110" s="371">
        <f t="shared" si="319"/>
        <v>-89.248667515172599</v>
      </c>
      <c r="R1110" s="12">
        <f t="shared" si="320"/>
        <v>90.751332484827401</v>
      </c>
      <c r="S1110" s="57">
        <f t="shared" si="321"/>
        <v>5.700408445942623E-2</v>
      </c>
      <c r="T1110" s="12">
        <f t="shared" si="304"/>
        <v>48.785420139153388</v>
      </c>
    </row>
    <row r="1111" spans="1:20" x14ac:dyDescent="0.3">
      <c r="A1111" s="57">
        <f t="shared" si="305"/>
        <v>359.52826138320495</v>
      </c>
      <c r="B1111" s="12">
        <f t="shared" si="322"/>
        <v>57.220699980372054</v>
      </c>
      <c r="C1111" s="57" t="str">
        <f t="shared" si="306"/>
        <v>3.6055206299691-273.896646254951i</v>
      </c>
      <c r="D1111" s="57" t="str">
        <f t="shared" si="307"/>
        <v>3.47083324746048-185.42871342299i</v>
      </c>
      <c r="E1111" s="57" t="str">
        <f t="shared" si="308"/>
        <v>162.46959046762+0.0341470515091987i</v>
      </c>
      <c r="F1111" s="57" t="str">
        <f t="shared" si="309"/>
        <v>3.07957953463928-3480.25877072433i</v>
      </c>
      <c r="G1111" s="57" t="str">
        <f t="shared" si="310"/>
        <v>0.999999985406999-0.000120801494061901i</v>
      </c>
      <c r="H1111" s="57" t="str">
        <f t="shared" si="311"/>
        <v>550.018629495724-0.658820358118789i</v>
      </c>
      <c r="I1111" s="57" t="str">
        <f t="shared" si="312"/>
        <v>-4.05579500251215-12960.1533090734i</v>
      </c>
      <c r="K1111" s="57" t="str">
        <f t="shared" si="313"/>
        <v>0.00909058813297848-0.0000523881345930949i</v>
      </c>
      <c r="L1111" s="57" t="str">
        <f t="shared" si="314"/>
        <v>0.00075-11.5892604676927i</v>
      </c>
      <c r="M1111" s="57" t="str">
        <f t="shared" si="315"/>
        <v>0.00075-1.8260389392373i</v>
      </c>
      <c r="N1111" s="57">
        <f t="shared" si="316"/>
        <v>90.754186612347723</v>
      </c>
      <c r="O1111" s="57">
        <f t="shared" si="317"/>
        <v>48.752486795513846</v>
      </c>
      <c r="P1111" s="371">
        <f t="shared" si="318"/>
        <v>48.752486795513846</v>
      </c>
      <c r="Q1111" s="371">
        <f t="shared" si="319"/>
        <v>-89.245813387652277</v>
      </c>
      <c r="R1111" s="12">
        <f t="shared" si="320"/>
        <v>90.754186612347723</v>
      </c>
      <c r="S1111" s="57">
        <f t="shared" si="321"/>
        <v>5.7220699980372054E-2</v>
      </c>
      <c r="T1111" s="12">
        <f t="shared" si="304"/>
        <v>48.752486795513846</v>
      </c>
    </row>
    <row r="1112" spans="1:20" x14ac:dyDescent="0.3">
      <c r="A1112" s="57">
        <f t="shared" si="305"/>
        <v>360.89446877646111</v>
      </c>
      <c r="B1112" s="12">
        <f t="shared" si="322"/>
        <v>57.438138640297467</v>
      </c>
      <c r="C1112" s="57" t="str">
        <f t="shared" si="306"/>
        <v>3.60551971376197-272.859930978728i</v>
      </c>
      <c r="D1112" s="57" t="str">
        <f t="shared" si="307"/>
        <v>3.47083324680659-184.726755907568i</v>
      </c>
      <c r="E1112" s="57" t="str">
        <f t="shared" si="308"/>
        <v>162.46959087506+0.0342768132853756i</v>
      </c>
      <c r="F1112" s="57" t="str">
        <f t="shared" si="309"/>
        <v>3.07957953429709-3467.08385490839i</v>
      </c>
      <c r="G1112" s="57" t="str">
        <f t="shared" si="310"/>
        <v>0.999999985295881-0.000121260539725862i</v>
      </c>
      <c r="H1112" s="57" t="str">
        <f t="shared" si="311"/>
        <v>550.018771345743-0.661325133482038i</v>
      </c>
      <c r="I1112" s="57" t="str">
        <f t="shared" si="312"/>
        <v>-4.05582158901884-12911.0946071628i</v>
      </c>
      <c r="K1112" s="57" t="str">
        <f t="shared" si="313"/>
        <v>0.00909058568915611-0.0000525871944698454i</v>
      </c>
      <c r="L1112" s="57" t="str">
        <f t="shared" si="314"/>
        <v>0.00075-11.5453879933181i</v>
      </c>
      <c r="M1112" s="57" t="str">
        <f t="shared" si="315"/>
        <v>0.00075-1.81912625945138i</v>
      </c>
      <c r="N1112" s="57">
        <f t="shared" si="316"/>
        <v>90.757051574845661</v>
      </c>
      <c r="O1112" s="57">
        <f t="shared" si="317"/>
        <v>48.719553531667266</v>
      </c>
      <c r="P1112" s="371">
        <f t="shared" si="318"/>
        <v>48.719553531667266</v>
      </c>
      <c r="Q1112" s="371">
        <f t="shared" si="319"/>
        <v>-89.242948425154339</v>
      </c>
      <c r="R1112" s="12">
        <f t="shared" si="320"/>
        <v>90.757051574845661</v>
      </c>
      <c r="S1112" s="57">
        <f t="shared" si="321"/>
        <v>5.7438138640297468E-2</v>
      </c>
      <c r="T1112" s="12">
        <f t="shared" si="304"/>
        <v>48.719553531667266</v>
      </c>
    </row>
    <row r="1113" spans="1:20" x14ac:dyDescent="0.3">
      <c r="A1113" s="57">
        <f t="shared" si="305"/>
        <v>362.26586775781163</v>
      </c>
      <c r="B1113" s="12">
        <f t="shared" si="322"/>
        <v>57.656403567130596</v>
      </c>
      <c r="C1113" s="57" t="str">
        <f t="shared" si="306"/>
        <v>3.605518790579-271.827140884128i</v>
      </c>
      <c r="D1113" s="57" t="str">
        <f t="shared" si="307"/>
        <v>3.47083324614774-184.027455748546i</v>
      </c>
      <c r="E1113" s="57" t="str">
        <f t="shared" si="308"/>
        <v>162.469591285602+0.0344070681904062i</v>
      </c>
      <c r="F1113" s="57" t="str">
        <f t="shared" si="309"/>
        <v>3.07957953395227-3453.95881425767i</v>
      </c>
      <c r="G1113" s="57" t="str">
        <f t="shared" si="310"/>
        <v>0.999999985183918-0.000121721329763192i</v>
      </c>
      <c r="H1113" s="57" t="str">
        <f t="shared" si="311"/>
        <v>550.018914275823-0.663839441387942i</v>
      </c>
      <c r="I1113" s="57" t="str">
        <f t="shared" si="312"/>
        <v>-4.0558483779792-12862.221635682i</v>
      </c>
      <c r="K1113" s="57" t="str">
        <f t="shared" si="313"/>
        <v>0.00909058322672681-0.0000527870106020884i</v>
      </c>
      <c r="L1113" s="57" t="str">
        <f t="shared" si="314"/>
        <v>0.00075-11.5016816032258i</v>
      </c>
      <c r="M1113" s="57" t="str">
        <f t="shared" si="315"/>
        <v>0.00075-1.81223974840743i</v>
      </c>
      <c r="N1113" s="57">
        <f t="shared" si="316"/>
        <v>90.759927413371727</v>
      </c>
      <c r="O1113" s="57">
        <f t="shared" si="317"/>
        <v>48.686620348220558</v>
      </c>
      <c r="P1113" s="371">
        <f t="shared" si="318"/>
        <v>48.686620348220558</v>
      </c>
      <c r="Q1113" s="371">
        <f t="shared" si="319"/>
        <v>-89.240072586628273</v>
      </c>
      <c r="R1113" s="12">
        <f t="shared" si="320"/>
        <v>90.759927413371727</v>
      </c>
      <c r="S1113" s="57">
        <f t="shared" si="321"/>
        <v>5.7656403567130594E-2</v>
      </c>
      <c r="T1113" s="12">
        <f t="shared" si="304"/>
        <v>48.686620348220558</v>
      </c>
    </row>
    <row r="1114" spans="1:20" x14ac:dyDescent="0.3">
      <c r="A1114" s="57">
        <f t="shared" si="305"/>
        <v>363.64247805529135</v>
      </c>
      <c r="B1114" s="12">
        <f t="shared" si="322"/>
        <v>57.875497900685694</v>
      </c>
      <c r="C1114" s="57" t="str">
        <f t="shared" si="306"/>
        <v>3.60551786036706-270.798261114124i</v>
      </c>
      <c r="D1114" s="57" t="str">
        <f t="shared" si="307"/>
        <v>3.47083324548388-183.330802886259i</v>
      </c>
      <c r="E1114" s="57" t="str">
        <f t="shared" si="308"/>
        <v>162.469591699271+0.0345378180985704i</v>
      </c>
      <c r="F1114" s="57" t="str">
        <f t="shared" si="309"/>
        <v>3.07957953360485-3440.88345996409i</v>
      </c>
      <c r="G1114" s="57" t="str">
        <f t="shared" si="310"/>
        <v>0.999999985071101-0.000122183870802507i</v>
      </c>
      <c r="H1114" s="57" t="str">
        <f t="shared" si="311"/>
        <v>550.019058294187-0.66636331822493i</v>
      </c>
      <c r="I1114" s="57" t="str">
        <f t="shared" si="312"/>
        <v>-4.05587537093534-12813.5336915768i</v>
      </c>
      <c r="K1114" s="57" t="str">
        <f t="shared" si="313"/>
        <v>0.0090905807455489-0.000052987585861626i</v>
      </c>
      <c r="L1114" s="57" t="str">
        <f t="shared" si="314"/>
        <v>0.00075-11.4581406686848i</v>
      </c>
      <c r="M1114" s="57" t="str">
        <f t="shared" si="315"/>
        <v>0.00075-1.80537930704068i</v>
      </c>
      <c r="N1114" s="57">
        <f t="shared" si="316"/>
        <v>90.76281416913092</v>
      </c>
      <c r="O1114" s="57">
        <f t="shared" si="317"/>
        <v>48.653687245785626</v>
      </c>
      <c r="P1114" s="371">
        <f t="shared" si="318"/>
        <v>48.653687245785626</v>
      </c>
      <c r="Q1114" s="371">
        <f t="shared" si="319"/>
        <v>-89.23718583086908</v>
      </c>
      <c r="R1114" s="12">
        <f t="shared" si="320"/>
        <v>90.76281416913092</v>
      </c>
      <c r="S1114" s="57">
        <f t="shared" si="321"/>
        <v>5.7875497900685698E-2</v>
      </c>
      <c r="T1114" s="12">
        <f t="shared" si="304"/>
        <v>48.653687245785626</v>
      </c>
    </row>
    <row r="1115" spans="1:20" x14ac:dyDescent="0.3">
      <c r="A1115" s="57">
        <f t="shared" si="305"/>
        <v>365.02431947190144</v>
      </c>
      <c r="B1115" s="12">
        <f t="shared" si="322"/>
        <v>58.0954247927083</v>
      </c>
      <c r="C1115" s="57" t="str">
        <f t="shared" si="306"/>
        <v>3.60551692307261-269.773276867927i</v>
      </c>
      <c r="D1115" s="57" t="str">
        <f t="shared" si="307"/>
        <v>3.47083324481494-182.636787299119i</v>
      </c>
      <c r="E1115" s="57" t="str">
        <f t="shared" si="308"/>
        <v>162.46959211609+0.0346690648912748i</v>
      </c>
      <c r="F1115" s="57" t="str">
        <f t="shared" si="309"/>
        <v>3.07957953325477-3427.85760393427i</v>
      </c>
      <c r="G1115" s="57" t="str">
        <f t="shared" si="310"/>
        <v>0.999999984957426-0.000122648169497615i</v>
      </c>
      <c r="H1115" s="57" t="str">
        <f t="shared" si="311"/>
        <v>550.019203409124-0.668896800521619i</v>
      </c>
      <c r="I1115" s="57" t="str">
        <f t="shared" si="312"/>
        <v>-4.05590256944175-12765.030074455i</v>
      </c>
      <c r="K1115" s="57" t="str">
        <f t="shared" si="313"/>
        <v>0.00909057824547961-0.0000531889231311503i</v>
      </c>
      <c r="L1115" s="57" t="str">
        <f t="shared" si="314"/>
        <v>0.00075-11.4147645633441i</v>
      </c>
      <c r="M1115" s="57" t="str">
        <f t="shared" si="315"/>
        <v>0.00075-1.79854483666137i</v>
      </c>
      <c r="N1115" s="57">
        <f t="shared" si="316"/>
        <v>90.765711883483476</v>
      </c>
      <c r="O1115" s="57">
        <f t="shared" si="317"/>
        <v>48.620754224978612</v>
      </c>
      <c r="P1115" s="371">
        <f t="shared" si="318"/>
        <v>48.620754224978612</v>
      </c>
      <c r="Q1115" s="371">
        <f t="shared" si="319"/>
        <v>-89.234288116516524</v>
      </c>
      <c r="R1115" s="12">
        <f t="shared" si="320"/>
        <v>90.765711883483476</v>
      </c>
      <c r="S1115" s="57">
        <f t="shared" si="321"/>
        <v>5.8095424792708301E-2</v>
      </c>
      <c r="T1115" s="12">
        <f t="shared" si="304"/>
        <v>48.620754224978612</v>
      </c>
    </row>
    <row r="1116" spans="1:20" x14ac:dyDescent="0.3">
      <c r="A1116" s="57">
        <f t="shared" si="305"/>
        <v>366.41141188589467</v>
      </c>
      <c r="B1116" s="12">
        <f t="shared" si="322"/>
        <v>58.316187406920591</v>
      </c>
      <c r="C1116" s="57" t="str">
        <f t="shared" si="306"/>
        <v>3.60551597864175-268.752173400796i</v>
      </c>
      <c r="D1116" s="57" t="str">
        <f t="shared" si="307"/>
        <v>3.47083324414093-181.94539900348i</v>
      </c>
      <c r="E1116" s="57" t="str">
        <f t="shared" si="308"/>
        <v>162.469592536082+0.0348008104570797i</v>
      </c>
      <c r="F1116" s="57" t="str">
        <f t="shared" si="309"/>
        <v>3.07957953290206-3414.88105878688i</v>
      </c>
      <c r="G1116" s="57" t="str">
        <f t="shared" si="310"/>
        <v>0.999999984842886-0.000123114232527604i</v>
      </c>
      <c r="H1116" s="57" t="str">
        <f t="shared" si="311"/>
        <v>550.019349628978-0.671439924947162i</v>
      </c>
      <c r="I1116" s="57" t="str">
        <f t="shared" si="312"/>
        <v>-4.05592997506041-12716.7100865755i</v>
      </c>
      <c r="K1116" s="57" t="str">
        <f t="shared" si="313"/>
        <v>0.00909057572637521-0.0000533910253042874i</v>
      </c>
      <c r="L1116" s="57" t="str">
        <f t="shared" si="314"/>
        <v>0.00075-11.3715526632239i</v>
      </c>
      <c r="M1116" s="57" t="str">
        <f t="shared" si="315"/>
        <v>0.00075-1.79173623895334i</v>
      </c>
      <c r="N1116" s="57">
        <f t="shared" si="316"/>
        <v>90.768620597945286</v>
      </c>
      <c r="O1116" s="57">
        <f t="shared" si="317"/>
        <v>48.587821286420649</v>
      </c>
      <c r="P1116" s="371">
        <f t="shared" si="318"/>
        <v>48.587821286420649</v>
      </c>
      <c r="Q1116" s="371">
        <f t="shared" si="319"/>
        <v>-89.231379402054714</v>
      </c>
      <c r="R1116" s="12">
        <f t="shared" si="320"/>
        <v>90.768620597945286</v>
      </c>
      <c r="S1116" s="57">
        <f t="shared" si="321"/>
        <v>5.8316187406920593E-2</v>
      </c>
      <c r="T1116" s="12">
        <f t="shared" si="304"/>
        <v>48.587821286420649</v>
      </c>
    </row>
    <row r="1117" spans="1:20" x14ac:dyDescent="0.3">
      <c r="A1117" s="57">
        <f t="shared" si="305"/>
        <v>367.8037752510611</v>
      </c>
      <c r="B1117" s="12">
        <f t="shared" si="322"/>
        <v>58.537788919066891</v>
      </c>
      <c r="C1117" s="57" t="str">
        <f t="shared" si="306"/>
        <v>3.60551502702023-267.734936023822i</v>
      </c>
      <c r="D1117" s="57" t="str">
        <f t="shared" si="307"/>
        <v>3.47083324346178-181.256628053489i</v>
      </c>
      <c r="E1117" s="57" t="str">
        <f t="shared" si="308"/>
        <v>162.469592959275+0.034933056691726i</v>
      </c>
      <c r="F1117" s="57" t="str">
        <f t="shared" si="309"/>
        <v>3.07957953254663-3401.95363784999i</v>
      </c>
      <c r="G1117" s="57" t="str">
        <f t="shared" si="310"/>
        <v>0.999999984727473-0.000123582066596946i</v>
      </c>
      <c r="H1117" s="57" t="str">
        <f t="shared" si="311"/>
        <v>550.019496962158-0.673992728312168i</v>
      </c>
      <c r="I1117" s="57" t="str">
        <f t="shared" si="312"/>
        <v>-4.05595758937012-12668.573032839i</v>
      </c>
      <c r="K1117" s="57" t="str">
        <f t="shared" si="313"/>
        <v>0.00909057318809081-0.0000535938952856333i</v>
      </c>
      <c r="L1117" s="57" t="str">
        <f t="shared" si="314"/>
        <v>0.00075-11.3285043467064i</v>
      </c>
      <c r="M1117" s="57" t="str">
        <f t="shared" si="315"/>
        <v>0.00075-1.78495341597265i</v>
      </c>
      <c r="N1117" s="57">
        <f t="shared" si="316"/>
        <v>90.771540354188659</v>
      </c>
      <c r="O1117" s="57">
        <f t="shared" si="317"/>
        <v>48.554888430737776</v>
      </c>
      <c r="P1117" s="371">
        <f t="shared" si="318"/>
        <v>48.554888430737776</v>
      </c>
      <c r="Q1117" s="371">
        <f t="shared" si="319"/>
        <v>-89.228459645811341</v>
      </c>
      <c r="R1117" s="12">
        <f t="shared" si="320"/>
        <v>90.771540354188659</v>
      </c>
      <c r="S1117" s="57">
        <f t="shared" si="321"/>
        <v>5.8537788919066892E-2</v>
      </c>
      <c r="T1117" s="12">
        <f t="shared" si="304"/>
        <v>48.554888430737776</v>
      </c>
    </row>
    <row r="1118" spans="1:20" x14ac:dyDescent="0.3">
      <c r="A1118" s="57">
        <f t="shared" si="305"/>
        <v>369.20142959701514</v>
      </c>
      <c r="B1118" s="12">
        <f t="shared" si="322"/>
        <v>58.760232516959348</v>
      </c>
      <c r="C1118" s="57" t="str">
        <f t="shared" si="306"/>
        <v>3.60551406815317-266.721550103693i</v>
      </c>
      <c r="D1118" s="57" t="str">
        <f t="shared" si="307"/>
        <v>3.47083324277746-180.570464540946i</v>
      </c>
      <c r="E1118" s="57" t="str">
        <f t="shared" si="308"/>
        <v>162.46959338569+0.0350658054981652i</v>
      </c>
      <c r="F1118" s="57" t="str">
        <f t="shared" si="309"/>
        <v>3.07957953218848-3389.0751551583i</v>
      </c>
      <c r="G1118" s="57" t="str">
        <f t="shared" si="310"/>
        <v>0.999999984611181-0.000124051678435588i</v>
      </c>
      <c r="H1118" s="57" t="str">
        <f t="shared" si="311"/>
        <v>550.019645417154-0.676555247569142i</v>
      </c>
      <c r="I1118" s="57" t="str">
        <f t="shared" si="312"/>
        <v>-4.05598541396231-12620.6182207782i</v>
      </c>
      <c r="K1118" s="57" t="str">
        <f t="shared" si="313"/>
        <v>0.0090905706304802-0.0000537975359907976i</v>
      </c>
      <c r="L1118" s="57" t="str">
        <f t="shared" si="314"/>
        <v>0.00075-11.2856189945272i</v>
      </c>
      <c r="M1118" s="57" t="str">
        <f t="shared" si="315"/>
        <v>0.00075-1.77819627014609i</v>
      </c>
      <c r="N1118" s="57">
        <f t="shared" si="316"/>
        <v>90.77447119404269</v>
      </c>
      <c r="O1118" s="57">
        <f t="shared" si="317"/>
        <v>48.521955658560181</v>
      </c>
      <c r="P1118" s="371">
        <f t="shared" si="318"/>
        <v>48.521955658560181</v>
      </c>
      <c r="Q1118" s="371">
        <f t="shared" si="319"/>
        <v>-89.22552880595731</v>
      </c>
      <c r="R1118" s="12">
        <f t="shared" si="320"/>
        <v>90.77447119404269</v>
      </c>
      <c r="S1118" s="57">
        <f t="shared" si="321"/>
        <v>5.8760232516959346E-2</v>
      </c>
      <c r="T1118" s="12">
        <f t="shared" si="304"/>
        <v>48.521955658560181</v>
      </c>
    </row>
    <row r="1119" spans="1:20" x14ac:dyDescent="0.3">
      <c r="A1119" s="57">
        <f t="shared" si="305"/>
        <v>370.60439502948384</v>
      </c>
      <c r="B1119" s="12">
        <f t="shared" si="322"/>
        <v>58.983521400523799</v>
      </c>
      <c r="C1119" s="57" t="str">
        <f t="shared" si="306"/>
        <v>3.60551310198546-265.712001062513i</v>
      </c>
      <c r="D1119" s="57" t="str">
        <f t="shared" si="307"/>
        <v>3.47083324208792-179.886898595156i</v>
      </c>
      <c r="E1119" s="57" t="str">
        <f t="shared" si="308"/>
        <v>162.469593815351+0.035199058786582i</v>
      </c>
      <c r="F1119" s="57" t="str">
        <f t="shared" si="309"/>
        <v>3.07957953182762-3376.24542545051i</v>
      </c>
      <c r="G1119" s="57" t="str">
        <f t="shared" si="310"/>
        <v>0.999999984494004-0.000124523074799053i</v>
      </c>
      <c r="H1119" s="57" t="str">
        <f t="shared" si="311"/>
        <v>550.019795002491-0.679127519812685i</v>
      </c>
      <c r="I1119" s="57" t="str">
        <f t="shared" si="312"/>
        <v>-4.05601345043432-12572.8449605466i</v>
      </c>
      <c r="K1119" s="57" t="str">
        <f t="shared" si="313"/>
        <v>0.00909056805339647-0.0000540019503464496i</v>
      </c>
      <c r="L1119" s="57" t="str">
        <f t="shared" si="314"/>
        <v>0.00075-11.2428959897661i</v>
      </c>
      <c r="M1119" s="57" t="str">
        <f t="shared" si="315"/>
        <v>0.00075-1.77146470426986i</v>
      </c>
      <c r="N1119" s="57">
        <f t="shared" si="316"/>
        <v>90.777413159494031</v>
      </c>
      <c r="O1119" s="57">
        <f t="shared" si="317"/>
        <v>48.489022970523266</v>
      </c>
      <c r="P1119" s="371">
        <f t="shared" si="318"/>
        <v>48.489022970523266</v>
      </c>
      <c r="Q1119" s="371">
        <f t="shared" si="319"/>
        <v>-89.222586840505969</v>
      </c>
      <c r="R1119" s="12">
        <f t="shared" si="320"/>
        <v>90.777413159494031</v>
      </c>
      <c r="S1119" s="57">
        <f t="shared" si="321"/>
        <v>5.8983521400523799E-2</v>
      </c>
      <c r="T1119" s="12">
        <f t="shared" si="304"/>
        <v>48.489022970523266</v>
      </c>
    </row>
    <row r="1120" spans="1:20" x14ac:dyDescent="0.3">
      <c r="A1120" s="57">
        <f t="shared" si="305"/>
        <v>372.01269173059592</v>
      </c>
      <c r="B1120" s="12">
        <f t="shared" si="322"/>
        <v>59.207658781845794</v>
      </c>
      <c r="C1120" s="57" t="str">
        <f t="shared" si="306"/>
        <v>3.60551212846157-264.70627437758i</v>
      </c>
      <c r="D1120" s="57" t="str">
        <f t="shared" si="307"/>
        <v>3.47083324139316-179.205920382795i</v>
      </c>
      <c r="E1120" s="57" t="str">
        <f t="shared" si="308"/>
        <v>162.469594248284+0.0353328184744256i</v>
      </c>
      <c r="F1120" s="57" t="str">
        <f t="shared" si="309"/>
        <v>3.07957953146401-3363.46426416665i</v>
      </c>
      <c r="G1120" s="57" t="str">
        <f t="shared" si="310"/>
        <v>0.999999984375934-0.00012499626246853i</v>
      </c>
      <c r="H1120" s="57" t="str">
        <f t="shared" si="311"/>
        <v>550.019945726786-0.681709582280664i</v>
      </c>
      <c r="I1120" s="57" t="str">
        <f t="shared" si="312"/>
        <v>-4.05604170040244-12525.2525649101i</v>
      </c>
      <c r="K1120" s="57" t="str">
        <f t="shared" si="313"/>
        <v>0.00909056545669124-0.0000542071412903517i</v>
      </c>
      <c r="L1120" s="57" t="str">
        <f t="shared" si="314"/>
        <v>0.00075-11.2003347178383i</v>
      </c>
      <c r="M1120" s="57" t="str">
        <f t="shared" si="315"/>
        <v>0.00075-1.76475862150813i</v>
      </c>
      <c r="N1120" s="57">
        <f t="shared" si="316"/>
        <v>90.780366292687333</v>
      </c>
      <c r="O1120" s="57">
        <f t="shared" si="317"/>
        <v>48.456090367267201</v>
      </c>
      <c r="P1120" s="371">
        <f t="shared" si="318"/>
        <v>48.456090367267201</v>
      </c>
      <c r="Q1120" s="371">
        <f t="shared" si="319"/>
        <v>-89.219633707312667</v>
      </c>
      <c r="R1120" s="12">
        <f t="shared" si="320"/>
        <v>90.780366292687333</v>
      </c>
      <c r="S1120" s="57">
        <f t="shared" si="321"/>
        <v>5.9207658781845793E-2</v>
      </c>
      <c r="T1120" s="12">
        <f t="shared" si="304"/>
        <v>48.456090367267201</v>
      </c>
    </row>
    <row r="1121" spans="1:20" x14ac:dyDescent="0.3">
      <c r="A1121" s="57">
        <f t="shared" si="305"/>
        <v>373.42633995917214</v>
      </c>
      <c r="B1121" s="12">
        <f t="shared" si="322"/>
        <v>59.432647885216809</v>
      </c>
      <c r="C1121" s="57" t="str">
        <f t="shared" si="306"/>
        <v>3.6055111475254-263.704355581177i</v>
      </c>
      <c r="D1121" s="57" t="str">
        <f t="shared" si="307"/>
        <v>3.47083324069307-178.527520107763i</v>
      </c>
      <c r="E1121" s="57" t="str">
        <f t="shared" si="308"/>
        <v>162.469594684515+0.0354670864864374i</v>
      </c>
      <c r="F1121" s="57" t="str">
        <f t="shared" si="309"/>
        <v>3.07957953109767-3350.73148744543i</v>
      </c>
      <c r="G1121" s="57" t="str">
        <f t="shared" si="310"/>
        <v>0.999999984256966-0.000125471248250984i</v>
      </c>
      <c r="H1121" s="57" t="str">
        <f t="shared" si="311"/>
        <v>550.020097598711-0.684301472354387i</v>
      </c>
      <c r="I1121" s="57" t="str">
        <f t="shared" si="312"/>
        <v>-4.05607016549336-12477.840349236i</v>
      </c>
      <c r="K1121" s="57" t="str">
        <f t="shared" si="313"/>
        <v>0.00909056284021508-0.000054413111771407i</v>
      </c>
      <c r="L1121" s="57" t="str">
        <f t="shared" si="314"/>
        <v>0.00075-11.1579345664856i</v>
      </c>
      <c r="M1121" s="57" t="str">
        <f t="shared" si="315"/>
        <v>0.00075-1.75807792539165i</v>
      </c>
      <c r="N1121" s="57">
        <f t="shared" si="316"/>
        <v>90.783330635925878</v>
      </c>
      <c r="O1121" s="57">
        <f t="shared" si="317"/>
        <v>48.423157849437011</v>
      </c>
      <c r="P1121" s="371">
        <f t="shared" si="318"/>
        <v>48.423157849437011</v>
      </c>
      <c r="Q1121" s="371">
        <f t="shared" si="319"/>
        <v>-89.216669364074122</v>
      </c>
      <c r="R1121" s="12">
        <f t="shared" si="320"/>
        <v>90.783330635925878</v>
      </c>
      <c r="S1121" s="57">
        <f t="shared" si="321"/>
        <v>5.9432647885216808E-2</v>
      </c>
      <c r="T1121" s="12">
        <f t="shared" si="304"/>
        <v>48.423157849437011</v>
      </c>
    </row>
    <row r="1122" spans="1:20" x14ac:dyDescent="0.3">
      <c r="A1122" s="57">
        <f t="shared" si="305"/>
        <v>374.84536005101705</v>
      </c>
      <c r="B1122" s="12">
        <f t="shared" si="322"/>
        <v>59.658491947180636</v>
      </c>
      <c r="C1122" s="57" t="str">
        <f t="shared" si="306"/>
        <v>3.60551015912062-262.706230260368i</v>
      </c>
      <c r="D1122" s="57" t="str">
        <f t="shared" si="307"/>
        <v>3.47083323998767-177.851688011043i</v>
      </c>
      <c r="E1122" s="57" t="str">
        <f t="shared" si="308"/>
        <v>162.469595124068+0.0356018647546755i</v>
      </c>
      <c r="F1122" s="57" t="str">
        <f t="shared" si="309"/>
        <v>3.07957953072852-3338.04691212158i</v>
      </c>
      <c r="G1122" s="57" t="str">
        <f t="shared" si="310"/>
        <v>0.999999984137091-0.00012594803897924i</v>
      </c>
      <c r="H1122" s="57" t="str">
        <f t="shared" si="311"/>
        <v>550.020250626994-0.686903227559021i</v>
      </c>
      <c r="I1122" s="57" t="str">
        <f t="shared" si="312"/>
        <v>-4.0560988473415-12430.6076314835i</v>
      </c>
      <c r="K1122" s="57" t="str">
        <f t="shared" si="313"/>
        <v>0.00909056020381765-0.0000546198647497032i</v>
      </c>
      <c r="L1122" s="57" t="str">
        <f t="shared" si="314"/>
        <v>0.00075-11.1156949257677i</v>
      </c>
      <c r="M1122" s="57" t="str">
        <f t="shared" si="315"/>
        <v>0.00075-1.75142251981634i</v>
      </c>
      <c r="N1122" s="57">
        <f t="shared" si="316"/>
        <v>90.786306231672214</v>
      </c>
      <c r="O1122" s="57">
        <f t="shared" si="317"/>
        <v>48.390225417682714</v>
      </c>
      <c r="P1122" s="371">
        <f t="shared" si="318"/>
        <v>48.390225417682714</v>
      </c>
      <c r="Q1122" s="371">
        <f t="shared" si="319"/>
        <v>-89.213693768327786</v>
      </c>
      <c r="R1122" s="12">
        <f t="shared" si="320"/>
        <v>90.786306231672214</v>
      </c>
      <c r="S1122" s="57">
        <f t="shared" si="321"/>
        <v>5.9658491947180634E-2</v>
      </c>
      <c r="T1122" s="12">
        <f t="shared" si="304"/>
        <v>48.390225417682714</v>
      </c>
    </row>
    <row r="1123" spans="1:20" x14ac:dyDescent="0.3">
      <c r="A1123" s="57">
        <f t="shared" si="305"/>
        <v>376.26977241921094</v>
      </c>
      <c r="B1123" s="12">
        <f t="shared" si="322"/>
        <v>59.885194216579926</v>
      </c>
      <c r="C1123" s="57" t="str">
        <f t="shared" si="306"/>
        <v>3.60550916319032-261.711884056778i</v>
      </c>
      <c r="D1123" s="57" t="str">
        <f t="shared" si="307"/>
        <v>3.4708332392769-177.178414370564i</v>
      </c>
      <c r="E1123" s="57" t="str">
        <f t="shared" si="308"/>
        <v>162.469595566968+0.0357371552185468i</v>
      </c>
      <c r="F1123" s="57" t="str">
        <f t="shared" si="309"/>
        <v>3.07957953035652-3325.41035572322i</v>
      </c>
      <c r="G1123" s="57" t="str">
        <f t="shared" si="310"/>
        <v>0.999999984016304-0.00012642664151209i</v>
      </c>
      <c r="H1123" s="57" t="str">
        <f t="shared" si="311"/>
        <v>550.020404820449-0.689514885564775i</v>
      </c>
      <c r="I1123" s="57" t="str">
        <f t="shared" si="312"/>
        <v>-4.05612774760177-12383.5537321943i</v>
      </c>
      <c r="K1123" s="57" t="str">
        <f t="shared" si="313"/>
        <v>0.0090905575473471-0.0000548274031965463i</v>
      </c>
      <c r="L1123" s="57" t="str">
        <f t="shared" si="314"/>
        <v>0.00075-11.0736151880531i</v>
      </c>
      <c r="M1123" s="57" t="str">
        <f t="shared" si="315"/>
        <v>0.00075-1.74479230904198i</v>
      </c>
      <c r="N1123" s="57">
        <f t="shared" si="316"/>
        <v>90.789293122548642</v>
      </c>
      <c r="O1123" s="57">
        <f t="shared" si="317"/>
        <v>48.357293072658976</v>
      </c>
      <c r="P1123" s="371">
        <f t="shared" si="318"/>
        <v>48.357293072658976</v>
      </c>
      <c r="Q1123" s="371">
        <f t="shared" si="319"/>
        <v>-89.210706877451358</v>
      </c>
      <c r="R1123" s="12">
        <f t="shared" si="320"/>
        <v>90.789293122548642</v>
      </c>
      <c r="S1123" s="57">
        <f t="shared" si="321"/>
        <v>5.9885194216579923E-2</v>
      </c>
      <c r="T1123" s="12">
        <f t="shared" si="304"/>
        <v>48.357293072658976</v>
      </c>
    </row>
    <row r="1124" spans="1:20" x14ac:dyDescent="0.3">
      <c r="A1124" s="57">
        <f t="shared" si="305"/>
        <v>377.69959755440397</v>
      </c>
      <c r="B1124" s="12">
        <f t="shared" si="322"/>
        <v>60.112757954602934</v>
      </c>
      <c r="C1124" s="57" t="str">
        <f t="shared" si="306"/>
        <v>3.60550815967717-260.721302666406i</v>
      </c>
      <c r="D1124" s="57" t="str">
        <f t="shared" si="307"/>
        <v>3.4708332385607-176.50768950106i</v>
      </c>
      <c r="E1124" s="57" t="str">
        <f t="shared" si="308"/>
        <v>162.469596013241+0.0358729598248319i</v>
      </c>
      <c r="F1124" s="57" t="str">
        <f t="shared" si="309"/>
        <v>3.0795795299817-3312.82163646925i</v>
      </c>
      <c r="G1124" s="57" t="str">
        <f t="shared" si="310"/>
        <v>0.999999983894597-0.000126907062734391i</v>
      </c>
      <c r="H1124" s="57" t="str">
        <f t="shared" si="311"/>
        <v>550.020560187945-0.692136484186834i</v>
      </c>
      <c r="I1124" s="57" t="str">
        <f t="shared" si="312"/>
        <v>-4.05615686793585-12336.6779744822i</v>
      </c>
      <c r="K1124" s="57" t="str">
        <f t="shared" si="313"/>
        <v>0.00909055487065069-0.000055035730094512i</v>
      </c>
      <c r="L1124" s="57" t="str">
        <f t="shared" si="314"/>
        <v>0.00075-11.0316947480107i</v>
      </c>
      <c r="M1124" s="57" t="str">
        <f t="shared" si="315"/>
        <v>0.00075-1.73818719769076i</v>
      </c>
      <c r="N1124" s="57">
        <f t="shared" si="316"/>
        <v>90.792291351337866</v>
      </c>
      <c r="O1124" s="57">
        <f t="shared" si="317"/>
        <v>48.324360815025777</v>
      </c>
      <c r="P1124" s="371">
        <f t="shared" si="318"/>
        <v>48.324360815025777</v>
      </c>
      <c r="Q1124" s="371">
        <f t="shared" si="319"/>
        <v>-89.207708648662134</v>
      </c>
      <c r="R1124" s="12">
        <f t="shared" si="320"/>
        <v>90.792291351337866</v>
      </c>
      <c r="S1124" s="57">
        <f t="shared" si="321"/>
        <v>6.0112757954602934E-2</v>
      </c>
      <c r="T1124" s="12">
        <f t="shared" si="304"/>
        <v>48.324360815025777</v>
      </c>
    </row>
    <row r="1125" spans="1:20" x14ac:dyDescent="0.3">
      <c r="A1125" s="57">
        <f t="shared" si="305"/>
        <v>379.13485602511071</v>
      </c>
      <c r="B1125" s="12">
        <f t="shared" si="322"/>
        <v>60.341186434830426</v>
      </c>
      <c r="C1125" s="57" t="str">
        <f t="shared" si="306"/>
        <v>3.60550714852352-259.734471839403i</v>
      </c>
      <c r="D1125" s="57" t="str">
        <f t="shared" si="307"/>
        <v>3.47083323783907-175.839503753926i</v>
      </c>
      <c r="E1125" s="57" t="str">
        <f t="shared" si="308"/>
        <v>162.469596462912+0.0360092805277127i</v>
      </c>
      <c r="F1125" s="57" t="str">
        <f t="shared" si="309"/>
        <v>3.07957952960405-3300.28057326671i</v>
      </c>
      <c r="G1125" s="57" t="str">
        <f t="shared" si="310"/>
        <v>0.999999983771964-0.000127389309557159i</v>
      </c>
      <c r="H1125" s="57" t="str">
        <f t="shared" si="311"/>
        <v>550.020716738416-0.694768061386183i</v>
      </c>
      <c r="I1125" s="57" t="str">
        <f t="shared" si="312"/>
        <v>-4.05618621001799-12289.9796840236i</v>
      </c>
      <c r="K1125" s="57" t="str">
        <f t="shared" si="313"/>
        <v>0.00909055217357447-0.0000552448484374847i</v>
      </c>
      <c r="L1125" s="57" t="str">
        <f t="shared" si="314"/>
        <v>0.00075-10.9899330026008i</v>
      </c>
      <c r="M1125" s="57" t="str">
        <f t="shared" si="315"/>
        <v>0.00075-1.73160709074592i</v>
      </c>
      <c r="N1125" s="57">
        <f t="shared" si="316"/>
        <v>90.79530096098361</v>
      </c>
      <c r="O1125" s="57">
        <f t="shared" si="317"/>
        <v>48.291428645447894</v>
      </c>
      <c r="P1125" s="371">
        <f t="shared" si="318"/>
        <v>48.291428645447894</v>
      </c>
      <c r="Q1125" s="371">
        <f t="shared" si="319"/>
        <v>-89.20469903901639</v>
      </c>
      <c r="R1125" s="12">
        <f t="shared" si="320"/>
        <v>90.79530096098361</v>
      </c>
      <c r="S1125" s="57">
        <f t="shared" si="321"/>
        <v>6.0341186434830427E-2</v>
      </c>
      <c r="T1125" s="12">
        <f t="shared" si="304"/>
        <v>48.291428645447894</v>
      </c>
    </row>
    <row r="1126" spans="1:20" x14ac:dyDescent="0.3">
      <c r="A1126" s="57">
        <f t="shared" si="305"/>
        <v>380.57556847800612</v>
      </c>
      <c r="B1126" s="12">
        <f t="shared" si="322"/>
        <v>60.570482943282784</v>
      </c>
      <c r="C1126" s="57" t="str">
        <f t="shared" si="306"/>
        <v>3.60550612967116-258.751377379877i</v>
      </c>
      <c r="D1126" s="57" t="str">
        <f t="shared" si="307"/>
        <v>3.47083323711193-175.173847517088i</v>
      </c>
      <c r="E1126" s="57" t="str">
        <f t="shared" si="308"/>
        <v>162.469596916009+0.0361461192888063i</v>
      </c>
      <c r="F1126" s="57" t="str">
        <f t="shared" si="309"/>
        <v>3.07957952922351-3287.78698570821i</v>
      </c>
      <c r="G1126" s="57" t="str">
        <f t="shared" si="310"/>
        <v>0.999999983648396-0.000127873388917675i</v>
      </c>
      <c r="H1126" s="57" t="str">
        <f t="shared" si="311"/>
        <v>550.020874480878-0.697409655270425i</v>
      </c>
      <c r="I1126" s="57" t="str">
        <f t="shared" si="312"/>
        <v>-4.05621577554035-12243.458189048i</v>
      </c>
      <c r="K1126" s="57" t="str">
        <f t="shared" si="313"/>
        <v>0.00909054945596318-0.0000554547612306967i</v>
      </c>
      <c r="L1126" s="57" t="str">
        <f t="shared" si="314"/>
        <v>0.00075-10.9483293510667i</v>
      </c>
      <c r="M1126" s="57" t="str">
        <f t="shared" si="315"/>
        <v>0.00075-1.72505189355043i</v>
      </c>
      <c r="N1126" s="57">
        <f t="shared" si="316"/>
        <v>90.798321994591177</v>
      </c>
      <c r="O1126" s="57">
        <f t="shared" si="317"/>
        <v>48.258496564595305</v>
      </c>
      <c r="P1126" s="371">
        <f t="shared" si="318"/>
        <v>48.258496564595305</v>
      </c>
      <c r="Q1126" s="371">
        <f t="shared" si="319"/>
        <v>-89.201678005408823</v>
      </c>
      <c r="R1126" s="12">
        <f t="shared" si="320"/>
        <v>90.798321994591177</v>
      </c>
      <c r="S1126" s="57">
        <f t="shared" si="321"/>
        <v>6.057048294328278E-2</v>
      </c>
      <c r="T1126" s="12">
        <f t="shared" si="304"/>
        <v>48.258496564595305</v>
      </c>
    </row>
    <row r="1127" spans="1:20" x14ac:dyDescent="0.3">
      <c r="A1127" s="57">
        <f t="shared" si="305"/>
        <v>382.02175563822254</v>
      </c>
      <c r="B1127" s="12">
        <f t="shared" si="322"/>
        <v>60.800650778467258</v>
      </c>
      <c r="C1127" s="57" t="str">
        <f t="shared" si="306"/>
        <v>3.6055051030615-257.772005145686i</v>
      </c>
      <c r="D1127" s="57" t="str">
        <f t="shared" si="307"/>
        <v>3.47083323637926-174.510711214857i</v>
      </c>
      <c r="E1127" s="57" t="str">
        <f t="shared" si="308"/>
        <v>162.469597372556+0.0362834780771839i</v>
      </c>
      <c r="F1127" s="57" t="str">
        <f t="shared" si="309"/>
        <v>3.07957952884008-3275.34069406928i</v>
      </c>
      <c r="G1127" s="57" t="str">
        <f t="shared" si="310"/>
        <v>0.999999983523888-0.000128359307779581i</v>
      </c>
      <c r="H1127" s="57" t="str">
        <f t="shared" si="311"/>
        <v>550.021033424393-0.700061304093785i</v>
      </c>
      <c r="I1127" s="57" t="str">
        <f t="shared" si="312"/>
        <v>-4.05624556620028-12197.1128203279i</v>
      </c>
      <c r="K1127" s="57" t="str">
        <f t="shared" si="313"/>
        <v>0.00909054671766066-0.0000556654714907794i</v>
      </c>
      <c r="L1127" s="57" t="str">
        <f t="shared" si="314"/>
        <v>0.00075-10.906883194926i</v>
      </c>
      <c r="M1127" s="57" t="str">
        <f t="shared" si="315"/>
        <v>0.00075-1.71852151180557i</v>
      </c>
      <c r="N1127" s="57">
        <f t="shared" si="316"/>
        <v>90.801354495427987</v>
      </c>
      <c r="O1127" s="57">
        <f t="shared" si="317"/>
        <v>48.225564573143096</v>
      </c>
      <c r="P1127" s="371">
        <f t="shared" si="318"/>
        <v>48.225564573143096</v>
      </c>
      <c r="Q1127" s="371">
        <f t="shared" si="319"/>
        <v>-89.198645504572013</v>
      </c>
      <c r="R1127" s="12">
        <f t="shared" si="320"/>
        <v>90.801354495427987</v>
      </c>
      <c r="S1127" s="57">
        <f t="shared" si="321"/>
        <v>6.0800650778467261E-2</v>
      </c>
      <c r="T1127" s="12">
        <f t="shared" si="304"/>
        <v>48.225564573143096</v>
      </c>
    </row>
    <row r="1128" spans="1:20" x14ac:dyDescent="0.3">
      <c r="A1128" s="57">
        <f t="shared" si="305"/>
        <v>383.4734383096478</v>
      </c>
      <c r="B1128" s="12">
        <f t="shared" si="322"/>
        <v>61.031693251425438</v>
      </c>
      <c r="C1128" s="57" t="str">
        <f t="shared" si="306"/>
        <v>3.60550406863541-256.796341048219i</v>
      </c>
      <c r="D1128" s="57" t="str">
        <f t="shared" si="307"/>
        <v>3.47083323564102-173.850085307794i</v>
      </c>
      <c r="E1128" s="57" t="str">
        <f t="shared" si="308"/>
        <v>162.469597832578+0.0364213588694071i</v>
      </c>
      <c r="F1128" s="57" t="str">
        <f t="shared" si="309"/>
        <v>3.07957952845373-3262.94151930585i</v>
      </c>
      <c r="G1128" s="57" t="str">
        <f t="shared" si="310"/>
        <v>0.999999983398431-0.000128847073132978i</v>
      </c>
      <c r="H1128" s="57" t="str">
        <f t="shared" si="311"/>
        <v>550.02119357812-0.702723046258452i</v>
      </c>
      <c r="I1128" s="57" t="str">
        <f t="shared" si="312"/>
        <v>-4.05627558371688-12150.94291117i</v>
      </c>
      <c r="K1128" s="57" t="str">
        <f t="shared" si="313"/>
        <v>0.00909054395850916-0.0000558769822457954i</v>
      </c>
      <c r="L1128" s="57" t="str">
        <f t="shared" si="314"/>
        <v>0.00075-10.8655939379618i</v>
      </c>
      <c r="M1128" s="57" t="str">
        <f t="shared" si="315"/>
        <v>0.00075-1.71201585156961i</v>
      </c>
      <c r="N1128" s="57">
        <f t="shared" si="316"/>
        <v>90.804398506924301</v>
      </c>
      <c r="O1128" s="57">
        <f t="shared" si="317"/>
        <v>48.192632671771023</v>
      </c>
      <c r="P1128" s="371">
        <f t="shared" si="318"/>
        <v>48.192632671771023</v>
      </c>
      <c r="Q1128" s="371">
        <f t="shared" si="319"/>
        <v>-89.195601493075699</v>
      </c>
      <c r="R1128" s="12">
        <f t="shared" si="320"/>
        <v>90.804398506924301</v>
      </c>
      <c r="S1128" s="57">
        <f t="shared" si="321"/>
        <v>6.1031693251425441E-2</v>
      </c>
      <c r="T1128" s="12">
        <f t="shared" si="304"/>
        <v>48.192632671771023</v>
      </c>
    </row>
    <row r="1129" spans="1:20" x14ac:dyDescent="0.3">
      <c r="A1129" s="57">
        <f t="shared" si="305"/>
        <v>384.93063737522448</v>
      </c>
      <c r="B1129" s="12">
        <f t="shared" si="322"/>
        <v>61.263613685780854</v>
      </c>
      <c r="C1129" s="57" t="str">
        <f t="shared" si="306"/>
        <v>3.60550302633348-255.82437105223i</v>
      </c>
      <c r="D1129" s="57" t="str">
        <f t="shared" si="307"/>
        <v>3.47083323489715-173.191960292573i</v>
      </c>
      <c r="E1129" s="57" t="str">
        <f t="shared" si="308"/>
        <v>162.469598296105+0.0365597636495548i</v>
      </c>
      <c r="F1129" s="57" t="str">
        <f t="shared" si="309"/>
        <v>3.07957952806445-3250.58928305163i</v>
      </c>
      <c r="G1129" s="57" t="str">
        <f t="shared" si="310"/>
        <v>0.99999998327202-0.000129336691994533i</v>
      </c>
      <c r="H1129" s="57" t="str">
        <f t="shared" si="311"/>
        <v>550.021354951265-0.705394920314384i</v>
      </c>
      <c r="I1129" s="57" t="str">
        <f t="shared" si="312"/>
        <v>-4.05630582981449-12104.9477974042i</v>
      </c>
      <c r="K1129" s="57" t="str">
        <f t="shared" si="313"/>
        <v>0.00909054117835011-0.0000560892965352929i</v>
      </c>
      <c r="L1129" s="57" t="str">
        <f t="shared" si="314"/>
        <v>0.00075-10.8244609862142i</v>
      </c>
      <c r="M1129" s="57" t="str">
        <f t="shared" si="315"/>
        <v>0.00075-1.70553481925643i</v>
      </c>
      <c r="N1129" s="57">
        <f t="shared" si="316"/>
        <v>90.807454072673764</v>
      </c>
      <c r="O1129" s="57">
        <f t="shared" si="317"/>
        <v>48.159700861164737</v>
      </c>
      <c r="P1129" s="371">
        <f t="shared" si="318"/>
        <v>48.159700861164737</v>
      </c>
      <c r="Q1129" s="371">
        <f t="shared" si="319"/>
        <v>-89.192545927326236</v>
      </c>
      <c r="R1129" s="12">
        <f t="shared" si="320"/>
        <v>90.807454072673764</v>
      </c>
      <c r="S1129" s="57">
        <f t="shared" si="321"/>
        <v>6.1263613685780857E-2</v>
      </c>
      <c r="T1129" s="12">
        <f t="shared" si="304"/>
        <v>48.159700861164737</v>
      </c>
    </row>
    <row r="1130" spans="1:20" x14ac:dyDescent="0.3">
      <c r="A1130" s="57">
        <f t="shared" si="305"/>
        <v>386.39337379725032</v>
      </c>
      <c r="B1130" s="12">
        <f t="shared" si="322"/>
        <v>61.496415417786821</v>
      </c>
      <c r="C1130" s="57" t="str">
        <f t="shared" si="306"/>
        <v>3.60550197609566-254.856081175599i</v>
      </c>
      <c r="D1130" s="57" t="str">
        <f t="shared" si="307"/>
        <v>3.47083323414759-172.536326701846i</v>
      </c>
      <c r="E1130" s="57" t="str">
        <f t="shared" si="308"/>
        <v>162.469598763161+0.0366986944092477i</v>
      </c>
      <c r="F1130" s="57" t="str">
        <f t="shared" si="309"/>
        <v>3.07957952767219-3238.28380761554i</v>
      </c>
      <c r="G1130" s="57" t="str">
        <f t="shared" si="310"/>
        <v>0.999999983144646-0.000129828171407576i</v>
      </c>
      <c r="H1130" s="57" t="str">
        <f t="shared" si="311"/>
        <v>550.02151755311-0.708076964960434i</v>
      </c>
      <c r="I1130" s="57" t="str">
        <f t="shared" si="312"/>
        <v>-4.05633630623427-12059.1268173755i</v>
      </c>
      <c r="K1130" s="57" t="str">
        <f t="shared" si="313"/>
        <v>0.00909053837702358-0.0000563024174103411i</v>
      </c>
      <c r="L1130" s="57" t="str">
        <f t="shared" si="314"/>
        <v>0.00075-10.7834837479719i</v>
      </c>
      <c r="M1130" s="57" t="str">
        <f t="shared" si="315"/>
        <v>0.00075-1.69907832163422i</v>
      </c>
      <c r="N1130" s="57">
        <f t="shared" si="316"/>
        <v>90.810521236433914</v>
      </c>
      <c r="O1130" s="57">
        <f t="shared" si="317"/>
        <v>48.126769142014624</v>
      </c>
      <c r="P1130" s="371">
        <f t="shared" si="318"/>
        <v>48.126769142014624</v>
      </c>
      <c r="Q1130" s="371">
        <f t="shared" si="319"/>
        <v>-89.189478763566086</v>
      </c>
      <c r="R1130" s="12">
        <f t="shared" si="320"/>
        <v>90.810521236433914</v>
      </c>
      <c r="S1130" s="57">
        <f t="shared" si="321"/>
        <v>6.1496415417786818E-2</v>
      </c>
      <c r="T1130" s="12">
        <f t="shared" si="304"/>
        <v>48.126769142014624</v>
      </c>
    </row>
    <row r="1131" spans="1:20" x14ac:dyDescent="0.3">
      <c r="A1131" s="57">
        <f t="shared" si="305"/>
        <v>387.86166861767987</v>
      </c>
      <c r="B1131" s="12">
        <f t="shared" si="322"/>
        <v>61.730101796374413</v>
      </c>
      <c r="C1131" s="57" t="str">
        <f t="shared" si="306"/>
        <v>3.60550091786161-253.891457489151i</v>
      </c>
      <c r="D1131" s="57" t="str">
        <f t="shared" si="307"/>
        <v>3.47083323339236-171.883175104104i</v>
      </c>
      <c r="E1131" s="57" t="str">
        <f t="shared" si="308"/>
        <v>162.469599233774+0.0368381531476821i</v>
      </c>
      <c r="F1131" s="57" t="str">
        <f t="shared" si="309"/>
        <v>3.0795795272769-3226.0249159792i</v>
      </c>
      <c r="G1131" s="57" t="str">
        <f t="shared" si="310"/>
        <v>0.999999983016302-0.000130321518442199i</v>
      </c>
      <c r="H1131" s="57" t="str">
        <f t="shared" si="311"/>
        <v>550.021681393018-0.710769219044849i</v>
      </c>
      <c r="I1131" s="57" t="str">
        <f t="shared" si="312"/>
        <v>-4.05636701473224-12013.4793119338i</v>
      </c>
      <c r="K1131" s="57" t="str">
        <f t="shared" si="313"/>
        <v>0.00909053555436831-0.0000565163479335752i</v>
      </c>
      <c r="L1131" s="57" t="str">
        <f t="shared" si="314"/>
        <v>0.00075-10.7426616337636i</v>
      </c>
      <c r="M1131" s="57" t="str">
        <f t="shared" si="315"/>
        <v>0.00075-1.69264626582409i</v>
      </c>
      <c r="N1131" s="57">
        <f t="shared" si="316"/>
        <v>90.813600042126964</v>
      </c>
      <c r="O1131" s="57">
        <f t="shared" si="317"/>
        <v>48.093837515016475</v>
      </c>
      <c r="P1131" s="371">
        <f t="shared" si="318"/>
        <v>48.093837515016475</v>
      </c>
      <c r="Q1131" s="371">
        <f t="shared" si="319"/>
        <v>-89.186399957873036</v>
      </c>
      <c r="R1131" s="12">
        <f t="shared" si="320"/>
        <v>90.813600042126964</v>
      </c>
      <c r="S1131" s="57">
        <f t="shared" si="321"/>
        <v>6.1730101796374413E-2</v>
      </c>
      <c r="T1131" s="12">
        <f t="shared" si="304"/>
        <v>48.093837515016475</v>
      </c>
    </row>
    <row r="1132" spans="1:20" x14ac:dyDescent="0.3">
      <c r="A1132" s="57">
        <f t="shared" si="305"/>
        <v>389.33554295842708</v>
      </c>
      <c r="B1132" s="12">
        <f t="shared" si="322"/>
        <v>61.964676183200638</v>
      </c>
      <c r="C1132" s="57" t="str">
        <f t="shared" si="306"/>
        <v>3.60549985157042-252.93048611645i</v>
      </c>
      <c r="D1132" s="57" t="str">
        <f t="shared" si="307"/>
        <v>3.47083323263135-171.23249610354i</v>
      </c>
      <c r="E1132" s="57" t="str">
        <f t="shared" si="308"/>
        <v>162.469599707971+0.0369781418716564i</v>
      </c>
      <c r="F1132" s="57" t="str">
        <f t="shared" si="309"/>
        <v>3.07957952687866-3213.81243179432i</v>
      </c>
      <c r="G1132" s="57" t="str">
        <f t="shared" si="310"/>
        <v>0.99999998288698-0.000130816740195362i</v>
      </c>
      <c r="H1132" s="57" t="str">
        <f t="shared" si="311"/>
        <v>550.021846480406-0.713471721565569i</v>
      </c>
      <c r="I1132" s="57" t="str">
        <f t="shared" si="312"/>
        <v>-4.0563979570727-11968.0046244242i</v>
      </c>
      <c r="K1132" s="57" t="str">
        <f t="shared" si="313"/>
        <v>0.00909053271022207-0.0000567310911792442i</v>
      </c>
      <c r="L1132" s="57" t="str">
        <f t="shared" si="314"/>
        <v>0.00075-10.7019940563494i</v>
      </c>
      <c r="M1132" s="57" t="str">
        <f t="shared" si="315"/>
        <v>0.00075-1.68623855929876i</v>
      </c>
      <c r="N1132" s="57">
        <f t="shared" si="316"/>
        <v>90.816690533840216</v>
      </c>
      <c r="O1132" s="57">
        <f t="shared" si="317"/>
        <v>48.060905980871347</v>
      </c>
      <c r="P1132" s="371">
        <f t="shared" si="318"/>
        <v>48.060905980871347</v>
      </c>
      <c r="Q1132" s="371">
        <f t="shared" si="319"/>
        <v>-89.183309466159784</v>
      </c>
      <c r="R1132" s="12">
        <f t="shared" si="320"/>
        <v>90.816690533840216</v>
      </c>
      <c r="S1132" s="57">
        <f t="shared" si="321"/>
        <v>6.1964676183200638E-2</v>
      </c>
      <c r="T1132" s="12">
        <f t="shared" ref="T1132:T1195" si="323">P1132</f>
        <v>48.060905980871347</v>
      </c>
    </row>
    <row r="1133" spans="1:20" x14ac:dyDescent="0.3">
      <c r="A1133" s="57">
        <f t="shared" ref="A1133:A1196" si="324">2*PI()*B1133</f>
        <v>390.81501802166912</v>
      </c>
      <c r="B1133" s="12">
        <f t="shared" si="322"/>
        <v>62.200141952696804</v>
      </c>
      <c r="C1133" s="57" t="str">
        <f t="shared" ref="C1133:C1196" si="325">IMPRODUCT(D1133,E1133,$C$40,,K1133,$C$41)</f>
        <v>3.60549877716077-251.973153233595i</v>
      </c>
      <c r="D1133" s="57" t="str">
        <f t="shared" ref="D1133:D1196" si="326">IMDIV(IMPRODUCT($C$37,$C$38,COMPLEX(1,A1133/$C$38)),IMSUM(-1*A1133*A1133/$C$39,COMPLEX(0,1*A1133)))</f>
        <v>3.47083323186457-170.58428033992i</v>
      </c>
      <c r="E1133" s="57" t="str">
        <f t="shared" ref="E1133:E1196" si="327">IMDIV(IMPRODUCT(IMSUM(F1133,G1133),$C$29,H1133),IMSUM(1,I1133))</f>
        <v>162.46960018578+0.0371186625956005i</v>
      </c>
      <c r="F1133" s="57" t="str">
        <f t="shared" ref="F1133:F1196" si="328">IMDIV(IMPRODUCT($C$14,$C$15,COMPLEX(1,A1133/$C$15)),IMSUM(-1*A1133*A1133/$C$16,COMPLEX(0,A1133)))</f>
        <v>3.07957952647738-3201.64617938024i</v>
      </c>
      <c r="G1133" s="57" t="str">
        <f t="shared" ref="G1133:G1196" si="329">IMDIV(1,COMPLEX(1,A1133*$C$9*$C$10))</f>
        <v>0.999999982756674-0.000131313843790994i</v>
      </c>
      <c r="H1133" s="57" t="str">
        <f t="shared" ref="H1133:H1196" si="330">IMDIV($C$3,IMSUM(K1133,COMPLEX(0,$C$28*A1133)))</f>
        <v>550.022012824784-0.716184511671354i</v>
      </c>
      <c r="I1133" s="57" t="str">
        <f t="shared" ref="I1133:I1196" si="331">IMPRODUCT(F1133,$C$29,H1133,$C$31)</f>
        <v>-4.05642913504066-11922.7021006783i</v>
      </c>
      <c r="K1133" s="57" t="str">
        <f t="shared" ref="K1133:K1196" si="332">IF($C$26&lt;=0,IMDIV(1,IMSUM(IMDIV(1,L1133),1/$C$18)),IMDIV(1,IMSUM(IMDIV(1,L1133),1/$C$18,IMDIV(1,M1133))))</f>
        <v>0.00909052984442103-0.0000569466502332473i</v>
      </c>
      <c r="L1133" s="57" t="str">
        <f t="shared" ref="L1133:L1196" si="333">IMSUM($C$21/$C$22,IMDIV(1,COMPLEX(0,$C$20*$C$22*A1133)))</f>
        <v>0.00075-10.6614804307127i</v>
      </c>
      <c r="M1133" s="57" t="str">
        <f t="shared" ref="M1133:M1196" si="334">IMSUM($C$25/$C$26,IMDIV(1,COMPLEX(0,$C$24*$C$26*A1133)))</f>
        <v>0.00075-1.67985510988121i</v>
      </c>
      <c r="N1133" s="57">
        <f t="shared" ref="N1133:N1196" si="335">ABS(R1133)</f>
        <v>90.819792755826896</v>
      </c>
      <c r="O1133" s="57">
        <f t="shared" ref="O1133:O1196" si="336">ABS(P1133)</f>
        <v>48.027974540285491</v>
      </c>
      <c r="P1133" s="371">
        <f t="shared" ref="P1133:P1196" si="337">20*LOG10(IMABS(C1133))</f>
        <v>48.027974540285491</v>
      </c>
      <c r="Q1133" s="371">
        <f t="shared" ref="Q1133:Q1196" si="338">IMARGUMENT(C1133)*180/PI()</f>
        <v>-89.180207244173104</v>
      </c>
      <c r="R1133" s="12">
        <f t="shared" ref="R1133:R1196" si="339">IF(Q1133&lt;0,Q1133+180,Q1133-180)</f>
        <v>90.819792755826896</v>
      </c>
      <c r="S1133" s="57">
        <f t="shared" ref="S1133:S1196" si="340">B1133/1000</f>
        <v>6.2200141952696804E-2</v>
      </c>
      <c r="T1133" s="12">
        <f t="shared" si="323"/>
        <v>48.027974540285491</v>
      </c>
    </row>
    <row r="1134" spans="1:20" x14ac:dyDescent="0.3">
      <c r="A1134" s="57">
        <f t="shared" si="324"/>
        <v>392.30011509015145</v>
      </c>
      <c r="B1134" s="12">
        <f t="shared" ref="B1134:B1197" si="341">B1133*(1+B$42)</f>
        <v>62.43650249211705</v>
      </c>
      <c r="C1134" s="57" t="str">
        <f t="shared" si="325"/>
        <v>3.60549769457087-251.019445069038i</v>
      </c>
      <c r="D1134" s="57" t="str">
        <f t="shared" si="326"/>
        <v>3.47083323109195-169.938518488442i</v>
      </c>
      <c r="E1134" s="57" t="str">
        <f t="shared" si="327"/>
        <v>162.469600667228+0.0372597173416026i</v>
      </c>
      <c r="F1134" s="57" t="str">
        <f t="shared" si="328"/>
        <v>3.07957952607305-3189.52598372131i</v>
      </c>
      <c r="G1134" s="57" t="str">
        <f t="shared" si="329"/>
        <v>0.999999982625376-0.000131812836380092i</v>
      </c>
      <c r="H1134" s="57" t="str">
        <f t="shared" si="330"/>
        <v>550.022180435707-0.718907628661612i</v>
      </c>
      <c r="I1134" s="57" t="str">
        <f t="shared" si="331"/>
        <v>-4.05646055042479-11877.5710890038i</v>
      </c>
      <c r="K1134" s="57" t="str">
        <f t="shared" si="332"/>
        <v>0.00909052695680062-0.0000571630281931884i</v>
      </c>
      <c r="L1134" s="57" t="str">
        <f t="shared" si="333"/>
        <v>0.00075-10.6211201740513i</v>
      </c>
      <c r="M1134" s="57" t="str">
        <f t="shared" si="334"/>
        <v>0.00075-1.67349582574338i</v>
      </c>
      <c r="N1134" s="57">
        <f t="shared" si="335"/>
        <v>90.822906752506498</v>
      </c>
      <c r="O1134" s="57">
        <f t="shared" si="336"/>
        <v>47.995043193970929</v>
      </c>
      <c r="P1134" s="371">
        <f t="shared" si="337"/>
        <v>47.995043193970929</v>
      </c>
      <c r="Q1134" s="371">
        <f t="shared" si="338"/>
        <v>-89.177093247493502</v>
      </c>
      <c r="R1134" s="12">
        <f t="shared" si="339"/>
        <v>90.822906752506498</v>
      </c>
      <c r="S1134" s="57">
        <f t="shared" si="340"/>
        <v>6.2436502492117053E-2</v>
      </c>
      <c r="T1134" s="12">
        <f t="shared" si="323"/>
        <v>47.995043193970929</v>
      </c>
    </row>
    <row r="1135" spans="1:20" x14ac:dyDescent="0.3">
      <c r="A1135" s="57">
        <f t="shared" si="324"/>
        <v>393.79085552749405</v>
      </c>
      <c r="B1135" s="12">
        <f t="shared" si="341"/>
        <v>62.673761201587098</v>
      </c>
      <c r="C1135" s="57" t="str">
        <f t="shared" si="325"/>
        <v>3.60549660373832-250.069347903353i</v>
      </c>
      <c r="D1135" s="57" t="str">
        <f t="shared" si="326"/>
        <v>3.47083323031344-169.295201259605i</v>
      </c>
      <c r="E1135" s="57" t="str">
        <f t="shared" si="327"/>
        <v>162.46960115234+0.037401308139443i</v>
      </c>
      <c r="F1135" s="57" t="str">
        <f t="shared" si="328"/>
        <v>3.07957952566562-3177.45167046446i</v>
      </c>
      <c r="G1135" s="57" t="str">
        <f t="shared" si="329"/>
        <v>0.999999982493078-0.000132313725140832i</v>
      </c>
      <c r="H1135" s="57" t="str">
        <f t="shared" si="330"/>
        <v>550.022349322834-0.721641111988029i</v>
      </c>
      <c r="I1135" s="57" t="str">
        <f t="shared" si="331"/>
        <v>-4.05649220503951-11832.6109401763i</v>
      </c>
      <c r="K1135" s="57" t="str">
        <f t="shared" si="332"/>
        <v>0.00909052404719442-0.0000573802281684061i</v>
      </c>
      <c r="L1135" s="57" t="str">
        <f t="shared" si="333"/>
        <v>0.00075-10.5809127057694i</v>
      </c>
      <c r="M1135" s="57" t="str">
        <f t="shared" si="334"/>
        <v>0.00075-1.66716061540484i</v>
      </c>
      <c r="N1135" s="57">
        <f t="shared" si="335"/>
        <v>90.826032568465592</v>
      </c>
      <c r="O1135" s="57">
        <f t="shared" si="336"/>
        <v>47.96211194264437</v>
      </c>
      <c r="P1135" s="371">
        <f t="shared" si="337"/>
        <v>47.96211194264437</v>
      </c>
      <c r="Q1135" s="371">
        <f t="shared" si="338"/>
        <v>-89.173967431534408</v>
      </c>
      <c r="R1135" s="12">
        <f t="shared" si="339"/>
        <v>90.826032568465592</v>
      </c>
      <c r="S1135" s="57">
        <f t="shared" si="340"/>
        <v>6.2673761201587103E-2</v>
      </c>
      <c r="T1135" s="12">
        <f t="shared" si="323"/>
        <v>47.96211194264437</v>
      </c>
    </row>
    <row r="1136" spans="1:20" x14ac:dyDescent="0.3">
      <c r="A1136" s="57">
        <f t="shared" si="324"/>
        <v>395.28726077849859</v>
      </c>
      <c r="B1136" s="12">
        <f t="shared" si="341"/>
        <v>62.911921494153134</v>
      </c>
      <c r="C1136" s="57" t="str">
        <f t="shared" si="325"/>
        <v>3.60549550460056-249.122848069085i</v>
      </c>
      <c r="D1136" s="57" t="str">
        <f t="shared" si="326"/>
        <v>3.47083322952901-168.654319399074i</v>
      </c>
      <c r="E1136" s="57" t="str">
        <f t="shared" si="327"/>
        <v>162.469601641149+0.0375434370266203i</v>
      </c>
      <c r="F1136" s="57" t="str">
        <f t="shared" si="328"/>
        <v>3.07957952525511-3165.42306591663i</v>
      </c>
      <c r="G1136" s="57" t="str">
        <f t="shared" si="329"/>
        <v>0.999999982359772-0.000132816517278662i</v>
      </c>
      <c r="H1136" s="57" t="str">
        <f t="shared" si="330"/>
        <v>550.022519495865-0.724385001254038i</v>
      </c>
      <c r="I1136" s="57" t="str">
        <f t="shared" si="331"/>
        <v>-4.05652410070111-11787.8210074284i</v>
      </c>
      <c r="K1136" s="57" t="str">
        <f t="shared" si="332"/>
        <v>0.00909052111543533-0.0000575982532800337i</v>
      </c>
      <c r="L1136" s="57" t="str">
        <f t="shared" si="333"/>
        <v>0.00075-10.540857447469i</v>
      </c>
      <c r="M1136" s="57" t="str">
        <f t="shared" si="334"/>
        <v>0.00075-1.66084938773146i</v>
      </c>
      <c r="N1136" s="57">
        <f t="shared" si="335"/>
        <v>90.829170248458439</v>
      </c>
      <c r="O1136" s="57">
        <f t="shared" si="336"/>
        <v>47.929180787028884</v>
      </c>
      <c r="P1136" s="371">
        <f t="shared" si="337"/>
        <v>47.929180787028884</v>
      </c>
      <c r="Q1136" s="371">
        <f t="shared" si="338"/>
        <v>-89.170829751541561</v>
      </c>
      <c r="R1136" s="12">
        <f t="shared" si="339"/>
        <v>90.829170248458439</v>
      </c>
      <c r="S1136" s="57">
        <f t="shared" si="340"/>
        <v>6.2911921494153131E-2</v>
      </c>
      <c r="T1136" s="12">
        <f t="shared" si="323"/>
        <v>47.929180787028884</v>
      </c>
    </row>
    <row r="1137" spans="1:20" x14ac:dyDescent="0.3">
      <c r="A1137" s="57">
        <f t="shared" si="324"/>
        <v>396.78935236945688</v>
      </c>
      <c r="B1137" s="12">
        <f t="shared" si="341"/>
        <v>63.150986795830917</v>
      </c>
      <c r="C1137" s="57" t="str">
        <f t="shared" si="325"/>
        <v>3.60549439709422-248.179931950509i</v>
      </c>
      <c r="D1137" s="57" t="str">
        <f t="shared" si="326"/>
        <v>3.47083322873859-168.01586368755i</v>
      </c>
      <c r="E1137" s="57" t="str">
        <f t="shared" si="327"/>
        <v>162.46960213368+0.0376861060483805i</v>
      </c>
      <c r="F1137" s="57" t="str">
        <f t="shared" si="328"/>
        <v>3.07957952484145-3153.43999704233i</v>
      </c>
      <c r="G1137" s="57" t="str">
        <f t="shared" si="329"/>
        <v>0.999999982225452-0.000133321220026414i</v>
      </c>
      <c r="H1137" s="57" t="str">
        <f t="shared" si="330"/>
        <v>550.022690964602-0.727139336216394i</v>
      </c>
      <c r="I1137" s="57" t="str">
        <f t="shared" si="331"/>
        <v>-4.05655623924849-11743.2006464424i</v>
      </c>
      <c r="K1137" s="57" t="str">
        <f t="shared" si="332"/>
        <v>0.00909051816135454-0.0000578171066610302i</v>
      </c>
      <c r="L1137" s="57" t="str">
        <f t="shared" si="333"/>
        <v>0.00075-10.5009538229419i</v>
      </c>
      <c r="M1137" s="57" t="str">
        <f t="shared" si="334"/>
        <v>0.00075-1.65456205193411i</v>
      </c>
      <c r="N1137" s="57">
        <f t="shared" si="335"/>
        <v>90.832319837407425</v>
      </c>
      <c r="O1137" s="57">
        <f t="shared" si="336"/>
        <v>47.896249727852329</v>
      </c>
      <c r="P1137" s="371">
        <f t="shared" si="337"/>
        <v>47.896249727852329</v>
      </c>
      <c r="Q1137" s="371">
        <f t="shared" si="338"/>
        <v>-89.167680162592575</v>
      </c>
      <c r="R1137" s="12">
        <f t="shared" si="339"/>
        <v>90.832319837407425</v>
      </c>
      <c r="S1137" s="57">
        <f t="shared" si="340"/>
        <v>6.3150986795830921E-2</v>
      </c>
      <c r="T1137" s="12">
        <f t="shared" si="323"/>
        <v>47.896249727852329</v>
      </c>
    </row>
    <row r="1138" spans="1:20" x14ac:dyDescent="0.3">
      <c r="A1138" s="57">
        <f t="shared" si="324"/>
        <v>398.29715190846082</v>
      </c>
      <c r="B1138" s="12">
        <f t="shared" si="341"/>
        <v>63.390960545655076</v>
      </c>
      <c r="C1138" s="57" t="str">
        <f t="shared" si="325"/>
        <v>3.60549328115559-247.240585983454i</v>
      </c>
      <c r="D1138" s="57" t="str">
        <f t="shared" si="326"/>
        <v>3.47083322794215-167.379824940631i</v>
      </c>
      <c r="E1138" s="57" t="str">
        <f t="shared" si="327"/>
        <v>162.46960262996+0.0378293172577473i</v>
      </c>
      <c r="F1138" s="57" t="str">
        <f t="shared" si="328"/>
        <v>3.07957952442466-3141.50229146106i</v>
      </c>
      <c r="G1138" s="57" t="str">
        <f t="shared" si="329"/>
        <v>0.999999982090109-0.000133827840644401i</v>
      </c>
      <c r="H1138" s="57" t="str">
        <f t="shared" si="330"/>
        <v>550.022863738908-0.72990415678523i</v>
      </c>
      <c r="I1138" s="57" t="str">
        <f t="shared" si="331"/>
        <v>-4.05658862253099-11698.7492153392i</v>
      </c>
      <c r="K1138" s="57" t="str">
        <f t="shared" si="332"/>
        <v>0.00909051518478212-0.0000580367914562328i</v>
      </c>
      <c r="L1138" s="57" t="str">
        <f t="shared" si="333"/>
        <v>0.00075-10.4612012581608i</v>
      </c>
      <c r="M1138" s="57" t="str">
        <f t="shared" si="334"/>
        <v>0.00075-1.64829851756736i</v>
      </c>
      <c r="N1138" s="57">
        <f t="shared" si="335"/>
        <v>90.835481380403905</v>
      </c>
      <c r="O1138" s="57">
        <f t="shared" si="336"/>
        <v>47.863318765848192</v>
      </c>
      <c r="P1138" s="371">
        <f t="shared" si="337"/>
        <v>47.863318765848192</v>
      </c>
      <c r="Q1138" s="371">
        <f t="shared" si="338"/>
        <v>-89.164518619596095</v>
      </c>
      <c r="R1138" s="12">
        <f t="shared" si="339"/>
        <v>90.835481380403905</v>
      </c>
      <c r="S1138" s="57">
        <f t="shared" si="340"/>
        <v>6.3390960545655073E-2</v>
      </c>
      <c r="T1138" s="12">
        <f t="shared" si="323"/>
        <v>47.863318765848192</v>
      </c>
    </row>
    <row r="1139" spans="1:20" x14ac:dyDescent="0.3">
      <c r="A1139" s="57">
        <f t="shared" si="324"/>
        <v>399.81068108571299</v>
      </c>
      <c r="B1139" s="12">
        <f t="shared" si="341"/>
        <v>63.631846195728571</v>
      </c>
      <c r="C1139" s="57" t="str">
        <f t="shared" si="325"/>
        <v>3.60549215672053-246.304796655118i</v>
      </c>
      <c r="D1139" s="57" t="str">
        <f t="shared" si="326"/>
        <v>3.47083322713965-166.746194008688i</v>
      </c>
      <c r="E1139" s="57" t="str">
        <f t="shared" si="327"/>
        <v>162.46960313002+0.0379730727155522i</v>
      </c>
      <c r="F1139" s="57" t="str">
        <f t="shared" si="328"/>
        <v>3.07957952400468-3129.60977744493i</v>
      </c>
      <c r="G1139" s="57" t="str">
        <f t="shared" si="329"/>
        <v>0.999999981953735-0.00013433638642053i</v>
      </c>
      <c r="H1139" s="57" t="str">
        <f t="shared" si="330"/>
        <v>550.023037828723-0.732679503024816i</v>
      </c>
      <c r="I1139" s="57" t="str">
        <f t="shared" si="331"/>
        <v>-4.05662125241257-11654.4660746701i</v>
      </c>
      <c r="K1139" s="57" t="str">
        <f t="shared" si="332"/>
        <v>0.00909051218554685-0.0000582573108223993i</v>
      </c>
      <c r="L1139" s="57" t="str">
        <f t="shared" si="333"/>
        <v>0.00075-10.421599181272i</v>
      </c>
      <c r="M1139" s="57" t="str">
        <f t="shared" si="334"/>
        <v>0.00075-1.64205869452815i</v>
      </c>
      <c r="N1139" s="57">
        <f t="shared" si="335"/>
        <v>90.83865492270867</v>
      </c>
      <c r="O1139" s="57">
        <f t="shared" si="336"/>
        <v>47.830387901755884</v>
      </c>
      <c r="P1139" s="371">
        <f t="shared" si="337"/>
        <v>47.830387901755884</v>
      </c>
      <c r="Q1139" s="371">
        <f t="shared" si="338"/>
        <v>-89.16134507729133</v>
      </c>
      <c r="R1139" s="12">
        <f t="shared" si="339"/>
        <v>90.83865492270867</v>
      </c>
      <c r="S1139" s="57">
        <f t="shared" si="340"/>
        <v>6.3631846195728564E-2</v>
      </c>
      <c r="T1139" s="12">
        <f t="shared" si="323"/>
        <v>47.830387901755884</v>
      </c>
    </row>
    <row r="1140" spans="1:20" x14ac:dyDescent="0.3">
      <c r="A1140" s="57">
        <f t="shared" si="324"/>
        <v>401.32996167383874</v>
      </c>
      <c r="B1140" s="12">
        <f t="shared" si="341"/>
        <v>63.873647211272342</v>
      </c>
      <c r="C1140" s="57" t="str">
        <f t="shared" si="325"/>
        <v>3.60549102372435-245.372550503854i</v>
      </c>
      <c r="D1140" s="57" t="str">
        <f t="shared" si="326"/>
        <v>3.47083322633104-166.114961776726i</v>
      </c>
      <c r="E1140" s="57" t="str">
        <f t="shared" si="327"/>
        <v>162.469603633889+0.0381173744904654i</v>
      </c>
      <c r="F1140" s="57" t="str">
        <f t="shared" si="328"/>
        <v>3.07957952358148-3117.76228391614i</v>
      </c>
      <c r="G1140" s="57" t="str">
        <f t="shared" si="329"/>
        <v>0.999999981816323-0.000134846864670398i</v>
      </c>
      <c r="H1140" s="57" t="str">
        <f t="shared" si="330"/>
        <v>550.023213244063-0.735465415154157i</v>
      </c>
      <c r="I1140" s="57" t="str">
        <f t="shared" si="331"/>
        <v>-4.05665413077087-11610.3505874072i</v>
      </c>
      <c r="K1140" s="57" t="str">
        <f t="shared" si="332"/>
        <v>0.00909050916347619-0.0000584786679282535i</v>
      </c>
      <c r="L1140" s="57" t="str">
        <f t="shared" si="333"/>
        <v>0.00075-10.3821470225862i</v>
      </c>
      <c r="M1140" s="57" t="str">
        <f t="shared" si="334"/>
        <v>0.00075-1.63584249305454i</v>
      </c>
      <c r="N1140" s="57">
        <f t="shared" si="335"/>
        <v>90.841840509752657</v>
      </c>
      <c r="O1140" s="57">
        <f t="shared" si="336"/>
        <v>47.797457136320169</v>
      </c>
      <c r="P1140" s="371">
        <f t="shared" si="337"/>
        <v>47.797457136320169</v>
      </c>
      <c r="Q1140" s="371">
        <f t="shared" si="338"/>
        <v>-89.158159490247343</v>
      </c>
      <c r="R1140" s="12">
        <f t="shared" si="339"/>
        <v>90.841840509752657</v>
      </c>
      <c r="S1140" s="57">
        <f t="shared" si="340"/>
        <v>6.3873647211272339E-2</v>
      </c>
      <c r="T1140" s="12">
        <f t="shared" si="323"/>
        <v>47.797457136320169</v>
      </c>
    </row>
    <row r="1141" spans="1:20" x14ac:dyDescent="0.3">
      <c r="A1141" s="57">
        <f t="shared" si="324"/>
        <v>402.85501552819937</v>
      </c>
      <c r="B1141" s="12">
        <f t="shared" si="341"/>
        <v>64.116367070675182</v>
      </c>
      <c r="C1141" s="57" t="str">
        <f t="shared" si="325"/>
        <v>3.60548988210192-244.44383411899i</v>
      </c>
      <c r="D1141" s="57" t="str">
        <f t="shared" si="326"/>
        <v>3.4708332255163-165.486119164259i</v>
      </c>
      <c r="E1141" s="57" t="str">
        <f t="shared" si="327"/>
        <v>162.469604141595+0.0382622246590203i</v>
      </c>
      <c r="F1141" s="57" t="str">
        <f t="shared" si="328"/>
        <v>3.07957952315511-3105.95964044452i</v>
      </c>
      <c r="G1141" s="57" t="str">
        <f t="shared" si="329"/>
        <v>0.999999981677864-0.000135359282737404i</v>
      </c>
      <c r="H1141" s="57" t="str">
        <f t="shared" si="330"/>
        <v>550.023389995016-0.738261933547616i</v>
      </c>
      <c r="I1141" s="57" t="str">
        <f t="shared" si="331"/>
        <v>-4.05668725949745-11566.4021189343i</v>
      </c>
      <c r="K1141" s="57" t="str">
        <f t="shared" si="332"/>
        <v>0.00909050611839636-0.0000587008659545302i</v>
      </c>
      <c r="L1141" s="57" t="str">
        <f t="shared" si="333"/>
        <v>0.00075-10.3428442145708i</v>
      </c>
      <c r="M1141" s="57" t="str">
        <f t="shared" si="334"/>
        <v>0.00075-1.62964982372439i</v>
      </c>
      <c r="N1141" s="57">
        <f t="shared" si="335"/>
        <v>90.845038187137476</v>
      </c>
      <c r="O1141" s="57">
        <f t="shared" si="336"/>
        <v>47.764526470291628</v>
      </c>
      <c r="P1141" s="371">
        <f t="shared" si="337"/>
        <v>47.764526470291628</v>
      </c>
      <c r="Q1141" s="371">
        <f t="shared" si="338"/>
        <v>-89.154961812862524</v>
      </c>
      <c r="R1141" s="12">
        <f t="shared" si="339"/>
        <v>90.845038187137476</v>
      </c>
      <c r="S1141" s="57">
        <f t="shared" si="340"/>
        <v>6.4116367070675181E-2</v>
      </c>
      <c r="T1141" s="12">
        <f t="shared" si="323"/>
        <v>47.764526470291628</v>
      </c>
    </row>
    <row r="1142" spans="1:20" x14ac:dyDescent="0.3">
      <c r="A1142" s="57">
        <f t="shared" si="324"/>
        <v>404.38586458720653</v>
      </c>
      <c r="B1142" s="12">
        <f t="shared" si="341"/>
        <v>64.360009265543752</v>
      </c>
      <c r="C1142" s="57" t="str">
        <f t="shared" si="325"/>
        <v>3.6054887317875-243.518634140627i</v>
      </c>
      <c r="D1142" s="57" t="str">
        <f t="shared" si="326"/>
        <v>3.47083322469531-164.859657125173i</v>
      </c>
      <c r="E1142" s="57" t="str">
        <f t="shared" si="327"/>
        <v>162.469604653169+0.0384076253056509i</v>
      </c>
      <c r="F1142" s="57" t="str">
        <f t="shared" si="328"/>
        <v>3.07957952272545-3094.20167724506i</v>
      </c>
      <c r="G1142" s="57" t="str">
        <f t="shared" si="329"/>
        <v>0.999999981538351-0.000135873647992849i</v>
      </c>
      <c r="H1142" s="57" t="str">
        <f t="shared" si="330"/>
        <v>550.023568091752-0.741069098735556i</v>
      </c>
      <c r="I1142" s="57" t="str">
        <f t="shared" si="331"/>
        <v>-4.05672064049898-11522.6200370379i</v>
      </c>
      <c r="K1142" s="57" t="str">
        <f t="shared" si="332"/>
        <v>0.00909050305013219-0.0000589239080940202i</v>
      </c>
      <c r="L1142" s="57" t="str">
        <f t="shared" si="333"/>
        <v>0.00075-10.3036901918418i</v>
      </c>
      <c r="M1142" s="57" t="str">
        <f t="shared" si="334"/>
        <v>0.00075-1.62348059745407i</v>
      </c>
      <c r="N1142" s="57">
        <f t="shared" si="335"/>
        <v>90.848248000636147</v>
      </c>
      <c r="O1142" s="57">
        <f t="shared" si="336"/>
        <v>47.73159590442642</v>
      </c>
      <c r="P1142" s="371">
        <f t="shared" si="337"/>
        <v>47.73159590442642</v>
      </c>
      <c r="Q1142" s="371">
        <f t="shared" si="338"/>
        <v>-89.151751999363853</v>
      </c>
      <c r="R1142" s="12">
        <f t="shared" si="339"/>
        <v>90.848248000636147</v>
      </c>
      <c r="S1142" s="57">
        <f t="shared" si="340"/>
        <v>6.4360009265543749E-2</v>
      </c>
      <c r="T1142" s="12">
        <f t="shared" si="323"/>
        <v>47.73159590442642</v>
      </c>
    </row>
    <row r="1143" spans="1:20" x14ac:dyDescent="0.3">
      <c r="A1143" s="57">
        <f t="shared" si="324"/>
        <v>405.92253087263794</v>
      </c>
      <c r="B1143" s="12">
        <f t="shared" si="341"/>
        <v>64.604577300752823</v>
      </c>
      <c r="C1143" s="57" t="str">
        <f t="shared" si="325"/>
        <v>3.60548757271491-242.596937259444i</v>
      </c>
      <c r="D1143" s="57" t="str">
        <f t="shared" si="326"/>
        <v>3.4708332238681-164.235566647602i</v>
      </c>
      <c r="E1143" s="57" t="str">
        <f t="shared" si="327"/>
        <v>162.469605168637+0.0385535785227157i</v>
      </c>
      <c r="F1143" s="57" t="str">
        <f t="shared" si="328"/>
        <v>3.07957952229254-3082.48822517553i</v>
      </c>
      <c r="G1143" s="57" t="str">
        <f t="shared" si="329"/>
        <v>0.999999981397776-0.000136389967836049i</v>
      </c>
      <c r="H1143" s="57" t="str">
        <f t="shared" si="330"/>
        <v>550.023747544523-0.743886951405032i</v>
      </c>
      <c r="I1143" s="57" t="str">
        <f t="shared" si="331"/>
        <v>-4.0567542756979-11479.0037118983i</v>
      </c>
      <c r="K1143" s="57" t="str">
        <f t="shared" si="332"/>
        <v>0.00909049995850706-0.0000591477975516148i</v>
      </c>
      <c r="L1143" s="57" t="str">
        <f t="shared" si="333"/>
        <v>0.00075-10.2646843911554i</v>
      </c>
      <c r="M1143" s="57" t="str">
        <f t="shared" si="334"/>
        <v>0.00075-1.61733472549718i</v>
      </c>
      <c r="N1143" s="57">
        <f t="shared" si="335"/>
        <v>90.851469996193686</v>
      </c>
      <c r="O1143" s="57">
        <f t="shared" si="336"/>
        <v>47.698665439486227</v>
      </c>
      <c r="P1143" s="371">
        <f t="shared" si="337"/>
        <v>47.698665439486227</v>
      </c>
      <c r="Q1143" s="371">
        <f t="shared" si="338"/>
        <v>-89.148530003806314</v>
      </c>
      <c r="R1143" s="12">
        <f t="shared" si="339"/>
        <v>90.851469996193686</v>
      </c>
      <c r="S1143" s="57">
        <f t="shared" si="340"/>
        <v>6.4604577300752822E-2</v>
      </c>
      <c r="T1143" s="12">
        <f t="shared" si="323"/>
        <v>47.698665439486227</v>
      </c>
    </row>
    <row r="1144" spans="1:20" x14ac:dyDescent="0.3">
      <c r="A1144" s="57">
        <f t="shared" si="324"/>
        <v>407.465036489954</v>
      </c>
      <c r="B1144" s="12">
        <f t="shared" si="341"/>
        <v>64.850074694495689</v>
      </c>
      <c r="C1144" s="57" t="str">
        <f t="shared" si="325"/>
        <v>3.60548640481754-241.678730216528i</v>
      </c>
      <c r="D1144" s="57" t="str">
        <f t="shared" si="326"/>
        <v>3.47083322303459-163.613838753795i</v>
      </c>
      <c r="E1144" s="57" t="str">
        <f t="shared" si="327"/>
        <v>162.469605688032+0.0387000864105318i</v>
      </c>
      <c r="F1144" s="57" t="str">
        <f t="shared" si="328"/>
        <v>3.07957952185635-3070.81911573399i</v>
      </c>
      <c r="G1144" s="57" t="str">
        <f t="shared" si="329"/>
        <v>0.999999981256131-0.000136908249694435i</v>
      </c>
      <c r="H1144" s="57" t="str">
        <f t="shared" si="330"/>
        <v>550.023928363648-0.746715532400216i</v>
      </c>
      <c r="I1144" s="57" t="str">
        <f t="shared" si="331"/>
        <v>-4.05678816702926-11435.5525160798i</v>
      </c>
      <c r="K1144" s="57" t="str">
        <f t="shared" si="332"/>
        <v>0.00909049684334321-0.0000593725375443541i</v>
      </c>
      <c r="L1144" s="57" t="str">
        <f t="shared" si="333"/>
        <v>0.00075-10.2258262514001i</v>
      </c>
      <c r="M1144" s="57" t="str">
        <f t="shared" si="334"/>
        <v>0.00075-1.61121211944329i</v>
      </c>
      <c r="N1144" s="57">
        <f t="shared" si="335"/>
        <v>90.854704219927697</v>
      </c>
      <c r="O1144" s="57">
        <f t="shared" si="336"/>
        <v>47.665735076239024</v>
      </c>
      <c r="P1144" s="371">
        <f t="shared" si="337"/>
        <v>47.665735076239024</v>
      </c>
      <c r="Q1144" s="371">
        <f t="shared" si="338"/>
        <v>-89.145295780072303</v>
      </c>
      <c r="R1144" s="12">
        <f t="shared" si="339"/>
        <v>90.854704219927697</v>
      </c>
      <c r="S1144" s="57">
        <f t="shared" si="340"/>
        <v>6.4850074694495691E-2</v>
      </c>
      <c r="T1144" s="12">
        <f t="shared" si="323"/>
        <v>47.665735076239024</v>
      </c>
    </row>
    <row r="1145" spans="1:20" x14ac:dyDescent="0.3">
      <c r="A1145" s="57">
        <f t="shared" si="324"/>
        <v>409.01340362861589</v>
      </c>
      <c r="B1145" s="12">
        <f t="shared" si="341"/>
        <v>65.096504978334778</v>
      </c>
      <c r="C1145" s="57" t="str">
        <f t="shared" si="325"/>
        <v>3.6054852280281-240.763999803157i</v>
      </c>
      <c r="D1145" s="57" t="str">
        <f t="shared" si="326"/>
        <v>3.47083322219471-162.994464499988i</v>
      </c>
      <c r="E1145" s="57" t="str">
        <f t="shared" si="327"/>
        <v>162.46960621138+0.0388471510774026i</v>
      </c>
      <c r="F1145" s="57" t="str">
        <f t="shared" si="328"/>
        <v>3.0795795214168-3059.19418105637i</v>
      </c>
      <c r="G1145" s="57" t="str">
        <f t="shared" si="329"/>
        <v>0.999999981113407-0.000137428501023659i</v>
      </c>
      <c r="H1145" s="57" t="str">
        <f t="shared" si="330"/>
        <v>550.024110559526-0.749554882723159i</v>
      </c>
      <c r="I1145" s="57" t="str">
        <f t="shared" si="331"/>
        <v>-4.05682231644329-11392.2658245223i</v>
      </c>
      <c r="K1145" s="57" t="str">
        <f t="shared" si="332"/>
        <v>0.0090904937044615-0.000059598131301471i</v>
      </c>
      <c r="L1145" s="57" t="str">
        <f t="shared" si="333"/>
        <v>0.00075-10.1871152135885i</v>
      </c>
      <c r="M1145" s="57" t="str">
        <f t="shared" si="334"/>
        <v>0.00075-1.60511269121667i</v>
      </c>
      <c r="N1145" s="57">
        <f t="shared" si="335"/>
        <v>90.857950718129061</v>
      </c>
      <c r="O1145" s="57">
        <f t="shared" si="336"/>
        <v>47.632804815458229</v>
      </c>
      <c r="P1145" s="371">
        <f t="shared" si="337"/>
        <v>47.632804815458229</v>
      </c>
      <c r="Q1145" s="371">
        <f t="shared" si="338"/>
        <v>-89.142049281870939</v>
      </c>
      <c r="R1145" s="12">
        <f t="shared" si="339"/>
        <v>90.857950718129061</v>
      </c>
      <c r="S1145" s="57">
        <f t="shared" si="340"/>
        <v>6.5096504978334774E-2</v>
      </c>
      <c r="T1145" s="12">
        <f t="shared" si="323"/>
        <v>47.632804815458229</v>
      </c>
    </row>
    <row r="1146" spans="1:20" x14ac:dyDescent="0.3">
      <c r="A1146" s="57">
        <f t="shared" si="324"/>
        <v>410.56765456240464</v>
      </c>
      <c r="B1146" s="12">
        <f t="shared" si="341"/>
        <v>65.343871697252453</v>
      </c>
      <c r="C1146" s="57" t="str">
        <f t="shared" si="325"/>
        <v>3.60548404227902-239.85273286063i</v>
      </c>
      <c r="D1146" s="57" t="str">
        <f t="shared" si="326"/>
        <v>3.47083322134845-162.377434976274i</v>
      </c>
      <c r="E1146" s="57" t="str">
        <f t="shared" si="327"/>
        <v>162.469606738716+0.0389947746396509i</v>
      </c>
      <c r="F1146" s="57" t="str">
        <f t="shared" si="328"/>
        <v>3.07957952097394-3047.61325391409i</v>
      </c>
      <c r="G1146" s="57" t="str">
        <f t="shared" si="329"/>
        <v>0.999999980969596-0.00013795072930771i</v>
      </c>
      <c r="H1146" s="57" t="str">
        <f t="shared" si="330"/>
        <v>550.024294142649-0.752405043534478i</v>
      </c>
      <c r="I1146" s="57" t="str">
        <f t="shared" si="331"/>
        <v>-4.05685672590604-11349.1430145324i</v>
      </c>
      <c r="K1146" s="57" t="str">
        <f t="shared" si="332"/>
        <v>0.00909049054168124-0.0000598245820644366i</v>
      </c>
      <c r="L1146" s="57" t="str">
        <f t="shared" si="333"/>
        <v>0.00075-10.1485507208492i</v>
      </c>
      <c r="M1146" s="57" t="str">
        <f t="shared" si="334"/>
        <v>0.00075-1.59903635307498i</v>
      </c>
      <c r="N1146" s="57">
        <f t="shared" si="335"/>
        <v>90.861209537262567</v>
      </c>
      <c r="O1146" s="57">
        <f t="shared" si="336"/>
        <v>47.599874657923429</v>
      </c>
      <c r="P1146" s="371">
        <f t="shared" si="337"/>
        <v>47.599874657923429</v>
      </c>
      <c r="Q1146" s="371">
        <f t="shared" si="338"/>
        <v>-89.138790462737433</v>
      </c>
      <c r="R1146" s="12">
        <f t="shared" si="339"/>
        <v>90.861209537262567</v>
      </c>
      <c r="S1146" s="57">
        <f t="shared" si="340"/>
        <v>6.5343871697252448E-2</v>
      </c>
      <c r="T1146" s="12">
        <f t="shared" si="323"/>
        <v>47.599874657923429</v>
      </c>
    </row>
    <row r="1147" spans="1:20" x14ac:dyDescent="0.3">
      <c r="A1147" s="57">
        <f t="shared" si="324"/>
        <v>412.12781164974177</v>
      </c>
      <c r="B1147" s="12">
        <f t="shared" si="341"/>
        <v>65.592178409702015</v>
      </c>
      <c r="C1147" s="57" t="str">
        <f t="shared" si="325"/>
        <v>3.60548284750203-238.94491628006i</v>
      </c>
      <c r="D1147" s="57" t="str">
        <f t="shared" si="326"/>
        <v>3.47083322049575-161.762741306476i</v>
      </c>
      <c r="E1147" s="57" t="str">
        <f t="shared" si="327"/>
        <v>162.469607270067+0.0391429592216469i</v>
      </c>
      <c r="F1147" s="57" t="str">
        <f t="shared" si="328"/>
        <v>3.07957952052769-3036.07616771164i</v>
      </c>
      <c r="G1147" s="57" t="str">
        <f t="shared" si="329"/>
        <v>0.99999998082469-0.000138474942059013i</v>
      </c>
      <c r="H1147" s="57" t="str">
        <f t="shared" si="330"/>
        <v>550.024479123571-0.755266056153856i</v>
      </c>
      <c r="I1147" s="57" t="str">
        <f t="shared" si="331"/>
        <v>-4.05689139739815-11306.1834657738i</v>
      </c>
      <c r="K1147" s="57" t="str">
        <f t="shared" si="332"/>
        <v>0.00909048735482058-0.0000600518930870077i</v>
      </c>
      <c r="L1147" s="57" t="str">
        <f t="shared" si="333"/>
        <v>0.00075-10.1101322184192i</v>
      </c>
      <c r="M1147" s="57" t="str">
        <f t="shared" si="334"/>
        <v>0.00075-1.59298301760807i</v>
      </c>
      <c r="N1147" s="57">
        <f t="shared" si="335"/>
        <v>90.864480723967489</v>
      </c>
      <c r="O1147" s="57">
        <f t="shared" si="336"/>
        <v>47.566944604419831</v>
      </c>
      <c r="P1147" s="371">
        <f t="shared" si="337"/>
        <v>47.566944604419831</v>
      </c>
      <c r="Q1147" s="371">
        <f t="shared" si="338"/>
        <v>-89.135519276032511</v>
      </c>
      <c r="R1147" s="12">
        <f t="shared" si="339"/>
        <v>90.864480723967489</v>
      </c>
      <c r="S1147" s="57">
        <f t="shared" si="340"/>
        <v>6.5592178409702009E-2</v>
      </c>
      <c r="T1147" s="12">
        <f t="shared" si="323"/>
        <v>47.566944604419831</v>
      </c>
    </row>
    <row r="1148" spans="1:20" x14ac:dyDescent="0.3">
      <c r="A1148" s="57">
        <f t="shared" si="324"/>
        <v>413.69389733401084</v>
      </c>
      <c r="B1148" s="12">
        <f t="shared" si="341"/>
        <v>65.84142868765889</v>
      </c>
      <c r="C1148" s="57" t="str">
        <f t="shared" si="325"/>
        <v>3.60548164362843-238.040537002203i</v>
      </c>
      <c r="D1148" s="57" t="str">
        <f t="shared" si="326"/>
        <v>3.47083321963658-161.15037464802i</v>
      </c>
      <c r="E1148" s="57" t="str">
        <f t="shared" si="327"/>
        <v>162.469607805465+0.0392917069558393i</v>
      </c>
      <c r="F1148" s="57" t="str">
        <f t="shared" si="328"/>
        <v>3.07957952007804-3024.58275648413i</v>
      </c>
      <c r="G1148" s="57" t="str">
        <f t="shared" si="329"/>
        <v>0.999999980678681-0.000139001146818542i</v>
      </c>
      <c r="H1148" s="57" t="str">
        <f t="shared" si="330"/>
        <v>550.024665512938-0.758137962060741i</v>
      </c>
      <c r="I1148" s="57" t="str">
        <f t="shared" si="331"/>
        <v>-4.05692633291474-11263.3865602591i</v>
      </c>
      <c r="K1148" s="57" t="str">
        <f t="shared" si="332"/>
        <v>0.00909048414369614-0.0000602800676352727i</v>
      </c>
      <c r="L1148" s="57" t="str">
        <f t="shared" si="333"/>
        <v>0.00075-10.0718591536354i</v>
      </c>
      <c r="M1148" s="57" t="str">
        <f t="shared" si="334"/>
        <v>0.00075-1.58695259773667i</v>
      </c>
      <c r="N1148" s="57">
        <f t="shared" si="335"/>
        <v>90.867764325058332</v>
      </c>
      <c r="O1148" s="57">
        <f t="shared" si="336"/>
        <v>47.534014655738865</v>
      </c>
      <c r="P1148" s="371">
        <f t="shared" si="337"/>
        <v>47.534014655738865</v>
      </c>
      <c r="Q1148" s="371">
        <f t="shared" si="338"/>
        <v>-89.132235674941668</v>
      </c>
      <c r="R1148" s="12">
        <f t="shared" si="339"/>
        <v>90.867764325058332</v>
      </c>
      <c r="S1148" s="57">
        <f t="shared" si="340"/>
        <v>6.5841428687658896E-2</v>
      </c>
      <c r="T1148" s="12">
        <f t="shared" si="323"/>
        <v>47.534014655738865</v>
      </c>
    </row>
    <row r="1149" spans="1:20" x14ac:dyDescent="0.3">
      <c r="A1149" s="57">
        <f t="shared" si="324"/>
        <v>415.26593414388003</v>
      </c>
      <c r="B1149" s="12">
        <f t="shared" si="341"/>
        <v>66.091626116671989</v>
      </c>
      <c r="C1149" s="57" t="str">
        <f t="shared" si="325"/>
        <v>3.60548043058889-237.139582017253i</v>
      </c>
      <c r="D1149" s="57" t="str">
        <f t="shared" si="326"/>
        <v>3.47083321877084-160.540326191805i</v>
      </c>
      <c r="E1149" s="57" t="str">
        <f t="shared" si="327"/>
        <v>162.469608344939+0.0394410199827891i</v>
      </c>
      <c r="F1149" s="57" t="str">
        <f t="shared" si="328"/>
        <v>3.07957951962497-3013.13285489501i</v>
      </c>
      <c r="G1149" s="57" t="str">
        <f t="shared" si="329"/>
        <v>0.99999998053156-0.000139529351155925i</v>
      </c>
      <c r="H1149" s="57" t="str">
        <f t="shared" si="330"/>
        <v>550.024853321474-0.761020802895029i</v>
      </c>
      <c r="I1149" s="57" t="str">
        <f t="shared" si="331"/>
        <v>-4.05696153446756-11220.7516823404i</v>
      </c>
      <c r="K1149" s="57" t="str">
        <f t="shared" si="332"/>
        <v>0.00909048090812321-0.0000605091089876972i</v>
      </c>
      <c r="L1149" s="57" t="str">
        <f t="shared" si="333"/>
        <v>0.00075-10.0337309759269i</v>
      </c>
      <c r="M1149" s="57" t="str">
        <f t="shared" si="334"/>
        <v>0.00075-1.58094500671117i</v>
      </c>
      <c r="N1149" s="57">
        <f t="shared" si="335"/>
        <v>90.871060387525318</v>
      </c>
      <c r="O1149" s="57">
        <f t="shared" si="336"/>
        <v>47.501084812677696</v>
      </c>
      <c r="P1149" s="371">
        <f t="shared" si="337"/>
        <v>47.501084812677696</v>
      </c>
      <c r="Q1149" s="371">
        <f t="shared" si="338"/>
        <v>-89.128939612474682</v>
      </c>
      <c r="R1149" s="12">
        <f t="shared" si="339"/>
        <v>90.871060387525318</v>
      </c>
      <c r="S1149" s="57">
        <f t="shared" si="340"/>
        <v>6.6091626116671992E-2</v>
      </c>
      <c r="T1149" s="12">
        <f t="shared" si="323"/>
        <v>47.501084812677696</v>
      </c>
    </row>
    <row r="1150" spans="1:20" x14ac:dyDescent="0.3">
      <c r="A1150" s="57">
        <f t="shared" si="324"/>
        <v>416.84394469362684</v>
      </c>
      <c r="B1150" s="12">
        <f t="shared" si="341"/>
        <v>66.342774295915348</v>
      </c>
      <c r="C1150" s="57" t="str">
        <f t="shared" si="325"/>
        <v>3.60547920831368-236.242038364672i</v>
      </c>
      <c r="D1150" s="57" t="str">
        <f t="shared" si="326"/>
        <v>3.4708332178985-159.932587162079i</v>
      </c>
      <c r="E1150" s="57" t="str">
        <f t="shared" si="327"/>
        <v>162.469608888522+0.0395909004511952i</v>
      </c>
      <c r="F1150" s="57" t="str">
        <f t="shared" si="328"/>
        <v>3.07957951916844-3001.72629823358i</v>
      </c>
      <c r="G1150" s="57" t="str">
        <f t="shared" si="329"/>
        <v>0.999999980383318-0.000140059562669555i</v>
      </c>
      <c r="H1150" s="57" t="str">
        <f t="shared" si="330"/>
        <v>550.025042559981-0.76391462045752i</v>
      </c>
      <c r="I1150" s="57" t="str">
        <f t="shared" si="331"/>
        <v>-4.05699700408078-11178.2782187006i</v>
      </c>
      <c r="K1150" s="57" t="str">
        <f t="shared" si="332"/>
        <v>0.00909047764791571-0.0000607390204351734i</v>
      </c>
      <c r="L1150" s="57" t="str">
        <f t="shared" si="333"/>
        <v>0.00075-9.99574713680707i</v>
      </c>
      <c r="M1150" s="57" t="str">
        <f t="shared" si="334"/>
        <v>0.00075-1.57496015811035i</v>
      </c>
      <c r="N1150" s="57">
        <f t="shared" si="335"/>
        <v>90.8743689585352</v>
      </c>
      <c r="O1150" s="57">
        <f t="shared" si="336"/>
        <v>47.468155076039849</v>
      </c>
      <c r="P1150" s="371">
        <f t="shared" si="337"/>
        <v>47.468155076039849</v>
      </c>
      <c r="Q1150" s="371">
        <f t="shared" si="338"/>
        <v>-89.1256310414648</v>
      </c>
      <c r="R1150" s="12">
        <f t="shared" si="339"/>
        <v>90.8743689585352</v>
      </c>
      <c r="S1150" s="57">
        <f t="shared" si="340"/>
        <v>6.6342774295915341E-2</v>
      </c>
      <c r="T1150" s="12">
        <f t="shared" si="323"/>
        <v>47.468155076039849</v>
      </c>
    </row>
    <row r="1151" spans="1:20" x14ac:dyDescent="0.3">
      <c r="A1151" s="57">
        <f t="shared" si="324"/>
        <v>418.4279516834626</v>
      </c>
      <c r="B1151" s="12">
        <f t="shared" si="341"/>
        <v>66.594876838239827</v>
      </c>
      <c r="C1151" s="57" t="str">
        <f t="shared" si="325"/>
        <v>3.60547797673255-235.347893132994i</v>
      </c>
      <c r="D1151" s="57" t="str">
        <f t="shared" si="326"/>
        <v>3.47083321701953-159.327148816313i</v>
      </c>
      <c r="E1151" s="57" t="str">
        <f t="shared" si="327"/>
        <v>162.469609436246+0.0397413505179305i</v>
      </c>
      <c r="F1151" s="57" t="str">
        <f t="shared" si="328"/>
        <v>3.07957951870845-2990.36292241271i</v>
      </c>
      <c r="G1151" s="57" t="str">
        <f t="shared" si="329"/>
        <v>0.999999980233949-0.000140591788986698i</v>
      </c>
      <c r="H1151" s="57" t="str">
        <f t="shared" si="330"/>
        <v>550.025233239347-0.766819456710842i</v>
      </c>
      <c r="I1151" s="57" t="str">
        <f t="shared" si="331"/>
        <v>-4.05703274379695-11135.9655583446i</v>
      </c>
      <c r="K1151" s="57" t="str">
        <f t="shared" si="332"/>
        <v>0.00909047436288607-0.0000609698052810629i</v>
      </c>
      <c r="L1151" s="57" t="str">
        <f t="shared" si="333"/>
        <v>0.00075-9.95790708986554i</v>
      </c>
      <c r="M1151" s="57" t="str">
        <f t="shared" si="334"/>
        <v>0.00075-1.56899796584016i</v>
      </c>
      <c r="N1151" s="57">
        <f t="shared" si="335"/>
        <v>90.877690085431851</v>
      </c>
      <c r="O1151" s="57">
        <f t="shared" si="336"/>
        <v>47.435225446634909</v>
      </c>
      <c r="P1151" s="371">
        <f t="shared" si="337"/>
        <v>47.435225446634909</v>
      </c>
      <c r="Q1151" s="371">
        <f t="shared" si="338"/>
        <v>-89.122309914568149</v>
      </c>
      <c r="R1151" s="12">
        <f t="shared" si="339"/>
        <v>90.877690085431851</v>
      </c>
      <c r="S1151" s="57">
        <f t="shared" si="340"/>
        <v>6.6594876838239822E-2</v>
      </c>
      <c r="T1151" s="12">
        <f t="shared" si="323"/>
        <v>47.435225446634909</v>
      </c>
    </row>
    <row r="1152" spans="1:20" x14ac:dyDescent="0.3">
      <c r="A1152" s="57">
        <f t="shared" si="324"/>
        <v>420.01797789985977</v>
      </c>
      <c r="B1152" s="12">
        <f t="shared" si="341"/>
        <v>66.847937370225139</v>
      </c>
      <c r="C1152" s="57" t="str">
        <f t="shared" si="325"/>
        <v>3.60547673577457-234.457133459635i</v>
      </c>
      <c r="D1152" s="57" t="str">
        <f t="shared" si="326"/>
        <v>3.47083321613387-158.724002445073i</v>
      </c>
      <c r="E1152" s="57" t="str">
        <f t="shared" si="327"/>
        <v>162.46960998814+0.0398923723480691i</v>
      </c>
      <c r="F1152" s="57" t="str">
        <f t="shared" si="328"/>
        <v>3.07957951824495-2979.04256396641i</v>
      </c>
      <c r="G1152" s="57" t="str">
        <f t="shared" si="329"/>
        <v>0.999999980083441-0.000141126037763608i</v>
      </c>
      <c r="H1152" s="57" t="str">
        <f t="shared" si="330"/>
        <v>550.025425370543-0.769735353779913i</v>
      </c>
      <c r="I1152" s="57" t="str">
        <f t="shared" si="331"/>
        <v>-4.05706875567335-11093.8130925907i</v>
      </c>
      <c r="K1152" s="57" t="str">
        <f t="shared" si="332"/>
        <v>0.00909047105284532-0.0000612014668412463i</v>
      </c>
      <c r="L1152" s="57" t="str">
        <f t="shared" si="333"/>
        <v>0.00075-9.92021029076068i</v>
      </c>
      <c r="M1152" s="57" t="str">
        <f t="shared" si="334"/>
        <v>0.00075-1.56305834413246i</v>
      </c>
      <c r="N1152" s="57">
        <f t="shared" si="335"/>
        <v>90.88102381573681</v>
      </c>
      <c r="O1152" s="57">
        <f t="shared" si="336"/>
        <v>47.402295925278402</v>
      </c>
      <c r="P1152" s="371">
        <f t="shared" si="337"/>
        <v>47.402295925278402</v>
      </c>
      <c r="Q1152" s="371">
        <f t="shared" si="338"/>
        <v>-89.11897618426319</v>
      </c>
      <c r="R1152" s="12">
        <f t="shared" si="339"/>
        <v>90.88102381573681</v>
      </c>
      <c r="S1152" s="57">
        <f t="shared" si="340"/>
        <v>6.6847937370225138E-2</v>
      </c>
      <c r="T1152" s="12">
        <f t="shared" si="323"/>
        <v>47.402295925278402</v>
      </c>
    </row>
    <row r="1153" spans="1:20" x14ac:dyDescent="0.3">
      <c r="A1153" s="57">
        <f t="shared" si="324"/>
        <v>421.61404621587928</v>
      </c>
      <c r="B1153" s="12">
        <f t="shared" si="341"/>
        <v>67.101959532232001</v>
      </c>
      <c r="C1153" s="57" t="str">
        <f t="shared" si="325"/>
        <v>3.6054754853684-233.569746530717i</v>
      </c>
      <c r="D1153" s="57" t="str">
        <f t="shared" si="326"/>
        <v>3.47083321524147-158.123139371896i</v>
      </c>
      <c r="E1153" s="57" t="str">
        <f t="shared" si="327"/>
        <v>162.469610544238+0.0400439681149208i</v>
      </c>
      <c r="F1153" s="57" t="str">
        <f t="shared" si="328"/>
        <v>3.07957951777793-2967.76506004754i</v>
      </c>
      <c r="G1153" s="57" t="str">
        <f t="shared" si="329"/>
        <v>0.999999979931788-0.000141662316685625i</v>
      </c>
      <c r="H1153" s="57" t="str">
        <f t="shared" si="330"/>
        <v>550.025618964623-0.772662353952611i</v>
      </c>
      <c r="I1153" s="57" t="str">
        <f t="shared" si="331"/>
        <v>-4.05710504178251-11051.8202150615i</v>
      </c>
      <c r="K1153" s="57" t="str">
        <f t="shared" si="332"/>
        <v>0.00909046771760303-0.0000614340084441703i</v>
      </c>
      <c r="L1153" s="57" t="str">
        <f t="shared" si="333"/>
        <v>0.00075-9.88265619721125i</v>
      </c>
      <c r="M1153" s="57" t="str">
        <f t="shared" si="334"/>
        <v>0.00075-1.55714120754379i</v>
      </c>
      <c r="N1153" s="57">
        <f t="shared" si="335"/>
        <v>90.884370197150062</v>
      </c>
      <c r="O1153" s="57">
        <f t="shared" si="336"/>
        <v>47.369366512792197</v>
      </c>
      <c r="P1153" s="371">
        <f t="shared" si="337"/>
        <v>47.369366512792197</v>
      </c>
      <c r="Q1153" s="371">
        <f t="shared" si="338"/>
        <v>-89.115629802849938</v>
      </c>
      <c r="R1153" s="12">
        <f t="shared" si="339"/>
        <v>90.884370197150062</v>
      </c>
      <c r="S1153" s="57">
        <f t="shared" si="340"/>
        <v>6.7101959532231997E-2</v>
      </c>
      <c r="T1153" s="12">
        <f t="shared" si="323"/>
        <v>47.369366512792197</v>
      </c>
    </row>
    <row r="1154" spans="1:20" x14ac:dyDescent="0.3">
      <c r="A1154" s="57">
        <f t="shared" si="324"/>
        <v>423.21617959149967</v>
      </c>
      <c r="B1154" s="12">
        <f t="shared" si="341"/>
        <v>67.356946978454488</v>
      </c>
      <c r="C1154" s="57" t="str">
        <f t="shared" si="325"/>
        <v>3.60547422544205-232.685719580875i</v>
      </c>
      <c r="D1154" s="57" t="str">
        <f t="shared" si="326"/>
        <v>3.47083321434226-157.524550953163i</v>
      </c>
      <c r="E1154" s="57" t="str">
        <f t="shared" si="327"/>
        <v>162.469611104569+0.0401961400000593i</v>
      </c>
      <c r="F1154" s="57" t="str">
        <f t="shared" si="328"/>
        <v>3.07957951730732-2956.53024842539i</v>
      </c>
      <c r="G1154" s="57" t="str">
        <f t="shared" si="329"/>
        <v>0.999999979778979-0.000142200633467302i</v>
      </c>
      <c r="H1154" s="57" t="str">
        <f t="shared" si="330"/>
        <v>550.025814032722-0.775600499680387i</v>
      </c>
      <c r="I1154" s="57" t="str">
        <f t="shared" si="331"/>
        <v>-4.05714160421165-11009.9863216753i</v>
      </c>
      <c r="K1154" s="57" t="str">
        <f t="shared" si="332"/>
        <v>0.0090904643569674-0.0000616674334308951i</v>
      </c>
      <c r="L1154" s="57" t="str">
        <f t="shared" si="333"/>
        <v>0.00075-9.84524426898908i</v>
      </c>
      <c r="M1154" s="57" t="str">
        <f t="shared" si="334"/>
        <v>0.00075-1.55124647095416i</v>
      </c>
      <c r="N1154" s="57">
        <f t="shared" si="335"/>
        <v>90.88772927755069</v>
      </c>
      <c r="O1154" s="57">
        <f t="shared" si="336"/>
        <v>47.33643721000422</v>
      </c>
      <c r="P1154" s="371">
        <f t="shared" si="337"/>
        <v>47.33643721000422</v>
      </c>
      <c r="Q1154" s="371">
        <f t="shared" si="338"/>
        <v>-89.11227072244931</v>
      </c>
      <c r="R1154" s="12">
        <f t="shared" si="339"/>
        <v>90.88772927755069</v>
      </c>
      <c r="S1154" s="57">
        <f t="shared" si="340"/>
        <v>6.7356946978454485E-2</v>
      </c>
      <c r="T1154" s="12">
        <f t="shared" si="323"/>
        <v>47.33643721000422</v>
      </c>
    </row>
    <row r="1155" spans="1:20" x14ac:dyDescent="0.3">
      <c r="A1155" s="57">
        <f t="shared" si="324"/>
        <v>424.82440107394734</v>
      </c>
      <c r="B1155" s="12">
        <f t="shared" si="341"/>
        <v>67.612903376972611</v>
      </c>
      <c r="C1155" s="57" t="str">
        <f t="shared" si="325"/>
        <v>3.60547295592312-231.805039893092i</v>
      </c>
      <c r="D1155" s="57" t="str">
        <f t="shared" si="326"/>
        <v>3.4708332134362-156.928228577982i</v>
      </c>
      <c r="E1155" s="57" t="str">
        <f t="shared" si="327"/>
        <v>162.469611669169+0.0403488901933566i</v>
      </c>
      <c r="F1155" s="57" t="str">
        <f t="shared" si="328"/>
        <v>3.07957951683318-2945.33796748346i</v>
      </c>
      <c r="G1155" s="57" t="str">
        <f t="shared" si="329"/>
        <v>0.999999979625008-0.000142740995852499i</v>
      </c>
      <c r="H1155" s="57" t="str">
        <f t="shared" si="330"/>
        <v>550.026010586066-0.778549833579167i</v>
      </c>
      <c r="I1155" s="57" t="str">
        <f t="shared" si="331"/>
        <v>-4.05717844506732-10968.3108106375i</v>
      </c>
      <c r="K1155" s="57" t="str">
        <f t="shared" si="332"/>
        <v>0.00909046097074505-0.0000619017451551391i</v>
      </c>
      <c r="L1155" s="57" t="str">
        <f t="shared" si="333"/>
        <v>0.00075-9.80797396791106i</v>
      </c>
      <c r="M1155" s="57" t="str">
        <f t="shared" si="334"/>
        <v>0.00075-1.54537404956581i</v>
      </c>
      <c r="N1155" s="57">
        <f t="shared" si="335"/>
        <v>90.891101104997418</v>
      </c>
      <c r="O1155" s="57">
        <f t="shared" si="336"/>
        <v>47.303508017749188</v>
      </c>
      <c r="P1155" s="371">
        <f t="shared" si="337"/>
        <v>47.303508017749188</v>
      </c>
      <c r="Q1155" s="371">
        <f t="shared" si="338"/>
        <v>-89.108898895002582</v>
      </c>
      <c r="R1155" s="12">
        <f t="shared" si="339"/>
        <v>90.891101104997418</v>
      </c>
      <c r="S1155" s="57">
        <f t="shared" si="340"/>
        <v>6.7612903376972608E-2</v>
      </c>
      <c r="T1155" s="12">
        <f t="shared" si="323"/>
        <v>47.303508017749188</v>
      </c>
    </row>
    <row r="1156" spans="1:20" x14ac:dyDescent="0.3">
      <c r="A1156" s="57">
        <f t="shared" si="324"/>
        <v>426.43873379802835</v>
      </c>
      <c r="B1156" s="12">
        <f t="shared" si="341"/>
        <v>67.869832409805113</v>
      </c>
      <c r="C1156" s="57" t="str">
        <f t="shared" si="325"/>
        <v>3.60547167673859-230.927694798489i</v>
      </c>
      <c r="D1156" s="57" t="str">
        <f t="shared" si="326"/>
        <v>3.47083321252326-156.334163668053i</v>
      </c>
      <c r="E1156" s="57" t="str">
        <f t="shared" si="327"/>
        <v>162.469612238069+0.0405022208930139i</v>
      </c>
      <c r="F1156" s="57" t="str">
        <f t="shared" si="328"/>
        <v>3.07957951635539-2934.18805621701i</v>
      </c>
      <c r="G1156" s="57" t="str">
        <f t="shared" si="329"/>
        <v>0.999999979469864-0.00014328341161451i</v>
      </c>
      <c r="H1156" s="57" t="str">
        <f t="shared" si="330"/>
        <v>550.02620863596-0.781510398429603i</v>
      </c>
      <c r="I1156" s="57" t="str">
        <f t="shared" si="331"/>
        <v>-4.05721556646824-10926.7930824318i</v>
      </c>
      <c r="K1156" s="57" t="str">
        <f t="shared" si="332"/>
        <v>0.00909045755874125-0.000062136946983332i</v>
      </c>
      <c r="L1156" s="57" t="str">
        <f t="shared" si="333"/>
        <v>0.00075-9.77084475783124i</v>
      </c>
      <c r="M1156" s="57" t="str">
        <f t="shared" si="334"/>
        <v>0.00075-1.53952385890198i</v>
      </c>
      <c r="N1156" s="57">
        <f t="shared" si="335"/>
        <v>90.894485727729389</v>
      </c>
      <c r="O1156" s="57">
        <f t="shared" si="336"/>
        <v>47.270578936867658</v>
      </c>
      <c r="P1156" s="371">
        <f t="shared" si="337"/>
        <v>47.270578936867658</v>
      </c>
      <c r="Q1156" s="371">
        <f t="shared" si="338"/>
        <v>-89.105514272270611</v>
      </c>
      <c r="R1156" s="12">
        <f t="shared" si="339"/>
        <v>90.894485727729389</v>
      </c>
      <c r="S1156" s="57">
        <f t="shared" si="340"/>
        <v>6.7869832409805111E-2</v>
      </c>
      <c r="T1156" s="12">
        <f t="shared" si="323"/>
        <v>47.270578936867658</v>
      </c>
    </row>
    <row r="1157" spans="1:20" x14ac:dyDescent="0.3">
      <c r="A1157" s="57">
        <f t="shared" si="324"/>
        <v>428.05920098646089</v>
      </c>
      <c r="B1157" s="12">
        <f t="shared" si="341"/>
        <v>68.127737772962377</v>
      </c>
      <c r="C1157" s="57" t="str">
        <f t="shared" si="325"/>
        <v>3.60547038781479-230.053671676158i</v>
      </c>
      <c r="D1157" s="57" t="str">
        <f t="shared" si="326"/>
        <v>3.47083321160335-155.742347677553i</v>
      </c>
      <c r="E1157" s="57" t="str">
        <f t="shared" si="327"/>
        <v>162.4696128113+0.0406561343055903i</v>
      </c>
      <c r="F1157" s="57" t="str">
        <f t="shared" si="328"/>
        <v>3.07957951587397-2923.08035423082i</v>
      </c>
      <c r="G1157" s="57" t="str">
        <f t="shared" si="329"/>
        <v>0.999999979313538-0.000143827888556161i</v>
      </c>
      <c r="H1157" s="57" t="str">
        <f t="shared" si="330"/>
        <v>550.026408193798-0.784482237178074i</v>
      </c>
      <c r="I1157" s="57" t="str">
        <f t="shared" si="331"/>
        <v>-4.05725297055111-10885.4325398118i</v>
      </c>
      <c r="K1157" s="57" t="str">
        <f t="shared" si="332"/>
        <v>0.00909045412075973-0.0000623730422946577i</v>
      </c>
      <c r="L1157" s="57" t="str">
        <f t="shared" si="333"/>
        <v>0.00075-9.73385610463362i</v>
      </c>
      <c r="M1157" s="57" t="str">
        <f t="shared" si="334"/>
        <v>0.00075-1.53369581480572i</v>
      </c>
      <c r="N1157" s="57">
        <f t="shared" si="335"/>
        <v>90.897883194166681</v>
      </c>
      <c r="O1157" s="57">
        <f t="shared" si="336"/>
        <v>47.23764996820664</v>
      </c>
      <c r="P1157" s="371">
        <f t="shared" si="337"/>
        <v>47.23764996820664</v>
      </c>
      <c r="Q1157" s="371">
        <f t="shared" si="338"/>
        <v>-89.102116805833319</v>
      </c>
      <c r="R1157" s="12">
        <f t="shared" si="339"/>
        <v>90.897883194166681</v>
      </c>
      <c r="S1157" s="57">
        <f t="shared" si="340"/>
        <v>6.8127737772962382E-2</v>
      </c>
      <c r="T1157" s="12">
        <f t="shared" si="323"/>
        <v>47.23764996820664</v>
      </c>
    </row>
    <row r="1158" spans="1:20" x14ac:dyDescent="0.3">
      <c r="A1158" s="57">
        <f t="shared" si="324"/>
        <v>429.68582595020951</v>
      </c>
      <c r="B1158" s="12">
        <f t="shared" si="341"/>
        <v>68.38662317649964</v>
      </c>
      <c r="C1158" s="57" t="str">
        <f t="shared" si="325"/>
        <v>3.60546908907766-229.182957952987i</v>
      </c>
      <c r="D1158" s="57" t="str">
        <f t="shared" si="326"/>
        <v>3.47083321067644-155.152772093012i</v>
      </c>
      <c r="E1158" s="57" t="str">
        <f t="shared" si="327"/>
        <v>162.469613388898+0.0408106326460399i</v>
      </c>
      <c r="F1158" s="57" t="str">
        <f t="shared" si="328"/>
        <v>3.0795795153889-2912.01470173688i</v>
      </c>
      <c r="G1158" s="57" t="str">
        <f t="shared" si="329"/>
        <v>0.999999979156022-0.000144374434509932i</v>
      </c>
      <c r="H1158" s="57" t="str">
        <f t="shared" si="330"/>
        <v>550.026609271064-0.78746539293728i</v>
      </c>
      <c r="I1158" s="57" t="str">
        <f t="shared" si="331"/>
        <v>-4.0572906594701-10844.2285877922i</v>
      </c>
      <c r="K1158" s="57" t="str">
        <f t="shared" si="332"/>
        <v>0.00909045065660266-0.0000626100344811039i</v>
      </c>
      <c r="L1158" s="57" t="str">
        <f t="shared" si="333"/>
        <v>0.00075-9.69700747622403i</v>
      </c>
      <c r="M1158" s="57" t="str">
        <f t="shared" si="334"/>
        <v>0.00075-1.52788983343866i</v>
      </c>
      <c r="N1158" s="57">
        <f t="shared" si="335"/>
        <v>90.901293552911199</v>
      </c>
      <c r="O1158" s="57">
        <f t="shared" si="336"/>
        <v>47.204721112619907</v>
      </c>
      <c r="P1158" s="371">
        <f t="shared" si="337"/>
        <v>47.204721112619907</v>
      </c>
      <c r="Q1158" s="371">
        <f t="shared" si="338"/>
        <v>-89.098706447088801</v>
      </c>
      <c r="R1158" s="12">
        <f t="shared" si="339"/>
        <v>90.901293552911199</v>
      </c>
      <c r="S1158" s="57">
        <f t="shared" si="340"/>
        <v>6.8386623176499642E-2</v>
      </c>
      <c r="T1158" s="12">
        <f t="shared" si="323"/>
        <v>47.204721112619907</v>
      </c>
    </row>
    <row r="1159" spans="1:20" x14ac:dyDescent="0.3">
      <c r="A1159" s="57">
        <f t="shared" si="324"/>
        <v>431.31863208882027</v>
      </c>
      <c r="B1159" s="12">
        <f t="shared" si="341"/>
        <v>68.646492344570333</v>
      </c>
      <c r="C1159" s="57" t="str">
        <f t="shared" si="325"/>
        <v>3.60546778045249-228.31554110346i</v>
      </c>
      <c r="D1159" s="57" t="str">
        <f t="shared" si="326"/>
        <v>3.47083320974249-154.565428433185i</v>
      </c>
      <c r="E1159" s="57" t="str">
        <f t="shared" si="327"/>
        <v>162.469613970894+0.040965718137738i</v>
      </c>
      <c r="F1159" s="57" t="str">
        <f t="shared" si="328"/>
        <v>3.07957951490012-2900.99093955206i</v>
      </c>
      <c r="G1159" s="57" t="str">
        <f t="shared" si="329"/>
        <v>0.999999978997307-0.000144923057338069i</v>
      </c>
      <c r="H1159" s="57" t="str">
        <f t="shared" si="330"/>
        <v>550.02681187932-0.790459908986663i</v>
      </c>
      <c r="I1159" s="57" t="str">
        <f t="shared" si="331"/>
        <v>-4.05732863539211-10803.1806336403i</v>
      </c>
      <c r="K1159" s="57" t="str">
        <f t="shared" si="332"/>
        <v>0.00909044716607087-0.0000628479269475132i</v>
      </c>
      <c r="L1159" s="57" t="str">
        <f t="shared" si="333"/>
        <v>0.00075-9.6602983425224i</v>
      </c>
      <c r="M1159" s="57" t="str">
        <f t="shared" si="334"/>
        <v>0.00075-1.52210583127979i</v>
      </c>
      <c r="N1159" s="57">
        <f t="shared" si="335"/>
        <v>90.9047168527471</v>
      </c>
      <c r="O1159" s="57">
        <f t="shared" si="336"/>
        <v>47.171792370967282</v>
      </c>
      <c r="P1159" s="371">
        <f t="shared" si="337"/>
        <v>47.171792370967282</v>
      </c>
      <c r="Q1159" s="371">
        <f t="shared" si="338"/>
        <v>-89.0952831472529</v>
      </c>
      <c r="R1159" s="12">
        <f t="shared" si="339"/>
        <v>90.9047168527471</v>
      </c>
      <c r="S1159" s="57">
        <f t="shared" si="340"/>
        <v>6.8646492344570334E-2</v>
      </c>
      <c r="T1159" s="12">
        <f t="shared" si="323"/>
        <v>47.171792370967282</v>
      </c>
    </row>
    <row r="1160" spans="1:20" x14ac:dyDescent="0.3">
      <c r="A1160" s="57">
        <f t="shared" si="324"/>
        <v>432.95764289075777</v>
      </c>
      <c r="B1160" s="12">
        <f t="shared" si="341"/>
        <v>68.907349015479696</v>
      </c>
      <c r="C1160" s="57" t="str">
        <f t="shared" si="325"/>
        <v>3.60546646186394-227.451408649495i</v>
      </c>
      <c r="D1160" s="57" t="str">
        <f t="shared" si="326"/>
        <v>3.47083320880141-153.980308248938i</v>
      </c>
      <c r="E1160" s="57" t="str">
        <f t="shared" si="327"/>
        <v>162.469614557322+0.0411213930125197i</v>
      </c>
      <c r="F1160" s="57" t="str">
        <f t="shared" si="328"/>
        <v>3.07957951440761-2890.00890909583i</v>
      </c>
      <c r="G1160" s="57" t="str">
        <f t="shared" si="329"/>
        <v>0.999999978837383-0.000145473764932689i</v>
      </c>
      <c r="H1160" s="57" t="str">
        <f t="shared" si="330"/>
        <v>550.027016030227-0.793465828773499i</v>
      </c>
      <c r="I1160" s="57" t="str">
        <f t="shared" si="331"/>
        <v>-4.05736690050459-10762.2880868674i</v>
      </c>
      <c r="K1160" s="57" t="str">
        <f t="shared" si="332"/>
        <v>0.00909044364896351-0.000063086723111626i</v>
      </c>
      <c r="L1160" s="57" t="str">
        <f t="shared" si="333"/>
        <v>0.00075-9.62372817545567i</v>
      </c>
      <c r="M1160" s="57" t="str">
        <f t="shared" si="334"/>
        <v>0.00075-1.51634372512432i</v>
      </c>
      <c r="N1160" s="57">
        <f t="shared" si="335"/>
        <v>90.908153142641581</v>
      </c>
      <c r="O1160" s="57">
        <f t="shared" si="336"/>
        <v>47.138863744115412</v>
      </c>
      <c r="P1160" s="371">
        <f t="shared" si="337"/>
        <v>47.138863744115412</v>
      </c>
      <c r="Q1160" s="371">
        <f t="shared" si="338"/>
        <v>-89.091846857358419</v>
      </c>
      <c r="R1160" s="12">
        <f t="shared" si="339"/>
        <v>90.908153142641581</v>
      </c>
      <c r="S1160" s="57">
        <f t="shared" si="340"/>
        <v>6.8907349015479694E-2</v>
      </c>
      <c r="T1160" s="12">
        <f t="shared" si="323"/>
        <v>47.138863744115412</v>
      </c>
    </row>
    <row r="1161" spans="1:20" x14ac:dyDescent="0.3">
      <c r="A1161" s="57">
        <f t="shared" si="324"/>
        <v>434.60288193374265</v>
      </c>
      <c r="B1161" s="12">
        <f t="shared" si="341"/>
        <v>69.16919694173852</v>
      </c>
      <c r="C1161" s="57" t="str">
        <f t="shared" si="325"/>
        <v>3.60546513323624-226.590548160256i</v>
      </c>
      <c r="D1161" s="57" t="str">
        <f t="shared" si="326"/>
        <v>3.47083320785317-153.39740312312i</v>
      </c>
      <c r="E1161" s="57" t="str">
        <f t="shared" si="327"/>
        <v>162.469615148218+0.0412776595107059i</v>
      </c>
      <c r="F1161" s="57" t="str">
        <f t="shared" si="328"/>
        <v>3.07957951391139-2879.06845238801i</v>
      </c>
      <c r="G1161" s="57" t="str">
        <f t="shared" si="329"/>
        <v>0.999999978676242-0.000146026565215903i</v>
      </c>
      <c r="H1161" s="57" t="str">
        <f t="shared" si="330"/>
        <v>550.027221735533-0.796483195913305i</v>
      </c>
      <c r="I1161" s="57" t="str">
        <f t="shared" si="331"/>
        <v>-4.05740545701085-10721.5503592206i</v>
      </c>
      <c r="K1161" s="57" t="str">
        <f t="shared" si="332"/>
        <v>0.00909044010507821-0.0000633264264041326i</v>
      </c>
      <c r="L1161" s="57" t="str">
        <f t="shared" si="333"/>
        <v>0.00075-9.5872964489497i</v>
      </c>
      <c r="M1161" s="57" t="str">
        <f t="shared" si="334"/>
        <v>0.00075-1.51060343208241i</v>
      </c>
      <c r="N1161" s="57">
        <f t="shared" si="335"/>
        <v>90.911602471745539</v>
      </c>
      <c r="O1161" s="57">
        <f t="shared" si="336"/>
        <v>47.105935232937512</v>
      </c>
      <c r="P1161" s="371">
        <f t="shared" si="337"/>
        <v>47.105935232937512</v>
      </c>
      <c r="Q1161" s="371">
        <f t="shared" si="338"/>
        <v>-89.088397528254461</v>
      </c>
      <c r="R1161" s="12">
        <f t="shared" si="339"/>
        <v>90.911602471745539</v>
      </c>
      <c r="S1161" s="57">
        <f t="shared" si="340"/>
        <v>6.9169196941738523E-2</v>
      </c>
      <c r="T1161" s="12">
        <f t="shared" si="323"/>
        <v>47.105935232937512</v>
      </c>
    </row>
    <row r="1162" spans="1:20" x14ac:dyDescent="0.3">
      <c r="A1162" s="57">
        <f t="shared" si="324"/>
        <v>436.25437288509085</v>
      </c>
      <c r="B1162" s="12">
        <f t="shared" si="341"/>
        <v>69.432039890117125</v>
      </c>
      <c r="C1162" s="57" t="str">
        <f t="shared" si="325"/>
        <v>3.6054637944929-225.732947251971i</v>
      </c>
      <c r="D1162" s="57" t="str">
        <f t="shared" si="326"/>
        <v>3.47083320689772-152.816704670445i</v>
      </c>
      <c r="E1162" s="57" t="str">
        <f t="shared" si="327"/>
        <v>162.469615743612+0.0414345198811388i</v>
      </c>
      <c r="F1162" s="57" t="str">
        <f t="shared" si="328"/>
        <v>3.07957951341135-2868.16941204646i</v>
      </c>
      <c r="G1162" s="57" t="str">
        <f t="shared" si="329"/>
        <v>0.999999978513873-0.000146581466139923i</v>
      </c>
      <c r="H1162" s="57" t="str">
        <f t="shared" si="330"/>
        <v>550.027429007065-0.799512054190355i</v>
      </c>
      <c r="I1162" s="57" t="str">
        <f t="shared" si="331"/>
        <v>-4.0574443071277-10680.966864674i</v>
      </c>
      <c r="K1162" s="57" t="str">
        <f t="shared" si="332"/>
        <v>0.00909043653421123-0.0000635670402687245i</v>
      </c>
      <c r="L1162" s="57" t="str">
        <f t="shared" si="333"/>
        <v>0.00075-9.55100263892176i</v>
      </c>
      <c r="M1162" s="57" t="str">
        <f t="shared" si="334"/>
        <v>0.00075-1.50488486957801i</v>
      </c>
      <c r="N1162" s="57">
        <f t="shared" si="335"/>
        <v>90.91506488939423</v>
      </c>
      <c r="O1162" s="57">
        <f t="shared" si="336"/>
        <v>47.073006838313212</v>
      </c>
      <c r="P1162" s="371">
        <f t="shared" si="337"/>
        <v>47.073006838313212</v>
      </c>
      <c r="Q1162" s="371">
        <f t="shared" si="338"/>
        <v>-89.08493511060577</v>
      </c>
      <c r="R1162" s="12">
        <f t="shared" si="339"/>
        <v>90.91506488939423</v>
      </c>
      <c r="S1162" s="57">
        <f t="shared" si="340"/>
        <v>6.943203989011712E-2</v>
      </c>
      <c r="T1162" s="12">
        <f t="shared" si="323"/>
        <v>47.073006838313212</v>
      </c>
    </row>
    <row r="1163" spans="1:20" x14ac:dyDescent="0.3">
      <c r="A1163" s="57">
        <f t="shared" si="324"/>
        <v>437.91213950205423</v>
      </c>
      <c r="B1163" s="12">
        <f t="shared" si="341"/>
        <v>69.695881641699572</v>
      </c>
      <c r="C1163" s="57" t="str">
        <f t="shared" si="325"/>
        <v>3.60546244555697-224.878593587765i</v>
      </c>
      <c r="D1163" s="57" t="str">
        <f t="shared" si="326"/>
        <v>3.47083320593498-152.238204537371i</v>
      </c>
      <c r="E1163" s="57" t="str">
        <f t="shared" si="327"/>
        <v>162.469616343542+0.0415919763812164i</v>
      </c>
      <c r="F1163" s="57" t="str">
        <f t="shared" si="328"/>
        <v>3.07957951290751-2857.3116312848i</v>
      </c>
      <c r="G1163" s="57" t="str">
        <f t="shared" si="329"/>
        <v>0.999999978350268-0.000147138475687181i</v>
      </c>
      <c r="H1163" s="57" t="str">
        <f t="shared" si="330"/>
        <v>550.027637856748-0.802552447558762i</v>
      </c>
      <c r="I1163" s="57" t="str">
        <f t="shared" si="331"/>
        <v>-4.05748345309199-10640.5370194201i</v>
      </c>
      <c r="K1163" s="57" t="str">
        <f t="shared" si="332"/>
        <v>0.00909043293615715-0.0000638085681621372i</v>
      </c>
      <c r="L1163" s="57" t="str">
        <f t="shared" si="333"/>
        <v>0.00075-9.51484622327334i</v>
      </c>
      <c r="M1163" s="57" t="str">
        <f t="shared" si="334"/>
        <v>0.00075-1.49918795534769i</v>
      </c>
      <c r="N1163" s="57">
        <f t="shared" si="335"/>
        <v>90.918540445107922</v>
      </c>
      <c r="O1163" s="57">
        <f t="shared" si="336"/>
        <v>47.040078561129157</v>
      </c>
      <c r="P1163" s="371">
        <f t="shared" si="337"/>
        <v>47.040078561129157</v>
      </c>
      <c r="Q1163" s="371">
        <f t="shared" si="338"/>
        <v>-89.081459554892078</v>
      </c>
      <c r="R1163" s="12">
        <f t="shared" si="339"/>
        <v>90.918540445107922</v>
      </c>
      <c r="S1163" s="57">
        <f t="shared" si="340"/>
        <v>6.969588164169957E-2</v>
      </c>
      <c r="T1163" s="12">
        <f t="shared" si="323"/>
        <v>47.040078561129157</v>
      </c>
    </row>
    <row r="1164" spans="1:20" x14ac:dyDescent="0.3">
      <c r="A1164" s="57">
        <f t="shared" si="324"/>
        <v>439.57620563216204</v>
      </c>
      <c r="B1164" s="12">
        <f t="shared" si="341"/>
        <v>69.960725991938034</v>
      </c>
      <c r="C1164" s="57" t="str">
        <f t="shared" si="325"/>
        <v>3.60546108635077-224.027474877468i</v>
      </c>
      <c r="D1164" s="57" t="str">
        <f t="shared" si="326"/>
        <v>3.47083320496492-151.66189440198i</v>
      </c>
      <c r="E1164" s="57" t="str">
        <f t="shared" si="327"/>
        <v>162.469616948038+0.0417500312769178i</v>
      </c>
      <c r="F1164" s="57" t="str">
        <f t="shared" si="328"/>
        <v>3.07957951239982-2846.49495391023i</v>
      </c>
      <c r="G1164" s="57" t="str">
        <f t="shared" si="329"/>
        <v>0.999999978185418-0.000147697601870444i</v>
      </c>
      <c r="H1164" s="57" t="str">
        <f t="shared" si="330"/>
        <v>550.027848296601-0.805604420142906i</v>
      </c>
      <c r="I1164" s="57" t="str">
        <f t="shared" si="331"/>
        <v>-4.05752289715706-10600.2602418624i</v>
      </c>
      <c r="K1164" s="57" t="str">
        <f t="shared" si="332"/>
        <v>0.00909042931070896-0.0000640510135542033i</v>
      </c>
      <c r="L1164" s="57" t="str">
        <f t="shared" si="333"/>
        <v>0.00075-9.47882668188217i</v>
      </c>
      <c r="M1164" s="57" t="str">
        <f t="shared" si="334"/>
        <v>0.00075-1.49351260743942i</v>
      </c>
      <c r="N1164" s="57">
        <f t="shared" si="335"/>
        <v>90.922029188592603</v>
      </c>
      <c r="O1164" s="57">
        <f t="shared" si="336"/>
        <v>47.00715040227837</v>
      </c>
      <c r="P1164" s="371">
        <f t="shared" si="337"/>
        <v>47.00715040227837</v>
      </c>
      <c r="Q1164" s="371">
        <f t="shared" si="338"/>
        <v>-89.077970811407397</v>
      </c>
      <c r="R1164" s="12">
        <f t="shared" si="339"/>
        <v>90.922029188592603</v>
      </c>
      <c r="S1164" s="57">
        <f t="shared" si="340"/>
        <v>6.9960725991938033E-2</v>
      </c>
      <c r="T1164" s="12">
        <f t="shared" si="323"/>
        <v>47.00715040227837</v>
      </c>
    </row>
    <row r="1165" spans="1:20" x14ac:dyDescent="0.3">
      <c r="A1165" s="57">
        <f t="shared" si="324"/>
        <v>441.24659521356421</v>
      </c>
      <c r="B1165" s="12">
        <f t="shared" si="341"/>
        <v>70.226576750707395</v>
      </c>
      <c r="C1165" s="57" t="str">
        <f t="shared" si="325"/>
        <v>3.60545971679618-223.179578877454i</v>
      </c>
      <c r="D1165" s="57" t="str">
        <f t="shared" si="326"/>
        <v>3.47083320398745-151.087765973856i</v>
      </c>
      <c r="E1165" s="57" t="str">
        <f t="shared" si="327"/>
        <v>162.46961755714+0.0419086868428449i</v>
      </c>
      <c r="F1165" s="57" t="str">
        <f t="shared" si="328"/>
        <v>3.07957951188829-2835.71922432122i</v>
      </c>
      <c r="G1165" s="57" t="str">
        <f t="shared" si="329"/>
        <v>0.999999978019312-0.000148258852732926i</v>
      </c>
      <c r="H1165" s="57" t="str">
        <f t="shared" si="330"/>
        <v>550.02806033873-0.808668016238204i</v>
      </c>
      <c r="I1165" s="57" t="str">
        <f t="shared" si="331"/>
        <v>-4.05756264159383-10560.1359526057i</v>
      </c>
      <c r="K1165" s="57" t="str">
        <f t="shared" si="332"/>
        <v>0.00909042565765811-0.0000642943799279007i</v>
      </c>
      <c r="L1165" s="57" t="str">
        <f t="shared" si="333"/>
        <v>0.00075-9.44294349659516i</v>
      </c>
      <c r="M1165" s="57" t="str">
        <f t="shared" si="334"/>
        <v>0.00075-1.48785874421142i</v>
      </c>
      <c r="N1165" s="57">
        <f t="shared" si="335"/>
        <v>90.925531169740637</v>
      </c>
      <c r="O1165" s="57">
        <f t="shared" si="336"/>
        <v>46.974222362660996</v>
      </c>
      <c r="P1165" s="371">
        <f t="shared" si="337"/>
        <v>46.974222362660996</v>
      </c>
      <c r="Q1165" s="371">
        <f t="shared" si="338"/>
        <v>-89.074468830259363</v>
      </c>
      <c r="R1165" s="12">
        <f t="shared" si="339"/>
        <v>90.925531169740637</v>
      </c>
      <c r="S1165" s="57">
        <f t="shared" si="340"/>
        <v>7.0226576750707398E-2</v>
      </c>
      <c r="T1165" s="12">
        <f t="shared" si="323"/>
        <v>46.974222362660996</v>
      </c>
    </row>
    <row r="1166" spans="1:20" x14ac:dyDescent="0.3">
      <c r="A1166" s="57">
        <f t="shared" si="324"/>
        <v>442.9233322753758</v>
      </c>
      <c r="B1166" s="12">
        <f t="shared" si="341"/>
        <v>70.493437742360086</v>
      </c>
      <c r="C1166" s="57" t="str">
        <f t="shared" si="325"/>
        <v>3.60545833681445-222.334893390449i</v>
      </c>
      <c r="D1166" s="57" t="str">
        <f t="shared" si="326"/>
        <v>3.47083320300255-150.515810993969i</v>
      </c>
      <c r="E1166" s="57" t="str">
        <f t="shared" si="327"/>
        <v>162.469618170881+0.0420679453622488i</v>
      </c>
      <c r="F1166" s="57" t="str">
        <f t="shared" si="328"/>
        <v>3.07957951137286-2824.98428750526i</v>
      </c>
      <c r="G1166" s="57" t="str">
        <f t="shared" si="329"/>
        <v>0.999999977851942-0.000148822236348402i</v>
      </c>
      <c r="H1166" s="57" t="str">
        <f t="shared" si="330"/>
        <v>550.028273995335-0.811743280311696i</v>
      </c>
      <c r="I1166" s="57" t="str">
        <f t="shared" si="331"/>
        <v>-4.05760268868926-10520.1635744487i</v>
      </c>
      <c r="K1166" s="57" t="str">
        <f t="shared" si="332"/>
        <v>0.00909042197679447-0.0000645386707794031i</v>
      </c>
      <c r="L1166" s="57" t="str">
        <f t="shared" si="333"/>
        <v>0.00075-9.4071961512205i</v>
      </c>
      <c r="M1166" s="57" t="str">
        <f t="shared" si="334"/>
        <v>0.00075-1.48222628433096i</v>
      </c>
      <c r="N1166" s="57">
        <f t="shared" si="335"/>
        <v>90.929046438631488</v>
      </c>
      <c r="O1166" s="57">
        <f t="shared" si="336"/>
        <v>46.941294443183736</v>
      </c>
      <c r="P1166" s="371">
        <f t="shared" si="337"/>
        <v>46.941294443183736</v>
      </c>
      <c r="Q1166" s="371">
        <f t="shared" si="338"/>
        <v>-89.070953561368512</v>
      </c>
      <c r="R1166" s="12">
        <f t="shared" si="339"/>
        <v>90.929046438631488</v>
      </c>
      <c r="S1166" s="57">
        <f t="shared" si="340"/>
        <v>7.0493437742360082E-2</v>
      </c>
      <c r="T1166" s="12">
        <f t="shared" si="323"/>
        <v>46.941294443183736</v>
      </c>
    </row>
    <row r="1167" spans="1:20" x14ac:dyDescent="0.3">
      <c r="A1167" s="57">
        <f t="shared" si="324"/>
        <v>444.60644093802227</v>
      </c>
      <c r="B1167" s="12">
        <f t="shared" si="341"/>
        <v>70.76131280578106</v>
      </c>
      <c r="C1167" s="57" t="str">
        <f t="shared" si="325"/>
        <v>3.60545694632615-221.493406265367i</v>
      </c>
      <c r="D1167" s="57" t="str">
        <f t="shared" si="326"/>
        <v>3.47083320201017-149.946021234555i</v>
      </c>
      <c r="E1167" s="57" t="str">
        <f t="shared" si="327"/>
        <v>162.469618789295+0.0422278091270677i</v>
      </c>
      <c r="F1167" s="57" t="str">
        <f t="shared" si="328"/>
        <v>3.07957951085352-2814.28998903669i</v>
      </c>
      <c r="G1167" s="57" t="str">
        <f t="shared" si="329"/>
        <v>0.999999977683296-0.000149387760821333i</v>
      </c>
      <c r="H1167" s="57" t="str">
        <f t="shared" si="330"/>
        <v>550.028489278705-0.814830257002844i</v>
      </c>
      <c r="I1167" s="57" t="str">
        <f t="shared" si="331"/>
        <v>-4.05764304074857-10480.3425323752i</v>
      </c>
      <c r="K1167" s="57" t="str">
        <f t="shared" si="332"/>
        <v>0.00909041826790631-0.0000647838896181286i</v>
      </c>
      <c r="L1167" s="57" t="str">
        <f t="shared" si="333"/>
        <v>0.00075-9.37158413152073i</v>
      </c>
      <c r="M1167" s="57" t="str">
        <f t="shared" si="334"/>
        <v>0.00075-1.47661514677322i</v>
      </c>
      <c r="N1167" s="57">
        <f t="shared" si="335"/>
        <v>90.932575045532289</v>
      </c>
      <c r="O1167" s="57">
        <f t="shared" si="336"/>
        <v>46.908366644760292</v>
      </c>
      <c r="P1167" s="371">
        <f t="shared" si="337"/>
        <v>46.908366644760292</v>
      </c>
      <c r="Q1167" s="371">
        <f t="shared" si="338"/>
        <v>-89.067424954467711</v>
      </c>
      <c r="R1167" s="12">
        <f t="shared" si="339"/>
        <v>90.932575045532289</v>
      </c>
      <c r="S1167" s="57">
        <f t="shared" si="340"/>
        <v>7.076131280578106E-2</v>
      </c>
      <c r="T1167" s="12">
        <f t="shared" si="323"/>
        <v>46.908366644760292</v>
      </c>
    </row>
    <row r="1168" spans="1:20" x14ac:dyDescent="0.3">
      <c r="A1168" s="57">
        <f t="shared" si="324"/>
        <v>446.29594541358676</v>
      </c>
      <c r="B1168" s="12">
        <f t="shared" si="341"/>
        <v>71.030205794443035</v>
      </c>
      <c r="C1168" s="57" t="str">
        <f t="shared" si="325"/>
        <v>3.60545554525126-220.655105397132i</v>
      </c>
      <c r="D1168" s="57" t="str">
        <f t="shared" si="326"/>
        <v>3.4708332010102-149.378388498997i</v>
      </c>
      <c r="E1168" s="57" t="str">
        <f t="shared" si="327"/>
        <v>162.469619412418+0.0423882804379535i</v>
      </c>
      <c r="F1168" s="57" t="str">
        <f t="shared" si="328"/>
        <v>3.07957951033022-2803.63617507444i</v>
      </c>
      <c r="G1168" s="57" t="str">
        <f t="shared" si="329"/>
        <v>0.999999977513367-0.000149955434286972i</v>
      </c>
      <c r="H1168" s="57" t="str">
        <f t="shared" si="330"/>
        <v>550.028706201226-0.817928991124147i</v>
      </c>
      <c r="I1168" s="57" t="str">
        <f t="shared" si="331"/>
        <v>-4.05768370009384-10440.6722535462i</v>
      </c>
      <c r="K1168" s="57" t="str">
        <f t="shared" si="332"/>
        <v>0.00909041453078032-0.0000650300399667903i</v>
      </c>
      <c r="L1168" s="57" t="str">
        <f t="shared" si="333"/>
        <v>0.00075-9.33610692520491i</v>
      </c>
      <c r="M1168" s="57" t="str">
        <f t="shared" si="334"/>
        <v>0.00075-1.4710252508201i</v>
      </c>
      <c r="N1168" s="57">
        <f t="shared" si="335"/>
        <v>90.936117040898651</v>
      </c>
      <c r="O1168" s="57">
        <f t="shared" si="336"/>
        <v>46.875438968311329</v>
      </c>
      <c r="P1168" s="371">
        <f t="shared" si="337"/>
        <v>46.875438968311329</v>
      </c>
      <c r="Q1168" s="371">
        <f t="shared" si="338"/>
        <v>-89.063882959101349</v>
      </c>
      <c r="R1168" s="12">
        <f t="shared" si="339"/>
        <v>90.936117040898651</v>
      </c>
      <c r="S1168" s="57">
        <f t="shared" si="340"/>
        <v>7.1030205794443038E-2</v>
      </c>
      <c r="T1168" s="12">
        <f t="shared" si="323"/>
        <v>46.875438968311329</v>
      </c>
    </row>
    <row r="1169" spans="1:20" x14ac:dyDescent="0.3">
      <c r="A1169" s="57">
        <f t="shared" si="324"/>
        <v>447.99187000615842</v>
      </c>
      <c r="B1169" s="12">
        <f t="shared" si="341"/>
        <v>71.300120576461921</v>
      </c>
      <c r="C1169" s="57" t="str">
        <f t="shared" si="325"/>
        <v>3.60545413350931-219.819978726507i</v>
      </c>
      <c r="D1169" s="57" t="str">
        <f t="shared" si="326"/>
        <v>3.47083320000264-148.812904621708i</v>
      </c>
      <c r="E1169" s="57" t="str">
        <f t="shared" si="327"/>
        <v>162.469620040289+0.0425493616043104i</v>
      </c>
      <c r="F1169" s="57" t="str">
        <f t="shared" si="328"/>
        <v>3.07957950980292-2793.02269235982i</v>
      </c>
      <c r="G1169" s="57" t="str">
        <f t="shared" si="329"/>
        <v>0.999999977342144-0.000150525264911489i</v>
      </c>
      <c r="H1169" s="57" t="str">
        <f t="shared" si="330"/>
        <v>550.028924775379-0.821039527661966i</v>
      </c>
      <c r="I1169" s="57" t="str">
        <f t="shared" si="331"/>
        <v>-4.05772466906644-10401.1521672914i</v>
      </c>
      <c r="K1169" s="57" t="str">
        <f t="shared" si="332"/>
        <v>0.00909041076520148-0.0000652771253614448i</v>
      </c>
      <c r="L1169" s="57" t="str">
        <f t="shared" si="333"/>
        <v>0.00075-9.30076402192162i</v>
      </c>
      <c r="M1169" s="57" t="str">
        <f t="shared" si="334"/>
        <v>0.00075-1.46545651605908i</v>
      </c>
      <c r="N1169" s="57">
        <f t="shared" si="335"/>
        <v>90.939672475375346</v>
      </c>
      <c r="O1169" s="57">
        <f t="shared" si="336"/>
        <v>46.842511414764687</v>
      </c>
      <c r="P1169" s="371">
        <f t="shared" si="337"/>
        <v>46.842511414764687</v>
      </c>
      <c r="Q1169" s="371">
        <f t="shared" si="338"/>
        <v>-89.060327524624654</v>
      </c>
      <c r="R1169" s="12">
        <f t="shared" si="339"/>
        <v>90.939672475375346</v>
      </c>
      <c r="S1169" s="57">
        <f t="shared" si="340"/>
        <v>7.1300120576461928E-2</v>
      </c>
      <c r="T1169" s="12">
        <f t="shared" si="323"/>
        <v>46.842511414764687</v>
      </c>
    </row>
    <row r="1170" spans="1:20" x14ac:dyDescent="0.3">
      <c r="A1170" s="57">
        <f t="shared" si="324"/>
        <v>449.69423911218183</v>
      </c>
      <c r="B1170" s="12">
        <f t="shared" si="341"/>
        <v>71.571061034652473</v>
      </c>
      <c r="C1170" s="57" t="str">
        <f t="shared" si="325"/>
        <v>3.60545271101898-218.988014239907i</v>
      </c>
      <c r="D1170" s="57" t="str">
        <f t="shared" si="326"/>
        <v>3.47083319898739-148.249561468012i</v>
      </c>
      <c r="E1170" s="57" t="str">
        <f t="shared" si="327"/>
        <v>162.46962067294+0.0427110549443304i</v>
      </c>
      <c r="F1170" s="57" t="str">
        <f t="shared" si="328"/>
        <v>3.07957950927161-2782.44938821431i</v>
      </c>
      <c r="G1170" s="57" t="str">
        <f t="shared" si="329"/>
        <v>0.999999977169617-0.000151097260892085i</v>
      </c>
      <c r="H1170" s="57" t="str">
        <f t="shared" si="330"/>
        <v>550.029145013737-0.824161911777004i</v>
      </c>
      <c r="I1170" s="57" t="str">
        <f t="shared" si="331"/>
        <v>-4.05776595002298-10361.781705101i</v>
      </c>
      <c r="K1170" s="57" t="str">
        <f t="shared" si="332"/>
        <v>0.00909040697095325-0.0000655251493515455i</v>
      </c>
      <c r="L1170" s="57" t="str">
        <f t="shared" si="333"/>
        <v>0.00075-9.26555491325124i</v>
      </c>
      <c r="M1170" s="57" t="str">
        <f t="shared" si="334"/>
        <v>0.00075-1.45990886238203i</v>
      </c>
      <c r="N1170" s="57">
        <f t="shared" si="335"/>
        <v>90.943241399796847</v>
      </c>
      <c r="O1170" s="57">
        <f t="shared" si="336"/>
        <v>46.809583985054807</v>
      </c>
      <c r="P1170" s="371">
        <f t="shared" si="337"/>
        <v>46.809583985054807</v>
      </c>
      <c r="Q1170" s="371">
        <f t="shared" si="338"/>
        <v>-89.056758600203153</v>
      </c>
      <c r="R1170" s="12">
        <f t="shared" si="339"/>
        <v>90.943241399796847</v>
      </c>
      <c r="S1170" s="57">
        <f t="shared" si="340"/>
        <v>7.1571061034652467E-2</v>
      </c>
      <c r="T1170" s="12">
        <f t="shared" si="323"/>
        <v>46.809583985054807</v>
      </c>
    </row>
    <row r="1171" spans="1:20" x14ac:dyDescent="0.3">
      <c r="A1171" s="57">
        <f t="shared" si="324"/>
        <v>451.40307722080814</v>
      </c>
      <c r="B1171" s="12">
        <f t="shared" si="341"/>
        <v>71.84303106658416</v>
      </c>
      <c r="C1171" s="57" t="str">
        <f t="shared" si="325"/>
        <v>3.60545127769853-218.159199969242i</v>
      </c>
      <c r="D1171" s="57" t="str">
        <f t="shared" si="326"/>
        <v>3.47083319796444-147.688350934028i</v>
      </c>
      <c r="E1171" s="57" t="str">
        <f t="shared" si="327"/>
        <v>162.469621310409+0.0428733627850157i</v>
      </c>
      <c r="F1171" s="57" t="str">
        <f t="shared" si="328"/>
        <v>3.07957950873623-2771.91611053739i</v>
      </c>
      <c r="G1171" s="57" t="str">
        <f t="shared" si="329"/>
        <v>0.999999976995777-0.000151671430457108i</v>
      </c>
      <c r="H1171" s="57" t="str">
        <f t="shared" si="330"/>
        <v>550.029366928969-0.827296188805237i</v>
      </c>
      <c r="I1171" s="57" t="str">
        <f t="shared" si="331"/>
        <v>-4.05780754534011-10322.5603006178i</v>
      </c>
      <c r="K1171" s="57" t="str">
        <f t="shared" si="332"/>
        <v>0.00909040314781736-0.0000657741154999898i</v>
      </c>
      <c r="L1171" s="57" t="str">
        <f t="shared" si="333"/>
        <v>0.00075-9.23047909269901i</v>
      </c>
      <c r="M1171" s="57" t="str">
        <f t="shared" si="334"/>
        <v>0.00075-1.45438220998409i</v>
      </c>
      <c r="N1171" s="57">
        <f t="shared" si="335"/>
        <v>90.946823865188236</v>
      </c>
      <c r="O1171" s="57">
        <f t="shared" si="336"/>
        <v>46.776656680123523</v>
      </c>
      <c r="P1171" s="371">
        <f t="shared" si="337"/>
        <v>46.776656680123523</v>
      </c>
      <c r="Q1171" s="371">
        <f t="shared" si="338"/>
        <v>-89.053176134811764</v>
      </c>
      <c r="R1171" s="12">
        <f t="shared" si="339"/>
        <v>90.946823865188236</v>
      </c>
      <c r="S1171" s="57">
        <f t="shared" si="340"/>
        <v>7.1843031066584156E-2</v>
      </c>
      <c r="T1171" s="12">
        <f t="shared" si="323"/>
        <v>46.776656680123523</v>
      </c>
    </row>
    <row r="1172" spans="1:20" x14ac:dyDescent="0.3">
      <c r="A1172" s="57">
        <f t="shared" si="324"/>
        <v>453.1184089142472</v>
      </c>
      <c r="B1172" s="12">
        <f t="shared" si="341"/>
        <v>72.116034584637177</v>
      </c>
      <c r="C1172" s="57" t="str">
        <f t="shared" si="325"/>
        <v>3.60544983346551-217.333523991744i</v>
      </c>
      <c r="D1172" s="57" t="str">
        <f t="shared" si="326"/>
        <v>3.47083319693369-147.129264946555i</v>
      </c>
      <c r="E1172" s="57" t="str">
        <f t="shared" si="327"/>
        <v>162.469621952735+0.0430362874622264i</v>
      </c>
      <c r="F1172" s="57" t="str">
        <f t="shared" si="328"/>
        <v>3.0795795081968-2761.42270780432i</v>
      </c>
      <c r="G1172" s="57" t="str">
        <f t="shared" si="329"/>
        <v>0.999999976820612-0.000152247781866177i</v>
      </c>
      <c r="H1172" s="57" t="str">
        <f t="shared" si="330"/>
        <v>550.029590533842-0.830442404258492i</v>
      </c>
      <c r="I1172" s="57" t="str">
        <f t="shared" si="331"/>
        <v>-4.05784945741158-10283.4873896285i</v>
      </c>
      <c r="K1172" s="57" t="str">
        <f t="shared" si="332"/>
        <v>0.0090903992955739-0.0000660240273831715i</v>
      </c>
      <c r="L1172" s="57" t="str">
        <f t="shared" si="333"/>
        <v>0.00075-9.19553605568743i</v>
      </c>
      <c r="M1172" s="57" t="str">
        <f t="shared" si="334"/>
        <v>0.00075-1.44887647936251i</v>
      </c>
      <c r="N1172" s="57">
        <f t="shared" si="335"/>
        <v>90.950419922765647</v>
      </c>
      <c r="O1172" s="57">
        <f t="shared" si="336"/>
        <v>46.743729500919969</v>
      </c>
      <c r="P1172" s="371">
        <f t="shared" si="337"/>
        <v>46.743729500919969</v>
      </c>
      <c r="Q1172" s="371">
        <f t="shared" si="338"/>
        <v>-89.049580077234353</v>
      </c>
      <c r="R1172" s="12">
        <f t="shared" si="339"/>
        <v>90.950419922765647</v>
      </c>
      <c r="S1172" s="57">
        <f t="shared" si="340"/>
        <v>7.2116034584637181E-2</v>
      </c>
      <c r="T1172" s="12">
        <f t="shared" si="323"/>
        <v>46.743729500919969</v>
      </c>
    </row>
    <row r="1173" spans="1:20" x14ac:dyDescent="0.3">
      <c r="A1173" s="57">
        <f t="shared" si="324"/>
        <v>454.84025886812134</v>
      </c>
      <c r="B1173" s="12">
        <f t="shared" si="341"/>
        <v>72.390075516058801</v>
      </c>
      <c r="C1173" s="57" t="str">
        <f t="shared" si="325"/>
        <v>3.60544837823673-216.510974429778i</v>
      </c>
      <c r="D1173" s="57" t="str">
        <f t="shared" si="326"/>
        <v>3.47083319589509-146.572295462954i</v>
      </c>
      <c r="E1173" s="57" t="str">
        <f t="shared" si="327"/>
        <v>162.46962259995+0.0431998313207027i</v>
      </c>
      <c r="F1173" s="57" t="str">
        <f t="shared" si="328"/>
        <v>3.07957950765329-2750.96902906398i</v>
      </c>
      <c r="G1173" s="57" t="str">
        <f t="shared" si="329"/>
        <v>0.999999976644114-0.000152826323410295i</v>
      </c>
      <c r="H1173" s="57" t="str">
        <f t="shared" si="330"/>
        <v>550.029815841225-0.833600603825288i</v>
      </c>
      <c r="I1173" s="57" t="str">
        <f t="shared" si="331"/>
        <v>-4.05789168865132-10244.5624100565i</v>
      </c>
      <c r="K1173" s="57" t="str">
        <f t="shared" si="332"/>
        <v>0.00909039541400122-0.0000662748885910297i</v>
      </c>
      <c r="L1173" s="57" t="str">
        <f t="shared" si="333"/>
        <v>0.00075-9.16072529954912i</v>
      </c>
      <c r="M1173" s="57" t="str">
        <f t="shared" si="334"/>
        <v>0.00075-1.44339159131551i</v>
      </c>
      <c r="N1173" s="57">
        <f t="shared" si="335"/>
        <v>90.954029623937231</v>
      </c>
      <c r="O1173" s="57">
        <f t="shared" si="336"/>
        <v>46.710802448400045</v>
      </c>
      <c r="P1173" s="371">
        <f t="shared" si="337"/>
        <v>46.710802448400045</v>
      </c>
      <c r="Q1173" s="371">
        <f t="shared" si="338"/>
        <v>-89.045970376062769</v>
      </c>
      <c r="R1173" s="12">
        <f t="shared" si="339"/>
        <v>90.954029623937231</v>
      </c>
      <c r="S1173" s="57">
        <f t="shared" si="340"/>
        <v>7.2390075516058805E-2</v>
      </c>
      <c r="T1173" s="12">
        <f t="shared" si="323"/>
        <v>46.710802448400045</v>
      </c>
    </row>
    <row r="1174" spans="1:20" x14ac:dyDescent="0.3">
      <c r="A1174" s="57">
        <f t="shared" si="324"/>
        <v>456.56865185182022</v>
      </c>
      <c r="B1174" s="12">
        <f t="shared" si="341"/>
        <v>72.665157803019824</v>
      </c>
      <c r="C1174" s="57" t="str">
        <f t="shared" si="325"/>
        <v>3.6054469119286-215.691539450695i</v>
      </c>
      <c r="D1174" s="57" t="str">
        <f t="shared" si="326"/>
        <v>3.47083319484856-146.01743447103i</v>
      </c>
      <c r="E1174" s="57" t="str">
        <f t="shared" si="327"/>
        <v>162.469623252096+0.0433639967141076i</v>
      </c>
      <c r="F1174" s="57" t="str">
        <f t="shared" si="328"/>
        <v>3.07957950710559-2740.55492393669i</v>
      </c>
      <c r="G1174" s="57" t="str">
        <f t="shared" si="329"/>
        <v>0.999999976466272-0.000153407063411972i</v>
      </c>
      <c r="H1174" s="57" t="str">
        <f t="shared" si="330"/>
        <v>550.030042864072-0.836770833371203i</v>
      </c>
      <c r="I1174" s="57" t="str">
        <f t="shared" si="331"/>
        <v>-4.05793424148757-10205.7848019525i</v>
      </c>
      <c r="K1174" s="57" t="str">
        <f t="shared" si="332"/>
        <v>0.00909039150287617-0.0000665267027271046i</v>
      </c>
      <c r="L1174" s="57" t="str">
        <f t="shared" si="333"/>
        <v>0.00075-9.12604632351973i</v>
      </c>
      <c r="M1174" s="57" t="str">
        <f t="shared" si="334"/>
        <v>0.00075-1.43792746694113i</v>
      </c>
      <c r="N1174" s="57">
        <f t="shared" si="335"/>
        <v>90.957653020303667</v>
      </c>
      <c r="O1174" s="57">
        <f t="shared" si="336"/>
        <v>46.677875523527334</v>
      </c>
      <c r="P1174" s="371">
        <f t="shared" si="337"/>
        <v>46.677875523527334</v>
      </c>
      <c r="Q1174" s="371">
        <f t="shared" si="338"/>
        <v>-89.042346979696333</v>
      </c>
      <c r="R1174" s="12">
        <f t="shared" si="339"/>
        <v>90.957653020303667</v>
      </c>
      <c r="S1174" s="57">
        <f t="shared" si="340"/>
        <v>7.2665157803019825E-2</v>
      </c>
      <c r="T1174" s="12">
        <f t="shared" si="323"/>
        <v>46.677875523527334</v>
      </c>
    </row>
    <row r="1175" spans="1:20" x14ac:dyDescent="0.3">
      <c r="A1175" s="57">
        <f t="shared" si="324"/>
        <v>458.3036127288571</v>
      </c>
      <c r="B1175" s="12">
        <f t="shared" si="341"/>
        <v>72.941285402671298</v>
      </c>
      <c r="C1175" s="57" t="str">
        <f t="shared" si="325"/>
        <v>3.60544543445674-214.875207266644i</v>
      </c>
      <c r="D1175" s="57" t="str">
        <f t="shared" si="326"/>
        <v>3.47083319379407-145.464673988923i</v>
      </c>
      <c r="E1175" s="57" t="str">
        <f t="shared" si="327"/>
        <v>162.469623909208+0.0435287860050537i</v>
      </c>
      <c r="F1175" s="57" t="str">
        <f t="shared" si="328"/>
        <v>3.07957950655374-2730.18024261204i</v>
      </c>
      <c r="G1175" s="57" t="str">
        <f t="shared" si="329"/>
        <v>0.999999976287076-0.000153990010225343i</v>
      </c>
      <c r="H1175" s="57" t="str">
        <f t="shared" si="330"/>
        <v>550.03027161545-0.839953138940156i</v>
      </c>
      <c r="I1175" s="57" t="str">
        <f t="shared" si="331"/>
        <v>-4.05797711837212-10167.1540074878i</v>
      </c>
      <c r="K1175" s="57" t="str">
        <f t="shared" si="332"/>
        <v>0.00909038756197366-0.0000667794734085809i</v>
      </c>
      <c r="L1175" s="57" t="str">
        <f t="shared" si="333"/>
        <v>0.00075-9.09149862873054i</v>
      </c>
      <c r="M1175" s="57" t="str">
        <f t="shared" si="334"/>
        <v>0.00075-1.43248402763612i</v>
      </c>
      <c r="N1175" s="57">
        <f t="shared" si="335"/>
        <v>90.961290163658916</v>
      </c>
      <c r="O1175" s="57">
        <f t="shared" si="336"/>
        <v>46.644948727272492</v>
      </c>
      <c r="P1175" s="371">
        <f t="shared" si="337"/>
        <v>46.644948727272492</v>
      </c>
      <c r="Q1175" s="371">
        <f t="shared" si="338"/>
        <v>-89.038709836341084</v>
      </c>
      <c r="R1175" s="12">
        <f t="shared" si="339"/>
        <v>90.961290163658916</v>
      </c>
      <c r="S1175" s="57">
        <f t="shared" si="340"/>
        <v>7.2941285402671294E-2</v>
      </c>
      <c r="T1175" s="12">
        <f t="shared" si="323"/>
        <v>46.644948727272492</v>
      </c>
    </row>
    <row r="1176" spans="1:20" x14ac:dyDescent="0.3">
      <c r="A1176" s="57">
        <f t="shared" si="324"/>
        <v>460.0451664572268</v>
      </c>
      <c r="B1176" s="12">
        <f t="shared" si="341"/>
        <v>73.218462287201447</v>
      </c>
      <c r="C1176" s="57" t="str">
        <f t="shared" si="325"/>
        <v>3.60544394573616-214.06196613441i</v>
      </c>
      <c r="D1176" s="57" t="str">
        <f t="shared" si="326"/>
        <v>3.47083319273155-144.914006064987i</v>
      </c>
      <c r="E1176" s="57" t="str">
        <f t="shared" si="327"/>
        <v>162.469624571323+0.0436942015651413i</v>
      </c>
      <c r="F1176" s="57" t="str">
        <f t="shared" si="328"/>
        <v>3.07957950599771-2719.84483584678i</v>
      </c>
      <c r="G1176" s="57" t="str">
        <f t="shared" si="329"/>
        <v>0.999999976106516-0.000154575172236288i</v>
      </c>
      <c r="H1176" s="57" t="str">
        <f t="shared" si="330"/>
        <v>550.03050210851-0.843147566754447i</v>
      </c>
      <c r="I1176" s="57" t="str">
        <f t="shared" si="331"/>
        <v>-4.05802032176953-10128.6694709454i</v>
      </c>
      <c r="K1176" s="57" t="str">
        <f t="shared" si="332"/>
        <v>0.00909038359106717-0.0000670332042663485i</v>
      </c>
      <c r="L1176" s="57" t="str">
        <f t="shared" si="333"/>
        <v>0.00075-9.05708171820143i</v>
      </c>
      <c r="M1176" s="57" t="str">
        <f t="shared" si="334"/>
        <v>0.00075-1.42706119509476i</v>
      </c>
      <c r="N1176" s="57">
        <f t="shared" si="335"/>
        <v>90.964941105990917</v>
      </c>
      <c r="O1176" s="57">
        <f t="shared" si="336"/>
        <v>46.612022060613612</v>
      </c>
      <c r="P1176" s="371">
        <f t="shared" si="337"/>
        <v>46.612022060613612</v>
      </c>
      <c r="Q1176" s="371">
        <f t="shared" si="338"/>
        <v>-89.035058894009083</v>
      </c>
      <c r="R1176" s="12">
        <f t="shared" si="339"/>
        <v>90.964941105990917</v>
      </c>
      <c r="S1176" s="57">
        <f t="shared" si="340"/>
        <v>7.3218462287201441E-2</v>
      </c>
      <c r="T1176" s="12">
        <f t="shared" si="323"/>
        <v>46.612022060613612</v>
      </c>
    </row>
    <row r="1177" spans="1:20" x14ac:dyDescent="0.3">
      <c r="A1177" s="57">
        <f t="shared" si="324"/>
        <v>461.79333808976423</v>
      </c>
      <c r="B1177" s="12">
        <f t="shared" si="341"/>
        <v>73.496692443892812</v>
      </c>
      <c r="C1177" s="57" t="str">
        <f t="shared" si="325"/>
        <v>3.60544244568127-213.251804355246i</v>
      </c>
      <c r="D1177" s="57" t="str">
        <f t="shared" si="326"/>
        <v>3.47083319166095-144.36542277768i</v>
      </c>
      <c r="E1177" s="57" t="str">
        <f t="shared" si="327"/>
        <v>162.469625238483+0.0438602457749929i</v>
      </c>
      <c r="F1177" s="57" t="str">
        <f t="shared" si="328"/>
        <v>3.07957950543742-2709.5485549626i</v>
      </c>
      <c r="G1177" s="57" t="str">
        <f t="shared" si="329"/>
        <v>0.99999997592458-0.000155162557862557i</v>
      </c>
      <c r="H1177" s="57" t="str">
        <f t="shared" si="330"/>
        <v>550.030734356526-0.846354163216307i</v>
      </c>
      <c r="I1177" s="57" t="str">
        <f t="shared" si="331"/>
        <v>-4.05806385417126-10090.3306387123i</v>
      </c>
      <c r="K1177" s="57" t="str">
        <f t="shared" si="332"/>
        <v>0.00909037958992805-0.0000672878989450428i</v>
      </c>
      <c r="L1177" s="57" t="str">
        <f t="shared" si="333"/>
        <v>0.00075-9.02279509683346i</v>
      </c>
      <c r="M1177" s="57" t="str">
        <f t="shared" si="334"/>
        <v>0.00075-1.42165889130779i</v>
      </c>
      <c r="N1177" s="57">
        <f t="shared" si="335"/>
        <v>90.968605899482284</v>
      </c>
      <c r="O1177" s="57">
        <f t="shared" si="336"/>
        <v>46.579095524536307</v>
      </c>
      <c r="P1177" s="371">
        <f t="shared" si="337"/>
        <v>46.579095524536307</v>
      </c>
      <c r="Q1177" s="371">
        <f t="shared" si="338"/>
        <v>-89.031394100517716</v>
      </c>
      <c r="R1177" s="12">
        <f t="shared" si="339"/>
        <v>90.968605899482284</v>
      </c>
      <c r="S1177" s="57">
        <f t="shared" si="340"/>
        <v>7.3496692443892814E-2</v>
      </c>
      <c r="T1177" s="12">
        <f t="shared" si="323"/>
        <v>46.579095524536307</v>
      </c>
    </row>
    <row r="1178" spans="1:20" x14ac:dyDescent="0.3">
      <c r="A1178" s="57">
        <f t="shared" si="324"/>
        <v>463.5481527745053</v>
      </c>
      <c r="B1178" s="12">
        <f t="shared" si="341"/>
        <v>73.775979875179601</v>
      </c>
      <c r="C1178" s="57" t="str">
        <f t="shared" si="325"/>
        <v>3.60544093420578-212.4447102747i</v>
      </c>
      <c r="D1178" s="57" t="str">
        <f t="shared" si="326"/>
        <v>3.4708331905822-143.818916235446i</v>
      </c>
      <c r="E1178" s="57" t="str">
        <f t="shared" si="327"/>
        <v>162.469625910724+0.0440269210242863i</v>
      </c>
      <c r="F1178" s="57" t="str">
        <f t="shared" si="328"/>
        <v>3.07957950487286-2699.29125184404i</v>
      </c>
      <c r="G1178" s="57" t="str">
        <f t="shared" si="329"/>
        <v>0.999999975741259-0.000155752175553882i</v>
      </c>
      <c r="H1178" s="57" t="str">
        <f t="shared" si="330"/>
        <v>550.030968372848-0.84957297490768i</v>
      </c>
      <c r="I1178" s="57" t="str">
        <f t="shared" si="331"/>
        <v>-4.05810771807926-10052.1369592714i</v>
      </c>
      <c r="K1178" s="57" t="str">
        <f t="shared" si="332"/>
        <v>0.00909037555832634-0.000067543561103109i</v>
      </c>
      <c r="L1178" s="57" t="str">
        <f t="shared" si="333"/>
        <v>0.00075-8.98863827140212i</v>
      </c>
      <c r="M1178" s="57" t="str">
        <f t="shared" si="334"/>
        <v>0.00075-1.41627703856126i</v>
      </c>
      <c r="N1178" s="57">
        <f t="shared" si="335"/>
        <v>90.972284596511116</v>
      </c>
      <c r="O1178" s="57">
        <f t="shared" si="336"/>
        <v>46.546169120033547</v>
      </c>
      <c r="P1178" s="371">
        <f t="shared" si="337"/>
        <v>46.546169120033547</v>
      </c>
      <c r="Q1178" s="371">
        <f t="shared" si="338"/>
        <v>-89.027715403488884</v>
      </c>
      <c r="R1178" s="12">
        <f t="shared" si="339"/>
        <v>90.972284596511116</v>
      </c>
      <c r="S1178" s="57">
        <f t="shared" si="340"/>
        <v>7.3775979875179601E-2</v>
      </c>
      <c r="T1178" s="12">
        <f t="shared" si="323"/>
        <v>46.546169120033547</v>
      </c>
    </row>
    <row r="1179" spans="1:20" x14ac:dyDescent="0.3">
      <c r="A1179" s="57">
        <f t="shared" si="324"/>
        <v>465.30963575504848</v>
      </c>
      <c r="B1179" s="12">
        <f t="shared" si="341"/>
        <v>74.056328598705292</v>
      </c>
      <c r="C1179" s="57" t="str">
        <f t="shared" si="325"/>
        <v>3.60543941122266-211.640672282448i</v>
      </c>
      <c r="D1179" s="57" t="str">
        <f t="shared" si="326"/>
        <v>3.47083318949523-143.274478576606i</v>
      </c>
      <c r="E1179" s="57" t="str">
        <f t="shared" si="327"/>
        <v>162.469626588082+0.044194229711788i</v>
      </c>
      <c r="F1179" s="57" t="str">
        <f t="shared" si="328"/>
        <v>3.07957950430401-2689.07277893636i</v>
      </c>
      <c r="G1179" s="57" t="str">
        <f t="shared" si="329"/>
        <v>0.999999975556542-0.000156344033792107i</v>
      </c>
      <c r="H1179" s="57" t="str">
        <f t="shared" si="330"/>
        <v>550.03120417094-0.85280404859164i</v>
      </c>
      <c r="I1179" s="57" t="str">
        <f t="shared" si="331"/>
        <v>-4.05815191601834-10014.0878831939i</v>
      </c>
      <c r="K1179" s="57" t="str">
        <f t="shared" si="332"/>
        <v>0.00909037149603012-0.0000678001944128451i</v>
      </c>
      <c r="L1179" s="57" t="str">
        <f t="shared" si="333"/>
        <v>0.00075-8.95461075054998i</v>
      </c>
      <c r="M1179" s="57" t="str">
        <f t="shared" si="334"/>
        <v>0.00075-1.4109155594354i</v>
      </c>
      <c r="N1179" s="57">
        <f t="shared" si="335"/>
        <v>90.975977249651507</v>
      </c>
      <c r="O1179" s="57">
        <f t="shared" si="336"/>
        <v>46.51324284810579</v>
      </c>
      <c r="P1179" s="371">
        <f t="shared" si="337"/>
        <v>46.51324284810579</v>
      </c>
      <c r="Q1179" s="371">
        <f t="shared" si="338"/>
        <v>-89.024022750348493</v>
      </c>
      <c r="R1179" s="12">
        <f t="shared" si="339"/>
        <v>90.975977249651507</v>
      </c>
      <c r="S1179" s="57">
        <f t="shared" si="340"/>
        <v>7.4056328598705298E-2</v>
      </c>
      <c r="T1179" s="12">
        <f t="shared" si="323"/>
        <v>46.51324284810579</v>
      </c>
    </row>
    <row r="1180" spans="1:20" x14ac:dyDescent="0.3">
      <c r="A1180" s="57">
        <f t="shared" si="324"/>
        <v>467.07781237091774</v>
      </c>
      <c r="B1180" s="12">
        <f t="shared" si="341"/>
        <v>74.337742647380381</v>
      </c>
      <c r="C1180" s="57" t="str">
        <f t="shared" si="325"/>
        <v>3.60543787664439-210.839678812135i</v>
      </c>
      <c r="D1180" s="57" t="str">
        <f t="shared" si="326"/>
        <v>3.47083318839998-142.732101969241i</v>
      </c>
      <c r="E1180" s="57" t="str">
        <f t="shared" si="327"/>
        <v>162.4696272706+0.04436217424539i</v>
      </c>
      <c r="F1180" s="57" t="str">
        <f t="shared" si="328"/>
        <v>3.07957950373082-2678.89298924338i</v>
      </c>
      <c r="G1180" s="57" t="str">
        <f t="shared" si="329"/>
        <v>0.999999975370419-0.000156938141091307i</v>
      </c>
      <c r="H1180" s="57" t="str">
        <f t="shared" si="330"/>
        <v>550.031441764372-0.856047431213059i</v>
      </c>
      <c r="I1180" s="57" t="str">
        <f t="shared" si="331"/>
        <v>-4.05819645053509-9976.18286313104i</v>
      </c>
      <c r="K1180" s="57" t="str">
        <f t="shared" si="332"/>
        <v>0.00909036740280564-0.0000680578025604543i</v>
      </c>
      <c r="L1180" s="57" t="str">
        <f t="shared" si="333"/>
        <v>0.00075-8.92071204477987i</v>
      </c>
      <c r="M1180" s="57" t="str">
        <f t="shared" si="334"/>
        <v>0.00075-1.40557437680355i</v>
      </c>
      <c r="N1180" s="57">
        <f t="shared" si="335"/>
        <v>90.979683911674442</v>
      </c>
      <c r="O1180" s="57">
        <f t="shared" si="336"/>
        <v>46.480316709761354</v>
      </c>
      <c r="P1180" s="371">
        <f t="shared" si="337"/>
        <v>46.480316709761354</v>
      </c>
      <c r="Q1180" s="371">
        <f t="shared" si="338"/>
        <v>-89.020316088325558</v>
      </c>
      <c r="R1180" s="12">
        <f t="shared" si="339"/>
        <v>90.979683911674442</v>
      </c>
      <c r="S1180" s="57">
        <f t="shared" si="340"/>
        <v>7.4337742647380384E-2</v>
      </c>
      <c r="T1180" s="12">
        <f t="shared" si="323"/>
        <v>46.480316709761354</v>
      </c>
    </row>
    <row r="1181" spans="1:20" x14ac:dyDescent="0.3">
      <c r="A1181" s="57">
        <f t="shared" si="324"/>
        <v>468.85270805792726</v>
      </c>
      <c r="B1181" s="12">
        <f t="shared" si="341"/>
        <v>74.620226069440434</v>
      </c>
      <c r="C1181" s="57" t="str">
        <f t="shared" si="325"/>
        <v>3.60543633038275-210.041718341198i</v>
      </c>
      <c r="D1181" s="57" t="str">
        <f t="shared" si="326"/>
        <v>3.47083318729641-142.191778611081i</v>
      </c>
      <c r="E1181" s="57" t="str">
        <f t="shared" si="327"/>
        <v>162.469627958317+0.0445307570421435i</v>
      </c>
      <c r="F1181" s="57" t="str">
        <f t="shared" si="328"/>
        <v>3.07957950315327-2668.75173632544i</v>
      </c>
      <c r="G1181" s="57" t="str">
        <f t="shared" si="329"/>
        <v>0.999999975182879-0.000157534505997911i</v>
      </c>
      <c r="H1181" s="57" t="str">
        <f t="shared" si="330"/>
        <v>550.031681166808-0.859303169898894i</v>
      </c>
      <c r="I1181" s="57" t="str">
        <f t="shared" si="331"/>
        <v>-4.05824132419037-9938.42135380638i</v>
      </c>
      <c r="K1181" s="57" t="str">
        <f t="shared" si="332"/>
        <v>0.00909036327841755-0.0000683163892461041i</v>
      </c>
      <c r="L1181" s="57" t="str">
        <f t="shared" si="333"/>
        <v>0.00075-8.88694166644731i</v>
      </c>
      <c r="M1181" s="57" t="str">
        <f t="shared" si="334"/>
        <v>0.00075-1.40025341383099i</v>
      </c>
      <c r="N1181" s="57">
        <f t="shared" si="335"/>
        <v>90.983404635548396</v>
      </c>
      <c r="O1181" s="57">
        <f t="shared" si="336"/>
        <v>46.447390706015995</v>
      </c>
      <c r="P1181" s="371">
        <f t="shared" si="337"/>
        <v>46.447390706015995</v>
      </c>
      <c r="Q1181" s="371">
        <f t="shared" si="338"/>
        <v>-89.016595364451604</v>
      </c>
      <c r="R1181" s="12">
        <f t="shared" si="339"/>
        <v>90.983404635548396</v>
      </c>
      <c r="S1181" s="57">
        <f t="shared" si="340"/>
        <v>7.4620226069440437E-2</v>
      </c>
      <c r="T1181" s="12">
        <f t="shared" si="323"/>
        <v>46.447390706015995</v>
      </c>
    </row>
    <row r="1182" spans="1:20" x14ac:dyDescent="0.3">
      <c r="A1182" s="57">
        <f t="shared" si="324"/>
        <v>470.63434834854741</v>
      </c>
      <c r="B1182" s="12">
        <f t="shared" si="341"/>
        <v>74.903782928504313</v>
      </c>
      <c r="C1182" s="57" t="str">
        <f t="shared" si="325"/>
        <v>3.60543477234868-209.246779390706i</v>
      </c>
      <c r="D1182" s="57" t="str">
        <f t="shared" si="326"/>
        <v>3.4708331861844-141.653500729394i</v>
      </c>
      <c r="E1182" s="57" t="str">
        <f t="shared" si="327"/>
        <v>162.469628651271+0.0446999805282946i</v>
      </c>
      <c r="F1182" s="57" t="str">
        <f t="shared" si="328"/>
        <v>3.07957950257135-2658.64887429718i</v>
      </c>
      <c r="G1182" s="57" t="str">
        <f t="shared" si="329"/>
        <v>0.99999997499391-0.00015813313709082i</v>
      </c>
      <c r="H1182" s="57" t="str">
        <f t="shared" si="330"/>
        <v>550.031922392023-0.862571311959463i</v>
      </c>
      <c r="I1182" s="57" t="str">
        <f t="shared" si="331"/>
        <v>-4.05828653956829-9900.80281200785i</v>
      </c>
      <c r="K1182" s="57" t="str">
        <f t="shared" si="332"/>
        <v>0.00909035912262857-0.0000685759581839709i</v>
      </c>
      <c r="L1182" s="57" t="str">
        <f t="shared" si="333"/>
        <v>0.00075-8.85329912975431i</v>
      </c>
      <c r="M1182" s="57" t="str">
        <f t="shared" si="334"/>
        <v>0.00075-1.39495259397389i</v>
      </c>
      <c r="N1182" s="57">
        <f t="shared" si="335"/>
        <v>90.987139474440127</v>
      </c>
      <c r="O1182" s="57">
        <f t="shared" si="336"/>
        <v>46.414464837893277</v>
      </c>
      <c r="P1182" s="371">
        <f t="shared" si="337"/>
        <v>46.414464837893277</v>
      </c>
      <c r="Q1182" s="371">
        <f t="shared" si="338"/>
        <v>-89.012860525559873</v>
      </c>
      <c r="R1182" s="12">
        <f t="shared" si="339"/>
        <v>90.987139474440127</v>
      </c>
      <c r="S1182" s="57">
        <f t="shared" si="340"/>
        <v>7.4903782928504317E-2</v>
      </c>
      <c r="T1182" s="12">
        <f t="shared" si="323"/>
        <v>46.414464837893277</v>
      </c>
    </row>
    <row r="1183" spans="1:20" x14ac:dyDescent="0.3">
      <c r="A1183" s="57">
        <f t="shared" si="324"/>
        <v>472.42275887227191</v>
      </c>
      <c r="B1183" s="12">
        <f t="shared" si="341"/>
        <v>75.188417303632633</v>
      </c>
      <c r="C1183" s="57" t="str">
        <f t="shared" si="325"/>
        <v>3.60543320245266-208.454850525192i</v>
      </c>
      <c r="D1183" s="57" t="str">
        <f t="shared" si="326"/>
        <v>3.47083318506395-141.117260580871i</v>
      </c>
      <c r="E1183" s="57" t="str">
        <f t="shared" si="327"/>
        <v>162.469629349502+0.0448698471393191i</v>
      </c>
      <c r="F1183" s="57" t="str">
        <f t="shared" si="328"/>
        <v>3.07957950198496-2648.58425782554i</v>
      </c>
      <c r="G1183" s="57" t="str">
        <f t="shared" si="329"/>
        <v>0.999999974803503-0.000158734042981541i</v>
      </c>
      <c r="H1183" s="57" t="str">
        <f t="shared" si="330"/>
        <v>550.032165453889-0.865851904888752i</v>
      </c>
      <c r="I1183" s="57" t="str">
        <f t="shared" si="331"/>
        <v>-4.05833209926977-9863.32669657999i</v>
      </c>
      <c r="K1183" s="57" t="str">
        <f t="shared" si="332"/>
        <v>0.00909035493519973-0.000068836513102299i</v>
      </c>
      <c r="L1183" s="57" t="str">
        <f t="shared" si="333"/>
        <v>0.00075-8.81978395074148i</v>
      </c>
      <c r="M1183" s="57" t="str">
        <f t="shared" si="334"/>
        <v>0.00075-1.38967184097817i</v>
      </c>
      <c r="N1183" s="57">
        <f t="shared" si="335"/>
        <v>90.990888481715345</v>
      </c>
      <c r="O1183" s="57">
        <f t="shared" si="336"/>
        <v>46.381539106424448</v>
      </c>
      <c r="P1183" s="371">
        <f t="shared" si="337"/>
        <v>46.381539106424448</v>
      </c>
      <c r="Q1183" s="371">
        <f t="shared" si="338"/>
        <v>-89.009111518284655</v>
      </c>
      <c r="R1183" s="12">
        <f t="shared" si="339"/>
        <v>90.990888481715345</v>
      </c>
      <c r="S1183" s="57">
        <f t="shared" si="340"/>
        <v>7.5188417303632626E-2</v>
      </c>
      <c r="T1183" s="12">
        <f t="shared" si="323"/>
        <v>46.381539106424448</v>
      </c>
    </row>
    <row r="1184" spans="1:20" x14ac:dyDescent="0.3">
      <c r="A1184" s="57">
        <f t="shared" si="324"/>
        <v>474.21796535598662</v>
      </c>
      <c r="B1184" s="12">
        <f t="shared" si="341"/>
        <v>75.474133289386444</v>
      </c>
      <c r="C1184" s="57" t="str">
        <f t="shared" si="325"/>
        <v>3.60543162060431-207.665920352489i</v>
      </c>
      <c r="D1184" s="57" t="str">
        <f t="shared" si="326"/>
        <v>3.47083318393495-140.583050451518i</v>
      </c>
      <c r="E1184" s="57" t="str">
        <f t="shared" si="327"/>
        <v>162.469630053051+0.0450403593199562i</v>
      </c>
      <c r="F1184" s="57" t="str">
        <f t="shared" si="328"/>
        <v>3.07957950139414-2638.55774212765i</v>
      </c>
      <c r="G1184" s="57" t="str">
        <f t="shared" si="329"/>
        <v>0.999999974611646-0.000159337232314302i</v>
      </c>
      <c r="H1184" s="57" t="str">
        <f t="shared" si="330"/>
        <v>550.0324103664-0.869144996365665i</v>
      </c>
      <c r="I1184" s="57" t="str">
        <f t="shared" si="331"/>
        <v>-4.05837800592024-9825.99246841654i</v>
      </c>
      <c r="K1184" s="57" t="str">
        <f t="shared" si="332"/>
        <v>0.00909035071589001-0.0000690980577434464i</v>
      </c>
      <c r="L1184" s="57" t="str">
        <f t="shared" si="333"/>
        <v>0.00075-8.78639564728177i</v>
      </c>
      <c r="M1184" s="57" t="str">
        <f t="shared" si="334"/>
        <v>0.00075-1.38441107887843i</v>
      </c>
      <c r="N1184" s="57">
        <f t="shared" si="335"/>
        <v>90.994651710939436</v>
      </c>
      <c r="O1184" s="57">
        <f t="shared" si="336"/>
        <v>46.348613512648541</v>
      </c>
      <c r="P1184" s="371">
        <f t="shared" si="337"/>
        <v>46.348613512648541</v>
      </c>
      <c r="Q1184" s="371">
        <f t="shared" si="338"/>
        <v>-89.005348289060564</v>
      </c>
      <c r="R1184" s="12">
        <f t="shared" si="339"/>
        <v>90.994651710939436</v>
      </c>
      <c r="S1184" s="57">
        <f t="shared" si="340"/>
        <v>7.5474133289386444E-2</v>
      </c>
      <c r="T1184" s="12">
        <f t="shared" si="323"/>
        <v>46.348613512648541</v>
      </c>
    </row>
    <row r="1185" spans="1:20" x14ac:dyDescent="0.3">
      <c r="A1185" s="57">
        <f t="shared" si="324"/>
        <v>476.01999362433941</v>
      </c>
      <c r="B1185" s="12">
        <f t="shared" si="341"/>
        <v>75.760934995886117</v>
      </c>
      <c r="C1185" s="57" t="str">
        <f t="shared" si="325"/>
        <v>3.60543002671273-206.879977523576i</v>
      </c>
      <c r="D1185" s="57" t="str">
        <f t="shared" si="326"/>
        <v>3.47083318279738-140.050862656544i</v>
      </c>
      <c r="E1185" s="57" t="str">
        <f t="shared" si="327"/>
        <v>162.469630761958+0.045211519524245i</v>
      </c>
      <c r="F1185" s="57" t="str">
        <f t="shared" si="328"/>
        <v>3.07957950079877-2628.56918296872i</v>
      </c>
      <c r="G1185" s="57" t="str">
        <f t="shared" si="329"/>
        <v>0.999999974418328-0.000159942713766176i</v>
      </c>
      <c r="H1185" s="57" t="str">
        <f t="shared" si="330"/>
        <v>550.032657143634-0.87245063425408i</v>
      </c>
      <c r="I1185" s="57" t="str">
        <f t="shared" si="331"/>
        <v>-4.05842426215916-9788.79959045189i</v>
      </c>
      <c r="K1185" s="57" t="str">
        <f t="shared" si="332"/>
        <v>0.00909034646445691-0.0000693605958639476i</v>
      </c>
      <c r="L1185" s="57" t="str">
        <f t="shared" si="333"/>
        <v>0.00075-8.75313373907334i</v>
      </c>
      <c r="M1185" s="57" t="str">
        <f t="shared" si="334"/>
        <v>0.00075-1.37917023199684i</v>
      </c>
      <c r="N1185" s="57">
        <f t="shared" si="335"/>
        <v>90.998429215878232</v>
      </c>
      <c r="O1185" s="57">
        <f t="shared" si="336"/>
        <v>46.315688057612874</v>
      </c>
      <c r="P1185" s="371">
        <f t="shared" si="337"/>
        <v>46.315688057612874</v>
      </c>
      <c r="Q1185" s="371">
        <f t="shared" si="338"/>
        <v>-89.001570784121768</v>
      </c>
      <c r="R1185" s="12">
        <f t="shared" si="339"/>
        <v>90.998429215878232</v>
      </c>
      <c r="S1185" s="57">
        <f t="shared" si="340"/>
        <v>7.5760934995886112E-2</v>
      </c>
      <c r="T1185" s="12">
        <f t="shared" si="323"/>
        <v>46.315688057612874</v>
      </c>
    </row>
    <row r="1186" spans="1:20" x14ac:dyDescent="0.3">
      <c r="A1186" s="57">
        <f t="shared" si="324"/>
        <v>477.82886960011183</v>
      </c>
      <c r="B1186" s="12">
        <f t="shared" si="341"/>
        <v>76.04882654887048</v>
      </c>
      <c r="C1186" s="57" t="str">
        <f t="shared" si="325"/>
        <v>3.6054284206862-206.097010732392i</v>
      </c>
      <c r="D1186" s="57" t="str">
        <f t="shared" si="326"/>
        <v>3.47083318165113-139.520689540246i</v>
      </c>
      <c r="E1186" s="57" t="str">
        <f t="shared" si="327"/>
        <v>162.469631476264+0.0453833302155602i</v>
      </c>
      <c r="F1186" s="57" t="str">
        <f t="shared" si="328"/>
        <v>3.07957950019891-2618.61843665995i</v>
      </c>
      <c r="G1186" s="57" t="str">
        <f t="shared" si="329"/>
        <v>0.999999974223537-0.000160550496047214i</v>
      </c>
      <c r="H1186" s="57" t="str">
        <f t="shared" si="330"/>
        <v>550.032905799793-0.875768866604303i</v>
      </c>
      <c r="I1186" s="57" t="str">
        <f t="shared" si="331"/>
        <v>-4.05847087065056-9751.747527654i</v>
      </c>
      <c r="K1186" s="57" t="str">
        <f t="shared" si="332"/>
        <v>0.00909034218065579-0.0000696241312345569i</v>
      </c>
      <c r="L1186" s="57" t="str">
        <f t="shared" si="333"/>
        <v>0.00075-8.71999774763229i</v>
      </c>
      <c r="M1186" s="57" t="str">
        <f t="shared" si="334"/>
        <v>0.00075-1.37394922494207i</v>
      </c>
      <c r="N1186" s="57">
        <f t="shared" si="335"/>
        <v>91.00222105049869</v>
      </c>
      <c r="O1186" s="57">
        <f t="shared" si="336"/>
        <v>46.2827627423721</v>
      </c>
      <c r="P1186" s="371">
        <f t="shared" si="337"/>
        <v>46.2827627423721</v>
      </c>
      <c r="Q1186" s="371">
        <f t="shared" si="338"/>
        <v>-88.99777894950131</v>
      </c>
      <c r="R1186" s="12">
        <f t="shared" si="339"/>
        <v>91.00222105049869</v>
      </c>
      <c r="S1186" s="57">
        <f t="shared" si="340"/>
        <v>7.6048826548870477E-2</v>
      </c>
      <c r="T1186" s="12">
        <f t="shared" si="323"/>
        <v>46.2827627423721</v>
      </c>
    </row>
    <row r="1187" spans="1:20" x14ac:dyDescent="0.3">
      <c r="A1187" s="57">
        <f t="shared" si="324"/>
        <v>479.64461930459225</v>
      </c>
      <c r="B1187" s="12">
        <f t="shared" si="341"/>
        <v>76.337812089756184</v>
      </c>
      <c r="C1187" s="57" t="str">
        <f t="shared" si="325"/>
        <v>3.60542680243232-205.3170087157i</v>
      </c>
      <c r="D1187" s="57" t="str">
        <f t="shared" si="326"/>
        <v>3.47083318049615-138.992523475909i</v>
      </c>
      <c r="E1187" s="57" t="str">
        <f t="shared" si="327"/>
        <v>162.46963219601+0.0455557938666489i</v>
      </c>
      <c r="F1187" s="57" t="str">
        <f t="shared" si="328"/>
        <v>3.07957949959449-2608.70536005653i</v>
      </c>
      <c r="G1187" s="57" t="str">
        <f t="shared" si="329"/>
        <v>0.999999974027264-0.000161160587900562i</v>
      </c>
      <c r="H1187" s="57" t="str">
        <f t="shared" si="330"/>
        <v>550.033156349181-0.879099741653319i</v>
      </c>
      <c r="I1187" s="57" t="str">
        <f t="shared" si="331"/>
        <v>-4.05851783407621-9714.83574701653i</v>
      </c>
      <c r="K1187" s="57" t="str">
        <f t="shared" si="332"/>
        <v>0.00909033786424026-0.0000698886676403091i</v>
      </c>
      <c r="L1187" s="57" t="str">
        <f t="shared" si="333"/>
        <v>0.00075-8.68698719628643i</v>
      </c>
      <c r="M1187" s="57" t="str">
        <f t="shared" si="334"/>
        <v>0.00075-1.36874798260815i</v>
      </c>
      <c r="N1187" s="57">
        <f t="shared" si="335"/>
        <v>91.006027268969603</v>
      </c>
      <c r="O1187" s="57">
        <f t="shared" si="336"/>
        <v>46.249837567989438</v>
      </c>
      <c r="P1187" s="371">
        <f t="shared" si="337"/>
        <v>46.249837567989438</v>
      </c>
      <c r="Q1187" s="371">
        <f t="shared" si="338"/>
        <v>-88.993972731030397</v>
      </c>
      <c r="R1187" s="12">
        <f t="shared" si="339"/>
        <v>91.006027268969603</v>
      </c>
      <c r="S1187" s="57">
        <f t="shared" si="340"/>
        <v>7.633781208975618E-2</v>
      </c>
      <c r="T1187" s="12">
        <f t="shared" si="323"/>
        <v>46.249837567989438</v>
      </c>
    </row>
    <row r="1188" spans="1:20" x14ac:dyDescent="0.3">
      <c r="A1188" s="57">
        <f t="shared" si="324"/>
        <v>481.46726885794965</v>
      </c>
      <c r="B1188" s="12">
        <f t="shared" si="341"/>
        <v>76.627895775697255</v>
      </c>
      <c r="C1188" s="57" t="str">
        <f t="shared" si="325"/>
        <v>3.60542517185807-204.539960252903i</v>
      </c>
      <c r="D1188" s="57" t="str">
        <f t="shared" si="326"/>
        <v>3.4708331793324-138.466356865685i</v>
      </c>
      <c r="E1188" s="57" t="str">
        <f t="shared" si="327"/>
        <v>162.469632921238+0.0457289129596648i</v>
      </c>
      <c r="F1188" s="57" t="str">
        <f t="shared" si="328"/>
        <v>3.07957949898544-2598.82981055551i</v>
      </c>
      <c r="G1188" s="57" t="str">
        <f t="shared" si="329"/>
        <v>0.999999973829496-0.00016177299810259i</v>
      </c>
      <c r="H1188" s="57" t="str">
        <f t="shared" si="330"/>
        <v>550.033408806216-0.882443307825932i</v>
      </c>
      <c r="I1188" s="57" t="str">
        <f t="shared" si="331"/>
        <v>-4.0585651551414-9678.06371755112i</v>
      </c>
      <c r="K1188" s="57" t="str">
        <f t="shared" si="332"/>
        <v>0.00909033351496199-0.0000701542088805678i</v>
      </c>
      <c r="L1188" s="57" t="str">
        <f t="shared" si="333"/>
        <v>0.00075-8.65410161016778i</v>
      </c>
      <c r="M1188" s="57" t="str">
        <f t="shared" si="334"/>
        <v>0.00075-1.36356643017349i</v>
      </c>
      <c r="N1188" s="57">
        <f t="shared" si="335"/>
        <v>91.009847925662385</v>
      </c>
      <c r="O1188" s="57">
        <f t="shared" si="336"/>
        <v>46.216912535535791</v>
      </c>
      <c r="P1188" s="371">
        <f t="shared" si="337"/>
        <v>46.216912535535791</v>
      </c>
      <c r="Q1188" s="371">
        <f t="shared" si="338"/>
        <v>-88.990152074337615</v>
      </c>
      <c r="R1188" s="12">
        <f t="shared" si="339"/>
        <v>91.009847925662385</v>
      </c>
      <c r="S1188" s="57">
        <f t="shared" si="340"/>
        <v>7.6627895775697258E-2</v>
      </c>
      <c r="T1188" s="12">
        <f t="shared" si="323"/>
        <v>46.216912535535791</v>
      </c>
    </row>
    <row r="1189" spans="1:20" x14ac:dyDescent="0.3">
      <c r="A1189" s="57">
        <f t="shared" si="324"/>
        <v>483.29684447960994</v>
      </c>
      <c r="B1189" s="12">
        <f t="shared" si="341"/>
        <v>76.919081779644912</v>
      </c>
      <c r="C1189" s="57" t="str">
        <f t="shared" si="325"/>
        <v>3.6054235288696-203.765854165897i</v>
      </c>
      <c r="D1189" s="57" t="str">
        <f t="shared" si="326"/>
        <v>3.47083317815975-137.94218214049i</v>
      </c>
      <c r="E1189" s="57" t="str">
        <f t="shared" si="327"/>
        <v>162.469633651989+0.0459026899862i</v>
      </c>
      <c r="F1189" s="57" t="str">
        <f t="shared" si="328"/>
        <v>3.07957949837176-2588.99164609382i</v>
      </c>
      <c r="G1189" s="57" t="str">
        <f t="shared" si="329"/>
        <v>0.999999973630223-0.00016238773546302i</v>
      </c>
      <c r="H1189" s="57" t="str">
        <f t="shared" si="330"/>
        <v>550.033663185412-0.885799613735063i</v>
      </c>
      <c r="I1189" s="57" t="str">
        <f t="shared" si="331"/>
        <v>-4.05861283656743-9641.4309102797i</v>
      </c>
      <c r="K1189" s="57" t="str">
        <f t="shared" si="332"/>
        <v>0.00909032913257097-0.0000704207587690857i</v>
      </c>
      <c r="L1189" s="57" t="str">
        <f t="shared" si="333"/>
        <v>0.00075-8.62134051620623i</v>
      </c>
      <c r="M1189" s="57" t="str">
        <f t="shared" si="334"/>
        <v>0.00075-1.35840449309972i</v>
      </c>
      <c r="N1189" s="57">
        <f t="shared" si="335"/>
        <v>91.013683075151789</v>
      </c>
      <c r="O1189" s="57">
        <f t="shared" si="336"/>
        <v>46.183987646090394</v>
      </c>
      <c r="P1189" s="371">
        <f t="shared" si="337"/>
        <v>46.183987646090394</v>
      </c>
      <c r="Q1189" s="371">
        <f t="shared" si="338"/>
        <v>-88.986316924848211</v>
      </c>
      <c r="R1189" s="12">
        <f t="shared" si="339"/>
        <v>91.013683075151789</v>
      </c>
      <c r="S1189" s="57">
        <f t="shared" si="340"/>
        <v>7.6919081779644918E-2</v>
      </c>
      <c r="T1189" s="12">
        <f t="shared" si="323"/>
        <v>46.183987646090394</v>
      </c>
    </row>
    <row r="1190" spans="1:20" x14ac:dyDescent="0.3">
      <c r="A1190" s="57">
        <f t="shared" si="324"/>
        <v>485.13337248863246</v>
      </c>
      <c r="B1190" s="12">
        <f t="shared" si="341"/>
        <v>77.211374290407562</v>
      </c>
      <c r="C1190" s="57" t="str">
        <f t="shared" si="325"/>
        <v>3.60542187337244-202.994679318906i</v>
      </c>
      <c r="D1190" s="57" t="str">
        <f t="shared" si="326"/>
        <v>3.47083317697819-137.419991759897i</v>
      </c>
      <c r="E1190" s="57" t="str">
        <f t="shared" si="327"/>
        <v>162.469634388305+0.0460771274473313i</v>
      </c>
      <c r="F1190" s="57" t="str">
        <f t="shared" si="328"/>
        <v>3.07957949775339-2579.19072514614i</v>
      </c>
      <c r="G1190" s="57" t="str">
        <f t="shared" si="329"/>
        <v>0.999999973429432-0.00016300480882505i</v>
      </c>
      <c r="H1190" s="57" t="str">
        <f t="shared" si="330"/>
        <v>550.033919501407-0.889168708182947i</v>
      </c>
      <c r="I1190" s="57" t="str">
        <f t="shared" si="331"/>
        <v>-4.05866088109882-9604.93679822701i</v>
      </c>
      <c r="K1190" s="57" t="str">
        <f t="shared" si="332"/>
        <v>0.00909032471681505-0.0000706883211340527i</v>
      </c>
      <c r="L1190" s="57" t="str">
        <f t="shared" si="333"/>
        <v>0.00075-8.58870344312232i</v>
      </c>
      <c r="M1190" s="57" t="str">
        <f t="shared" si="334"/>
        <v>0.00075-1.35326209713062i</v>
      </c>
      <c r="N1190" s="57">
        <f t="shared" si="335"/>
        <v>91.017532772216597</v>
      </c>
      <c r="O1190" s="57">
        <f t="shared" si="336"/>
        <v>46.151062900740733</v>
      </c>
      <c r="P1190" s="371">
        <f t="shared" si="337"/>
        <v>46.151062900740733</v>
      </c>
      <c r="Q1190" s="371">
        <f t="shared" si="338"/>
        <v>-88.982467227783403</v>
      </c>
      <c r="R1190" s="12">
        <f t="shared" si="339"/>
        <v>91.017532772216597</v>
      </c>
      <c r="S1190" s="57">
        <f t="shared" si="340"/>
        <v>7.7211374290407558E-2</v>
      </c>
      <c r="T1190" s="12">
        <f t="shared" si="323"/>
        <v>46.151062900740733</v>
      </c>
    </row>
    <row r="1191" spans="1:20" x14ac:dyDescent="0.3">
      <c r="A1191" s="57">
        <f t="shared" si="324"/>
        <v>486.97687930408927</v>
      </c>
      <c r="B1191" s="12">
        <f t="shared" si="341"/>
        <v>77.504777512711115</v>
      </c>
      <c r="C1191" s="57" t="str">
        <f t="shared" si="325"/>
        <v>3.60542020527141-202.226424618316i</v>
      </c>
      <c r="D1191" s="57" t="str">
        <f t="shared" si="326"/>
        <v>3.47083317578764-136.89977821202i</v>
      </c>
      <c r="E1191" s="57" t="str">
        <f t="shared" si="327"/>
        <v>162.46963513023+0.0462522278536455i</v>
      </c>
      <c r="F1191" s="57" t="str">
        <f t="shared" si="328"/>
        <v>3.07957949713034-2569.42690672294i</v>
      </c>
      <c r="G1191" s="57" t="str">
        <f t="shared" si="329"/>
        <v>0.999999973227112-0.000163624227065481i</v>
      </c>
      <c r="H1191" s="57" t="str">
        <f t="shared" si="330"/>
        <v>550.034177768949-0.892550640161844i</v>
      </c>
      <c r="I1191" s="57" t="str">
        <f t="shared" si="331"/>
        <v>-4.05870929150265-9568.58085641305i</v>
      </c>
      <c r="K1191" s="57" t="str">
        <f t="shared" si="332"/>
        <v>0.00909032026744021-0.0000709568998181511i</v>
      </c>
      <c r="L1191" s="57" t="str">
        <f t="shared" si="333"/>
        <v>0.00075-8.55618992142096i</v>
      </c>
      <c r="M1191" s="57" t="str">
        <f t="shared" si="334"/>
        <v>0.00075-1.34813916829111i</v>
      </c>
      <c r="N1191" s="57">
        <f t="shared" si="335"/>
        <v>91.021397071840468</v>
      </c>
      <c r="O1191" s="57">
        <f t="shared" si="336"/>
        <v>46.118138300582345</v>
      </c>
      <c r="P1191" s="371">
        <f t="shared" si="337"/>
        <v>46.118138300582345</v>
      </c>
      <c r="Q1191" s="371">
        <f t="shared" si="338"/>
        <v>-88.978602928159532</v>
      </c>
      <c r="R1191" s="12">
        <f t="shared" si="339"/>
        <v>91.021397071840468</v>
      </c>
      <c r="S1191" s="57">
        <f t="shared" si="340"/>
        <v>7.750477751271112E-2</v>
      </c>
      <c r="T1191" s="12">
        <f t="shared" si="323"/>
        <v>46.118138300582345</v>
      </c>
    </row>
    <row r="1192" spans="1:20" x14ac:dyDescent="0.3">
      <c r="A1192" s="57">
        <f t="shared" si="324"/>
        <v>488.82739144544479</v>
      </c>
      <c r="B1192" s="12">
        <f t="shared" si="341"/>
        <v>77.799295667259415</v>
      </c>
      <c r="C1192" s="57" t="str">
        <f t="shared" si="325"/>
        <v>3.60541852447048-201.461079012521i</v>
      </c>
      <c r="D1192" s="57" t="str">
        <f t="shared" si="326"/>
        <v>3.47083317458802-136.381534013413i</v>
      </c>
      <c r="E1192" s="57" t="str">
        <f t="shared" si="327"/>
        <v>162.469635877804+0.0464279937252826i</v>
      </c>
      <c r="F1192" s="57" t="str">
        <f t="shared" si="328"/>
        <v>3.07957949650254-2559.7000503684i</v>
      </c>
      <c r="G1192" s="57" t="str">
        <f t="shared" si="329"/>
        <v>0.999999973023251-0.000164245999094846i</v>
      </c>
      <c r="H1192" s="57" t="str">
        <f t="shared" si="330"/>
        <v>550.034438002897-0.895945458854644i</v>
      </c>
      <c r="I1192" s="57" t="str">
        <f t="shared" si="331"/>
        <v>-4.05875807056601-9532.36256184535i</v>
      </c>
      <c r="K1192" s="57" t="str">
        <f t="shared" si="332"/>
        <v>0.00909031578419051-0.0000712264986786121i</v>
      </c>
      <c r="L1192" s="57" t="str">
        <f t="shared" si="333"/>
        <v>0.00075-8.52379948338405i</v>
      </c>
      <c r="M1192" s="57" t="str">
        <f t="shared" si="334"/>
        <v>0.00075-1.34303563288615i</v>
      </c>
      <c r="N1192" s="57">
        <f t="shared" si="335"/>
        <v>91.025276029212506</v>
      </c>
      <c r="O1192" s="57">
        <f t="shared" si="336"/>
        <v>46.0852138467191</v>
      </c>
      <c r="P1192" s="371">
        <f t="shared" si="337"/>
        <v>46.0852138467191</v>
      </c>
      <c r="Q1192" s="371">
        <f t="shared" si="338"/>
        <v>-88.974723970787494</v>
      </c>
      <c r="R1192" s="12">
        <f t="shared" si="339"/>
        <v>91.025276029212506</v>
      </c>
      <c r="S1192" s="57">
        <f t="shared" si="340"/>
        <v>7.7799295667259419E-2</v>
      </c>
      <c r="T1192" s="12">
        <f t="shared" si="323"/>
        <v>46.0852138467191</v>
      </c>
    </row>
    <row r="1193" spans="1:20" x14ac:dyDescent="0.3">
      <c r="A1193" s="57">
        <f t="shared" si="324"/>
        <v>490.68493553293752</v>
      </c>
      <c r="B1193" s="12">
        <f t="shared" si="341"/>
        <v>78.094932990795002</v>
      </c>
      <c r="C1193" s="57" t="str">
        <f t="shared" si="325"/>
        <v>3.605416830873-200.698631491769i</v>
      </c>
      <c r="D1193" s="57" t="str">
        <f t="shared" si="326"/>
        <v>3.47083317337925-135.86525170896i</v>
      </c>
      <c r="E1193" s="57" t="str">
        <f t="shared" si="327"/>
        <v>162.469636631072+0.0466044275919692i</v>
      </c>
      <c r="F1193" s="57" t="str">
        <f t="shared" si="328"/>
        <v>3.07957949586994-2550.01001615845i</v>
      </c>
      <c r="G1193" s="57" t="str">
        <f t="shared" si="329"/>
        <v>0.999999972817838-0.00016487013385754i</v>
      </c>
      <c r="H1193" s="57" t="str">
        <f t="shared" si="330"/>
        <v>550.034700218218-0.89935321363559i</v>
      </c>
      <c r="I1193" s="57" t="str">
        <f t="shared" si="331"/>
        <v>-4.05880722109538-9496.28139351159i</v>
      </c>
      <c r="K1193" s="57" t="str">
        <f t="shared" si="332"/>
        <v>0.00909031126680813-0.0000714971215872715i</v>
      </c>
      <c r="L1193" s="57" t="str">
        <f t="shared" si="333"/>
        <v>0.00075-8.49153166306443i</v>
      </c>
      <c r="M1193" s="57" t="str">
        <f t="shared" si="334"/>
        <v>0.00075-1.33795141749965i</v>
      </c>
      <c r="N1193" s="57">
        <f t="shared" si="335"/>
        <v>91.029169699728172</v>
      </c>
      <c r="O1193" s="57">
        <f t="shared" si="336"/>
        <v>46.052289540263516</v>
      </c>
      <c r="P1193" s="371">
        <f t="shared" si="337"/>
        <v>46.052289540263516</v>
      </c>
      <c r="Q1193" s="371">
        <f t="shared" si="338"/>
        <v>-88.970830300271828</v>
      </c>
      <c r="R1193" s="12">
        <f t="shared" si="339"/>
        <v>91.029169699728172</v>
      </c>
      <c r="S1193" s="57">
        <f t="shared" si="340"/>
        <v>7.8094932990795007E-2</v>
      </c>
      <c r="T1193" s="12">
        <f t="shared" si="323"/>
        <v>46.052289540263516</v>
      </c>
    </row>
    <row r="1194" spans="1:20" x14ac:dyDescent="0.3">
      <c r="A1194" s="57">
        <f t="shared" si="324"/>
        <v>492.54953828796266</v>
      </c>
      <c r="B1194" s="12">
        <f t="shared" si="341"/>
        <v>78.391693736160022</v>
      </c>
      <c r="C1194" s="57" t="str">
        <f t="shared" si="325"/>
        <v>3.60541512438164-199.939071087994i</v>
      </c>
      <c r="D1194" s="57" t="str">
        <f t="shared" si="326"/>
        <v>3.4708331721613-135.350923871766i</v>
      </c>
      <c r="E1194" s="57" t="str">
        <f t="shared" si="327"/>
        <v>162.469637390078+0.046781531993055i</v>
      </c>
      <c r="F1194" s="57" t="str">
        <f t="shared" si="328"/>
        <v>3.07957949523255-2540.35666469868i</v>
      </c>
      <c r="G1194" s="57" t="str">
        <f t="shared" si="329"/>
        <v>0.999999972610861-0.000165496640331944i</v>
      </c>
      <c r="H1194" s="57" t="str">
        <f t="shared" si="330"/>
        <v>550.034964429995-0.902773954071214i</v>
      </c>
      <c r="I1194" s="57" t="str">
        <f t="shared" si="331"/>
        <v>-4.05885674591872-9460.33683237194i</v>
      </c>
      <c r="K1194" s="57" t="str">
        <f t="shared" si="332"/>
        <v>0.00909030671503329-0.0000717687724306223i</v>
      </c>
      <c r="L1194" s="57" t="str">
        <f t="shared" si="333"/>
        <v>0.00075-8.45938599627857i</v>
      </c>
      <c r="M1194" s="57" t="str">
        <f t="shared" si="334"/>
        <v>0.00075-1.33288644899347i</v>
      </c>
      <c r="N1194" s="57">
        <f t="shared" si="335"/>
        <v>91.033078138989936</v>
      </c>
      <c r="O1194" s="57">
        <f t="shared" si="336"/>
        <v>46.019365382336375</v>
      </c>
      <c r="P1194" s="371">
        <f t="shared" si="337"/>
        <v>46.019365382336375</v>
      </c>
      <c r="Q1194" s="371">
        <f t="shared" si="338"/>
        <v>-88.966921861010064</v>
      </c>
      <c r="R1194" s="12">
        <f t="shared" si="339"/>
        <v>91.033078138989936</v>
      </c>
      <c r="S1194" s="57">
        <f t="shared" si="340"/>
        <v>7.839169373616002E-2</v>
      </c>
      <c r="T1194" s="12">
        <f t="shared" si="323"/>
        <v>46.019365382336375</v>
      </c>
    </row>
    <row r="1195" spans="1:20" x14ac:dyDescent="0.3">
      <c r="A1195" s="57">
        <f t="shared" si="324"/>
        <v>494.42122653345695</v>
      </c>
      <c r="B1195" s="12">
        <f t="shared" si="341"/>
        <v>78.689582172357433</v>
      </c>
      <c r="C1195" s="57" t="str">
        <f t="shared" si="325"/>
        <v>3.60541340489819-199.18238687466i</v>
      </c>
      <c r="D1195" s="57" t="str">
        <f t="shared" si="326"/>
        <v>3.47083317093407-134.838543103052i</v>
      </c>
      <c r="E1195" s="57" t="str">
        <f t="shared" si="327"/>
        <v>162.469638154864+0.0469593094775525i</v>
      </c>
      <c r="F1195" s="57" t="str">
        <f t="shared" si="328"/>
        <v>3.07957949459029-2530.73985712239i</v>
      </c>
      <c r="G1195" s="57" t="str">
        <f t="shared" si="329"/>
        <v>0.999999972402308-0.000166125527530561i</v>
      </c>
      <c r="H1195" s="57" t="str">
        <f t="shared" si="330"/>
        <v>550.035230653425-0.906207729921176i</v>
      </c>
      <c r="I1195" s="57" t="str">
        <f t="shared" si="331"/>
        <v>-4.0589066478875-9424.52836135177i</v>
      </c>
      <c r="K1195" s="57" t="str">
        <f t="shared" si="332"/>
        <v>0.00909030212860419-0.0000720414551098689i</v>
      </c>
      <c r="L1195" s="57" t="str">
        <f t="shared" si="333"/>
        <v>0.00075-8.42736202060027i</v>
      </c>
      <c r="M1195" s="57" t="str">
        <f t="shared" si="334"/>
        <v>0.00075-1.32784065450635i</v>
      </c>
      <c r="N1195" s="57">
        <f t="shared" si="335"/>
        <v>91.037001402808002</v>
      </c>
      <c r="O1195" s="57">
        <f t="shared" si="336"/>
        <v>45.986441374066885</v>
      </c>
      <c r="P1195" s="371">
        <f t="shared" si="337"/>
        <v>45.986441374066885</v>
      </c>
      <c r="Q1195" s="371">
        <f t="shared" si="338"/>
        <v>-88.962998597191998</v>
      </c>
      <c r="R1195" s="12">
        <f t="shared" si="339"/>
        <v>91.037001402808002</v>
      </c>
      <c r="S1195" s="57">
        <f t="shared" si="340"/>
        <v>7.8689582172357428E-2</v>
      </c>
      <c r="T1195" s="12">
        <f t="shared" si="323"/>
        <v>45.986441374066885</v>
      </c>
    </row>
    <row r="1196" spans="1:20" x14ac:dyDescent="0.3">
      <c r="A1196" s="57">
        <f t="shared" si="324"/>
        <v>496.3000271942841</v>
      </c>
      <c r="B1196" s="12">
        <f t="shared" si="341"/>
        <v>78.988602584612394</v>
      </c>
      <c r="C1196" s="57" t="str">
        <f t="shared" si="325"/>
        <v>3.6054116723237-198.428567966606i</v>
      </c>
      <c r="D1196" s="57" t="str">
        <f t="shared" si="326"/>
        <v>3.47083316969748-134.328102032049i</v>
      </c>
      <c r="E1196" s="57" t="str">
        <f t="shared" si="327"/>
        <v>162.469638925474+0.0471377626041706i</v>
      </c>
      <c r="F1196" s="57" t="str">
        <f t="shared" si="328"/>
        <v>3.07957949394314-2521.15945508858i</v>
      </c>
      <c r="G1196" s="57" t="str">
        <f t="shared" si="329"/>
        <v>0.999999972192167-0.000166756804500134i</v>
      </c>
      <c r="H1196" s="57" t="str">
        <f t="shared" si="330"/>
        <v>550.035498903832-0.90965459113903i</v>
      </c>
      <c r="I1196" s="57" t="str">
        <f t="shared" si="331"/>
        <v>-4.05895692987564-9388.85546533437i</v>
      </c>
      <c r="K1196" s="57" t="str">
        <f t="shared" si="332"/>
        <v>0.00909029750725691-0.0000723151735409829i</v>
      </c>
      <c r="L1196" s="57" t="str">
        <f t="shared" si="333"/>
        <v>0.00075-8.39545927535396i</v>
      </c>
      <c r="M1196" s="57" t="str">
        <f t="shared" si="334"/>
        <v>0.00075-1.32281396145283i</v>
      </c>
      <c r="N1196" s="57">
        <f t="shared" si="335"/>
        <v>91.040939547201205</v>
      </c>
      <c r="O1196" s="57">
        <f t="shared" si="336"/>
        <v>45.953517516592832</v>
      </c>
      <c r="P1196" s="371">
        <f t="shared" si="337"/>
        <v>45.953517516592832</v>
      </c>
      <c r="Q1196" s="371">
        <f t="shared" si="338"/>
        <v>-88.959060452798795</v>
      </c>
      <c r="R1196" s="12">
        <f t="shared" si="339"/>
        <v>91.040939547201205</v>
      </c>
      <c r="S1196" s="57">
        <f t="shared" si="340"/>
        <v>7.8988602584612391E-2</v>
      </c>
      <c r="T1196" s="12">
        <f t="shared" ref="T1196:T1259" si="342">P1196</f>
        <v>45.953517516592832</v>
      </c>
    </row>
    <row r="1197" spans="1:20" x14ac:dyDescent="0.3">
      <c r="A1197" s="57">
        <f t="shared" ref="A1197:A1260" si="343">2*PI()*B1197</f>
        <v>498.18596729762243</v>
      </c>
      <c r="B1197" s="12">
        <f t="shared" si="341"/>
        <v>79.288759274433929</v>
      </c>
      <c r="C1197" s="57" t="str">
        <f t="shared" ref="C1197:C1260" si="344">IMPRODUCT(D1197,E1197,$C$40,,K1197,$C$41)</f>
        <v>3.6054099265586-197.677603519895i</v>
      </c>
      <c r="D1197" s="57" t="str">
        <f t="shared" ref="D1197:D1260" si="345">IMDIV(IMPRODUCT($C$37,$C$38,COMPLEX(1,A1197/$C$38)),IMSUM(-1*A1197*A1197/$C$39,COMPLEX(0,1*A1197)))</f>
        <v>3.4708331684515-133.819593315891i</v>
      </c>
      <c r="E1197" s="57" t="str">
        <f t="shared" ref="E1197:E1260" si="346">IMDIV(IMPRODUCT(IMSUM(F1197,G1197),$C$29,H1197),IMSUM(1,I1197))</f>
        <v>162.469639701953+0.0473168939413512i</v>
      </c>
      <c r="F1197" s="57" t="str">
        <f t="shared" ref="F1197:F1260" si="347">IMDIV(IMPRODUCT($C$14,$C$15,COMPLEX(1,A1197/$C$15)),IMSUM(-1*A1197*A1197/$C$16,COMPLEX(0,A1197)))</f>
        <v>3.07957949329108-2511.61532077994i</v>
      </c>
      <c r="G1197" s="57" t="str">
        <f t="shared" ref="G1197:G1260" si="348">IMDIV(1,COMPLEX(1,A1197*$C$9*$C$10))</f>
        <v>0.999999971980426-0.000167390480321791i</v>
      </c>
      <c r="H1197" s="57" t="str">
        <f t="shared" ref="H1197:H1260" si="349">IMDIV($C$3,IMSUM(K1197,COMPLEX(0,$C$28*A1197)))</f>
        <v>550.035769196642-0.913114587872741i</v>
      </c>
      <c r="I1197" s="57" t="str">
        <f t="shared" ref="I1197:I1260" si="350">IMPRODUCT(F1197,$C$29,H1197,$C$31)</f>
        <v>-4.05900759477559-9353.31763115297i</v>
      </c>
      <c r="K1197" s="57" t="str">
        <f t="shared" ref="K1197:K1260" si="351">IF($C$26&lt;=0,IMDIV(1,IMSUM(IMDIV(1,L1197),1/$C$18)),IMDIV(1,IMSUM(IMDIV(1,L1197),1/$C$18,IMDIV(1,M1197))))</f>
        <v>0.00909029285072574-0.0000725899316547621i</v>
      </c>
      <c r="L1197" s="57" t="str">
        <f t="shared" ref="L1197:L1260" si="352">IMSUM($C$21/$C$22,IMDIV(1,COMPLEX(0,$C$20*$C$22*A1197)))</f>
        <v>0.00075-8.36367730160786i</v>
      </c>
      <c r="M1197" s="57" t="str">
        <f t="shared" ref="M1197:M1260" si="353">IMSUM($C$25/$C$26,IMDIV(1,COMPLEX(0,$C$24*$C$26*A1197)))</f>
        <v>0.00075-1.31780629752224i</v>
      </c>
      <c r="N1197" s="57">
        <f t="shared" ref="N1197:N1260" si="354">ABS(R1197)</f>
        <v>91.044892628397506</v>
      </c>
      <c r="O1197" s="57">
        <f t="shared" ref="O1197:O1260" si="355">ABS(P1197)</f>
        <v>45.920593811060861</v>
      </c>
      <c r="P1197" s="371">
        <f t="shared" ref="P1197:P1260" si="356">20*LOG10(IMABS(C1197))</f>
        <v>45.920593811060861</v>
      </c>
      <c r="Q1197" s="371">
        <f t="shared" ref="Q1197:Q1260" si="357">IMARGUMENT(C1197)*180/PI()</f>
        <v>-88.955107371602494</v>
      </c>
      <c r="R1197" s="12">
        <f t="shared" ref="R1197:R1260" si="358">IF(Q1197&lt;0,Q1197+180,Q1197-180)</f>
        <v>91.044892628397506</v>
      </c>
      <c r="S1197" s="57">
        <f t="shared" ref="S1197:S1260" si="359">B1197/1000</f>
        <v>7.9288759274433934E-2</v>
      </c>
      <c r="T1197" s="12">
        <f t="shared" si="342"/>
        <v>45.920593811060861</v>
      </c>
    </row>
    <row r="1198" spans="1:20" x14ac:dyDescent="0.3">
      <c r="A1198" s="57">
        <f t="shared" si="343"/>
        <v>500.07907397335339</v>
      </c>
      <c r="B1198" s="12">
        <f t="shared" ref="B1198:B1261" si="360">B1197*(1+B$42)</f>
        <v>79.590056559676782</v>
      </c>
      <c r="C1198" s="57" t="str">
        <f t="shared" si="344"/>
        <v>3.60540816750245-196.929482731649i</v>
      </c>
      <c r="D1198" s="57" t="str">
        <f t="shared" si="345"/>
        <v>3.47083316719602-133.31300963951i</v>
      </c>
      <c r="E1198" s="57" t="str">
        <f t="shared" si="346"/>
        <v>162.469640484347+0.0474967060673102i</v>
      </c>
      <c r="F1198" s="57" t="str">
        <f t="shared" si="347"/>
        <v>3.07957949263402-2502.1073169009i</v>
      </c>
      <c r="G1198" s="57" t="str">
        <f t="shared" si="348"/>
        <v>0.999999971767073-0.000168026564111165i</v>
      </c>
      <c r="H1198" s="57" t="str">
        <f t="shared" si="349"/>
        <v>550.036041547406-0.916587770465877i</v>
      </c>
      <c r="I1198" s="57" t="str">
        <f t="shared" si="350"/>
        <v>-4.05905864550535-9317.91434758395i</v>
      </c>
      <c r="K1198" s="57" t="str">
        <f t="shared" si="351"/>
        <v>0.0090902881587428-0.0000728657333968806i</v>
      </c>
      <c r="L1198" s="57" t="str">
        <f t="shared" si="352"/>
        <v>0.00075-8.33201564216758i</v>
      </c>
      <c r="M1198" s="57" t="str">
        <f t="shared" si="353"/>
        <v>0.00075-1.31281759067767i</v>
      </c>
      <c r="N1198" s="57">
        <f t="shared" si="354"/>
        <v>91.048860702835029</v>
      </c>
      <c r="O1198" s="57">
        <f t="shared" si="355"/>
        <v>45.887670258626216</v>
      </c>
      <c r="P1198" s="371">
        <f t="shared" si="356"/>
        <v>45.887670258626216</v>
      </c>
      <c r="Q1198" s="371">
        <f t="shared" si="357"/>
        <v>-88.951139297164971</v>
      </c>
      <c r="R1198" s="12">
        <f t="shared" si="358"/>
        <v>91.048860702835029</v>
      </c>
      <c r="S1198" s="57">
        <f t="shared" si="359"/>
        <v>7.9590056559676783E-2</v>
      </c>
      <c r="T1198" s="12">
        <f t="shared" si="342"/>
        <v>45.887670258626216</v>
      </c>
    </row>
    <row r="1199" spans="1:20" x14ac:dyDescent="0.3">
      <c r="A1199" s="57">
        <f t="shared" si="343"/>
        <v>501.97937445445211</v>
      </c>
      <c r="B1199" s="12">
        <f t="shared" si="360"/>
        <v>79.892498774603553</v>
      </c>
      <c r="C1199" s="57" t="str">
        <f t="shared" si="344"/>
        <v>3.60540639505404-196.184194839895i</v>
      </c>
      <c r="D1199" s="57" t="str">
        <f t="shared" si="345"/>
        <v>3.47083316593096-132.808343715529i</v>
      </c>
      <c r="E1199" s="57" t="str">
        <f t="shared" si="346"/>
        <v>162.469641272699+0.0476772015700706i</v>
      </c>
      <c r="F1199" s="57" t="str">
        <f t="shared" si="347"/>
        <v>3.07957949197199-2492.63530667564i</v>
      </c>
      <c r="G1199" s="57" t="str">
        <f t="shared" si="348"/>
        <v>0.999999971552095-0.000168665065018528i</v>
      </c>
      <c r="H1199" s="57" t="str">
        <f t="shared" si="349"/>
        <v>550.036315971788-0.920074189458023i</v>
      </c>
      <c r="I1199" s="57" t="str">
        <f t="shared" si="350"/>
        <v>-4.0591100850015-9282.64510533913i</v>
      </c>
      <c r="K1199" s="57" t="str">
        <f t="shared" si="351"/>
        <v>0.00909028343103829-0.0000731425827279506i</v>
      </c>
      <c r="L1199" s="57" t="str">
        <f t="shared" si="352"/>
        <v>0.00075-8.30047384156967i</v>
      </c>
      <c r="M1199" s="57" t="str">
        <f t="shared" si="353"/>
        <v>0.00075-1.30784776915488i</v>
      </c>
      <c r="N1199" s="57">
        <f t="shared" si="354"/>
        <v>91.052843827162633</v>
      </c>
      <c r="O1199" s="57">
        <f t="shared" si="355"/>
        <v>45.854746860452792</v>
      </c>
      <c r="P1199" s="371">
        <f t="shared" si="356"/>
        <v>45.854746860452792</v>
      </c>
      <c r="Q1199" s="371">
        <f t="shared" si="357"/>
        <v>-88.947156172837367</v>
      </c>
      <c r="R1199" s="12">
        <f t="shared" si="358"/>
        <v>91.052843827162633</v>
      </c>
      <c r="S1199" s="57">
        <f t="shared" si="359"/>
        <v>7.9892498774603554E-2</v>
      </c>
      <c r="T1199" s="12">
        <f t="shared" si="342"/>
        <v>45.854746860452792</v>
      </c>
    </row>
    <row r="1200" spans="1:20" x14ac:dyDescent="0.3">
      <c r="A1200" s="57">
        <f t="shared" si="343"/>
        <v>503.88689607737911</v>
      </c>
      <c r="B1200" s="12">
        <f t="shared" si="360"/>
        <v>80.196090269947049</v>
      </c>
      <c r="C1200" s="57" t="str">
        <f t="shared" si="344"/>
        <v>3.60540460911149-195.441729123413i</v>
      </c>
      <c r="D1200" s="57" t="str">
        <f t="shared" si="345"/>
        <v>3.4708331646563-132.305588284159i</v>
      </c>
      <c r="E1200" s="57" t="str">
        <f t="shared" si="346"/>
        <v>162.469642067055+0.0478583830475029i</v>
      </c>
      <c r="F1200" s="57" t="str">
        <f t="shared" si="347"/>
        <v>3.07957949130492-2483.19915384609i</v>
      </c>
      <c r="G1200" s="57" t="str">
        <f t="shared" si="348"/>
        <v>0.99999997133548-0.000169305992228924i</v>
      </c>
      <c r="H1200" s="57" t="str">
        <f t="shared" si="349"/>
        <v>550.036592485582-0.923573895586037i</v>
      </c>
      <c r="I1200" s="57" t="str">
        <f t="shared" si="350"/>
        <v>-4.0591619162274-9247.50939705863i</v>
      </c>
      <c r="K1200" s="57" t="str">
        <f t="shared" si="351"/>
        <v>0.00909027866734018-0.0000734204836235714i</v>
      </c>
      <c r="L1200" s="57" t="str">
        <f t="shared" si="352"/>
        <v>0.00075-8.26905144607455i</v>
      </c>
      <c r="M1200" s="57" t="str">
        <f t="shared" si="353"/>
        <v>0.00075-1.30289676146133i</v>
      </c>
      <c r="N1200" s="57">
        <f t="shared" si="354"/>
        <v>91.056842058240719</v>
      </c>
      <c r="O1200" s="57">
        <f t="shared" si="355"/>
        <v>45.82182361771337</v>
      </c>
      <c r="P1200" s="371">
        <f t="shared" si="356"/>
        <v>45.82182361771337</v>
      </c>
      <c r="Q1200" s="371">
        <f t="shared" si="357"/>
        <v>-88.943157941759281</v>
      </c>
      <c r="R1200" s="12">
        <f t="shared" si="358"/>
        <v>91.056842058240719</v>
      </c>
      <c r="S1200" s="57">
        <f t="shared" si="359"/>
        <v>8.0196090269947048E-2</v>
      </c>
      <c r="T1200" s="12">
        <f t="shared" si="342"/>
        <v>45.82182361771337</v>
      </c>
    </row>
    <row r="1201" spans="1:20" x14ac:dyDescent="0.3">
      <c r="A1201" s="57">
        <f t="shared" si="343"/>
        <v>505.80166628247309</v>
      </c>
      <c r="B1201" s="12">
        <f t="shared" si="360"/>
        <v>80.500835412972847</v>
      </c>
      <c r="C1201" s="57" t="str">
        <f t="shared" si="344"/>
        <v>3.60540280957201-194.702074901583i</v>
      </c>
      <c r="D1201" s="57" t="str">
        <f t="shared" si="345"/>
        <v>3.4708331633719-131.804736113094i</v>
      </c>
      <c r="E1201" s="57" t="str">
        <f t="shared" si="346"/>
        <v>162.469642867461+0.0480402531073592i</v>
      </c>
      <c r="F1201" s="57" t="str">
        <f t="shared" si="347"/>
        <v>3.07957949063274-2473.79872267005i</v>
      </c>
      <c r="G1201" s="57" t="str">
        <f t="shared" si="348"/>
        <v>0.999999971117216-0.0001699493549623i</v>
      </c>
      <c r="H1201" s="57" t="str">
        <f t="shared" si="349"/>
        <v>550.036871104687-0.927086939784231i</v>
      </c>
      <c r="I1201" s="57" t="str">
        <f t="shared" si="350"/>
        <v>-4.05921414216348-9212.50671730345i</v>
      </c>
      <c r="K1201" s="57" t="str">
        <f t="shared" si="351"/>
        <v>0.00909027386737461-0.0000736994400743951i</v>
      </c>
      <c r="L1201" s="57" t="str">
        <f t="shared" si="352"/>
        <v>0.00075-8.23774800366061i</v>
      </c>
      <c r="M1201" s="57" t="str">
        <f t="shared" si="353"/>
        <v>0.00075-1.2979644963751i</v>
      </c>
      <c r="N1201" s="57">
        <f t="shared" si="354"/>
        <v>91.060855453142011</v>
      </c>
      <c r="O1201" s="57">
        <f t="shared" si="355"/>
        <v>45.788900531589718</v>
      </c>
      <c r="P1201" s="371">
        <f t="shared" si="356"/>
        <v>45.788900531589718</v>
      </c>
      <c r="Q1201" s="371">
        <f t="shared" si="357"/>
        <v>-88.939144546857989</v>
      </c>
      <c r="R1201" s="12">
        <f t="shared" si="358"/>
        <v>91.060855453142011</v>
      </c>
      <c r="S1201" s="57">
        <f t="shared" si="359"/>
        <v>8.0500835412972843E-2</v>
      </c>
      <c r="T1201" s="12">
        <f t="shared" si="342"/>
        <v>45.788900531589718</v>
      </c>
    </row>
    <row r="1202" spans="1:20" x14ac:dyDescent="0.3">
      <c r="A1202" s="57">
        <f t="shared" si="343"/>
        <v>507.72371261434648</v>
      </c>
      <c r="B1202" s="12">
        <f t="shared" si="360"/>
        <v>80.806738587542142</v>
      </c>
      <c r="C1202" s="57" t="str">
        <f t="shared" si="344"/>
        <v>3.60540099633217-193.965221534229i</v>
      </c>
      <c r="D1202" s="57" t="str">
        <f t="shared" si="345"/>
        <v>3.47083316207774-131.305779997409i</v>
      </c>
      <c r="E1202" s="57" t="str">
        <f t="shared" si="346"/>
        <v>162.469643673963+0.0482228143673165i</v>
      </c>
      <c r="F1202" s="57" t="str">
        <f t="shared" si="347"/>
        <v>3.07957948995546-2464.43387791915i</v>
      </c>
      <c r="G1202" s="57" t="str">
        <f t="shared" si="348"/>
        <v>0.99999997089729-0.000170595162473638i</v>
      </c>
      <c r="H1202" s="57" t="str">
        <f t="shared" si="349"/>
        <v>550.037151845132-0.930613373185862i</v>
      </c>
      <c r="I1202" s="57" t="str">
        <f t="shared" si="350"/>
        <v>-4.05926676581752-9177.63656254822i</v>
      </c>
      <c r="K1202" s="57" t="str">
        <f t="shared" si="351"/>
        <v>0.00909026903086547-0.0000739794560861727i</v>
      </c>
      <c r="L1202" s="57" t="str">
        <f t="shared" si="352"/>
        <v>0.00075-8.20656306401738i</v>
      </c>
      <c r="M1202" s="57" t="str">
        <f t="shared" si="353"/>
        <v>0.00075-1.29305090294391i</v>
      </c>
      <c r="N1202" s="57">
        <f t="shared" si="354"/>
        <v>91.064884069152299</v>
      </c>
      <c r="O1202" s="57">
        <f t="shared" si="355"/>
        <v>45.755977603272584</v>
      </c>
      <c r="P1202" s="371">
        <f t="shared" si="356"/>
        <v>45.755977603272584</v>
      </c>
      <c r="Q1202" s="371">
        <f t="shared" si="357"/>
        <v>-88.935115930847701</v>
      </c>
      <c r="R1202" s="12">
        <f t="shared" si="358"/>
        <v>91.064884069152299</v>
      </c>
      <c r="S1202" s="57">
        <f t="shared" si="359"/>
        <v>8.0806738587542143E-2</v>
      </c>
      <c r="T1202" s="12">
        <f t="shared" si="342"/>
        <v>45.755977603272584</v>
      </c>
    </row>
    <row r="1203" spans="1:20" x14ac:dyDescent="0.3">
      <c r="A1203" s="57">
        <f t="shared" si="343"/>
        <v>509.65306272228105</v>
      </c>
      <c r="B1203" s="12">
        <f t="shared" si="360"/>
        <v>81.113804194174804</v>
      </c>
      <c r="C1203" s="57" t="str">
        <f t="shared" si="344"/>
        <v>3.60539916928767-193.231158421462i</v>
      </c>
      <c r="D1203" s="57" t="str">
        <f t="shared" si="345"/>
        <v>3.47083316077374-130.808712759451i</v>
      </c>
      <c r="E1203" s="57" t="str">
        <f t="shared" si="346"/>
        <v>162.469644486607+0.0484060694550082i</v>
      </c>
      <c r="F1203" s="57" t="str">
        <f t="shared" si="347"/>
        <v>3.07957948927302-2455.10448487695i</v>
      </c>
      <c r="G1203" s="57" t="str">
        <f t="shared" si="348"/>
        <v>0.999999970675689-0.00017124342405309i</v>
      </c>
      <c r="H1203" s="57" t="str">
        <f t="shared" si="349"/>
        <v>550.037434723073-0.934153247123603i</v>
      </c>
      <c r="I1203" s="57" t="str">
        <f t="shared" si="350"/>
        <v>-4.05931979022004-9142.89843117414i</v>
      </c>
      <c r="K1203" s="57" t="str">
        <f t="shared" si="351"/>
        <v>0.00909026415753449-0.0000742605356798166i</v>
      </c>
      <c r="L1203" s="57" t="str">
        <f t="shared" si="352"/>
        <v>0.00075-8.17549617853895i</v>
      </c>
      <c r="M1203" s="57" t="str">
        <f t="shared" si="353"/>
        <v>0.00075-1.28815591048407i</v>
      </c>
      <c r="N1203" s="57">
        <f t="shared" si="354"/>
        <v>91.06892796377123</v>
      </c>
      <c r="O1203" s="57">
        <f t="shared" si="355"/>
        <v>45.723054833961541</v>
      </c>
      <c r="P1203" s="371">
        <f t="shared" si="356"/>
        <v>45.723054833961541</v>
      </c>
      <c r="Q1203" s="371">
        <f t="shared" si="357"/>
        <v>-88.93107203622877</v>
      </c>
      <c r="R1203" s="12">
        <f t="shared" si="358"/>
        <v>91.06892796377123</v>
      </c>
      <c r="S1203" s="57">
        <f t="shared" si="359"/>
        <v>8.1113804194174799E-2</v>
      </c>
      <c r="T1203" s="12">
        <f t="shared" si="342"/>
        <v>45.723054833961541</v>
      </c>
    </row>
    <row r="1204" spans="1:20" x14ac:dyDescent="0.3">
      <c r="A1204" s="57">
        <f t="shared" si="343"/>
        <v>511.58974436062573</v>
      </c>
      <c r="B1204" s="12">
        <f t="shared" si="360"/>
        <v>81.422036650112673</v>
      </c>
      <c r="C1204" s="57" t="str">
        <f t="shared" si="344"/>
        <v>3.6053973283334-192.49987500354i</v>
      </c>
      <c r="D1204" s="57" t="str">
        <f t="shared" si="345"/>
        <v>3.47083315945978-130.313527248742i</v>
      </c>
      <c r="E1204" s="57" t="str">
        <f t="shared" si="346"/>
        <v>162.469645305442+0.0485900210080653i</v>
      </c>
      <c r="F1204" s="57" t="str">
        <f t="shared" si="347"/>
        <v>3.07957948858539-2445.810409337i</v>
      </c>
      <c r="G1204" s="57" t="str">
        <f t="shared" si="348"/>
        <v>0.999999970452401-0.00017189414902611i</v>
      </c>
      <c r="H1204" s="57" t="str">
        <f t="shared" si="349"/>
        <v>550.037719754777-0.937706613130152i</v>
      </c>
      <c r="I1204" s="57" t="str">
        <f t="shared" si="350"/>
        <v>-4.05937321842091-9108.29182346139i</v>
      </c>
      <c r="K1204" s="57" t="str">
        <f t="shared" si="351"/>
        <v>0.0090902592471015-0.0000745426828914595i</v>
      </c>
      <c r="L1204" s="57" t="str">
        <f t="shared" si="352"/>
        <v>0.00075-8.14454690031773i</v>
      </c>
      <c r="M1204" s="57" t="str">
        <f t="shared" si="353"/>
        <v>0.00075-1.28327944857947i</v>
      </c>
      <c r="N1204" s="57">
        <f t="shared" si="354"/>
        <v>91.072987194713022</v>
      </c>
      <c r="O1204" s="57">
        <f t="shared" si="355"/>
        <v>45.69013222486565</v>
      </c>
      <c r="P1204" s="371">
        <f t="shared" si="356"/>
        <v>45.69013222486565</v>
      </c>
      <c r="Q1204" s="371">
        <f t="shared" si="357"/>
        <v>-88.927012805286978</v>
      </c>
      <c r="R1204" s="12">
        <f t="shared" si="358"/>
        <v>91.072987194713022</v>
      </c>
      <c r="S1204" s="57">
        <f t="shared" si="359"/>
        <v>8.1422036650112675E-2</v>
      </c>
      <c r="T1204" s="12">
        <f t="shared" si="342"/>
        <v>45.69013222486565</v>
      </c>
    </row>
    <row r="1205" spans="1:20" x14ac:dyDescent="0.3">
      <c r="A1205" s="57">
        <f t="shared" si="343"/>
        <v>513.53378538919617</v>
      </c>
      <c r="B1205" s="12">
        <f t="shared" si="360"/>
        <v>81.73144038938311</v>
      </c>
      <c r="C1205" s="57" t="str">
        <f t="shared" si="344"/>
        <v>3.6053954733635-191.771360760697i</v>
      </c>
      <c r="D1205" s="57" t="str">
        <f t="shared" si="345"/>
        <v>3.47083315813584-129.820216341872i</v>
      </c>
      <c r="E1205" s="57" t="str">
        <f t="shared" si="346"/>
        <v>162.469646130512+0.0487746716741554i</v>
      </c>
      <c r="F1205" s="57" t="str">
        <f t="shared" si="347"/>
        <v>3.07957948789253-2436.55151760091i</v>
      </c>
      <c r="G1205" s="57" t="str">
        <f t="shared" si="348"/>
        <v>0.999999970227412-0.000172547346753589i</v>
      </c>
      <c r="H1205" s="57" t="str">
        <f t="shared" si="349"/>
        <v>550.038006956645-0.941273522939554i</v>
      </c>
      <c r="I1205" s="57" t="str">
        <f t="shared" si="350"/>
        <v>-4.05942705349765-9073.81624158238i</v>
      </c>
      <c r="K1205" s="57" t="str">
        <f t="shared" si="351"/>
        <v>0.00909025429928398-0.0000748259017725053i</v>
      </c>
      <c r="L1205" s="57" t="str">
        <f t="shared" si="352"/>
        <v>0.00075-8.113714784138i</v>
      </c>
      <c r="M1205" s="57" t="str">
        <f t="shared" si="353"/>
        <v>0.00075-1.27842144708057i</v>
      </c>
      <c r="N1205" s="57">
        <f t="shared" si="354"/>
        <v>91.077061819907314</v>
      </c>
      <c r="O1205" s="57">
        <f t="shared" si="355"/>
        <v>45.657209777202681</v>
      </c>
      <c r="P1205" s="371">
        <f t="shared" si="356"/>
        <v>45.657209777202681</v>
      </c>
      <c r="Q1205" s="371">
        <f t="shared" si="357"/>
        <v>-88.922938180092686</v>
      </c>
      <c r="R1205" s="12">
        <f t="shared" si="358"/>
        <v>91.077061819907314</v>
      </c>
      <c r="S1205" s="57">
        <f t="shared" si="359"/>
        <v>8.1731440389383112E-2</v>
      </c>
      <c r="T1205" s="12">
        <f t="shared" si="342"/>
        <v>45.657209777202681</v>
      </c>
    </row>
    <row r="1206" spans="1:20" x14ac:dyDescent="0.3">
      <c r="A1206" s="57">
        <f t="shared" si="343"/>
        <v>515.48521377367513</v>
      </c>
      <c r="B1206" s="12">
        <f t="shared" si="360"/>
        <v>82.042019862862773</v>
      </c>
      <c r="C1206" s="57" t="str">
        <f t="shared" si="344"/>
        <v>3.60539360427122-191.045605213012i</v>
      </c>
      <c r="D1206" s="57" t="str">
        <f t="shared" si="345"/>
        <v>3.4708331568018-129.328772942398i</v>
      </c>
      <c r="E1206" s="57" t="str">
        <f t="shared" si="346"/>
        <v>162.469646961866+0.0489600241110203i</v>
      </c>
      <c r="F1206" s="57" t="str">
        <f t="shared" si="347"/>
        <v>3.07957948719438-2427.32767647641i</v>
      </c>
      <c r="G1206" s="57" t="str">
        <f t="shared" si="348"/>
        <v>0.999999970000711-0.000173203026631987i</v>
      </c>
      <c r="H1206" s="57" t="str">
        <f t="shared" si="349"/>
        <v>550.038296345196-0.944854028487512i</v>
      </c>
      <c r="I1206" s="57" t="str">
        <f t="shared" si="350"/>
        <v>-4.05948129854735-9039.47118959423i</v>
      </c>
      <c r="K1206" s="57" t="str">
        <f t="shared" si="351"/>
        <v>0.0090902493137974-0.0000751101963896931i</v>
      </c>
      <c r="L1206" s="57" t="str">
        <f t="shared" si="352"/>
        <v>0.00075-8.08299938646941i</v>
      </c>
      <c r="M1206" s="57" t="str">
        <f t="shared" si="353"/>
        <v>0.00075-1.27358183610337i</v>
      </c>
      <c r="N1206" s="57">
        <f t="shared" si="354"/>
        <v>91.081151897499851</v>
      </c>
      <c r="O1206" s="57">
        <f t="shared" si="355"/>
        <v>45.62428749220004</v>
      </c>
      <c r="P1206" s="371">
        <f t="shared" si="356"/>
        <v>45.62428749220004</v>
      </c>
      <c r="Q1206" s="371">
        <f t="shared" si="357"/>
        <v>-88.918848102500149</v>
      </c>
      <c r="R1206" s="12">
        <f t="shared" si="358"/>
        <v>91.081151897499851</v>
      </c>
      <c r="S1206" s="57">
        <f t="shared" si="359"/>
        <v>8.2042019862862775E-2</v>
      </c>
      <c r="T1206" s="12">
        <f t="shared" si="342"/>
        <v>45.62428749220004</v>
      </c>
    </row>
    <row r="1207" spans="1:20" x14ac:dyDescent="0.3">
      <c r="A1207" s="57">
        <f t="shared" si="343"/>
        <v>517.44405758601511</v>
      </c>
      <c r="B1207" s="12">
        <f t="shared" si="360"/>
        <v>82.353779538341655</v>
      </c>
      <c r="C1207" s="57" t="str">
        <f t="shared" si="344"/>
        <v>3.60539172094912-190.322597920245i</v>
      </c>
      <c r="D1207" s="57" t="str">
        <f t="shared" si="345"/>
        <v>3.47083315545761-128.839189980742i</v>
      </c>
      <c r="E1207" s="57" t="str">
        <f t="shared" si="346"/>
        <v>162.469647799552+0.0491460809865121i</v>
      </c>
      <c r="F1207" s="57" t="str">
        <f t="shared" si="347"/>
        <v>3.07957948649091-2418.13875327545i</v>
      </c>
      <c r="G1207" s="57" t="str">
        <f t="shared" si="348"/>
        <v>0.999999969772283-0.000173861198093474i</v>
      </c>
      <c r="H1207" s="57" t="str">
        <f t="shared" si="349"/>
        <v>550.038587937078-0.948448181912623i</v>
      </c>
      <c r="I1207" s="57" t="str">
        <f t="shared" si="350"/>
        <v>-4.05953595669329-9005.2561734318i</v>
      </c>
      <c r="K1207" s="57" t="str">
        <f t="shared" si="351"/>
        <v>0.00909024429035502-0.000075395570825149i</v>
      </c>
      <c r="L1207" s="57" t="str">
        <f t="shared" si="352"/>
        <v>0.00075-8.05240026546063i</v>
      </c>
      <c r="M1207" s="57" t="str">
        <f t="shared" si="353"/>
        <v>0.00075-1.26876054602846i</v>
      </c>
      <c r="N1207" s="57">
        <f t="shared" si="354"/>
        <v>91.085257485853333</v>
      </c>
      <c r="O1207" s="57">
        <f t="shared" si="355"/>
        <v>45.591365371094305</v>
      </c>
      <c r="P1207" s="371">
        <f t="shared" si="356"/>
        <v>45.591365371094305</v>
      </c>
      <c r="Q1207" s="371">
        <f t="shared" si="357"/>
        <v>-88.914742514146667</v>
      </c>
      <c r="R1207" s="12">
        <f t="shared" si="358"/>
        <v>91.085257485853333</v>
      </c>
      <c r="S1207" s="57">
        <f t="shared" si="359"/>
        <v>8.2353779538341651E-2</v>
      </c>
      <c r="T1207" s="12">
        <f t="shared" si="342"/>
        <v>45.591365371094305</v>
      </c>
    </row>
    <row r="1208" spans="1:20" x14ac:dyDescent="0.3">
      <c r="A1208" s="57">
        <f t="shared" si="343"/>
        <v>519.41034500484204</v>
      </c>
      <c r="B1208" s="12">
        <f t="shared" si="360"/>
        <v>82.666723900587357</v>
      </c>
      <c r="C1208" s="57" t="str">
        <f t="shared" si="344"/>
        <v>3.60538982328894-189.602328481688i</v>
      </c>
      <c r="D1208" s="57" t="str">
        <f t="shared" si="345"/>
        <v>3.4708331541032-128.351460414087i</v>
      </c>
      <c r="E1208" s="57" t="str">
        <f t="shared" si="346"/>
        <v>162.469648643618+0.049332844978635i</v>
      </c>
      <c r="F1208" s="57" t="str">
        <f t="shared" si="347"/>
        <v>3.07957948578209-2408.98461581228i</v>
      </c>
      <c r="G1208" s="57" t="str">
        <f t="shared" si="348"/>
        <v>0.999999969542116-0.00017452187060606i</v>
      </c>
      <c r="H1208" s="57" t="str">
        <f t="shared" si="349"/>
        <v>550.038881749061-0.952056035556955i</v>
      </c>
      <c r="I1208" s="57" t="str">
        <f t="shared" si="350"/>
        <v>-4.05959103108111-8971.17070090048i</v>
      </c>
      <c r="K1208" s="57" t="str">
        <f t="shared" si="351"/>
        <v>0.00909023922866797-0.0000756820291764474i</v>
      </c>
      <c r="L1208" s="57" t="str">
        <f t="shared" si="352"/>
        <v>0.00075-8.02191698093311i</v>
      </c>
      <c r="M1208" s="57" t="str">
        <f t="shared" si="353"/>
        <v>0.00075-1.26395750749997i</v>
      </c>
      <c r="N1208" s="57">
        <f t="shared" si="354"/>
        <v>91.089378643548201</v>
      </c>
      <c r="O1208" s="57">
        <f t="shared" si="355"/>
        <v>45.558443415131322</v>
      </c>
      <c r="P1208" s="371">
        <f t="shared" si="356"/>
        <v>45.558443415131322</v>
      </c>
      <c r="Q1208" s="371">
        <f t="shared" si="357"/>
        <v>-88.910621356451799</v>
      </c>
      <c r="R1208" s="12">
        <f t="shared" si="358"/>
        <v>91.089378643548201</v>
      </c>
      <c r="S1208" s="57">
        <f t="shared" si="359"/>
        <v>8.2666723900587352E-2</v>
      </c>
      <c r="T1208" s="12">
        <f t="shared" si="342"/>
        <v>45.558443415131322</v>
      </c>
    </row>
    <row r="1209" spans="1:20" x14ac:dyDescent="0.3">
      <c r="A1209" s="57">
        <f t="shared" si="343"/>
        <v>521.38410431586044</v>
      </c>
      <c r="B1209" s="12">
        <f t="shared" si="360"/>
        <v>82.980857451409591</v>
      </c>
      <c r="C1209" s="57" t="str">
        <f t="shared" si="344"/>
        <v>3.60538791118139-188.884786536021i</v>
      </c>
      <c r="D1209" s="57" t="str">
        <f t="shared" si="345"/>
        <v>3.47083315273846-127.865577226282i</v>
      </c>
      <c r="E1209" s="57" t="str">
        <f t="shared" si="346"/>
        <v>162.469649494112+0.0495203187755809i</v>
      </c>
      <c r="F1209" s="57" t="str">
        <f t="shared" si="347"/>
        <v>3.07957948506791-2399.86513240156i</v>
      </c>
      <c r="G1209" s="57" t="str">
        <f t="shared" si="348"/>
        <v>0.999999969310196-0.000175185053673734i</v>
      </c>
      <c r="H1209" s="57" t="str">
        <f t="shared" si="349"/>
        <v>550.039177798056-0.955677641967105i</v>
      </c>
      <c r="I1209" s="57" t="str">
        <f t="shared" si="350"/>
        <v>-4.05964652488232-8937.21428166948i</v>
      </c>
      <c r="K1209" s="57" t="str">
        <f t="shared" si="351"/>
        <v>0.00909023412844499-0.0000759695755566666i</v>
      </c>
      <c r="L1209" s="57" t="str">
        <f t="shared" si="352"/>
        <v>0.00075-7.99154909437445i</v>
      </c>
      <c r="M1209" s="57" t="str">
        <f t="shared" si="353"/>
        <v>0.00075-1.25917265142455i</v>
      </c>
      <c r="N1209" s="57">
        <f t="shared" si="354"/>
        <v>91.093515429383302</v>
      </c>
      <c r="O1209" s="57">
        <f t="shared" si="355"/>
        <v>45.525521625566519</v>
      </c>
      <c r="P1209" s="371">
        <f t="shared" si="356"/>
        <v>45.525521625566519</v>
      </c>
      <c r="Q1209" s="371">
        <f t="shared" si="357"/>
        <v>-88.906484570616698</v>
      </c>
      <c r="R1209" s="12">
        <f t="shared" si="358"/>
        <v>91.093515429383302</v>
      </c>
      <c r="S1209" s="57">
        <f t="shared" si="359"/>
        <v>8.2980857451409595E-2</v>
      </c>
      <c r="T1209" s="12">
        <f t="shared" si="342"/>
        <v>45.525521625566519</v>
      </c>
    </row>
    <row r="1210" spans="1:20" x14ac:dyDescent="0.3">
      <c r="A1210" s="57">
        <f t="shared" si="343"/>
        <v>523.3653639122607</v>
      </c>
      <c r="B1210" s="12">
        <f t="shared" si="360"/>
        <v>83.296184709724955</v>
      </c>
      <c r="C1210" s="57" t="str">
        <f t="shared" si="344"/>
        <v>3.6053859845166-188.169961761161i</v>
      </c>
      <c r="D1210" s="57" t="str">
        <f t="shared" si="345"/>
        <v>3.47083315136332-127.381533427732i</v>
      </c>
      <c r="E1210" s="57" t="str">
        <f t="shared" si="346"/>
        <v>162.469650351084+0.0497085050757705i</v>
      </c>
      <c r="F1210" s="57" t="str">
        <f t="shared" si="347"/>
        <v>3.07957948434825-2390.78017185647i</v>
      </c>
      <c r="G1210" s="57" t="str">
        <f t="shared" si="348"/>
        <v>0.99999996907651-0.000175850756836601i</v>
      </c>
      <c r="H1210" s="57" t="str">
        <f t="shared" si="349"/>
        <v>550.039476101084-0.959313053894691i</v>
      </c>
      <c r="I1210" s="57" t="str">
        <f t="shared" si="350"/>
        <v>-4.05970244128992-8903.38642726412i</v>
      </c>
      <c r="K1210" s="57" t="str">
        <f t="shared" si="351"/>
        <v>0.00909022898939288-0.0000762582140944508i</v>
      </c>
      <c r="L1210" s="57" t="str">
        <f t="shared" si="352"/>
        <v>0.00075-7.96129616893251i</v>
      </c>
      <c r="M1210" s="57" t="str">
        <f t="shared" si="353"/>
        <v>0.00075-1.25440590897046i</v>
      </c>
      <c r="N1210" s="57">
        <f t="shared" si="354"/>
        <v>91.097667902376827</v>
      </c>
      <c r="O1210" s="57">
        <f t="shared" si="355"/>
        <v>45.492600003664933</v>
      </c>
      <c r="P1210" s="371">
        <f t="shared" si="356"/>
        <v>45.492600003664933</v>
      </c>
      <c r="Q1210" s="371">
        <f t="shared" si="357"/>
        <v>-88.902332097623173</v>
      </c>
      <c r="R1210" s="12">
        <f t="shared" si="358"/>
        <v>91.097667902376827</v>
      </c>
      <c r="S1210" s="57">
        <f t="shared" si="359"/>
        <v>8.3296184709724955E-2</v>
      </c>
      <c r="T1210" s="12">
        <f t="shared" si="342"/>
        <v>45.492600003664933</v>
      </c>
    </row>
    <row r="1211" spans="1:20" x14ac:dyDescent="0.3">
      <c r="A1211" s="57">
        <f t="shared" si="343"/>
        <v>525.35415229512739</v>
      </c>
      <c r="B1211" s="12">
        <f t="shared" si="360"/>
        <v>83.612710211621916</v>
      </c>
      <c r="C1211" s="57" t="str">
        <f t="shared" si="344"/>
        <v>3.60538404318376-187.457843874109i</v>
      </c>
      <c r="D1211" s="57" t="str">
        <f t="shared" si="345"/>
        <v>3.47083314997774-126.899322055306i</v>
      </c>
      <c r="E1211" s="57" t="str">
        <f t="shared" si="346"/>
        <v>162.469651214583+0.0498974065878948i</v>
      </c>
      <c r="F1211" s="57" t="str">
        <f t="shared" si="347"/>
        <v>3.07957948362309-2381.72960348679i</v>
      </c>
      <c r="G1211" s="57" t="str">
        <f t="shared" si="348"/>
        <v>0.999999968841045-0.000176518989671016i</v>
      </c>
      <c r="H1211" s="57" t="str">
        <f t="shared" si="349"/>
        <v>550.039776675314-0.962962324297681i</v>
      </c>
      <c r="I1211" s="57" t="str">
        <f t="shared" si="350"/>
        <v>-4.05975878352472-8869.68665105946i</v>
      </c>
      <c r="K1211" s="57" t="str">
        <f t="shared" si="351"/>
        <v>0.00909022381121595-0.0000765479489340621i</v>
      </c>
      <c r="L1211" s="57" t="str">
        <f t="shared" si="352"/>
        <v>0.00075-7.93115776940876i</v>
      </c>
      <c r="M1211" s="57" t="str">
        <f t="shared" si="353"/>
        <v>0.00075-1.24965721156651i</v>
      </c>
      <c r="N1211" s="57">
        <f t="shared" si="354"/>
        <v>91.101836121766993</v>
      </c>
      <c r="O1211" s="57">
        <f t="shared" si="355"/>
        <v>45.459678550701</v>
      </c>
      <c r="P1211" s="371">
        <f t="shared" si="356"/>
        <v>45.459678550701</v>
      </c>
      <c r="Q1211" s="371">
        <f t="shared" si="357"/>
        <v>-88.898163878233007</v>
      </c>
      <c r="R1211" s="12">
        <f t="shared" si="358"/>
        <v>91.101836121766993</v>
      </c>
      <c r="S1211" s="57">
        <f t="shared" si="359"/>
        <v>8.3612710211621921E-2</v>
      </c>
      <c r="T1211" s="12">
        <f t="shared" si="342"/>
        <v>45.459678550701</v>
      </c>
    </row>
    <row r="1212" spans="1:20" x14ac:dyDescent="0.3">
      <c r="A1212" s="57">
        <f t="shared" si="343"/>
        <v>527.35049807384894</v>
      </c>
      <c r="B1212" s="12">
        <f t="shared" si="360"/>
        <v>83.930438510426086</v>
      </c>
      <c r="C1212" s="57" t="str">
        <f t="shared" si="344"/>
        <v>3.60538208707115-186.748422630808i</v>
      </c>
      <c r="D1212" s="57" t="str">
        <f t="shared" si="345"/>
        <v>3.47083314858157-126.418936172231i</v>
      </c>
      <c r="E1212" s="57" t="str">
        <f t="shared" si="346"/>
        <v>162.469652084658+0.050087026030948i</v>
      </c>
      <c r="F1212" s="57" t="str">
        <f t="shared" si="347"/>
        <v>3.07957948289244-2372.71329709707i</v>
      </c>
      <c r="G1212" s="57" t="str">
        <f t="shared" si="348"/>
        <v>0.999999968603787-0.000177189761789725i</v>
      </c>
      <c r="H1212" s="57" t="str">
        <f t="shared" si="349"/>
        <v>550.040079538026-0.966625506340623i</v>
      </c>
      <c r="I1212" s="57" t="str">
        <f t="shared" si="350"/>
        <v>-4.05981555482696-8836.11446827275i</v>
      </c>
      <c r="K1212" s="57" t="str">
        <f t="shared" si="351"/>
        <v>0.00909021859361654-0.0000768387842354479i</v>
      </c>
      <c r="L1212" s="57" t="str">
        <f t="shared" si="352"/>
        <v>0.00075-7.90113346225221i</v>
      </c>
      <c r="M1212" s="57" t="str">
        <f t="shared" si="353"/>
        <v>0.00075-1.24492649090109i</v>
      </c>
      <c r="N1212" s="57">
        <f t="shared" si="354"/>
        <v>91.106020147012813</v>
      </c>
      <c r="O1212" s="57">
        <f t="shared" si="355"/>
        <v>45.426757267958997</v>
      </c>
      <c r="P1212" s="371">
        <f t="shared" si="356"/>
        <v>45.426757267958997</v>
      </c>
      <c r="Q1212" s="371">
        <f t="shared" si="357"/>
        <v>-88.893979852987187</v>
      </c>
      <c r="R1212" s="12">
        <f t="shared" si="358"/>
        <v>91.106020147012813</v>
      </c>
      <c r="S1212" s="57">
        <f t="shared" si="359"/>
        <v>8.3930438510426086E-2</v>
      </c>
      <c r="T1212" s="12">
        <f t="shared" si="342"/>
        <v>45.426757267958997</v>
      </c>
    </row>
    <row r="1213" spans="1:20" x14ac:dyDescent="0.3">
      <c r="A1213" s="57">
        <f t="shared" si="343"/>
        <v>529.35442996652955</v>
      </c>
      <c r="B1213" s="12">
        <f t="shared" si="360"/>
        <v>84.249374176765713</v>
      </c>
      <c r="C1213" s="57" t="str">
        <f t="shared" si="344"/>
        <v>3.60538011606634-186.041687825993i</v>
      </c>
      <c r="D1213" s="57" t="str">
        <f t="shared" si="345"/>
        <v>3.47083314717479-125.940368867995i</v>
      </c>
      <c r="E1213" s="57" t="str">
        <f t="shared" si="346"/>
        <v>162.46965296136+0.0502773661342701i</v>
      </c>
      <c r="F1213" s="57" t="str">
        <f t="shared" si="347"/>
        <v>3.07957948215624-2363.73112298469i</v>
      </c>
      <c r="G1213" s="57" t="str">
        <f t="shared" si="348"/>
        <v>0.999999968364723-0.000177863082842006i</v>
      </c>
      <c r="H1213" s="57" t="str">
        <f t="shared" si="349"/>
        <v>550.040384706649-0.970302653396149i</v>
      </c>
      <c r="I1213" s="57" t="str">
        <f t="shared" si="350"/>
        <v>-4.05987275846615-8802.66939595687i</v>
      </c>
      <c r="K1213" s="57" t="str">
        <f t="shared" si="351"/>
        <v>0.00909021333629446-0.0000771307241742905i</v>
      </c>
      <c r="L1213" s="57" t="str">
        <f t="shared" si="352"/>
        <v>0.00075-7.87122281555313i</v>
      </c>
      <c r="M1213" s="57" t="str">
        <f t="shared" si="353"/>
        <v>0.00075-1.24021367892119i</v>
      </c>
      <c r="N1213" s="57">
        <f t="shared" si="354"/>
        <v>91.110220037795074</v>
      </c>
      <c r="O1213" s="57">
        <f t="shared" si="355"/>
        <v>45.39383615673291</v>
      </c>
      <c r="P1213" s="371">
        <f t="shared" si="356"/>
        <v>45.39383615673291</v>
      </c>
      <c r="Q1213" s="371">
        <f t="shared" si="357"/>
        <v>-88.889779962204926</v>
      </c>
      <c r="R1213" s="12">
        <f t="shared" si="358"/>
        <v>91.110220037795074</v>
      </c>
      <c r="S1213" s="57">
        <f t="shared" si="359"/>
        <v>8.4249374176765715E-2</v>
      </c>
      <c r="T1213" s="12">
        <f t="shared" si="342"/>
        <v>45.39383615673291</v>
      </c>
    </row>
    <row r="1214" spans="1:20" x14ac:dyDescent="0.3">
      <c r="A1214" s="57">
        <f t="shared" si="343"/>
        <v>531.36597680040245</v>
      </c>
      <c r="B1214" s="12">
        <f t="shared" si="360"/>
        <v>84.569521798637425</v>
      </c>
      <c r="C1214" s="57" t="str">
        <f t="shared" si="344"/>
        <v>3.60537813005597-185.337629293041i</v>
      </c>
      <c r="D1214" s="57" t="str">
        <f t="shared" si="345"/>
        <v>3.47083314575731-125.463613258246i</v>
      </c>
      <c r="E1214" s="57" t="str">
        <f t="shared" si="346"/>
        <v>162.46965384474+0.0504684296375885i</v>
      </c>
      <c r="F1214" s="57" t="str">
        <f t="shared" si="347"/>
        <v>3.07957948141441-2354.78295193809i</v>
      </c>
      <c r="G1214" s="57" t="str">
        <f t="shared" si="348"/>
        <v>0.999999968123838-0.000178538962513798i</v>
      </c>
      <c r="H1214" s="57" t="str">
        <f t="shared" si="349"/>
        <v>550.040692198741-0.97399381904549i</v>
      </c>
      <c r="I1214" s="57" t="str">
        <f t="shared" si="350"/>
        <v>-4.05993039773664-8769.35095299335i</v>
      </c>
      <c r="K1214" s="57" t="str">
        <f t="shared" si="351"/>
        <v>0.00909020803894729-0.0000774237729420707i</v>
      </c>
      <c r="L1214" s="57" t="str">
        <f t="shared" si="352"/>
        <v>0.00075-7.84142539903676i</v>
      </c>
      <c r="M1214" s="57" t="str">
        <f t="shared" si="353"/>
        <v>0.00075-1.23551870783143i</v>
      </c>
      <c r="N1214" s="57">
        <f t="shared" si="354"/>
        <v>91.114435854016847</v>
      </c>
      <c r="O1214" s="57">
        <f t="shared" si="355"/>
        <v>45.360915218326397</v>
      </c>
      <c r="P1214" s="371">
        <f t="shared" si="356"/>
        <v>45.360915218326397</v>
      </c>
      <c r="Q1214" s="371">
        <f t="shared" si="357"/>
        <v>-88.885564145983153</v>
      </c>
      <c r="R1214" s="12">
        <f t="shared" si="358"/>
        <v>91.114435854016847</v>
      </c>
      <c r="S1214" s="57">
        <f t="shared" si="359"/>
        <v>8.4569521798637429E-2</v>
      </c>
      <c r="T1214" s="12">
        <f t="shared" si="342"/>
        <v>45.360915218326397</v>
      </c>
    </row>
    <row r="1215" spans="1:20" x14ac:dyDescent="0.3">
      <c r="A1215" s="57">
        <f t="shared" si="343"/>
        <v>533.38516751224392</v>
      </c>
      <c r="B1215" s="12">
        <f t="shared" si="360"/>
        <v>84.890885981472252</v>
      </c>
      <c r="C1215" s="57" t="str">
        <f t="shared" si="344"/>
        <v>3.60537612892573-184.636236903832i</v>
      </c>
      <c r="D1215" s="57" t="str">
        <f t="shared" si="345"/>
        <v>3.47083314432901-124.988662484695i</v>
      </c>
      <c r="E1215" s="57" t="str">
        <f t="shared" si="346"/>
        <v>162.469654734847+0.0506602192910525i</v>
      </c>
      <c r="F1215" s="57" t="str">
        <f t="shared" si="347"/>
        <v>3.07957948066692-2345.86865523481i</v>
      </c>
      <c r="G1215" s="57" t="str">
        <f t="shared" si="348"/>
        <v>0.999999967881119-0.000179217410527851i</v>
      </c>
      <c r="H1215" s="57" t="str">
        <f t="shared" si="349"/>
        <v>550.041002031982-0.977699057079082i</v>
      </c>
      <c r="I1215" s="57" t="str">
        <f t="shared" si="350"/>
        <v>-4.05998847595303-8736.158660085i</v>
      </c>
      <c r="K1215" s="57" t="str">
        <f t="shared" si="351"/>
        <v>0.00909020270127051-0.0000777179347461308i</v>
      </c>
      <c r="L1215" s="57" t="str">
        <f t="shared" si="352"/>
        <v>0.00075-7.81174078405734i</v>
      </c>
      <c r="M1215" s="57" t="str">
        <f t="shared" si="353"/>
        <v>0.00075-1.23084151009307i</v>
      </c>
      <c r="N1215" s="57">
        <f t="shared" si="354"/>
        <v>91.118667655804472</v>
      </c>
      <c r="O1215" s="57">
        <f t="shared" si="355"/>
        <v>45.327994454053204</v>
      </c>
      <c r="P1215" s="371">
        <f t="shared" si="356"/>
        <v>45.327994454053204</v>
      </c>
      <c r="Q1215" s="371">
        <f t="shared" si="357"/>
        <v>-88.881332344195528</v>
      </c>
      <c r="R1215" s="12">
        <f t="shared" si="358"/>
        <v>91.118667655804472</v>
      </c>
      <c r="S1215" s="57">
        <f t="shared" si="359"/>
        <v>8.489088598147225E-2</v>
      </c>
      <c r="T1215" s="12">
        <f t="shared" si="342"/>
        <v>45.327994454053204</v>
      </c>
    </row>
    <row r="1216" spans="1:20" x14ac:dyDescent="0.3">
      <c r="A1216" s="57">
        <f t="shared" si="343"/>
        <v>535.41203114879056</v>
      </c>
      <c r="B1216" s="12">
        <f t="shared" si="360"/>
        <v>85.21347134820185</v>
      </c>
      <c r="C1216" s="57" t="str">
        <f t="shared" si="344"/>
        <v>3.60537411256068-183.937500568599i</v>
      </c>
      <c r="D1216" s="57" t="str">
        <f t="shared" si="345"/>
        <v>3.47083314288986-124.515509715015i</v>
      </c>
      <c r="E1216" s="57" t="str">
        <f t="shared" si="346"/>
        <v>162.469655631735+0.0508527378552794i</v>
      </c>
      <c r="F1216" s="57" t="str">
        <f t="shared" si="347"/>
        <v>3.07957947991377-2336.98810463969i</v>
      </c>
      <c r="G1216" s="57" t="str">
        <f t="shared" si="348"/>
        <v>0.999999967636551-0.00017989843664386i</v>
      </c>
      <c r="H1216" s="57" t="str">
        <f t="shared" si="349"/>
        <v>550.041314224201-0.9814184214981i</v>
      </c>
      <c r="I1216" s="57" t="str">
        <f t="shared" si="350"/>
        <v>-4.06004699646095-8703.09203974956i</v>
      </c>
      <c r="K1216" s="57" t="str">
        <f t="shared" si="351"/>
        <v>0.00909019732295702-0.0000780132138097245i</v>
      </c>
      <c r="L1216" s="57" t="str">
        <f t="shared" si="352"/>
        <v>0.00075-7.7821685435917i</v>
      </c>
      <c r="M1216" s="57" t="str">
        <f t="shared" si="353"/>
        <v>0.00075-1.22618201842306i</v>
      </c>
      <c r="N1216" s="57">
        <f t="shared" si="354"/>
        <v>91.122915503508366</v>
      </c>
      <c r="O1216" s="57">
        <f t="shared" si="355"/>
        <v>45.295073865237015</v>
      </c>
      <c r="P1216" s="371">
        <f t="shared" si="356"/>
        <v>45.295073865237015</v>
      </c>
      <c r="Q1216" s="371">
        <f t="shared" si="357"/>
        <v>-88.877084496491634</v>
      </c>
      <c r="R1216" s="12">
        <f t="shared" si="358"/>
        <v>91.122915503508366</v>
      </c>
      <c r="S1216" s="57">
        <f t="shared" si="359"/>
        <v>8.5213471348201855E-2</v>
      </c>
      <c r="T1216" s="12">
        <f t="shared" si="342"/>
        <v>45.295073865237015</v>
      </c>
    </row>
    <row r="1217" spans="1:20" x14ac:dyDescent="0.3">
      <c r="A1217" s="57">
        <f t="shared" si="343"/>
        <v>537.4465968671559</v>
      </c>
      <c r="B1217" s="12">
        <f t="shared" si="360"/>
        <v>85.53728253932502</v>
      </c>
      <c r="C1217" s="57" t="str">
        <f t="shared" si="344"/>
        <v>3.60537208084471-183.241410235779i</v>
      </c>
      <c r="D1217" s="57" t="str">
        <f t="shared" si="345"/>
        <v>3.47083314143974-124.044148142746i</v>
      </c>
      <c r="E1217" s="57" t="str">
        <f t="shared" si="346"/>
        <v>162.469656535452+0.0510459881013893i</v>
      </c>
      <c r="F1217" s="57" t="str">
        <f t="shared" si="347"/>
        <v>3.07957947915487-2328.14117240305i</v>
      </c>
      <c r="G1217" s="57" t="str">
        <f t="shared" si="348"/>
        <v>0.999999967390122-0.000180582050658605i</v>
      </c>
      <c r="H1217" s="57" t="str">
        <f t="shared" si="349"/>
        <v>550.041628793354-0.985151966514752i</v>
      </c>
      <c r="I1217" s="57" t="str">
        <f t="shared" si="350"/>
        <v>-4.06010596262915-8670.15061631261i</v>
      </c>
      <c r="K1217" s="57" t="str">
        <f t="shared" si="351"/>
        <v>0.00909019190369754-0.0000783096143720846i</v>
      </c>
      <c r="L1217" s="57" t="str">
        <f t="shared" si="352"/>
        <v>0.00075-7.75270825223326i</v>
      </c>
      <c r="M1217" s="57" t="str">
        <f t="shared" si="353"/>
        <v>0.00075-1.22154016579305i</v>
      </c>
      <c r="N1217" s="57">
        <f t="shared" si="354"/>
        <v>91.12717945770369</v>
      </c>
      <c r="O1217" s="57">
        <f t="shared" si="355"/>
        <v>45.262153453211376</v>
      </c>
      <c r="P1217" s="371">
        <f t="shared" si="356"/>
        <v>45.262153453211376</v>
      </c>
      <c r="Q1217" s="371">
        <f t="shared" si="357"/>
        <v>-88.87282054229631</v>
      </c>
      <c r="R1217" s="12">
        <f t="shared" si="358"/>
        <v>91.12717945770369</v>
      </c>
      <c r="S1217" s="57">
        <f t="shared" si="359"/>
        <v>8.5537282539325021E-2</v>
      </c>
      <c r="T1217" s="12">
        <f t="shared" si="342"/>
        <v>45.262153453211376</v>
      </c>
    </row>
    <row r="1218" spans="1:20" x14ac:dyDescent="0.3">
      <c r="A1218" s="57">
        <f t="shared" si="343"/>
        <v>539.4888939352511</v>
      </c>
      <c r="B1218" s="12">
        <f t="shared" si="360"/>
        <v>85.862324212974457</v>
      </c>
      <c r="C1218" s="57" t="str">
        <f t="shared" si="344"/>
        <v>3.60537003366104-182.547955891878i</v>
      </c>
      <c r="D1218" s="57" t="str">
        <f t="shared" si="345"/>
        <v>3.47083313997858-123.574570987192i</v>
      </c>
      <c r="E1218" s="57" t="str">
        <f t="shared" si="346"/>
        <v>162.469657446053+0.0512399728110477i</v>
      </c>
      <c r="F1218" s="57" t="str">
        <f t="shared" si="347"/>
        <v>3.07957947839017-2319.32773125878i</v>
      </c>
      <c r="G1218" s="57" t="str">
        <f t="shared" si="348"/>
        <v>0.999999967141816-0.000181268262406098i</v>
      </c>
      <c r="H1218" s="57" t="str">
        <f t="shared" si="349"/>
        <v>550.04194575754-0.988899746553316i</v>
      </c>
      <c r="I1218" s="57" t="str">
        <f t="shared" si="350"/>
        <v>-4.06016537785112-8637.33391590067i</v>
      </c>
      <c r="K1218" s="57" t="str">
        <f t="shared" si="351"/>
        <v>0.00909018644318037-0.000078607140688481i</v>
      </c>
      <c r="L1218" s="57" t="str">
        <f t="shared" si="352"/>
        <v>0.00075-7.72335948618574i</v>
      </c>
      <c r="M1218" s="57" t="str">
        <f t="shared" si="353"/>
        <v>0.00075-1.21691588542842i</v>
      </c>
      <c r="N1218" s="57">
        <f t="shared" si="354"/>
        <v>91.131459579191244</v>
      </c>
      <c r="O1218" s="57">
        <f t="shared" si="355"/>
        <v>45.229233219320193</v>
      </c>
      <c r="P1218" s="371">
        <f t="shared" si="356"/>
        <v>45.229233219320193</v>
      </c>
      <c r="Q1218" s="371">
        <f t="shared" si="357"/>
        <v>-88.868540420808756</v>
      </c>
      <c r="R1218" s="12">
        <f t="shared" si="358"/>
        <v>91.131459579191244</v>
      </c>
      <c r="S1218" s="57">
        <f t="shared" si="359"/>
        <v>8.5862324212974461E-2</v>
      </c>
      <c r="T1218" s="12">
        <f t="shared" si="342"/>
        <v>45.229233219320193</v>
      </c>
    </row>
    <row r="1219" spans="1:20" x14ac:dyDescent="0.3">
      <c r="A1219" s="57">
        <f t="shared" si="343"/>
        <v>541.53895173220508</v>
      </c>
      <c r="B1219" s="12">
        <f t="shared" si="360"/>
        <v>86.188601044983756</v>
      </c>
      <c r="C1219" s="57" t="str">
        <f t="shared" si="344"/>
        <v>3.60536797089192-181.857127561319i</v>
      </c>
      <c r="D1219" s="57" t="str">
        <f t="shared" si="345"/>
        <v>3.47083313850629-123.106771493329i</v>
      </c>
      <c r="E1219" s="57" t="str">
        <f t="shared" si="346"/>
        <v>162.469658363589+0.0514346947765018i</v>
      </c>
      <c r="F1219" s="57" t="str">
        <f t="shared" si="347"/>
        <v>3.07957947761967-2310.54765442259i</v>
      </c>
      <c r="G1219" s="57" t="str">
        <f t="shared" si="348"/>
        <v>0.999999966891619-0.000181957081757716i</v>
      </c>
      <c r="H1219" s="57" t="str">
        <f t="shared" si="349"/>
        <v>550.042265134986-0.992661816251027i</v>
      </c>
      <c r="I1219" s="57" t="str">
        <f t="shared" si="350"/>
        <v>-4.06022524554627-8604.64146643444i</v>
      </c>
      <c r="K1219" s="57" t="str">
        <f t="shared" si="351"/>
        <v>0.00909018094109153-0.0000789057970302799i</v>
      </c>
      <c r="L1219" s="57" t="str">
        <f t="shared" si="352"/>
        <v>0.00075-7.69412182325736i</v>
      </c>
      <c r="M1219" s="57" t="str">
        <f t="shared" si="353"/>
        <v>0.00075-1.21230911080735i</v>
      </c>
      <c r="N1219" s="57">
        <f t="shared" si="354"/>
        <v>91.135755928998321</v>
      </c>
      <c r="O1219" s="57">
        <f t="shared" si="355"/>
        <v>45.196313164917463</v>
      </c>
      <c r="P1219" s="371">
        <f t="shared" si="356"/>
        <v>45.196313164917463</v>
      </c>
      <c r="Q1219" s="371">
        <f t="shared" si="357"/>
        <v>-88.864244071001679</v>
      </c>
      <c r="R1219" s="12">
        <f t="shared" si="358"/>
        <v>91.135755928998321</v>
      </c>
      <c r="S1219" s="57">
        <f t="shared" si="359"/>
        <v>8.6188601044983756E-2</v>
      </c>
      <c r="T1219" s="12">
        <f t="shared" si="342"/>
        <v>45.196313164917463</v>
      </c>
    </row>
    <row r="1220" spans="1:20" x14ac:dyDescent="0.3">
      <c r="A1220" s="57">
        <f t="shared" si="343"/>
        <v>543.59679974878748</v>
      </c>
      <c r="B1220" s="12">
        <f t="shared" si="360"/>
        <v>86.516117728954697</v>
      </c>
      <c r="C1220" s="57" t="str">
        <f t="shared" si="344"/>
        <v>3.60536589241877-181.168915306301i</v>
      </c>
      <c r="D1220" s="57" t="str">
        <f t="shared" si="345"/>
        <v>3.47083313702278-122.640742931703i</v>
      </c>
      <c r="E1220" s="57" t="str">
        <f t="shared" si="346"/>
        <v>162.469659288115+0.051630156800629i</v>
      </c>
      <c r="F1220" s="57" t="str">
        <f t="shared" si="347"/>
        <v>3.07957947684333-2301.80081559011i</v>
      </c>
      <c r="G1220" s="57" t="str">
        <f t="shared" si="348"/>
        <v>0.999999966639518-0.00018264851862235i</v>
      </c>
      <c r="H1220" s="57" t="str">
        <f t="shared" si="349"/>
        <v>550.042586944067-0.996438230459124i</v>
      </c>
      <c r="I1220" s="57" t="str">
        <f t="shared" si="350"/>
        <v>-4.06028556916218-8572.07279762202i</v>
      </c>
      <c r="K1220" s="57" t="str">
        <f t="shared" si="351"/>
        <v>0.00909017539711453-0.0000792055876850023i</v>
      </c>
      <c r="L1220" s="57" t="str">
        <f t="shared" si="352"/>
        <v>0.00075-7.6649948428545i</v>
      </c>
      <c r="M1220" s="57" t="str">
        <f t="shared" si="353"/>
        <v>0.00075-1.20771977565985i</v>
      </c>
      <c r="N1220" s="57">
        <f t="shared" si="354"/>
        <v>91.140068568379391</v>
      </c>
      <c r="O1220" s="57">
        <f t="shared" si="355"/>
        <v>45.163393291367441</v>
      </c>
      <c r="P1220" s="371">
        <f t="shared" si="356"/>
        <v>45.163393291367441</v>
      </c>
      <c r="Q1220" s="371">
        <f t="shared" si="357"/>
        <v>-88.859931431620609</v>
      </c>
      <c r="R1220" s="12">
        <f t="shared" si="358"/>
        <v>91.140068568379391</v>
      </c>
      <c r="S1220" s="57">
        <f t="shared" si="359"/>
        <v>8.6516117728954692E-2</v>
      </c>
      <c r="T1220" s="12">
        <f t="shared" si="342"/>
        <v>45.163393291367441</v>
      </c>
    </row>
    <row r="1221" spans="1:20" x14ac:dyDescent="0.3">
      <c r="A1221" s="57">
        <f t="shared" si="343"/>
        <v>545.66246758783279</v>
      </c>
      <c r="B1221" s="12">
        <f t="shared" si="360"/>
        <v>86.844878976324722</v>
      </c>
      <c r="C1221" s="57" t="str">
        <f t="shared" si="344"/>
        <v>3.60536379812191-180.483309226654i</v>
      </c>
      <c r="D1221" s="57" t="str">
        <f t="shared" si="345"/>
        <v>3.47083313552798-122.176478598339i</v>
      </c>
      <c r="E1221" s="57" t="str">
        <f t="shared" si="346"/>
        <v>162.46966021968+0.0518263616969705i</v>
      </c>
      <c r="F1221" s="57" t="str">
        <f t="shared" si="347"/>
        <v>3.07957947606105-2293.08708893513i</v>
      </c>
      <c r="G1221" s="57" t="str">
        <f t="shared" si="348"/>
        <v>0.999999966385496-0.000183342582946542i</v>
      </c>
      <c r="H1221" s="57" t="str">
        <f t="shared" si="349"/>
        <v>550.0429112033-1.00022904424351i</v>
      </c>
      <c r="I1221" s="57" t="str">
        <f t="shared" si="350"/>
        <v>-4.06034635217189-8539.62744095222i</v>
      </c>
      <c r="K1221" s="57" t="str">
        <f t="shared" si="351"/>
        <v>0.00909016981093046-0.0000795065169563879i</v>
      </c>
      <c r="L1221" s="57" t="str">
        <f t="shared" si="352"/>
        <v>0.00075-7.63597812597579i</v>
      </c>
      <c r="M1221" s="57" t="str">
        <f t="shared" si="353"/>
        <v>0.00075-1.20314781396677i</v>
      </c>
      <c r="N1221" s="57">
        <f t="shared" si="354"/>
        <v>91.144397558816991</v>
      </c>
      <c r="O1221" s="57">
        <f t="shared" si="355"/>
        <v>45.130473600044631</v>
      </c>
      <c r="P1221" s="371">
        <f t="shared" si="356"/>
        <v>45.130473600044631</v>
      </c>
      <c r="Q1221" s="371">
        <f t="shared" si="357"/>
        <v>-88.855602441183009</v>
      </c>
      <c r="R1221" s="12">
        <f t="shared" si="358"/>
        <v>91.144397558816991</v>
      </c>
      <c r="S1221" s="57">
        <f t="shared" si="359"/>
        <v>8.6844878976324716E-2</v>
      </c>
      <c r="T1221" s="12">
        <f t="shared" si="342"/>
        <v>45.130473600044631</v>
      </c>
    </row>
    <row r="1222" spans="1:20" x14ac:dyDescent="0.3">
      <c r="A1222" s="57">
        <f t="shared" si="343"/>
        <v>547.73598496466661</v>
      </c>
      <c r="B1222" s="12">
        <f t="shared" si="360"/>
        <v>87.17488951643476</v>
      </c>
      <c r="C1222" s="57" t="str">
        <f t="shared" si="344"/>
        <v>3.60536168788109-179.800299459706i</v>
      </c>
      <c r="D1222" s="57" t="str">
        <f t="shared" si="345"/>
        <v>3.47083313402181-121.713971814636i</v>
      </c>
      <c r="E1222" s="57" t="str">
        <f t="shared" si="346"/>
        <v>162.469661158342+0.0520233122897724i</v>
      </c>
      <c r="F1222" s="57" t="str">
        <f t="shared" si="347"/>
        <v>3.07957947527281-2284.40634910777i</v>
      </c>
      <c r="G1222" s="57" t="str">
        <f t="shared" si="348"/>
        <v>0.99999996612954-0.000184039284714633i</v>
      </c>
      <c r="H1222" s="57" t="str">
        <f t="shared" si="349"/>
        <v>550.043237931328-1.00403431288554i</v>
      </c>
      <c r="I1222" s="57" t="str">
        <f t="shared" si="350"/>
        <v>-4.06040759807227-8507.30492968755i</v>
      </c>
      <c r="K1222" s="57" t="str">
        <f t="shared" si="351"/>
        <v>0.0090901641822182-0.0000798085891644562i</v>
      </c>
      <c r="L1222" s="57" t="str">
        <f t="shared" si="352"/>
        <v>0.00075-7.60707125520601i</v>
      </c>
      <c r="M1222" s="57" t="str">
        <f t="shared" si="353"/>
        <v>0.00075-1.19859315995893i</v>
      </c>
      <c r="N1222" s="57">
        <f t="shared" si="354"/>
        <v>91.148742962022496</v>
      </c>
      <c r="O1222" s="57">
        <f t="shared" si="355"/>
        <v>45.097554092334349</v>
      </c>
      <c r="P1222" s="371">
        <f t="shared" si="356"/>
        <v>45.097554092334349</v>
      </c>
      <c r="Q1222" s="371">
        <f t="shared" si="357"/>
        <v>-88.851257037977504</v>
      </c>
      <c r="R1222" s="12">
        <f t="shared" si="358"/>
        <v>91.148742962022496</v>
      </c>
      <c r="S1222" s="57">
        <f t="shared" si="359"/>
        <v>8.7174889516434761E-2</v>
      </c>
      <c r="T1222" s="12">
        <f t="shared" si="342"/>
        <v>45.097554092334349</v>
      </c>
    </row>
    <row r="1223" spans="1:20" x14ac:dyDescent="0.3">
      <c r="A1223" s="57">
        <f t="shared" si="343"/>
        <v>549.81738170753238</v>
      </c>
      <c r="B1223" s="12">
        <f t="shared" si="360"/>
        <v>87.506154096597214</v>
      </c>
      <c r="C1223" s="57" t="str">
        <f t="shared" si="344"/>
        <v>3.60535956157483-179.119876180123i</v>
      </c>
      <c r="D1223" s="57" t="str">
        <f t="shared" si="345"/>
        <v>3.47083313250418-121.25321592728i</v>
      </c>
      <c r="E1223" s="57" t="str">
        <f t="shared" si="346"/>
        <v>162.469662104153+0.0522210114140307i</v>
      </c>
      <c r="F1223" s="57" t="str">
        <f t="shared" si="347"/>
        <v>3.07957947447856-2275.75847123267i</v>
      </c>
      <c r="G1223" s="57" t="str">
        <f t="shared" si="348"/>
        <v>0.999999965871636-0.000184738633948903i</v>
      </c>
      <c r="H1223" s="57" t="str">
        <f t="shared" si="349"/>
        <v>550.043567146958-1.00785409188346i</v>
      </c>
      <c r="I1223" s="57" t="str">
        <f t="shared" si="350"/>
        <v>-4.06046931039225-8475.10479885797i</v>
      </c>
      <c r="K1223" s="57" t="str">
        <f t="shared" si="351"/>
        <v>0.00909015851065384-0.0000801118086455614i</v>
      </c>
      <c r="L1223" s="57" t="str">
        <f t="shared" si="352"/>
        <v>0.00075-7.5782738147101i</v>
      </c>
      <c r="M1223" s="57" t="str">
        <f t="shared" si="353"/>
        <v>0.00075-1.19405574811609i</v>
      </c>
      <c r="N1223" s="57">
        <f t="shared" si="354"/>
        <v>91.153104839937029</v>
      </c>
      <c r="O1223" s="57">
        <f t="shared" si="355"/>
        <v>45.064634769631851</v>
      </c>
      <c r="P1223" s="371">
        <f t="shared" si="356"/>
        <v>45.064634769631851</v>
      </c>
      <c r="Q1223" s="371">
        <f t="shared" si="357"/>
        <v>-88.846895160062971</v>
      </c>
      <c r="R1223" s="12">
        <f t="shared" si="358"/>
        <v>91.153104839937029</v>
      </c>
      <c r="S1223" s="57">
        <f t="shared" si="359"/>
        <v>8.7506154096597219E-2</v>
      </c>
      <c r="T1223" s="12">
        <f t="shared" si="342"/>
        <v>45.064634769631851</v>
      </c>
    </row>
    <row r="1224" spans="1:20" x14ac:dyDescent="0.3">
      <c r="A1224" s="57">
        <f t="shared" si="343"/>
        <v>551.90668775802101</v>
      </c>
      <c r="B1224" s="12">
        <f t="shared" si="360"/>
        <v>87.838677482164286</v>
      </c>
      <c r="C1224" s="57" t="str">
        <f t="shared" si="344"/>
        <v>3.60535741908083-178.442029599791i</v>
      </c>
      <c r="D1224" s="57" t="str">
        <f t="shared" si="345"/>
        <v>3.47083313097496-120.794204308144i</v>
      </c>
      <c r="E1224" s="57" t="str">
        <f t="shared" si="346"/>
        <v>162.469663057168+0.0524194619155272i</v>
      </c>
      <c r="F1224" s="57" t="str">
        <f t="shared" si="347"/>
        <v>3.07957947367829-2267.14333090721i</v>
      </c>
      <c r="G1224" s="57" t="str">
        <f t="shared" si="348"/>
        <v>0.999999965611768-0.000185440640709719i</v>
      </c>
      <c r="H1224" s="57" t="str">
        <f t="shared" si="349"/>
        <v>550.043898869114-1.01168843695243i</v>
      </c>
      <c r="I1224" s="57" t="str">
        <f t="shared" si="350"/>
        <v>-4.06053149268042-8443.02658525357i</v>
      </c>
      <c r="K1224" s="57" t="str">
        <f t="shared" si="351"/>
        <v>0.00909015279591141-0.0000804161797524645i</v>
      </c>
      <c r="L1224" s="57" t="str">
        <f t="shared" si="352"/>
        <v>0.00075-7.54958539022725i</v>
      </c>
      <c r="M1224" s="57" t="str">
        <f t="shared" si="353"/>
        <v>0.00075-1.18953551316606i</v>
      </c>
      <c r="N1224" s="57">
        <f t="shared" si="354"/>
        <v>91.157483254732085</v>
      </c>
      <c r="O1224" s="57">
        <f t="shared" si="355"/>
        <v>45.03171563334363</v>
      </c>
      <c r="P1224" s="371">
        <f t="shared" si="356"/>
        <v>45.03171563334363</v>
      </c>
      <c r="Q1224" s="371">
        <f t="shared" si="357"/>
        <v>-88.842516745267915</v>
      </c>
      <c r="R1224" s="12">
        <f t="shared" si="358"/>
        <v>91.157483254732085</v>
      </c>
      <c r="S1224" s="57">
        <f t="shared" si="359"/>
        <v>8.7838677482164285E-2</v>
      </c>
      <c r="T1224" s="12">
        <f t="shared" si="342"/>
        <v>45.03171563334363</v>
      </c>
    </row>
    <row r="1225" spans="1:20" x14ac:dyDescent="0.3">
      <c r="A1225" s="57">
        <f t="shared" si="343"/>
        <v>554.00393317150156</v>
      </c>
      <c r="B1225" s="12">
        <f t="shared" si="360"/>
        <v>88.172464456596515</v>
      </c>
      <c r="C1225" s="57" t="str">
        <f t="shared" si="344"/>
        <v>3.60535526027588-177.766749967646i</v>
      </c>
      <c r="D1225" s="57" t="str">
        <f t="shared" si="345"/>
        <v>3.47083312943411-120.336930354189i</v>
      </c>
      <c r="E1225" s="57" t="str">
        <f t="shared" si="346"/>
        <v>162.46966401744+0.052618666650875i</v>
      </c>
      <c r="F1225" s="57" t="str">
        <f t="shared" si="347"/>
        <v>3.07957947287189-2258.5608041997i</v>
      </c>
      <c r="G1225" s="57" t="str">
        <f t="shared" si="348"/>
        <v>0.99999996534992-0.000186145315095675i</v>
      </c>
      <c r="H1225" s="57" t="str">
        <f t="shared" si="349"/>
        <v>550.044233116888-1.01553740402639i</v>
      </c>
      <c r="I1225" s="57" t="str">
        <f t="shared" si="350"/>
        <v>-4.06059414851945-8411.0698274186i</v>
      </c>
      <c r="K1225" s="57" t="str">
        <f t="shared" si="351"/>
        <v>0.00909014703766208-0.0000807217068543819i</v>
      </c>
      <c r="L1225" s="57" t="str">
        <f t="shared" si="352"/>
        <v>0.00075-7.52100556906482i</v>
      </c>
      <c r="M1225" s="57" t="str">
        <f t="shared" si="353"/>
        <v>0.00075-1.18503239008374i</v>
      </c>
      <c r="N1225" s="57">
        <f t="shared" si="354"/>
        <v>91.161878268810582</v>
      </c>
      <c r="O1225" s="57">
        <f t="shared" si="355"/>
        <v>44.998796684886017</v>
      </c>
      <c r="P1225" s="371">
        <f t="shared" si="356"/>
        <v>44.998796684886017</v>
      </c>
      <c r="Q1225" s="371">
        <f t="shared" si="357"/>
        <v>-88.838121731189418</v>
      </c>
      <c r="R1225" s="12">
        <f t="shared" si="358"/>
        <v>91.161878268810582</v>
      </c>
      <c r="S1225" s="57">
        <f t="shared" si="359"/>
        <v>8.8172464456596517E-2</v>
      </c>
      <c r="T1225" s="12">
        <f t="shared" si="342"/>
        <v>44.998796684886017</v>
      </c>
    </row>
    <row r="1226" spans="1:20" x14ac:dyDescent="0.3">
      <c r="A1226" s="57">
        <f t="shared" si="343"/>
        <v>556.10914811755322</v>
      </c>
      <c r="B1226" s="12">
        <f t="shared" si="360"/>
        <v>88.507519821531588</v>
      </c>
      <c r="C1226" s="57" t="str">
        <f t="shared" si="344"/>
        <v>3.60535308503589-177.09402756957i</v>
      </c>
      <c r="D1226" s="57" t="str">
        <f t="shared" si="345"/>
        <v>3.47083312788153-119.881387487378i</v>
      </c>
      <c r="E1226" s="57" t="str">
        <f t="shared" si="346"/>
        <v>162.469664985027+0.0528186284875603i</v>
      </c>
      <c r="F1226" s="57" t="str">
        <f t="shared" si="347"/>
        <v>3.07957947205939-2250.01076764761i</v>
      </c>
      <c r="G1226" s="57" t="str">
        <f t="shared" si="348"/>
        <v>0.999999965086079-0.000186852667243739i</v>
      </c>
      <c r="H1226" s="57" t="str">
        <f t="shared" si="349"/>
        <v>550.044569909503-1.01940104925819i</v>
      </c>
      <c r="I1226" s="57" t="str">
        <f t="shared" si="350"/>
        <v>-4.06065728151432-8379.23406564426i</v>
      </c>
      <c r="K1226" s="57" t="str">
        <f t="shared" si="351"/>
        <v>0.00909014123557478-0.0000810283943370576i</v>
      </c>
      <c r="L1226" s="57" t="str">
        <f t="shared" si="352"/>
        <v>0.00075-7.49253394009244i</v>
      </c>
      <c r="M1226" s="57" t="str">
        <f t="shared" si="353"/>
        <v>0.00075-1.1805463140902i</v>
      </c>
      <c r="N1226" s="57">
        <f t="shared" si="354"/>
        <v>91.166289944807559</v>
      </c>
      <c r="O1226" s="57">
        <f t="shared" si="355"/>
        <v>44.965877925687039</v>
      </c>
      <c r="P1226" s="371">
        <f t="shared" si="356"/>
        <v>44.965877925687039</v>
      </c>
      <c r="Q1226" s="371">
        <f t="shared" si="357"/>
        <v>-88.833710055192441</v>
      </c>
      <c r="R1226" s="12">
        <f t="shared" si="358"/>
        <v>91.166289944807559</v>
      </c>
      <c r="S1226" s="57">
        <f t="shared" si="359"/>
        <v>8.8507519821531586E-2</v>
      </c>
      <c r="T1226" s="12">
        <f t="shared" si="342"/>
        <v>44.965877925687039</v>
      </c>
    </row>
    <row r="1227" spans="1:20" x14ac:dyDescent="0.3">
      <c r="A1227" s="57">
        <f t="shared" si="343"/>
        <v>558.22236288040006</v>
      </c>
      <c r="B1227" s="12">
        <f t="shared" si="360"/>
        <v>88.843848396853417</v>
      </c>
      <c r="C1227" s="57" t="str">
        <f t="shared" si="344"/>
        <v>3.60535089323575-176.423852728218i</v>
      </c>
      <c r="D1227" s="57" t="str">
        <f t="shared" si="345"/>
        <v>3.47083312631714-119.427569154573i</v>
      </c>
      <c r="E1227" s="57" t="str">
        <f t="shared" si="346"/>
        <v>162.469665959984+0.0530193503039773i</v>
      </c>
      <c r="F1227" s="57" t="str">
        <f t="shared" si="347"/>
        <v>3.0795794712407-2241.4930982558i</v>
      </c>
      <c r="G1227" s="57" t="str">
        <f t="shared" si="348"/>
        <v>0.999999964820229-0.000187562707329401i</v>
      </c>
      <c r="H1227" s="57" t="str">
        <f t="shared" si="349"/>
        <v>550.044909266332-1.02327942902092i</v>
      </c>
      <c r="I1227" s="57" t="str">
        <f t="shared" si="350"/>
        <v>-4.06072089529969-8347.51884196241i</v>
      </c>
      <c r="K1227" s="57" t="str">
        <f t="shared" si="351"/>
        <v>0.00909013538931581-0.0000813362466028194i</v>
      </c>
      <c r="L1227" s="57" t="str">
        <f t="shared" si="352"/>
        <v>0.00075-7.46417009373625i</v>
      </c>
      <c r="M1227" s="57" t="str">
        <f t="shared" si="353"/>
        <v>0.00075-1.17607722065172i</v>
      </c>
      <c r="N1227" s="57">
        <f t="shared" si="354"/>
        <v>91.17071834559097</v>
      </c>
      <c r="O1227" s="57">
        <f t="shared" si="355"/>
        <v>44.93295935718492</v>
      </c>
      <c r="P1227" s="371">
        <f t="shared" si="356"/>
        <v>44.93295935718492</v>
      </c>
      <c r="Q1227" s="371">
        <f t="shared" si="357"/>
        <v>-88.82928165440903</v>
      </c>
      <c r="R1227" s="12">
        <f t="shared" si="358"/>
        <v>91.17071834559097</v>
      </c>
      <c r="S1227" s="57">
        <f t="shared" si="359"/>
        <v>8.8843848396853414E-2</v>
      </c>
      <c r="T1227" s="12">
        <f t="shared" si="342"/>
        <v>44.93295935718492</v>
      </c>
    </row>
    <row r="1228" spans="1:20" x14ac:dyDescent="0.3">
      <c r="A1228" s="57">
        <f t="shared" si="343"/>
        <v>560.34360785934552</v>
      </c>
      <c r="B1228" s="12">
        <f t="shared" si="360"/>
        <v>89.181455020761462</v>
      </c>
      <c r="C1228" s="57" t="str">
        <f t="shared" si="344"/>
        <v>3.60534868474936-175.756215802895i</v>
      </c>
      <c r="D1228" s="57" t="str">
        <f t="shared" si="345"/>
        <v>3.47083312474083-118.975468827445i</v>
      </c>
      <c r="E1228" s="57" t="str">
        <f t="shared" si="346"/>
        <v>162.469666942366+0.053220834989476i</v>
      </c>
      <c r="F1228" s="57" t="str">
        <f t="shared" si="347"/>
        <v>3.07957947041574-2233.00767349473i</v>
      </c>
      <c r="G1228" s="57" t="str">
        <f t="shared" si="348"/>
        <v>0.999999964552355-0.000188275445566819i</v>
      </c>
      <c r="H1228" s="57" t="str">
        <f t="shared" si="349"/>
        <v>550.045251206898-1.02717259990875i</v>
      </c>
      <c r="I1228" s="57" t="str">
        <f t="shared" si="350"/>
        <v>-4.0607849935383-8315.9237001389i</v>
      </c>
      <c r="K1228" s="57" t="str">
        <f t="shared" si="351"/>
        <v>0.00909012949854893-0.0000816452680706419i</v>
      </c>
      <c r="L1228" s="57" t="str">
        <f t="shared" si="352"/>
        <v>0.00075-7.43591362197275i</v>
      </c>
      <c r="M1228" s="57" t="str">
        <f t="shared" si="353"/>
        <v>0.00075-1.1716250454789i</v>
      </c>
      <c r="N1228" s="57">
        <f t="shared" si="354"/>
        <v>91.17516353426258</v>
      </c>
      <c r="O1228" s="57">
        <f t="shared" si="355"/>
        <v>44.900040980828877</v>
      </c>
      <c r="P1228" s="371">
        <f t="shared" si="356"/>
        <v>44.900040980828877</v>
      </c>
      <c r="Q1228" s="371">
        <f t="shared" si="357"/>
        <v>-88.82483646573742</v>
      </c>
      <c r="R1228" s="12">
        <f t="shared" si="358"/>
        <v>91.17516353426258</v>
      </c>
      <c r="S1228" s="57">
        <f t="shared" si="359"/>
        <v>8.9181455020761455E-2</v>
      </c>
      <c r="T1228" s="12">
        <f t="shared" si="342"/>
        <v>44.900040980828877</v>
      </c>
    </row>
    <row r="1229" spans="1:20" x14ac:dyDescent="0.3">
      <c r="A1229" s="57">
        <f t="shared" si="343"/>
        <v>562.47291356921107</v>
      </c>
      <c r="B1229" s="12">
        <f t="shared" si="360"/>
        <v>89.52034454984036</v>
      </c>
      <c r="C1229" s="57" t="str">
        <f t="shared" si="344"/>
        <v>3.60534645944974-175.091107189418i</v>
      </c>
      <c r="D1229" s="57" t="str">
        <f t="shared" si="345"/>
        <v>3.47083312315252-118.525080002379i</v>
      </c>
      <c r="E1229" s="57" t="str">
        <f t="shared" si="346"/>
        <v>162.46966793223+0.0534230854444034i</v>
      </c>
      <c r="F1229" s="57" t="str">
        <f t="shared" si="347"/>
        <v>3.07957946958452-2224.55437129871i</v>
      </c>
      <c r="G1229" s="57" t="str">
        <f t="shared" si="348"/>
        <v>0.999999964282441-0.000188990892208962i</v>
      </c>
      <c r="H1229" s="57" t="str">
        <f t="shared" si="349"/>
        <v>550.045595750869-1.03108061873771i</v>
      </c>
      <c r="I1229" s="57" t="str">
        <f t="shared" si="350"/>
        <v>-4.06084957991905-8284.44818566694i</v>
      </c>
      <c r="K1229" s="57" t="str">
        <f t="shared" si="351"/>
        <v>0.00909012356293539-0.000081955463176211i</v>
      </c>
      <c r="L1229" s="57" t="str">
        <f t="shared" si="352"/>
        <v>0.00075-7.40776411832311i</v>
      </c>
      <c r="M1229" s="57" t="str">
        <f t="shared" si="353"/>
        <v>0.00075-1.1671897245257i</v>
      </c>
      <c r="N1229" s="57">
        <f t="shared" si="354"/>
        <v>91.179625574158777</v>
      </c>
      <c r="O1229" s="57">
        <f t="shared" si="355"/>
        <v>44.867122798079322</v>
      </c>
      <c r="P1229" s="371">
        <f t="shared" si="356"/>
        <v>44.867122798079322</v>
      </c>
      <c r="Q1229" s="371">
        <f t="shared" si="357"/>
        <v>-88.820374425841223</v>
      </c>
      <c r="R1229" s="12">
        <f t="shared" si="358"/>
        <v>91.179625574158777</v>
      </c>
      <c r="S1229" s="57">
        <f t="shared" si="359"/>
        <v>8.9520344549840355E-2</v>
      </c>
      <c r="T1229" s="12">
        <f t="shared" si="342"/>
        <v>44.867122798079322</v>
      </c>
    </row>
    <row r="1230" spans="1:20" x14ac:dyDescent="0.3">
      <c r="A1230" s="57">
        <f t="shared" si="343"/>
        <v>564.61031064077417</v>
      </c>
      <c r="B1230" s="12">
        <f t="shared" si="360"/>
        <v>89.860521859129761</v>
      </c>
      <c r="C1230" s="57" t="str">
        <f t="shared" si="344"/>
        <v>3.60534421720894-174.428517319972i</v>
      </c>
      <c r="D1230" s="57" t="str">
        <f t="shared" si="345"/>
        <v>3.47083312155211-118.07639620038i</v>
      </c>
      <c r="E1230" s="57" t="str">
        <f t="shared" si="346"/>
        <v>162.469668929634+0.053626104580142i</v>
      </c>
      <c r="F1230" s="57" t="str">
        <f t="shared" si="347"/>
        <v>3.07957946874695-2216.13307006417i</v>
      </c>
      <c r="G1230" s="57" t="str">
        <f t="shared" si="348"/>
        <v>0.999999964010472-0.00018970905754776i</v>
      </c>
      <c r="H1230" s="57" t="str">
        <f t="shared" si="349"/>
        <v>550.045942918061-1.03500354254676i</v>
      </c>
      <c r="I1230" s="57" t="str">
        <f t="shared" si="350"/>
        <v>-4.06091465816029-8253.09184576066i</v>
      </c>
      <c r="K1230" s="57" t="str">
        <f t="shared" si="351"/>
        <v>0.00909011758213387-0.0000822668363719839i</v>
      </c>
      <c r="L1230" s="57" t="str">
        <f t="shared" si="352"/>
        <v>0.00075-7.37972117784729i</v>
      </c>
      <c r="M1230" s="57" t="str">
        <f t="shared" si="353"/>
        <v>0.00075-1.16277119398855i</v>
      </c>
      <c r="N1230" s="57">
        <f t="shared" si="354"/>
        <v>91.184104528851435</v>
      </c>
      <c r="O1230" s="57">
        <f t="shared" si="355"/>
        <v>44.834204810407591</v>
      </c>
      <c r="P1230" s="371">
        <f t="shared" si="356"/>
        <v>44.834204810407591</v>
      </c>
      <c r="Q1230" s="371">
        <f t="shared" si="357"/>
        <v>-88.815895471148565</v>
      </c>
      <c r="R1230" s="12">
        <f t="shared" si="358"/>
        <v>91.184104528851435</v>
      </c>
      <c r="S1230" s="57">
        <f t="shared" si="359"/>
        <v>8.9860521859129766E-2</v>
      </c>
      <c r="T1230" s="12">
        <f t="shared" si="342"/>
        <v>44.834204810407591</v>
      </c>
    </row>
    <row r="1231" spans="1:20" x14ac:dyDescent="0.3">
      <c r="A1231" s="57">
        <f t="shared" si="343"/>
        <v>566.75582982120909</v>
      </c>
      <c r="B1231" s="12">
        <f t="shared" si="360"/>
        <v>90.20199184219446</v>
      </c>
      <c r="C1231" s="57" t="str">
        <f t="shared" si="344"/>
        <v>3.60534195789792-173.768436662973i</v>
      </c>
      <c r="D1231" s="57" t="str">
        <f t="shared" si="345"/>
        <v>3.47083311993951-117.629410966982i</v>
      </c>
      <c r="E1231" s="57" t="str">
        <f t="shared" si="346"/>
        <v>162.469669934634+0.0538298953191573i</v>
      </c>
      <c r="F1231" s="57" t="str">
        <f t="shared" si="347"/>
        <v>3.07957946790305-2207.74364864785i</v>
      </c>
      <c r="G1231" s="57" t="str">
        <f t="shared" si="348"/>
        <v>0.999999963736432-0.000190429951914256i</v>
      </c>
      <c r="H1231" s="57" t="str">
        <f t="shared" si="349"/>
        <v>550.046292728454-1.03894142859881i</v>
      </c>
      <c r="I1231" s="57" t="str">
        <f t="shared" si="350"/>
        <v>-4.06098023200989-8221.85422934866i</v>
      </c>
      <c r="K1231" s="57" t="str">
        <f t="shared" si="351"/>
        <v>0.00909011155580025-0.0000825793921272512i</v>
      </c>
      <c r="L1231" s="57" t="str">
        <f t="shared" si="352"/>
        <v>0.00075-7.35178439713819i</v>
      </c>
      <c r="M1231" s="57" t="str">
        <f t="shared" si="353"/>
        <v>0.00075-1.15836939030539i</v>
      </c>
      <c r="N1231" s="57">
        <f t="shared" si="354"/>
        <v>91.188600462148642</v>
      </c>
      <c r="O1231" s="57">
        <f t="shared" si="355"/>
        <v>44.80128701929609</v>
      </c>
      <c r="P1231" s="371">
        <f t="shared" si="356"/>
        <v>44.80128701929609</v>
      </c>
      <c r="Q1231" s="371">
        <f t="shared" si="357"/>
        <v>-88.811399537851358</v>
      </c>
      <c r="R1231" s="12">
        <f t="shared" si="358"/>
        <v>91.188600462148642</v>
      </c>
      <c r="S1231" s="57">
        <f t="shared" si="359"/>
        <v>9.0201991842194462E-2</v>
      </c>
      <c r="T1231" s="12">
        <f t="shared" si="342"/>
        <v>44.80128701929609</v>
      </c>
    </row>
    <row r="1232" spans="1:20" x14ac:dyDescent="0.3">
      <c r="A1232" s="57">
        <f t="shared" si="343"/>
        <v>568.9095019745298</v>
      </c>
      <c r="B1232" s="12">
        <f t="shared" si="360"/>
        <v>90.544759411194804</v>
      </c>
      <c r="C1232" s="57" t="str">
        <f t="shared" si="344"/>
        <v>3.60533968138685-173.110855722942i</v>
      </c>
      <c r="D1232" s="57" t="str">
        <f t="shared" si="345"/>
        <v>3.47083311831463-117.184117872152i</v>
      </c>
      <c r="E1232" s="57" t="str">
        <f t="shared" si="346"/>
        <v>162.46967094729+0.0540344605950337i</v>
      </c>
      <c r="F1232" s="57" t="str">
        <f t="shared" si="347"/>
        <v>3.07957946705269-2199.3859863651i</v>
      </c>
      <c r="G1232" s="57" t="str">
        <f t="shared" si="348"/>
        <v>0.999999963460305-0.000191153585678748i</v>
      </c>
      <c r="H1232" s="57" t="str">
        <f t="shared" si="349"/>
        <v>550.046645202159-1.04289433438112i</v>
      </c>
      <c r="I1232" s="57" t="str">
        <f t="shared" si="350"/>
        <v>-4.0610463052395-8190.73488706712i</v>
      </c>
      <c r="K1232" s="57" t="str">
        <f t="shared" si="351"/>
        <v>0.00909010548358815-0.0000828931349282067i</v>
      </c>
      <c r="L1232" s="57" t="str">
        <f t="shared" si="352"/>
        <v>0.00075-7.32395337431579i</v>
      </c>
      <c r="M1232" s="57" t="str">
        <f t="shared" si="353"/>
        <v>0.00075-1.1539842501548i</v>
      </c>
      <c r="N1232" s="57">
        <f t="shared" si="354"/>
        <v>91.193113438095651</v>
      </c>
      <c r="O1232" s="57">
        <f t="shared" si="355"/>
        <v>44.768369426238948</v>
      </c>
      <c r="P1232" s="371">
        <f t="shared" si="356"/>
        <v>44.768369426238948</v>
      </c>
      <c r="Q1232" s="371">
        <f t="shared" si="357"/>
        <v>-88.806886561904349</v>
      </c>
      <c r="R1232" s="12">
        <f t="shared" si="358"/>
        <v>91.193113438095651</v>
      </c>
      <c r="S1232" s="57">
        <f t="shared" si="359"/>
        <v>9.0544759411194803E-2</v>
      </c>
      <c r="T1232" s="12">
        <f t="shared" si="342"/>
        <v>44.768369426238948</v>
      </c>
    </row>
    <row r="1233" spans="1:20" x14ac:dyDescent="0.3">
      <c r="A1233" s="57">
        <f t="shared" si="343"/>
        <v>571.07135808203293</v>
      </c>
      <c r="B1233" s="12">
        <f t="shared" si="360"/>
        <v>90.888829496957342</v>
      </c>
      <c r="C1233" s="57" t="str">
        <f t="shared" si="344"/>
        <v>3.60533738754478-172.455765040344i</v>
      </c>
      <c r="D1233" s="57" t="str">
        <f t="shared" si="345"/>
        <v>3.47083311667738-116.740510510198i</v>
      </c>
      <c r="E1233" s="57" t="str">
        <f t="shared" si="346"/>
        <v>162.469671967658+0.0542398033525245i</v>
      </c>
      <c r="F1233" s="57" t="str">
        <f t="shared" si="347"/>
        <v>3.07957946619584-2191.05996298816i</v>
      </c>
      <c r="G1233" s="57" t="str">
        <f t="shared" si="348"/>
        <v>0.999999963182076-0.000191879969250941i</v>
      </c>
      <c r="H1233" s="57" t="str">
        <f t="shared" si="349"/>
        <v>550.047000359458-1.04686231760709i</v>
      </c>
      <c r="I1233" s="57" t="str">
        <f t="shared" si="350"/>
        <v>-4.0611128816559-8159.73337125399i</v>
      </c>
      <c r="K1233" s="57" t="str">
        <f t="shared" si="351"/>
        <v>0.00909009936514826-0.0000832080692779997i</v>
      </c>
      <c r="L1233" s="57" t="str">
        <f t="shared" si="352"/>
        <v>0.00075-7.29622770902149i</v>
      </c>
      <c r="M1233" s="57" t="str">
        <f t="shared" si="353"/>
        <v>0.00075-1.14961571045507i</v>
      </c>
      <c r="N1233" s="57">
        <f t="shared" si="354"/>
        <v>91.197643520975745</v>
      </c>
      <c r="O1233" s="57">
        <f t="shared" si="355"/>
        <v>44.735452032740824</v>
      </c>
      <c r="P1233" s="371">
        <f t="shared" si="356"/>
        <v>44.735452032740824</v>
      </c>
      <c r="Q1233" s="371">
        <f t="shared" si="357"/>
        <v>-88.802356479024255</v>
      </c>
      <c r="R1233" s="12">
        <f t="shared" si="358"/>
        <v>91.197643520975745</v>
      </c>
      <c r="S1233" s="57">
        <f t="shared" si="359"/>
        <v>9.0888829496957341E-2</v>
      </c>
      <c r="T1233" s="12">
        <f t="shared" si="342"/>
        <v>44.735452032740824</v>
      </c>
    </row>
    <row r="1234" spans="1:20" x14ac:dyDescent="0.3">
      <c r="A1234" s="57">
        <f t="shared" si="343"/>
        <v>573.24142924274463</v>
      </c>
      <c r="B1234" s="12">
        <f t="shared" si="360"/>
        <v>91.234207049045779</v>
      </c>
      <c r="C1234" s="57" t="str">
        <f t="shared" si="344"/>
        <v>3.60533507623983-171.803155191485i</v>
      </c>
      <c r="D1234" s="57" t="str">
        <f t="shared" si="345"/>
        <v>3.47083311502768-116.298582499682i</v>
      </c>
      <c r="E1234" s="57" t="str">
        <f t="shared" si="346"/>
        <v>162.469672995798+0.0544459265475856i</v>
      </c>
      <c r="F1234" s="57" t="str">
        <f t="shared" si="347"/>
        <v>3.0795794653325-2182.76545874438i</v>
      </c>
      <c r="G1234" s="57" t="str">
        <f t="shared" si="348"/>
        <v>0.999999962901728-0.000192609113080097i</v>
      </c>
      <c r="H1234" s="57" t="str">
        <f t="shared" si="349"/>
        <v>550.047358220773-1.05084543621636i</v>
      </c>
      <c r="I1234" s="57" t="str">
        <f t="shared" si="350"/>
        <v>-4.06117996508928-8128.84923594188i</v>
      </c>
      <c r="K1234" s="57" t="str">
        <f t="shared" si="351"/>
        <v>0.00909009320012881-0.000083524199696808i</v>
      </c>
      <c r="L1234" s="57" t="str">
        <f t="shared" si="352"/>
        <v>0.00075-7.26860700241232i</v>
      </c>
      <c r="M1234" s="57" t="str">
        <f t="shared" si="353"/>
        <v>0.00075-1.14526370836329i</v>
      </c>
      <c r="N1234" s="57">
        <f t="shared" si="354"/>
        <v>91.202190775310868</v>
      </c>
      <c r="O1234" s="57">
        <f t="shared" si="355"/>
        <v>44.702534840318719</v>
      </c>
      <c r="P1234" s="371">
        <f t="shared" si="356"/>
        <v>44.702534840318719</v>
      </c>
      <c r="Q1234" s="371">
        <f t="shared" si="357"/>
        <v>-88.797809224689132</v>
      </c>
      <c r="R1234" s="12">
        <f t="shared" si="358"/>
        <v>91.202190775310868</v>
      </c>
      <c r="S1234" s="57">
        <f t="shared" si="359"/>
        <v>9.1234207049045779E-2</v>
      </c>
      <c r="T1234" s="12">
        <f t="shared" si="342"/>
        <v>44.702534840318719</v>
      </c>
    </row>
    <row r="1235" spans="1:20" x14ac:dyDescent="0.3">
      <c r="A1235" s="57">
        <f t="shared" si="343"/>
        <v>575.41974667386705</v>
      </c>
      <c r="B1235" s="12">
        <f t="shared" si="360"/>
        <v>91.580897035832152</v>
      </c>
      <c r="C1235" s="57" t="str">
        <f t="shared" si="344"/>
        <v>3.60533274733898-171.15301678834i</v>
      </c>
      <c r="D1235" s="57" t="str">
        <f t="shared" si="345"/>
        <v>3.47083311336539-115.858327483318i</v>
      </c>
      <c r="E1235" s="57" t="str">
        <f t="shared" si="346"/>
        <v>162.469674031769+0.0546528331474253i</v>
      </c>
      <c r="F1235" s="57" t="str">
        <f t="shared" si="347"/>
        <v>3.07957946446256-2174.50235431453i</v>
      </c>
      <c r="G1235" s="57" t="str">
        <f t="shared" si="348"/>
        <v>0.999999962619246-0.000193341027655185i</v>
      </c>
      <c r="H1235" s="57" t="str">
        <f t="shared" si="349"/>
        <v>550.047718806698-1.05484374837639i</v>
      </c>
      <c r="I1235" s="57" t="str">
        <f t="shared" si="350"/>
        <v>-4.06124755940299-8098.08203685223i</v>
      </c>
      <c r="K1235" s="57" t="str">
        <f t="shared" si="351"/>
        <v>0.00909008698817514-0.0000838415307218965i</v>
      </c>
      <c r="L1235" s="57" t="str">
        <f t="shared" si="352"/>
        <v>0.00075-7.24109085715515i</v>
      </c>
      <c r="M1235" s="57" t="str">
        <f t="shared" si="353"/>
        <v>0.00075-1.14092818127444i</v>
      </c>
      <c r="N1235" s="57">
        <f t="shared" si="354"/>
        <v>91.206755265862739</v>
      </c>
      <c r="O1235" s="57">
        <f t="shared" si="355"/>
        <v>44.669617850500188</v>
      </c>
      <c r="P1235" s="371">
        <f t="shared" si="356"/>
        <v>44.669617850500188</v>
      </c>
      <c r="Q1235" s="371">
        <f t="shared" si="357"/>
        <v>-88.793244734137261</v>
      </c>
      <c r="R1235" s="12">
        <f t="shared" si="358"/>
        <v>91.206755265862739</v>
      </c>
      <c r="S1235" s="57">
        <f t="shared" si="359"/>
        <v>9.1580897035832151E-2</v>
      </c>
      <c r="T1235" s="12">
        <f t="shared" si="342"/>
        <v>44.669617850500188</v>
      </c>
    </row>
    <row r="1236" spans="1:20" x14ac:dyDescent="0.3">
      <c r="A1236" s="57">
        <f t="shared" si="343"/>
        <v>577.60634171122786</v>
      </c>
      <c r="B1236" s="12">
        <f t="shared" si="360"/>
        <v>91.928904444568317</v>
      </c>
      <c r="C1236" s="57" t="str">
        <f t="shared" si="344"/>
        <v>3.60533040070842-170.505340478452i</v>
      </c>
      <c r="D1236" s="57" t="str">
        <f t="shared" si="345"/>
        <v>3.47083311169047-115.419739127892i</v>
      </c>
      <c r="E1236" s="57" t="str">
        <f t="shared" si="346"/>
        <v>162.469675075631+0.0548605261305467i</v>
      </c>
      <c r="F1236" s="57" t="str">
        <f t="shared" si="347"/>
        <v>3.07957946358603-2166.27053083107i</v>
      </c>
      <c r="G1236" s="57" t="str">
        <f t="shared" si="348"/>
        <v>0.999999962334612-0.000194075723505035i</v>
      </c>
      <c r="H1236" s="57" t="str">
        <f t="shared" si="349"/>
        <v>550.048082137974-1.05885731248312i</v>
      </c>
      <c r="I1236" s="57" t="str">
        <f t="shared" si="350"/>
        <v>-4.06131566848906-8067.43133138848i</v>
      </c>
      <c r="K1236" s="57" t="str">
        <f t="shared" si="351"/>
        <v>0.00909008072893-0.0000841600669076804i</v>
      </c>
      <c r="L1236" s="57" t="str">
        <f t="shared" si="352"/>
        <v>0.00075-7.21367887742093i</v>
      </c>
      <c r="M1236" s="57" t="str">
        <f t="shared" si="353"/>
        <v>0.00075-1.13660906682053i</v>
      </c>
      <c r="N1236" s="57">
        <f t="shared" si="354"/>
        <v>91.211337057633543</v>
      </c>
      <c r="O1236" s="57">
        <f t="shared" si="355"/>
        <v>44.636701064825161</v>
      </c>
      <c r="P1236" s="371">
        <f t="shared" si="356"/>
        <v>44.636701064825161</v>
      </c>
      <c r="Q1236" s="371">
        <f t="shared" si="357"/>
        <v>-88.788662942366457</v>
      </c>
      <c r="R1236" s="12">
        <f t="shared" si="358"/>
        <v>91.211337057633543</v>
      </c>
      <c r="S1236" s="57">
        <f t="shared" si="359"/>
        <v>9.1928904444568318E-2</v>
      </c>
      <c r="T1236" s="12">
        <f t="shared" si="342"/>
        <v>44.636701064825161</v>
      </c>
    </row>
    <row r="1237" spans="1:20" x14ac:dyDescent="0.3">
      <c r="A1237" s="57">
        <f t="shared" si="343"/>
        <v>579.80124580973052</v>
      </c>
      <c r="B1237" s="12">
        <f t="shared" si="360"/>
        <v>92.278234281457685</v>
      </c>
      <c r="C1237" s="57" t="str">
        <f t="shared" si="344"/>
        <v>3.6053280362131-169.860116944774i</v>
      </c>
      <c r="D1237" s="57" t="str">
        <f t="shared" si="345"/>
        <v>3.47083311000279-114.982811124163i</v>
      </c>
      <c r="E1237" s="57" t="str">
        <f t="shared" si="346"/>
        <v>162.469676127443+0.055069008486785i</v>
      </c>
      <c r="F1237" s="57" t="str">
        <f t="shared" si="347"/>
        <v>3.0795794627028-2158.06986987648i</v>
      </c>
      <c r="G1237" s="57" t="str">
        <f t="shared" si="348"/>
        <v>0.999999962047811-0.000194813211198482i</v>
      </c>
      <c r="H1237" s="57" t="str">
        <f t="shared" si="349"/>
        <v>550.048448235493-1.06288618716165i</v>
      </c>
      <c r="I1237" s="57" t="str">
        <f t="shared" si="350"/>
        <v>-4.06138429626555-8036.89667862988i</v>
      </c>
      <c r="K1237" s="57" t="str">
        <f t="shared" si="351"/>
        <v>0.00909007442203356-0.0000844798128257986i</v>
      </c>
      <c r="L1237" s="57" t="str">
        <f t="shared" si="352"/>
        <v>0.00075-7.18637066887922i</v>
      </c>
      <c r="M1237" s="57" t="str">
        <f t="shared" si="353"/>
        <v>0.00075-1.13230630286962i</v>
      </c>
      <c r="N1237" s="57">
        <f t="shared" si="354"/>
        <v>91.21593621586679</v>
      </c>
      <c r="O1237" s="57">
        <f t="shared" si="355"/>
        <v>44.603784484844823</v>
      </c>
      <c r="P1237" s="371">
        <f t="shared" si="356"/>
        <v>44.603784484844823</v>
      </c>
      <c r="Q1237" s="371">
        <f t="shared" si="357"/>
        <v>-88.78406378413321</v>
      </c>
      <c r="R1237" s="12">
        <f t="shared" si="358"/>
        <v>91.21593621586679</v>
      </c>
      <c r="S1237" s="57">
        <f t="shared" si="359"/>
        <v>9.2278234281457691E-2</v>
      </c>
      <c r="T1237" s="12">
        <f t="shared" si="342"/>
        <v>44.603784484844823</v>
      </c>
    </row>
    <row r="1238" spans="1:20" x14ac:dyDescent="0.3">
      <c r="A1238" s="57">
        <f t="shared" si="343"/>
        <v>582.00449054380749</v>
      </c>
      <c r="B1238" s="12">
        <f t="shared" si="360"/>
        <v>92.628891571727223</v>
      </c>
      <c r="C1238" s="57" t="str">
        <f t="shared" si="344"/>
        <v>3.60532565371711-169.217336905544i</v>
      </c>
      <c r="D1238" s="57" t="str">
        <f t="shared" si="345"/>
        <v>3.47083310830226-114.547537186774i</v>
      </c>
      <c r="E1238" s="57" t="str">
        <f t="shared" si="346"/>
        <v>162.469677187266+0.0552782832173588i</v>
      </c>
      <c r="F1238" s="57" t="str">
        <f t="shared" si="347"/>
        <v>3.07957946181285-2149.90025348148i</v>
      </c>
      <c r="G1238" s="57" t="str">
        <f t="shared" si="348"/>
        <v>0.999999961758827-0.000195553501344523i</v>
      </c>
      <c r="H1238" s="57" t="str">
        <f t="shared" si="349"/>
        <v>550.048817120319-1.0669304312679i</v>
      </c>
      <c r="I1238" s="57" t="str">
        <f t="shared" si="350"/>
        <v>-4.06145344668534-8006.47763932519i</v>
      </c>
      <c r="K1238" s="57" t="str">
        <f t="shared" si="351"/>
        <v>0.00909006806712304-0.0000848007730651616i</v>
      </c>
      <c r="L1238" s="57" t="str">
        <f t="shared" si="352"/>
        <v>0.00075-7.15916583869216i</v>
      </c>
      <c r="M1238" s="57" t="str">
        <f t="shared" si="353"/>
        <v>0.00075-1.12801982752503i</v>
      </c>
      <c r="N1238" s="57">
        <f t="shared" si="354"/>
        <v>91.220552806048246</v>
      </c>
      <c r="O1238" s="57">
        <f t="shared" si="355"/>
        <v>44.570868112122206</v>
      </c>
      <c r="P1238" s="371">
        <f t="shared" si="356"/>
        <v>44.570868112122206</v>
      </c>
      <c r="Q1238" s="371">
        <f t="shared" si="357"/>
        <v>-88.779447193951754</v>
      </c>
      <c r="R1238" s="12">
        <f t="shared" si="358"/>
        <v>91.220552806048246</v>
      </c>
      <c r="S1238" s="57">
        <f t="shared" si="359"/>
        <v>9.2628891571727226E-2</v>
      </c>
      <c r="T1238" s="12">
        <f t="shared" si="342"/>
        <v>44.570868112122206</v>
      </c>
    </row>
    <row r="1239" spans="1:20" x14ac:dyDescent="0.3">
      <c r="A1239" s="57">
        <f t="shared" si="343"/>
        <v>584.21610760787405</v>
      </c>
      <c r="B1239" s="12">
        <f t="shared" si="360"/>
        <v>92.980881359699794</v>
      </c>
      <c r="C1239" s="57" t="str">
        <f t="shared" si="344"/>
        <v>3.60532325308336-168.576991114152i</v>
      </c>
      <c r="D1239" s="57" t="str">
        <f t="shared" si="345"/>
        <v>3.47083310658876-114.113911054164i</v>
      </c>
      <c r="E1239" s="57" t="str">
        <f t="shared" si="346"/>
        <v>162.469678255162+0.055488353334908i</v>
      </c>
      <c r="F1239" s="57" t="str">
        <f t="shared" si="347"/>
        <v>3.07957946091612-2141.7615641234i</v>
      </c>
      <c r="G1239" s="57" t="str">
        <f t="shared" si="348"/>
        <v>0.999999961467641-0.000196296604592475i</v>
      </c>
      <c r="H1239" s="57" t="str">
        <f t="shared" si="349"/>
        <v>550.049188813673-1.07099010388906i</v>
      </c>
      <c r="I1239" s="57" t="str">
        <f t="shared" si="350"/>
        <v>-4.06152312373009-7976.17377588631i</v>
      </c>
      <c r="K1239" s="57" t="str">
        <f t="shared" si="351"/>
        <v>0.00909006166383293-0.0000851229522320316i</v>
      </c>
      <c r="L1239" s="57" t="str">
        <f t="shared" si="352"/>
        <v>0.00075-7.13206399550922i</v>
      </c>
      <c r="M1239" s="57" t="str">
        <f t="shared" si="353"/>
        <v>0.00075-1.12374957912435i</v>
      </c>
      <c r="N1239" s="57">
        <f t="shared" si="354"/>
        <v>91.225186893906667</v>
      </c>
      <c r="O1239" s="57">
        <f t="shared" si="355"/>
        <v>44.537951948232234</v>
      </c>
      <c r="P1239" s="371">
        <f t="shared" si="356"/>
        <v>44.537951948232234</v>
      </c>
      <c r="Q1239" s="371">
        <f t="shared" si="357"/>
        <v>-88.774813106093333</v>
      </c>
      <c r="R1239" s="12">
        <f t="shared" si="358"/>
        <v>91.225186893906667</v>
      </c>
      <c r="S1239" s="57">
        <f t="shared" si="359"/>
        <v>9.2980881359699799E-2</v>
      </c>
      <c r="T1239" s="12">
        <f t="shared" si="342"/>
        <v>44.537951948232234</v>
      </c>
    </row>
    <row r="1240" spans="1:20" x14ac:dyDescent="0.3">
      <c r="A1240" s="57">
        <f t="shared" si="343"/>
        <v>586.43612881678393</v>
      </c>
      <c r="B1240" s="12">
        <f t="shared" si="360"/>
        <v>93.334208708866655</v>
      </c>
      <c r="C1240" s="57" t="str">
        <f t="shared" si="344"/>
        <v>3.60532083417396-167.939070359005i</v>
      </c>
      <c r="D1240" s="57" t="str">
        <f t="shared" si="345"/>
        <v>3.47083310486224-113.681926488475i</v>
      </c>
      <c r="E1240" s="57" t="str">
        <f t="shared" si="346"/>
        <v>162.469679331192+0.0556992218635379i</v>
      </c>
      <c r="F1240" s="57" t="str">
        <f t="shared" si="347"/>
        <v>3.07957946001257-2133.65368472446i</v>
      </c>
      <c r="G1240" s="57" t="str">
        <f t="shared" si="348"/>
        <v>0.999999961174239-0.000197042531632112i</v>
      </c>
      <c r="H1240" s="57" t="str">
        <f t="shared" si="349"/>
        <v>550.049563336928-1.07506526434448i</v>
      </c>
      <c r="I1240" s="57" t="str">
        <f t="shared" si="350"/>
        <v>-4.06159333140908-7945.98465238185i</v>
      </c>
      <c r="K1240" s="57" t="str">
        <f t="shared" si="351"/>
        <v>0.00909005521179514-0.0000854463549500798i</v>
      </c>
      <c r="L1240" s="57" t="str">
        <f t="shared" si="352"/>
        <v>0.00075-7.10506474946129i</v>
      </c>
      <c r="M1240" s="57" t="str">
        <f t="shared" si="353"/>
        <v>0.00075-1.11949549623865i</v>
      </c>
      <c r="N1240" s="57">
        <f t="shared" si="354"/>
        <v>91.229838545414808</v>
      </c>
      <c r="O1240" s="57">
        <f t="shared" si="355"/>
        <v>44.505035994761798</v>
      </c>
      <c r="P1240" s="371">
        <f t="shared" si="356"/>
        <v>44.505035994761798</v>
      </c>
      <c r="Q1240" s="371">
        <f t="shared" si="357"/>
        <v>-88.770161454585192</v>
      </c>
      <c r="R1240" s="12">
        <f t="shared" si="358"/>
        <v>91.229838545414808</v>
      </c>
      <c r="S1240" s="57">
        <f t="shared" si="359"/>
        <v>9.3334208708866648E-2</v>
      </c>
      <c r="T1240" s="12">
        <f t="shared" si="342"/>
        <v>44.505035994761798</v>
      </c>
    </row>
    <row r="1241" spans="1:20" x14ac:dyDescent="0.3">
      <c r="A1241" s="57">
        <f t="shared" si="343"/>
        <v>588.66458610628774</v>
      </c>
      <c r="B1241" s="12">
        <f t="shared" si="360"/>
        <v>93.688878701960348</v>
      </c>
      <c r="C1241" s="57" t="str">
        <f t="shared" si="344"/>
        <v>3.60531839684967-167.303565463395i</v>
      </c>
      <c r="D1241" s="57" t="str">
        <f t="shared" si="345"/>
        <v>3.47083310312255-113.251577275464i</v>
      </c>
      <c r="E1241" s="57" t="str">
        <f t="shared" si="346"/>
        <v>162.469680415419+0.0559108918388665i</v>
      </c>
      <c r="F1241" s="57" t="str">
        <f t="shared" si="347"/>
        <v>3.07957945910213-2125.57649865009i</v>
      </c>
      <c r="G1241" s="57" t="str">
        <f t="shared" si="348"/>
        <v>0.999999960878603-0.000197791293193841i</v>
      </c>
      <c r="H1241" s="57" t="str">
        <f t="shared" si="349"/>
        <v>550.049940711633-1.079155972187i</v>
      </c>
      <c r="I1241" s="57" t="str">
        <f t="shared" si="350"/>
        <v>-4.06166407376438-7915.90983453119i</v>
      </c>
      <c r="K1241" s="57" t="str">
        <f t="shared" si="351"/>
        <v>0.00909004871063853-0.0000857709858604538i</v>
      </c>
      <c r="L1241" s="57" t="str">
        <f t="shared" si="352"/>
        <v>0.00075-7.07816771215509i</v>
      </c>
      <c r="M1241" s="57" t="str">
        <f t="shared" si="353"/>
        <v>0.00075-1.1152575176715i</v>
      </c>
      <c r="N1241" s="57">
        <f t="shared" si="354"/>
        <v>91.234507826790093</v>
      </c>
      <c r="O1241" s="57">
        <f t="shared" si="355"/>
        <v>44.472120253309797</v>
      </c>
      <c r="P1241" s="371">
        <f t="shared" si="356"/>
        <v>44.472120253309797</v>
      </c>
      <c r="Q1241" s="371">
        <f t="shared" si="357"/>
        <v>-88.765492173209907</v>
      </c>
      <c r="R1241" s="12">
        <f t="shared" si="358"/>
        <v>91.234507826790093</v>
      </c>
      <c r="S1241" s="57">
        <f t="shared" si="359"/>
        <v>9.3688878701960354E-2</v>
      </c>
      <c r="T1241" s="12">
        <f t="shared" si="342"/>
        <v>44.472120253309797</v>
      </c>
    </row>
    <row r="1242" spans="1:20" x14ac:dyDescent="0.3">
      <c r="A1242" s="57">
        <f t="shared" si="343"/>
        <v>590.90151153349166</v>
      </c>
      <c r="B1242" s="12">
        <f t="shared" si="360"/>
        <v>94.044896441027802</v>
      </c>
      <c r="C1242" s="57" t="str">
        <f t="shared" si="344"/>
        <v>3.60531594097034-166.670467285365i</v>
      </c>
      <c r="D1242" s="57" t="str">
        <f t="shared" si="345"/>
        <v>3.47083310136962-112.822857224414i</v>
      </c>
      <c r="E1242" s="57" t="str">
        <f t="shared" si="346"/>
        <v>162.469681507903+0.0561233663080638i</v>
      </c>
      <c r="F1242" s="57" t="str">
        <f t="shared" si="347"/>
        <v>3.07957945818475-2117.52988970726i</v>
      </c>
      <c r="G1242" s="57" t="str">
        <f t="shared" si="348"/>
        <v>0.999999960580715-0.000198542900048834i</v>
      </c>
      <c r="H1242" s="57" t="str">
        <f t="shared" si="349"/>
        <v>550.050320959496-1.08326228720386i</v>
      </c>
      <c r="I1242" s="57" t="str">
        <f t="shared" si="350"/>
        <v>-4.06173535487033-7885.94888969795i</v>
      </c>
      <c r="K1242" s="57" t="str">
        <f t="shared" si="351"/>
        <v>0.00909004215998921-0.0000860968496218385i</v>
      </c>
      <c r="L1242" s="57" t="str">
        <f t="shared" si="352"/>
        <v>0.00075-7.05137249666775i</v>
      </c>
      <c r="M1242" s="57" t="str">
        <f t="shared" si="353"/>
        <v>0.00075-1.11103558245816i</v>
      </c>
      <c r="N1242" s="57">
        <f t="shared" si="354"/>
        <v>91.239194804495682</v>
      </c>
      <c r="O1242" s="57">
        <f t="shared" si="355"/>
        <v>44.439204725487158</v>
      </c>
      <c r="P1242" s="371">
        <f t="shared" si="356"/>
        <v>44.439204725487158</v>
      </c>
      <c r="Q1242" s="371">
        <f t="shared" si="357"/>
        <v>-88.760805195504318</v>
      </c>
      <c r="R1242" s="12">
        <f t="shared" si="358"/>
        <v>91.239194804495682</v>
      </c>
      <c r="S1242" s="57">
        <f t="shared" si="359"/>
        <v>9.40448964410278E-2</v>
      </c>
      <c r="T1242" s="12">
        <f t="shared" si="342"/>
        <v>44.439204725487158</v>
      </c>
    </row>
    <row r="1243" spans="1:20" x14ac:dyDescent="0.3">
      <c r="A1243" s="57">
        <f t="shared" si="343"/>
        <v>593.1469372773189</v>
      </c>
      <c r="B1243" s="12">
        <f t="shared" si="360"/>
        <v>94.402267047503713</v>
      </c>
      <c r="C1243" s="57" t="str">
        <f t="shared" si="344"/>
        <v>3.60531346639474-166.039766717582i</v>
      </c>
      <c r="D1243" s="57" t="str">
        <f t="shared" si="345"/>
        <v>3.47083309960334-112.395760168043i</v>
      </c>
      <c r="E1243" s="57" t="str">
        <f t="shared" si="346"/>
        <v>162.469682608707+0.0563366483299001i</v>
      </c>
      <c r="F1243" s="57" t="str">
        <f t="shared" si="347"/>
        <v>3.07957945726041-2109.51374214281i</v>
      </c>
      <c r="G1243" s="57" t="str">
        <f t="shared" si="348"/>
        <v>0.99999996028056-0.000199297363009199i</v>
      </c>
      <c r="H1243" s="57" t="str">
        <f t="shared" si="349"/>
        <v>550.050704102381-1.08738426941715i</v>
      </c>
      <c r="I1243" s="57" t="str">
        <f t="shared" si="350"/>
        <v>-4.06180717882621-7856.10138688377i</v>
      </c>
      <c r="K1243" s="57" t="str">
        <f t="shared" si="351"/>
        <v>0.00909003555947061-0.0000864239509105319i</v>
      </c>
      <c r="L1243" s="57" t="str">
        <f t="shared" si="352"/>
        <v>0.00075-7.02467871754107i</v>
      </c>
      <c r="M1243" s="57" t="str">
        <f t="shared" si="353"/>
        <v>0.00075-1.10682962986467i</v>
      </c>
      <c r="N1243" s="57">
        <f t="shared" si="354"/>
        <v>91.243899545241206</v>
      </c>
      <c r="O1243" s="57">
        <f t="shared" si="355"/>
        <v>44.406289412917161</v>
      </c>
      <c r="P1243" s="371">
        <f t="shared" si="356"/>
        <v>44.406289412917161</v>
      </c>
      <c r="Q1243" s="371">
        <f t="shared" si="357"/>
        <v>-88.756100454758794</v>
      </c>
      <c r="R1243" s="12">
        <f t="shared" si="358"/>
        <v>91.243899545241206</v>
      </c>
      <c r="S1243" s="57">
        <f t="shared" si="359"/>
        <v>9.4402267047503707E-2</v>
      </c>
      <c r="T1243" s="12">
        <f t="shared" si="342"/>
        <v>44.406289412917161</v>
      </c>
    </row>
    <row r="1244" spans="1:20" x14ac:dyDescent="0.3">
      <c r="A1244" s="57">
        <f t="shared" si="343"/>
        <v>595.40089563897277</v>
      </c>
      <c r="B1244" s="12">
        <f t="shared" si="360"/>
        <v>94.76099566228423</v>
      </c>
      <c r="C1244" s="57" t="str">
        <f t="shared" si="344"/>
        <v>3.60531097298062-165.411454687199i</v>
      </c>
      <c r="D1244" s="57" t="str">
        <f t="shared" si="345"/>
        <v>3.47083309782363-111.970279962415i</v>
      </c>
      <c r="E1244" s="57" t="str">
        <f t="shared" si="346"/>
        <v>162.469683717896+0.0565507409747868i</v>
      </c>
      <c r="F1244" s="57" t="str">
        <f t="shared" si="347"/>
        <v>3.07957945632902-2101.52794064175i</v>
      </c>
      <c r="G1244" s="57" t="str">
        <f t="shared" si="348"/>
        <v>0.999999959978118-0.000200054692928129i</v>
      </c>
      <c r="H1244" s="57" t="str">
        <f t="shared" si="349"/>
        <v>550.051090162337-1.0915219790859i</v>
      </c>
      <c r="I1244" s="57" t="str">
        <f t="shared" si="350"/>
        <v>-4.06187954977182-7826.36689672236i</v>
      </c>
      <c r="K1244" s="57" t="str">
        <f t="shared" si="351"/>
        <v>0.00909002890870299-0.0000867522944204958i</v>
      </c>
      <c r="L1244" s="57" t="str">
        <f t="shared" si="352"/>
        <v>0.00075-6.99808599077617i</v>
      </c>
      <c r="M1244" s="57" t="str">
        <f t="shared" si="353"/>
        <v>0.00075-1.102639599387i</v>
      </c>
      <c r="N1244" s="57">
        <f t="shared" si="354"/>
        <v>91.248622115983665</v>
      </c>
      <c r="O1244" s="57">
        <f t="shared" si="355"/>
        <v>44.373374317235161</v>
      </c>
      <c r="P1244" s="371">
        <f t="shared" si="356"/>
        <v>44.373374317235161</v>
      </c>
      <c r="Q1244" s="371">
        <f t="shared" si="357"/>
        <v>-88.751377884016335</v>
      </c>
      <c r="R1244" s="12">
        <f t="shared" si="358"/>
        <v>91.248622115983665</v>
      </c>
      <c r="S1244" s="57">
        <f t="shared" si="359"/>
        <v>9.4760995662284228E-2</v>
      </c>
      <c r="T1244" s="12">
        <f t="shared" si="342"/>
        <v>44.373374317235161</v>
      </c>
    </row>
    <row r="1245" spans="1:20" x14ac:dyDescent="0.3">
      <c r="A1245" s="57">
        <f t="shared" si="343"/>
        <v>597.66341904240085</v>
      </c>
      <c r="B1245" s="12">
        <f t="shared" si="360"/>
        <v>95.12108744580091</v>
      </c>
      <c r="C1245" s="57" t="str">
        <f t="shared" si="344"/>
        <v>3.6053084605846-164.785522155739i</v>
      </c>
      <c r="D1245" s="57" t="str">
        <f t="shared" si="345"/>
        <v>3.47083309603035-111.546410486856i</v>
      </c>
      <c r="E1245" s="57" t="str">
        <f t="shared" si="346"/>
        <v>162.469684835535+0.056765647324823i</v>
      </c>
      <c r="F1245" s="57" t="str">
        <f t="shared" si="347"/>
        <v>3.07957945539052-2093.57237032565i</v>
      </c>
      <c r="G1245" s="57" t="str">
        <f t="shared" si="348"/>
        <v>0.999999959673374-0.000200814900700059i</v>
      </c>
      <c r="H1245" s="57" t="str">
        <f t="shared" si="349"/>
        <v>550.051479161562-1.09567547670589i</v>
      </c>
      <c r="I1245" s="57" t="str">
        <f t="shared" si="350"/>
        <v>-4.06195247187159-7796.74499147296i</v>
      </c>
      <c r="K1245" s="57" t="str">
        <f t="shared" si="351"/>
        <v>0.00909002220730404-0.000087081884863437i</v>
      </c>
      <c r="L1245" s="57" t="str">
        <f t="shared" si="352"/>
        <v>0.00075-6.97159393382761i</v>
      </c>
      <c r="M1245" s="57" t="str">
        <f t="shared" si="353"/>
        <v>0.00075-1.09846543075015i</v>
      </c>
      <c r="N1245" s="57">
        <f t="shared" si="354"/>
        <v>91.253362583928293</v>
      </c>
      <c r="O1245" s="57">
        <f t="shared" si="355"/>
        <v>44.340459440089461</v>
      </c>
      <c r="P1245" s="371">
        <f t="shared" si="356"/>
        <v>44.340459440089461</v>
      </c>
      <c r="Q1245" s="371">
        <f t="shared" si="357"/>
        <v>-88.746637416071707</v>
      </c>
      <c r="R1245" s="12">
        <f t="shared" si="358"/>
        <v>91.253362583928293</v>
      </c>
      <c r="S1245" s="57">
        <f t="shared" si="359"/>
        <v>9.5121087445800917E-2</v>
      </c>
      <c r="T1245" s="12">
        <f t="shared" si="342"/>
        <v>44.340459440089461</v>
      </c>
    </row>
    <row r="1246" spans="1:20" x14ac:dyDescent="0.3">
      <c r="A1246" s="57">
        <f t="shared" si="343"/>
        <v>599.93454003476199</v>
      </c>
      <c r="B1246" s="12">
        <f t="shared" si="360"/>
        <v>95.482547578094952</v>
      </c>
      <c r="C1246" s="57" t="str">
        <f t="shared" si="344"/>
        <v>3.60530592906217-164.161960118941i</v>
      </c>
      <c r="D1246" s="57" t="str">
        <f t="shared" si="345"/>
        <v>3.47083309422343-111.12414564386i</v>
      </c>
      <c r="E1246" s="57" t="str">
        <f t="shared" si="346"/>
        <v>162.469685961686+0.0569813704738407i</v>
      </c>
      <c r="F1246" s="57" t="str">
        <f t="shared" si="347"/>
        <v>3.0795794544449-2085.64691675096i</v>
      </c>
      <c r="G1246" s="57" t="str">
        <f t="shared" si="348"/>
        <v>0.999999959366309-0.000201577997260822i</v>
      </c>
      <c r="H1246" s="57" t="str">
        <f t="shared" si="349"/>
        <v>550.051871122436-1.0998448230112i</v>
      </c>
      <c r="I1246" s="57" t="str">
        <f t="shared" si="350"/>
        <v>-4.06202594932178-7767.23524501454i</v>
      </c>
      <c r="K1246" s="57" t="str">
        <f t="shared" si="351"/>
        <v>0.00909001545488831-0.0000874127269688647i</v>
      </c>
      <c r="L1246" s="57" t="str">
        <f t="shared" si="352"/>
        <v>0.00075-6.94520216559832i</v>
      </c>
      <c r="M1246" s="57" t="str">
        <f t="shared" si="353"/>
        <v>0.00075-1.0943070639073i</v>
      </c>
      <c r="N1246" s="57">
        <f t="shared" si="354"/>
        <v>91.258121016529444</v>
      </c>
      <c r="O1246" s="57">
        <f t="shared" si="355"/>
        <v>44.307544783140102</v>
      </c>
      <c r="P1246" s="371">
        <f t="shared" si="356"/>
        <v>44.307544783140102</v>
      </c>
      <c r="Q1246" s="371">
        <f t="shared" si="357"/>
        <v>-88.741878983470556</v>
      </c>
      <c r="R1246" s="12">
        <f t="shared" si="358"/>
        <v>91.258121016529444</v>
      </c>
      <c r="S1246" s="57">
        <f t="shared" si="359"/>
        <v>9.5482547578094948E-2</v>
      </c>
      <c r="T1246" s="12">
        <f t="shared" si="342"/>
        <v>44.307544783140102</v>
      </c>
    </row>
    <row r="1247" spans="1:20" x14ac:dyDescent="0.3">
      <c r="A1247" s="57">
        <f t="shared" si="343"/>
        <v>602.21429128689408</v>
      </c>
      <c r="B1247" s="12">
        <f t="shared" si="360"/>
        <v>95.84538125889172</v>
      </c>
      <c r="C1247" s="57" t="str">
        <f t="shared" si="344"/>
        <v>3.60530337826775-163.540759606656i</v>
      </c>
      <c r="D1247" s="57" t="str">
        <f t="shared" si="345"/>
        <v>3.47083309240274-110.703479359007i</v>
      </c>
      <c r="E1247" s="57" t="str">
        <f t="shared" si="346"/>
        <v>162.469687096415+0.0571979135274477i</v>
      </c>
      <c r="F1247" s="57" t="str">
        <f t="shared" si="347"/>
        <v>3.07957945349207-2077.75146590737i</v>
      </c>
      <c r="G1247" s="57" t="str">
        <f t="shared" si="348"/>
        <v>0.999999959056907-0.000202343993587807i</v>
      </c>
      <c r="H1247" s="57" t="str">
        <f t="shared" si="349"/>
        <v>550.052266067504-1.10403007897545i</v>
      </c>
      <c r="I1247" s="57" t="str">
        <f t="shared" si="350"/>
        <v>-4.06209998635503-7737.83723283944i</v>
      </c>
      <c r="K1247" s="57" t="str">
        <f t="shared" si="351"/>
        <v>0.0090900086510675-0.0000877448254841574i</v>
      </c>
      <c r="L1247" s="57" t="str">
        <f t="shared" si="352"/>
        <v>0.00075-6.91891030643386i</v>
      </c>
      <c r="M1247" s="57" t="str">
        <f t="shared" si="353"/>
        <v>0.00075-1.09016443903895i</v>
      </c>
      <c r="N1247" s="57">
        <f t="shared" si="354"/>
        <v>91.262897481491464</v>
      </c>
      <c r="O1247" s="57">
        <f t="shared" si="355"/>
        <v>44.274630348060356</v>
      </c>
      <c r="P1247" s="371">
        <f t="shared" si="356"/>
        <v>44.274630348060356</v>
      </c>
      <c r="Q1247" s="371">
        <f t="shared" si="357"/>
        <v>-88.737102518508536</v>
      </c>
      <c r="R1247" s="12">
        <f t="shared" si="358"/>
        <v>91.262897481491464</v>
      </c>
      <c r="S1247" s="57">
        <f t="shared" si="359"/>
        <v>9.5845381258891721E-2</v>
      </c>
      <c r="T1247" s="12">
        <f t="shared" si="342"/>
        <v>44.274630348060356</v>
      </c>
    </row>
    <row r="1248" spans="1:20" x14ac:dyDescent="0.3">
      <c r="A1248" s="57">
        <f t="shared" si="343"/>
        <v>604.5027055937843</v>
      </c>
      <c r="B1248" s="12">
        <f t="shared" si="360"/>
        <v>96.209593707675509</v>
      </c>
      <c r="C1248" s="57" t="str">
        <f t="shared" si="344"/>
        <v>3.60530080805464-162.921911682698i</v>
      </c>
      <c r="D1248" s="57" t="str">
        <f t="shared" si="345"/>
        <v>3.47083309056819-110.28440558087i</v>
      </c>
      <c r="E1248" s="57" t="str">
        <f t="shared" si="346"/>
        <v>162.469688239786+0.0574152796030709i</v>
      </c>
      <c r="F1248" s="57" t="str">
        <f t="shared" si="347"/>
        <v>3.07957945253197-2069.88590421617i</v>
      </c>
      <c r="G1248" s="57" t="str">
        <f t="shared" si="348"/>
        <v>0.999999958745148-0.000203112900700119i</v>
      </c>
      <c r="H1248" s="57" t="str">
        <f t="shared" si="349"/>
        <v>550.052664019482-1.10823130581226i</v>
      </c>
      <c r="I1248" s="57" t="str">
        <f t="shared" si="350"/>
        <v>-4.06217458723234-7708.55053204734i</v>
      </c>
      <c r="K1248" s="57" t="str">
        <f t="shared" si="351"/>
        <v>0.00909000179545038-0.0000880781851746347i</v>
      </c>
      <c r="L1248" s="57" t="str">
        <f t="shared" si="352"/>
        <v>0.00075-6.89271797811705i</v>
      </c>
      <c r="M1248" s="57" t="str">
        <f t="shared" si="353"/>
        <v>0.00075-1.08603749655205i</v>
      </c>
      <c r="N1248" s="57">
        <f t="shared" si="354"/>
        <v>91.267692046769568</v>
      </c>
      <c r="O1248" s="57">
        <f t="shared" si="355"/>
        <v>44.241716136535736</v>
      </c>
      <c r="P1248" s="371">
        <f t="shared" si="356"/>
        <v>44.241716136535736</v>
      </c>
      <c r="Q1248" s="371">
        <f t="shared" si="357"/>
        <v>-88.732307953230432</v>
      </c>
      <c r="R1248" s="12">
        <f t="shared" si="358"/>
        <v>91.267692046769568</v>
      </c>
      <c r="S1248" s="57">
        <f t="shared" si="359"/>
        <v>9.6209593707675511E-2</v>
      </c>
      <c r="T1248" s="12">
        <f t="shared" si="342"/>
        <v>44.241716136535736</v>
      </c>
    </row>
    <row r="1249" spans="1:20" x14ac:dyDescent="0.3">
      <c r="A1249" s="57">
        <f t="shared" si="343"/>
        <v>606.79981587504074</v>
      </c>
      <c r="B1249" s="12">
        <f t="shared" si="360"/>
        <v>96.575190163764674</v>
      </c>
      <c r="C1249" s="57" t="str">
        <f t="shared" si="344"/>
        <v>3.60529821827508-162.305407444727i</v>
      </c>
      <c r="D1249" s="57" t="str">
        <f t="shared" si="345"/>
        <v>3.47083308871966-109.866918280932i</v>
      </c>
      <c r="E1249" s="57" t="str">
        <f t="shared" si="346"/>
        <v>162.469689391866+0.0576334718300077i</v>
      </c>
      <c r="F1249" s="57" t="str">
        <f t="shared" si="347"/>
        <v>3.07957945156458-2062.0501185286i</v>
      </c>
      <c r="G1249" s="57" t="str">
        <f t="shared" si="348"/>
        <v>0.999999958431015-0.000203884729658732i</v>
      </c>
      <c r="H1249" s="57" t="str">
        <f t="shared" si="349"/>
        <v>550.053065001264-1.11244856497678i</v>
      </c>
      <c r="I1249" s="57" t="str">
        <f t="shared" si="350"/>
        <v>-4.06224975625038-7679.37472133918i</v>
      </c>
      <c r="K1249" s="57" t="str">
        <f t="shared" si="351"/>
        <v>0.00908999488764267-0.0000884128108236159i</v>
      </c>
      <c r="L1249" s="57" t="str">
        <f t="shared" si="352"/>
        <v>0.00075-6.86662480386235i</v>
      </c>
      <c r="M1249" s="57" t="str">
        <f t="shared" si="353"/>
        <v>0.00075-1.08192617707915i</v>
      </c>
      <c r="N1249" s="57">
        <f t="shared" si="354"/>
        <v>91.272504780570699</v>
      </c>
      <c r="O1249" s="57">
        <f t="shared" si="355"/>
        <v>44.208802150264681</v>
      </c>
      <c r="P1249" s="371">
        <f t="shared" si="356"/>
        <v>44.208802150264681</v>
      </c>
      <c r="Q1249" s="371">
        <f t="shared" si="357"/>
        <v>-88.727495219429301</v>
      </c>
      <c r="R1249" s="12">
        <f t="shared" si="358"/>
        <v>91.272504780570699</v>
      </c>
      <c r="S1249" s="57">
        <f t="shared" si="359"/>
        <v>9.6575190163764674E-2</v>
      </c>
      <c r="T1249" s="12">
        <f t="shared" si="342"/>
        <v>44.208802150264681</v>
      </c>
    </row>
    <row r="1250" spans="1:20" x14ac:dyDescent="0.3">
      <c r="A1250" s="57">
        <f t="shared" si="343"/>
        <v>609.10565517536588</v>
      </c>
      <c r="B1250" s="12">
        <f t="shared" si="360"/>
        <v>96.942175886386977</v>
      </c>
      <c r="C1250" s="57" t="str">
        <f t="shared" si="344"/>
        <v>3.60529560878014-161.691238024122i</v>
      </c>
      <c r="D1250" s="57" t="str">
        <f t="shared" si="345"/>
        <v>3.47083308685706-109.451011453499i</v>
      </c>
      <c r="E1250" s="57" t="str">
        <f t="shared" si="346"/>
        <v>162.469690552722+0.0578524933494673i</v>
      </c>
      <c r="F1250" s="57" t="str">
        <f t="shared" si="347"/>
        <v>3.07957945058982-2054.24399612428i</v>
      </c>
      <c r="G1250" s="57" t="str">
        <f t="shared" si="348"/>
        <v>0.999999958114491-0.000204659491566656i</v>
      </c>
      <c r="H1250" s="57" t="str">
        <f t="shared" si="349"/>
        <v>550.053469035912-1.11668191816614i</v>
      </c>
      <c r="I1250" s="57" t="str">
        <f t="shared" si="350"/>
        <v>-4.06232549773482-7650.30938101115i</v>
      </c>
      <c r="K1250" s="57" t="str">
        <f t="shared" si="351"/>
        <v>0.00908998792724717-0.0000887487072324985i</v>
      </c>
      <c r="L1250" s="57" t="str">
        <f t="shared" si="352"/>
        <v>0.00075-6.84063040831077i</v>
      </c>
      <c r="M1250" s="57" t="str">
        <f t="shared" si="353"/>
        <v>0.00075-1.07783042147754i</v>
      </c>
      <c r="N1250" s="57">
        <f t="shared" si="354"/>
        <v>91.277335751354514</v>
      </c>
      <c r="O1250" s="57">
        <f t="shared" si="355"/>
        <v>44.175888390958775</v>
      </c>
      <c r="P1250" s="371">
        <f t="shared" si="356"/>
        <v>44.175888390958775</v>
      </c>
      <c r="Q1250" s="371">
        <f t="shared" si="357"/>
        <v>-88.722664248645486</v>
      </c>
      <c r="R1250" s="12">
        <f t="shared" si="358"/>
        <v>91.277335751354514</v>
      </c>
      <c r="S1250" s="57">
        <f t="shared" si="359"/>
        <v>9.6942175886386983E-2</v>
      </c>
      <c r="T1250" s="12">
        <f t="shared" si="342"/>
        <v>44.175888390958775</v>
      </c>
    </row>
    <row r="1251" spans="1:20" x14ac:dyDescent="0.3">
      <c r="A1251" s="57">
        <f t="shared" si="343"/>
        <v>611.42025666503218</v>
      </c>
      <c r="B1251" s="12">
        <f t="shared" si="360"/>
        <v>97.310556154755247</v>
      </c>
      <c r="C1251" s="57" t="str">
        <f t="shared" si="344"/>
        <v>3.60529297941978-161.079394585842i</v>
      </c>
      <c r="D1251" s="57" t="str">
        <f t="shared" si="345"/>
        <v>3.47083308498029-109.036679115611i</v>
      </c>
      <c r="E1251" s="57" t="str">
        <f t="shared" si="346"/>
        <v>162.46969172242+0.0580723473146135i</v>
      </c>
      <c r="F1251" s="57" t="str">
        <f t="shared" si="347"/>
        <v>3.07957944960763-2046.4674247095i</v>
      </c>
      <c r="G1251" s="57" t="str">
        <f t="shared" si="348"/>
        <v>0.999999957795556-0.000205437197569088i</v>
      </c>
      <c r="H1251" s="57" t="str">
        <f t="shared" si="349"/>
        <v>550.053876146667-1.12093142732106i</v>
      </c>
      <c r="I1251" s="57" t="str">
        <f t="shared" si="350"/>
        <v>-4.06240181604764-7621.35409294849i</v>
      </c>
      <c r="K1251" s="57" t="str">
        <f t="shared" si="351"/>
        <v>0.0090899809138636-0.0000890858792208157i</v>
      </c>
      <c r="L1251" s="57" t="str">
        <f t="shared" si="352"/>
        <v>0.00075-6.81473441752417i</v>
      </c>
      <c r="M1251" s="57" t="str">
        <f t="shared" si="353"/>
        <v>0.00075-1.07375017082839i</v>
      </c>
      <c r="N1251" s="57">
        <f t="shared" si="354"/>
        <v>91.282185027834018</v>
      </c>
      <c r="O1251" s="57">
        <f t="shared" si="355"/>
        <v>44.142974860342179</v>
      </c>
      <c r="P1251" s="371">
        <f t="shared" si="356"/>
        <v>44.142974860342179</v>
      </c>
      <c r="Q1251" s="371">
        <f t="shared" si="357"/>
        <v>-88.717814972165982</v>
      </c>
      <c r="R1251" s="12">
        <f t="shared" si="358"/>
        <v>91.282185027834018</v>
      </c>
      <c r="S1251" s="57">
        <f t="shared" si="359"/>
        <v>9.7310556154755243E-2</v>
      </c>
      <c r="T1251" s="12">
        <f t="shared" si="342"/>
        <v>44.142974860342179</v>
      </c>
    </row>
    <row r="1252" spans="1:20" x14ac:dyDescent="0.3">
      <c r="A1252" s="57">
        <f t="shared" si="343"/>
        <v>613.74365364035941</v>
      </c>
      <c r="B1252" s="12">
        <f t="shared" si="360"/>
        <v>97.680336268143321</v>
      </c>
      <c r="C1252" s="57" t="str">
        <f t="shared" si="344"/>
        <v>3.60529033004278-160.469868328312i</v>
      </c>
      <c r="D1252" s="57" t="str">
        <f t="shared" si="345"/>
        <v>3.47083308308922-108.623915306959i</v>
      </c>
      <c r="E1252" s="57" t="str">
        <f t="shared" si="346"/>
        <v>162.469692901028+0.0582930368906151i</v>
      </c>
      <c r="F1252" s="57" t="str">
        <f t="shared" si="347"/>
        <v>3.07957944861796-2038.72029241568i</v>
      </c>
      <c r="G1252" s="57" t="str">
        <f t="shared" si="348"/>
        <v>0.999999957474193-0.00020621785885358i</v>
      </c>
      <c r="H1252" s="57" t="str">
        <f t="shared" si="349"/>
        <v>550.054286356941-1.12519715462624i</v>
      </c>
      <c r="I1252" s="57" t="str">
        <f t="shared" si="350"/>
        <v>-4.06247871557938-7592.50844061957i</v>
      </c>
      <c r="K1252" s="57" t="str">
        <f t="shared" si="351"/>
        <v>0.00908997384708875-0.0000894243316263104i</v>
      </c>
      <c r="L1252" s="57" t="str">
        <f t="shared" si="352"/>
        <v>0.00075-6.78893645898007i</v>
      </c>
      <c r="M1252" s="57" t="str">
        <f t="shared" si="353"/>
        <v>0.00075-1.06968536643593i</v>
      </c>
      <c r="N1252" s="57">
        <f t="shared" si="354"/>
        <v>91.287052678976792</v>
      </c>
      <c r="O1252" s="57">
        <f t="shared" si="355"/>
        <v>44.110061560152438</v>
      </c>
      <c r="P1252" s="371">
        <f t="shared" si="356"/>
        <v>44.110061560152438</v>
      </c>
      <c r="Q1252" s="371">
        <f t="shared" si="357"/>
        <v>-88.712947321023208</v>
      </c>
      <c r="R1252" s="12">
        <f t="shared" si="358"/>
        <v>91.287052678976792</v>
      </c>
      <c r="S1252" s="57">
        <f t="shared" si="359"/>
        <v>9.768033626814332E-2</v>
      </c>
      <c r="T1252" s="12">
        <f t="shared" si="342"/>
        <v>44.110061560152438</v>
      </c>
    </row>
    <row r="1253" spans="1:20" x14ac:dyDescent="0.3">
      <c r="A1253" s="57">
        <f t="shared" si="343"/>
        <v>616.07587952419283</v>
      </c>
      <c r="B1253" s="12">
        <f t="shared" si="360"/>
        <v>98.051521545962274</v>
      </c>
      <c r="C1253" s="57" t="str">
        <f t="shared" si="344"/>
        <v>3.60528766049678-159.862650483281i</v>
      </c>
      <c r="D1253" s="57" t="str">
        <f t="shared" si="345"/>
        <v>3.47083308118374-108.212714089795i</v>
      </c>
      <c r="E1253" s="57" t="str">
        <f t="shared" si="346"/>
        <v>162.469694088612+0.0585145652546904i</v>
      </c>
      <c r="F1253" s="57" t="str">
        <f t="shared" si="347"/>
        <v>3.07957944762076-2031.0024877977i</v>
      </c>
      <c r="G1253" s="57" t="str">
        <f t="shared" si="348"/>
        <v>0.999999957150383-0.000207001486650194i</v>
      </c>
      <c r="H1253" s="57" t="str">
        <f t="shared" si="349"/>
        <v>550.054699690334-1.12947916251228i</v>
      </c>
      <c r="I1253" s="57" t="str">
        <f t="shared" si="350"/>
        <v>-4.06255620076092-7563.77200906997i</v>
      </c>
      <c r="K1253" s="57" t="str">
        <f t="shared" si="351"/>
        <v>0.00908996672651616-0.000089764069304997i</v>
      </c>
      <c r="L1253" s="57" t="str">
        <f t="shared" si="352"/>
        <v>0.00075-6.76323616156612i</v>
      </c>
      <c r="M1253" s="57" t="str">
        <f t="shared" si="353"/>
        <v>0.00075-1.06563594982659i</v>
      </c>
      <c r="N1253" s="57">
        <f t="shared" si="354"/>
        <v>91.291938774005644</v>
      </c>
      <c r="O1253" s="57">
        <f t="shared" si="355"/>
        <v>44.077148492139777</v>
      </c>
      <c r="P1253" s="371">
        <f t="shared" si="356"/>
        <v>44.077148492139777</v>
      </c>
      <c r="Q1253" s="371">
        <f t="shared" si="357"/>
        <v>-88.708061225994356</v>
      </c>
      <c r="R1253" s="12">
        <f t="shared" si="358"/>
        <v>91.291938774005644</v>
      </c>
      <c r="S1253" s="57">
        <f t="shared" si="359"/>
        <v>9.8051521545962278E-2</v>
      </c>
      <c r="T1253" s="12">
        <f t="shared" si="342"/>
        <v>44.077148492139777</v>
      </c>
    </row>
    <row r="1254" spans="1:20" x14ac:dyDescent="0.3">
      <c r="A1254" s="57">
        <f t="shared" si="343"/>
        <v>618.41696786638477</v>
      </c>
      <c r="B1254" s="12">
        <f t="shared" si="360"/>
        <v>98.424117327836939</v>
      </c>
      <c r="C1254" s="57" t="str">
        <f t="shared" si="344"/>
        <v>3.6052849706283-159.257732315717i</v>
      </c>
      <c r="D1254" s="57" t="str">
        <f t="shared" si="345"/>
        <v>3.47083307926378-107.803069548854i</v>
      </c>
      <c r="E1254" s="57" t="str">
        <f t="shared" si="346"/>
        <v>162.469695285242+0.0587369355961541i</v>
      </c>
      <c r="F1254" s="57" t="str">
        <f t="shared" si="347"/>
        <v>3.07957944661597-2023.31389983237i</v>
      </c>
      <c r="G1254" s="57" t="str">
        <f t="shared" si="348"/>
        <v>0.999999956824107-0.000207788092231668i</v>
      </c>
      <c r="H1254" s="57" t="str">
        <f t="shared" si="349"/>
        <v>550.05511617062-1.13377751365571i</v>
      </c>
      <c r="I1254" s="57" t="str">
        <f t="shared" si="350"/>
        <v>-4.06263427605073-7535.14438491649i</v>
      </c>
      <c r="K1254" s="57" t="str">
        <f t="shared" si="351"/>
        <v>0.0090899595517364-0.0000901050971312374i</v>
      </c>
      <c r="L1254" s="57" t="str">
        <f t="shared" si="352"/>
        <v>0.00075-6.73763315557494i</v>
      </c>
      <c r="M1254" s="57" t="str">
        <f t="shared" si="353"/>
        <v>0.00075-1.06160186274815i</v>
      </c>
      <c r="N1254" s="57">
        <f t="shared" si="354"/>
        <v>91.296843382399544</v>
      </c>
      <c r="O1254" s="57">
        <f t="shared" si="355"/>
        <v>44.04423565806831</v>
      </c>
      <c r="P1254" s="371">
        <f t="shared" si="356"/>
        <v>44.04423565806831</v>
      </c>
      <c r="Q1254" s="371">
        <f t="shared" si="357"/>
        <v>-88.703156617600456</v>
      </c>
      <c r="R1254" s="12">
        <f t="shared" si="358"/>
        <v>91.296843382399544</v>
      </c>
      <c r="S1254" s="57">
        <f t="shared" si="359"/>
        <v>9.8424117327836944E-2</v>
      </c>
      <c r="T1254" s="12">
        <f t="shared" si="342"/>
        <v>44.04423565806831</v>
      </c>
    </row>
    <row r="1255" spans="1:20" x14ac:dyDescent="0.3">
      <c r="A1255" s="57">
        <f t="shared" si="343"/>
        <v>620.766952344277</v>
      </c>
      <c r="B1255" s="12">
        <f t="shared" si="360"/>
        <v>98.798128973682722</v>
      </c>
      <c r="C1255" s="57" t="str">
        <f t="shared" si="344"/>
        <v>3.60528226028267-158.655105123664i</v>
      </c>
      <c r="D1255" s="57" t="str">
        <f t="shared" si="345"/>
        <v>3.47083307732918-107.39497579126i</v>
      </c>
      <c r="E1255" s="57" t="str">
        <f t="shared" si="346"/>
        <v>162.469696490987+0.058960151116456i</v>
      </c>
      <c r="F1255" s="57" t="str">
        <f t="shared" si="347"/>
        <v>3.07957944560354-2015.65441791677i</v>
      </c>
      <c r="G1255" s="57" t="str">
        <f t="shared" si="348"/>
        <v>0.999999956495347-0.000208577686913577i</v>
      </c>
      <c r="H1255" s="57" t="str">
        <f t="shared" si="349"/>
        <v>550.05553582175-1.13809227098073i</v>
      </c>
      <c r="I1255" s="57" t="str">
        <f t="shared" si="350"/>
        <v>-4.06271294594422-7506.62515634105i</v>
      </c>
      <c r="K1255" s="57" t="str">
        <f t="shared" si="351"/>
        <v>0.00908995232233696-0.0000904474199978028i</v>
      </c>
      <c r="L1255" s="57" t="str">
        <f t="shared" si="352"/>
        <v>0.00075-6.71212707269869i</v>
      </c>
      <c r="M1255" s="57" t="str">
        <f t="shared" si="353"/>
        <v>0.00075-1.05758304716891i</v>
      </c>
      <c r="N1255" s="57">
        <f t="shared" si="354"/>
        <v>91.30176657389454</v>
      </c>
      <c r="O1255" s="57">
        <f t="shared" si="355"/>
        <v>44.011323059715231</v>
      </c>
      <c r="P1255" s="371">
        <f t="shared" si="356"/>
        <v>44.011323059715231</v>
      </c>
      <c r="Q1255" s="371">
        <f t="shared" si="357"/>
        <v>-88.69823342610546</v>
      </c>
      <c r="R1255" s="12">
        <f t="shared" si="358"/>
        <v>91.30176657389454</v>
      </c>
      <c r="S1255" s="57">
        <f t="shared" si="359"/>
        <v>9.8798128973682717E-2</v>
      </c>
      <c r="T1255" s="12">
        <f t="shared" si="342"/>
        <v>44.011323059715231</v>
      </c>
    </row>
    <row r="1256" spans="1:20" x14ac:dyDescent="0.3">
      <c r="A1256" s="57">
        <f t="shared" si="343"/>
        <v>623.1258667631854</v>
      </c>
      <c r="B1256" s="12">
        <f t="shared" si="360"/>
        <v>99.173561863782723</v>
      </c>
      <c r="C1256" s="57" t="str">
        <f t="shared" si="344"/>
        <v>3.60527952930405-158.054760238121i</v>
      </c>
      <c r="D1256" s="57" t="str">
        <f t="shared" si="345"/>
        <v>3.47083307537985-106.988426946448i</v>
      </c>
      <c r="E1256" s="57" t="str">
        <f t="shared" si="346"/>
        <v>162.469697705917+0.0591842150292429i</v>
      </c>
      <c r="F1256" s="57" t="str">
        <f t="shared" si="347"/>
        <v>3.07957944458339-2008.02393186667i</v>
      </c>
      <c r="G1256" s="57" t="str">
        <f t="shared" si="348"/>
        <v>0.999999956164083-0.000209370282054491i</v>
      </c>
      <c r="H1256" s="57" t="str">
        <f t="shared" si="349"/>
        <v>550.055958667868-1.14242349766014i</v>
      </c>
      <c r="I1256" s="57" t="str">
        <f t="shared" si="350"/>
        <v>-4.06279221497228-7478.21391308495i</v>
      </c>
      <c r="K1256" s="57" t="str">
        <f t="shared" si="351"/>
        <v>0.00908994503790201-0.0000907910428159443i</v>
      </c>
      <c r="L1256" s="57" t="str">
        <f t="shared" si="352"/>
        <v>0.00075-6.6867175460238i</v>
      </c>
      <c r="M1256" s="57" t="str">
        <f t="shared" si="353"/>
        <v>0.00075-1.05357944527686i</v>
      </c>
      <c r="N1256" s="57">
        <f t="shared" si="354"/>
        <v>91.306708418484718</v>
      </c>
      <c r="O1256" s="57">
        <f t="shared" si="355"/>
        <v>43.97841069887113</v>
      </c>
      <c r="P1256" s="371">
        <f t="shared" si="356"/>
        <v>43.97841069887113</v>
      </c>
      <c r="Q1256" s="371">
        <f t="shared" si="357"/>
        <v>-88.693291581515282</v>
      </c>
      <c r="R1256" s="12">
        <f t="shared" si="358"/>
        <v>91.306708418484718</v>
      </c>
      <c r="S1256" s="57">
        <f t="shared" si="359"/>
        <v>9.9173561863782719E-2</v>
      </c>
      <c r="T1256" s="12">
        <f t="shared" si="342"/>
        <v>43.97841069887113</v>
      </c>
    </row>
    <row r="1257" spans="1:20" x14ac:dyDescent="0.3">
      <c r="A1257" s="57">
        <f t="shared" si="343"/>
        <v>625.49374505688547</v>
      </c>
      <c r="B1257" s="12">
        <f t="shared" si="360"/>
        <v>99.550421398865097</v>
      </c>
      <c r="C1257" s="57" t="str">
        <f t="shared" si="344"/>
        <v>3.60527677753536-157.456689022919i</v>
      </c>
      <c r="D1257" s="57" t="str">
        <f t="shared" si="345"/>
        <v>3.47083307341568-106.583417166076i</v>
      </c>
      <c r="E1257" s="57" t="str">
        <f t="shared" si="346"/>
        <v>162.469698930101+0.0594091305603882i</v>
      </c>
      <c r="F1257" s="57" t="str">
        <f t="shared" si="347"/>
        <v>3.07957944355547-2000.42233191498i</v>
      </c>
      <c r="G1257" s="57" t="str">
        <f t="shared" si="348"/>
        <v>0.999999955830297-0.000210165889056149i</v>
      </c>
      <c r="H1257" s="57" t="str">
        <f t="shared" si="349"/>
        <v>550.056384733297-1.14677125711608i</v>
      </c>
      <c r="I1257" s="57" t="str">
        <f t="shared" si="350"/>
        <v>-4.06287208769762-7449.91024644297i</v>
      </c>
      <c r="K1257" s="57" t="str">
        <f t="shared" si="351"/>
        <v>0.00908993769801269-0.0000911359705154643i</v>
      </c>
      <c r="L1257" s="57" t="str">
        <f t="shared" si="352"/>
        <v>0.00075-6.6614042100257i</v>
      </c>
      <c r="M1257" s="57" t="str">
        <f t="shared" si="353"/>
        <v>0.00075-1.04959099947884i</v>
      </c>
      <c r="N1257" s="57">
        <f t="shared" si="354"/>
        <v>91.311668986423015</v>
      </c>
      <c r="O1257" s="57">
        <f t="shared" si="355"/>
        <v>43.94549857734016</v>
      </c>
      <c r="P1257" s="371">
        <f t="shared" si="356"/>
        <v>43.94549857734016</v>
      </c>
      <c r="Q1257" s="371">
        <f t="shared" si="357"/>
        <v>-88.688331013576985</v>
      </c>
      <c r="R1257" s="12">
        <f t="shared" si="358"/>
        <v>91.311668986423015</v>
      </c>
      <c r="S1257" s="57">
        <f t="shared" si="359"/>
        <v>9.9550421398865094E-2</v>
      </c>
      <c r="T1257" s="12">
        <f t="shared" si="342"/>
        <v>43.94549857734016</v>
      </c>
    </row>
    <row r="1258" spans="1:20" x14ac:dyDescent="0.3">
      <c r="A1258" s="57">
        <f t="shared" si="343"/>
        <v>627.87062128810169</v>
      </c>
      <c r="B1258" s="12">
        <f t="shared" si="360"/>
        <v>99.928713000180792</v>
      </c>
      <c r="C1258" s="57" t="str">
        <f t="shared" si="344"/>
        <v>3.60527400481836-156.860882874601i</v>
      </c>
      <c r="D1258" s="57" t="str">
        <f t="shared" si="345"/>
        <v>3.47083307143654-106.179940623943i</v>
      </c>
      <c r="E1258" s="57" t="str">
        <f t="shared" si="346"/>
        <v>162.469700163609+0.0596349009480504i</v>
      </c>
      <c r="F1258" s="57" t="str">
        <f t="shared" si="347"/>
        <v>3.07957944251972-1992.84950871011i</v>
      </c>
      <c r="G1258" s="57" t="str">
        <f t="shared" si="348"/>
        <v>0.99999995549397-0.000210964519363608i</v>
      </c>
      <c r="H1258" s="57" t="str">
        <f t="shared" si="349"/>
        <v>550.056814042535-1.1511356130212i</v>
      </c>
      <c r="I1258" s="57" t="str">
        <f t="shared" si="350"/>
        <v>-4.06295256871646-7421.7137492571i</v>
      </c>
      <c r="K1258" s="57" t="str">
        <f t="shared" si="351"/>
        <v>0.00908993030224705-0.0000914822080447865i</v>
      </c>
      <c r="L1258" s="57" t="str">
        <f t="shared" si="352"/>
        <v>0.00075-6.63618670056356i</v>
      </c>
      <c r="M1258" s="57" t="str">
        <f t="shared" si="353"/>
        <v>0.00075-1.04561765239972i</v>
      </c>
      <c r="N1258" s="57">
        <f t="shared" si="354"/>
        <v>91.316648348222117</v>
      </c>
      <c r="O1258" s="57">
        <f t="shared" si="355"/>
        <v>43.91258669694043</v>
      </c>
      <c r="P1258" s="371">
        <f t="shared" si="356"/>
        <v>43.91258669694043</v>
      </c>
      <c r="Q1258" s="371">
        <f t="shared" si="357"/>
        <v>-88.683351651777883</v>
      </c>
      <c r="R1258" s="12">
        <f t="shared" si="358"/>
        <v>91.316648348222117</v>
      </c>
      <c r="S1258" s="57">
        <f t="shared" si="359"/>
        <v>9.9928713000180788E-2</v>
      </c>
      <c r="T1258" s="12">
        <f t="shared" si="342"/>
        <v>43.91258669694043</v>
      </c>
    </row>
    <row r="1259" spans="1:20" x14ac:dyDescent="0.3">
      <c r="A1259" s="57">
        <f t="shared" si="343"/>
        <v>630.25652964899643</v>
      </c>
      <c r="B1259" s="12">
        <f t="shared" si="360"/>
        <v>100.30844210958148</v>
      </c>
      <c r="C1259" s="57" t="str">
        <f t="shared" si="344"/>
        <v>3.60527121099371-156.267333222288i</v>
      </c>
      <c r="D1259" s="57" t="str">
        <f t="shared" si="345"/>
        <v>3.47083306944236-105.777991515903i</v>
      </c>
      <c r="E1259" s="57" t="str">
        <f t="shared" si="346"/>
        <v>162.469701406513+0.0598615294427146i</v>
      </c>
      <c r="F1259" s="57" t="str">
        <f t="shared" si="347"/>
        <v>3.07957944147607-1985.30535331448i</v>
      </c>
      <c r="G1259" s="57" t="str">
        <f t="shared" si="348"/>
        <v>0.999999955155081-0.000211766184465425i</v>
      </c>
      <c r="H1259" s="57" t="str">
        <f t="shared" si="349"/>
        <v>550.057246620282-1.15551662930022i</v>
      </c>
      <c r="I1259" s="57" t="str">
        <f t="shared" si="350"/>
        <v>-4.06303366266559-7393.62401591142i</v>
      </c>
      <c r="K1259" s="57" t="str">
        <f t="shared" si="351"/>
        <v>0.00908992285017972-0.0000918297603710153i</v>
      </c>
      <c r="L1259" s="57" t="str">
        <f t="shared" si="352"/>
        <v>0.00075-6.61106465487502i</v>
      </c>
      <c r="M1259" s="57" t="str">
        <f t="shared" si="353"/>
        <v>0.00075-1.04165934688157i</v>
      </c>
      <c r="N1259" s="57">
        <f t="shared" si="354"/>
        <v>91.321646574655446</v>
      </c>
      <c r="O1259" s="57">
        <f t="shared" si="355"/>
        <v>43.879675059503484</v>
      </c>
      <c r="P1259" s="371">
        <f t="shared" si="356"/>
        <v>43.879675059503484</v>
      </c>
      <c r="Q1259" s="371">
        <f t="shared" si="357"/>
        <v>-88.678353425344554</v>
      </c>
      <c r="R1259" s="12">
        <f t="shared" si="358"/>
        <v>91.321646574655446</v>
      </c>
      <c r="S1259" s="57">
        <f t="shared" si="359"/>
        <v>0.10030844210958148</v>
      </c>
      <c r="T1259" s="12">
        <f t="shared" si="342"/>
        <v>43.879675059503484</v>
      </c>
    </row>
    <row r="1260" spans="1:20" x14ac:dyDescent="0.3">
      <c r="A1260" s="57">
        <f t="shared" si="343"/>
        <v>632.65150446166263</v>
      </c>
      <c r="B1260" s="12">
        <f t="shared" si="360"/>
        <v>100.68961418959789</v>
      </c>
      <c r="C1260" s="57" t="str">
        <f t="shared" si="344"/>
        <v>3.60526839590065-155.676031527564i</v>
      </c>
      <c r="D1260" s="57" t="str">
        <f t="shared" si="345"/>
        <v>3.47083306743297-105.377564059783i</v>
      </c>
      <c r="E1260" s="57" t="str">
        <f t="shared" si="346"/>
        <v>162.469702658884+0.0600890193072393i</v>
      </c>
      <c r="F1260" s="57" t="str">
        <f t="shared" si="347"/>
        <v>3.07957944042449-1977.78975720287i</v>
      </c>
      <c r="G1260" s="57" t="str">
        <f t="shared" si="348"/>
        <v>0.999999954813612-0.000212570895893808i</v>
      </c>
      <c r="H1260" s="57" t="str">
        <f t="shared" si="349"/>
        <v>550.057682491415-1.1599143701302i</v>
      </c>
      <c r="I1260" s="57" t="str">
        <f t="shared" si="350"/>
        <v>-4.06311537421159-7365.64064232552i</v>
      </c>
      <c r="K1260" s="57" t="str">
        <f t="shared" si="351"/>
        <v>0.00908991534138226-0.0000921786324800214i</v>
      </c>
      <c r="L1260" s="57" t="str">
        <f t="shared" si="352"/>
        <v>0.00075-6.58603771157104i</v>
      </c>
      <c r="M1260" s="57" t="str">
        <f t="shared" si="353"/>
        <v>0.00075-1.03771602598283i</v>
      </c>
      <c r="N1260" s="57">
        <f t="shared" si="354"/>
        <v>91.326663736758007</v>
      </c>
      <c r="O1260" s="57">
        <f t="shared" si="355"/>
        <v>43.846763666874899</v>
      </c>
      <c r="P1260" s="371">
        <f t="shared" si="356"/>
        <v>43.846763666874899</v>
      </c>
      <c r="Q1260" s="371">
        <f t="shared" si="357"/>
        <v>-88.673336263241993</v>
      </c>
      <c r="R1260" s="12">
        <f t="shared" si="358"/>
        <v>91.326663736758007</v>
      </c>
      <c r="S1260" s="57">
        <f t="shared" si="359"/>
        <v>0.10068961418959789</v>
      </c>
      <c r="T1260" s="12">
        <f t="shared" ref="T1260:T1323" si="361">P1260</f>
        <v>43.846763666874899</v>
      </c>
    </row>
    <row r="1261" spans="1:20" x14ac:dyDescent="0.3">
      <c r="A1261" s="57">
        <f t="shared" ref="A1261:A1324" si="362">2*PI()*B1261</f>
        <v>635.05558017861699</v>
      </c>
      <c r="B1261" s="12">
        <f t="shared" si="360"/>
        <v>101.07223472351836</v>
      </c>
      <c r="C1261" s="57" t="str">
        <f t="shared" ref="C1261:C1324" si="363">IMPRODUCT(D1261,E1261,$C$40,,K1261,$C$41)</f>
        <v>3.60526555937739-155.086969284348i</v>
      </c>
      <c r="D1261" s="57" t="str">
        <f t="shared" ref="D1261:D1324" si="364">IMDIV(IMPRODUCT($C$37,$C$38,COMPLEX(1,A1261/$C$38)),IMSUM(-1*A1261*A1261/$C$39,COMPLEX(0,1*A1261)))</f>
        <v>3.47083306540829-104.978652495299i</v>
      </c>
      <c r="E1261" s="57" t="str">
        <f t="shared" ref="E1261:E1324" si="365">IMDIV(IMPRODUCT(IMSUM(F1261,G1261),$C$29,H1261),IMSUM(1,I1261))</f>
        <v>162.469703920795+0.0603173738169097i</v>
      </c>
      <c r="F1261" s="57" t="str">
        <f t="shared" ref="F1261:F1324" si="366">IMDIV(IMPRODUCT($C$14,$C$15,COMPLEX(1,A1261/$C$15)),IMSUM(-1*A1261*A1261/$C$16,COMPLEX(0,A1261)))</f>
        <v>3.07957943936492-1970.30261226092i</v>
      </c>
      <c r="G1261" s="57" t="str">
        <f t="shared" ref="G1261:G1324" si="367">IMDIV(1,COMPLEX(1,A1261*$C$9*$C$10))</f>
        <v>0.999999954469543-0.000213378665224786i</v>
      </c>
      <c r="H1261" s="57" t="str">
        <f t="shared" ref="H1261:H1324" si="368">IMDIV($C$3,IMSUM(K1261,COMPLEX(0,$C$28*A1261)))</f>
        <v>550.058121681011-1.16432889994234i</v>
      </c>
      <c r="I1261" s="57" t="str">
        <f t="shared" ref="I1261:I1324" si="369">IMPRODUCT(F1261,$C$29,H1261,$C$31)</f>
        <v>-4.06319770806115-7337.76322594929i</v>
      </c>
      <c r="K1261" s="57" t="str">
        <f t="shared" ref="K1261:K1324" si="370">IF($C$26&lt;=0,IMDIV(1,IMSUM(IMDIV(1,L1261),1/$C$18)),IMDIV(1,IMSUM(IMDIV(1,L1261),1/$C$18,IMDIV(1,M1261))))</f>
        <v>0.00908990777542278-0.000092528829376495i</v>
      </c>
      <c r="L1261" s="57" t="str">
        <f t="shared" ref="L1261:L1324" si="371">IMSUM($C$21/$C$22,IMDIV(1,COMPLEX(0,$C$20*$C$22*A1261)))</f>
        <v>0.00075-6.56110551063065i</v>
      </c>
      <c r="M1261" s="57" t="str">
        <f t="shared" ref="M1261:M1324" si="372">IMSUM($C$25/$C$26,IMDIV(1,COMPLEX(0,$C$24*$C$26*A1261)))</f>
        <v>0.00075-1.03378763297752i</v>
      </c>
      <c r="N1261" s="57">
        <f t="shared" ref="N1261:N1324" si="373">ABS(R1261)</f>
        <v>91.331699905827321</v>
      </c>
      <c r="O1261" s="57">
        <f t="shared" ref="O1261:O1324" si="374">ABS(P1261)</f>
        <v>43.813852520914118</v>
      </c>
      <c r="P1261" s="371">
        <f t="shared" ref="P1261:P1324" si="375">20*LOG10(IMABS(C1261))</f>
        <v>43.813852520914118</v>
      </c>
      <c r="Q1261" s="371">
        <f t="shared" ref="Q1261:Q1324" si="376">IMARGUMENT(C1261)*180/PI()</f>
        <v>-88.668300094172679</v>
      </c>
      <c r="R1261" s="12">
        <f t="shared" ref="R1261:R1324" si="377">IF(Q1261&lt;0,Q1261+180,Q1261-180)</f>
        <v>91.331699905827321</v>
      </c>
      <c r="S1261" s="57">
        <f t="shared" ref="S1261:S1324" si="378">B1261/1000</f>
        <v>0.10107223472351837</v>
      </c>
      <c r="T1261" s="12">
        <f t="shared" si="361"/>
        <v>43.813852520914118</v>
      </c>
    </row>
    <row r="1262" spans="1:20" x14ac:dyDescent="0.3">
      <c r="A1262" s="57">
        <f t="shared" si="362"/>
        <v>637.46879138329575</v>
      </c>
      <c r="B1262" s="12">
        <f t="shared" ref="B1262:B1325" si="379">B1261*(1+B$42)</f>
        <v>101.45630921546774</v>
      </c>
      <c r="C1262" s="57" t="str">
        <f t="shared" si="363"/>
        <v>3.60526270126073-154.50013801878i</v>
      </c>
      <c r="D1262" s="57" t="str">
        <f t="shared" si="364"/>
        <v>3.47083306336818-104.581251083976i</v>
      </c>
      <c r="E1262" s="57" t="str">
        <f t="shared" si="365"/>
        <v>162.469705192316+0.0605465962594791i</v>
      </c>
      <c r="F1262" s="57" t="str">
        <f t="shared" si="366"/>
        <v>3.07957943829727-1962.84381078351i</v>
      </c>
      <c r="G1262" s="57" t="str">
        <f t="shared" si="367"/>
        <v>0.999999954122854-0.000214189504078383i</v>
      </c>
      <c r="H1262" s="57" t="str">
        <f t="shared" si="368"/>
        <v>550.058564214323-1.16876028342232i</v>
      </c>
      <c r="I1262" s="57" t="str">
        <f t="shared" si="369"/>
        <v>-4.06328066895153-7309.99136575647i</v>
      </c>
      <c r="K1262" s="57" t="str">
        <f t="shared" si="370"/>
        <v>0.00908990015186637-0.0000928803560840316i</v>
      </c>
      <c r="L1262" s="57" t="str">
        <f t="shared" si="371"/>
        <v>0.00075-6.53626769339574i</v>
      </c>
      <c r="M1262" s="57" t="str">
        <f t="shared" si="372"/>
        <v>0.00075-1.02987411135437i</v>
      </c>
      <c r="N1262" s="57">
        <f t="shared" si="373"/>
        <v>91.336755153424278</v>
      </c>
      <c r="O1262" s="57">
        <f t="shared" si="374"/>
        <v>43.780941623494947</v>
      </c>
      <c r="P1262" s="371">
        <f t="shared" si="375"/>
        <v>43.780941623494947</v>
      </c>
      <c r="Q1262" s="371">
        <f t="shared" si="376"/>
        <v>-88.663244846575722</v>
      </c>
      <c r="R1262" s="12">
        <f t="shared" si="377"/>
        <v>91.336755153424278</v>
      </c>
      <c r="S1262" s="57">
        <f t="shared" si="378"/>
        <v>0.10145630921546774</v>
      </c>
      <c r="T1262" s="12">
        <f t="shared" si="361"/>
        <v>43.780941623494947</v>
      </c>
    </row>
    <row r="1263" spans="1:20" x14ac:dyDescent="0.3">
      <c r="A1263" s="57">
        <f t="shared" si="362"/>
        <v>639.89117279055222</v>
      </c>
      <c r="B1263" s="12">
        <f t="shared" si="379"/>
        <v>101.84184319048651</v>
      </c>
      <c r="C1263" s="57" t="str">
        <f t="shared" si="363"/>
        <v>3.60525982138646-153.91552928909i</v>
      </c>
      <c r="D1263" s="57" t="str">
        <f t="shared" si="364"/>
        <v>3.47083306131255-104.18535410906i</v>
      </c>
      <c r="E1263" s="57" t="str">
        <f t="shared" si="365"/>
        <v>162.469706473524+0.060776689935215i</v>
      </c>
      <c r="F1263" s="57" t="str">
        <f t="shared" si="366"/>
        <v>3.07957943722147-1955.4132454733i</v>
      </c>
      <c r="G1263" s="57" t="str">
        <f t="shared" si="367"/>
        <v>0.999999953773525-0.000215003424118775i</v>
      </c>
      <c r="H1263" s="57" t="str">
        <f t="shared" si="368"/>
        <v>550.059010116809-1.17320858551215i</v>
      </c>
      <c r="I1263" s="57" t="str">
        <f t="shared" si="369"/>
        <v>-4.06336426166097-7282.32466223964i</v>
      </c>
      <c r="K1263" s="57" t="str">
        <f t="shared" si="370"/>
        <v>0.0090898924702746-0.0000932332176451911i</v>
      </c>
      <c r="L1263" s="57" t="str">
        <f t="shared" si="371"/>
        <v>0.00075-6.51152390256597i</v>
      </c>
      <c r="M1263" s="57" t="str">
        <f t="shared" si="372"/>
        <v>0.00075-1.02597540481607i</v>
      </c>
      <c r="N1263" s="57">
        <f t="shared" si="373"/>
        <v>91.341829551374161</v>
      </c>
      <c r="O1263" s="57">
        <f t="shared" si="374"/>
        <v>43.748030976505248</v>
      </c>
      <c r="P1263" s="371">
        <f t="shared" si="375"/>
        <v>43.748030976505248</v>
      </c>
      <c r="Q1263" s="371">
        <f t="shared" si="376"/>
        <v>-88.658170448625839</v>
      </c>
      <c r="R1263" s="12">
        <f t="shared" si="377"/>
        <v>91.341829551374161</v>
      </c>
      <c r="S1263" s="57">
        <f t="shared" si="378"/>
        <v>0.10184184319048652</v>
      </c>
      <c r="T1263" s="12">
        <f t="shared" si="361"/>
        <v>43.748030976505248</v>
      </c>
    </row>
    <row r="1264" spans="1:20" x14ac:dyDescent="0.3">
      <c r="A1264" s="57">
        <f t="shared" si="362"/>
        <v>642.32275924715634</v>
      </c>
      <c r="B1264" s="12">
        <f t="shared" si="379"/>
        <v>102.22884219461037</v>
      </c>
      <c r="C1264" s="57" t="str">
        <f t="shared" si="363"/>
        <v>3.60525691958893-153.333134685479i</v>
      </c>
      <c r="D1264" s="57" t="str">
        <f t="shared" si="364"/>
        <v>3.47083305924128-103.790955875441i</v>
      </c>
      <c r="E1264" s="57" t="str">
        <f t="shared" si="365"/>
        <v>162.469707764492+0.0610076581569524i</v>
      </c>
      <c r="F1264" s="57" t="str">
        <f t="shared" si="366"/>
        <v>3.0795794361375-1948.01080943911i</v>
      </c>
      <c r="G1264" s="57" t="str">
        <f t="shared" si="367"/>
        <v>0.999999953421537-0.00021582043705446i</v>
      </c>
      <c r="H1264" s="57" t="str">
        <f t="shared" si="368"/>
        <v>550.059459414119-1.17767387141088i</v>
      </c>
      <c r="I1264" s="57" t="str">
        <f t="shared" si="369"/>
        <v>-4.06344849100351-7254.76271740395i</v>
      </c>
      <c r="K1264" s="57" t="str">
        <f t="shared" si="370"/>
        <v>0.00908988473020571-0.000093587419121572i</v>
      </c>
      <c r="L1264" s="57" t="str">
        <f t="shared" si="371"/>
        <v>0.00075-6.48687378219364i</v>
      </c>
      <c r="M1264" s="57" t="str">
        <f t="shared" si="372"/>
        <v>0.00075-1.02209145727841i</v>
      </c>
      <c r="N1264" s="57">
        <f t="shared" si="373"/>
        <v>91.346923171767486</v>
      </c>
      <c r="O1264" s="57">
        <f t="shared" si="374"/>
        <v>43.715120581847131</v>
      </c>
      <c r="P1264" s="371">
        <f t="shared" si="375"/>
        <v>43.715120581847131</v>
      </c>
      <c r="Q1264" s="371">
        <f t="shared" si="376"/>
        <v>-88.653076828232514</v>
      </c>
      <c r="R1264" s="12">
        <f t="shared" si="377"/>
        <v>91.346923171767486</v>
      </c>
      <c r="S1264" s="57">
        <f t="shared" si="378"/>
        <v>0.10222884219461037</v>
      </c>
      <c r="T1264" s="12">
        <f t="shared" si="361"/>
        <v>43.715120581847131</v>
      </c>
    </row>
    <row r="1265" spans="1:20" x14ac:dyDescent="0.3">
      <c r="A1265" s="57">
        <f t="shared" si="362"/>
        <v>644.76358573229561</v>
      </c>
      <c r="B1265" s="12">
        <f t="shared" si="379"/>
        <v>102.61731179494988</v>
      </c>
      <c r="C1265" s="57" t="str">
        <f t="shared" si="363"/>
        <v>3.60525399570126-152.752945829998i</v>
      </c>
      <c r="D1265" s="57" t="str">
        <f t="shared" si="364"/>
        <v>3.4708330571542-103.398050709566i</v>
      </c>
      <c r="E1265" s="57" t="str">
        <f t="shared" si="365"/>
        <v>162.469709065292+0.0612395042501431i</v>
      </c>
      <c r="F1265" s="57" t="str">
        <f t="shared" si="366"/>
        <v>3.07957943504527-1940.6363961944i</v>
      </c>
      <c r="G1265" s="57" t="str">
        <f t="shared" si="367"/>
        <v>0.999999953066868-0.000216640554638431i</v>
      </c>
      <c r="H1265" s="57" t="str">
        <f t="shared" si="368"/>
        <v>550.059912132086-1.1821562065753i</v>
      </c>
      <c r="I1265" s="57" t="str">
        <f t="shared" si="369"/>
        <v>-4.06353336182484-7227.30513476135i</v>
      </c>
      <c r="K1265" s="57" t="str">
        <f t="shared" si="370"/>
        <v>0.00908987693121483-0.0000939429655938865i</v>
      </c>
      <c r="L1265" s="57" t="str">
        <f t="shared" si="371"/>
        <v>0.00075-6.46231697767848i</v>
      </c>
      <c r="M1265" s="57" t="str">
        <f t="shared" si="372"/>
        <v>0.00075-1.01822221286951i</v>
      </c>
      <c r="N1265" s="57">
        <f t="shared" si="373"/>
        <v>91.352036086960936</v>
      </c>
      <c r="O1265" s="57">
        <f t="shared" si="374"/>
        <v>43.68221044143705</v>
      </c>
      <c r="P1265" s="371">
        <f t="shared" si="375"/>
        <v>43.68221044143705</v>
      </c>
      <c r="Q1265" s="371">
        <f t="shared" si="376"/>
        <v>-88.647963913039064</v>
      </c>
      <c r="R1265" s="12">
        <f t="shared" si="377"/>
        <v>91.352036086960936</v>
      </c>
      <c r="S1265" s="57">
        <f t="shared" si="378"/>
        <v>0.10261731179494989</v>
      </c>
      <c r="T1265" s="12">
        <f t="shared" si="361"/>
        <v>43.68221044143705</v>
      </c>
    </row>
    <row r="1266" spans="1:20" x14ac:dyDescent="0.3">
      <c r="A1266" s="57">
        <f t="shared" si="362"/>
        <v>647.21368735807835</v>
      </c>
      <c r="B1266" s="12">
        <f t="shared" si="379"/>
        <v>103.00725757977069</v>
      </c>
      <c r="C1266" s="57" t="str">
        <f t="shared" si="363"/>
        <v>3.60525104955538-152.174954376432i</v>
      </c>
      <c r="D1266" s="57" t="str">
        <f t="shared" si="364"/>
        <v>3.47083305505126-103.006632959365i</v>
      </c>
      <c r="E1266" s="57" t="str">
        <f t="shared" si="365"/>
        <v>162.469710376002+0.0614722315528942i</v>
      </c>
      <c r="F1266" s="57" t="str">
        <f t="shared" si="366"/>
        <v>3.07957943394473-1933.28989965577i</v>
      </c>
      <c r="G1266" s="57" t="str">
        <f t="shared" si="367"/>
        <v>0.999999952709498-0.000217463788668342i</v>
      </c>
      <c r="H1266" s="57" t="str">
        <f t="shared" si="368"/>
        <v>550.060368296761-1.18665565672211i</v>
      </c>
      <c r="I1266" s="57" t="str">
        <f t="shared" si="369"/>
        <v>-4.06361887901588-7199.95151932546i</v>
      </c>
      <c r="K1266" s="57" t="str">
        <f t="shared" si="370"/>
        <v>0.00908986907285329-0.0000942998621620226i</v>
      </c>
      <c r="L1266" s="57" t="str">
        <f t="shared" si="371"/>
        <v>0.00075-6.43785313576257i</v>
      </c>
      <c r="M1266" s="57" t="str">
        <f t="shared" si="372"/>
        <v>0.00075-1.01436761592898i</v>
      </c>
      <c r="N1266" s="57">
        <f t="shared" si="373"/>
        <v>91.357168369578289</v>
      </c>
      <c r="O1266" s="57">
        <f t="shared" si="374"/>
        <v>43.649300557206196</v>
      </c>
      <c r="P1266" s="371">
        <f t="shared" si="375"/>
        <v>43.649300557206196</v>
      </c>
      <c r="Q1266" s="371">
        <f t="shared" si="376"/>
        <v>-88.642831630421711</v>
      </c>
      <c r="R1266" s="12">
        <f t="shared" si="377"/>
        <v>91.357168369578289</v>
      </c>
      <c r="S1266" s="57">
        <f t="shared" si="378"/>
        <v>0.10300725757977069</v>
      </c>
      <c r="T1266" s="12">
        <f t="shared" si="361"/>
        <v>43.649300557206196</v>
      </c>
    </row>
    <row r="1267" spans="1:20" x14ac:dyDescent="0.3">
      <c r="A1267" s="57">
        <f t="shared" si="362"/>
        <v>649.67309937003904</v>
      </c>
      <c r="B1267" s="12">
        <f t="shared" si="379"/>
        <v>103.39868515857383</v>
      </c>
      <c r="C1267" s="57" t="str">
        <f t="shared" si="363"/>
        <v>3.60524808098184-151.599152010171i</v>
      </c>
      <c r="D1267" s="57" t="str">
        <f t="shared" si="364"/>
        <v>3.47083305293231-102.61669699416i</v>
      </c>
      <c r="E1267" s="57" t="str">
        <f t="shared" si="365"/>
        <v>162.469711696694+0.061705843416028i</v>
      </c>
      <c r="F1267" s="57" t="str">
        <f t="shared" si="366"/>
        <v>3.07957943283578-1925.9712141414i</v>
      </c>
      <c r="G1267" s="57" t="str">
        <f t="shared" si="367"/>
        <v>0.999999952349408-0.000218290150986678i</v>
      </c>
      <c r="H1267" s="57" t="str">
        <f t="shared" si="368"/>
        <v>550.060827934373-1.19117228782768i</v>
      </c>
      <c r="I1267" s="57" t="str">
        <f t="shared" si="369"/>
        <v>-4.06370504749625-7172.70147760518i</v>
      </c>
      <c r="K1267" s="57" t="str">
        <f t="shared" si="370"/>
        <v>0.00908986115466939-0.0000946581139451277i</v>
      </c>
      <c r="L1267" s="57" t="str">
        <f t="shared" si="371"/>
        <v>0.00075-6.4134819045254i</v>
      </c>
      <c r="M1267" s="57" t="str">
        <f t="shared" si="372"/>
        <v>0.00075-1.01052761100715i</v>
      </c>
      <c r="N1267" s="57">
        <f t="shared" si="373"/>
        <v>91.362320092511368</v>
      </c>
      <c r="O1267" s="57">
        <f t="shared" si="374"/>
        <v>43.616390931100078</v>
      </c>
      <c r="P1267" s="371">
        <f t="shared" si="375"/>
        <v>43.616390931100078</v>
      </c>
      <c r="Q1267" s="371">
        <f t="shared" si="376"/>
        <v>-88.637679907488632</v>
      </c>
      <c r="R1267" s="12">
        <f t="shared" si="377"/>
        <v>91.362320092511368</v>
      </c>
      <c r="S1267" s="57">
        <f t="shared" si="378"/>
        <v>0.10339868515857382</v>
      </c>
      <c r="T1267" s="12">
        <f t="shared" si="361"/>
        <v>43.616390931100078</v>
      </c>
    </row>
    <row r="1268" spans="1:20" x14ac:dyDescent="0.3">
      <c r="A1268" s="57">
        <f t="shared" si="362"/>
        <v>652.14185714764517</v>
      </c>
      <c r="B1268" s="12">
        <f t="shared" si="379"/>
        <v>103.79160016217641</v>
      </c>
      <c r="C1268" s="57" t="str">
        <f t="shared" si="363"/>
        <v>3.60524508981-151.025530448105i</v>
      </c>
      <c r="D1268" s="57" t="str">
        <f t="shared" si="364"/>
        <v>3.47083305079721-102.228237204593i</v>
      </c>
      <c r="E1268" s="57" t="str">
        <f t="shared" si="365"/>
        <v>162.469713027448+0.0619403432031219i</v>
      </c>
      <c r="F1268" s="57" t="str">
        <f t="shared" si="366"/>
        <v>3.07957943171841-1918.68023436955i</v>
      </c>
      <c r="G1268" s="57" t="str">
        <f t="shared" si="367"/>
        <v>0.999999951986575-0.000219119653480923i</v>
      </c>
      <c r="H1268" s="57" t="str">
        <f t="shared" si="368"/>
        <v>550.061291071357-1.19570616613027i</v>
      </c>
      <c r="I1268" s="57" t="str">
        <f t="shared" si="369"/>
        <v>-4.06379187222825-7145.55461759946i</v>
      </c>
      <c r="K1268" s="57" t="str">
        <f t="shared" si="370"/>
        <v>0.00908985317620785-0.0000950177260816693i</v>
      </c>
      <c r="L1268" s="57" t="str">
        <f t="shared" si="371"/>
        <v>0.00075-6.38920293337854i</v>
      </c>
      <c r="M1268" s="57" t="str">
        <f t="shared" si="372"/>
        <v>0.00075-1.00670214286427i</v>
      </c>
      <c r="N1268" s="57">
        <f t="shared" si="373"/>
        <v>91.367491328920892</v>
      </c>
      <c r="O1268" s="57">
        <f t="shared" si="374"/>
        <v>43.583481565079509</v>
      </c>
      <c r="P1268" s="371">
        <f t="shared" si="375"/>
        <v>43.583481565079509</v>
      </c>
      <c r="Q1268" s="371">
        <f t="shared" si="376"/>
        <v>-88.632508671079108</v>
      </c>
      <c r="R1268" s="12">
        <f t="shared" si="377"/>
        <v>91.367491328920892</v>
      </c>
      <c r="S1268" s="57">
        <f t="shared" si="378"/>
        <v>0.10379160016217641</v>
      </c>
      <c r="T1268" s="12">
        <f t="shared" si="361"/>
        <v>43.583481565079509</v>
      </c>
    </row>
    <row r="1269" spans="1:20" x14ac:dyDescent="0.3">
      <c r="A1269" s="57">
        <f t="shared" si="362"/>
        <v>654.61999620480628</v>
      </c>
      <c r="B1269" s="12">
        <f t="shared" si="379"/>
        <v>104.18600824279268</v>
      </c>
      <c r="C1269" s="57" t="str">
        <f t="shared" si="363"/>
        <v>3.60524207586783-150.454081438484i</v>
      </c>
      <c r="D1269" s="57" t="str">
        <f t="shared" si="364"/>
        <v>3.47083304864585-101.841248002538i</v>
      </c>
      <c r="E1269" s="57" t="str">
        <f t="shared" si="365"/>
        <v>162.469714368338+0.0621757342905629i</v>
      </c>
      <c r="F1269" s="57" t="str">
        <f t="shared" si="366"/>
        <v>3.07957943059253-1911.41685545701i</v>
      </c>
      <c r="G1269" s="57" t="str">
        <f t="shared" si="367"/>
        <v>0.99999995162098-0.000219952308083737i</v>
      </c>
      <c r="H1269" s="57" t="str">
        <f t="shared" si="368"/>
        <v>550.061757734358-1.20025735813065i</v>
      </c>
      <c r="I1269" s="57" t="str">
        <f t="shared" si="369"/>
        <v>-4.06387935821087-7118.51054879158i</v>
      </c>
      <c r="K1269" s="57" t="str">
        <f t="shared" si="370"/>
        <v>0.00908984513700983-0.0000953787037295111i</v>
      </c>
      <c r="L1269" s="57" t="str">
        <f t="shared" si="371"/>
        <v>0.00075-6.36501587306093i</v>
      </c>
      <c r="M1269" s="57" t="str">
        <f t="shared" si="372"/>
        <v>0.00075-1.00289115646968i</v>
      </c>
      <c r="N1269" s="57">
        <f t="shared" si="373"/>
        <v>91.372682152237516</v>
      </c>
      <c r="O1269" s="57">
        <f t="shared" si="374"/>
        <v>43.550572461119458</v>
      </c>
      <c r="P1269" s="371">
        <f t="shared" si="375"/>
        <v>43.550572461119458</v>
      </c>
      <c r="Q1269" s="371">
        <f t="shared" si="376"/>
        <v>-88.627317847762484</v>
      </c>
      <c r="R1269" s="12">
        <f t="shared" si="377"/>
        <v>91.372682152237516</v>
      </c>
      <c r="S1269" s="57">
        <f t="shared" si="378"/>
        <v>0.10418600824279269</v>
      </c>
      <c r="T1269" s="12">
        <f t="shared" si="361"/>
        <v>43.550572461119458</v>
      </c>
    </row>
    <row r="1270" spans="1:20" x14ac:dyDescent="0.3">
      <c r="A1270" s="57">
        <f t="shared" si="362"/>
        <v>657.10755219038458</v>
      </c>
      <c r="B1270" s="12">
        <f t="shared" si="379"/>
        <v>104.5819150741153</v>
      </c>
      <c r="C1270" s="57" t="str">
        <f t="shared" si="363"/>
        <v>3.60523903898207-149.884796760819i</v>
      </c>
      <c r="D1270" s="57" t="str">
        <f t="shared" si="364"/>
        <v>3.47083304647812-101.455723821027i</v>
      </c>
      <c r="E1270" s="57" t="str">
        <f t="shared" si="365"/>
        <v>162.469715719442+0.0624120200675931i</v>
      </c>
      <c r="F1270" s="57" t="str">
        <f t="shared" si="366"/>
        <v>3.07957942945807-1904.18097291764i</v>
      </c>
      <c r="G1270" s="57" t="str">
        <f t="shared" si="367"/>
        <v>0.999999951252601-0.000220788126773121i</v>
      </c>
      <c r="H1270" s="57" t="str">
        <f t="shared" si="368"/>
        <v>550.062227950213-1.20482593059341i</v>
      </c>
      <c r="I1270" s="57" t="str">
        <f t="shared" si="369"/>
        <v>-4.06396751048298-7091.56888214346i</v>
      </c>
      <c r="K1270" s="57" t="str">
        <f t="shared" si="370"/>
        <v>0.00908983703661311-0.000095741052065985i</v>
      </c>
      <c r="L1270" s="57" t="str">
        <f t="shared" si="371"/>
        <v>0.00075-6.34092037563352i</v>
      </c>
      <c r="M1270" s="57" t="str">
        <f t="shared" si="372"/>
        <v>0.00075-0.999094597001081i</v>
      </c>
      <c r="N1270" s="57">
        <f t="shared" si="373"/>
        <v>91.377892636162684</v>
      </c>
      <c r="O1270" s="57">
        <f t="shared" si="374"/>
        <v>43.517663621210332</v>
      </c>
      <c r="P1270" s="371">
        <f t="shared" si="375"/>
        <v>43.517663621210332</v>
      </c>
      <c r="Q1270" s="371">
        <f t="shared" si="376"/>
        <v>-88.622107363837316</v>
      </c>
      <c r="R1270" s="12">
        <f t="shared" si="377"/>
        <v>91.377892636162684</v>
      </c>
      <c r="S1270" s="57">
        <f t="shared" si="378"/>
        <v>0.10458191507411529</v>
      </c>
      <c r="T1270" s="12">
        <f t="shared" si="361"/>
        <v>43.517663621210332</v>
      </c>
    </row>
    <row r="1271" spans="1:20" x14ac:dyDescent="0.3">
      <c r="A1271" s="57">
        <f t="shared" si="362"/>
        <v>659.60456088870797</v>
      </c>
      <c r="B1271" s="12">
        <f t="shared" si="379"/>
        <v>104.97932635139694</v>
      </c>
      <c r="C1271" s="57" t="str">
        <f t="shared" si="363"/>
        <v>3.60523597897807-149.31766822575i</v>
      </c>
      <c r="D1271" s="57" t="str">
        <f t="shared" si="364"/>
        <v>3.47083304429388-101.071659114164i</v>
      </c>
      <c r="E1271" s="57" t="str">
        <f t="shared" si="365"/>
        <v>162.469717080837+0.062649203936362i</v>
      </c>
      <c r="F1271" s="57" t="str">
        <f t="shared" si="366"/>
        <v>3.07957942831498-1896.97248266085i</v>
      </c>
      <c r="G1271" s="57" t="str">
        <f t="shared" si="367"/>
        <v>0.999999950881417-0.000221627121572595i</v>
      </c>
      <c r="H1271" s="57" t="str">
        <f t="shared" si="368"/>
        <v>550.06270174597-1.20941195054771i</v>
      </c>
      <c r="I1271" s="57" t="str">
        <f t="shared" si="369"/>
        <v>-4.06405633411822-7064.72923009019i</v>
      </c>
      <c r="K1271" s="57" t="str">
        <f t="shared" si="370"/>
        <v>0.00908982887455192-0.0000961047762879668i</v>
      </c>
      <c r="L1271" s="57" t="str">
        <f t="shared" si="371"/>
        <v>0.00075-6.3169160944745i</v>
      </c>
      <c r="M1271" s="57" t="str">
        <f t="shared" si="372"/>
        <v>0.00075-0.995312409843672i</v>
      </c>
      <c r="N1271" s="57">
        <f t="shared" si="373"/>
        <v>91.383122854669622</v>
      </c>
      <c r="O1271" s="57">
        <f t="shared" si="374"/>
        <v>43.484755047357304</v>
      </c>
      <c r="P1271" s="371">
        <f t="shared" si="375"/>
        <v>43.484755047357304</v>
      </c>
      <c r="Q1271" s="371">
        <f t="shared" si="376"/>
        <v>-88.616877145330378</v>
      </c>
      <c r="R1271" s="12">
        <f t="shared" si="377"/>
        <v>91.383122854669622</v>
      </c>
      <c r="S1271" s="57">
        <f t="shared" si="378"/>
        <v>0.10497932635139694</v>
      </c>
      <c r="T1271" s="12">
        <f t="shared" si="361"/>
        <v>43.484755047357304</v>
      </c>
    </row>
    <row r="1272" spans="1:20" x14ac:dyDescent="0.3">
      <c r="A1272" s="57">
        <f t="shared" si="362"/>
        <v>662.11105822008506</v>
      </c>
      <c r="B1272" s="12">
        <f t="shared" si="379"/>
        <v>105.37824779153225</v>
      </c>
      <c r="C1272" s="57" t="str">
        <f t="shared" si="363"/>
        <v>3.60523289567992-148.752687674939i</v>
      </c>
      <c r="D1272" s="57" t="str">
        <f t="shared" si="364"/>
        <v>3.470833042093-100.689048357049i</v>
      </c>
      <c r="E1272" s="57" t="str">
        <f t="shared" si="365"/>
        <v>162.469718452602+0.06288728931197i</v>
      </c>
      <c r="F1272" s="57" t="str">
        <f t="shared" si="366"/>
        <v>3.07957942716319-1889.79128099008i</v>
      </c>
      <c r="G1272" s="57" t="str">
        <f t="shared" si="367"/>
        <v>0.999999950507406-0.000222469304551366i</v>
      </c>
      <c r="H1272" s="57" t="str">
        <f t="shared" si="368"/>
        <v>550.063179148873-1.21401548528875i</v>
      </c>
      <c r="I1272" s="57" t="str">
        <f t="shared" si="369"/>
        <v>-4.06414583422995-7037.99120653421i</v>
      </c>
      <c r="K1272" s="57" t="str">
        <f t="shared" si="370"/>
        <v>0.00908982065035705-0.0000964698816119453i</v>
      </c>
      <c r="L1272" s="57" t="str">
        <f t="shared" si="371"/>
        <v>0.00075-6.29300268427428i</v>
      </c>
      <c r="M1272" s="57" t="str">
        <f t="shared" si="372"/>
        <v>0.00075-0.991544540589435i</v>
      </c>
      <c r="N1272" s="57">
        <f t="shared" si="373"/>
        <v>91.388372882004177</v>
      </c>
      <c r="O1272" s="57">
        <f t="shared" si="374"/>
        <v>43.451846741581022</v>
      </c>
      <c r="P1272" s="371">
        <f t="shared" si="375"/>
        <v>43.451846741581022</v>
      </c>
      <c r="Q1272" s="371">
        <f t="shared" si="376"/>
        <v>-88.611627117995823</v>
      </c>
      <c r="R1272" s="12">
        <f t="shared" si="377"/>
        <v>91.388372882004177</v>
      </c>
      <c r="S1272" s="57">
        <f t="shared" si="378"/>
        <v>0.10537824779153225</v>
      </c>
      <c r="T1272" s="12">
        <f t="shared" si="361"/>
        <v>43.451846741581022</v>
      </c>
    </row>
    <row r="1273" spans="1:20" x14ac:dyDescent="0.3">
      <c r="A1273" s="57">
        <f t="shared" si="362"/>
        <v>664.62708024132144</v>
      </c>
      <c r="B1273" s="12">
        <f t="shared" si="379"/>
        <v>105.77868513314007</v>
      </c>
      <c r="C1273" s="57" t="str">
        <f t="shared" si="363"/>
        <v>3.60522978891037-148.189846980944i</v>
      </c>
      <c r="D1273" s="57" t="str">
        <f t="shared" si="364"/>
        <v>3.47083303987538-100.307886045698i</v>
      </c>
      <c r="E1273" s="57" t="str">
        <f t="shared" si="365"/>
        <v>162.469719834818+0.063126279622523i</v>
      </c>
      <c r="F1273" s="57" t="str">
        <f t="shared" si="366"/>
        <v>3.07957942600263-1882.63726460134i</v>
      </c>
      <c r="G1273" s="57" t="str">
        <f t="shared" si="367"/>
        <v>0.999999950130548-0.000223314687824502i</v>
      </c>
      <c r="H1273" s="57" t="str">
        <f t="shared" si="368"/>
        <v>550.063660186389-1.21863660237906i</v>
      </c>
      <c r="I1273" s="57" t="str">
        <f t="shared" si="369"/>
        <v>-4.06423601597314-7011.35442684015i</v>
      </c>
      <c r="K1273" s="57" t="str">
        <f t="shared" si="370"/>
        <v>0.00908981236355548-0.0000968363732740944i</v>
      </c>
      <c r="L1273" s="57" t="str">
        <f t="shared" si="371"/>
        <v>0.00075-6.26917980103035i</v>
      </c>
      <c r="M1273" s="57" t="str">
        <f t="shared" si="372"/>
        <v>0.00075-0.987790935036295i</v>
      </c>
      <c r="N1273" s="57">
        <f t="shared" si="373"/>
        <v>91.393642792685895</v>
      </c>
      <c r="O1273" s="57">
        <f t="shared" si="374"/>
        <v>43.418938705917256</v>
      </c>
      <c r="P1273" s="371">
        <f t="shared" si="375"/>
        <v>43.418938705917256</v>
      </c>
      <c r="Q1273" s="371">
        <f t="shared" si="376"/>
        <v>-88.606357207314105</v>
      </c>
      <c r="R1273" s="12">
        <f t="shared" si="377"/>
        <v>91.393642792685895</v>
      </c>
      <c r="S1273" s="57">
        <f t="shared" si="378"/>
        <v>0.10577868513314007</v>
      </c>
      <c r="T1273" s="12">
        <f t="shared" si="361"/>
        <v>43.418938705917256</v>
      </c>
    </row>
    <row r="1274" spans="1:20" x14ac:dyDescent="0.3">
      <c r="A1274" s="57">
        <f t="shared" si="362"/>
        <v>667.15266314623852</v>
      </c>
      <c r="B1274" s="12">
        <f t="shared" si="379"/>
        <v>106.18064413664601</v>
      </c>
      <c r="C1274" s="57" t="str">
        <f t="shared" si="363"/>
        <v>3.60522665849065-147.629138047107i</v>
      </c>
      <c r="D1274" s="57" t="str">
        <f t="shared" si="364"/>
        <v>3.47083303764084-99.9281666969645i</v>
      </c>
      <c r="E1274" s="57" t="str">
        <f t="shared" si="365"/>
        <v>162.46972122756+0.0633661783091847i</v>
      </c>
      <c r="F1274" s="57" t="str">
        <f t="shared" si="366"/>
        <v>3.07957942483324-1875.5103305817i</v>
      </c>
      <c r="G1274" s="57" t="str">
        <f t="shared" si="367"/>
        <v>0.99999994975082-0.000224163283553114i</v>
      </c>
      <c r="H1274" s="57" t="str">
        <f t="shared" si="368"/>
        <v>550.064144886178-1.22327536964914i</v>
      </c>
      <c r="I1274" s="57" t="str">
        <f t="shared" si="369"/>
        <v>-4.06432688453859-6984.81850782886i</v>
      </c>
      <c r="K1274" s="57" t="str">
        <f t="shared" si="370"/>
        <v>0.00908980401367086-0.0000972042565303493i</v>
      </c>
      <c r="L1274" s="57" t="str">
        <f t="shared" si="371"/>
        <v>0.00075-6.24544710204259i</v>
      </c>
      <c r="M1274" s="57" t="str">
        <f t="shared" si="372"/>
        <v>0.00075-0.984051539187382i</v>
      </c>
      <c r="N1274" s="57">
        <f t="shared" si="373"/>
        <v>91.398932661508809</v>
      </c>
      <c r="O1274" s="57">
        <f t="shared" si="374"/>
        <v>43.386030942417271</v>
      </c>
      <c r="P1274" s="371">
        <f t="shared" si="375"/>
        <v>43.386030942417271</v>
      </c>
      <c r="Q1274" s="371">
        <f t="shared" si="376"/>
        <v>-88.601067338491191</v>
      </c>
      <c r="R1274" s="12">
        <f t="shared" si="377"/>
        <v>91.398932661508809</v>
      </c>
      <c r="S1274" s="57">
        <f t="shared" si="378"/>
        <v>0.106180644136646</v>
      </c>
      <c r="T1274" s="12">
        <f t="shared" si="361"/>
        <v>43.386030942417271</v>
      </c>
    </row>
    <row r="1275" spans="1:20" x14ac:dyDescent="0.3">
      <c r="A1275" s="57">
        <f t="shared" si="362"/>
        <v>669.68784326619425</v>
      </c>
      <c r="B1275" s="12">
        <f t="shared" si="379"/>
        <v>106.58413058436527</v>
      </c>
      <c r="C1275" s="57" t="str">
        <f t="shared" si="363"/>
        <v>3.60522350424095-147.070552807437i</v>
      </c>
      <c r="D1275" s="57" t="str">
        <f t="shared" si="364"/>
        <v>3.47083303538932-99.549884848457i</v>
      </c>
      <c r="E1275" s="57" t="str">
        <f t="shared" si="365"/>
        <v>162.469722630913+0.0636069888262196i</v>
      </c>
      <c r="F1275" s="57" t="str">
        <f t="shared" si="366"/>
        <v>3.07957942365493-1868.41037640781i</v>
      </c>
      <c r="G1275" s="57" t="str">
        <f t="shared" si="367"/>
        <v>0.9999999493682-0.000225015103944521i</v>
      </c>
      <c r="H1275" s="57" t="str">
        <f t="shared" si="368"/>
        <v>550.064633276122-1.22793185519908i</v>
      </c>
      <c r="I1275" s="57" t="str">
        <f t="shared" si="369"/>
        <v>-4.06441844515883-6958.38306777218i</v>
      </c>
      <c r="K1275" s="57" t="str">
        <f t="shared" si="370"/>
        <v>0.00908979560022302-0.0000975735366564786i</v>
      </c>
      <c r="L1275" s="57" t="str">
        <f t="shared" si="371"/>
        <v>0.00075-6.22180424590812i</v>
      </c>
      <c r="M1275" s="57" t="str">
        <f t="shared" si="372"/>
        <v>0.00075-0.980326299250228i</v>
      </c>
      <c r="N1275" s="57">
        <f t="shared" si="373"/>
        <v>91.40424256354251</v>
      </c>
      <c r="O1275" s="57">
        <f t="shared" si="374"/>
        <v>43.353123453147944</v>
      </c>
      <c r="P1275" s="371">
        <f t="shared" si="375"/>
        <v>43.353123453147944</v>
      </c>
      <c r="Q1275" s="371">
        <f t="shared" si="376"/>
        <v>-88.59575743645749</v>
      </c>
      <c r="R1275" s="12">
        <f t="shared" si="377"/>
        <v>91.40424256354251</v>
      </c>
      <c r="S1275" s="57">
        <f t="shared" si="378"/>
        <v>0.10658413058436526</v>
      </c>
      <c r="T1275" s="12">
        <f t="shared" si="361"/>
        <v>43.353123453147944</v>
      </c>
    </row>
    <row r="1276" spans="1:20" x14ac:dyDescent="0.3">
      <c r="A1276" s="57">
        <f t="shared" si="362"/>
        <v>672.2326570706058</v>
      </c>
      <c r="B1276" s="12">
        <f t="shared" si="379"/>
        <v>106.98915028058586</v>
      </c>
      <c r="C1276" s="57" t="str">
        <f t="shared" si="363"/>
        <v>3.60522032597983-146.514083226489i</v>
      </c>
      <c r="D1276" s="57" t="str">
        <f t="shared" si="364"/>
        <v>3.47083303312064-99.1730350584642i</v>
      </c>
      <c r="E1276" s="57" t="str">
        <f t="shared" si="365"/>
        <v>162.469724044955+0.0638487146410449i</v>
      </c>
      <c r="F1276" s="57" t="str">
        <f t="shared" si="366"/>
        <v>3.07957942246765-1861.33729994446i</v>
      </c>
      <c r="G1276" s="57" t="str">
        <f t="shared" si="367"/>
        <v>0.999999948982668-0.00022587016125243i</v>
      </c>
      <c r="H1276" s="57" t="str">
        <f t="shared" si="368"/>
        <v>550.065125384308-1.23260612739953i</v>
      </c>
      <c r="I1276" s="57" t="str">
        <f t="shared" si="369"/>
        <v>-4.06451070310641-6932.0477263874i</v>
      </c>
      <c r="K1276" s="57" t="str">
        <f t="shared" si="370"/>
        <v>0.00908978712272829-0.0000979442189481579i</v>
      </c>
      <c r="L1276" s="57" t="str">
        <f t="shared" si="371"/>
        <v>0.00075-6.19825089251658i</v>
      </c>
      <c r="M1276" s="57" t="str">
        <f t="shared" si="372"/>
        <v>0.00075-0.976615161636011i</v>
      </c>
      <c r="N1276" s="57">
        <f t="shared" si="373"/>
        <v>91.409572574133122</v>
      </c>
      <c r="O1276" s="57">
        <f t="shared" si="374"/>
        <v>43.320216240191542</v>
      </c>
      <c r="P1276" s="371">
        <f t="shared" si="375"/>
        <v>43.320216240191542</v>
      </c>
      <c r="Q1276" s="371">
        <f t="shared" si="376"/>
        <v>-88.590427425866878</v>
      </c>
      <c r="R1276" s="12">
        <f t="shared" si="377"/>
        <v>91.409572574133122</v>
      </c>
      <c r="S1276" s="57">
        <f t="shared" si="378"/>
        <v>0.10698915028058587</v>
      </c>
      <c r="T1276" s="12">
        <f t="shared" si="361"/>
        <v>43.320216240191542</v>
      </c>
    </row>
    <row r="1277" spans="1:20" x14ac:dyDescent="0.3">
      <c r="A1277" s="57">
        <f t="shared" si="362"/>
        <v>674.78714116747415</v>
      </c>
      <c r="B1277" s="12">
        <f t="shared" si="379"/>
        <v>107.39570905165209</v>
      </c>
      <c r="C1277" s="57" t="str">
        <f t="shared" si="363"/>
        <v>3.60521712352459-145.959721299257i</v>
      </c>
      <c r="D1277" s="57" t="str">
        <f t="shared" si="364"/>
        <v>3.47083303083469-98.7976119058755i</v>
      </c>
      <c r="E1277" s="57" t="str">
        <f t="shared" si="365"/>
        <v>162.46972546977+0.0640913592342849i</v>
      </c>
      <c r="F1277" s="57" t="str">
        <f t="shared" si="366"/>
        <v>3.07957942127133-1854.29099944307i</v>
      </c>
      <c r="G1277" s="57" t="str">
        <f t="shared" si="367"/>
        <v>0.999999948594199-0.000226728467777112i</v>
      </c>
      <c r="H1277" s="57" t="str">
        <f t="shared" si="368"/>
        <v>550.065621239041-1.23729825489263i</v>
      </c>
      <c r="I1277" s="57" t="str">
        <f t="shared" si="369"/>
        <v>-4.06460366369095-6905.81210483175i</v>
      </c>
      <c r="K1277" s="57" t="str">
        <f t="shared" si="370"/>
        <v>0.00908977858069918-0.0000983163087210454i</v>
      </c>
      <c r="L1277" s="57" t="str">
        <f t="shared" si="371"/>
        <v>0.00075-6.17478670304499i</v>
      </c>
      <c r="M1277" s="57" t="str">
        <f t="shared" si="372"/>
        <v>0.00075-0.972918072958767i</v>
      </c>
      <c r="N1277" s="57">
        <f t="shared" si="373"/>
        <v>91.414922768904034</v>
      </c>
      <c r="O1277" s="57">
        <f t="shared" si="374"/>
        <v>43.287309305646389</v>
      </c>
      <c r="P1277" s="371">
        <f t="shared" si="375"/>
        <v>43.287309305646389</v>
      </c>
      <c r="Q1277" s="371">
        <f t="shared" si="376"/>
        <v>-88.585077231095966</v>
      </c>
      <c r="R1277" s="12">
        <f t="shared" si="377"/>
        <v>91.414922768904034</v>
      </c>
      <c r="S1277" s="57">
        <f t="shared" si="378"/>
        <v>0.10739570905165209</v>
      </c>
      <c r="T1277" s="12">
        <f t="shared" si="361"/>
        <v>43.287309305646389</v>
      </c>
    </row>
    <row r="1278" spans="1:20" x14ac:dyDescent="0.3">
      <c r="A1278" s="57">
        <f t="shared" si="362"/>
        <v>677.35133230391045</v>
      </c>
      <c r="B1278" s="12">
        <f t="shared" si="379"/>
        <v>107.80381274604837</v>
      </c>
      <c r="C1278" s="57" t="str">
        <f t="shared" si="363"/>
        <v>3.6052138966911-145.407459051052i</v>
      </c>
      <c r="D1278" s="57" t="str">
        <f t="shared" si="364"/>
        <v>3.47083302853134-98.423609990103i</v>
      </c>
      <c r="E1278" s="57" t="str">
        <f t="shared" si="365"/>
        <v>162.469726905439+0.0643349260998185i</v>
      </c>
      <c r="F1278" s="57" t="str">
        <f t="shared" si="366"/>
        <v>3.0795794200659-1847.27137354024i</v>
      </c>
      <c r="G1278" s="57" t="str">
        <f t="shared" si="367"/>
        <v>0.999999948202773-0.000227590035865581i</v>
      </c>
      <c r="H1278" s="57" t="str">
        <f t="shared" si="368"/>
        <v>550.066120868841-1.24200830659379i</v>
      </c>
      <c r="I1278" s="57" t="str">
        <f t="shared" si="369"/>
        <v>-4.06469733226726-6879.67582569697i</v>
      </c>
      <c r="K1278" s="57" t="str">
        <f t="shared" si="370"/>
        <v>0.00908976997364457-0.0000986898113108535i</v>
      </c>
      <c r="L1278" s="57" t="str">
        <f t="shared" si="371"/>
        <v>0.00075-6.15141133995316i</v>
      </c>
      <c r="M1278" s="57" t="str">
        <f t="shared" si="372"/>
        <v>0.00075-0.969234980034636i</v>
      </c>
      <c r="N1278" s="57">
        <f t="shared" si="373"/>
        <v>91.420293223757128</v>
      </c>
      <c r="O1278" s="57">
        <f t="shared" si="374"/>
        <v>43.254402651626563</v>
      </c>
      <c r="P1278" s="371">
        <f t="shared" si="375"/>
        <v>43.254402651626563</v>
      </c>
      <c r="Q1278" s="371">
        <f t="shared" si="376"/>
        <v>-88.579706776242872</v>
      </c>
      <c r="R1278" s="12">
        <f t="shared" si="377"/>
        <v>91.420293223757128</v>
      </c>
      <c r="S1278" s="57">
        <f t="shared" si="378"/>
        <v>0.10780381274604836</v>
      </c>
      <c r="T1278" s="12">
        <f t="shared" si="361"/>
        <v>43.254402651626563</v>
      </c>
    </row>
    <row r="1279" spans="1:20" x14ac:dyDescent="0.3">
      <c r="A1279" s="57">
        <f t="shared" si="362"/>
        <v>679.92526736666537</v>
      </c>
      <c r="B1279" s="12">
        <f t="shared" si="379"/>
        <v>108.21346723448335</v>
      </c>
      <c r="C1279" s="57" t="str">
        <f t="shared" si="363"/>
        <v>3.60521064529378-144.857288537388i</v>
      </c>
      <c r="D1279" s="57" t="str">
        <f t="shared" si="364"/>
        <v>3.47083302621044-98.0510239310032i</v>
      </c>
      <c r="E1279" s="57" t="str">
        <f t="shared" si="365"/>
        <v>162.469728352041+0.0645794187448301i</v>
      </c>
      <c r="F1279" s="57" t="str">
        <f t="shared" si="366"/>
        <v>3.07957941885129-1840.27832125628i</v>
      </c>
      <c r="G1279" s="57" t="str">
        <f t="shared" si="367"/>
        <v>0.999999947808366-0.000228454877911766i</v>
      </c>
      <c r="H1279" s="57" t="str">
        <f t="shared" si="368"/>
        <v>550.066624302438-1.24673635169227i</v>
      </c>
      <c r="I1279" s="57" t="str">
        <f t="shared" si="369"/>
        <v>-4.06479171422823-6853.63851300373i</v>
      </c>
      <c r="K1279" s="57" t="str">
        <f t="shared" si="370"/>
        <v>0.00908976130106967-0.0000990647320734244i</v>
      </c>
      <c r="L1279" s="57" t="str">
        <f t="shared" si="371"/>
        <v>0.00075-6.12812446697864i</v>
      </c>
      <c r="M1279" s="57" t="str">
        <f t="shared" si="372"/>
        <v>0.00075-0.965565829881095i</v>
      </c>
      <c r="N1279" s="57">
        <f t="shared" si="373"/>
        <v>91.425684014873525</v>
      </c>
      <c r="O1279" s="57">
        <f t="shared" si="374"/>
        <v>43.221496280262073</v>
      </c>
      <c r="P1279" s="371">
        <f t="shared" si="375"/>
        <v>43.221496280262073</v>
      </c>
      <c r="Q1279" s="371">
        <f t="shared" si="376"/>
        <v>-88.574315985126475</v>
      </c>
      <c r="R1279" s="12">
        <f t="shared" si="377"/>
        <v>91.425684014873525</v>
      </c>
      <c r="S1279" s="57">
        <f t="shared" si="378"/>
        <v>0.10821346723448334</v>
      </c>
      <c r="T1279" s="12">
        <f t="shared" si="361"/>
        <v>43.221496280262073</v>
      </c>
    </row>
    <row r="1280" spans="1:20" x14ac:dyDescent="0.3">
      <c r="A1280" s="57">
        <f t="shared" si="362"/>
        <v>682.50898338265858</v>
      </c>
      <c r="B1280" s="12">
        <f t="shared" si="379"/>
        <v>108.62467840997438</v>
      </c>
      <c r="C1280" s="57" t="str">
        <f t="shared" si="363"/>
        <v>3.60520736914573-144.309201843871i</v>
      </c>
      <c r="D1280" s="57" t="str">
        <f t="shared" si="364"/>
        <v>3.47083302387187-97.6798483688007i</v>
      </c>
      <c r="E1280" s="57" t="str">
        <f t="shared" si="365"/>
        <v>162.469729809665+0.0648248406898578i</v>
      </c>
      <c r="F1280" s="57" t="str">
        <f t="shared" si="366"/>
        <v>3.07957941762742-1833.31174199381i</v>
      </c>
      <c r="G1280" s="57" t="str">
        <f t="shared" si="367"/>
        <v>0.999999947410956-0.000229323006356695i</v>
      </c>
      <c r="H1280" s="57" t="str">
        <f t="shared" si="368"/>
        <v>550.067131568796-1.25148245965252i</v>
      </c>
      <c r="I1280" s="57" t="str">
        <f t="shared" si="369"/>
        <v>-4.06488681500708-6827.69979219668i</v>
      </c>
      <c r="K1280" s="57" t="str">
        <f t="shared" si="370"/>
        <v>0.0090897525624757-0.0000994410763848089i</v>
      </c>
      <c r="L1280" s="57" t="str">
        <f t="shared" si="371"/>
        <v>0.00075-6.10492574913196i</v>
      </c>
      <c r="M1280" s="57" t="str">
        <f t="shared" si="372"/>
        <v>0.00075-0.961910569716166i</v>
      </c>
      <c r="N1280" s="57">
        <f t="shared" si="373"/>
        <v>91.431095218714702</v>
      </c>
      <c r="O1280" s="57">
        <f t="shared" si="374"/>
        <v>43.188590193699142</v>
      </c>
      <c r="P1280" s="371">
        <f t="shared" si="375"/>
        <v>43.188590193699142</v>
      </c>
      <c r="Q1280" s="371">
        <f t="shared" si="376"/>
        <v>-88.568904781285298</v>
      </c>
      <c r="R1280" s="12">
        <f t="shared" si="377"/>
        <v>91.431095218714702</v>
      </c>
      <c r="S1280" s="57">
        <f t="shared" si="378"/>
        <v>0.10862467840997438</v>
      </c>
      <c r="T1280" s="12">
        <f t="shared" si="361"/>
        <v>43.188590193699142</v>
      </c>
    </row>
    <row r="1281" spans="1:20" x14ac:dyDescent="0.3">
      <c r="A1281" s="57">
        <f t="shared" si="362"/>
        <v>685.10251751951273</v>
      </c>
      <c r="B1281" s="12">
        <f t="shared" si="379"/>
        <v>109.03745218793229</v>
      </c>
      <c r="C1281" s="57" t="str">
        <f t="shared" si="363"/>
        <v>3.60520406805855-143.763191086083i</v>
      </c>
      <c r="D1281" s="57" t="str">
        <f t="shared" si="364"/>
        <v>3.47083302151548-97.3100779640106i</v>
      </c>
      <c r="E1281" s="57" t="str">
        <f t="shared" si="365"/>
        <v>162.469731278391+0.0650711954688515i</v>
      </c>
      <c r="F1281" s="57" t="str">
        <f t="shared" si="366"/>
        <v>3.07957941639425-1826.37153553623i</v>
      </c>
      <c r="G1281" s="57" t="str">
        <f t="shared" si="367"/>
        <v>0.99999994701052-0.000230194433688672i</v>
      </c>
      <c r="H1281" s="57" t="str">
        <f t="shared" si="368"/>
        <v>550.067642697088-1.25624670021568i</v>
      </c>
      <c r="I1281" s="57" t="str">
        <f t="shared" si="369"/>
        <v>-4.06498264008135-6801.85929013848i</v>
      </c>
      <c r="K1281" s="57" t="str">
        <f t="shared" si="370"/>
        <v>0.00908974375736027-0.0000998188496413319i</v>
      </c>
      <c r="L1281" s="57" t="str">
        <f t="shared" si="371"/>
        <v>0.00075-6.08181485269173i</v>
      </c>
      <c r="M1281" s="57" t="str">
        <f t="shared" si="372"/>
        <v>0.00075-0.958269146957732i</v>
      </c>
      <c r="N1281" s="57">
        <f t="shared" si="373"/>
        <v>91.436526912023297</v>
      </c>
      <c r="O1281" s="57">
        <f t="shared" si="374"/>
        <v>43.15568439410022</v>
      </c>
      <c r="P1281" s="371">
        <f t="shared" si="375"/>
        <v>43.15568439410022</v>
      </c>
      <c r="Q1281" s="371">
        <f t="shared" si="376"/>
        <v>-88.563473087976703</v>
      </c>
      <c r="R1281" s="12">
        <f t="shared" si="377"/>
        <v>91.436526912023297</v>
      </c>
      <c r="S1281" s="57">
        <f t="shared" si="378"/>
        <v>0.10903745218793229</v>
      </c>
      <c r="T1281" s="12">
        <f t="shared" si="361"/>
        <v>43.15568439410022</v>
      </c>
    </row>
    <row r="1282" spans="1:20" x14ac:dyDescent="0.3">
      <c r="A1282" s="57">
        <f t="shared" si="362"/>
        <v>687.70590708608688</v>
      </c>
      <c r="B1282" s="12">
        <f t="shared" si="379"/>
        <v>109.45179450624643</v>
      </c>
      <c r="C1282" s="57" t="str">
        <f t="shared" si="363"/>
        <v>3.60520074184257-143.219248409473i</v>
      </c>
      <c r="D1282" s="57" t="str">
        <f t="shared" si="364"/>
        <v>3.47083301914118-96.9417073973613i</v>
      </c>
      <c r="E1282" s="57" t="str">
        <f t="shared" si="365"/>
        <v>162.469732758306+0.065318486629216i</v>
      </c>
      <c r="F1282" s="57" t="str">
        <f t="shared" si="366"/>
        <v>3.07957941515169-1819.45760204634i</v>
      </c>
      <c r="G1282" s="57" t="str">
        <f t="shared" si="367"/>
        <v>0.999999946607035-0.000231069172443456i</v>
      </c>
      <c r="H1282" s="57" t="str">
        <f t="shared" si="368"/>
        <v>550.068157716703-1.26102914340006i</v>
      </c>
      <c r="I1282" s="57" t="str">
        <f t="shared" si="369"/>
        <v>-4.06507919496504-6776.11663510467i</v>
      </c>
      <c r="K1282" s="57" t="str">
        <f t="shared" si="370"/>
        <v>0.00908973488521728-0.000100198057259683i</v>
      </c>
      <c r="L1282" s="57" t="str">
        <f t="shared" si="371"/>
        <v>0.00075-6.05879144519996i</v>
      </c>
      <c r="M1282" s="57" t="str">
        <f t="shared" si="372"/>
        <v>0.00075-0.954641509222682i</v>
      </c>
      <c r="N1282" s="57">
        <f t="shared" si="373"/>
        <v>91.441979171824201</v>
      </c>
      <c r="O1282" s="57">
        <f t="shared" si="374"/>
        <v>43.122778883644408</v>
      </c>
      <c r="P1282" s="371">
        <f t="shared" si="375"/>
        <v>43.122778883644408</v>
      </c>
      <c r="Q1282" s="371">
        <f t="shared" si="376"/>
        <v>-88.558020828175799</v>
      </c>
      <c r="R1282" s="12">
        <f t="shared" si="377"/>
        <v>91.441979171824201</v>
      </c>
      <c r="S1282" s="57">
        <f t="shared" si="378"/>
        <v>0.10945179450624642</v>
      </c>
      <c r="T1282" s="12">
        <f t="shared" si="361"/>
        <v>43.122778883644408</v>
      </c>
    </row>
    <row r="1283" spans="1:20" x14ac:dyDescent="0.3">
      <c r="A1283" s="57">
        <f t="shared" si="362"/>
        <v>690.31918953301408</v>
      </c>
      <c r="B1283" s="12">
        <f t="shared" si="379"/>
        <v>109.86771132537017</v>
      </c>
      <c r="C1283" s="57" t="str">
        <f t="shared" si="363"/>
        <v>3.60519739030643-142.677365989232i</v>
      </c>
      <c r="D1283" s="57" t="str">
        <f t="shared" si="364"/>
        <v>3.47083301674878-96.5747313697186i</v>
      </c>
      <c r="E1283" s="57" t="str">
        <f t="shared" si="365"/>
        <v>162.469734249494+0.065566717731867i</v>
      </c>
      <c r="F1283" s="57" t="str">
        <f t="shared" si="366"/>
        <v>3.07957941389967-1812.5698420649i</v>
      </c>
      <c r="G1283" s="57" t="str">
        <f t="shared" si="367"/>
        <v>0.999999946200477-0.000231947235204442i</v>
      </c>
      <c r="H1283" s="57" t="str">
        <f t="shared" si="368"/>
        <v>550.06867665727-1.26582985950344i</v>
      </c>
      <c r="I1283" s="57" t="str">
        <f t="shared" si="369"/>
        <v>-4.06517648522181-6750.47145677862i</v>
      </c>
      <c r="K1283" s="57" t="str">
        <f t="shared" si="370"/>
        <v>0.00908972594553646-0.000100578704676972i</v>
      </c>
      <c r="L1283" s="57" t="str">
        <f t="shared" si="371"/>
        <v>0.00075-6.03585519545724i</v>
      </c>
      <c r="M1283" s="57" t="str">
        <f t="shared" si="372"/>
        <v>0.00075-0.951027604326241i</v>
      </c>
      <c r="N1283" s="57">
        <f t="shared" si="373"/>
        <v>91.447452075425431</v>
      </c>
      <c r="O1283" s="57">
        <f t="shared" si="374"/>
        <v>43.089873664526763</v>
      </c>
      <c r="P1283" s="371">
        <f t="shared" si="375"/>
        <v>43.089873664526763</v>
      </c>
      <c r="Q1283" s="371">
        <f t="shared" si="376"/>
        <v>-88.552547924574569</v>
      </c>
      <c r="R1283" s="12">
        <f t="shared" si="377"/>
        <v>91.447452075425431</v>
      </c>
      <c r="S1283" s="57">
        <f t="shared" si="378"/>
        <v>0.10986771132537017</v>
      </c>
      <c r="T1283" s="12">
        <f t="shared" si="361"/>
        <v>43.089873664526763</v>
      </c>
    </row>
    <row r="1284" spans="1:20" x14ac:dyDescent="0.3">
      <c r="A1284" s="57">
        <f t="shared" si="362"/>
        <v>692.94240245323954</v>
      </c>
      <c r="B1284" s="12">
        <f t="shared" si="379"/>
        <v>110.28520862840658</v>
      </c>
      <c r="C1284" s="57" t="str">
        <f t="shared" si="363"/>
        <v>3.60519401325744-142.137536030191i</v>
      </c>
      <c r="D1284" s="57" t="str">
        <f t="shared" si="364"/>
        <v>3.47083301433816-96.209144602009i</v>
      </c>
      <c r="E1284" s="57" t="str">
        <f t="shared" si="365"/>
        <v>162.469735752039+0.0658158923512868i</v>
      </c>
      <c r="F1284" s="57" t="str">
        <f t="shared" si="366"/>
        <v>3.07957941263811-1805.70815650916i</v>
      </c>
      <c r="G1284" s="57" t="str">
        <f t="shared" si="367"/>
        <v>0.999999945790824-0.00023282863460284i</v>
      </c>
      <c r="H1284" s="57" t="str">
        <f t="shared" si="368"/>
        <v>550.069199548635-1.27064891910323i</v>
      </c>
      <c r="I1284" s="57" t="str">
        <f t="shared" si="369"/>
        <v>-4.06527451645263-6724.92338624573i</v>
      </c>
      <c r="K1284" s="57" t="str">
        <f t="shared" si="370"/>
        <v>0.00908971693780387-0.000100960797350823i</v>
      </c>
      <c r="L1284" s="57" t="str">
        <f t="shared" si="371"/>
        <v>0.00075-6.01300577351788i</v>
      </c>
      <c r="M1284" s="57" t="str">
        <f t="shared" si="372"/>
        <v>0.00075-0.94742738028118i</v>
      </c>
      <c r="N1284" s="57">
        <f t="shared" si="373"/>
        <v>91.452945700419221</v>
      </c>
      <c r="O1284" s="57">
        <f t="shared" si="374"/>
        <v>43.056968738959178</v>
      </c>
      <c r="P1284" s="371">
        <f t="shared" si="375"/>
        <v>43.056968738959178</v>
      </c>
      <c r="Q1284" s="371">
        <f t="shared" si="376"/>
        <v>-88.547054299580779</v>
      </c>
      <c r="R1284" s="12">
        <f t="shared" si="377"/>
        <v>91.452945700419221</v>
      </c>
      <c r="S1284" s="57">
        <f t="shared" si="378"/>
        <v>0.11028520862840657</v>
      </c>
      <c r="T1284" s="12">
        <f t="shared" si="361"/>
        <v>43.056968738959178</v>
      </c>
    </row>
    <row r="1285" spans="1:20" x14ac:dyDescent="0.3">
      <c r="A1285" s="57">
        <f t="shared" si="362"/>
        <v>695.57558358256188</v>
      </c>
      <c r="B1285" s="12">
        <f t="shared" si="379"/>
        <v>110.70429242119452</v>
      </c>
      <c r="C1285" s="57" t="str">
        <f t="shared" si="363"/>
        <v>3.60519061050159-141.599750766716i</v>
      </c>
      <c r="D1285" s="57" t="str">
        <f t="shared" si="364"/>
        <v>3.4708330119092-95.8449418351444i</v>
      </c>
      <c r="E1285" s="57" t="str">
        <f t="shared" si="365"/>
        <v>162.469737266033+0.0660660140755666i</v>
      </c>
      <c r="F1285" s="57" t="str">
        <f t="shared" si="366"/>
        <v>3.07957941136693-1798.87244667147i</v>
      </c>
      <c r="G1285" s="57" t="str">
        <f t="shared" si="367"/>
        <v>0.999999945378052-0.00023371338331786i</v>
      </c>
      <c r="H1285" s="57" t="str">
        <f t="shared" si="368"/>
        <v>550.069726420863-1.27548639305789i</v>
      </c>
      <c r="I1285" s="57" t="str">
        <f t="shared" si="369"/>
        <v>-4.06537329429904-6699.47205598827i</v>
      </c>
      <c r="K1285" s="57" t="str">
        <f t="shared" si="370"/>
        <v>0.00908970786150173-0.000101344340759445i</v>
      </c>
      <c r="L1285" s="57" t="str">
        <f t="shared" si="371"/>
        <v>0.00075-5.99024285068525i</v>
      </c>
      <c r="M1285" s="57" t="str">
        <f t="shared" si="372"/>
        <v>0.00075-0.943840785297045i</v>
      </c>
      <c r="N1285" s="57">
        <f t="shared" si="373"/>
        <v>91.458460124682802</v>
      </c>
      <c r="O1285" s="57">
        <f t="shared" si="374"/>
        <v>43.024064109170837</v>
      </c>
      <c r="P1285" s="371">
        <f t="shared" si="375"/>
        <v>43.024064109170837</v>
      </c>
      <c r="Q1285" s="371">
        <f t="shared" si="376"/>
        <v>-88.541539875317198</v>
      </c>
      <c r="R1285" s="12">
        <f t="shared" si="377"/>
        <v>91.458460124682802</v>
      </c>
      <c r="S1285" s="57">
        <f t="shared" si="378"/>
        <v>0.11070429242119452</v>
      </c>
      <c r="T1285" s="12">
        <f t="shared" si="361"/>
        <v>43.024064109170837</v>
      </c>
    </row>
    <row r="1286" spans="1:20" x14ac:dyDescent="0.3">
      <c r="A1286" s="57">
        <f t="shared" si="362"/>
        <v>698.21877080017555</v>
      </c>
      <c r="B1286" s="12">
        <f t="shared" si="379"/>
        <v>111.12496873239506</v>
      </c>
      <c r="C1286" s="57" t="str">
        <f t="shared" si="363"/>
        <v>3.60518718184307-141.064002462571i</v>
      </c>
      <c r="D1286" s="57" t="str">
        <f t="shared" si="364"/>
        <v>3.47083300946172-95.4821178299455i</v>
      </c>
      <c r="E1286" s="57" t="str">
        <f t="shared" si="365"/>
        <v>162.469738791559+0.0663170865064659i</v>
      </c>
      <c r="F1286" s="57" t="str">
        <f t="shared" si="366"/>
        <v>3.07957941008609-1792.06261421785i</v>
      </c>
      <c r="G1286" s="57" t="str">
        <f t="shared" si="367"/>
        <v>0.999999944962136-0.000234601494076893i</v>
      </c>
      <c r="H1286" s="57" t="str">
        <f t="shared" si="368"/>
        <v>550.070257304266-1.28034235250892i</v>
      </c>
      <c r="I1286" s="57" t="str">
        <f t="shared" si="369"/>
        <v>-4.06547282445208-6674.11709988037i</v>
      </c>
      <c r="K1286" s="57" t="str">
        <f t="shared" si="370"/>
        <v>0.00908969871610807-0.000101729340401699i</v>
      </c>
      <c r="L1286" s="57" t="str">
        <f t="shared" si="371"/>
        <v>0.00075-5.96756609950714i</v>
      </c>
      <c r="M1286" s="57" t="str">
        <f t="shared" si="372"/>
        <v>0.00075-0.940267767779483i</v>
      </c>
      <c r="N1286" s="57">
        <f t="shared" si="373"/>
        <v>91.463995426379526</v>
      </c>
      <c r="O1286" s="57">
        <f t="shared" si="374"/>
        <v>42.991159777406878</v>
      </c>
      <c r="P1286" s="371">
        <f t="shared" si="375"/>
        <v>42.991159777406878</v>
      </c>
      <c r="Q1286" s="371">
        <f t="shared" si="376"/>
        <v>-88.536004573620474</v>
      </c>
      <c r="R1286" s="12">
        <f t="shared" si="377"/>
        <v>91.463995426379526</v>
      </c>
      <c r="S1286" s="57">
        <f t="shared" si="378"/>
        <v>0.11112496873239507</v>
      </c>
      <c r="T1286" s="12">
        <f t="shared" si="361"/>
        <v>42.991159777406878</v>
      </c>
    </row>
    <row r="1287" spans="1:20" x14ac:dyDescent="0.3">
      <c r="A1287" s="57">
        <f t="shared" si="362"/>
        <v>700.87200212921618</v>
      </c>
      <c r="B1287" s="12">
        <f t="shared" si="379"/>
        <v>111.54724361357816</v>
      </c>
      <c r="C1287" s="57" t="str">
        <f t="shared" si="363"/>
        <v>3.60518372708493-140.530283410834i</v>
      </c>
      <c r="D1287" s="57" t="str">
        <f t="shared" si="364"/>
        <v>3.47083300699563-95.1206673670673i</v>
      </c>
      <c r="E1287" s="57" t="str">
        <f t="shared" si="365"/>
        <v>162.469740328707+0.0665691132594581i</v>
      </c>
      <c r="F1287" s="57" t="str">
        <f t="shared" si="366"/>
        <v>3.07957940879549-1785.27856118658i</v>
      </c>
      <c r="G1287" s="57" t="str">
        <f t="shared" si="367"/>
        <v>0.999999944543053-0.000235492979655695i</v>
      </c>
      <c r="H1287" s="57" t="str">
        <f t="shared" si="368"/>
        <v>550.070792229366-1.2852168688809i</v>
      </c>
      <c r="I1287" s="57" t="str">
        <f t="shared" si="369"/>
        <v>-4.06557311263936-6648.85815318232i</v>
      </c>
      <c r="K1287" s="57" t="str">
        <f t="shared" si="370"/>
        <v>0.00908968950109726-0.000102115801797191i</v>
      </c>
      <c r="L1287" s="57" t="str">
        <f t="shared" si="371"/>
        <v>0.00075-5.9449751937708i</v>
      </c>
      <c r="M1287" s="57" t="str">
        <f t="shared" si="372"/>
        <v>0.00075-0.936708276329435i</v>
      </c>
      <c r="N1287" s="57">
        <f t="shared" si="373"/>
        <v>91.469551683959807</v>
      </c>
      <c r="O1287" s="57">
        <f t="shared" si="374"/>
        <v>42.958255745930146</v>
      </c>
      <c r="P1287" s="371">
        <f t="shared" si="375"/>
        <v>42.958255745930146</v>
      </c>
      <c r="Q1287" s="371">
        <f t="shared" si="376"/>
        <v>-88.530448316040193</v>
      </c>
      <c r="R1287" s="12">
        <f t="shared" si="377"/>
        <v>91.469551683959807</v>
      </c>
      <c r="S1287" s="57">
        <f t="shared" si="378"/>
        <v>0.11154724361357816</v>
      </c>
      <c r="T1287" s="12">
        <f t="shared" si="361"/>
        <v>42.958255745930146</v>
      </c>
    </row>
    <row r="1288" spans="1:20" x14ac:dyDescent="0.3">
      <c r="A1288" s="57">
        <f t="shared" si="362"/>
        <v>703.5353157373072</v>
      </c>
      <c r="B1288" s="12">
        <f t="shared" si="379"/>
        <v>111.97112313930975</v>
      </c>
      <c r="C1288" s="57" t="str">
        <f t="shared" si="363"/>
        <v>3.60518024602837-139.998585933766i</v>
      </c>
      <c r="D1288" s="57" t="str">
        <f t="shared" si="364"/>
        <v>3.47083300451074-94.7605852469234i</v>
      </c>
      <c r="E1288" s="57" t="str">
        <f t="shared" si="365"/>
        <v>162.469741877563+0.0668220979637963i</v>
      </c>
      <c r="F1288" s="57" t="str">
        <f t="shared" si="366"/>
        <v>3.07957940749508-1778.52018998677i</v>
      </c>
      <c r="G1288" s="57" t="str">
        <f t="shared" si="367"/>
        <v>0.99999994412078-0.000236387852878565i</v>
      </c>
      <c r="H1288" s="57" t="str">
        <f t="shared" si="368"/>
        <v>550.071331226938-1.29011001388389i</v>
      </c>
      <c r="I1288" s="57" t="str">
        <f t="shared" si="369"/>
        <v>-4.06567416463819-6623.69485253571i</v>
      </c>
      <c r="K1288" s="57" t="str">
        <f t="shared" si="370"/>
        <v>0.00908968021593934-0.000102503730486333i</v>
      </c>
      <c r="L1288" s="57" t="str">
        <f t="shared" si="371"/>
        <v>0.00075-5.9224698084985i</v>
      </c>
      <c r="M1288" s="57" t="str">
        <f t="shared" si="372"/>
        <v>0.00075-0.933162259742409i</v>
      </c>
      <c r="N1288" s="57">
        <f t="shared" si="373"/>
        <v>91.475128976162097</v>
      </c>
      <c r="O1288" s="57">
        <f t="shared" si="374"/>
        <v>42.925352017020096</v>
      </c>
      <c r="P1288" s="371">
        <f t="shared" si="375"/>
        <v>42.925352017020096</v>
      </c>
      <c r="Q1288" s="371">
        <f t="shared" si="376"/>
        <v>-88.524871023837903</v>
      </c>
      <c r="R1288" s="12">
        <f t="shared" si="377"/>
        <v>91.475128976162097</v>
      </c>
      <c r="S1288" s="57">
        <f t="shared" si="378"/>
        <v>0.11197112313930975</v>
      </c>
      <c r="T1288" s="12">
        <f t="shared" si="361"/>
        <v>42.925352017020096</v>
      </c>
    </row>
    <row r="1289" spans="1:20" x14ac:dyDescent="0.3">
      <c r="A1289" s="57">
        <f t="shared" si="362"/>
        <v>706.20874993710902</v>
      </c>
      <c r="B1289" s="12">
        <f t="shared" si="379"/>
        <v>112.39661340723913</v>
      </c>
      <c r="C1289" s="57" t="str">
        <f t="shared" si="363"/>
        <v>3.6051767384734-139.468902382715i</v>
      </c>
      <c r="D1289" s="57" t="str">
        <f t="shared" si="364"/>
        <v>3.47083300200695-94.4018662896117i</v>
      </c>
      <c r="E1289" s="57" t="str">
        <f t="shared" si="365"/>
        <v>162.469743438218+0.0670760442625464i</v>
      </c>
      <c r="F1289" s="57" t="str">
        <f t="shared" si="366"/>
        <v>3.07957940618474-1771.78740339698i</v>
      </c>
      <c r="G1289" s="57" t="str">
        <f t="shared" si="367"/>
        <v>0.999999943695291-0.000237286126618542i</v>
      </c>
      <c r="H1289" s="57" t="str">
        <f t="shared" si="368"/>
        <v>550.071874327978-1.29502185951388i</v>
      </c>
      <c r="I1289" s="57" t="str">
        <f t="shared" si="369"/>
        <v>-4.0657759862677-6598.62683595792i</v>
      </c>
      <c r="K1289" s="57" t="str">
        <f t="shared" si="370"/>
        <v>0.00908967086010054-0.00010289313203043i</v>
      </c>
      <c r="L1289" s="57" t="str">
        <f t="shared" si="371"/>
        <v>0.00075-5.90004961994273i</v>
      </c>
      <c r="M1289" s="57" t="str">
        <f t="shared" si="372"/>
        <v>0.00075-0.929629667007786i</v>
      </c>
      <c r="N1289" s="57">
        <f t="shared" si="373"/>
        <v>91.480727382013853</v>
      </c>
      <c r="O1289" s="57">
        <f t="shared" si="374"/>
        <v>42.892448592973793</v>
      </c>
      <c r="P1289" s="371">
        <f t="shared" si="375"/>
        <v>42.892448592973793</v>
      </c>
      <c r="Q1289" s="371">
        <f t="shared" si="376"/>
        <v>-88.519272617986147</v>
      </c>
      <c r="R1289" s="12">
        <f t="shared" si="377"/>
        <v>91.480727382013853</v>
      </c>
      <c r="S1289" s="57">
        <f t="shared" si="378"/>
        <v>0.11239661340723912</v>
      </c>
      <c r="T1289" s="12">
        <f t="shared" si="361"/>
        <v>42.892448592973793</v>
      </c>
    </row>
    <row r="1290" spans="1:20" x14ac:dyDescent="0.3">
      <c r="A1290" s="57">
        <f t="shared" si="362"/>
        <v>708.89234318686999</v>
      </c>
      <c r="B1290" s="12">
        <f t="shared" si="379"/>
        <v>112.82372053818663</v>
      </c>
      <c r="C1290" s="57" t="str">
        <f t="shared" si="363"/>
        <v>3.60517320421831-138.941225137998i</v>
      </c>
      <c r="D1290" s="57" t="str">
        <f t="shared" si="364"/>
        <v>3.47083299948409-94.0445053348396i</v>
      </c>
      <c r="E1290" s="57" t="str">
        <f t="shared" si="365"/>
        <v>162.469745010762+0.0673309558126613i</v>
      </c>
      <c r="F1290" s="57" t="str">
        <f t="shared" si="366"/>
        <v>3.07957940486444-1765.08010456383i</v>
      </c>
      <c r="G1290" s="57" t="str">
        <f t="shared" si="367"/>
        <v>0.999999943266562-0.000238187813797574i</v>
      </c>
      <c r="H1290" s="57" t="str">
        <f t="shared" si="368"/>
        <v>550.072421563722-1.29995247805408i</v>
      </c>
      <c r="I1290" s="57" t="str">
        <f t="shared" si="369"/>
        <v>-4.06587858338889-6573.65374283711i</v>
      </c>
      <c r="K1290" s="57" t="str">
        <f t="shared" si="370"/>
        <v>0.00908966143304297-0.000103284012011759i</v>
      </c>
      <c r="L1290" s="57" t="str">
        <f t="shared" si="371"/>
        <v>0.00075-5.87771430558151i</v>
      </c>
      <c r="M1290" s="57" t="str">
        <f t="shared" si="372"/>
        <v>0.00075-0.926110447308012i</v>
      </c>
      <c r="N1290" s="57">
        <f t="shared" si="373"/>
        <v>91.486346980832465</v>
      </c>
      <c r="O1290" s="57">
        <f t="shared" si="374"/>
        <v>42.859545476105595</v>
      </c>
      <c r="P1290" s="371">
        <f t="shared" si="375"/>
        <v>42.859545476105595</v>
      </c>
      <c r="Q1290" s="371">
        <f t="shared" si="376"/>
        <v>-88.513653019167535</v>
      </c>
      <c r="R1290" s="12">
        <f t="shared" si="377"/>
        <v>91.486346980832465</v>
      </c>
      <c r="S1290" s="57">
        <f t="shared" si="378"/>
        <v>0.11282372053818664</v>
      </c>
      <c r="T1290" s="12">
        <f t="shared" si="361"/>
        <v>42.859545476105595</v>
      </c>
    </row>
    <row r="1291" spans="1:20" x14ac:dyDescent="0.3">
      <c r="A1291" s="57">
        <f t="shared" si="362"/>
        <v>711.58613409098007</v>
      </c>
      <c r="B1291" s="12">
        <f t="shared" si="379"/>
        <v>113.25245067623175</v>
      </c>
      <c r="C1291" s="57" t="str">
        <f t="shared" si="363"/>
        <v>3.60516964305999-138.415546608797i</v>
      </c>
      <c r="D1291" s="57" t="str">
        <f t="shared" si="364"/>
        <v>3.47083299694201-93.6884972418497i</v>
      </c>
      <c r="E1291" s="57" t="str">
        <f t="shared" si="365"/>
        <v>162.469746595287+0.0675868362850136i</v>
      </c>
      <c r="F1291" s="57" t="str">
        <f t="shared" si="366"/>
        <v>3.07957940353408-1758.39819700056i</v>
      </c>
      <c r="G1291" s="57" t="str">
        <f t="shared" si="367"/>
        <v>0.999999942834569-0.000239092927386718i</v>
      </c>
      <c r="H1291" s="57" t="str">
        <f t="shared" si="368"/>
        <v>550.072972965633-1.30490194207656i</v>
      </c>
      <c r="I1291" s="57" t="str">
        <f t="shared" si="369"/>
        <v>-4.06598196191015-6548.77521392672i</v>
      </c>
      <c r="K1291" s="57" t="str">
        <f t="shared" si="370"/>
        <v>0.00908965193422479-0.000103676376033639i</v>
      </c>
      <c r="L1291" s="57" t="str">
        <f t="shared" si="371"/>
        <v>0.00075-5.85546354411389i</v>
      </c>
      <c r="M1291" s="57" t="str">
        <f t="shared" si="372"/>
        <v>0.00075-0.922604550017944i</v>
      </c>
      <c r="N1291" s="57">
        <f t="shared" si="373"/>
        <v>91.491987852226373</v>
      </c>
      <c r="O1291" s="57">
        <f t="shared" si="374"/>
        <v>42.826642668747596</v>
      </c>
      <c r="P1291" s="371">
        <f t="shared" si="375"/>
        <v>42.826642668747596</v>
      </c>
      <c r="Q1291" s="371">
        <f t="shared" si="376"/>
        <v>-88.508012147773627</v>
      </c>
      <c r="R1291" s="12">
        <f t="shared" si="377"/>
        <v>91.491987852226373</v>
      </c>
      <c r="S1291" s="57">
        <f t="shared" si="378"/>
        <v>0.11325245067623174</v>
      </c>
      <c r="T1291" s="12">
        <f t="shared" si="361"/>
        <v>42.826642668747596</v>
      </c>
    </row>
    <row r="1292" spans="1:20" x14ac:dyDescent="0.3">
      <c r="A1292" s="57">
        <f t="shared" si="362"/>
        <v>714.29016140052579</v>
      </c>
      <c r="B1292" s="12">
        <f t="shared" si="379"/>
        <v>113.68280998880142</v>
      </c>
      <c r="C1292" s="57" t="str">
        <f t="shared" si="363"/>
        <v>3.60516605479357-137.891859233034i</v>
      </c>
      <c r="D1292" s="57" t="str">
        <f t="shared" si="364"/>
        <v>3.47083299438058-93.3338368893461i</v>
      </c>
      <c r="E1292" s="57" t="str">
        <f t="shared" si="365"/>
        <v>162.46974819188+0.0678436893644654i</v>
      </c>
      <c r="F1292" s="57" t="str">
        <f t="shared" si="366"/>
        <v>3.0795794021936-1751.74158458568i</v>
      </c>
      <c r="G1292" s="57" t="str">
        <f t="shared" si="367"/>
        <v>0.999999942399286-0.00024000148040632i</v>
      </c>
      <c r="H1292" s="57" t="str">
        <f t="shared" si="368"/>
        <v>550.073528565436-1.30987032444327i</v>
      </c>
      <c r="I1292" s="57" t="str">
        <f t="shared" si="369"/>
        <v>-4.06608612778395-6523.99089134085i</v>
      </c>
      <c r="K1292" s="57" t="str">
        <f t="shared" si="370"/>
        <v>0.00908964236309971-0.000104070229720513i</v>
      </c>
      <c r="L1292" s="57" t="str">
        <f t="shared" si="371"/>
        <v>0.00075-5.83329701545516i</v>
      </c>
      <c r="M1292" s="57" t="str">
        <f t="shared" si="372"/>
        <v>0.00075-0.919111924704069i</v>
      </c>
      <c r="N1292" s="57">
        <f t="shared" si="373"/>
        <v>91.497650076095965</v>
      </c>
      <c r="O1292" s="57">
        <f t="shared" si="374"/>
        <v>42.793740173248764</v>
      </c>
      <c r="P1292" s="371">
        <f t="shared" si="375"/>
        <v>42.793740173248764</v>
      </c>
      <c r="Q1292" s="371">
        <f t="shared" si="376"/>
        <v>-88.502349923904035</v>
      </c>
      <c r="R1292" s="12">
        <f t="shared" si="377"/>
        <v>91.497650076095965</v>
      </c>
      <c r="S1292" s="57">
        <f t="shared" si="378"/>
        <v>0.11368280998880143</v>
      </c>
      <c r="T1292" s="12">
        <f t="shared" si="361"/>
        <v>42.793740173248764</v>
      </c>
    </row>
    <row r="1293" spans="1:20" x14ac:dyDescent="0.3">
      <c r="A1293" s="57">
        <f t="shared" si="362"/>
        <v>717.00446401384784</v>
      </c>
      <c r="B1293" s="12">
        <f t="shared" si="379"/>
        <v>114.11480466675887</v>
      </c>
      <c r="C1293" s="57" t="str">
        <f t="shared" si="363"/>
        <v>3.60516243921285-137.370155477288i</v>
      </c>
      <c r="D1293" s="57" t="str">
        <f t="shared" si="364"/>
        <v>3.47083299179965-92.9805191754206i</v>
      </c>
      <c r="E1293" s="57" t="str">
        <f t="shared" si="365"/>
        <v>162.469749800636+0.0681015187499096i</v>
      </c>
      <c r="F1293" s="57" t="str">
        <f t="shared" si="366"/>
        <v>3.0795794008429-1745.11017156161i</v>
      </c>
      <c r="G1293" s="57" t="str">
        <f t="shared" si="367"/>
        <v>0.999999941960689-0.000240913485926199i</v>
      </c>
      <c r="H1293" s="57" t="str">
        <f t="shared" si="368"/>
        <v>550.074088395082-1.31485769830733i</v>
      </c>
      <c r="I1293" s="57" t="str">
        <f t="shared" si="369"/>
        <v>-4.06619108700885-6499.30041854867i</v>
      </c>
      <c r="K1293" s="57" t="str">
        <f t="shared" si="370"/>
        <v>0.00908963271911753-0.000104465578718027i</v>
      </c>
      <c r="L1293" s="57" t="str">
        <f t="shared" si="371"/>
        <v>0.00075-5.81121440073239i</v>
      </c>
      <c r="M1293" s="57" t="str">
        <f t="shared" si="372"/>
        <v>0.00075-0.9156325211238i</v>
      </c>
      <c r="N1293" s="57">
        <f t="shared" si="373"/>
        <v>91.503333732634545</v>
      </c>
      <c r="O1293" s="57">
        <f t="shared" si="374"/>
        <v>42.760837991976729</v>
      </c>
      <c r="P1293" s="371">
        <f t="shared" si="375"/>
        <v>42.760837991976729</v>
      </c>
      <c r="Q1293" s="371">
        <f t="shared" si="376"/>
        <v>-88.496666267365455</v>
      </c>
      <c r="R1293" s="12">
        <f t="shared" si="377"/>
        <v>91.503333732634545</v>
      </c>
      <c r="S1293" s="57">
        <f t="shared" si="378"/>
        <v>0.11411480466675887</v>
      </c>
      <c r="T1293" s="12">
        <f t="shared" si="361"/>
        <v>42.760837991976729</v>
      </c>
    </row>
    <row r="1294" spans="1:20" x14ac:dyDescent="0.3">
      <c r="A1294" s="57">
        <f t="shared" si="362"/>
        <v>719.72908097710047</v>
      </c>
      <c r="B1294" s="12">
        <f t="shared" si="379"/>
        <v>114.54844092449255</v>
      </c>
      <c r="C1294" s="57" t="str">
        <f t="shared" si="363"/>
        <v>3.60515879610999-136.85042783667i</v>
      </c>
      <c r="D1294" s="57" t="str">
        <f t="shared" si="364"/>
        <v>3.47083298919906-92.6285390174794i</v>
      </c>
      <c r="E1294" s="57" t="str">
        <f t="shared" si="365"/>
        <v>162.469751421648+0.0683603281543349i</v>
      </c>
      <c r="F1294" s="57" t="str">
        <f t="shared" si="366"/>
        <v>3.07957939948194-1738.50386253323i</v>
      </c>
      <c r="G1294" s="57" t="str">
        <f t="shared" si="367"/>
        <v>0.999999941518752-0.000241828957065846i</v>
      </c>
      <c r="H1294" s="57" t="str">
        <f t="shared" si="368"/>
        <v>550.074652486757-1.31986413711416i</v>
      </c>
      <c r="I1294" s="57" t="str">
        <f t="shared" si="369"/>
        <v>-4.06629684562694-6474.7034403692i</v>
      </c>
      <c r="K1294" s="57" t="str">
        <f t="shared" si="370"/>
        <v>0.00908962300172395-0.000104862428693112i</v>
      </c>
      <c r="L1294" s="57" t="str">
        <f t="shared" si="371"/>
        <v>0.00075-5.78921538227971i</v>
      </c>
      <c r="M1294" s="57" t="str">
        <f t="shared" si="372"/>
        <v>0.00075-0.912166289224743i</v>
      </c>
      <c r="N1294" s="57">
        <f t="shared" si="373"/>
        <v>91.509038902329351</v>
      </c>
      <c r="O1294" s="57">
        <f t="shared" si="374"/>
        <v>42.727936127316838</v>
      </c>
      <c r="P1294" s="371">
        <f t="shared" si="375"/>
        <v>42.727936127316838</v>
      </c>
      <c r="Q1294" s="371">
        <f t="shared" si="376"/>
        <v>-88.490961097670649</v>
      </c>
      <c r="R1294" s="12">
        <f t="shared" si="377"/>
        <v>91.509038902329351</v>
      </c>
      <c r="S1294" s="57">
        <f t="shared" si="378"/>
        <v>0.11454844092449255</v>
      </c>
      <c r="T1294" s="12">
        <f t="shared" si="361"/>
        <v>42.727936127316838</v>
      </c>
    </row>
    <row r="1295" spans="1:20" x14ac:dyDescent="0.3">
      <c r="A1295" s="57">
        <f t="shared" si="362"/>
        <v>722.46405148481347</v>
      </c>
      <c r="B1295" s="12">
        <f t="shared" si="379"/>
        <v>114.98372500000563</v>
      </c>
      <c r="C1295" s="57" t="str">
        <f t="shared" si="363"/>
        <v>3.6051551252755-136.33266883471i</v>
      </c>
      <c r="D1295" s="57" t="str">
        <f t="shared" si="364"/>
        <v>3.47083298657867-92.2778913521694i</v>
      </c>
      <c r="E1295" s="57" t="str">
        <f t="shared" si="365"/>
        <v>162.469753055008+0.0686201213048708i</v>
      </c>
      <c r="F1295" s="57" t="str">
        <f t="shared" si="366"/>
        <v>3.07957939811059-1731.92256246657i</v>
      </c>
      <c r="G1295" s="57" t="str">
        <f t="shared" si="367"/>
        <v>0.99999994107345-0.0002427479069946i</v>
      </c>
      <c r="H1295" s="57" t="str">
        <f t="shared" si="368"/>
        <v>550.075220872916-1.32488971460324i</v>
      </c>
      <c r="I1295" s="57" t="str">
        <f t="shared" si="369"/>
        <v>-4.06640340973044-6450.19960296675i</v>
      </c>
      <c r="K1295" s="57" t="str">
        <f t="shared" si="370"/>
        <v>0.00908961321036013-0.00010526078533405i</v>
      </c>
      <c r="L1295" s="57" t="str">
        <f t="shared" si="371"/>
        <v>0.00075-5.76729964363391i</v>
      </c>
      <c r="M1295" s="57" t="str">
        <f t="shared" si="372"/>
        <v>0.00075-0.908713179143995i</v>
      </c>
      <c r="N1295" s="57">
        <f t="shared" si="373"/>
        <v>91.514765665962642</v>
      </c>
      <c r="O1295" s="57">
        <f t="shared" si="374"/>
        <v>42.69503458167199</v>
      </c>
      <c r="P1295" s="371">
        <f t="shared" si="375"/>
        <v>42.69503458167199</v>
      </c>
      <c r="Q1295" s="371">
        <f t="shared" si="376"/>
        <v>-88.485234334037358</v>
      </c>
      <c r="R1295" s="12">
        <f t="shared" si="377"/>
        <v>91.514765665962642</v>
      </c>
      <c r="S1295" s="57">
        <f t="shared" si="378"/>
        <v>0.11498372500000563</v>
      </c>
      <c r="T1295" s="12">
        <f t="shared" si="361"/>
        <v>42.69503458167199</v>
      </c>
    </row>
    <row r="1296" spans="1:20" x14ac:dyDescent="0.3">
      <c r="A1296" s="57">
        <f t="shared" si="362"/>
        <v>725.20941488045571</v>
      </c>
      <c r="B1296" s="12">
        <f t="shared" si="379"/>
        <v>115.42066315500566</v>
      </c>
      <c r="C1296" s="57" t="str">
        <f t="shared" si="363"/>
        <v>3.6051514264984-135.816871023266i</v>
      </c>
      <c r="D1296" s="57" t="str">
        <f t="shared" si="364"/>
        <v>3.47083298393832-91.9285711353063i</v>
      </c>
      <c r="E1296" s="57" t="str">
        <f t="shared" si="365"/>
        <v>162.469754700811+0.0688809019428453i</v>
      </c>
      <c r="F1296" s="57" t="str">
        <f t="shared" si="366"/>
        <v>3.07957939672879-1725.36617668742i</v>
      </c>
      <c r="G1296" s="57" t="str">
        <f t="shared" si="367"/>
        <v>0.999999940624757-0.000243670348931846i</v>
      </c>
      <c r="H1296" s="57" t="str">
        <f t="shared" si="368"/>
        <v>550.075793586238-1.32993450480873i</v>
      </c>
      <c r="I1296" s="57" t="str">
        <f t="shared" si="369"/>
        <v>-4.06651078545432-6425.78855384522i</v>
      </c>
      <c r="K1296" s="57" t="str">
        <f t="shared" si="370"/>
        <v>0.00908960334446332-0.00010566065435057i</v>
      </c>
      <c r="L1296" s="57" t="str">
        <f t="shared" si="371"/>
        <v>0.00075-5.7454668695297i</v>
      </c>
      <c r="M1296" s="57" t="str">
        <f t="shared" si="372"/>
        <v>0.00075-0.905273141207408i</v>
      </c>
      <c r="N1296" s="57">
        <f t="shared" si="373"/>
        <v>91.520514104612545</v>
      </c>
      <c r="O1296" s="57">
        <f t="shared" si="374"/>
        <v>42.66213335746378</v>
      </c>
      <c r="P1296" s="371">
        <f t="shared" si="375"/>
        <v>42.66213335746378</v>
      </c>
      <c r="Q1296" s="371">
        <f t="shared" si="376"/>
        <v>-88.479485895387455</v>
      </c>
      <c r="R1296" s="12">
        <f t="shared" si="377"/>
        <v>91.520514104612545</v>
      </c>
      <c r="S1296" s="57">
        <f t="shared" si="378"/>
        <v>0.11542066315500565</v>
      </c>
      <c r="T1296" s="12">
        <f t="shared" si="361"/>
        <v>42.66213335746378</v>
      </c>
    </row>
    <row r="1297" spans="1:20" x14ac:dyDescent="0.3">
      <c r="A1297" s="57">
        <f t="shared" si="362"/>
        <v>727.96521065700153</v>
      </c>
      <c r="B1297" s="12">
        <f t="shared" si="379"/>
        <v>115.85926167499468</v>
      </c>
      <c r="C1297" s="57" t="str">
        <f t="shared" si="363"/>
        <v>3.60514769956602-135.303026982405i</v>
      </c>
      <c r="D1297" s="57" t="str">
        <f t="shared" si="364"/>
        <v>3.47083298127788-91.5805733418018i</v>
      </c>
      <c r="E1297" s="57" t="str">
        <f t="shared" si="365"/>
        <v>162.469756359151+0.0691426738238363i</v>
      </c>
      <c r="F1297" s="57" t="str">
        <f t="shared" si="366"/>
        <v>3.07957939533649-1718.83461087997i</v>
      </c>
      <c r="G1297" s="57" t="str">
        <f t="shared" si="367"/>
        <v>0.999999940172648-0.000244596296147203i</v>
      </c>
      <c r="H1297" s="57" t="str">
        <f t="shared" si="368"/>
        <v>550.076370659666-1.33499858206126i</v>
      </c>
      <c r="I1297" s="57" t="str">
        <f t="shared" si="369"/>
        <v>-4.06661897898199-6401.4699418435i</v>
      </c>
      <c r="K1297" s="57" t="str">
        <f t="shared" si="370"/>
        <v>0.00908959340346624-0.000106062041473916i</v>
      </c>
      <c r="L1297" s="57" t="str">
        <f t="shared" si="371"/>
        <v>0.00075-5.72371674589529i</v>
      </c>
      <c r="M1297" s="57" t="str">
        <f t="shared" si="372"/>
        <v>0.00075-0.901846125928882i</v>
      </c>
      <c r="N1297" s="57">
        <f t="shared" si="373"/>
        <v>91.526284299654108</v>
      </c>
      <c r="O1297" s="57">
        <f t="shared" si="374"/>
        <v>42.629232457131948</v>
      </c>
      <c r="P1297" s="371">
        <f t="shared" si="375"/>
        <v>42.629232457131948</v>
      </c>
      <c r="Q1297" s="371">
        <f t="shared" si="376"/>
        <v>-88.473715700345892</v>
      </c>
      <c r="R1297" s="12">
        <f t="shared" si="377"/>
        <v>91.526284299654108</v>
      </c>
      <c r="S1297" s="57">
        <f t="shared" si="378"/>
        <v>0.11585926167499469</v>
      </c>
      <c r="T1297" s="12">
        <f t="shared" si="361"/>
        <v>42.629232457131948</v>
      </c>
    </row>
    <row r="1298" spans="1:20" x14ac:dyDescent="0.3">
      <c r="A1298" s="57">
        <f t="shared" si="362"/>
        <v>730.73147845749816</v>
      </c>
      <c r="B1298" s="12">
        <f t="shared" si="379"/>
        <v>116.29952686935967</v>
      </c>
      <c r="C1298" s="57" t="str">
        <f t="shared" si="363"/>
        <v>3.60514394426414-134.791129320299i</v>
      </c>
      <c r="D1298" s="57" t="str">
        <f t="shared" si="364"/>
        <v>3.47083297859718-91.2338929655907i</v>
      </c>
      <c r="E1298" s="57" t="str">
        <f t="shared" si="365"/>
        <v>162.469758030125+0.0694054407177353i</v>
      </c>
      <c r="F1298" s="57" t="str">
        <f t="shared" si="366"/>
        <v>3.07957939393358-1712.32777108545i</v>
      </c>
      <c r="G1298" s="57" t="str">
        <f t="shared" si="367"/>
        <v>0.999999939717097-0.000245525761960712i</v>
      </c>
      <c r="H1298" s="57" t="str">
        <f t="shared" si="368"/>
        <v>550.076952126388-1.34008202098915i</v>
      </c>
      <c r="I1298" s="57" t="str">
        <f t="shared" si="369"/>
        <v>-4.06672799654544-6377.24341713008i</v>
      </c>
      <c r="K1298" s="57" t="str">
        <f t="shared" si="370"/>
        <v>0.00908958338679738-0.000106464952456929i</v>
      </c>
      <c r="L1298" s="57" t="str">
        <f t="shared" si="371"/>
        <v>0.00075-5.70204895984785i</v>
      </c>
      <c r="M1298" s="57" t="str">
        <f t="shared" si="372"/>
        <v>0.00075-0.898432084009643i</v>
      </c>
      <c r="N1298" s="57">
        <f t="shared" si="373"/>
        <v>91.532076332760397</v>
      </c>
      <c r="O1298" s="57">
        <f t="shared" si="374"/>
        <v>42.596331883134638</v>
      </c>
      <c r="P1298" s="371">
        <f t="shared" si="375"/>
        <v>42.596331883134638</v>
      </c>
      <c r="Q1298" s="371">
        <f t="shared" si="376"/>
        <v>-88.467923667239603</v>
      </c>
      <c r="R1298" s="12">
        <f t="shared" si="377"/>
        <v>91.532076332760397</v>
      </c>
      <c r="S1298" s="57">
        <f t="shared" si="378"/>
        <v>0.11629952686935967</v>
      </c>
      <c r="T1298" s="12">
        <f t="shared" si="361"/>
        <v>42.596331883134638</v>
      </c>
    </row>
    <row r="1299" spans="1:20" x14ac:dyDescent="0.3">
      <c r="A1299" s="57">
        <f t="shared" si="362"/>
        <v>733.50825807563672</v>
      </c>
      <c r="B1299" s="12">
        <f t="shared" si="379"/>
        <v>116.74146507146324</v>
      </c>
      <c r="C1299" s="57" t="str">
        <f t="shared" si="363"/>
        <v>3.60514016037686-134.281170673123i</v>
      </c>
      <c r="D1299" s="57" t="str">
        <f t="shared" si="364"/>
        <v>3.47083297589606-90.8885250195592i</v>
      </c>
      <c r="E1299" s="57" t="str">
        <f t="shared" si="365"/>
        <v>162.469759713829+0.0696692064087866i</v>
      </c>
      <c r="F1299" s="57" t="str">
        <f t="shared" si="366"/>
        <v>3.07957939251999-1705.84556370079i</v>
      </c>
      <c r="G1299" s="57" t="str">
        <f t="shared" si="367"/>
        <v>0.999999939258076-0.000246458759743034i</v>
      </c>
      <c r="H1299" s="57" t="str">
        <f t="shared" si="368"/>
        <v>550.077538019839-1.3451848965191i</v>
      </c>
      <c r="I1299" s="57" t="str">
        <f t="shared" si="369"/>
        <v>-4.06683784441816-6353.10863119819i</v>
      </c>
      <c r="K1299" s="57" t="str">
        <f t="shared" si="370"/>
        <v>0.009089573293881-0.000106869393074134i</v>
      </c>
      <c r="L1299" s="57" t="str">
        <f t="shared" si="371"/>
        <v>0.00075-5.68046319968904i</v>
      </c>
      <c r="M1299" s="57" t="str">
        <f t="shared" si="372"/>
        <v>0.00075-0.895030966337559i</v>
      </c>
      <c r="N1299" s="57">
        <f t="shared" si="373"/>
        <v>91.537890285903259</v>
      </c>
      <c r="O1299" s="57">
        <f t="shared" si="374"/>
        <v>42.563431637948852</v>
      </c>
      <c r="P1299" s="371">
        <f t="shared" si="375"/>
        <v>42.563431637948852</v>
      </c>
      <c r="Q1299" s="371">
        <f t="shared" si="376"/>
        <v>-88.462109714096741</v>
      </c>
      <c r="R1299" s="12">
        <f t="shared" si="377"/>
        <v>91.537890285903259</v>
      </c>
      <c r="S1299" s="57">
        <f t="shared" si="378"/>
        <v>0.11674146507146324</v>
      </c>
      <c r="T1299" s="12">
        <f t="shared" si="361"/>
        <v>42.563431637948852</v>
      </c>
    </row>
    <row r="1300" spans="1:20" x14ac:dyDescent="0.3">
      <c r="A1300" s="57">
        <f t="shared" si="362"/>
        <v>736.29558945632414</v>
      </c>
      <c r="B1300" s="12">
        <f t="shared" si="379"/>
        <v>117.1850826387348</v>
      </c>
      <c r="C1300" s="57" t="str">
        <f t="shared" si="363"/>
        <v>3.60513634768662-133.773143704939i</v>
      </c>
      <c r="D1300" s="57" t="str">
        <f t="shared" si="364"/>
        <v>3.47083297317437-90.5444645354736i</v>
      </c>
      <c r="E1300" s="57" t="str">
        <f t="shared" si="365"/>
        <v>162.469761410357+0.0699339746956581i</v>
      </c>
      <c r="F1300" s="57" t="str">
        <f t="shared" si="366"/>
        <v>3.07957939109563-1699.38789547725i</v>
      </c>
      <c r="G1300" s="57" t="str">
        <f t="shared" si="367"/>
        <v>0.99999993879556-0.000247395302915633i</v>
      </c>
      <c r="H1300" s="57" t="str">
        <f t="shared" si="368"/>
        <v>550.078128373712-1.3503072838785i</v>
      </c>
      <c r="I1300" s="57" t="str">
        <f t="shared" si="369"/>
        <v>-4.06694852892698-6329.06523686069i</v>
      </c>
      <c r="K1300" s="57" t="str">
        <f t="shared" si="370"/>
        <v>0.0090895631241369-0.00010727536912181i</v>
      </c>
      <c r="L1300" s="57" t="str">
        <f t="shared" si="371"/>
        <v>0.00075-5.65895915490041i</v>
      </c>
      <c r="M1300" s="57" t="str">
        <f t="shared" si="372"/>
        <v>0.00075-0.891642723986413i</v>
      </c>
      <c r="N1300" s="57">
        <f t="shared" si="373"/>
        <v>91.543726241354648</v>
      </c>
      <c r="O1300" s="57">
        <f t="shared" si="374"/>
        <v>42.530531724069903</v>
      </c>
      <c r="P1300" s="371">
        <f t="shared" si="375"/>
        <v>42.530531724069903</v>
      </c>
      <c r="Q1300" s="371">
        <f t="shared" si="376"/>
        <v>-88.456273758645352</v>
      </c>
      <c r="R1300" s="12">
        <f t="shared" si="377"/>
        <v>91.543726241354648</v>
      </c>
      <c r="S1300" s="57">
        <f t="shared" si="378"/>
        <v>0.1171850826387348</v>
      </c>
      <c r="T1300" s="12">
        <f t="shared" si="361"/>
        <v>42.530531724069903</v>
      </c>
    </row>
    <row r="1301" spans="1:20" x14ac:dyDescent="0.3">
      <c r="A1301" s="57">
        <f t="shared" si="362"/>
        <v>739.09351269625813</v>
      </c>
      <c r="B1301" s="12">
        <f t="shared" si="379"/>
        <v>117.630385952762</v>
      </c>
      <c r="C1301" s="57" t="str">
        <f t="shared" si="363"/>
        <v>3.60513250597432-133.267041107602i</v>
      </c>
      <c r="D1301" s="57" t="str">
        <f t="shared" si="364"/>
        <v>3.47083297043197-90.2017065639083i</v>
      </c>
      <c r="E1301" s="57" t="str">
        <f t="shared" si="365"/>
        <v>162.469763119811+0.070199749391488i</v>
      </c>
      <c r="F1301" s="57" t="str">
        <f t="shared" si="366"/>
        <v>3.07957938966043-1692.95467351912i</v>
      </c>
      <c r="G1301" s="57" t="str">
        <f t="shared" si="367"/>
        <v>0.999999938329523-0.000248335404950979i</v>
      </c>
      <c r="H1301" s="57" t="str">
        <f t="shared" si="368"/>
        <v>550.078723221967-1.35544925859626i</v>
      </c>
      <c r="I1301" s="57" t="str">
        <f t="shared" si="369"/>
        <v>-4.06706005644676-6305.11288824537i</v>
      </c>
      <c r="K1301" s="57" t="str">
        <f t="shared" si="370"/>
        <v>0.00908955287698031-0.000107682886418074i</v>
      </c>
      <c r="L1301" s="57" t="str">
        <f t="shared" si="371"/>
        <v>0.00075-5.63753651613909i</v>
      </c>
      <c r="M1301" s="57" t="str">
        <f t="shared" si="372"/>
        <v>0.00075-0.888267308215193i</v>
      </c>
      <c r="N1301" s="57">
        <f t="shared" si="373"/>
        <v>91.549584281687402</v>
      </c>
      <c r="O1301" s="57">
        <f t="shared" si="374"/>
        <v>42.497632144012329</v>
      </c>
      <c r="P1301" s="371">
        <f t="shared" si="375"/>
        <v>42.497632144012329</v>
      </c>
      <c r="Q1301" s="371">
        <f t="shared" si="376"/>
        <v>-88.450415718312598</v>
      </c>
      <c r="R1301" s="12">
        <f t="shared" si="377"/>
        <v>91.549584281687402</v>
      </c>
      <c r="S1301" s="57">
        <f t="shared" si="378"/>
        <v>0.117630385952762</v>
      </c>
      <c r="T1301" s="12">
        <f t="shared" si="361"/>
        <v>42.497632144012329</v>
      </c>
    </row>
    <row r="1302" spans="1:20" x14ac:dyDescent="0.3">
      <c r="A1302" s="57">
        <f t="shared" si="362"/>
        <v>741.90206804450395</v>
      </c>
      <c r="B1302" s="12">
        <f t="shared" si="379"/>
        <v>118.07738141938249</v>
      </c>
      <c r="C1302" s="57" t="str">
        <f t="shared" si="363"/>
        <v>3.60512863501909-132.762855600648i</v>
      </c>
      <c r="D1302" s="57" t="str">
        <f t="shared" si="364"/>
        <v>3.47083296766868-89.8602461741748i</v>
      </c>
      <c r="E1302" s="57" t="str">
        <f t="shared" si="365"/>
        <v>162.469764842288+0.0704665343239405i</v>
      </c>
      <c r="F1302" s="57" t="str">
        <f t="shared" si="366"/>
        <v>3.07957938821432-1686.54580528233i</v>
      </c>
      <c r="G1302" s="57" t="str">
        <f t="shared" si="367"/>
        <v>0.999999937859937-0.000249279079372734i</v>
      </c>
      <c r="H1302" s="57" t="str">
        <f t="shared" si="368"/>
        <v>550.07932259881-1.36061089650421i</v>
      </c>
      <c r="I1302" s="57" t="str">
        <f t="shared" si="369"/>
        <v>-4.06717243340173-6281.2512407895i</v>
      </c>
      <c r="K1302" s="57" t="str">
        <f t="shared" si="370"/>
        <v>0.00908954255182219-0.000108091950802963i</v>
      </c>
      <c r="L1302" s="57" t="str">
        <f t="shared" si="371"/>
        <v>0.00075-5.6161949752332i</v>
      </c>
      <c r="M1302" s="57" t="str">
        <f t="shared" si="372"/>
        <v>0.00075-0.884904670467416i</v>
      </c>
      <c r="N1302" s="57">
        <f t="shared" si="373"/>
        <v>91.555464489776327</v>
      </c>
      <c r="O1302" s="57">
        <f t="shared" si="374"/>
        <v>42.464732900309585</v>
      </c>
      <c r="P1302" s="371">
        <f t="shared" si="375"/>
        <v>42.464732900309585</v>
      </c>
      <c r="Q1302" s="371">
        <f t="shared" si="376"/>
        <v>-88.444535510223673</v>
      </c>
      <c r="R1302" s="12">
        <f t="shared" si="377"/>
        <v>91.555464489776327</v>
      </c>
      <c r="S1302" s="57">
        <f t="shared" si="378"/>
        <v>0.1180773814193825</v>
      </c>
      <c r="T1302" s="12">
        <f t="shared" si="361"/>
        <v>42.464732900309585</v>
      </c>
    </row>
    <row r="1303" spans="1:20" x14ac:dyDescent="0.3">
      <c r="A1303" s="57">
        <f t="shared" si="362"/>
        <v>744.72129590307304</v>
      </c>
      <c r="B1303" s="12">
        <f t="shared" si="379"/>
        <v>118.52607546877614</v>
      </c>
      <c r="C1303" s="57" t="str">
        <f t="shared" si="363"/>
        <v>3.60512473459837-132.26057993119i</v>
      </c>
      <c r="D1303" s="57" t="str">
        <f t="shared" si="364"/>
        <v>3.47083296488433-89.5200784542508i</v>
      </c>
      <c r="E1303" s="57" t="str">
        <f t="shared" si="365"/>
        <v>162.469766577887+0.0707343333352649i</v>
      </c>
      <c r="F1303" s="57" t="str">
        <f t="shared" si="366"/>
        <v>3.07957938675718-1680.16119857316i</v>
      </c>
      <c r="G1303" s="57" t="str">
        <f t="shared" si="367"/>
        <v>0.999999937386775-0.000250226339755954i</v>
      </c>
      <c r="H1303" s="57" t="str">
        <f t="shared" si="368"/>
        <v>550.079926538707-1.36579227373777i</v>
      </c>
      <c r="I1303" s="57" t="str">
        <f t="shared" si="369"/>
        <v>-4.06728566625858-6257.47995123516i</v>
      </c>
      <c r="K1303" s="57" t="str">
        <f t="shared" si="370"/>
        <v>0.00908953214806907-0.000108502568138521i</v>
      </c>
      <c r="L1303" s="57" t="str">
        <f t="shared" si="371"/>
        <v>0.00075-5.59493422517752i</v>
      </c>
      <c r="M1303" s="57" t="str">
        <f t="shared" si="372"/>
        <v>0.00075-0.88155476237041i</v>
      </c>
      <c r="N1303" s="57">
        <f t="shared" si="373"/>
        <v>91.56136694879919</v>
      </c>
      <c r="O1303" s="57">
        <f t="shared" si="374"/>
        <v>42.431833995514225</v>
      </c>
      <c r="P1303" s="371">
        <f t="shared" si="375"/>
        <v>42.431833995514225</v>
      </c>
      <c r="Q1303" s="371">
        <f t="shared" si="376"/>
        <v>-88.43863305120081</v>
      </c>
      <c r="R1303" s="12">
        <f t="shared" si="377"/>
        <v>91.56136694879919</v>
      </c>
      <c r="S1303" s="57">
        <f t="shared" si="378"/>
        <v>0.11852607546877614</v>
      </c>
      <c r="T1303" s="12">
        <f t="shared" si="361"/>
        <v>42.431833995514225</v>
      </c>
    </row>
    <row r="1304" spans="1:20" x14ac:dyDescent="0.3">
      <c r="A1304" s="57">
        <f t="shared" si="362"/>
        <v>747.55123682750468</v>
      </c>
      <c r="B1304" s="12">
        <f t="shared" si="379"/>
        <v>118.97647455555749</v>
      </c>
      <c r="C1304" s="57" t="str">
        <f t="shared" si="363"/>
        <v>3.605120804488-131.760206873815i</v>
      </c>
      <c r="D1304" s="57" t="str">
        <f t="shared" si="364"/>
        <v>3.47083296207881-89.1811985107094i</v>
      </c>
      <c r="E1304" s="57" t="str">
        <f t="shared" si="365"/>
        <v>162.469768326706+0.0710031502823446i</v>
      </c>
      <c r="F1304" s="57" t="str">
        <f t="shared" si="366"/>
        <v>3.07957938528894-1673.80076154691i</v>
      </c>
      <c r="G1304" s="57" t="str">
        <f t="shared" si="367"/>
        <v>0.99999993691001-0.000251177199727274i</v>
      </c>
      <c r="H1304" s="57" t="str">
        <f t="shared" si="368"/>
        <v>550.080535076388-1.37099346673847i</v>
      </c>
      <c r="I1304" s="57" t="str">
        <f t="shared" si="369"/>
        <v>-4.06739976153993-6233.79867762433i</v>
      </c>
      <c r="K1304" s="57" t="str">
        <f t="shared" si="370"/>
        <v>0.00908952166512287-0.000108914744308869i</v>
      </c>
      <c r="L1304" s="57" t="str">
        <f t="shared" si="371"/>
        <v>0.00075-5.57375396012904i</v>
      </c>
      <c r="M1304" s="57" t="str">
        <f t="shared" si="372"/>
        <v>0.00075-0.878217535734614i</v>
      </c>
      <c r="N1304" s="57">
        <f t="shared" si="373"/>
        <v>91.567291742237757</v>
      </c>
      <c r="O1304" s="57">
        <f t="shared" si="374"/>
        <v>42.398935432198137</v>
      </c>
      <c r="P1304" s="371">
        <f t="shared" si="375"/>
        <v>42.398935432198137</v>
      </c>
      <c r="Q1304" s="371">
        <f t="shared" si="376"/>
        <v>-88.432708257762243</v>
      </c>
      <c r="R1304" s="12">
        <f t="shared" si="377"/>
        <v>91.567291742237757</v>
      </c>
      <c r="S1304" s="57">
        <f t="shared" si="378"/>
        <v>0.11897647455555749</v>
      </c>
      <c r="T1304" s="12">
        <f t="shared" si="361"/>
        <v>42.398935432198137</v>
      </c>
    </row>
    <row r="1305" spans="1:20" x14ac:dyDescent="0.3">
      <c r="A1305" s="57">
        <f t="shared" si="362"/>
        <v>750.39193152744929</v>
      </c>
      <c r="B1305" s="12">
        <f t="shared" si="379"/>
        <v>119.42858515886861</v>
      </c>
      <c r="C1305" s="57" t="str">
        <f t="shared" si="363"/>
        <v>3.60511684446203-131.261729230481i</v>
      </c>
      <c r="D1305" s="57" t="str">
        <f t="shared" si="364"/>
        <v>3.47083295925191-88.8436014686489i</v>
      </c>
      <c r="E1305" s="57" t="str">
        <f t="shared" si="365"/>
        <v>162.46977008885+0.0712729890367671i</v>
      </c>
      <c r="F1305" s="57" t="str">
        <f t="shared" si="366"/>
        <v>3.07957938380952-1667.46440270655i</v>
      </c>
      <c r="G1305" s="57" t="str">
        <f t="shared" si="367"/>
        <v>0.999999936429615-0.000252131672965115i</v>
      </c>
      <c r="H1305" s="57" t="str">
        <f t="shared" si="368"/>
        <v>550.081148246859-1.37621455225467i</v>
      </c>
      <c r="I1305" s="57" t="str">
        <f t="shared" si="369"/>
        <v>-4.06751472581724-6210.20707929393i</v>
      </c>
      <c r="K1305" s="57" t="str">
        <f t="shared" si="370"/>
        <v>0.00908951110238084-0.000109328485220291i</v>
      </c>
      <c r="L1305" s="57" t="str">
        <f t="shared" si="371"/>
        <v>0.00075-5.55265387540251i</v>
      </c>
      <c r="M1305" s="57" t="str">
        <f t="shared" si="372"/>
        <v>0.00075-0.874892942552917i</v>
      </c>
      <c r="N1305" s="57">
        <f t="shared" si="373"/>
        <v>91.573238953878828</v>
      </c>
      <c r="O1305" s="57">
        <f t="shared" si="374"/>
        <v>42.366037212952754</v>
      </c>
      <c r="P1305" s="371">
        <f t="shared" si="375"/>
        <v>42.366037212952754</v>
      </c>
      <c r="Q1305" s="371">
        <f t="shared" si="376"/>
        <v>-88.426761046121172</v>
      </c>
      <c r="R1305" s="12">
        <f t="shared" si="377"/>
        <v>91.573238953878828</v>
      </c>
      <c r="S1305" s="57">
        <f t="shared" si="378"/>
        <v>0.11942858515886862</v>
      </c>
      <c r="T1305" s="12">
        <f t="shared" si="361"/>
        <v>42.366037212952754</v>
      </c>
    </row>
    <row r="1306" spans="1:20" x14ac:dyDescent="0.3">
      <c r="A1306" s="57">
        <f t="shared" si="362"/>
        <v>753.24342086725358</v>
      </c>
      <c r="B1306" s="12">
        <f t="shared" si="379"/>
        <v>119.88241378247231</v>
      </c>
      <c r="C1306" s="57" t="str">
        <f t="shared" si="363"/>
        <v>3.60511285429282-130.765139830409i</v>
      </c>
      <c r="D1306" s="57" t="str">
        <f t="shared" si="364"/>
        <v>3.47083295640349-88.5072824716223i</v>
      </c>
      <c r="E1306" s="57" t="str">
        <f t="shared" si="365"/>
        <v>162.469771864417+0.0715438534848594i</v>
      </c>
      <c r="F1306" s="57" t="str">
        <f t="shared" si="366"/>
        <v>3.07957938231883-1661.15203090143i</v>
      </c>
      <c r="G1306" s="57" t="str">
        <f t="shared" si="367"/>
        <v>0.999999935945563-0.000253089773199873i</v>
      </c>
      <c r="H1306" s="57" t="str">
        <f t="shared" si="368"/>
        <v>550.081766085374-1.38145560734267i</v>
      </c>
      <c r="I1306" s="57" t="str">
        <f t="shared" si="369"/>
        <v>-4.06763056570932-6186.70481687073i</v>
      </c>
      <c r="K1306" s="57" t="str">
        <f t="shared" si="370"/>
        <v>0.00908950045923591-0.000109743796801323i</v>
      </c>
      <c r="L1306" s="57" t="str">
        <f t="shared" si="371"/>
        <v>0.00075-5.53163366746614i</v>
      </c>
      <c r="M1306" s="57" t="str">
        <f t="shared" si="372"/>
        <v>0.00075-0.871580934999917i</v>
      </c>
      <c r="N1306" s="57">
        <f t="shared" si="373"/>
        <v>91.579208667815209</v>
      </c>
      <c r="O1306" s="57">
        <f t="shared" si="374"/>
        <v>42.333139340388925</v>
      </c>
      <c r="P1306" s="371">
        <f t="shared" si="375"/>
        <v>42.333139340388925</v>
      </c>
      <c r="Q1306" s="371">
        <f t="shared" si="376"/>
        <v>-88.420791332184791</v>
      </c>
      <c r="R1306" s="12">
        <f t="shared" si="377"/>
        <v>91.579208667815209</v>
      </c>
      <c r="S1306" s="57">
        <f t="shared" si="378"/>
        <v>0.11988241378247232</v>
      </c>
      <c r="T1306" s="12">
        <f t="shared" si="361"/>
        <v>42.333139340388925</v>
      </c>
    </row>
    <row r="1307" spans="1:20" x14ac:dyDescent="0.3">
      <c r="A1307" s="57">
        <f t="shared" si="362"/>
        <v>756.10574586654911</v>
      </c>
      <c r="B1307" s="12">
        <f t="shared" si="379"/>
        <v>120.33796695484571</v>
      </c>
      <c r="C1307" s="57" t="str">
        <f t="shared" si="363"/>
        <v>3.60510883375101-130.270431529987i</v>
      </c>
      <c r="D1307" s="57" t="str">
        <f t="shared" si="364"/>
        <v>3.47083295353338-88.1722366815683i</v>
      </c>
      <c r="E1307" s="57" t="str">
        <f t="shared" si="365"/>
        <v>162.469773653512+0.0718157475277659i</v>
      </c>
      <c r="F1307" s="57" t="str">
        <f t="shared" si="366"/>
        <v>3.07957938081681-1654.86355532596i</v>
      </c>
      <c r="G1307" s="57" t="str">
        <f t="shared" si="367"/>
        <v>0.999999935457824-0.000254051514214122i</v>
      </c>
      <c r="H1307" s="57" t="str">
        <f t="shared" si="368"/>
        <v>550.08238862747-1.38671670936851i</v>
      </c>
      <c r="I1307" s="57" t="str">
        <f t="shared" si="369"/>
        <v>-4.06774728788676-6163.29155226679i</v>
      </c>
      <c r="K1307" s="57" t="str">
        <f t="shared" si="370"/>
        <v>0.00908948973507617-0.000110160685002825i</v>
      </c>
      <c r="L1307" s="57" t="str">
        <f t="shared" si="371"/>
        <v>0.00075-5.51069303393717i</v>
      </c>
      <c r="M1307" s="57" t="str">
        <f t="shared" si="372"/>
        <v>0.00075-0.868281465431276i</v>
      </c>
      <c r="N1307" s="57">
        <f t="shared" si="373"/>
        <v>91.585200968446742</v>
      </c>
      <c r="O1307" s="57">
        <f t="shared" si="374"/>
        <v>42.300241817137461</v>
      </c>
      <c r="P1307" s="371">
        <f t="shared" si="375"/>
        <v>42.300241817137461</v>
      </c>
      <c r="Q1307" s="371">
        <f t="shared" si="376"/>
        <v>-88.414799031553258</v>
      </c>
      <c r="R1307" s="12">
        <f t="shared" si="377"/>
        <v>91.585200968446742</v>
      </c>
      <c r="S1307" s="57">
        <f t="shared" si="378"/>
        <v>0.12033796695484571</v>
      </c>
      <c r="T1307" s="12">
        <f t="shared" si="361"/>
        <v>42.300241817137461</v>
      </c>
    </row>
    <row r="1308" spans="1:20" x14ac:dyDescent="0.3">
      <c r="A1308" s="57">
        <f t="shared" si="362"/>
        <v>758.97894770084201</v>
      </c>
      <c r="B1308" s="12">
        <f t="shared" si="379"/>
        <v>120.79525122927413</v>
      </c>
      <c r="C1308" s="57" t="str">
        <f t="shared" si="363"/>
        <v>3.60510478260552-129.777597212661i</v>
      </c>
      <c r="D1308" s="57" t="str">
        <f t="shared" si="364"/>
        <v>3.47083295064142-87.8384592787404i</v>
      </c>
      <c r="E1308" s="57" t="str">
        <f t="shared" si="365"/>
        <v>162.469775456236+0.0720886750814894i</v>
      </c>
      <c r="F1308" s="57" t="str">
        <f t="shared" si="366"/>
        <v>3.07957937930335-1648.59888551831i</v>
      </c>
      <c r="G1308" s="57" t="str">
        <f t="shared" si="367"/>
        <v>0.999999934966372-0.000255016909842807i</v>
      </c>
      <c r="H1308" s="57" t="str">
        <f t="shared" si="368"/>
        <v>550.083015908938-1.39199793600917i</v>
      </c>
      <c r="I1308" s="57" t="str">
        <f t="shared" si="369"/>
        <v>-4.06786489907145-6139.96694867425i</v>
      </c>
      <c r="K1308" s="57" t="str">
        <f t="shared" si="370"/>
        <v>0.00908947892928527-0.000110579155798069i</v>
      </c>
      <c r="L1308" s="57" t="str">
        <f t="shared" si="371"/>
        <v>0.00075-5.48983167357759i</v>
      </c>
      <c r="M1308" s="57" t="str">
        <f t="shared" si="372"/>
        <v>0.00075-0.864994486383024i</v>
      </c>
      <c r="N1308" s="57">
        <f t="shared" si="373"/>
        <v>91.591215940481405</v>
      </c>
      <c r="O1308" s="57">
        <f t="shared" si="374"/>
        <v>42.267344645848993</v>
      </c>
      <c r="P1308" s="371">
        <f t="shared" si="375"/>
        <v>42.267344645848993</v>
      </c>
      <c r="Q1308" s="371">
        <f t="shared" si="376"/>
        <v>-88.408784059518595</v>
      </c>
      <c r="R1308" s="12">
        <f t="shared" si="377"/>
        <v>91.591215940481405</v>
      </c>
      <c r="S1308" s="57">
        <f t="shared" si="378"/>
        <v>0.12079525122927413</v>
      </c>
      <c r="T1308" s="12">
        <f t="shared" si="361"/>
        <v>42.267344645848993</v>
      </c>
    </row>
    <row r="1309" spans="1:20" x14ac:dyDescent="0.3">
      <c r="A1309" s="57">
        <f t="shared" si="362"/>
        <v>761.86306770210524</v>
      </c>
      <c r="B1309" s="12">
        <f t="shared" si="379"/>
        <v>121.25427318394537</v>
      </c>
      <c r="C1309" s="57" t="str">
        <f t="shared" si="363"/>
        <v>3.6051007006234-129.286629788833i</v>
      </c>
      <c r="D1309" s="57" t="str">
        <f t="shared" si="364"/>
        <v>3.47083294772744-87.5059454616387i</v>
      </c>
      <c r="E1309" s="57" t="str">
        <f t="shared" si="365"/>
        <v>162.469777272693+0.0723626400769593i</v>
      </c>
      <c r="F1309" s="57" t="str">
        <f t="shared" si="366"/>
        <v>3.07957937777836-1642.35793135911i</v>
      </c>
      <c r="G1309" s="57" t="str">
        <f t="shared" si="367"/>
        <v>0.999999934471177-0.000255985973973446i</v>
      </c>
      <c r="H1309" s="57" t="str">
        <f t="shared" si="368"/>
        <v>550.083647965862-1.39729936525404i</v>
      </c>
      <c r="I1309" s="57" t="str">
        <f t="shared" si="369"/>
        <v>-4.06798340603695-6116.73067056093i</v>
      </c>
      <c r="K1309" s="57" t="str">
        <f t="shared" si="370"/>
        <v>0.00908946804124193-0.000110999215182822i</v>
      </c>
      <c r="L1309" s="57" t="str">
        <f t="shared" si="371"/>
        <v>0.00075-5.46904928628969i</v>
      </c>
      <c r="M1309" s="57" t="str">
        <f t="shared" si="372"/>
        <v>0.00075-0.861719950570851i</v>
      </c>
      <c r="N1309" s="57">
        <f t="shared" si="373"/>
        <v>91.59725366893619</v>
      </c>
      <c r="O1309" s="57">
        <f t="shared" si="374"/>
        <v>42.234447829193996</v>
      </c>
      <c r="P1309" s="371">
        <f t="shared" si="375"/>
        <v>42.234447829193996</v>
      </c>
      <c r="Q1309" s="371">
        <f t="shared" si="376"/>
        <v>-88.40274633106381</v>
      </c>
      <c r="R1309" s="12">
        <f t="shared" si="377"/>
        <v>91.59725366893619</v>
      </c>
      <c r="S1309" s="57">
        <f t="shared" si="378"/>
        <v>0.12125427318394537</v>
      </c>
      <c r="T1309" s="12">
        <f t="shared" si="361"/>
        <v>42.234447829193996</v>
      </c>
    </row>
    <row r="1310" spans="1:20" x14ac:dyDescent="0.3">
      <c r="A1310" s="57">
        <f t="shared" si="362"/>
        <v>764.75814735937331</v>
      </c>
      <c r="B1310" s="12">
        <f t="shared" si="379"/>
        <v>121.71503942204437</v>
      </c>
      <c r="C1310" s="57" t="str">
        <f t="shared" si="363"/>
        <v>3.60509658757005-128.797522195762i</v>
      </c>
      <c r="D1310" s="57" t="str">
        <f t="shared" si="364"/>
        <v>3.47083294479127-87.1746904469403i</v>
      </c>
      <c r="E1310" s="57" t="str">
        <f t="shared" si="365"/>
        <v>162.469779102989+0.0726376464600757i</v>
      </c>
      <c r="F1310" s="57" t="str">
        <f t="shared" si="366"/>
        <v>3.07957937624176-1636.14060307013i</v>
      </c>
      <c r="G1310" s="57" t="str">
        <f t="shared" si="367"/>
        <v>0.999999933972212-0.000256958720546332i</v>
      </c>
      <c r="H1310" s="57" t="str">
        <f t="shared" si="368"/>
        <v>550.084284834587-1.40262107540611i</v>
      </c>
      <c r="I1310" s="57" t="str">
        <f t="shared" si="369"/>
        <v>-4.06810281560727-6093.58238366503i</v>
      </c>
      <c r="K1310" s="57" t="str">
        <f t="shared" si="370"/>
        <v>0.00908945707032028-0.000111420869175426i</v>
      </c>
      <c r="L1310" s="57" t="str">
        <f t="shared" si="371"/>
        <v>0.00075-5.44834557311184i</v>
      </c>
      <c r="M1310" s="57" t="str">
        <f t="shared" si="372"/>
        <v>0.00075-0.858457810889471i</v>
      </c>
      <c r="N1310" s="57">
        <f t="shared" si="373"/>
        <v>91.603314239138314</v>
      </c>
      <c r="O1310" s="57">
        <f t="shared" si="374"/>
        <v>42.201551369863289</v>
      </c>
      <c r="P1310" s="371">
        <f t="shared" si="375"/>
        <v>42.201551369863289</v>
      </c>
      <c r="Q1310" s="371">
        <f t="shared" si="376"/>
        <v>-88.396685760861686</v>
      </c>
      <c r="R1310" s="12">
        <f t="shared" si="377"/>
        <v>91.603314239138314</v>
      </c>
      <c r="S1310" s="57">
        <f t="shared" si="378"/>
        <v>0.12171503942204437</v>
      </c>
      <c r="T1310" s="12">
        <f t="shared" si="361"/>
        <v>42.201551369863289</v>
      </c>
    </row>
    <row r="1311" spans="1:20" x14ac:dyDescent="0.3">
      <c r="A1311" s="57">
        <f t="shared" si="362"/>
        <v>767.66422831933892</v>
      </c>
      <c r="B1311" s="12">
        <f t="shared" si="379"/>
        <v>122.17755657184814</v>
      </c>
      <c r="C1311" s="57" t="str">
        <f t="shared" si="363"/>
        <v>3.60509244320904-128.310267397464i</v>
      </c>
      <c r="D1311" s="57" t="str">
        <f t="shared" si="364"/>
        <v>3.47083294183274-86.8446894694306i</v>
      </c>
      <c r="E1311" s="57" t="str">
        <f t="shared" si="365"/>
        <v>162.469780947228+0.0729136981917852i</v>
      </c>
      <c r="F1311" s="57" t="str">
        <f t="shared" si="366"/>
        <v>3.07957937469345-1629.94681121301i</v>
      </c>
      <c r="G1311" s="57" t="str">
        <f t="shared" si="367"/>
        <v>0.999999933469447-0.000257935163554728i</v>
      </c>
      <c r="H1311" s="57" t="str">
        <f t="shared" si="368"/>
        <v>550.084926551736-1.40796314508352i</v>
      </c>
      <c r="I1311" s="57" t="str">
        <f t="shared" si="369"/>
        <v>-4.06822313465906-6070.52175499055i</v>
      </c>
      <c r="K1311" s="57" t="str">
        <f t="shared" si="370"/>
        <v>0.00908944601588971-0.000111844123816885i</v>
      </c>
      <c r="L1311" s="57" t="str">
        <f t="shared" si="371"/>
        <v>0.00075-5.42772023621425i</v>
      </c>
      <c r="M1311" s="57" t="str">
        <f t="shared" si="372"/>
        <v>0.00075-0.855208020411906i</v>
      </c>
      <c r="N1311" s="57">
        <f t="shared" si="373"/>
        <v>91.609397736726066</v>
      </c>
      <c r="O1311" s="57">
        <f t="shared" si="374"/>
        <v>42.168655270568195</v>
      </c>
      <c r="P1311" s="371">
        <f t="shared" si="375"/>
        <v>42.168655270568195</v>
      </c>
      <c r="Q1311" s="371">
        <f t="shared" si="376"/>
        <v>-88.390602263273934</v>
      </c>
      <c r="R1311" s="12">
        <f t="shared" si="377"/>
        <v>91.609397736726066</v>
      </c>
      <c r="S1311" s="57">
        <f t="shared" si="378"/>
        <v>0.12217755657184814</v>
      </c>
      <c r="T1311" s="12">
        <f t="shared" si="361"/>
        <v>42.168655270568195</v>
      </c>
    </row>
    <row r="1312" spans="1:20" x14ac:dyDescent="0.3">
      <c r="A1312" s="57">
        <f t="shared" si="362"/>
        <v>770.58135238695252</v>
      </c>
      <c r="B1312" s="12">
        <f t="shared" si="379"/>
        <v>122.64183128682117</v>
      </c>
      <c r="C1312" s="57" t="str">
        <f t="shared" si="363"/>
        <v>3.60508826730218-127.824858384605i</v>
      </c>
      <c r="D1312" s="57" t="str">
        <f t="shared" si="364"/>
        <v>3.47083293885167-86.5159377819348i</v>
      </c>
      <c r="E1312" s="57" t="str">
        <f t="shared" si="365"/>
        <v>162.469782805518+0.0731907992481152i</v>
      </c>
      <c r="F1312" s="57" t="str">
        <f t="shared" si="366"/>
        <v>3.07957937313335-1623.77646668799i</v>
      </c>
      <c r="G1312" s="57" t="str">
        <f t="shared" si="367"/>
        <v>0.999999932962854-0.000258915317045071i</v>
      </c>
      <c r="H1312" s="57" t="str">
        <f t="shared" si="368"/>
        <v>550.085573154212-1.41332565322094i</v>
      </c>
      <c r="I1312" s="57" t="str">
        <f t="shared" si="369"/>
        <v>-4.06834437012177-6047.54845280259i</v>
      </c>
      <c r="K1312" s="57" t="str">
        <f t="shared" si="370"/>
        <v>0.0090894348773148-0.000112268985170946i</v>
      </c>
      <c r="L1312" s="57" t="str">
        <f t="shared" si="371"/>
        <v>0.00075-5.40717297889443i</v>
      </c>
      <c r="M1312" s="57" t="str">
        <f t="shared" si="372"/>
        <v>0.00075-0.851970532388827i</v>
      </c>
      <c r="N1312" s="57">
        <f t="shared" si="373"/>
        <v>91.615504247650037</v>
      </c>
      <c r="O1312" s="57">
        <f t="shared" si="374"/>
        <v>42.135759534040332</v>
      </c>
      <c r="P1312" s="371">
        <f t="shared" si="375"/>
        <v>42.135759534040332</v>
      </c>
      <c r="Q1312" s="371">
        <f t="shared" si="376"/>
        <v>-88.384495752349963</v>
      </c>
      <c r="R1312" s="12">
        <f t="shared" si="377"/>
        <v>91.615504247650037</v>
      </c>
      <c r="S1312" s="57">
        <f t="shared" si="378"/>
        <v>0.12264183128682117</v>
      </c>
      <c r="T1312" s="12">
        <f t="shared" si="361"/>
        <v>42.135759534040332</v>
      </c>
    </row>
    <row r="1313" spans="1:20" x14ac:dyDescent="0.3">
      <c r="A1313" s="57">
        <f t="shared" si="362"/>
        <v>773.50956152602294</v>
      </c>
      <c r="B1313" s="12">
        <f t="shared" si="379"/>
        <v>123.1078702457111</v>
      </c>
      <c r="C1313" s="57" t="str">
        <f t="shared" si="363"/>
        <v>3.60508405960941-127.341288174404i</v>
      </c>
      <c r="D1313" s="57" t="str">
        <f t="shared" si="364"/>
        <v>3.47083293584792-86.1884306552495i</v>
      </c>
      <c r="E1313" s="57" t="str">
        <f t="shared" si="365"/>
        <v>162.469784677965+0.0734689536202578i</v>
      </c>
      <c r="F1313" s="57" t="str">
        <f t="shared" si="366"/>
        <v>3.07957937156138-1617.62948073258i</v>
      </c>
      <c r="G1313" s="57" t="str">
        <f t="shared" si="367"/>
        <v>0.999999932452404-0.000259899195117177i</v>
      </c>
      <c r="H1313" s="57" t="str">
        <f t="shared" si="368"/>
        <v>550.086224679202-1.41870867907085i</v>
      </c>
      <c r="I1313" s="57" t="str">
        <f t="shared" si="369"/>
        <v>-4.06846652897628-6024.66214662238i</v>
      </c>
      <c r="K1313" s="57" t="str">
        <f t="shared" si="370"/>
        <v>0.00908942365395521-0.000112695459324186i</v>
      </c>
      <c r="L1313" s="57" t="str">
        <f t="shared" si="371"/>
        <v>0.00075-5.38670350557328i</v>
      </c>
      <c r="M1313" s="57" t="str">
        <f t="shared" si="372"/>
        <v>0.00075-0.848745300247887i</v>
      </c>
      <c r="N1313" s="57">
        <f t="shared" si="373"/>
        <v>91.621633858173951</v>
      </c>
      <c r="O1313" s="57">
        <f t="shared" si="374"/>
        <v>42.102864163032024</v>
      </c>
      <c r="P1313" s="371">
        <f t="shared" si="375"/>
        <v>42.102864163032024</v>
      </c>
      <c r="Q1313" s="371">
        <f t="shared" si="376"/>
        <v>-88.378366141826049</v>
      </c>
      <c r="R1313" s="12">
        <f t="shared" si="377"/>
        <v>91.621633858173951</v>
      </c>
      <c r="S1313" s="57">
        <f t="shared" si="378"/>
        <v>0.1231078702457111</v>
      </c>
      <c r="T1313" s="12">
        <f t="shared" si="361"/>
        <v>42.102864163032024</v>
      </c>
    </row>
    <row r="1314" spans="1:20" x14ac:dyDescent="0.3">
      <c r="A1314" s="57">
        <f t="shared" si="362"/>
        <v>776.44889785982184</v>
      </c>
      <c r="B1314" s="12">
        <f t="shared" si="379"/>
        <v>123.57568015264481</v>
      </c>
      <c r="C1314" s="57" t="str">
        <f t="shared" si="363"/>
        <v>3.60507981988882-126.85954981053i</v>
      </c>
      <c r="D1314" s="57" t="str">
        <f t="shared" si="364"/>
        <v>3.47083293282128-85.8621633780748i</v>
      </c>
      <c r="E1314" s="57" t="str">
        <f t="shared" si="365"/>
        <v>162.469786564676+0.0737481653146075i</v>
      </c>
      <c r="F1314" s="57" t="str">
        <f t="shared" si="366"/>
        <v>3.07957936997743-1611.50576492033i</v>
      </c>
      <c r="G1314" s="57" t="str">
        <f t="shared" si="367"/>
        <v>0.999999931938067-0.000260886811924438i</v>
      </c>
      <c r="H1314" s="57" t="str">
        <f t="shared" si="368"/>
        <v>550.086881164167-1.42411230220505i</v>
      </c>
      <c r="I1314" s="57" t="str">
        <f t="shared" si="369"/>
        <v>-4.06858961825716-6001.86250722261i</v>
      </c>
      <c r="K1314" s="57" t="str">
        <f t="shared" si="370"/>
        <v>0.0090894123451659-0.000113123552386095i</v>
      </c>
      <c r="L1314" s="57" t="str">
        <f t="shared" si="371"/>
        <v>0.00075-5.36631152179047i</v>
      </c>
      <c r="M1314" s="57" t="str">
        <f t="shared" si="372"/>
        <v>0.00075-0.845532277593035i</v>
      </c>
      <c r="N1314" s="57">
        <f t="shared" si="373"/>
        <v>91.627786654875834</v>
      </c>
      <c r="O1314" s="57">
        <f t="shared" si="374"/>
        <v>42.069969160316305</v>
      </c>
      <c r="P1314" s="371">
        <f t="shared" si="375"/>
        <v>42.069969160316305</v>
      </c>
      <c r="Q1314" s="371">
        <f t="shared" si="376"/>
        <v>-88.372213345124166</v>
      </c>
      <c r="R1314" s="12">
        <f t="shared" si="377"/>
        <v>91.627786654875834</v>
      </c>
      <c r="S1314" s="57">
        <f t="shared" si="378"/>
        <v>0.12357568015264481</v>
      </c>
      <c r="T1314" s="12">
        <f t="shared" si="361"/>
        <v>42.069969160316305</v>
      </c>
    </row>
    <row r="1315" spans="1:20" x14ac:dyDescent="0.3">
      <c r="A1315" s="57">
        <f t="shared" si="362"/>
        <v>779.39940367168924</v>
      </c>
      <c r="B1315" s="12">
        <f t="shared" si="379"/>
        <v>124.04526773722486</v>
      </c>
      <c r="C1315" s="57" t="str">
        <f t="shared" si="363"/>
        <v>3.6050755478968-126.379636363007i</v>
      </c>
      <c r="D1315" s="57" t="str">
        <f t="shared" si="364"/>
        <v>3.47083292977161-85.5371312569462i</v>
      </c>
      <c r="E1315" s="57" t="str">
        <f t="shared" si="365"/>
        <v>162.469788465761+0.0740284383528225i</v>
      </c>
      <c r="F1315" s="57" t="str">
        <f t="shared" si="366"/>
        <v>3.07957936838143-1605.40523115953i</v>
      </c>
      <c r="G1315" s="57" t="str">
        <f t="shared" si="367"/>
        <v>0.999999931419813-0.000261878181674032i</v>
      </c>
      <c r="H1315" s="57" t="str">
        <f t="shared" si="368"/>
        <v>550.087542646862-1.42953660251615i</v>
      </c>
      <c r="I1315" s="57" t="str">
        <f t="shared" si="369"/>
        <v>-4.06871364505293-5979.14920662275i</v>
      </c>
      <c r="K1315" s="57" t="str">
        <f t="shared" si="370"/>
        <v>0.00908940095029678-0.000113553270489157i</v>
      </c>
      <c r="L1315" s="57" t="str">
        <f t="shared" si="371"/>
        <v>0.00075-5.34599673420051i</v>
      </c>
      <c r="M1315" s="57" t="str">
        <f t="shared" si="372"/>
        <v>0.00075-0.842331418203858i</v>
      </c>
      <c r="N1315" s="57">
        <f t="shared" si="373"/>
        <v>91.633962724649095</v>
      </c>
      <c r="O1315" s="57">
        <f t="shared" si="374"/>
        <v>42.037074528687377</v>
      </c>
      <c r="P1315" s="371">
        <f t="shared" si="375"/>
        <v>42.037074528687377</v>
      </c>
      <c r="Q1315" s="371">
        <f t="shared" si="376"/>
        <v>-88.366037275350905</v>
      </c>
      <c r="R1315" s="12">
        <f t="shared" si="377"/>
        <v>91.633962724649095</v>
      </c>
      <c r="S1315" s="57">
        <f t="shared" si="378"/>
        <v>0.12404526773722487</v>
      </c>
      <c r="T1315" s="12">
        <f t="shared" si="361"/>
        <v>42.037074528687377</v>
      </c>
    </row>
    <row r="1316" spans="1:20" x14ac:dyDescent="0.3">
      <c r="A1316" s="57">
        <f t="shared" si="362"/>
        <v>782.36112140564171</v>
      </c>
      <c r="B1316" s="12">
        <f t="shared" si="379"/>
        <v>124.51663975462633</v>
      </c>
      <c r="C1316" s="57" t="str">
        <f t="shared" si="363"/>
        <v>3.60507124338776-125.901540928108i</v>
      </c>
      <c r="D1316" s="57" t="str">
        <f t="shared" si="364"/>
        <v>3.47083292669872-85.2133296161675i</v>
      </c>
      <c r="E1316" s="57" t="str">
        <f t="shared" si="365"/>
        <v>162.46979038133+0.0743097767718938i</v>
      </c>
      <c r="F1316" s="57" t="str">
        <f t="shared" si="366"/>
        <v>3.07957936677327-1599.32779169196i</v>
      </c>
      <c r="G1316" s="57" t="str">
        <f t="shared" si="367"/>
        <v>0.999999930897614-0.000262873318627121i</v>
      </c>
      <c r="H1316" s="57" t="str">
        <f t="shared" si="368"/>
        <v>550.088209165331-1.43498166021921i</v>
      </c>
      <c r="I1316" s="57" t="str">
        <f t="shared" si="369"/>
        <v>-4.06883861650934-5956.52191808436i</v>
      </c>
      <c r="K1316" s="57" t="str">
        <f t="shared" si="370"/>
        <v>0.00908938946869278-0.000113984619788937i</v>
      </c>
      <c r="L1316" s="57" t="str">
        <f t="shared" si="371"/>
        <v>0.00075-5.32575885056834i</v>
      </c>
      <c r="M1316" s="57" t="str">
        <f t="shared" si="372"/>
        <v>0.00075-0.83914267603493i</v>
      </c>
      <c r="N1316" s="57">
        <f t="shared" si="373"/>
        <v>91.640162154703404</v>
      </c>
      <c r="O1316" s="57">
        <f t="shared" si="374"/>
        <v>42.004180270960383</v>
      </c>
      <c r="P1316" s="371">
        <f t="shared" si="375"/>
        <v>42.004180270960383</v>
      </c>
      <c r="Q1316" s="371">
        <f t="shared" si="376"/>
        <v>-88.359837845296596</v>
      </c>
      <c r="R1316" s="12">
        <f t="shared" si="377"/>
        <v>91.640162154703404</v>
      </c>
      <c r="S1316" s="57">
        <f t="shared" si="378"/>
        <v>0.12451663975462633</v>
      </c>
      <c r="T1316" s="12">
        <f t="shared" si="361"/>
        <v>42.004180270960383</v>
      </c>
    </row>
    <row r="1317" spans="1:20" x14ac:dyDescent="0.3">
      <c r="A1317" s="57">
        <f t="shared" si="362"/>
        <v>785.33409366698322</v>
      </c>
      <c r="B1317" s="12">
        <f t="shared" si="379"/>
        <v>124.98980298569391</v>
      </c>
      <c r="C1317" s="57" t="str">
        <f t="shared" si="363"/>
        <v>3.60506690611429-125.425256628261i</v>
      </c>
      <c r="D1317" s="57" t="str">
        <f t="shared" si="364"/>
        <v>3.47083292360242-84.8907537977436i</v>
      </c>
      <c r="E1317" s="57" t="str">
        <f t="shared" si="365"/>
        <v>162.469792311493+0.0745921846241975i</v>
      </c>
      <c r="F1317" s="57" t="str">
        <f t="shared" si="366"/>
        <v>3.07957936515289-1593.2733590916i</v>
      </c>
      <c r="G1317" s="57" t="str">
        <f t="shared" si="367"/>
        <v>0.999999930371438-0.00026387223709906i</v>
      </c>
      <c r="H1317" s="57" t="str">
        <f t="shared" si="368"/>
        <v>550.088880757894-1.44044755585223i</v>
      </c>
      <c r="I1317" s="57" t="str">
        <f t="shared" si="369"/>
        <v>-4.06896453981927-5933.98031610605i</v>
      </c>
      <c r="K1317" s="57" t="str">
        <f t="shared" si="370"/>
        <v>0.00908937789969407-0.000114417606464174i</v>
      </c>
      <c r="L1317" s="57" t="str">
        <f t="shared" si="371"/>
        <v>0.00075-5.30559757976523i</v>
      </c>
      <c r="M1317" s="57" t="str">
        <f t="shared" si="372"/>
        <v>0.00075-0.835966005215109i</v>
      </c>
      <c r="N1317" s="57">
        <f t="shared" si="373"/>
        <v>91.646385032565846</v>
      </c>
      <c r="O1317" s="57">
        <f t="shared" si="374"/>
        <v>41.971286389971894</v>
      </c>
      <c r="P1317" s="371">
        <f t="shared" si="375"/>
        <v>41.971286389971894</v>
      </c>
      <c r="Q1317" s="371">
        <f t="shared" si="376"/>
        <v>-88.353614967434154</v>
      </c>
      <c r="R1317" s="12">
        <f t="shared" si="377"/>
        <v>91.646385032565846</v>
      </c>
      <c r="S1317" s="57">
        <f t="shared" si="378"/>
        <v>0.12498980298569391</v>
      </c>
      <c r="T1317" s="12">
        <f t="shared" si="361"/>
        <v>41.971286389971894</v>
      </c>
    </row>
    <row r="1318" spans="1:20" x14ac:dyDescent="0.3">
      <c r="A1318" s="57">
        <f t="shared" si="362"/>
        <v>788.31836322291781</v>
      </c>
      <c r="B1318" s="12">
        <f t="shared" si="379"/>
        <v>125.46476423703956</v>
      </c>
      <c r="C1318" s="57" t="str">
        <f t="shared" si="363"/>
        <v>3.60506253582708-124.950776611944i</v>
      </c>
      <c r="D1318" s="57" t="str">
        <f t="shared" si="364"/>
        <v>3.47083292048255-84.5693991613129i</v>
      </c>
      <c r="E1318" s="57" t="str">
        <f t="shared" si="365"/>
        <v>162.46979425636+0.07487566597755i</v>
      </c>
      <c r="F1318" s="57" t="str">
        <f t="shared" si="366"/>
        <v>3.07957936352015-1587.24184626341i</v>
      </c>
      <c r="G1318" s="57" t="str">
        <f t="shared" si="367"/>
        <v>0.999999929841255-0.000264874951459605i</v>
      </c>
      <c r="H1318" s="57" t="str">
        <f t="shared" si="368"/>
        <v>550.089557463175-1.44593437027893i</v>
      </c>
      <c r="I1318" s="57" t="str">
        <f t="shared" si="369"/>
        <v>-4.06909142223786-5911.5240764193i</v>
      </c>
      <c r="K1318" s="57" t="str">
        <f t="shared" si="370"/>
        <v>0.0090893662426356-0.000114852236716852i</v>
      </c>
      <c r="L1318" s="57" t="str">
        <f t="shared" si="371"/>
        <v>0.00075-5.28551263176453i</v>
      </c>
      <c r="M1318" s="57" t="str">
        <f t="shared" si="372"/>
        <v>0.00075-0.83280136004693i</v>
      </c>
      <c r="N1318" s="57">
        <f t="shared" si="373"/>
        <v>91.652631446082012</v>
      </c>
      <c r="O1318" s="57">
        <f t="shared" si="374"/>
        <v>41.938392888579664</v>
      </c>
      <c r="P1318" s="371">
        <f t="shared" si="375"/>
        <v>41.938392888579664</v>
      </c>
      <c r="Q1318" s="371">
        <f t="shared" si="376"/>
        <v>-88.347368553917988</v>
      </c>
      <c r="R1318" s="12">
        <f t="shared" si="377"/>
        <v>91.652631446082012</v>
      </c>
      <c r="S1318" s="57">
        <f t="shared" si="378"/>
        <v>0.12546476423703956</v>
      </c>
      <c r="T1318" s="12">
        <f t="shared" si="361"/>
        <v>41.938392888579664</v>
      </c>
    </row>
    <row r="1319" spans="1:20" x14ac:dyDescent="0.3">
      <c r="A1319" s="57">
        <f t="shared" si="362"/>
        <v>791.31397300316485</v>
      </c>
      <c r="B1319" s="12">
        <f t="shared" si="379"/>
        <v>125.94153034114031</v>
      </c>
      <c r="C1319" s="57" t="str">
        <f t="shared" si="363"/>
        <v>3.60505813227495-124.478094053595i</v>
      </c>
      <c r="D1319" s="57" t="str">
        <f t="shared" si="364"/>
        <v>3.47083291733893-84.2492610840812i</v>
      </c>
      <c r="E1319" s="57" t="str">
        <f t="shared" si="365"/>
        <v>162.469796216045+0.0751602249152704i</v>
      </c>
      <c r="F1319" s="57" t="str">
        <f t="shared" si="366"/>
        <v>3.07957936187496-1581.23316644205i</v>
      </c>
      <c r="G1319" s="57" t="str">
        <f t="shared" si="367"/>
        <v>0.999999929307036-0.000265881476133112i</v>
      </c>
      <c r="H1319" s="57" t="str">
        <f t="shared" si="368"/>
        <v>550.090239320088-1.45144218468899i</v>
      </c>
      <c r="I1319" s="57" t="str">
        <f t="shared" si="369"/>
        <v>-4.06921927106948-5889.15287598346i</v>
      </c>
      <c r="K1319" s="57" t="str">
        <f t="shared" si="370"/>
        <v>0.00908935449684733-0.000115288516772299i</v>
      </c>
      <c r="L1319" s="57" t="str">
        <f t="shared" si="371"/>
        <v>0.00075-5.26550371763749i</v>
      </c>
      <c r="M1319" s="57" t="str">
        <f t="shared" si="372"/>
        <v>0.00075-0.829648695005909i</v>
      </c>
      <c r="N1319" s="57">
        <f t="shared" si="373"/>
        <v>91.658901483416926</v>
      </c>
      <c r="O1319" s="57">
        <f t="shared" si="374"/>
        <v>41.905499769663408</v>
      </c>
      <c r="P1319" s="371">
        <f t="shared" si="375"/>
        <v>41.905499769663408</v>
      </c>
      <c r="Q1319" s="371">
        <f t="shared" si="376"/>
        <v>-88.341098516583074</v>
      </c>
      <c r="R1319" s="12">
        <f t="shared" si="377"/>
        <v>91.658901483416926</v>
      </c>
      <c r="S1319" s="57">
        <f t="shared" si="378"/>
        <v>0.12594153034114031</v>
      </c>
      <c r="T1319" s="12">
        <f t="shared" si="361"/>
        <v>41.905499769663408</v>
      </c>
    </row>
    <row r="1320" spans="1:20" x14ac:dyDescent="0.3">
      <c r="A1320" s="57">
        <f t="shared" si="362"/>
        <v>794.32096610057681</v>
      </c>
      <c r="B1320" s="12">
        <f t="shared" si="379"/>
        <v>126.42010815643664</v>
      </c>
      <c r="C1320" s="57" t="str">
        <f t="shared" si="363"/>
        <v>3.60505369520478-124.007202153505i</v>
      </c>
      <c r="D1320" s="57" t="str">
        <f t="shared" si="364"/>
        <v>3.47083291417136-83.9303349607546i</v>
      </c>
      <c r="E1320" s="57" t="str">
        <f t="shared" si="365"/>
        <v>162.46979819066+0.0754458655362441i</v>
      </c>
      <c r="F1320" s="57" t="str">
        <f t="shared" si="366"/>
        <v>3.07957936021726-1575.24723319065i</v>
      </c>
      <c r="G1320" s="57" t="str">
        <f t="shared" si="367"/>
        <v>0.999999928768748-0.000266891825598754i</v>
      </c>
      <c r="H1320" s="57" t="str">
        <f t="shared" si="368"/>
        <v>550.090926367841-1.45697108060051i</v>
      </c>
      <c r="I1320" s="57" t="str">
        <f t="shared" si="369"/>
        <v>-4.06934809367908-5866.86639298122i</v>
      </c>
      <c r="K1320" s="57" t="str">
        <f t="shared" si="370"/>
        <v>0.00908934266165416-0.000115726452879264i</v>
      </c>
      <c r="L1320" s="57" t="str">
        <f t="shared" si="371"/>
        <v>0.00075-5.24557054954923i</v>
      </c>
      <c r="M1320" s="57" t="str">
        <f t="shared" si="372"/>
        <v>0.00075-0.826507964739897i</v>
      </c>
      <c r="N1320" s="57">
        <f t="shared" si="373"/>
        <v>91.665195233056153</v>
      </c>
      <c r="O1320" s="57">
        <f t="shared" si="374"/>
        <v>41.872607036124293</v>
      </c>
      <c r="P1320" s="371">
        <f t="shared" si="375"/>
        <v>41.872607036124293</v>
      </c>
      <c r="Q1320" s="371">
        <f t="shared" si="376"/>
        <v>-88.334804766943847</v>
      </c>
      <c r="R1320" s="12">
        <f t="shared" si="377"/>
        <v>91.665195233056153</v>
      </c>
      <c r="S1320" s="57">
        <f t="shared" si="378"/>
        <v>0.12642010815643664</v>
      </c>
      <c r="T1320" s="12">
        <f t="shared" si="361"/>
        <v>41.872607036124293</v>
      </c>
    </row>
    <row r="1321" spans="1:20" x14ac:dyDescent="0.3">
      <c r="A1321" s="57">
        <f t="shared" si="362"/>
        <v>797.33938577175911</v>
      </c>
      <c r="B1321" s="12">
        <f t="shared" si="379"/>
        <v>126.9005045674311</v>
      </c>
      <c r="C1321" s="57" t="str">
        <f t="shared" si="363"/>
        <v>3.6050492243615-123.538094137724i</v>
      </c>
      <c r="D1321" s="57" t="str">
        <f t="shared" si="364"/>
        <v>3.47083291097968-83.612616203474i</v>
      </c>
      <c r="E1321" s="57" t="str">
        <f t="shared" si="365"/>
        <v>162.469800180317+0.0757325919549783i</v>
      </c>
      <c r="F1321" s="57" t="str">
        <f t="shared" si="366"/>
        <v>3.07957935854696-1569.28396039956i</v>
      </c>
      <c r="G1321" s="57" t="str">
        <f t="shared" si="367"/>
        <v>0.999999928226362-0.00026790601439072i</v>
      </c>
      <c r="H1321" s="57" t="str">
        <f t="shared" si="368"/>
        <v>550.09161864595-1.46252113986097i</v>
      </c>
      <c r="I1321" s="57" t="str">
        <f t="shared" si="369"/>
        <v>-4.06947789748707-5844.66430681408i</v>
      </c>
      <c r="K1321" s="57" t="str">
        <f t="shared" si="370"/>
        <v>0.00908933073637568-0.000116166051310005i</v>
      </c>
      <c r="L1321" s="57" t="str">
        <f t="shared" si="371"/>
        <v>0.00075-5.22571284075435i</v>
      </c>
      <c r="M1321" s="57" t="str">
        <f t="shared" si="372"/>
        <v>0.00075-0.82337912406844i</v>
      </c>
      <c r="N1321" s="57">
        <f t="shared" si="373"/>
        <v>91.671512783806918</v>
      </c>
      <c r="O1321" s="57">
        <f t="shared" si="374"/>
        <v>41.839714690885408</v>
      </c>
      <c r="P1321" s="371">
        <f t="shared" si="375"/>
        <v>41.839714690885408</v>
      </c>
      <c r="Q1321" s="371">
        <f t="shared" si="376"/>
        <v>-88.328487216193082</v>
      </c>
      <c r="R1321" s="12">
        <f t="shared" si="377"/>
        <v>91.671512783806918</v>
      </c>
      <c r="S1321" s="57">
        <f t="shared" si="378"/>
        <v>0.1269005045674311</v>
      </c>
      <c r="T1321" s="12">
        <f t="shared" si="361"/>
        <v>41.839714690885408</v>
      </c>
    </row>
    <row r="1322" spans="1:20" x14ac:dyDescent="0.3">
      <c r="A1322" s="57">
        <f t="shared" si="362"/>
        <v>800.36927543769173</v>
      </c>
      <c r="B1322" s="12">
        <f t="shared" si="379"/>
        <v>127.38272648478734</v>
      </c>
      <c r="C1322" s="57" t="str">
        <f t="shared" si="363"/>
        <v>3.60504471948823-123.07076325797i</v>
      </c>
      <c r="D1322" s="57" t="str">
        <f t="shared" si="364"/>
        <v>3.47083290776369-83.2961002417481i</v>
      </c>
      <c r="E1322" s="57" t="str">
        <f t="shared" si="365"/>
        <v>162.469802185135+0.0760204083016565i</v>
      </c>
      <c r="F1322" s="57" t="str">
        <f t="shared" si="366"/>
        <v>3.07957935686391-1563.34326228507i</v>
      </c>
      <c r="G1322" s="57" t="str">
        <f t="shared" si="367"/>
        <v>0.999999927679846-0.000268924057098433i</v>
      </c>
      <c r="H1322" s="57" t="str">
        <f t="shared" si="368"/>
        <v>550.09231619421-1.46809244464804i</v>
      </c>
      <c r="I1322" s="57" t="str">
        <f t="shared" si="369"/>
        <v>-4.06960868996299-5822.54629809722i</v>
      </c>
      <c r="K1322" s="57" t="str">
        <f t="shared" si="370"/>
        <v>0.00908931872032669-0.000116607318360389i</v>
      </c>
      <c r="L1322" s="57" t="str">
        <f t="shared" si="371"/>
        <v>0.00075-5.2059303055931i</v>
      </c>
      <c r="M1322" s="57" t="str">
        <f t="shared" si="372"/>
        <v>0.00075-0.820262127982107i</v>
      </c>
      <c r="N1322" s="57">
        <f t="shared" si="373"/>
        <v>91.677854224799034</v>
      </c>
      <c r="O1322" s="57">
        <f t="shared" si="374"/>
        <v>41.8068227368924</v>
      </c>
      <c r="P1322" s="371">
        <f t="shared" si="375"/>
        <v>41.8068227368924</v>
      </c>
      <c r="Q1322" s="371">
        <f t="shared" si="376"/>
        <v>-88.322145775200966</v>
      </c>
      <c r="R1322" s="12">
        <f t="shared" si="377"/>
        <v>91.677854224799034</v>
      </c>
      <c r="S1322" s="57">
        <f t="shared" si="378"/>
        <v>0.12738272648478735</v>
      </c>
      <c r="T1322" s="12">
        <f t="shared" si="361"/>
        <v>41.8068227368924</v>
      </c>
    </row>
    <row r="1323" spans="1:20" x14ac:dyDescent="0.3">
      <c r="A1323" s="57">
        <f t="shared" si="362"/>
        <v>803.41067868435493</v>
      </c>
      <c r="B1323" s="12">
        <f t="shared" si="379"/>
        <v>127.86678084542953</v>
      </c>
      <c r="C1323" s="57" t="str">
        <f t="shared" si="363"/>
        <v>3.60504018032595-122.605202791514i</v>
      </c>
      <c r="D1323" s="57" t="str">
        <f t="shared" si="364"/>
        <v>3.47083290452322-82.9807825223887i</v>
      </c>
      <c r="E1323" s="57" t="str">
        <f t="shared" si="365"/>
        <v>162.469804205225+0.0763093187222127i</v>
      </c>
      <c r="F1323" s="57" t="str">
        <f t="shared" si="366"/>
        <v>3.07957935516805-1557.42505338827i</v>
      </c>
      <c r="G1323" s="57" t="str">
        <f t="shared" si="367"/>
        <v>0.999999927129169-0.000269945968366755i</v>
      </c>
      <c r="H1323" s="57" t="str">
        <f t="shared" si="368"/>
        <v>550.093019052748-1.47368507747303i</v>
      </c>
      <c r="I1323" s="57" t="str">
        <f t="shared" si="369"/>
        <v>-4.06974047864622-5800.51204865584i</v>
      </c>
      <c r="K1323" s="57" t="str">
        <f t="shared" si="370"/>
        <v>0.00908930661281628-0.000117050260349949i</v>
      </c>
      <c r="L1323" s="57" t="str">
        <f t="shared" si="371"/>
        <v>0.00075-5.18622265948705i</v>
      </c>
      <c r="M1323" s="57" t="str">
        <f t="shared" si="372"/>
        <v>0.00075-0.817156931641866i</v>
      </c>
      <c r="N1323" s="57">
        <f t="shared" si="373"/>
        <v>91.68421964548611</v>
      </c>
      <c r="O1323" s="57">
        <f t="shared" si="374"/>
        <v>41.773931177112338</v>
      </c>
      <c r="P1323" s="371">
        <f t="shared" si="375"/>
        <v>41.773931177112338</v>
      </c>
      <c r="Q1323" s="371">
        <f t="shared" si="376"/>
        <v>-88.31578035451389</v>
      </c>
      <c r="R1323" s="12">
        <f t="shared" si="377"/>
        <v>91.68421964548611</v>
      </c>
      <c r="S1323" s="57">
        <f t="shared" si="378"/>
        <v>0.12786678084542952</v>
      </c>
      <c r="T1323" s="12">
        <f t="shared" si="361"/>
        <v>41.773931177112338</v>
      </c>
    </row>
    <row r="1324" spans="1:20" x14ac:dyDescent="0.3">
      <c r="A1324" s="57">
        <f t="shared" si="362"/>
        <v>806.46363926335562</v>
      </c>
      <c r="B1324" s="12">
        <f t="shared" si="379"/>
        <v>128.35267461264218</v>
      </c>
      <c r="C1324" s="57" t="str">
        <f t="shared" si="363"/>
        <v>3.6050356066139-122.141406041107i</v>
      </c>
      <c r="D1324" s="57" t="str">
        <f t="shared" si="364"/>
        <v>3.47083290125808-82.6666585094446i</v>
      </c>
      <c r="E1324" s="57" t="str">
        <f t="shared" si="365"/>
        <v>162.469806240707+0.0765993273783785i</v>
      </c>
      <c r="F1324" s="57" t="str">
        <f t="shared" si="366"/>
        <v>3.07957935345929-1551.52924857373i</v>
      </c>
      <c r="G1324" s="57" t="str">
        <f t="shared" si="367"/>
        <v>0.999999926574298-0.000270971762896195i</v>
      </c>
      <c r="H1324" s="57" t="str">
        <f t="shared" si="368"/>
        <v>550.093727261969-1.47929912118023i</v>
      </c>
      <c r="I1324" s="57" t="str">
        <f t="shared" si="369"/>
        <v>-4.06987327112415-5778.5612415196i</v>
      </c>
      <c r="K1324" s="57" t="str">
        <f t="shared" si="370"/>
        <v>0.00908929441314875-0.000117494883622005i</v>
      </c>
      <c r="L1324" s="57" t="str">
        <f t="shared" si="371"/>
        <v>0.00075-5.1665896189351i</v>
      </c>
      <c r="M1324" s="57" t="str">
        <f t="shared" si="372"/>
        <v>0.00075-0.81406349037843i</v>
      </c>
      <c r="N1324" s="57">
        <f t="shared" si="373"/>
        <v>91.690609135646454</v>
      </c>
      <c r="O1324" s="57">
        <f t="shared" si="374"/>
        <v>41.741040014535571</v>
      </c>
      <c r="P1324" s="371">
        <f t="shared" si="375"/>
        <v>41.741040014535571</v>
      </c>
      <c r="Q1324" s="371">
        <f t="shared" si="376"/>
        <v>-88.309390864353546</v>
      </c>
      <c r="R1324" s="12">
        <f t="shared" si="377"/>
        <v>91.690609135646454</v>
      </c>
      <c r="S1324" s="57">
        <f t="shared" si="378"/>
        <v>0.12835267461264219</v>
      </c>
      <c r="T1324" s="12">
        <f t="shared" ref="T1324:T1387" si="380">P1324</f>
        <v>41.741040014535571</v>
      </c>
    </row>
    <row r="1325" spans="1:20" x14ac:dyDescent="0.3">
      <c r="A1325" s="57">
        <f t="shared" ref="A1325:A1388" si="381">2*PI()*B1325</f>
        <v>809.52820109255629</v>
      </c>
      <c r="B1325" s="12">
        <f t="shared" si="379"/>
        <v>128.84041477617021</v>
      </c>
      <c r="C1325" s="57" t="str">
        <f t="shared" ref="C1325:C1388" si="382">IMPRODUCT(D1325,E1325,$C$40,,K1325,$C$41)</f>
        <v>3.60503099808908-121.679366334864i</v>
      </c>
      <c r="D1325" s="57" t="str">
        <f t="shared" ref="D1325:D1388" si="383">IMDIV(IMPRODUCT($C$37,$C$38,COMPLEX(1,A1325/$C$38)),IMSUM(-1*A1325*A1325/$C$39,COMPLEX(0,1*A1325)))</f>
        <v>3.47083289796806-82.3537236841363i</v>
      </c>
      <c r="E1325" s="57" t="str">
        <f t="shared" ref="E1325:E1388" si="384">IMDIV(IMPRODUCT(IMSUM(F1325,G1325),$C$29,H1325),IMSUM(1,I1325))</f>
        <v>162.469808291696+0.0768904384477463i</v>
      </c>
      <c r="F1325" s="57" t="str">
        <f t="shared" ref="F1325:F1388" si="385">IMDIV(IMPRODUCT($C$14,$C$15,COMPLEX(1,A1325/$C$15)),IMSUM(-1*A1325*A1325/$C$16,COMPLEX(0,A1325)))</f>
        <v>3.07957935173751-1545.65576302831i</v>
      </c>
      <c r="G1325" s="57" t="str">
        <f t="shared" ref="G1325:G1388" si="386">IMDIV(1,COMPLEX(1,A1325*$C$9*$C$10))</f>
        <v>0.999999926015203-0.000272001455443125i</v>
      </c>
      <c r="H1325" s="57" t="str">
        <f t="shared" ref="H1325:H1388" si="387">IMDIV($C$3,IMSUM(K1325,COMPLEX(0,$C$28*A1325)))</f>
        <v>550.094440862601-1.48493465894947i</v>
      </c>
      <c r="I1325" s="57" t="str">
        <f t="shared" ref="I1325:I1388" si="388">IMPRODUCT(F1325,$C$29,H1325,$C$31)</f>
        <v>-4.07000707504344-5756.69356091872i</v>
      </c>
      <c r="K1325" s="57" t="str">
        <f t="shared" ref="K1325:K1388" si="389">IF($C$26&lt;=0,IMDIV(1,IMSUM(IMDIV(1,L1325),1/$C$18)),IMDIV(1,IMSUM(IMDIV(1,L1325),1/$C$18,IMDIV(1,M1325))))</f>
        <v>0.00908928212062284-0.00011794119454373i</v>
      </c>
      <c r="L1325" s="57" t="str">
        <f t="shared" ref="L1325:L1388" si="390">IMSUM($C$21/$C$22,IMDIV(1,COMPLEX(0,$C$20*$C$22*A1325)))</f>
        <v>0.00075-5.14703090150937i</v>
      </c>
      <c r="M1325" s="57" t="str">
        <f t="shared" ref="M1325:M1388" si="391">IMSUM($C$25/$C$26,IMDIV(1,COMPLEX(0,$C$24*$C$26*A1325)))</f>
        <v>0.00075-0.810981759691601i</v>
      </c>
      <c r="N1325" s="57">
        <f t="shared" ref="N1325:N1388" si="392">ABS(R1325)</f>
        <v>91.697022785384206</v>
      </c>
      <c r="O1325" s="57">
        <f t="shared" ref="O1325:O1388" si="393">ABS(P1325)</f>
        <v>41.708149252174486</v>
      </c>
      <c r="P1325" s="371">
        <f t="shared" ref="P1325:P1388" si="394">20*LOG10(IMABS(C1325))</f>
        <v>41.708149252174486</v>
      </c>
      <c r="Q1325" s="371">
        <f t="shared" ref="Q1325:Q1388" si="395">IMARGUMENT(C1325)*180/PI()</f>
        <v>-88.302977214615794</v>
      </c>
      <c r="R1325" s="12">
        <f t="shared" ref="R1325:R1388" si="396">IF(Q1325&lt;0,Q1325+180,Q1325-180)</f>
        <v>91.697022785384206</v>
      </c>
      <c r="S1325" s="57">
        <f t="shared" ref="S1325:S1388" si="397">B1325/1000</f>
        <v>0.1288404147761702</v>
      </c>
      <c r="T1325" s="12">
        <f t="shared" si="380"/>
        <v>41.708149252174486</v>
      </c>
    </row>
    <row r="1326" spans="1:20" x14ac:dyDescent="0.3">
      <c r="A1326" s="57">
        <f t="shared" si="381"/>
        <v>812.60440825670798</v>
      </c>
      <c r="B1326" s="12">
        <f t="shared" ref="B1326:B1389" si="398">B1325*(1+B$42)</f>
        <v>129.33000835231965</v>
      </c>
      <c r="C1326" s="57" t="str">
        <f t="shared" si="382"/>
        <v>3.60502635448666-121.219077026178i</v>
      </c>
      <c r="D1326" s="57" t="str">
        <f t="shared" si="383"/>
        <v>3.470832894653-82.0419735447913i</v>
      </c>
      <c r="E1326" s="57" t="str">
        <f t="shared" si="384"/>
        <v>162.469810358311+0.0771826561238425i</v>
      </c>
      <c r="F1326" s="57" t="str">
        <f t="shared" si="385"/>
        <v>3.07957935000261-1539.80451225996i</v>
      </c>
      <c r="G1326" s="57" t="str">
        <f t="shared" si="386"/>
        <v>0.99999992545185-0.000273035060819994i</v>
      </c>
      <c r="H1326" s="57" t="str">
        <f t="shared" si="387"/>
        <v>550.09515989568-1.49059177429779i</v>
      </c>
      <c r="I1326" s="57" t="str">
        <f t="shared" si="388"/>
        <v>-4.07014189811236-5734.90869227921i</v>
      </c>
      <c r="K1326" s="57" t="str">
        <f t="shared" si="389"/>
        <v>0.00908926973453197-0.000118389199506244i</v>
      </c>
      <c r="L1326" s="57" t="str">
        <f t="shared" si="390"/>
        <v>0.00075-5.12754622585112i</v>
      </c>
      <c r="M1326" s="57" t="str">
        <f t="shared" si="391"/>
        <v>0.00075-0.80791169524965i</v>
      </c>
      <c r="N1326" s="57">
        <f t="shared" si="392"/>
        <v>91.703460685130437</v>
      </c>
      <c r="O1326" s="57">
        <f t="shared" si="393"/>
        <v>41.675258893064409</v>
      </c>
      <c r="P1326" s="371">
        <f t="shared" si="394"/>
        <v>41.675258893064409</v>
      </c>
      <c r="Q1326" s="371">
        <f t="shared" si="395"/>
        <v>-88.296539314869563</v>
      </c>
      <c r="R1326" s="12">
        <f t="shared" si="396"/>
        <v>91.703460685130437</v>
      </c>
      <c r="S1326" s="57">
        <f t="shared" si="397"/>
        <v>0.12933000835231964</v>
      </c>
      <c r="T1326" s="12">
        <f t="shared" si="380"/>
        <v>41.675258893064409</v>
      </c>
    </row>
    <row r="1327" spans="1:20" x14ac:dyDescent="0.3">
      <c r="A1327" s="57">
        <f t="shared" si="381"/>
        <v>815.69230500808351</v>
      </c>
      <c r="B1327" s="12">
        <f t="shared" si="398"/>
        <v>129.82146238405846</v>
      </c>
      <c r="C1327" s="57" t="str">
        <f t="shared" si="382"/>
        <v>3.60502167553977-120.760531493621i</v>
      </c>
      <c r="D1327" s="57" t="str">
        <f t="shared" si="383"/>
        <v>3.47083289131269-81.7314036067792i</v>
      </c>
      <c r="E1327" s="57" t="str">
        <f t="shared" si="384"/>
        <v>162.469812440671+0.0774759846161677i</v>
      </c>
      <c r="F1327" s="57" t="str">
        <f t="shared" si="385"/>
        <v>3.07957934825451-1533.97541209647i</v>
      </c>
      <c r="G1327" s="57" t="str">
        <f t="shared" si="386"/>
        <v>0.999999924884208-0.000274072593895534i</v>
      </c>
      <c r="H1327" s="57" t="str">
        <f t="shared" si="387"/>
        <v>550.09588440255-1.49627055108032i</v>
      </c>
      <c r="I1327" s="57" t="str">
        <f t="shared" si="388"/>
        <v>-4.07027774809436-5713.20632221831i</v>
      </c>
      <c r="K1327" s="57" t="str">
        <f t="shared" si="389"/>
        <v>0.00908925725416431-0.000118838904924704i</v>
      </c>
      <c r="L1327" s="57" t="str">
        <f t="shared" si="390"/>
        <v>0.00075-5.10813531166679i</v>
      </c>
      <c r="M1327" s="57" t="str">
        <f t="shared" si="391"/>
        <v>0.00075-0.804853252888676i</v>
      </c>
      <c r="N1327" s="57">
        <f t="shared" si="392"/>
        <v>91.70992292564425</v>
      </c>
      <c r="O1327" s="57">
        <f t="shared" si="393"/>
        <v>41.642368940263566</v>
      </c>
      <c r="P1327" s="371">
        <f t="shared" si="394"/>
        <v>41.642368940263566</v>
      </c>
      <c r="Q1327" s="371">
        <f t="shared" si="395"/>
        <v>-88.29007707435575</v>
      </c>
      <c r="R1327" s="12">
        <f t="shared" si="396"/>
        <v>91.70992292564425</v>
      </c>
      <c r="S1327" s="57">
        <f t="shared" si="397"/>
        <v>0.12982146238405845</v>
      </c>
      <c r="T1327" s="12">
        <f t="shared" si="380"/>
        <v>41.642368940263566</v>
      </c>
    </row>
    <row r="1328" spans="1:20" x14ac:dyDescent="0.3">
      <c r="A1328" s="57">
        <f t="shared" si="381"/>
        <v>818.7919357671143</v>
      </c>
      <c r="B1328" s="12">
        <f t="shared" si="398"/>
        <v>130.31478394111789</v>
      </c>
      <c r="C1328" s="57" t="str">
        <f t="shared" si="382"/>
        <v>3.6050169609795-120.30372314085i</v>
      </c>
      <c r="D1328" s="57" t="str">
        <f t="shared" si="383"/>
        <v>3.47083288794696-81.4220094024473i</v>
      </c>
      <c r="E1328" s="57" t="str">
        <f t="shared" si="384"/>
        <v>162.469814538897+0.077770428150272i</v>
      </c>
      <c r="F1328" s="57" t="str">
        <f t="shared" si="385"/>
        <v>3.07957934649311-1528.16837868427i</v>
      </c>
      <c r="G1328" s="57" t="str">
        <f t="shared" si="386"/>
        <v>0.999999924312243-0.000275114069594982i</v>
      </c>
      <c r="H1328" s="57" t="str">
        <f t="shared" si="387"/>
        <v>550.096614424875-1.50197107349235i</v>
      </c>
      <c r="I1328" s="57" t="str">
        <f t="shared" si="388"/>
        <v>-4.07041463281417-5691.58613854004i</v>
      </c>
      <c r="K1328" s="57" t="str">
        <f t="shared" si="389"/>
        <v>0.00908924467880248-0.000119290317238389i</v>
      </c>
      <c r="L1328" s="57" t="str">
        <f t="shared" si="390"/>
        <v>0.00075-5.08879787972385i</v>
      </c>
      <c r="M1328" s="57" t="str">
        <f t="shared" si="391"/>
        <v>0.00075-0.801806388611948i</v>
      </c>
      <c r="N1328" s="57">
        <f t="shared" si="392"/>
        <v>91.716409598013641</v>
      </c>
      <c r="O1328" s="57">
        <f t="shared" si="393"/>
        <v>41.609479396853246</v>
      </c>
      <c r="P1328" s="371">
        <f t="shared" si="394"/>
        <v>41.609479396853246</v>
      </c>
      <c r="Q1328" s="371">
        <f t="shared" si="395"/>
        <v>-88.283590401986359</v>
      </c>
      <c r="R1328" s="12">
        <f t="shared" si="396"/>
        <v>91.716409598013641</v>
      </c>
      <c r="S1328" s="57">
        <f t="shared" si="397"/>
        <v>0.1303147839411179</v>
      </c>
      <c r="T1328" s="12">
        <f t="shared" si="380"/>
        <v>41.609479396853246</v>
      </c>
    </row>
    <row r="1329" spans="1:20" x14ac:dyDescent="0.3">
      <c r="A1329" s="57">
        <f t="shared" si="381"/>
        <v>821.90334512302923</v>
      </c>
      <c r="B1329" s="12">
        <f t="shared" si="398"/>
        <v>130.80998012009414</v>
      </c>
      <c r="C1329" s="57" t="str">
        <f t="shared" si="382"/>
        <v>3.60501221053482-119.848645396513i</v>
      </c>
      <c r="D1329" s="57" t="str">
        <f t="shared" si="383"/>
        <v>3.47083288455558-81.1137864810559i</v>
      </c>
      <c r="E1329" s="57" t="str">
        <f t="shared" si="384"/>
        <v>162.469816653108+0.078065990967819i</v>
      </c>
      <c r="F1329" s="57" t="str">
        <f t="shared" si="385"/>
        <v>3.07957934471828-1522.38332848724i</v>
      </c>
      <c r="G1329" s="57" t="str">
        <f t="shared" si="386"/>
        <v>0.999999923735923-0.000276159502900287i</v>
      </c>
      <c r="H1329" s="57" t="str">
        <f t="shared" si="387"/>
        <v>550.09735000463-1.50769342607053i</v>
      </c>
      <c r="I1329" s="57" t="str">
        <f t="shared" si="388"/>
        <v>-4.07055256015523-5670.0478302307i</v>
      </c>
      <c r="K1329" s="57" t="str">
        <f t="shared" si="389"/>
        <v>0.00908923200772379-0.000119743442910793i</v>
      </c>
      <c r="L1329" s="57" t="str">
        <f t="shared" si="390"/>
        <v>0.00075-5.06953365184682i</v>
      </c>
      <c r="M1329" s="57" t="str">
        <f t="shared" si="391"/>
        <v>0.00075-0.798771058589309i</v>
      </c>
      <c r="N1329" s="57">
        <f t="shared" si="392"/>
        <v>91.722920793656769</v>
      </c>
      <c r="O1329" s="57">
        <f t="shared" si="393"/>
        <v>41.576590265938123</v>
      </c>
      <c r="P1329" s="371">
        <f t="shared" si="394"/>
        <v>41.576590265938123</v>
      </c>
      <c r="Q1329" s="371">
        <f t="shared" si="395"/>
        <v>-88.277079206343231</v>
      </c>
      <c r="R1329" s="12">
        <f t="shared" si="396"/>
        <v>91.722920793656769</v>
      </c>
      <c r="S1329" s="57">
        <f t="shared" si="397"/>
        <v>0.13080998012009415</v>
      </c>
      <c r="T1329" s="12">
        <f t="shared" si="380"/>
        <v>41.576590265938123</v>
      </c>
    </row>
    <row r="1330" spans="1:20" x14ac:dyDescent="0.3">
      <c r="A1330" s="57">
        <f t="shared" si="381"/>
        <v>825.02657783449683</v>
      </c>
      <c r="B1330" s="12">
        <f t="shared" si="398"/>
        <v>131.3070580445505</v>
      </c>
      <c r="C1330" s="57" t="str">
        <f t="shared" si="382"/>
        <v>3.60500742393282-119.395291714152i</v>
      </c>
      <c r="D1330" s="57" t="str">
        <f t="shared" si="383"/>
        <v>3.4708328811384-80.8067304087148i</v>
      </c>
      <c r="E1330" s="57" t="str">
        <f t="shared" si="384"/>
        <v>162.469818783428+0.0783626773266346i</v>
      </c>
      <c r="F1330" s="57" t="str">
        <f t="shared" si="385"/>
        <v>3.07957934292995-1516.6201782855i</v>
      </c>
      <c r="G1330" s="57" t="str">
        <f t="shared" si="386"/>
        <v>0.999999923155215-0.00027720890885033i</v>
      </c>
      <c r="H1330" s="57" t="str">
        <f t="shared" si="387"/>
        <v>550.098091184117-1.51343769369482i</v>
      </c>
      <c r="I1330" s="57" t="str">
        <f t="shared" si="388"/>
        <v>-4.07069153806362-5648.59108745448i</v>
      </c>
      <c r="K1330" s="57" t="str">
        <f t="shared" si="389"/>
        <v>0.00908921924019987-0.000120198288429706i</v>
      </c>
      <c r="L1330" s="57" t="str">
        <f t="shared" si="390"/>
        <v>0.00075-5.05034235091335i</v>
      </c>
      <c r="M1330" s="57" t="str">
        <f t="shared" si="391"/>
        <v>0.00075-0.795747219156512i</v>
      </c>
      <c r="N1330" s="57">
        <f t="shared" si="392"/>
        <v>91.729456604323033</v>
      </c>
      <c r="O1330" s="57">
        <f t="shared" si="393"/>
        <v>41.543701550646233</v>
      </c>
      <c r="P1330" s="371">
        <f t="shared" si="394"/>
        <v>41.543701550646233</v>
      </c>
      <c r="Q1330" s="371">
        <f t="shared" si="395"/>
        <v>-88.270543395676967</v>
      </c>
      <c r="R1330" s="12">
        <f t="shared" si="396"/>
        <v>91.729456604323033</v>
      </c>
      <c r="S1330" s="57">
        <f t="shared" si="397"/>
        <v>0.13130705804455051</v>
      </c>
      <c r="T1330" s="12">
        <f t="shared" si="380"/>
        <v>41.543701550646233</v>
      </c>
    </row>
    <row r="1331" spans="1:20" x14ac:dyDescent="0.3">
      <c r="A1331" s="57">
        <f t="shared" si="381"/>
        <v>828.16167883026799</v>
      </c>
      <c r="B1331" s="12">
        <f t="shared" si="398"/>
        <v>131.80602486511981</v>
      </c>
      <c r="C1331" s="57" t="str">
        <f t="shared" si="382"/>
        <v>3.60500260089833-118.94365557211i</v>
      </c>
      <c r="D1331" s="57" t="str">
        <f t="shared" si="383"/>
        <v>3.47083287769519-80.5008367683194i</v>
      </c>
      <c r="E1331" s="57" t="str">
        <f t="shared" si="384"/>
        <v>162.469820929978+0.0786604915007812i</v>
      </c>
      <c r="F1331" s="57" t="str">
        <f t="shared" si="385"/>
        <v>3.079579341128-1510.87884517418i</v>
      </c>
      <c r="G1331" s="57" t="str">
        <f t="shared" si="386"/>
        <v>0.999999922570085-0.000278262302541142i</v>
      </c>
      <c r="H1331" s="57" t="str">
        <f t="shared" si="387"/>
        <v>550.098838005946-1.51920396158924i</v>
      </c>
      <c r="I1331" s="57" t="str">
        <f t="shared" si="388"/>
        <v>-4.07083157454079-5627.21560154866i</v>
      </c>
      <c r="K1331" s="57" t="str">
        <f t="shared" si="389"/>
        <v>0.00908920637549708-0.000120654860307318i</v>
      </c>
      <c r="L1331" s="57" t="str">
        <f t="shared" si="390"/>
        <v>0.00075-5.03122370085012i</v>
      </c>
      <c r="M1331" s="57" t="str">
        <f t="shared" si="391"/>
        <v>0.00075-0.792734826814622i</v>
      </c>
      <c r="N1331" s="57">
        <f t="shared" si="392"/>
        <v>91.736017122093983</v>
      </c>
      <c r="O1331" s="57">
        <f t="shared" si="393"/>
        <v>41.510813254129232</v>
      </c>
      <c r="P1331" s="371">
        <f t="shared" si="394"/>
        <v>41.510813254129232</v>
      </c>
      <c r="Q1331" s="371">
        <f t="shared" si="395"/>
        <v>-88.263982877906017</v>
      </c>
      <c r="R1331" s="12">
        <f t="shared" si="396"/>
        <v>91.736017122093983</v>
      </c>
      <c r="S1331" s="57">
        <f t="shared" si="397"/>
        <v>0.1318060248651198</v>
      </c>
      <c r="T1331" s="12">
        <f t="shared" si="380"/>
        <v>41.510813254129232</v>
      </c>
    </row>
    <row r="1332" spans="1:20" x14ac:dyDescent="0.3">
      <c r="A1332" s="57">
        <f t="shared" si="381"/>
        <v>831.30869320982299</v>
      </c>
      <c r="B1332" s="12">
        <f t="shared" si="398"/>
        <v>132.30688775960726</v>
      </c>
      <c r="C1332" s="57" t="str">
        <f t="shared" si="382"/>
        <v>3.60499774115416-118.493730473439i</v>
      </c>
      <c r="D1332" s="57" t="str">
        <f t="shared" si="383"/>
        <v>3.47083287422575-80.1961011594871i</v>
      </c>
      <c r="E1332" s="57" t="str">
        <f t="shared" si="384"/>
        <v>162.469823092883+0.0789594377806127i</v>
      </c>
      <c r="F1332" s="57" t="str">
        <f t="shared" si="385"/>
        <v>3.07957933931232-1505.15924656229i</v>
      </c>
      <c r="G1332" s="57" t="str">
        <f t="shared" si="386"/>
        <v>0.9999999219805-0.000279319699126116i</v>
      </c>
      <c r="H1332" s="57" t="str">
        <f t="shared" si="387"/>
        <v>550.099590513067-1.52499231532434i</v>
      </c>
      <c r="I1332" s="57" t="str">
        <f t="shared" si="388"/>
        <v>-4.07097267765313-5605.92106501975i</v>
      </c>
      <c r="K1332" s="57" t="str">
        <f t="shared" si="389"/>
        <v>0.00908919341287595-0.000121113165080293i</v>
      </c>
      <c r="L1332" s="57" t="str">
        <f t="shared" si="390"/>
        <v>0.00075-5.01217742662891i</v>
      </c>
      <c r="M1332" s="57" t="str">
        <f t="shared" si="391"/>
        <v>0.00075-0.789733838229349i</v>
      </c>
      <c r="N1332" s="57">
        <f t="shared" si="392"/>
        <v>91.742602439384541</v>
      </c>
      <c r="O1332" s="57">
        <f t="shared" si="393"/>
        <v>41.477925379562677</v>
      </c>
      <c r="P1332" s="371">
        <f t="shared" si="394"/>
        <v>41.477925379562677</v>
      </c>
      <c r="Q1332" s="371">
        <f t="shared" si="395"/>
        <v>-88.257397560615459</v>
      </c>
      <c r="R1332" s="12">
        <f t="shared" si="396"/>
        <v>91.742602439384541</v>
      </c>
      <c r="S1332" s="57">
        <f t="shared" si="397"/>
        <v>0.13230688775960725</v>
      </c>
      <c r="T1332" s="12">
        <f t="shared" si="380"/>
        <v>41.477925379562677</v>
      </c>
    </row>
    <row r="1333" spans="1:20" x14ac:dyDescent="0.3">
      <c r="A1333" s="57">
        <f t="shared" si="381"/>
        <v>834.46766624402039</v>
      </c>
      <c r="B1333" s="12">
        <f t="shared" si="398"/>
        <v>132.80965393309378</v>
      </c>
      <c r="C1333" s="57" t="str">
        <f t="shared" si="382"/>
        <v>3.60499284442108-118.045509945801i</v>
      </c>
      <c r="D1333" s="57" t="str">
        <f t="shared" si="383"/>
        <v>3.47083287072991-79.8925191984937i</v>
      </c>
      <c r="E1333" s="57" t="str">
        <f t="shared" si="384"/>
        <v>162.469825272267+0.0792595204728417i</v>
      </c>
      <c r="F1333" s="57" t="str">
        <f t="shared" si="385"/>
        <v>3.07957933748282-1499.46130017149i</v>
      </c>
      <c r="G1333" s="57" t="str">
        <f t="shared" si="386"/>
        <v>0.999999921386425-0.000280381113816227i</v>
      </c>
      <c r="H1333" s="57" t="str">
        <f t="shared" si="387"/>
        <v>550.100348748748-1.53080284081845i</v>
      </c>
      <c r="I1333" s="57" t="str">
        <f t="shared" si="388"/>
        <v>-4.07111485552921-5584.70717153857i</v>
      </c>
      <c r="K1333" s="57" t="str">
        <f t="shared" si="389"/>
        <v>0.00908918035159149-0.000121573209309865i</v>
      </c>
      <c r="L1333" s="57" t="str">
        <f t="shared" si="390"/>
        <v>0.00075-4.99320325426273i</v>
      </c>
      <c r="M1333" s="57" t="str">
        <f t="shared" si="391"/>
        <v>0.00075-0.786744210230473i</v>
      </c>
      <c r="N1333" s="57">
        <f t="shared" si="392"/>
        <v>91.749212648944081</v>
      </c>
      <c r="O1333" s="57">
        <f t="shared" si="393"/>
        <v>41.445037930145851</v>
      </c>
      <c r="P1333" s="371">
        <f t="shared" si="394"/>
        <v>41.445037930145851</v>
      </c>
      <c r="Q1333" s="371">
        <f t="shared" si="395"/>
        <v>-88.250787351055919</v>
      </c>
      <c r="R1333" s="12">
        <f t="shared" si="396"/>
        <v>91.749212648944081</v>
      </c>
      <c r="S1333" s="57">
        <f t="shared" si="397"/>
        <v>0.1328096539330938</v>
      </c>
      <c r="T1333" s="12">
        <f t="shared" si="380"/>
        <v>41.445037930145851</v>
      </c>
    </row>
    <row r="1334" spans="1:20" x14ac:dyDescent="0.3">
      <c r="A1334" s="57">
        <f t="shared" si="381"/>
        <v>837.63864337574773</v>
      </c>
      <c r="B1334" s="12">
        <f t="shared" si="398"/>
        <v>133.31433061803955</v>
      </c>
      <c r="C1334" s="57" t="str">
        <f t="shared" si="382"/>
        <v>3.60498791041765-117.598987541383i</v>
      </c>
      <c r="D1334" s="57" t="str">
        <f t="shared" si="383"/>
        <v>3.47083286720745-79.5900865182107i</v>
      </c>
      <c r="E1334" s="57" t="str">
        <f t="shared" si="384"/>
        <v>162.469827468256+0.0795607439005991i</v>
      </c>
      <c r="F1334" s="57" t="str">
        <f t="shared" si="385"/>
        <v>3.07957933563938-1493.78492403489i</v>
      </c>
      <c r="G1334" s="57" t="str">
        <f t="shared" si="386"/>
        <v>0.999999920787827-0.000281446561880255i</v>
      </c>
      <c r="H1334" s="57" t="str">
        <f t="shared" si="387"/>
        <v>550.101112756585-1.53663562433876i</v>
      </c>
      <c r="I1334" s="57" t="str">
        <f t="shared" si="388"/>
        <v>-4.07125811635502-5563.57361593595i</v>
      </c>
      <c r="K1334" s="57" t="str">
        <f t="shared" si="389"/>
        <v>0.00908916719089311-0.000122034999581935i</v>
      </c>
      <c r="L1334" s="57" t="str">
        <f t="shared" si="390"/>
        <v>0.00075-4.97430091080169i</v>
      </c>
      <c r="M1334" s="57" t="str">
        <f t="shared" si="391"/>
        <v>0.00075-0.783765899811189i</v>
      </c>
      <c r="N1334" s="57">
        <f t="shared" si="392"/>
        <v>91.755847843857396</v>
      </c>
      <c r="O1334" s="57">
        <f t="shared" si="393"/>
        <v>41.412150909102508</v>
      </c>
      <c r="P1334" s="371">
        <f t="shared" si="394"/>
        <v>41.412150909102508</v>
      </c>
      <c r="Q1334" s="371">
        <f t="shared" si="395"/>
        <v>-88.244152156142604</v>
      </c>
      <c r="R1334" s="12">
        <f t="shared" si="396"/>
        <v>91.755847843857396</v>
      </c>
      <c r="S1334" s="57">
        <f t="shared" si="397"/>
        <v>0.13331433061803954</v>
      </c>
      <c r="T1334" s="12">
        <f t="shared" si="380"/>
        <v>41.412150909102508</v>
      </c>
    </row>
    <row r="1335" spans="1:20" x14ac:dyDescent="0.3">
      <c r="A1335" s="57">
        <f t="shared" si="381"/>
        <v>840.82167022057558</v>
      </c>
      <c r="B1335" s="12">
        <f t="shared" si="398"/>
        <v>133.8209250743881</v>
      </c>
      <c r="C1335" s="57" t="str">
        <f t="shared" si="382"/>
        <v>3.60498293886026-117.154156836798i</v>
      </c>
      <c r="D1335" s="57" t="str">
        <f t="shared" si="383"/>
        <v>3.47083286365815-79.2887987680426i</v>
      </c>
      <c r="E1335" s="57" t="str">
        <f t="shared" si="384"/>
        <v>162.469829680977+0.079863112403496i</v>
      </c>
      <c r="F1335" s="57" t="str">
        <f t="shared" si="385"/>
        <v>3.07957933378191-1488.13003649592i</v>
      </c>
      <c r="G1335" s="57" t="str">
        <f t="shared" si="386"/>
        <v>0.99999992018467-0.000282516058644999i</v>
      </c>
      <c r="H1335" s="57" t="str">
        <f t="shared" si="387"/>
        <v>550.101882580513-1.54249075250381i</v>
      </c>
      <c r="I1335" s="57" t="str">
        <f t="shared" si="388"/>
        <v>-4.07140246838369-5542.52009419857i</v>
      </c>
      <c r="K1335" s="57" t="str">
        <f t="shared" si="389"/>
        <v>0.00908915393002436-0.000122498542507149i</v>
      </c>
      <c r="L1335" s="57" t="str">
        <f t="shared" si="390"/>
        <v>0.00075-4.95547012432923i</v>
      </c>
      <c r="M1335" s="57" t="str">
        <f t="shared" si="391"/>
        <v>0.00075-0.780798864127505i</v>
      </c>
      <c r="N1335" s="57">
        <f t="shared" si="392"/>
        <v>91.762508117545792</v>
      </c>
      <c r="O1335" s="57">
        <f t="shared" si="393"/>
        <v>41.37926431968058</v>
      </c>
      <c r="P1335" s="371">
        <f t="shared" si="394"/>
        <v>41.37926431968058</v>
      </c>
      <c r="Q1335" s="371">
        <f t="shared" si="395"/>
        <v>-88.237491882454208</v>
      </c>
      <c r="R1335" s="12">
        <f t="shared" si="396"/>
        <v>91.762508117545792</v>
      </c>
      <c r="S1335" s="57">
        <f t="shared" si="397"/>
        <v>0.13382092507438809</v>
      </c>
      <c r="T1335" s="12">
        <f t="shared" si="380"/>
        <v>41.37926431968058</v>
      </c>
    </row>
    <row r="1336" spans="1:20" x14ac:dyDescent="0.3">
      <c r="A1336" s="57">
        <f t="shared" si="381"/>
        <v>844.01679256741375</v>
      </c>
      <c r="B1336" s="12">
        <f t="shared" si="398"/>
        <v>134.32944458967077</v>
      </c>
      <c r="C1336" s="57" t="str">
        <f t="shared" si="382"/>
        <v>3.60497792946325-116.711011432994i</v>
      </c>
      <c r="D1336" s="57" t="str">
        <f t="shared" si="383"/>
        <v>3.47083286008184-78.988651613864i</v>
      </c>
      <c r="E1336" s="57" t="str">
        <f t="shared" si="384"/>
        <v>162.469831910556+0.0801666303376943i</v>
      </c>
      <c r="F1336" s="57" t="str">
        <f t="shared" si="385"/>
        <v>3.07957933191031-1482.49655620713i</v>
      </c>
      <c r="G1336" s="57" t="str">
        <f t="shared" si="386"/>
        <v>0.999999919576921-0.000283589619495499i</v>
      </c>
      <c r="H1336" s="57" t="str">
        <f t="shared" si="387"/>
        <v>550.102658264795-1.54836831228448i</v>
      </c>
      <c r="I1336" s="57" t="str">
        <f t="shared" si="388"/>
        <v>-4.07154791992999-5521.54630346434i</v>
      </c>
      <c r="K1336" s="57" t="str">
        <f t="shared" si="389"/>
        <v>0.00908914056822316-0.000122963844720999i</v>
      </c>
      <c r="L1336" s="57" t="str">
        <f t="shared" si="390"/>
        <v>0.00075-4.9367106239582i</v>
      </c>
      <c r="M1336" s="57" t="str">
        <f t="shared" si="391"/>
        <v>0.00075-0.777843060497617i</v>
      </c>
      <c r="N1336" s="57">
        <f t="shared" si="392"/>
        <v>91.769193563768383</v>
      </c>
      <c r="O1336" s="57">
        <f t="shared" si="393"/>
        <v>41.346378165152487</v>
      </c>
      <c r="P1336" s="371">
        <f t="shared" si="394"/>
        <v>41.346378165152487</v>
      </c>
      <c r="Q1336" s="371">
        <f t="shared" si="395"/>
        <v>-88.230806436231617</v>
      </c>
      <c r="R1336" s="12">
        <f t="shared" si="396"/>
        <v>91.769193563768383</v>
      </c>
      <c r="S1336" s="57">
        <f t="shared" si="397"/>
        <v>0.13432944458967078</v>
      </c>
      <c r="T1336" s="12">
        <f t="shared" si="380"/>
        <v>41.346378165152487</v>
      </c>
    </row>
    <row r="1337" spans="1:20" x14ac:dyDescent="0.3">
      <c r="A1337" s="57">
        <f t="shared" si="381"/>
        <v>847.22405637916995</v>
      </c>
      <c r="B1337" s="12">
        <f t="shared" si="398"/>
        <v>134.83989647911153</v>
      </c>
      <c r="C1337" s="57" t="str">
        <f t="shared" si="382"/>
        <v>3.6049728819387-116.269544955163i</v>
      </c>
      <c r="D1337" s="57" t="str">
        <f t="shared" si="383"/>
        <v>3.47083285647829-78.6896407379572i</v>
      </c>
      <c r="E1337" s="57" t="str">
        <f t="shared" si="384"/>
        <v>162.469834157123+0.0804713020759602i</v>
      </c>
      <c r="F1337" s="57" t="str">
        <f t="shared" si="385"/>
        <v>3.07957933002444-1476.88440212901i</v>
      </c>
      <c r="G1337" s="57" t="str">
        <f t="shared" si="386"/>
        <v>0.999999918964545-0.000284667259875258i</v>
      </c>
      <c r="H1337" s="57" t="str">
        <f t="shared" si="387"/>
        <v>550.103439854032-1.55426839100546i</v>
      </c>
      <c r="I1337" s="57" t="str">
        <f t="shared" si="388"/>
        <v>-4.0716944793693-5500.65194201812i</v>
      </c>
      <c r="K1337" s="57" t="str">
        <f t="shared" si="389"/>
        <v>0.00908912710472163-0.000123430912883912i</v>
      </c>
      <c r="L1337" s="57" t="str">
        <f t="shared" si="390"/>
        <v>0.00075-4.91802213982684i</v>
      </c>
      <c r="M1337" s="57" t="str">
        <f t="shared" si="391"/>
        <v>0.00075-0.77489844640129i</v>
      </c>
      <c r="N1337" s="57">
        <f t="shared" si="392"/>
        <v>91.775904276622867</v>
      </c>
      <c r="O1337" s="57">
        <f t="shared" si="393"/>
        <v>41.313492448815403</v>
      </c>
      <c r="P1337" s="371">
        <f t="shared" si="394"/>
        <v>41.313492448815403</v>
      </c>
      <c r="Q1337" s="371">
        <f t="shared" si="395"/>
        <v>-88.224095723377133</v>
      </c>
      <c r="R1337" s="12">
        <f t="shared" si="396"/>
        <v>91.775904276622867</v>
      </c>
      <c r="S1337" s="57">
        <f t="shared" si="397"/>
        <v>0.13483989647911154</v>
      </c>
      <c r="T1337" s="12">
        <f t="shared" si="380"/>
        <v>41.313492448815403</v>
      </c>
    </row>
    <row r="1338" spans="1:20" x14ac:dyDescent="0.3">
      <c r="A1338" s="57">
        <f t="shared" si="381"/>
        <v>850.44350779341096</v>
      </c>
      <c r="B1338" s="12">
        <f t="shared" si="398"/>
        <v>135.35228808573217</v>
      </c>
      <c r="C1338" s="57" t="str">
        <f t="shared" si="382"/>
        <v>3.60496779599662-115.829751052649i</v>
      </c>
      <c r="D1338" s="57" t="str">
        <f t="shared" si="383"/>
        <v>3.47083285284732-78.3917618389504i</v>
      </c>
      <c r="E1338" s="57" t="str">
        <f t="shared" si="384"/>
        <v>162.469836420807+0.080777132007734i</v>
      </c>
      <c r="F1338" s="57" t="str">
        <f t="shared" si="385"/>
        <v>3.07957932812423-1471.29349352884i</v>
      </c>
      <c r="G1338" s="57" t="str">
        <f t="shared" si="386"/>
        <v>0.999999918347505-0.000285748995286466i</v>
      </c>
      <c r="H1338" s="57" t="str">
        <f t="shared" si="387"/>
        <v>550.104227393165-1.56019107634766i</v>
      </c>
      <c r="I1338" s="57" t="str">
        <f t="shared" si="388"/>
        <v>-4.07184215514583-5479.8367092874i</v>
      </c>
      <c r="K1338" s="57" t="str">
        <f t="shared" si="389"/>
        <v>0.00908911353874599-0.000123899753681334i</v>
      </c>
      <c r="L1338" s="57" t="str">
        <f t="shared" si="390"/>
        <v>0.00075-4.89940440309508i</v>
      </c>
      <c r="M1338" s="57" t="str">
        <f t="shared" si="391"/>
        <v>0.00075-0.77196497947927i</v>
      </c>
      <c r="N1338" s="57">
        <f t="shared" si="392"/>
        <v>91.782640350546899</v>
      </c>
      <c r="O1338" s="57">
        <f t="shared" si="393"/>
        <v>41.280607173991378</v>
      </c>
      <c r="P1338" s="371">
        <f t="shared" si="394"/>
        <v>41.280607173991378</v>
      </c>
      <c r="Q1338" s="371">
        <f t="shared" si="395"/>
        <v>-88.217359649453101</v>
      </c>
      <c r="R1338" s="12">
        <f t="shared" si="396"/>
        <v>91.782640350546899</v>
      </c>
      <c r="S1338" s="57">
        <f t="shared" si="397"/>
        <v>0.13535228808573216</v>
      </c>
      <c r="T1338" s="12">
        <f t="shared" si="380"/>
        <v>41.280607173991378</v>
      </c>
    </row>
    <row r="1339" spans="1:20" x14ac:dyDescent="0.3">
      <c r="A1339" s="57">
        <f t="shared" si="381"/>
        <v>853.67519312302591</v>
      </c>
      <c r="B1339" s="12">
        <f t="shared" si="398"/>
        <v>135.86662678045795</v>
      </c>
      <c r="C1339" s="57" t="str">
        <f t="shared" si="382"/>
        <v>3.60496267134459-115.391623398855i</v>
      </c>
      <c r="D1339" s="57" t="str">
        <f t="shared" si="383"/>
        <v>3.47083284918868-78.0950106317557i</v>
      </c>
      <c r="E1339" s="57" t="str">
        <f t="shared" si="384"/>
        <v>162.469838701737+0.0810841245391983i</v>
      </c>
      <c r="F1339" s="57" t="str">
        <f t="shared" si="385"/>
        <v>3.07957932620953-1465.72374997952i</v>
      </c>
      <c r="G1339" s="57" t="str">
        <f t="shared" si="386"/>
        <v>0.999999917725767-0.000286834841290219i</v>
      </c>
      <c r="H1339" s="57" t="str">
        <f t="shared" si="387"/>
        <v>550.105020927479-1.56613645634894i</v>
      </c>
      <c r="I1339" s="57" t="str">
        <f t="shared" si="388"/>
        <v>-4.07199095576458-5459.10030583798i</v>
      </c>
      <c r="K1339" s="57" t="str">
        <f t="shared" si="389"/>
        <v>0.0090890998695166-0.000124370373823835i</v>
      </c>
      <c r="L1339" s="57" t="str">
        <f t="shared" si="390"/>
        <v>0.00075-4.88085714594052i</v>
      </c>
      <c r="M1339" s="57" t="str">
        <f t="shared" si="391"/>
        <v>0.00075-0.769042617532645i</v>
      </c>
      <c r="N1339" s="57">
        <f t="shared" si="392"/>
        <v>91.789401880318934</v>
      </c>
      <c r="O1339" s="57">
        <f t="shared" si="393"/>
        <v>41.247722344027473</v>
      </c>
      <c r="P1339" s="371">
        <f t="shared" si="394"/>
        <v>41.247722344027473</v>
      </c>
      <c r="Q1339" s="371">
        <f t="shared" si="395"/>
        <v>-88.210598119681066</v>
      </c>
      <c r="R1339" s="12">
        <f t="shared" si="396"/>
        <v>91.789401880318934</v>
      </c>
      <c r="S1339" s="57">
        <f t="shared" si="397"/>
        <v>0.13586662678045794</v>
      </c>
      <c r="T1339" s="12">
        <f t="shared" si="380"/>
        <v>41.247722344027473</v>
      </c>
    </row>
    <row r="1340" spans="1:20" x14ac:dyDescent="0.3">
      <c r="A1340" s="57">
        <f t="shared" si="381"/>
        <v>856.91915885689343</v>
      </c>
      <c r="B1340" s="12">
        <f t="shared" si="398"/>
        <v>136.3829199622237</v>
      </c>
      <c r="C1340" s="57" t="str">
        <f t="shared" si="382"/>
        <v>3.60495750768825-114.955155691156i</v>
      </c>
      <c r="D1340" s="57" t="str">
        <f t="shared" si="383"/>
        <v>3.4708328455022-77.7993828475073i</v>
      </c>
      <c r="E1340" s="57" t="str">
        <f t="shared" si="384"/>
        <v>162.469841000047+0.0813922840933252i</v>
      </c>
      <c r="F1340" s="57" t="str">
        <f t="shared" si="385"/>
        <v>3.07957932428025-1460.17509135843i</v>
      </c>
      <c r="G1340" s="57" t="str">
        <f t="shared" si="386"/>
        <v>0.999999917099295-0.000287924813506744i</v>
      </c>
      <c r="H1340" s="57" t="str">
        <f t="shared" si="387"/>
        <v>550.105820502599-1.57210461940617i</v>
      </c>
      <c r="I1340" s="57" t="str">
        <f t="shared" si="388"/>
        <v>-4.07214088979587-5438.44243336963i</v>
      </c>
      <c r="K1340" s="57" t="str">
        <f t="shared" si="389"/>
        <v>0.00908908609624792-0.00012484278004719i</v>
      </c>
      <c r="L1340" s="57" t="str">
        <f t="shared" si="390"/>
        <v>0.00075-4.86238010155461i</v>
      </c>
      <c r="M1340" s="57" t="str">
        <f t="shared" si="391"/>
        <v>0.00075-0.766131318522259i</v>
      </c>
      <c r="N1340" s="57">
        <f t="shared" si="392"/>
        <v>91.796188961059542</v>
      </c>
      <c r="O1340" s="57">
        <f t="shared" si="393"/>
        <v>41.214837962296173</v>
      </c>
      <c r="P1340" s="371">
        <f t="shared" si="394"/>
        <v>41.214837962296173</v>
      </c>
      <c r="Q1340" s="371">
        <f t="shared" si="395"/>
        <v>-88.203811038940458</v>
      </c>
      <c r="R1340" s="12">
        <f t="shared" si="396"/>
        <v>91.796188961059542</v>
      </c>
      <c r="S1340" s="57">
        <f t="shared" si="397"/>
        <v>0.13638291996222371</v>
      </c>
      <c r="T1340" s="12">
        <f t="shared" si="380"/>
        <v>41.214837962296173</v>
      </c>
    </row>
    <row r="1341" spans="1:20" x14ac:dyDescent="0.3">
      <c r="A1341" s="57">
        <f t="shared" si="381"/>
        <v>860.1754516605497</v>
      </c>
      <c r="B1341" s="12">
        <f t="shared" si="398"/>
        <v>136.90117505808016</v>
      </c>
      <c r="C1341" s="57" t="str">
        <f t="shared" si="382"/>
        <v>3.60495230473083-114.520341650806i</v>
      </c>
      <c r="D1341" s="57" t="str">
        <f t="shared" si="383"/>
        <v>3.47083284178764-77.5048742335002i</v>
      </c>
      <c r="E1341" s="57" t="str">
        <f t="shared" si="384"/>
        <v>162.46984331587+0.0817016151099612i</v>
      </c>
      <c r="F1341" s="57" t="str">
        <f t="shared" si="385"/>
        <v>3.07957932233629-1454.64743784624i</v>
      </c>
      <c r="G1341" s="57" t="str">
        <f t="shared" si="386"/>
        <v>0.999999916468053-0.000289018927615629i</v>
      </c>
      <c r="H1341" s="57" t="str">
        <f t="shared" si="387"/>
        <v>550.106626164499-1.57809565427695i</v>
      </c>
      <c r="I1341" s="57" t="str">
        <f t="shared" si="388"/>
        <v>-4.07229196587635-5417.86279471177i</v>
      </c>
      <c r="K1341" s="57" t="str">
        <f t="shared" si="389"/>
        <v>0.00908907221814845-0.000125316979112478i</v>
      </c>
      <c r="L1341" s="57" t="str">
        <f t="shared" si="390"/>
        <v>0.00075-4.84397300413887i</v>
      </c>
      <c r="M1341" s="57" t="str">
        <f t="shared" si="391"/>
        <v>0.00075-0.7632310405681i</v>
      </c>
      <c r="N1341" s="57">
        <f t="shared" si="392"/>
        <v>91.803001688232257</v>
      </c>
      <c r="O1341" s="57">
        <f t="shared" si="393"/>
        <v>41.181954032195442</v>
      </c>
      <c r="P1341" s="371">
        <f t="shared" si="394"/>
        <v>41.181954032195442</v>
      </c>
      <c r="Q1341" s="371">
        <f t="shared" si="395"/>
        <v>-88.196998311767743</v>
      </c>
      <c r="R1341" s="12">
        <f t="shared" si="396"/>
        <v>91.803001688232257</v>
      </c>
      <c r="S1341" s="57">
        <f t="shared" si="397"/>
        <v>0.13690117505808017</v>
      </c>
      <c r="T1341" s="12">
        <f t="shared" si="380"/>
        <v>41.181954032195442</v>
      </c>
    </row>
    <row r="1342" spans="1:20" x14ac:dyDescent="0.3">
      <c r="A1342" s="57">
        <f t="shared" si="381"/>
        <v>863.44411837685982</v>
      </c>
      <c r="B1342" s="12">
        <f t="shared" si="398"/>
        <v>137.42139952330086</v>
      </c>
      <c r="C1342" s="57" t="str">
        <f t="shared" si="382"/>
        <v>3.60494706217325-114.087175022841i</v>
      </c>
      <c r="D1342" s="57" t="str">
        <f t="shared" si="383"/>
        <v>3.47083283804479-77.2114805531293i</v>
      </c>
      <c r="E1342" s="57" t="str">
        <f t="shared" si="384"/>
        <v>162.469845649336+0.0820121220458843i</v>
      </c>
      <c r="F1342" s="57" t="str">
        <f t="shared" si="385"/>
        <v>3.07957932037754-1449.1407099258i</v>
      </c>
      <c r="G1342" s="57" t="str">
        <f t="shared" si="386"/>
        <v>0.999999915832004-0.00029011719935604i</v>
      </c>
      <c r="H1342" s="57" t="str">
        <f t="shared" si="387"/>
        <v>550.107437959507-1.58410965008107i</v>
      </c>
      <c r="I1342" s="57" t="str">
        <f t="shared" si="388"/>
        <v>-4.07244419270792-5397.36109381932i</v>
      </c>
      <c r="K1342" s="57" t="str">
        <f t="shared" si="389"/>
        <v>0.00908905823442056-0.00012579297780617i</v>
      </c>
      <c r="L1342" s="57" t="str">
        <f t="shared" si="390"/>
        <v>0.00075-4.82563558890106i</v>
      </c>
      <c r="M1342" s="57" t="str">
        <f t="shared" si="391"/>
        <v>0.00075-0.760341741948697i</v>
      </c>
      <c r="N1342" s="57">
        <f t="shared" si="392"/>
        <v>91.809840157644942</v>
      </c>
      <c r="O1342" s="57">
        <f t="shared" si="393"/>
        <v>41.149070557148406</v>
      </c>
      <c r="P1342" s="371">
        <f t="shared" si="394"/>
        <v>41.149070557148406</v>
      </c>
      <c r="Q1342" s="371">
        <f t="shared" si="395"/>
        <v>-88.190159842355058</v>
      </c>
      <c r="R1342" s="12">
        <f t="shared" si="396"/>
        <v>91.809840157644942</v>
      </c>
      <c r="S1342" s="57">
        <f t="shared" si="397"/>
        <v>0.13742139952330087</v>
      </c>
      <c r="T1342" s="12">
        <f t="shared" si="380"/>
        <v>41.149070557148406</v>
      </c>
    </row>
    <row r="1343" spans="1:20" x14ac:dyDescent="0.3">
      <c r="A1343" s="57">
        <f t="shared" si="381"/>
        <v>866.72520602669181</v>
      </c>
      <c r="B1343" s="12">
        <f t="shared" si="398"/>
        <v>137.9436008414894</v>
      </c>
      <c r="C1343" s="57" t="str">
        <f t="shared" si="382"/>
        <v>3.60494177971435-113.655649576005i</v>
      </c>
      <c r="D1343" s="57" t="str">
        <f t="shared" si="383"/>
        <v>3.47083283427344-76.9191975858278i</v>
      </c>
      <c r="E1343" s="57" t="str">
        <f t="shared" si="384"/>
        <v>162.469848000582+0.0823238093748631i</v>
      </c>
      <c r="F1343" s="57" t="str">
        <f t="shared" si="385"/>
        <v>3.07957931840386-1443.65482838099i</v>
      </c>
      <c r="G1343" s="57" t="str">
        <f t="shared" si="386"/>
        <v>0.999999915191112-0.000291219644526952i</v>
      </c>
      <c r="H1343" s="57" t="str">
        <f t="shared" si="387"/>
        <v>550.108255934291-1.59014669630214i</v>
      </c>
      <c r="I1343" s="57" t="str">
        <f t="shared" si="388"/>
        <v>-4.07259757905827-5376.93703576827i</v>
      </c>
      <c r="K1343" s="57" t="str">
        <f t="shared" si="389"/>
        <v>0.00908904414426081-0.000126270782940229i</v>
      </c>
      <c r="L1343" s="57" t="str">
        <f t="shared" si="390"/>
        <v>0.00075-4.80736759205126i</v>
      </c>
      <c r="M1343" s="57" t="str">
        <f t="shared" si="391"/>
        <v>0.00075-0.757463381100511i</v>
      </c>
      <c r="N1343" s="57">
        <f t="shared" si="392"/>
        <v>91.816704465450655</v>
      </c>
      <c r="O1343" s="57">
        <f t="shared" si="393"/>
        <v>41.116187540604734</v>
      </c>
      <c r="P1343" s="371">
        <f t="shared" si="394"/>
        <v>41.116187540604734</v>
      </c>
      <c r="Q1343" s="371">
        <f t="shared" si="395"/>
        <v>-88.183295534549345</v>
      </c>
      <c r="R1343" s="12">
        <f t="shared" si="396"/>
        <v>91.816704465450655</v>
      </c>
      <c r="S1343" s="57">
        <f t="shared" si="397"/>
        <v>0.13794360084148941</v>
      </c>
      <c r="T1343" s="12">
        <f t="shared" si="380"/>
        <v>41.116187540604734</v>
      </c>
    </row>
    <row r="1344" spans="1:20" x14ac:dyDescent="0.3">
      <c r="A1344" s="57">
        <f t="shared" si="381"/>
        <v>870.01876180959323</v>
      </c>
      <c r="B1344" s="12">
        <f t="shared" si="398"/>
        <v>138.46778652468706</v>
      </c>
      <c r="C1344" s="57" t="str">
        <f t="shared" si="382"/>
        <v>3.60493645705056-113.225759102644i</v>
      </c>
      <c r="D1344" s="57" t="str">
        <f t="shared" si="383"/>
        <v>3.47083283047339-76.6280211270073i</v>
      </c>
      <c r="E1344" s="57" t="str">
        <f t="shared" si="384"/>
        <v>162.469850369744+0.0826366815877248i</v>
      </c>
      <c r="F1344" s="57" t="str">
        <f t="shared" si="385"/>
        <v>3.07957931641516-1438.18971429556i</v>
      </c>
      <c r="G1344" s="57" t="str">
        <f t="shared" si="386"/>
        <v>0.999999914545339-0.000292326278987378i</v>
      </c>
      <c r="H1344" s="57" t="str">
        <f t="shared" si="387"/>
        <v>550.109080135888-1.59620688278943i</v>
      </c>
      <c r="I1344" s="57" t="str">
        <f t="shared" si="388"/>
        <v>-4.072752133762-5356.59032675163i</v>
      </c>
      <c r="K1344" s="57" t="str">
        <f t="shared" si="389"/>
        <v>0.00908902994685936-0.000126750401352195i</v>
      </c>
      <c r="L1344" s="57" t="str">
        <f t="shared" si="390"/>
        <v>0.00075-4.78916875079823i</v>
      </c>
      <c r="M1344" s="57" t="str">
        <f t="shared" si="391"/>
        <v>0.00075-0.754595916617368i</v>
      </c>
      <c r="N1344" s="57">
        <f t="shared" si="392"/>
        <v>91.823594708148931</v>
      </c>
      <c r="O1344" s="57">
        <f t="shared" si="393"/>
        <v>41.083304986039629</v>
      </c>
      <c r="P1344" s="371">
        <f t="shared" si="394"/>
        <v>41.083304986039629</v>
      </c>
      <c r="Q1344" s="371">
        <f t="shared" si="395"/>
        <v>-88.176405291851069</v>
      </c>
      <c r="R1344" s="12">
        <f t="shared" si="396"/>
        <v>91.823594708148931</v>
      </c>
      <c r="S1344" s="57">
        <f t="shared" si="397"/>
        <v>0.13846778652468705</v>
      </c>
      <c r="T1344" s="12">
        <f t="shared" si="380"/>
        <v>41.083304986039629</v>
      </c>
    </row>
    <row r="1345" spans="1:20" x14ac:dyDescent="0.3">
      <c r="A1345" s="57">
        <f t="shared" si="381"/>
        <v>873.32483310446969</v>
      </c>
      <c r="B1345" s="12">
        <f t="shared" si="398"/>
        <v>138.99396411348087</v>
      </c>
      <c r="C1345" s="57" t="str">
        <f t="shared" si="382"/>
        <v>3.60493109387597-112.797497418625i</v>
      </c>
      <c r="D1345" s="57" t="str">
        <f t="shared" si="383"/>
        <v>3.47083282664439-76.3379469879965i</v>
      </c>
      <c r="E1345" s="57" t="str">
        <f t="shared" si="384"/>
        <v>162.469852756957+0.0829507431924308i</v>
      </c>
      <c r="F1345" s="57" t="str">
        <f t="shared" si="385"/>
        <v>3.0795793144113-1432.745289052i</v>
      </c>
      <c r="G1345" s="57" t="str">
        <f t="shared" si="386"/>
        <v>0.99999991389465-0.000293437118656594i</v>
      </c>
      <c r="H1345" s="57" t="str">
        <f t="shared" si="387"/>
        <v>550.109910611688-1.60229029975984i</v>
      </c>
      <c r="I1345" s="57" t="str">
        <f t="shared" si="388"/>
        <v>-4.07290786572471-5336.32067407502i</v>
      </c>
      <c r="K1345" s="57" t="str">
        <f t="shared" si="389"/>
        <v>0.00908901564140035-0.000127231839905281i</v>
      </c>
      <c r="L1345" s="57" t="str">
        <f t="shared" si="390"/>
        <v>0.00075-4.7710388033455i</v>
      </c>
      <c r="M1345" s="57" t="str">
        <f t="shared" si="391"/>
        <v>0.00075-0.751739307249817i</v>
      </c>
      <c r="N1345" s="57">
        <f t="shared" si="392"/>
        <v>91.830510982586716</v>
      </c>
      <c r="O1345" s="57">
        <f t="shared" si="393"/>
        <v>41.050422896954615</v>
      </c>
      <c r="P1345" s="371">
        <f t="shared" si="394"/>
        <v>41.050422896954615</v>
      </c>
      <c r="Q1345" s="371">
        <f t="shared" si="395"/>
        <v>-88.169489017413284</v>
      </c>
      <c r="R1345" s="12">
        <f t="shared" si="396"/>
        <v>91.830510982586716</v>
      </c>
      <c r="S1345" s="57">
        <f t="shared" si="397"/>
        <v>0.13899396411348086</v>
      </c>
      <c r="T1345" s="12">
        <f t="shared" si="380"/>
        <v>41.050422896954615</v>
      </c>
    </row>
    <row r="1346" spans="1:20" x14ac:dyDescent="0.3">
      <c r="A1346" s="57">
        <f t="shared" si="381"/>
        <v>876.64346747026673</v>
      </c>
      <c r="B1346" s="12">
        <f t="shared" si="398"/>
        <v>139.5221411771121</v>
      </c>
      <c r="C1346" s="57" t="str">
        <f t="shared" si="382"/>
        <v>3.60492568988242-112.370858363248i</v>
      </c>
      <c r="D1346" s="57" t="str">
        <f t="shared" si="383"/>
        <v>3.47083282278623-76.0489709959816i</v>
      </c>
      <c r="E1346" s="57" t="str">
        <f t="shared" si="384"/>
        <v>162.469855162359+0.0832659987141295i</v>
      </c>
      <c r="F1346" s="57" t="str">
        <f t="shared" si="385"/>
        <v>3.07957931239219-1427.32147433043i</v>
      </c>
      <c r="G1346" s="57" t="str">
        <f t="shared" si="386"/>
        <v>0.999999913239006-0.000294552179514368i</v>
      </c>
      <c r="H1346" s="57" t="str">
        <f t="shared" si="387"/>
        <v>550.110747409434-1.60839703779843i</v>
      </c>
      <c r="I1346" s="57" t="str">
        <f t="shared" si="388"/>
        <v>-4.07306478391213-5316.12778615251i</v>
      </c>
      <c r="K1346" s="57" t="str">
        <f t="shared" si="389"/>
        <v>0.00908900122706183-0.000127715105488477i</v>
      </c>
      <c r="L1346" s="57" t="str">
        <f t="shared" si="390"/>
        <v>0.00075-4.75297748888774i</v>
      </c>
      <c r="M1346" s="57" t="str">
        <f t="shared" si="391"/>
        <v>0.00075-0.748893511904581i</v>
      </c>
      <c r="N1346" s="57">
        <f t="shared" si="392"/>
        <v>91.837453385959577</v>
      </c>
      <c r="O1346" s="57">
        <f t="shared" si="393"/>
        <v>41.017541276877829</v>
      </c>
      <c r="P1346" s="371">
        <f t="shared" si="394"/>
        <v>41.017541276877829</v>
      </c>
      <c r="Q1346" s="371">
        <f t="shared" si="395"/>
        <v>-88.162546614040423</v>
      </c>
      <c r="R1346" s="12">
        <f t="shared" si="396"/>
        <v>91.837453385959577</v>
      </c>
      <c r="S1346" s="57">
        <f t="shared" si="397"/>
        <v>0.13952214117711209</v>
      </c>
      <c r="T1346" s="12">
        <f t="shared" si="380"/>
        <v>41.017541276877829</v>
      </c>
    </row>
    <row r="1347" spans="1:20" x14ac:dyDescent="0.3">
      <c r="A1347" s="57">
        <f t="shared" si="381"/>
        <v>879.97471264665376</v>
      </c>
      <c r="B1347" s="12">
        <f t="shared" si="398"/>
        <v>140.05232531358513</v>
      </c>
      <c r="C1347" s="57" t="str">
        <f t="shared" si="382"/>
        <v>3.60492024475939-111.945835799151i</v>
      </c>
      <c r="D1347" s="57" t="str">
        <f t="shared" si="383"/>
        <v>3.47083281889871-75.761088993946i</v>
      </c>
      <c r="E1347" s="57" t="str">
        <f t="shared" si="384"/>
        <v>162.46985758609+0.0835824526952259i</v>
      </c>
      <c r="F1347" s="57" t="str">
        <f t="shared" si="385"/>
        <v>3.07957931035771-1421.91819210746i</v>
      </c>
      <c r="G1347" s="57" t="str">
        <f t="shared" si="386"/>
        <v>0.99999991257837-0.000295671477601191i</v>
      </c>
      <c r="H1347" s="57" t="str">
        <f t="shared" si="387"/>
        <v>550.111590577248-1.61452718786181i</v>
      </c>
      <c r="I1347" s="57" t="str">
        <f t="shared" si="388"/>
        <v>-4.07322289736675-5296.01137250262i</v>
      </c>
      <c r="K1347" s="57" t="str">
        <f t="shared" si="389"/>
        <v>0.0090889867030153-0.000128200205016626i</v>
      </c>
      <c r="L1347" s="57" t="str">
        <f t="shared" si="390"/>
        <v>0.00075-4.73498454760683i</v>
      </c>
      <c r="M1347" s="57" t="str">
        <f t="shared" si="391"/>
        <v>0.00075-0.746058489643935i</v>
      </c>
      <c r="N1347" s="57">
        <f t="shared" si="392"/>
        <v>91.84442201581281</v>
      </c>
      <c r="O1347" s="57">
        <f t="shared" si="393"/>
        <v>40.984660129363704</v>
      </c>
      <c r="P1347" s="371">
        <f t="shared" si="394"/>
        <v>40.984660129363704</v>
      </c>
      <c r="Q1347" s="371">
        <f t="shared" si="395"/>
        <v>-88.15557798418719</v>
      </c>
      <c r="R1347" s="12">
        <f t="shared" si="396"/>
        <v>91.84442201581281</v>
      </c>
      <c r="S1347" s="57">
        <f t="shared" si="397"/>
        <v>0.14005232531358514</v>
      </c>
      <c r="T1347" s="12">
        <f t="shared" si="380"/>
        <v>40.984660129363704</v>
      </c>
    </row>
    <row r="1348" spans="1:20" x14ac:dyDescent="0.3">
      <c r="A1348" s="57">
        <f t="shared" si="381"/>
        <v>883.31861655471107</v>
      </c>
      <c r="B1348" s="12">
        <f t="shared" si="398"/>
        <v>140.58452414977677</v>
      </c>
      <c r="C1348" s="57" t="str">
        <f t="shared" si="382"/>
        <v>3.60491475819397-111.522423612227i</v>
      </c>
      <c r="D1348" s="57" t="str">
        <f t="shared" si="383"/>
        <v>3.47083281498158-75.4742968406104i</v>
      </c>
      <c r="E1348" s="57" t="str">
        <f t="shared" si="384"/>
        <v>162.469860028288+0.0839001096954531i</v>
      </c>
      <c r="F1348" s="57" t="str">
        <f t="shared" si="385"/>
        <v>3.07957930830774-1416.53536465505i</v>
      </c>
      <c r="G1348" s="57" t="str">
        <f t="shared" si="386"/>
        <v>0.999999911912703-0.000296795029018509i</v>
      </c>
      <c r="H1348" s="57" t="str">
        <f t="shared" si="387"/>
        <v>550.112440163602-1.62068084127845i</v>
      </c>
      <c r="I1348" s="57" t="str">
        <f t="shared" si="388"/>
        <v>-4.07338221519501-5275.97114374377i</v>
      </c>
      <c r="K1348" s="57" t="str">
        <f t="shared" si="389"/>
        <v>0.00908897206842628-0.000128687145430535i</v>
      </c>
      <c r="L1348" s="57" t="str">
        <f t="shared" si="390"/>
        <v>0.00075-4.71705972066828i</v>
      </c>
      <c r="M1348" s="57" t="str">
        <f t="shared" si="391"/>
        <v>0.00075-0.743234199685128i</v>
      </c>
      <c r="N1348" s="57">
        <f t="shared" si="392"/>
        <v>91.851416970042521</v>
      </c>
      <c r="O1348" s="57">
        <f t="shared" si="393"/>
        <v>40.951779457993609</v>
      </c>
      <c r="P1348" s="371">
        <f t="shared" si="394"/>
        <v>40.951779457993609</v>
      </c>
      <c r="Q1348" s="371">
        <f t="shared" si="395"/>
        <v>-88.148583029957479</v>
      </c>
      <c r="R1348" s="12">
        <f t="shared" si="396"/>
        <v>91.851416970042521</v>
      </c>
      <c r="S1348" s="57">
        <f t="shared" si="397"/>
        <v>0.14058452414977676</v>
      </c>
      <c r="T1348" s="12">
        <f t="shared" si="380"/>
        <v>40.951779457993609</v>
      </c>
    </row>
    <row r="1349" spans="1:20" x14ac:dyDescent="0.3">
      <c r="A1349" s="57">
        <f t="shared" si="381"/>
        <v>886.67522729761902</v>
      </c>
      <c r="B1349" s="12">
        <f t="shared" si="398"/>
        <v>141.11874534154592</v>
      </c>
      <c r="C1349" s="57" t="str">
        <f t="shared" si="382"/>
        <v>3.60490922987091-111.100615711537i</v>
      </c>
      <c r="D1349" s="57" t="str">
        <f t="shared" si="383"/>
        <v>3.47083281103462-75.1885904103733i</v>
      </c>
      <c r="E1349" s="57" t="str">
        <f t="shared" si="384"/>
        <v>162.469862489095+0.084218974291934i</v>
      </c>
      <c r="F1349" s="57" t="str">
        <f t="shared" si="385"/>
        <v>3.07957930624216-1411.17291453943i</v>
      </c>
      <c r="G1349" s="57" t="str">
        <f t="shared" si="386"/>
        <v>0.999999911241968-0.000297922849928952i</v>
      </c>
      <c r="H1349" s="57" t="str">
        <f t="shared" si="387"/>
        <v>550.113296217348-1.62685808975112i</v>
      </c>
      <c r="I1349" s="57" t="str">
        <f t="shared" si="388"/>
        <v>-4.07354274657477-5256.0068115905i</v>
      </c>
      <c r="K1349" s="57" t="str">
        <f t="shared" si="389"/>
        <v>0.00908895732245374-0.000129175933697062i</v>
      </c>
      <c r="L1349" s="57" t="str">
        <f t="shared" si="390"/>
        <v>0.00075-4.69920275021745i</v>
      </c>
      <c r="M1349" s="57" t="str">
        <f t="shared" si="391"/>
        <v>0.00075-0.740420601399812i</v>
      </c>
      <c r="N1349" s="57">
        <f t="shared" si="392"/>
        <v>91.858438346896648</v>
      </c>
      <c r="O1349" s="57">
        <f t="shared" si="393"/>
        <v>40.918899266376123</v>
      </c>
      <c r="P1349" s="371">
        <f t="shared" si="394"/>
        <v>40.918899266376123</v>
      </c>
      <c r="Q1349" s="371">
        <f t="shared" si="395"/>
        <v>-88.141561653103352</v>
      </c>
      <c r="R1349" s="12">
        <f t="shared" si="396"/>
        <v>91.858438346896648</v>
      </c>
      <c r="S1349" s="57">
        <f t="shared" si="397"/>
        <v>0.14111874534154592</v>
      </c>
      <c r="T1349" s="12">
        <f t="shared" si="380"/>
        <v>40.918899266376123</v>
      </c>
    </row>
    <row r="1350" spans="1:20" x14ac:dyDescent="0.3">
      <c r="A1350" s="57">
        <f t="shared" si="381"/>
        <v>890.04459316134989</v>
      </c>
      <c r="B1350" s="12">
        <f t="shared" si="398"/>
        <v>141.65499657384379</v>
      </c>
      <c r="C1350" s="57" t="str">
        <f t="shared" si="382"/>
        <v>3.60490365947254-110.680406029217i</v>
      </c>
      <c r="D1350" s="57" t="str">
        <f t="shared" si="383"/>
        <v>3.47083280705761-74.9039655932519i</v>
      </c>
      <c r="E1350" s="57" t="str">
        <f t="shared" si="384"/>
        <v>162.469864968652+0.0845390510792447i</v>
      </c>
      <c r="F1350" s="57" t="str">
        <f t="shared" si="385"/>
        <v>3.07957930416085-1405.83076461994i</v>
      </c>
      <c r="G1350" s="57" t="str">
        <f t="shared" si="386"/>
        <v>0.999999910566125-0.000299054956556568i</v>
      </c>
      <c r="H1350" s="57" t="str">
        <f t="shared" si="387"/>
        <v>550.114158787702-1.63305902535835i</v>
      </c>
      <c r="I1350" s="57" t="str">
        <f t="shared" si="388"/>
        <v>-4.07370450075297-5236.11808884898i</v>
      </c>
      <c r="K1350" s="57" t="str">
        <f t="shared" si="389"/>
        <v>0.00908894246425037-0.000129666576809213i</v>
      </c>
      <c r="L1350" s="57" t="str">
        <f t="shared" si="390"/>
        <v>0.00075-4.68141337937584i</v>
      </c>
      <c r="M1350" s="57" t="str">
        <f t="shared" si="391"/>
        <v>0.00075-0.737617654313419i</v>
      </c>
      <c r="N1350" s="57">
        <f t="shared" si="392"/>
        <v>91.865486244976239</v>
      </c>
      <c r="O1350" s="57">
        <f t="shared" si="393"/>
        <v>40.886019558146756</v>
      </c>
      <c r="P1350" s="371">
        <f t="shared" si="394"/>
        <v>40.886019558146756</v>
      </c>
      <c r="Q1350" s="371">
        <f t="shared" si="395"/>
        <v>-88.134513755023761</v>
      </c>
      <c r="R1350" s="12">
        <f t="shared" si="396"/>
        <v>91.865486244976239</v>
      </c>
      <c r="S1350" s="57">
        <f t="shared" si="397"/>
        <v>0.14165499657384378</v>
      </c>
      <c r="T1350" s="12">
        <f t="shared" si="380"/>
        <v>40.886019558146756</v>
      </c>
    </row>
    <row r="1351" spans="1:20" x14ac:dyDescent="0.3">
      <c r="A1351" s="57">
        <f t="shared" si="381"/>
        <v>893.42676261536303</v>
      </c>
      <c r="B1351" s="12">
        <f t="shared" si="398"/>
        <v>142.19328556082439</v>
      </c>
      <c r="C1351" s="57" t="str">
        <f t="shared" si="382"/>
        <v>3.60489804667879-110.261788520396i</v>
      </c>
      <c r="D1351" s="57" t="str">
        <f t="shared" si="383"/>
        <v>3.47083280305031-74.6204182948226i</v>
      </c>
      <c r="E1351" s="57" t="str">
        <f t="shared" si="384"/>
        <v>162.469867467103+0.0848603446694935i</v>
      </c>
      <c r="F1351" s="57" t="str">
        <f t="shared" si="385"/>
        <v>3.07957930206367-1400.50883804798i</v>
      </c>
      <c r="G1351" s="57" t="str">
        <f t="shared" si="386"/>
        <v>0.999999909885136-0.000300191365187056i</v>
      </c>
      <c r="H1351" s="57" t="str">
        <f t="shared" si="387"/>
        <v>550.115027924257-1.63928374055609i</v>
      </c>
      <c r="I1351" s="57" t="str">
        <f t="shared" si="388"/>
        <v>-4.07386748704603-5216.30468941321i</v>
      </c>
      <c r="K1351" s="57" t="str">
        <f t="shared" si="389"/>
        <v>0.00908892749296241-0.00013015908178624i</v>
      </c>
      <c r="L1351" s="57" t="str">
        <f t="shared" si="390"/>
        <v>0.00075-4.66369135223734i</v>
      </c>
      <c r="M1351" s="57" t="str">
        <f t="shared" si="391"/>
        <v>0.00075-0.734825318104623i</v>
      </c>
      <c r="N1351" s="57">
        <f t="shared" si="392"/>
        <v>91.872560763236422</v>
      </c>
      <c r="O1351" s="57">
        <f t="shared" si="393"/>
        <v>40.853140336968679</v>
      </c>
      <c r="P1351" s="371">
        <f t="shared" si="394"/>
        <v>40.853140336968679</v>
      </c>
      <c r="Q1351" s="371">
        <f t="shared" si="395"/>
        <v>-88.127439236763578</v>
      </c>
      <c r="R1351" s="12">
        <f t="shared" si="396"/>
        <v>91.872560763236422</v>
      </c>
      <c r="S1351" s="57">
        <f t="shared" si="397"/>
        <v>0.14219328556082439</v>
      </c>
      <c r="T1351" s="12">
        <f t="shared" si="380"/>
        <v>40.853140336968679</v>
      </c>
    </row>
    <row r="1352" spans="1:20" x14ac:dyDescent="0.3">
      <c r="A1352" s="57">
        <f t="shared" si="381"/>
        <v>896.82178431330135</v>
      </c>
      <c r="B1352" s="12">
        <f t="shared" si="398"/>
        <v>142.73362004595552</v>
      </c>
      <c r="C1352" s="57" t="str">
        <f t="shared" si="382"/>
        <v>3.60489239116711-109.844757163104i</v>
      </c>
      <c r="D1352" s="57" t="str">
        <f t="shared" si="383"/>
        <v>3.4708327990125-74.3379444361624i</v>
      </c>
      <c r="E1352" s="57" t="str">
        <f t="shared" si="384"/>
        <v>162.46986998459+0.0851828596923759i</v>
      </c>
      <c r="F1352" s="57" t="str">
        <f t="shared" si="385"/>
        <v>3.07957929995057-1395.20705826584i</v>
      </c>
      <c r="G1352" s="57" t="str">
        <f t="shared" si="386"/>
        <v>0.999999909198962-0.000301332092168i</v>
      </c>
      <c r="H1352" s="57" t="str">
        <f t="shared" si="387"/>
        <v>550.115903676981-1.64553232817982i</v>
      </c>
      <c r="I1352" s="57" t="str">
        <f t="shared" si="388"/>
        <v>-4.07403171484269-5196.56632826059i</v>
      </c>
      <c r="K1352" s="57" t="str">
        <f t="shared" si="389"/>
        <v>0.00908891240772958-0.000130653455673733i</v>
      </c>
      <c r="L1352" s="57" t="str">
        <f t="shared" si="390"/>
        <v>0.00075-4.64603641386466i</v>
      </c>
      <c r="M1352" s="57" t="str">
        <f t="shared" si="391"/>
        <v>0.00075-0.732043552604725i</v>
      </c>
      <c r="N1352" s="57">
        <f t="shared" si="392"/>
        <v>91.879662000987594</v>
      </c>
      <c r="O1352" s="57">
        <f t="shared" si="393"/>
        <v>40.820261606532398</v>
      </c>
      <c r="P1352" s="371">
        <f t="shared" si="394"/>
        <v>40.820261606532398</v>
      </c>
      <c r="Q1352" s="371">
        <f t="shared" si="395"/>
        <v>-88.120337999012406</v>
      </c>
      <c r="R1352" s="12">
        <f t="shared" si="396"/>
        <v>91.879662000987594</v>
      </c>
      <c r="S1352" s="57">
        <f t="shared" si="397"/>
        <v>0.14273362004595552</v>
      </c>
      <c r="T1352" s="12">
        <f t="shared" si="380"/>
        <v>40.820261606532398</v>
      </c>
    </row>
    <row r="1353" spans="1:20" x14ac:dyDescent="0.3">
      <c r="A1353" s="57">
        <f t="shared" si="381"/>
        <v>900.2297070936919</v>
      </c>
      <c r="B1353" s="12">
        <f t="shared" si="398"/>
        <v>143.27600780213015</v>
      </c>
      <c r="C1353" s="57" t="str">
        <f t="shared" si="382"/>
        <v>3.6048866926126-109.429305958191i</v>
      </c>
      <c r="D1353" s="57" t="str">
        <f t="shared" si="383"/>
        <v>3.47083279494395-74.0565399537898i</v>
      </c>
      <c r="E1353" s="57" t="str">
        <f t="shared" si="384"/>
        <v>162.469872521261+0.0855066007952469i</v>
      </c>
      <c r="F1353" s="57" t="str">
        <f t="shared" si="385"/>
        <v>3.07957929782135-1389.92534900564i</v>
      </c>
      <c r="G1353" s="57" t="str">
        <f t="shared" si="386"/>
        <v>0.999999908507563-0.000302477153909106i</v>
      </c>
      <c r="H1353" s="57" t="str">
        <f t="shared" si="387"/>
        <v>550.116786096234-1.65180488144637i</v>
      </c>
      <c r="I1353" s="57" t="str">
        <f t="shared" si="388"/>
        <v>-4.07419719360621-5176.90272144815i</v>
      </c>
      <c r="K1353" s="57" t="str">
        <f t="shared" si="389"/>
        <v>0.00908889720768496-0.000131149705543714i</v>
      </c>
      <c r="L1353" s="57" t="str">
        <f t="shared" si="390"/>
        <v>0.00075-4.62844831028557i</v>
      </c>
      <c r="M1353" s="57" t="str">
        <f t="shared" si="391"/>
        <v>0.00075-0.729272317797096i</v>
      </c>
      <c r="N1353" s="57">
        <f t="shared" si="392"/>
        <v>91.886790057896519</v>
      </c>
      <c r="O1353" s="57">
        <f t="shared" si="393"/>
        <v>40.787383370556526</v>
      </c>
      <c r="P1353" s="371">
        <f t="shared" si="394"/>
        <v>40.787383370556526</v>
      </c>
      <c r="Q1353" s="371">
        <f t="shared" si="395"/>
        <v>-88.113209942103481</v>
      </c>
      <c r="R1353" s="12">
        <f t="shared" si="396"/>
        <v>91.886790057896519</v>
      </c>
      <c r="S1353" s="57">
        <f t="shared" si="397"/>
        <v>0.14327600780213015</v>
      </c>
      <c r="T1353" s="12">
        <f t="shared" si="380"/>
        <v>40.787383370556526</v>
      </c>
    </row>
    <row r="1354" spans="1:20" x14ac:dyDescent="0.3">
      <c r="A1354" s="57">
        <f t="shared" si="381"/>
        <v>903.65057998064799</v>
      </c>
      <c r="B1354" s="12">
        <f t="shared" si="398"/>
        <v>143.82045663177826</v>
      </c>
      <c r="C1354" s="57" t="str">
        <f t="shared" si="382"/>
        <v>3.60488095068782-109.015428929238i</v>
      </c>
      <c r="D1354" s="57" t="str">
        <f t="shared" si="383"/>
        <v>3.47083279084442-73.7762007996071i</v>
      </c>
      <c r="E1354" s="57" t="str">
        <f t="shared" si="384"/>
        <v>162.469875077262+0.0858315726431896i</v>
      </c>
      <c r="F1354" s="57" t="str">
        <f t="shared" si="385"/>
        <v>3.07957929567591-1384.66363428821i</v>
      </c>
      <c r="G1354" s="57" t="str">
        <f t="shared" si="386"/>
        <v>0.9999999078109-0.000303626566882435i</v>
      </c>
      <c r="H1354" s="57" t="str">
        <f t="shared" si="387"/>
        <v>550.117675232741-1.65810149395475i</v>
      </c>
      <c r="I1354" s="57" t="str">
        <f t="shared" si="388"/>
        <v>-4.0743639328654-5157.31358610805i</v>
      </c>
      <c r="K1354" s="57" t="str">
        <f t="shared" si="389"/>
        <v>0.00908888189195526-0.000131647838494746i</v>
      </c>
      <c r="L1354" s="57" t="str">
        <f t="shared" si="390"/>
        <v>0.00075-4.61092678848929i</v>
      </c>
      <c r="M1354" s="57" t="str">
        <f t="shared" si="391"/>
        <v>0.00075-0.726511573816594i</v>
      </c>
      <c r="N1354" s="57">
        <f t="shared" si="392"/>
        <v>91.893945033987364</v>
      </c>
      <c r="O1354" s="57">
        <f t="shared" si="393"/>
        <v>40.754505632787698</v>
      </c>
      <c r="P1354" s="371">
        <f t="shared" si="394"/>
        <v>40.754505632787698</v>
      </c>
      <c r="Q1354" s="371">
        <f t="shared" si="395"/>
        <v>-88.106054966012636</v>
      </c>
      <c r="R1354" s="12">
        <f t="shared" si="396"/>
        <v>91.893945033987364</v>
      </c>
      <c r="S1354" s="57">
        <f t="shared" si="397"/>
        <v>0.14382045663177825</v>
      </c>
      <c r="T1354" s="12">
        <f t="shared" si="380"/>
        <v>40.754505632787698</v>
      </c>
    </row>
    <row r="1355" spans="1:20" x14ac:dyDescent="0.3">
      <c r="A1355" s="57">
        <f t="shared" si="381"/>
        <v>907.0844521845745</v>
      </c>
      <c r="B1355" s="12">
        <f t="shared" si="398"/>
        <v>144.36697436697901</v>
      </c>
      <c r="C1355" s="57" t="str">
        <f t="shared" si="382"/>
        <v>3.60487516506277-108.603120122466i</v>
      </c>
      <c r="D1355" s="57" t="str">
        <f t="shared" si="383"/>
        <v>3.47083278671367-73.4969229408413i</v>
      </c>
      <c r="E1355" s="57" t="str">
        <f t="shared" si="384"/>
        <v>162.469877652737+0.086157779919085i</v>
      </c>
      <c r="F1355" s="57" t="str">
        <f t="shared" si="385"/>
        <v>3.07957929351414-1379.42183842203i</v>
      </c>
      <c r="G1355" s="57" t="str">
        <f t="shared" si="386"/>
        <v>0.999999907108931-0.000304780347622642i</v>
      </c>
      <c r="H1355" s="57" t="str">
        <f t="shared" si="387"/>
        <v>550.118571137627-1.66442225968925i</v>
      </c>
      <c r="I1355" s="57" t="str">
        <f t="shared" si="388"/>
        <v>-4.07453194222772-5137.79864044399i</v>
      </c>
      <c r="K1355" s="57" t="str">
        <f t="shared" si="389"/>
        <v>0.00908886645966037-0.000132147861652014i</v>
      </c>
      <c r="L1355" s="57" t="str">
        <f t="shared" si="390"/>
        <v>0.00075-4.5934715964229i</v>
      </c>
      <c r="M1355" s="57" t="str">
        <f t="shared" si="391"/>
        <v>0.00075-0.723761280948988i</v>
      </c>
      <c r="N1355" s="57">
        <f t="shared" si="392"/>
        <v>91.901127029643007</v>
      </c>
      <c r="O1355" s="57">
        <f t="shared" si="393"/>
        <v>40.721628397000401</v>
      </c>
      <c r="P1355" s="371">
        <f t="shared" si="394"/>
        <v>40.721628397000401</v>
      </c>
      <c r="Q1355" s="371">
        <f t="shared" si="395"/>
        <v>-88.098872970356993</v>
      </c>
      <c r="R1355" s="12">
        <f t="shared" si="396"/>
        <v>91.901127029643007</v>
      </c>
      <c r="S1355" s="57">
        <f t="shared" si="397"/>
        <v>0.14436697436697901</v>
      </c>
      <c r="T1355" s="12">
        <f t="shared" si="380"/>
        <v>40.721628397000401</v>
      </c>
    </row>
    <row r="1356" spans="1:20" x14ac:dyDescent="0.3">
      <c r="A1356" s="57">
        <f t="shared" si="381"/>
        <v>910.53137310287582</v>
      </c>
      <c r="B1356" s="12">
        <f t="shared" si="398"/>
        <v>144.91556886957352</v>
      </c>
      <c r="C1356" s="57" t="str">
        <f t="shared" si="382"/>
        <v>3.60486933540512-108.192373606663i</v>
      </c>
      <c r="D1356" s="57" t="str">
        <f t="shared" si="383"/>
        <v>3.47083278255147-73.2187023599867i</v>
      </c>
      <c r="E1356" s="57" t="str">
        <f t="shared" si="384"/>
        <v>162.469880247837+0.0864852273236778i</v>
      </c>
      <c r="F1356" s="57" t="str">
        <f t="shared" si="385"/>
        <v>3.07957929133592-1374.1998860021i</v>
      </c>
      <c r="G1356" s="57" t="str">
        <f t="shared" si="386"/>
        <v>0.999999906401618-0.000305938512727213i</v>
      </c>
      <c r="H1356" s="57" t="str">
        <f t="shared" si="387"/>
        <v>550.119473862393-1.67076727302018i</v>
      </c>
      <c r="I1356" s="57" t="str">
        <f t="shared" si="388"/>
        <v>-4.07470123137004-5118.35760372669i</v>
      </c>
      <c r="K1356" s="57" t="str">
        <f t="shared" si="389"/>
        <v>0.00908885090991366-0.000132649782167435i</v>
      </c>
      <c r="L1356" s="57" t="str">
        <f t="shared" si="390"/>
        <v>0.00075-4.57608248298755i</v>
      </c>
      <c r="M1356" s="57" t="str">
        <f t="shared" si="391"/>
        <v>0.00075-0.721021399630391i</v>
      </c>
      <c r="N1356" s="57">
        <f t="shared" si="392"/>
        <v>91.908336145605929</v>
      </c>
      <c r="O1356" s="57">
        <f t="shared" si="393"/>
        <v>40.688751666998222</v>
      </c>
      <c r="P1356" s="371">
        <f t="shared" si="394"/>
        <v>40.688751666998222</v>
      </c>
      <c r="Q1356" s="371">
        <f t="shared" si="395"/>
        <v>-88.091663854394071</v>
      </c>
      <c r="R1356" s="12">
        <f t="shared" si="396"/>
        <v>91.908336145605929</v>
      </c>
      <c r="S1356" s="57">
        <f t="shared" si="397"/>
        <v>0.14491556886957352</v>
      </c>
      <c r="T1356" s="12">
        <f t="shared" si="380"/>
        <v>40.688751666998222</v>
      </c>
    </row>
    <row r="1357" spans="1:20" x14ac:dyDescent="0.3">
      <c r="A1357" s="57">
        <f t="shared" si="381"/>
        <v>913.99139232066671</v>
      </c>
      <c r="B1357" s="12">
        <f t="shared" si="398"/>
        <v>145.4662480312779</v>
      </c>
      <c r="C1357" s="57" t="str">
        <f t="shared" si="382"/>
        <v>3.60486346137989-107.783183473084i</v>
      </c>
      <c r="D1357" s="57" t="str">
        <f t="shared" si="383"/>
        <v>3.47083277835757-72.9415350547468i</v>
      </c>
      <c r="E1357" s="57" t="str">
        <f t="shared" si="384"/>
        <v>162.469882862713+0.0868139195756401i</v>
      </c>
      <c r="F1357" s="57" t="str">
        <f t="shared" si="385"/>
        <v>3.07957928914109-1368.99770190888i</v>
      </c>
      <c r="G1357" s="57" t="str">
        <f t="shared" si="386"/>
        <v>0.999999905688918-0.000307101078856706i</v>
      </c>
      <c r="H1357" s="57" t="str">
        <f t="shared" si="387"/>
        <v>550.120383458946-1.67713662870641i</v>
      </c>
      <c r="I1357" s="57" t="str">
        <f t="shared" si="388"/>
        <v>-4.07487181004592-5098.99019629023i</v>
      </c>
      <c r="K1357" s="57" t="str">
        <f t="shared" si="389"/>
        <v>0.00908883524182155-0.000133153607219746i</v>
      </c>
      <c r="L1357" s="57" t="str">
        <f t="shared" si="390"/>
        <v>0.00075-4.55875919803501i</v>
      </c>
      <c r="M1357" s="57" t="str">
        <f t="shared" si="391"/>
        <v>0.00075-0.718291890446693i</v>
      </c>
      <c r="N1357" s="57">
        <f t="shared" si="392"/>
        <v>91.915572482979513</v>
      </c>
      <c r="O1357" s="57">
        <f t="shared" si="393"/>
        <v>40.655875446612853</v>
      </c>
      <c r="P1357" s="371">
        <f t="shared" si="394"/>
        <v>40.655875446612853</v>
      </c>
      <c r="Q1357" s="371">
        <f t="shared" si="395"/>
        <v>-88.084427517020487</v>
      </c>
      <c r="R1357" s="12">
        <f t="shared" si="396"/>
        <v>91.915572482979513</v>
      </c>
      <c r="S1357" s="57">
        <f t="shared" si="397"/>
        <v>0.14546624803127789</v>
      </c>
      <c r="T1357" s="12">
        <f t="shared" si="380"/>
        <v>40.655875446612853</v>
      </c>
    </row>
    <row r="1358" spans="1:20" x14ac:dyDescent="0.3">
      <c r="A1358" s="57">
        <f t="shared" si="381"/>
        <v>917.46455961148536</v>
      </c>
      <c r="B1358" s="12">
        <f t="shared" si="398"/>
        <v>146.01901977379677</v>
      </c>
      <c r="C1358" s="57" t="str">
        <f t="shared" si="382"/>
        <v>3.60485754264956-107.375543835376i</v>
      </c>
      <c r="D1358" s="57" t="str">
        <f t="shared" si="383"/>
        <v>3.47083277413175-72.6654170379769i</v>
      </c>
      <c r="E1358" s="57" t="str">
        <f t="shared" si="384"/>
        <v>162.469885497513+0.0871438614116543i</v>
      </c>
      <c r="F1358" s="57" t="str">
        <f t="shared" si="385"/>
        <v>3.07957928692957-1363.81521130721i</v>
      </c>
      <c r="G1358" s="57" t="str">
        <f t="shared" si="386"/>
        <v>0.999999904970792-0.000308268062734987i</v>
      </c>
      <c r="H1358" s="57" t="str">
        <f t="shared" si="387"/>
        <v>550.121299979581-1.68353042189681i</v>
      </c>
      <c r="I1358" s="57" t="str">
        <f t="shared" si="388"/>
        <v>-4.07504368808263-5079.69613952784i</v>
      </c>
      <c r="K1358" s="57" t="str">
        <f t="shared" si="389"/>
        <v>0.00908881945448378-0.000133659344014607i</v>
      </c>
      <c r="L1358" s="57" t="str">
        <f t="shared" si="390"/>
        <v>0.00075-4.54150149236404i</v>
      </c>
      <c r="M1358" s="57" t="str">
        <f t="shared" si="391"/>
        <v>0.00075-0.71557271413299i</v>
      </c>
      <c r="N1358" s="57">
        <f t="shared" si="392"/>
        <v>91.922836143229048</v>
      </c>
      <c r="O1358" s="57">
        <f t="shared" si="393"/>
        <v>40.622999739705122</v>
      </c>
      <c r="P1358" s="371">
        <f t="shared" si="394"/>
        <v>40.622999739705122</v>
      </c>
      <c r="Q1358" s="371">
        <f t="shared" si="395"/>
        <v>-88.077163856770952</v>
      </c>
      <c r="R1358" s="12">
        <f t="shared" si="396"/>
        <v>91.922836143229048</v>
      </c>
      <c r="S1358" s="57">
        <f t="shared" si="397"/>
        <v>0.14601901977379678</v>
      </c>
      <c r="T1358" s="12">
        <f t="shared" si="380"/>
        <v>40.622999739705122</v>
      </c>
    </row>
    <row r="1359" spans="1:20" x14ac:dyDescent="0.3">
      <c r="A1359" s="57">
        <f t="shared" si="381"/>
        <v>920.95092493800905</v>
      </c>
      <c r="B1359" s="12">
        <f t="shared" si="398"/>
        <v>146.57389204893721</v>
      </c>
      <c r="C1359" s="57" t="str">
        <f t="shared" si="382"/>
        <v>3.60485157887407-106.969448829492i</v>
      </c>
      <c r="D1359" s="57" t="str">
        <f t="shared" si="383"/>
        <v>3.47083276987373-72.3903443376266i</v>
      </c>
      <c r="E1359" s="57" t="str">
        <f t="shared" si="384"/>
        <v>162.469888152391+0.0874750575864654i</v>
      </c>
      <c r="F1359" s="57" t="str">
        <f t="shared" si="385"/>
        <v>3.0795792847012-1358.65233964522i</v>
      </c>
      <c r="G1359" s="57" t="str">
        <f t="shared" si="386"/>
        <v>0.999999904247198-0.000309439481149471i</v>
      </c>
      <c r="H1359" s="57" t="str">
        <f t="shared" si="387"/>
        <v>550.122223476983-1.68994874813168i</v>
      </c>
      <c r="I1359" s="57" t="str">
        <f t="shared" si="388"/>
        <v>-4.07521687537857-5060.47515588784i</v>
      </c>
      <c r="K1359" s="57" t="str">
        <f t="shared" si="389"/>
        <v>0.00908880354699339-0.000134166999784706i</v>
      </c>
      <c r="L1359" s="57" t="str">
        <f t="shared" si="390"/>
        <v>0.00075-4.52430911771671i</v>
      </c>
      <c r="M1359" s="57" t="str">
        <f t="shared" si="391"/>
        <v>0.00075-0.712863831573008i</v>
      </c>
      <c r="N1359" s="57">
        <f t="shared" si="392"/>
        <v>91.930127228182883</v>
      </c>
      <c r="O1359" s="57">
        <f t="shared" si="393"/>
        <v>40.5901245501651</v>
      </c>
      <c r="P1359" s="371">
        <f t="shared" si="394"/>
        <v>40.5901245501651</v>
      </c>
      <c r="Q1359" s="371">
        <f t="shared" si="395"/>
        <v>-88.069872771817117</v>
      </c>
      <c r="R1359" s="12">
        <f t="shared" si="396"/>
        <v>91.930127228182883</v>
      </c>
      <c r="S1359" s="57">
        <f t="shared" si="397"/>
        <v>0.1465738920489372</v>
      </c>
      <c r="T1359" s="12">
        <f t="shared" si="380"/>
        <v>40.5901245501651</v>
      </c>
    </row>
    <row r="1360" spans="1:20" x14ac:dyDescent="0.3">
      <c r="A1360" s="57">
        <f t="shared" si="381"/>
        <v>924.45053845277357</v>
      </c>
      <c r="B1360" s="12">
        <f t="shared" si="398"/>
        <v>147.13087283872318</v>
      </c>
      <c r="C1360" s="57" t="str">
        <f t="shared" si="382"/>
        <v>3.6048455697108-106.564892613599i</v>
      </c>
      <c r="D1360" s="57" t="str">
        <f t="shared" si="383"/>
        <v>3.47083276558331-72.1163129966827i</v>
      </c>
      <c r="E1360" s="57" t="str">
        <f t="shared" si="384"/>
        <v>162.469890827499+0.087807512872964i</v>
      </c>
      <c r="F1360" s="57" t="str">
        <f t="shared" si="385"/>
        <v>3.07957928245588-1353.50901265327i</v>
      </c>
      <c r="G1360" s="57" t="str">
        <f t="shared" si="386"/>
        <v>0.999999903518094-0.000310615350951368i</v>
      </c>
      <c r="H1360" s="57" t="str">
        <f t="shared" si="387"/>
        <v>550.123154004257-1.6963917033458i</v>
      </c>
      <c r="I1360" s="57" t="str">
        <f t="shared" si="388"/>
        <v>-4.0753913819141-5041.32696886989i</v>
      </c>
      <c r="K1360" s="57" t="str">
        <f t="shared" si="389"/>
        <v>0.00908878751843618-0.000134676581789836i</v>
      </c>
      <c r="L1360" s="57" t="str">
        <f t="shared" si="390"/>
        <v>0.00075-4.50718182677495i</v>
      </c>
      <c r="M1360" s="57" t="str">
        <f t="shared" si="391"/>
        <v>0.00075-0.710165203798578i</v>
      </c>
      <c r="N1360" s="57">
        <f t="shared" si="392"/>
        <v>91.937445840033689</v>
      </c>
      <c r="O1360" s="57">
        <f t="shared" si="393"/>
        <v>40.557249881911687</v>
      </c>
      <c r="P1360" s="371">
        <f t="shared" si="394"/>
        <v>40.557249881911687</v>
      </c>
      <c r="Q1360" s="371">
        <f t="shared" si="395"/>
        <v>-88.062554159966311</v>
      </c>
      <c r="R1360" s="12">
        <f t="shared" si="396"/>
        <v>91.937445840033689</v>
      </c>
      <c r="S1360" s="57">
        <f t="shared" si="397"/>
        <v>0.14713087283872317</v>
      </c>
      <c r="T1360" s="12">
        <f t="shared" si="380"/>
        <v>40.557249881911687</v>
      </c>
    </row>
    <row r="1361" spans="1:20" x14ac:dyDescent="0.3">
      <c r="A1361" s="57">
        <f t="shared" si="381"/>
        <v>927.96345049889419</v>
      </c>
      <c r="B1361" s="12">
        <f t="shared" si="398"/>
        <v>147.68997015551034</v>
      </c>
      <c r="C1361" s="57" t="str">
        <f t="shared" si="382"/>
        <v>3.60483951481444-106.161869368006i</v>
      </c>
      <c r="D1361" s="57" t="str">
        <f t="shared" si="383"/>
        <v>3.47083276126021-71.8433190731125i</v>
      </c>
      <c r="E1361" s="57" t="str">
        <f t="shared" si="384"/>
        <v>162.469893522991+0.0881412320622505i</v>
      </c>
      <c r="F1361" s="57" t="str">
        <f t="shared" si="385"/>
        <v>3.07957928019345-1348.38515634287i</v>
      </c>
      <c r="G1361" s="57" t="str">
        <f t="shared" si="386"/>
        <v>0.999999902783439-0.00031179568905592i</v>
      </c>
      <c r="H1361" s="57" t="str">
        <f t="shared" si="387"/>
        <v>550.12409161489-1.70285938386879i</v>
      </c>
      <c r="I1361" s="57" t="str">
        <f t="shared" si="388"/>
        <v>-4.07556721773958-5022.25130302064i</v>
      </c>
      <c r="K1361" s="57" t="str">
        <f t="shared" si="389"/>
        <v>0.00908877136789136-0.000135188097317022i</v>
      </c>
      <c r="L1361" s="57" t="str">
        <f t="shared" si="390"/>
        <v>0.00075-4.49011937315695i</v>
      </c>
      <c r="M1361" s="57" t="str">
        <f t="shared" si="391"/>
        <v>0.00075-0.707476791989015i</v>
      </c>
      <c r="N1361" s="57">
        <f t="shared" si="392"/>
        <v>91.944792081339301</v>
      </c>
      <c r="O1361" s="57">
        <f t="shared" si="393"/>
        <v>40.524375738893816</v>
      </c>
      <c r="P1361" s="371">
        <f t="shared" si="394"/>
        <v>40.524375738893816</v>
      </c>
      <c r="Q1361" s="371">
        <f t="shared" si="395"/>
        <v>-88.055207918660699</v>
      </c>
      <c r="R1361" s="12">
        <f t="shared" si="396"/>
        <v>91.944792081339301</v>
      </c>
      <c r="S1361" s="57">
        <f t="shared" si="397"/>
        <v>0.14768997015551033</v>
      </c>
      <c r="T1361" s="12">
        <f t="shared" si="380"/>
        <v>40.524375738893816</v>
      </c>
    </row>
    <row r="1362" spans="1:20" x14ac:dyDescent="0.3">
      <c r="A1362" s="57">
        <f t="shared" si="381"/>
        <v>931.48971161078998</v>
      </c>
      <c r="B1362" s="12">
        <f t="shared" si="398"/>
        <v>148.25119204210128</v>
      </c>
      <c r="C1362" s="57" t="str">
        <f t="shared" si="382"/>
        <v>3.60483341383719-105.760373295071i</v>
      </c>
      <c r="D1362" s="57" t="str">
        <f t="shared" si="383"/>
        <v>3.4708327569042-71.5713586398066i</v>
      </c>
      <c r="E1362" s="57" t="str">
        <f t="shared" si="384"/>
        <v>162.469896239023+0.0884762199637045i</v>
      </c>
      <c r="F1362" s="57" t="str">
        <f t="shared" si="385"/>
        <v>3.07957927791378-1343.28069700563i</v>
      </c>
      <c r="G1362" s="57" t="str">
        <f t="shared" si="386"/>
        <v>0.999999902043189-0.000312980512442649i</v>
      </c>
      <c r="H1362" s="57" t="str">
        <f t="shared" si="387"/>
        <v>550.125036362789-1.70935188642822i</v>
      </c>
      <c r="I1362" s="57" t="str">
        <f t="shared" si="388"/>
        <v>-4.07574439298654-5003.24788393014i</v>
      </c>
      <c r="K1362" s="57" t="str">
        <f t="shared" si="389"/>
        <v>0.00908875509443098-0.000135701553680597i</v>
      </c>
      <c r="L1362" s="57" t="str">
        <f t="shared" si="390"/>
        <v>0.00075-4.47312151141358i</v>
      </c>
      <c r="M1362" s="57" t="str">
        <f t="shared" si="391"/>
        <v>0.00075-0.704798557470626i</v>
      </c>
      <c r="N1362" s="57">
        <f t="shared" si="392"/>
        <v>91.952166055024122</v>
      </c>
      <c r="O1362" s="57">
        <f t="shared" si="393"/>
        <v>40.491502125089944</v>
      </c>
      <c r="P1362" s="371">
        <f t="shared" si="394"/>
        <v>40.491502125089944</v>
      </c>
      <c r="Q1362" s="371">
        <f t="shared" si="395"/>
        <v>-88.047833944975878</v>
      </c>
      <c r="R1362" s="12">
        <f t="shared" si="396"/>
        <v>91.952166055024122</v>
      </c>
      <c r="S1362" s="57">
        <f t="shared" si="397"/>
        <v>0.14825119204210127</v>
      </c>
      <c r="T1362" s="12">
        <f t="shared" si="380"/>
        <v>40.491502125089944</v>
      </c>
    </row>
    <row r="1363" spans="1:20" x14ac:dyDescent="0.3">
      <c r="A1363" s="57">
        <f t="shared" si="381"/>
        <v>935.02937251491096</v>
      </c>
      <c r="B1363" s="12">
        <f t="shared" si="398"/>
        <v>148.81454657186126</v>
      </c>
      <c r="C1363" s="57" t="str">
        <f t="shared" si="382"/>
        <v>3.60482726642854-105.360398619123i</v>
      </c>
      <c r="D1363" s="57" t="str">
        <f t="shared" si="383"/>
        <v>3.47083275251501-71.3004277845231i</v>
      </c>
      <c r="E1363" s="57" t="str">
        <f t="shared" si="384"/>
        <v>162.469898975753+0.0888124814050523i</v>
      </c>
      <c r="F1363" s="57" t="str">
        <f t="shared" si="385"/>
        <v>3.07957927561677-1338.19556121219i</v>
      </c>
      <c r="G1363" s="57" t="str">
        <f t="shared" si="386"/>
        <v>0.999999901297303-0.000314169838155597i</v>
      </c>
      <c r="H1363" s="57" t="str">
        <f t="shared" si="387"/>
        <v>550.125988302268-1.71586930815086i</v>
      </c>
      <c r="I1363" s="57" t="str">
        <f t="shared" si="388"/>
        <v>-4.07592291786281-4984.31643822768i</v>
      </c>
      <c r="K1363" s="57" t="str">
        <f t="shared" si="389"/>
        <v>0.00908873869712002-0.000136216958222311i</v>
      </c>
      <c r="L1363" s="57" t="str">
        <f t="shared" si="390"/>
        <v>0.00075-4.45618799702489i</v>
      </c>
      <c r="M1363" s="57" t="str">
        <f t="shared" si="391"/>
        <v>0.00075-0.702130461716109i</v>
      </c>
      <c r="N1363" s="57">
        <f t="shared" si="392"/>
        <v>91.959567864380048</v>
      </c>
      <c r="O1363" s="57">
        <f t="shared" si="393"/>
        <v>40.458629044508676</v>
      </c>
      <c r="P1363" s="371">
        <f t="shared" si="394"/>
        <v>40.458629044508676</v>
      </c>
      <c r="Q1363" s="371">
        <f t="shared" si="395"/>
        <v>-88.040432135619952</v>
      </c>
      <c r="R1363" s="12">
        <f t="shared" si="396"/>
        <v>91.959567864380048</v>
      </c>
      <c r="S1363" s="57">
        <f t="shared" si="397"/>
        <v>0.14881454657186124</v>
      </c>
      <c r="T1363" s="12">
        <f t="shared" si="380"/>
        <v>40.458629044508676</v>
      </c>
    </row>
    <row r="1364" spans="1:20" x14ac:dyDescent="0.3">
      <c r="A1364" s="57">
        <f t="shared" si="381"/>
        <v>938.58248413046761</v>
      </c>
      <c r="B1364" s="12">
        <f t="shared" si="398"/>
        <v>149.38004184883434</v>
      </c>
      <c r="C1364" s="57" t="str">
        <f t="shared" si="382"/>
        <v>3.6048210722352-104.961939586372i</v>
      </c>
      <c r="D1364" s="57" t="str">
        <f t="shared" si="383"/>
        <v>3.47083274809241-71.0305226098304i</v>
      </c>
      <c r="E1364" s="57" t="str">
        <f t="shared" si="384"/>
        <v>162.469901733336+0.0891500212324521i</v>
      </c>
      <c r="F1364" s="57" t="str">
        <f t="shared" si="385"/>
        <v>3.07957927330225-1333.12967581116i</v>
      </c>
      <c r="G1364" s="57" t="str">
        <f t="shared" si="386"/>
        <v>0.999999900545737-0.000315363683303571i</v>
      </c>
      <c r="H1364" s="57" t="str">
        <f t="shared" si="387"/>
        <v>550.126947488055-1.72241174656417i</v>
      </c>
      <c r="I1364" s="57" t="str">
        <f t="shared" si="388"/>
        <v>-4.07610280264984-4965.45669357792i</v>
      </c>
      <c r="K1364" s="57" t="str">
        <f t="shared" si="389"/>
        <v>0.00908872217501639-0.00013673431831144i</v>
      </c>
      <c r="L1364" s="57" t="str">
        <f t="shared" si="390"/>
        <v>0.00075-4.43931858639659i</v>
      </c>
      <c r="M1364" s="57" t="str">
        <f t="shared" si="391"/>
        <v>0.00075-0.699472466344i</v>
      </c>
      <c r="N1364" s="57">
        <f t="shared" si="392"/>
        <v>91.966997613067761</v>
      </c>
      <c r="O1364" s="57">
        <f t="shared" si="393"/>
        <v>40.425756501188445</v>
      </c>
      <c r="P1364" s="371">
        <f t="shared" si="394"/>
        <v>40.425756501188445</v>
      </c>
      <c r="Q1364" s="371">
        <f t="shared" si="395"/>
        <v>-88.033002386932239</v>
      </c>
      <c r="R1364" s="12">
        <f t="shared" si="396"/>
        <v>91.966997613067761</v>
      </c>
      <c r="S1364" s="57">
        <f t="shared" si="397"/>
        <v>0.14938004184883433</v>
      </c>
      <c r="T1364" s="12">
        <f t="shared" si="380"/>
        <v>40.425756501188445</v>
      </c>
    </row>
    <row r="1365" spans="1:20" x14ac:dyDescent="0.3">
      <c r="A1365" s="57">
        <f t="shared" si="381"/>
        <v>942.14909757016346</v>
      </c>
      <c r="B1365" s="12">
        <f t="shared" si="398"/>
        <v>149.94768600785991</v>
      </c>
      <c r="C1365" s="57" t="str">
        <f t="shared" si="382"/>
        <v>3.6048148309014-104.564990464836i</v>
      </c>
      <c r="D1365" s="57" t="str">
        <f t="shared" si="383"/>
        <v>3.47083274363612-70.7616392330522i</v>
      </c>
      <c r="E1365" s="57" t="str">
        <f t="shared" si="384"/>
        <v>162.469904511934+0.089488844310537i</v>
      </c>
      <c r="F1365" s="57" t="str">
        <f t="shared" si="385"/>
        <v>3.07957927097013-1328.08296792808i</v>
      </c>
      <c r="G1365" s="57" t="str">
        <f t="shared" si="386"/>
        <v>0.999999899788449-0.000316562065060396i</v>
      </c>
      <c r="H1365" s="57" t="str">
        <f t="shared" si="387"/>
        <v>550.127913975296-1.72897929959964i</v>
      </c>
      <c r="I1365" s="57" t="str">
        <f t="shared" si="388"/>
        <v>-4.07628405771594-4946.66837867699i</v>
      </c>
      <c r="K1365" s="57" t="str">
        <f t="shared" si="389"/>
        <v>0.00908870552717076-0.000137253641344861i</v>
      </c>
      <c r="L1365" s="57" t="str">
        <f t="shared" si="390"/>
        <v>0.00075-4.42251303685654i</v>
      </c>
      <c r="M1365" s="57" t="str">
        <f t="shared" si="391"/>
        <v>0.00075-0.696824533118153i</v>
      </c>
      <c r="N1365" s="57">
        <f t="shared" si="392"/>
        <v>91.974455405117766</v>
      </c>
      <c r="O1365" s="57">
        <f t="shared" si="393"/>
        <v>40.392884499198523</v>
      </c>
      <c r="P1365" s="371">
        <f t="shared" si="394"/>
        <v>40.392884499198523</v>
      </c>
      <c r="Q1365" s="371">
        <f t="shared" si="395"/>
        <v>-88.025544594882234</v>
      </c>
      <c r="R1365" s="12">
        <f t="shared" si="396"/>
        <v>91.974455405117766</v>
      </c>
      <c r="S1365" s="57">
        <f t="shared" si="397"/>
        <v>0.1499476860078599</v>
      </c>
      <c r="T1365" s="12">
        <f t="shared" si="380"/>
        <v>40.392884499198523</v>
      </c>
    </row>
    <row r="1366" spans="1:20" x14ac:dyDescent="0.3">
      <c r="A1366" s="57">
        <f t="shared" si="381"/>
        <v>945.72926414093013</v>
      </c>
      <c r="B1366" s="12">
        <f t="shared" si="398"/>
        <v>150.51748721468979</v>
      </c>
      <c r="C1366" s="57" t="str">
        <f t="shared" si="382"/>
        <v>3.60480854206853-104.16954554425i</v>
      </c>
      <c r="D1366" s="57" t="str">
        <f t="shared" si="383"/>
        <v>3.4708327391459-70.4937737862106i</v>
      </c>
      <c r="E1366" s="57" t="str">
        <f t="shared" si="384"/>
        <v>162.469907311704+0.0898289555225224i</v>
      </c>
      <c r="F1366" s="57" t="str">
        <f t="shared" si="385"/>
        <v>3.07957926862024-1323.05536496437i</v>
      </c>
      <c r="G1366" s="57" t="str">
        <f t="shared" si="386"/>
        <v>0.999999899025394-0.000317765000665154i</v>
      </c>
      <c r="H1366" s="57" t="str">
        <f t="shared" si="387"/>
        <v>550.128887819544-1.73557206559254i</v>
      </c>
      <c r="I1366" s="57" t="str">
        <f t="shared" si="388"/>
        <v>-4.07646669349836-4927.95122324846i</v>
      </c>
      <c r="K1366" s="57" t="str">
        <f t="shared" si="389"/>
        <v>0.00908868875262686-0.000137774934747185i</v>
      </c>
      <c r="L1366" s="57" t="str">
        <f t="shared" si="390"/>
        <v>0.00075-4.40577110665126i</v>
      </c>
      <c r="M1366" s="57" t="str">
        <f t="shared" si="391"/>
        <v>0.00075-0.694186623947154i</v>
      </c>
      <c r="N1366" s="57">
        <f t="shared" si="392"/>
        <v>91.981941344931528</v>
      </c>
      <c r="O1366" s="57">
        <f t="shared" si="393"/>
        <v>40.360013042638563</v>
      </c>
      <c r="P1366" s="371">
        <f t="shared" si="394"/>
        <v>40.360013042638563</v>
      </c>
      <c r="Q1366" s="371">
        <f t="shared" si="395"/>
        <v>-88.018058655068472</v>
      </c>
      <c r="R1366" s="12">
        <f t="shared" si="396"/>
        <v>91.981941344931528</v>
      </c>
      <c r="S1366" s="57">
        <f t="shared" si="397"/>
        <v>0.1505174872146898</v>
      </c>
      <c r="T1366" s="12">
        <f t="shared" si="380"/>
        <v>40.360013042638563</v>
      </c>
    </row>
    <row r="1367" spans="1:20" x14ac:dyDescent="0.3">
      <c r="A1367" s="57">
        <f t="shared" si="381"/>
        <v>949.32303534466564</v>
      </c>
      <c r="B1367" s="12">
        <f t="shared" si="398"/>
        <v>151.08945366610561</v>
      </c>
      <c r="C1367" s="57" t="str">
        <f t="shared" si="382"/>
        <v>3.60480220537534-103.775599135989i</v>
      </c>
      <c r="D1367" s="57" t="str">
        <f t="shared" si="383"/>
        <v>3.4708327346215-70.2269224159714i</v>
      </c>
      <c r="E1367" s="57" t="str">
        <f t="shared" si="384"/>
        <v>162.469910132811+0.0901703597702442i</v>
      </c>
      <c r="F1367" s="57" t="str">
        <f t="shared" si="385"/>
        <v>3.07957926625246-1318.04679459626i</v>
      </c>
      <c r="G1367" s="57" t="str">
        <f t="shared" si="386"/>
        <v>0.999999898256529-0.000318972507422435i</v>
      </c>
      <c r="H1367" s="57" t="str">
        <f t="shared" si="387"/>
        <v>550.129869076795-1.74219014328601i</v>
      </c>
      <c r="I1367" s="57" t="str">
        <f t="shared" si="388"/>
        <v>-4.07665072052196-4909.30495803967i</v>
      </c>
      <c r="K1367" s="57" t="str">
        <f t="shared" si="389"/>
        <v>0.00908867185042075-0.000138298205970828i</v>
      </c>
      <c r="L1367" s="57" t="str">
        <f t="shared" si="390"/>
        <v>0.00075-4.38909255494247i</v>
      </c>
      <c r="M1367" s="57" t="str">
        <f t="shared" si="391"/>
        <v>0.00075-0.691558700883796i</v>
      </c>
      <c r="N1367" s="57">
        <f t="shared" si="392"/>
        <v>91.989455537282652</v>
      </c>
      <c r="O1367" s="57">
        <f t="shared" si="393"/>
        <v>40.327142135639249</v>
      </c>
      <c r="P1367" s="371">
        <f t="shared" si="394"/>
        <v>40.327142135639249</v>
      </c>
      <c r="Q1367" s="371">
        <f t="shared" si="395"/>
        <v>-88.010544462717348</v>
      </c>
      <c r="R1367" s="12">
        <f t="shared" si="396"/>
        <v>91.989455537282652</v>
      </c>
      <c r="S1367" s="57">
        <f t="shared" si="397"/>
        <v>0.1510894536661056</v>
      </c>
      <c r="T1367" s="12">
        <f t="shared" si="380"/>
        <v>40.327142135639249</v>
      </c>
    </row>
    <row r="1368" spans="1:20" x14ac:dyDescent="0.3">
      <c r="A1368" s="57">
        <f t="shared" si="381"/>
        <v>952.93046287897539</v>
      </c>
      <c r="B1368" s="12">
        <f t="shared" si="398"/>
        <v>151.66359359003681</v>
      </c>
      <c r="C1368" s="57" t="str">
        <f t="shared" si="382"/>
        <v>3.60479582045771-103.383145572982i</v>
      </c>
      <c r="D1368" s="57" t="str">
        <f t="shared" si="383"/>
        <v>3.47083273006265-69.9610812835881i</v>
      </c>
      <c r="E1368" s="57" t="str">
        <f t="shared" si="384"/>
        <v>162.469912975414+0.0905130619742522i</v>
      </c>
      <c r="F1368" s="57" t="str">
        <f t="shared" si="385"/>
        <v>3.07957926386665-1313.05718477379i</v>
      </c>
      <c r="G1368" s="57" t="str">
        <f t="shared" si="386"/>
        <v>0.99999989748181-0.000320184602702587i</v>
      </c>
      <c r="H1368" s="57" t="str">
        <f t="shared" si="387"/>
        <v>550.130857803457-1.74883363183161i</v>
      </c>
      <c r="I1368" s="57" t="str">
        <f t="shared" si="388"/>
        <v>-4.07683614938889-4890.72931481767i</v>
      </c>
      <c r="K1368" s="57" t="str">
        <f t="shared" si="389"/>
        <v>0.00908865481958144-0.000138823462496132i</v>
      </c>
      <c r="L1368" s="57" t="str">
        <f t="shared" si="390"/>
        <v>0.00075-4.37247714180363i</v>
      </c>
      <c r="M1368" s="57" t="str">
        <f t="shared" si="391"/>
        <v>0.00075-0.688940726124518i</v>
      </c>
      <c r="N1368" s="57">
        <f t="shared" si="392"/>
        <v>91.996998087317934</v>
      </c>
      <c r="O1368" s="57">
        <f t="shared" si="393"/>
        <v>40.294271782362152</v>
      </c>
      <c r="P1368" s="371">
        <f t="shared" si="394"/>
        <v>40.294271782362152</v>
      </c>
      <c r="Q1368" s="371">
        <f t="shared" si="395"/>
        <v>-88.003001912682066</v>
      </c>
      <c r="R1368" s="12">
        <f t="shared" si="396"/>
        <v>91.996998087317934</v>
      </c>
      <c r="S1368" s="57">
        <f t="shared" si="397"/>
        <v>0.15166359359003681</v>
      </c>
      <c r="T1368" s="12">
        <f t="shared" si="380"/>
        <v>40.294271782362152</v>
      </c>
    </row>
    <row r="1369" spans="1:20" x14ac:dyDescent="0.3">
      <c r="A1369" s="57">
        <f t="shared" si="381"/>
        <v>956.5515986379155</v>
      </c>
      <c r="B1369" s="12">
        <f t="shared" si="398"/>
        <v>152.23991524567896</v>
      </c>
      <c r="C1369" s="57" t="str">
        <f t="shared" si="382"/>
        <v>3.60478938694895-102.992179209639i</v>
      </c>
      <c r="D1369" s="57" t="str">
        <f t="shared" si="383"/>
        <v>3.47083272546909-69.6962465648465i</v>
      </c>
      <c r="E1369" s="57" t="str">
        <f t="shared" si="384"/>
        <v>162.46991583968+0.0908570670738681i</v>
      </c>
      <c r="F1369" s="57" t="str">
        <f t="shared" si="385"/>
        <v>3.07957926146268-1308.08646371975i</v>
      </c>
      <c r="G1369" s="57" t="str">
        <f t="shared" si="386"/>
        <v>0.999999896701191-0.000321401303941965i</v>
      </c>
      <c r="H1369" s="57" t="str">
        <f t="shared" si="387"/>
        <v>550.131854056363-1.75550263079153i</v>
      </c>
      <c r="I1369" s="57" t="str">
        <f t="shared" si="388"/>
        <v>-4.07702299078113-4872.2240263654i</v>
      </c>
      <c r="K1369" s="57" t="str">
        <f t="shared" si="389"/>
        <v>0.00908863765913059-0.000139350711831458i</v>
      </c>
      <c r="L1369" s="57" t="str">
        <f t="shared" si="390"/>
        <v>0.00075-4.3559246282164i</v>
      </c>
      <c r="M1369" s="57" t="str">
        <f t="shared" si="391"/>
        <v>0.00075-0.686332662008888i</v>
      </c>
      <c r="N1369" s="57">
        <f t="shared" si="392"/>
        <v>92.004569100558612</v>
      </c>
      <c r="O1369" s="57">
        <f t="shared" si="393"/>
        <v>40.26140198700071</v>
      </c>
      <c r="P1369" s="371">
        <f t="shared" si="394"/>
        <v>40.26140198700071</v>
      </c>
      <c r="Q1369" s="371">
        <f t="shared" si="395"/>
        <v>-87.995430899441388</v>
      </c>
      <c r="R1369" s="12">
        <f t="shared" si="396"/>
        <v>92.004569100558612</v>
      </c>
      <c r="S1369" s="57">
        <f t="shared" si="397"/>
        <v>0.15223991524567895</v>
      </c>
      <c r="T1369" s="12">
        <f t="shared" si="380"/>
        <v>40.26140198700071</v>
      </c>
    </row>
    <row r="1370" spans="1:20" x14ac:dyDescent="0.3">
      <c r="A1370" s="57">
        <f t="shared" si="381"/>
        <v>960.18649471273966</v>
      </c>
      <c r="B1370" s="12">
        <f t="shared" si="398"/>
        <v>152.81842692361255</v>
      </c>
      <c r="C1370" s="57" t="str">
        <f t="shared" si="382"/>
        <v>3.60478290447937-102.602694421755i</v>
      </c>
      <c r="D1370" s="57" t="str">
        <f t="shared" si="383"/>
        <v>3.47083272084054-69.4324144500105i</v>
      </c>
      <c r="E1370" s="57" t="str">
        <f t="shared" si="384"/>
        <v>162.469918725773+0.091202380027267i</v>
      </c>
      <c r="F1370" s="57" t="str">
        <f t="shared" si="385"/>
        <v>3.0795792590404-1303.13455992865i</v>
      </c>
      <c r="G1370" s="57" t="str">
        <f t="shared" si="386"/>
        <v>0.999999895914629-0.000322622628643181i</v>
      </c>
      <c r="H1370" s="57" t="str">
        <f t="shared" si="387"/>
        <v>550.132857892793-1.76219724014093i</v>
      </c>
      <c r="I1370" s="57" t="str">
        <f t="shared" si="388"/>
        <v>-4.07721125546424-4853.788826478i</v>
      </c>
      <c r="K1370" s="57" t="str">
        <f t="shared" si="389"/>
        <v>0.00908862036808221-0.00013987996151329i</v>
      </c>
      <c r="L1370" s="57" t="str">
        <f t="shared" si="390"/>
        <v>0.00075-4.33943477606736i</v>
      </c>
      <c r="M1370" s="57" t="str">
        <f t="shared" si="391"/>
        <v>0.00075-0.683734471019017i</v>
      </c>
      <c r="N1370" s="57">
        <f t="shared" si="392"/>
        <v>92.012168682901404</v>
      </c>
      <c r="O1370" s="57">
        <f t="shared" si="393"/>
        <v>40.228532753779227</v>
      </c>
      <c r="P1370" s="371">
        <f t="shared" si="394"/>
        <v>40.228532753779227</v>
      </c>
      <c r="Q1370" s="371">
        <f t="shared" si="395"/>
        <v>-87.987831317098596</v>
      </c>
      <c r="R1370" s="12">
        <f t="shared" si="396"/>
        <v>92.012168682901404</v>
      </c>
      <c r="S1370" s="57">
        <f t="shared" si="397"/>
        <v>0.15281842692361255</v>
      </c>
      <c r="T1370" s="12">
        <f t="shared" si="380"/>
        <v>40.228532753779227</v>
      </c>
    </row>
    <row r="1371" spans="1:20" x14ac:dyDescent="0.3">
      <c r="A1371" s="57">
        <f t="shared" si="381"/>
        <v>963.83520339264817</v>
      </c>
      <c r="B1371" s="12">
        <f t="shared" si="398"/>
        <v>153.39913694592229</v>
      </c>
      <c r="C1371" s="57" t="str">
        <f t="shared" si="382"/>
        <v>3.60477637267657-102.214685606444i</v>
      </c>
      <c r="D1371" s="57" t="str">
        <f t="shared" si="383"/>
        <v>3.47083271617675-69.1695811437665i</v>
      </c>
      <c r="E1371" s="57" t="str">
        <f t="shared" si="384"/>
        <v>162.469921633859+0.0915490058115534i</v>
      </c>
      <c r="F1371" s="57" t="str">
        <f t="shared" si="385"/>
        <v>3.07957925659967-1298.20140216568i</v>
      </c>
      <c r="G1371" s="57" t="str">
        <f t="shared" si="386"/>
        <v>0.999999895122077-0.000323848594375358i</v>
      </c>
      <c r="H1371" s="57" t="str">
        <f t="shared" si="387"/>
        <v>550.133869370455-1.76891756026953i</v>
      </c>
      <c r="I1371" s="57" t="str">
        <f t="shared" si="388"/>
        <v>-4.07740095428494-4835.42344995873i</v>
      </c>
      <c r="K1371" s="57" t="str">
        <f t="shared" si="389"/>
        <v>0.00908860294544293-0.000140411219106336i</v>
      </c>
      <c r="L1371" s="57" t="str">
        <f t="shared" si="390"/>
        <v>0.00075-4.32300734814439i</v>
      </c>
      <c r="M1371" s="57" t="str">
        <f t="shared" si="391"/>
        <v>0.00075-0.681146115779055i</v>
      </c>
      <c r="N1371" s="57">
        <f t="shared" si="392"/>
        <v>92.019796940619656</v>
      </c>
      <c r="O1371" s="57">
        <f t="shared" si="393"/>
        <v>40.195664086954316</v>
      </c>
      <c r="P1371" s="371">
        <f t="shared" si="394"/>
        <v>40.195664086954316</v>
      </c>
      <c r="Q1371" s="371">
        <f t="shared" si="395"/>
        <v>-87.980203059380344</v>
      </c>
      <c r="R1371" s="12">
        <f t="shared" si="396"/>
        <v>92.019796940619656</v>
      </c>
      <c r="S1371" s="57">
        <f t="shared" si="397"/>
        <v>0.1533991369459223</v>
      </c>
      <c r="T1371" s="12">
        <f t="shared" si="380"/>
        <v>40.195664086954316</v>
      </c>
    </row>
    <row r="1372" spans="1:20" x14ac:dyDescent="0.3">
      <c r="A1372" s="57">
        <f t="shared" si="381"/>
        <v>967.49777716554024</v>
      </c>
      <c r="B1372" s="12">
        <f t="shared" si="398"/>
        <v>153.9820536663168</v>
      </c>
      <c r="C1372" s="57" t="str">
        <f t="shared" si="382"/>
        <v>3.6047697911654-101.828147182051i</v>
      </c>
      <c r="D1372" s="57" t="str">
        <f t="shared" si="383"/>
        <v>3.47083271147745-68.9077428651692i</v>
      </c>
      <c r="E1372" s="57" t="str">
        <f t="shared" si="384"/>
        <v>162.469924564107+0.0918969494228123i</v>
      </c>
      <c r="F1372" s="57" t="str">
        <f t="shared" si="385"/>
        <v>3.07957925414036-1293.28691946573i</v>
      </c>
      <c r="G1372" s="57" t="str">
        <f t="shared" si="386"/>
        <v>0.99999989432349-0.000325079218774381i</v>
      </c>
      <c r="H1372" s="57" t="str">
        <f t="shared" si="387"/>
        <v>550.13488854749-1.77566369198357i</v>
      </c>
      <c r="I1372" s="57" t="str">
        <f t="shared" si="388"/>
        <v>-4.07759209817211-4817.12763261535i</v>
      </c>
      <c r="K1372" s="57" t="str">
        <f t="shared" si="389"/>
        <v>0.00908858539021195-0.000140944492203633i</v>
      </c>
      <c r="L1372" s="57" t="str">
        <f t="shared" si="390"/>
        <v>0.00075-4.30664210813348i</v>
      </c>
      <c r="M1372" s="57" t="str">
        <f t="shared" si="391"/>
        <v>0.00075-0.678567559054647i</v>
      </c>
      <c r="N1372" s="57">
        <f t="shared" si="392"/>
        <v>92.027453980364584</v>
      </c>
      <c r="O1372" s="57">
        <f t="shared" si="393"/>
        <v>40.162795990814537</v>
      </c>
      <c r="P1372" s="371">
        <f t="shared" si="394"/>
        <v>40.162795990814537</v>
      </c>
      <c r="Q1372" s="371">
        <f t="shared" si="395"/>
        <v>-87.972546019635416</v>
      </c>
      <c r="R1372" s="12">
        <f t="shared" si="396"/>
        <v>92.027453980364584</v>
      </c>
      <c r="S1372" s="57">
        <f t="shared" si="397"/>
        <v>0.15398205366631681</v>
      </c>
      <c r="T1372" s="12">
        <f t="shared" si="380"/>
        <v>40.162795990814537</v>
      </c>
    </row>
    <row r="1373" spans="1:20" x14ac:dyDescent="0.3">
      <c r="A1373" s="57">
        <f t="shared" si="381"/>
        <v>971.17426871876933</v>
      </c>
      <c r="B1373" s="12">
        <f t="shared" si="398"/>
        <v>154.5671854702488</v>
      </c>
      <c r="C1373" s="57" t="str">
        <f t="shared" si="382"/>
        <v>3.60476315956773-101.443073588071i</v>
      </c>
      <c r="D1373" s="57" t="str">
        <f t="shared" si="383"/>
        <v>3.47083270674236-68.6468958475869i</v>
      </c>
      <c r="E1373" s="57" t="str">
        <f t="shared" si="384"/>
        <v>162.469927516686+0.0922462158762155i</v>
      </c>
      <c r="F1373" s="57" t="str">
        <f t="shared" si="385"/>
        <v>3.07957925166232-1288.3910411323i</v>
      </c>
      <c r="G1373" s="57" t="str">
        <f t="shared" si="386"/>
        <v>0.999999893518823-0.000326314519543149i</v>
      </c>
      <c r="H1373" s="57" t="str">
        <f t="shared" si="387"/>
        <v>550.13591548249-1.78243573650804i</v>
      </c>
      <c r="I1373" s="57" t="str">
        <f t="shared" si="388"/>
        <v>-4.07778469813858-4798.90111125619i</v>
      </c>
      <c r="K1373" s="57" t="str">
        <f t="shared" si="389"/>
        <v>0.00908856770138067-0.000141479788426647i</v>
      </c>
      <c r="L1373" s="57" t="str">
        <f t="shared" si="390"/>
        <v>0.00075-4.29033882061514i</v>
      </c>
      <c r="M1373" s="57" t="str">
        <f t="shared" si="391"/>
        <v>0.00075-0.675998763752387i</v>
      </c>
      <c r="N1373" s="57">
        <f t="shared" si="392"/>
        <v>92.035139909166318</v>
      </c>
      <c r="O1373" s="57">
        <f t="shared" si="393"/>
        <v>40.129928469680607</v>
      </c>
      <c r="P1373" s="371">
        <f t="shared" si="394"/>
        <v>40.129928469680607</v>
      </c>
      <c r="Q1373" s="371">
        <f t="shared" si="395"/>
        <v>-87.964860090833682</v>
      </c>
      <c r="R1373" s="12">
        <f t="shared" si="396"/>
        <v>92.035139909166318</v>
      </c>
      <c r="S1373" s="57">
        <f t="shared" si="397"/>
        <v>0.15456718547024881</v>
      </c>
      <c r="T1373" s="12">
        <f t="shared" si="380"/>
        <v>40.129928469680607</v>
      </c>
    </row>
    <row r="1374" spans="1:20" x14ac:dyDescent="0.3">
      <c r="A1374" s="57">
        <f t="shared" si="381"/>
        <v>974.8647309399006</v>
      </c>
      <c r="B1374" s="12">
        <f t="shared" si="398"/>
        <v>155.15454077503574</v>
      </c>
      <c r="C1374" s="57" t="str">
        <f t="shared" si="382"/>
        <v>3.60475647750258-101.059459285071i</v>
      </c>
      <c r="D1374" s="57" t="str">
        <f t="shared" si="383"/>
        <v>3.47083270197122-68.3870363386477i</v>
      </c>
      <c r="E1374" s="57" t="str">
        <f t="shared" si="384"/>
        <v>162.469930491764+0.0925968102060686i</v>
      </c>
      <c r="F1374" s="57" t="str">
        <f t="shared" si="385"/>
        <v>3.07957924916541-1283.51369673653i</v>
      </c>
      <c r="G1374" s="57" t="str">
        <f t="shared" si="386"/>
        <v>0.999999892708029-0.000327554514451834i</v>
      </c>
      <c r="H1374" s="57" t="str">
        <f t="shared" si="387"/>
        <v>550.13695023449-1.78923379548859i</v>
      </c>
      <c r="I1374" s="57" t="str">
        <f t="shared" si="388"/>
        <v>-4.0779787652816-4780.74362368645i</v>
      </c>
      <c r="K1374" s="57" t="str">
        <f t="shared" si="389"/>
        <v>0.00908854987793294-0.000142017115425378i</v>
      </c>
      <c r="L1374" s="57" t="str">
        <f t="shared" si="390"/>
        <v>0.00075-4.27409725106112i</v>
      </c>
      <c r="M1374" s="57" t="str">
        <f t="shared" si="391"/>
        <v>0.00075-0.673439692919292i</v>
      </c>
      <c r="N1374" s="57">
        <f t="shared" si="392"/>
        <v>92.042854834435033</v>
      </c>
      <c r="O1374" s="57">
        <f t="shared" si="393"/>
        <v>40.097061527905744</v>
      </c>
      <c r="P1374" s="371">
        <f t="shared" si="394"/>
        <v>40.097061527905744</v>
      </c>
      <c r="Q1374" s="371">
        <f t="shared" si="395"/>
        <v>-87.957145165564967</v>
      </c>
      <c r="R1374" s="12">
        <f t="shared" si="396"/>
        <v>92.042854834435033</v>
      </c>
      <c r="S1374" s="57">
        <f t="shared" si="397"/>
        <v>0.15515454077503574</v>
      </c>
      <c r="T1374" s="12">
        <f t="shared" si="380"/>
        <v>40.097061527905744</v>
      </c>
    </row>
    <row r="1375" spans="1:20" x14ac:dyDescent="0.3">
      <c r="A1375" s="57">
        <f t="shared" si="381"/>
        <v>978.5692169174722</v>
      </c>
      <c r="B1375" s="12">
        <f t="shared" si="398"/>
        <v>155.74412802998089</v>
      </c>
      <c r="C1375" s="57" t="str">
        <f t="shared" si="382"/>
        <v>3.60474974458619-100.677298754613i</v>
      </c>
      <c r="D1375" s="57" t="str">
        <f t="shared" si="383"/>
        <v>3.47083269716376-68.1281606001855i</v>
      </c>
      <c r="E1375" s="57" t="str">
        <f t="shared" si="384"/>
        <v>162.469933489515+0.092948737465887i</v>
      </c>
      <c r="F1375" s="57" t="str">
        <f t="shared" si="385"/>
        <v>3.07957924664949-1278.65481611621i</v>
      </c>
      <c r="G1375" s="57" t="str">
        <f t="shared" si="386"/>
        <v>0.99999989189106-0.000328799221338132i</v>
      </c>
      <c r="H1375" s="57" t="str">
        <f t="shared" si="387"/>
        <v>550.137992862972-1.79605797099346i</v>
      </c>
      <c r="I1375" s="57" t="str">
        <f t="shared" si="388"/>
        <v>-4.07817431078318-4762.6549087045i</v>
      </c>
      <c r="K1375" s="57" t="str">
        <f t="shared" si="389"/>
        <v>0.00908853191884486-0.00014255648087846i</v>
      </c>
      <c r="L1375" s="57" t="str">
        <f t="shared" si="390"/>
        <v>0.00075-4.25791716583097i</v>
      </c>
      <c r="M1375" s="57" t="str">
        <f t="shared" si="391"/>
        <v>0.00075-0.670890309742275i</v>
      </c>
      <c r="N1375" s="57">
        <f t="shared" si="392"/>
        <v>92.050598863962165</v>
      </c>
      <c r="O1375" s="57">
        <f t="shared" si="393"/>
        <v>40.064195169876207</v>
      </c>
      <c r="P1375" s="371">
        <f t="shared" si="394"/>
        <v>40.064195169876207</v>
      </c>
      <c r="Q1375" s="371">
        <f t="shared" si="395"/>
        <v>-87.949401136037835</v>
      </c>
      <c r="R1375" s="12">
        <f t="shared" si="396"/>
        <v>92.050598863962165</v>
      </c>
      <c r="S1375" s="57">
        <f t="shared" si="397"/>
        <v>0.15574412802998089</v>
      </c>
      <c r="T1375" s="12">
        <f t="shared" si="380"/>
        <v>40.064195169876207</v>
      </c>
    </row>
    <row r="1376" spans="1:20" x14ac:dyDescent="0.3">
      <c r="A1376" s="57">
        <f t="shared" si="381"/>
        <v>982.28777994175869</v>
      </c>
      <c r="B1376" s="12">
        <f t="shared" si="398"/>
        <v>156.33595571649482</v>
      </c>
      <c r="C1376" s="57" t="str">
        <f t="shared" si="382"/>
        <v>3.60474296043174-100.29658649917i</v>
      </c>
      <c r="D1376" s="57" t="str">
        <f t="shared" si="383"/>
        <v>3.47083269231968-67.8702649081857i</v>
      </c>
      <c r="E1376" s="57" t="str">
        <f t="shared" si="384"/>
        <v>162.469936510112+0.0933020027284868i</v>
      </c>
      <c r="F1376" s="57" t="str">
        <f t="shared" si="385"/>
        <v>3.07957924411443-1273.81432937469i</v>
      </c>
      <c r="G1376" s="57" t="str">
        <f t="shared" si="386"/>
        <v>0.999999891067871-0.000330048658107524i</v>
      </c>
      <c r="H1376" s="57" t="str">
        <f t="shared" si="387"/>
        <v>550.13904342787-1.80290836551532i</v>
      </c>
      <c r="I1376" s="57" t="str">
        <f t="shared" si="388"/>
        <v>-4.07837134590802-4744.63470609784i</v>
      </c>
      <c r="K1376" s="57" t="str">
        <f t="shared" si="389"/>
        <v>0.0090885138230848-0.000143097892493276i</v>
      </c>
      <c r="L1376" s="57" t="str">
        <f t="shared" si="390"/>
        <v>0.00075-4.24179833216872i</v>
      </c>
      <c r="M1376" s="57" t="str">
        <f t="shared" si="391"/>
        <v>0.00075-0.668350577547591i</v>
      </c>
      <c r="N1376" s="57">
        <f t="shared" si="392"/>
        <v>92.05837210592145</v>
      </c>
      <c r="O1376" s="57">
        <f t="shared" si="393"/>
        <v>40.031329400011089</v>
      </c>
      <c r="P1376" s="371">
        <f t="shared" si="394"/>
        <v>40.031329400011089</v>
      </c>
      <c r="Q1376" s="371">
        <f t="shared" si="395"/>
        <v>-87.94162789407855</v>
      </c>
      <c r="R1376" s="12">
        <f t="shared" si="396"/>
        <v>92.05837210592145</v>
      </c>
      <c r="S1376" s="57">
        <f t="shared" si="397"/>
        <v>0.15633595571649483</v>
      </c>
      <c r="T1376" s="12">
        <f t="shared" si="380"/>
        <v>40.031329400011089</v>
      </c>
    </row>
    <row r="1377" spans="1:20" x14ac:dyDescent="0.3">
      <c r="A1377" s="57">
        <f t="shared" si="381"/>
        <v>986.02047350553744</v>
      </c>
      <c r="B1377" s="12">
        <f t="shared" si="398"/>
        <v>156.93003234821751</v>
      </c>
      <c r="C1377" s="57" t="str">
        <f t="shared" si="382"/>
        <v>3.6047361246495-99.9173170420469i</v>
      </c>
      <c r="D1377" s="57" t="str">
        <f t="shared" si="383"/>
        <v>3.47083268743873-67.6133455527324i</v>
      </c>
      <c r="E1377" s="57" t="str">
        <f t="shared" si="384"/>
        <v>162.469939553727+0.0936566110860475i</v>
      </c>
      <c r="F1377" s="57" t="str">
        <f t="shared" si="385"/>
        <v>3.07957924156004-1268.99216687994i</v>
      </c>
      <c r="G1377" s="57" t="str">
        <f t="shared" si="386"/>
        <v>0.999999890238415-0.000331302842733532i</v>
      </c>
      <c r="H1377" s="57" t="str">
        <f t="shared" si="387"/>
        <v>550.140101989579-1.80978508197387i</v>
      </c>
      <c r="I1377" s="57" t="str">
        <f t="shared" si="388"/>
        <v>-4.07856988201006-4726.68275663967i</v>
      </c>
      <c r="K1377" s="57" t="str">
        <f t="shared" si="389"/>
        <v>0.00908849558961317-0.000143641358006045i</v>
      </c>
      <c r="L1377" s="57" t="str">
        <f t="shared" si="390"/>
        <v>0.00075-4.22574051819956i</v>
      </c>
      <c r="M1377" s="57" t="str">
        <f t="shared" si="391"/>
        <v>0.00075-0.665820459800353i</v>
      </c>
      <c r="N1377" s="57">
        <f t="shared" si="392"/>
        <v>92.06617466887019</v>
      </c>
      <c r="O1377" s="57">
        <f t="shared" si="393"/>
        <v>39.998464222762607</v>
      </c>
      <c r="P1377" s="371">
        <f t="shared" si="394"/>
        <v>39.998464222762607</v>
      </c>
      <c r="Q1377" s="371">
        <f t="shared" si="395"/>
        <v>-87.93382533112981</v>
      </c>
      <c r="R1377" s="12">
        <f t="shared" si="396"/>
        <v>92.06617466887019</v>
      </c>
      <c r="S1377" s="57">
        <f t="shared" si="397"/>
        <v>0.15693003234821751</v>
      </c>
      <c r="T1377" s="12">
        <f t="shared" si="380"/>
        <v>39.998464222762607</v>
      </c>
    </row>
    <row r="1378" spans="1:20" x14ac:dyDescent="0.3">
      <c r="A1378" s="57">
        <f t="shared" si="381"/>
        <v>989.76735130485849</v>
      </c>
      <c r="B1378" s="12">
        <f t="shared" si="398"/>
        <v>157.52636647114073</v>
      </c>
      <c r="C1378" s="57" t="str">
        <f t="shared" si="382"/>
        <v>3.60472923684685-99.5394849273058i</v>
      </c>
      <c r="D1378" s="57" t="str">
        <f t="shared" si="383"/>
        <v>3.47083268252061-67.3573988379542i</v>
      </c>
      <c r="E1378" s="57" t="str">
        <f t="shared" si="384"/>
        <v>162.469942620537+0.0940125676501805i</v>
      </c>
      <c r="F1378" s="57" t="str">
        <f t="shared" si="385"/>
        <v>3.07957923898621-1264.18825926355i</v>
      </c>
      <c r="G1378" s="57" t="str">
        <f t="shared" si="386"/>
        <v>0.999999889402641-0.000332561793257973i</v>
      </c>
      <c r="H1378" s="57" t="str">
        <f t="shared" si="387"/>
        <v>550.141168608948-1.81668822371746i</v>
      </c>
      <c r="I1378" s="57" t="str">
        <f t="shared" si="388"/>
        <v>-4.07876993052913-4708.79880208505i</v>
      </c>
      <c r="K1378" s="57" t="str">
        <f t="shared" si="389"/>
        <v>0.00908847721738257-0.000144186885181939i</v>
      </c>
      <c r="L1378" s="57" t="str">
        <f t="shared" si="390"/>
        <v>0.00075-4.20974349292644i</v>
      </c>
      <c r="M1378" s="57" t="str">
        <f t="shared" si="391"/>
        <v>0.00075-0.663299920103956i</v>
      </c>
      <c r="N1378" s="57">
        <f t="shared" si="392"/>
        <v>92.07400666175036</v>
      </c>
      <c r="O1378" s="57">
        <f t="shared" si="393"/>
        <v>39.965599642616645</v>
      </c>
      <c r="P1378" s="371">
        <f t="shared" si="394"/>
        <v>39.965599642616645</v>
      </c>
      <c r="Q1378" s="371">
        <f t="shared" si="395"/>
        <v>-87.92599333824964</v>
      </c>
      <c r="R1378" s="12">
        <f t="shared" si="396"/>
        <v>92.07400666175036</v>
      </c>
      <c r="S1378" s="57">
        <f t="shared" si="397"/>
        <v>0.15752636647114074</v>
      </c>
      <c r="T1378" s="12">
        <f t="shared" si="380"/>
        <v>39.965599642616645</v>
      </c>
    </row>
    <row r="1379" spans="1:20" x14ac:dyDescent="0.3">
      <c r="A1379" s="57">
        <f t="shared" si="381"/>
        <v>993.52846723981691</v>
      </c>
      <c r="B1379" s="12">
        <f t="shared" si="398"/>
        <v>158.12496666373107</v>
      </c>
      <c r="C1379" s="57" t="str">
        <f t="shared" si="382"/>
        <v>3.60472229662813-99.1630847196859i</v>
      </c>
      <c r="D1379" s="57" t="str">
        <f t="shared" si="383"/>
        <v>3.47083267756503-67.1024210819717i</v>
      </c>
      <c r="E1379" s="57" t="str">
        <f t="shared" si="384"/>
        <v>162.46994571072+0.0943698775520149i</v>
      </c>
      <c r="F1379" s="57" t="str">
        <f t="shared" si="385"/>
        <v>3.07957923639279-1259.40253741969i</v>
      </c>
      <c r="G1379" s="57" t="str">
        <f t="shared" si="386"/>
        <v>0.999999888560505-0.000333825527791226i</v>
      </c>
      <c r="H1379" s="57" t="str">
        <f t="shared" si="387"/>
        <v>550.14224334729-1.82361789452503i</v>
      </c>
      <c r="I1379" s="57" t="str">
        <f t="shared" si="388"/>
        <v>-4.07897150299037-4690.98258516708i</v>
      </c>
      <c r="K1379" s="57" t="str">
        <f t="shared" si="389"/>
        <v>0.00908845870533768-0.000144734481815188i</v>
      </c>
      <c r="L1379" s="57" t="str">
        <f t="shared" si="390"/>
        <v>0.00075-4.19380702622678i</v>
      </c>
      <c r="M1379" s="57" t="str">
        <f t="shared" si="391"/>
        <v>0.00075-0.660788922199597i</v>
      </c>
      <c r="N1379" s="57">
        <f t="shared" si="392"/>
        <v>92.081868193889648</v>
      </c>
      <c r="O1379" s="57">
        <f t="shared" si="393"/>
        <v>39.932735664092931</v>
      </c>
      <c r="P1379" s="371">
        <f t="shared" si="394"/>
        <v>39.932735664092931</v>
      </c>
      <c r="Q1379" s="371">
        <f t="shared" si="395"/>
        <v>-87.918131806110352</v>
      </c>
      <c r="R1379" s="12">
        <f t="shared" si="396"/>
        <v>92.081868193889648</v>
      </c>
      <c r="S1379" s="57">
        <f t="shared" si="397"/>
        <v>0.15812496666373108</v>
      </c>
      <c r="T1379" s="12">
        <f t="shared" si="380"/>
        <v>39.932735664092931</v>
      </c>
    </row>
    <row r="1380" spans="1:20" x14ac:dyDescent="0.3">
      <c r="A1380" s="57">
        <f t="shared" si="381"/>
        <v>997.30387541532821</v>
      </c>
      <c r="B1380" s="12">
        <f t="shared" si="398"/>
        <v>158.72584153705324</v>
      </c>
      <c r="C1380" s="57" t="str">
        <f t="shared" si="382"/>
        <v>3.60471530359472-98.7881110045225i</v>
      </c>
      <c r="D1380" s="57" t="str">
        <f t="shared" si="383"/>
        <v>3.47083267257172-66.8484086168444i</v>
      </c>
      <c r="E1380" s="57" t="str">
        <f t="shared" si="384"/>
        <v>162.469948824452+0.0947285459422761i</v>
      </c>
      <c r="F1380" s="57" t="str">
        <f t="shared" si="385"/>
        <v>3.07957923377961-1254.63493250414i</v>
      </c>
      <c r="G1380" s="57" t="str">
        <f t="shared" si="386"/>
        <v>0.999999887711955-0.000335094064512488i</v>
      </c>
      <c r="H1380" s="57" t="str">
        <f t="shared" si="387"/>
        <v>550.143326266381-1.83057419860862i</v>
      </c>
      <c r="I1380" s="57" t="str">
        <f t="shared" si="388"/>
        <v>-4.07917461100894-4673.23384959329i</v>
      </c>
      <c r="K1380" s="57" t="str">
        <f t="shared" si="389"/>
        <v>0.00908844005241514-0.000145284155729176i</v>
      </c>
      <c r="L1380" s="57" t="str">
        <f t="shared" si="390"/>
        <v>0.00075-4.17793088884915i</v>
      </c>
      <c r="M1380" s="57" t="str">
        <f t="shared" si="391"/>
        <v>0.00075-0.658287429965727i</v>
      </c>
      <c r="N1380" s="57">
        <f t="shared" si="392"/>
        <v>92.089759375002785</v>
      </c>
      <c r="O1380" s="57">
        <f t="shared" si="393"/>
        <v>39.899872291744998</v>
      </c>
      <c r="P1380" s="371">
        <f t="shared" si="394"/>
        <v>39.899872291744998</v>
      </c>
      <c r="Q1380" s="371">
        <f t="shared" si="395"/>
        <v>-87.910240624997215</v>
      </c>
      <c r="R1380" s="12">
        <f t="shared" si="396"/>
        <v>92.089759375002785</v>
      </c>
      <c r="S1380" s="57">
        <f t="shared" si="397"/>
        <v>0.15872584153705324</v>
      </c>
      <c r="T1380" s="12">
        <f t="shared" si="380"/>
        <v>39.899872291744998</v>
      </c>
    </row>
    <row r="1381" spans="1:20" x14ac:dyDescent="0.3">
      <c r="A1381" s="57">
        <f t="shared" si="381"/>
        <v>1001.0936301419064</v>
      </c>
      <c r="B1381" s="12">
        <f t="shared" si="398"/>
        <v>159.32899973489404</v>
      </c>
      <c r="C1381" s="57" t="str">
        <f t="shared" si="382"/>
        <v>3.6047082573449-98.4145583876717i</v>
      </c>
      <c r="D1381" s="57" t="str">
        <f t="shared" si="383"/>
        <v>3.47083266754038-66.5953577885174i</v>
      </c>
      <c r="E1381" s="57" t="str">
        <f t="shared" si="384"/>
        <v>162.469951961915+0.0950885779913391i</v>
      </c>
      <c r="F1381" s="57" t="str">
        <f t="shared" si="385"/>
        <v>3.07957923114653-1249.8853759333i</v>
      </c>
      <c r="G1381" s="57" t="str">
        <f t="shared" si="386"/>
        <v>0.999999886856945-0.000336367421670039i</v>
      </c>
      <c r="H1381" s="57" t="str">
        <f t="shared" si="387"/>
        <v>550.144417428478-1.83755724061526i</v>
      </c>
      <c r="I1381" s="57" t="str">
        <f t="shared" si="388"/>
        <v>-4.07937926628859-4655.55234004204i</v>
      </c>
      <c r="K1381" s="57" t="str">
        <f t="shared" si="389"/>
        <v>0.00908842125754335-0.000145835914776555i</v>
      </c>
      <c r="L1381" s="57" t="str">
        <f t="shared" si="390"/>
        <v>0.00075-4.16211485240999i</v>
      </c>
      <c r="M1381" s="57" t="str">
        <f t="shared" si="391"/>
        <v>0.00075-0.655795407417542i</v>
      </c>
      <c r="N1381" s="57">
        <f t="shared" si="392"/>
        <v>92.097680315192548</v>
      </c>
      <c r="O1381" s="57">
        <f t="shared" si="393"/>
        <v>39.867009530160665</v>
      </c>
      <c r="P1381" s="371">
        <f t="shared" si="394"/>
        <v>39.867009530160665</v>
      </c>
      <c r="Q1381" s="371">
        <f t="shared" si="395"/>
        <v>-87.902319684807452</v>
      </c>
      <c r="R1381" s="12">
        <f t="shared" si="396"/>
        <v>92.097680315192548</v>
      </c>
      <c r="S1381" s="57">
        <f t="shared" si="397"/>
        <v>0.15932899973489403</v>
      </c>
      <c r="T1381" s="12">
        <f t="shared" si="380"/>
        <v>39.867009530160665</v>
      </c>
    </row>
    <row r="1382" spans="1:20" x14ac:dyDescent="0.3">
      <c r="A1382" s="57">
        <f t="shared" si="381"/>
        <v>1004.8977859364456</v>
      </c>
      <c r="B1382" s="12">
        <f t="shared" si="398"/>
        <v>159.93444993388664</v>
      </c>
      <c r="C1382" s="57" t="str">
        <f t="shared" si="382"/>
        <v>3.60470115747399-98.0424214954337i</v>
      </c>
      <c r="D1382" s="57" t="str">
        <f t="shared" si="383"/>
        <v>3.47083266247074-66.3432649567701i</v>
      </c>
      <c r="E1382" s="57" t="str">
        <f t="shared" si="384"/>
        <v>162.469955123289+0.0954499788893295i</v>
      </c>
      <c r="F1382" s="57" t="str">
        <f t="shared" si="385"/>
        <v>3.0795792284934-1245.15379938321i</v>
      </c>
      <c r="G1382" s="57" t="str">
        <f t="shared" si="386"/>
        <v>0.999999885995424-0.000337645617581496i</v>
      </c>
      <c r="H1382" s="57" t="str">
        <f t="shared" si="387"/>
        <v>550.145516896301-1.84456712562886i</v>
      </c>
      <c r="I1382" s="57" t="str">
        <f t="shared" si="388"/>
        <v>-4.07958548062116-4637.93780215869i</v>
      </c>
      <c r="K1382" s="57" t="str">
        <f t="shared" si="389"/>
        <v>0.00908840231964279-0.000146389766839347i</v>
      </c>
      <c r="L1382" s="57" t="str">
        <f t="shared" si="390"/>
        <v>0.00075-4.14635868939031i</v>
      </c>
      <c r="M1382" s="57" t="str">
        <f t="shared" si="391"/>
        <v>0.00075-0.653312818706458i</v>
      </c>
      <c r="N1382" s="57">
        <f t="shared" si="392"/>
        <v>92.105631124950946</v>
      </c>
      <c r="O1382" s="57">
        <f t="shared" si="393"/>
        <v>39.834147383962403</v>
      </c>
      <c r="P1382" s="371">
        <f t="shared" si="394"/>
        <v>39.834147383962403</v>
      </c>
      <c r="Q1382" s="371">
        <f t="shared" si="395"/>
        <v>-87.894368875049054</v>
      </c>
      <c r="R1382" s="12">
        <f t="shared" si="396"/>
        <v>92.105631124950946</v>
      </c>
      <c r="S1382" s="57">
        <f t="shared" si="397"/>
        <v>0.15993444993388664</v>
      </c>
      <c r="T1382" s="12">
        <f t="shared" si="380"/>
        <v>39.834147383962403</v>
      </c>
    </row>
    <row r="1383" spans="1:20" x14ac:dyDescent="0.3">
      <c r="A1383" s="57">
        <f t="shared" si="381"/>
        <v>1008.7163975230042</v>
      </c>
      <c r="B1383" s="12">
        <f t="shared" si="398"/>
        <v>160.54220084363541</v>
      </c>
      <c r="C1383" s="57" t="str">
        <f t="shared" si="382"/>
        <v>3.60469400357416-97.6716949744739i</v>
      </c>
      <c r="D1383" s="57" t="str">
        <f t="shared" si="383"/>
        <v>3.47083265736252-66.0921264951627i</v>
      </c>
      <c r="E1383" s="57" t="str">
        <f t="shared" si="384"/>
        <v>162.469958308755+0.0958127538461897i</v>
      </c>
      <c r="F1383" s="57" t="str">
        <f t="shared" si="385"/>
        <v>3.07957922582011-1240.44013478857i</v>
      </c>
      <c r="G1383" s="57" t="str">
        <f t="shared" si="386"/>
        <v>0.999999885127343-0.000338928670634088i</v>
      </c>
      <c r="H1383" s="57" t="str">
        <f t="shared" si="387"/>
        <v>550.146624733042-1.85160395917232i</v>
      </c>
      <c r="I1383" s="57" t="str">
        <f t="shared" si="388"/>
        <v>-4.07979326588704-4620.38998255204i</v>
      </c>
      <c r="K1383" s="57" t="str">
        <f t="shared" si="389"/>
        <v>0.00908838323762575-0.000146945719829059i</v>
      </c>
      <c r="L1383" s="57" t="str">
        <f t="shared" si="390"/>
        <v>0.00075-4.13066217313241i</v>
      </c>
      <c r="M1383" s="57" t="str">
        <f t="shared" si="391"/>
        <v>0.00075-0.650839628119602i</v>
      </c>
      <c r="N1383" s="57">
        <f t="shared" si="392"/>
        <v>92.113611915160391</v>
      </c>
      <c r="O1383" s="57">
        <f t="shared" si="393"/>
        <v>39.801285857807414</v>
      </c>
      <c r="P1383" s="371">
        <f t="shared" si="394"/>
        <v>39.801285857807414</v>
      </c>
      <c r="Q1383" s="371">
        <f t="shared" si="395"/>
        <v>-87.886388084839609</v>
      </c>
      <c r="R1383" s="12">
        <f t="shared" si="396"/>
        <v>92.113611915160391</v>
      </c>
      <c r="S1383" s="57">
        <f t="shared" si="397"/>
        <v>0.16054220084363541</v>
      </c>
      <c r="T1383" s="12">
        <f t="shared" si="380"/>
        <v>39.801285857807414</v>
      </c>
    </row>
    <row r="1384" spans="1:20" x14ac:dyDescent="0.3">
      <c r="A1384" s="57">
        <f t="shared" si="381"/>
        <v>1012.5495198335917</v>
      </c>
      <c r="B1384" s="12">
        <f t="shared" si="398"/>
        <v>161.15226120684125</v>
      </c>
      <c r="C1384" s="57" t="str">
        <f t="shared" si="382"/>
        <v>3.60468679523447-97.3023734917427i</v>
      </c>
      <c r="D1384" s="57" t="str">
        <f t="shared" si="383"/>
        <v>3.47083265221538-65.841938790983i</v>
      </c>
      <c r="E1384" s="57" t="str">
        <f t="shared" si="384"/>
        <v>162.469961518498+0.0961769080917507i</v>
      </c>
      <c r="F1384" s="57" t="str">
        <f t="shared" si="385"/>
        <v>3.07957922312641-1235.7443143417i</v>
      </c>
      <c r="G1384" s="57" t="str">
        <f t="shared" si="386"/>
        <v>0.999999884252652-0.000340216599284913i</v>
      </c>
      <c r="H1384" s="57" t="str">
        <f t="shared" si="387"/>
        <v>550.147741002391-1.8586678472104i</v>
      </c>
      <c r="I1384" s="57" t="str">
        <f t="shared" si="388"/>
        <v>-4.08000263406161-4602.90862879059i</v>
      </c>
      <c r="K1384" s="57" t="str">
        <f t="shared" si="389"/>
        <v>0.009088364010396-0.000147503781686769i</v>
      </c>
      <c r="L1384" s="57" t="str">
        <f t="shared" si="390"/>
        <v>0.00075-4.11502507783663i</v>
      </c>
      <c r="M1384" s="57" t="str">
        <f t="shared" si="391"/>
        <v>0.00075-0.648375800079299i</v>
      </c>
      <c r="N1384" s="57">
        <f t="shared" si="392"/>
        <v>92.121622797094858</v>
      </c>
      <c r="O1384" s="57">
        <f t="shared" si="393"/>
        <v>39.768424956387626</v>
      </c>
      <c r="P1384" s="371">
        <f t="shared" si="394"/>
        <v>39.768424956387626</v>
      </c>
      <c r="Q1384" s="371">
        <f t="shared" si="395"/>
        <v>-87.878377202905142</v>
      </c>
      <c r="R1384" s="12">
        <f t="shared" si="396"/>
        <v>92.121622797094858</v>
      </c>
      <c r="S1384" s="57">
        <f t="shared" si="397"/>
        <v>0.16115226120684126</v>
      </c>
      <c r="T1384" s="12">
        <f t="shared" si="380"/>
        <v>39.768424956387626</v>
      </c>
    </row>
    <row r="1385" spans="1:20" x14ac:dyDescent="0.3">
      <c r="A1385" s="57">
        <f t="shared" si="381"/>
        <v>1016.3972080089594</v>
      </c>
      <c r="B1385" s="12">
        <f t="shared" si="398"/>
        <v>161.76463979942724</v>
      </c>
      <c r="C1385" s="57" t="str">
        <f t="shared" si="382"/>
        <v>3.60467953204091-96.9344517344054i</v>
      </c>
      <c r="D1385" s="57" t="str">
        <f t="shared" si="383"/>
        <v>3.47083264702904-65.5926982451974i</v>
      </c>
      <c r="E1385" s="57" t="str">
        <f t="shared" si="384"/>
        <v>162.469964752703+0.0965424468758172i</v>
      </c>
      <c r="F1385" s="57" t="str">
        <f t="shared" si="385"/>
        <v>3.07957922041221-1231.06627049166i</v>
      </c>
      <c r="G1385" s="57" t="str">
        <f t="shared" si="386"/>
        <v>0.999999883371301-0.000341509422061206i</v>
      </c>
      <c r="H1385" s="57" t="str">
        <f t="shared" si="387"/>
        <v>550.148865768513-1.86575889615118i</v>
      </c>
      <c r="I1385" s="57" t="str">
        <f t="shared" si="388"/>
        <v>-4.08021359721075-4585.49348939907i</v>
      </c>
      <c r="K1385" s="57" t="str">
        <f t="shared" si="389"/>
        <v>0.00908834463684913-0.000148063960383251i</v>
      </c>
      <c r="L1385" s="57" t="str">
        <f t="shared" si="390"/>
        <v>0.00075-4.09944717855811i</v>
      </c>
      <c r="M1385" s="57" t="str">
        <f t="shared" si="391"/>
        <v>0.00075-0.645921299142558i</v>
      </c>
      <c r="N1385" s="57">
        <f t="shared" si="392"/>
        <v>92.129663882420985</v>
      </c>
      <c r="O1385" s="57">
        <f t="shared" si="393"/>
        <v>39.735564684430528</v>
      </c>
      <c r="P1385" s="371">
        <f t="shared" si="394"/>
        <v>39.735564684430528</v>
      </c>
      <c r="Q1385" s="371">
        <f t="shared" si="395"/>
        <v>-87.870336117579015</v>
      </c>
      <c r="R1385" s="12">
        <f t="shared" si="396"/>
        <v>92.129663882420985</v>
      </c>
      <c r="S1385" s="57">
        <f t="shared" si="397"/>
        <v>0.16176463979942723</v>
      </c>
      <c r="T1385" s="12">
        <f t="shared" si="380"/>
        <v>39.735564684430528</v>
      </c>
    </row>
    <row r="1386" spans="1:20" x14ac:dyDescent="0.3">
      <c r="A1386" s="57">
        <f t="shared" si="381"/>
        <v>1020.2595173993934</v>
      </c>
      <c r="B1386" s="12">
        <f t="shared" si="398"/>
        <v>162.37934543066507</v>
      </c>
      <c r="C1386" s="57" t="str">
        <f t="shared" si="382"/>
        <v>3.6046722135764-96.567924409766i</v>
      </c>
      <c r="D1386" s="57" t="str">
        <f t="shared" si="383"/>
        <v>3.47083264180323-65.3444012723976i</v>
      </c>
      <c r="E1386" s="57" t="str">
        <f t="shared" si="384"/>
        <v>162.469968011558+0.0969093754682323i</v>
      </c>
      <c r="F1386" s="57" t="str">
        <f t="shared" si="385"/>
        <v>3.07957921767736-1226.40593594323i</v>
      </c>
      <c r="G1386" s="57" t="str">
        <f t="shared" si="386"/>
        <v>0.999999882483239-0.000342807157560604i</v>
      </c>
      <c r="H1386" s="57" t="str">
        <f t="shared" si="387"/>
        <v>550.149999096051-1.87287721284742i</v>
      </c>
      <c r="I1386" s="57" t="str">
        <f t="shared" si="388"/>
        <v>-4.08042616748523-4568.14431385463i</v>
      </c>
      <c r="K1386" s="57" t="str">
        <f t="shared" si="389"/>
        <v>0.00908832511587254-0.000148626263919088i</v>
      </c>
      <c r="L1386" s="57" t="str">
        <f t="shared" si="390"/>
        <v>0.00075-4.08392825120354i</v>
      </c>
      <c r="M1386" s="57" t="str">
        <f t="shared" si="391"/>
        <v>0.00075-0.643476090000555i</v>
      </c>
      <c r="N1386" s="57">
        <f t="shared" si="392"/>
        <v>92.137735283199277</v>
      </c>
      <c r="O1386" s="57">
        <f t="shared" si="393"/>
        <v>39.702705046699485</v>
      </c>
      <c r="P1386" s="371">
        <f t="shared" si="394"/>
        <v>39.702705046699485</v>
      </c>
      <c r="Q1386" s="371">
        <f t="shared" si="395"/>
        <v>-87.862264716800723</v>
      </c>
      <c r="R1386" s="12">
        <f t="shared" si="396"/>
        <v>92.137735283199277</v>
      </c>
      <c r="S1386" s="57">
        <f t="shared" si="397"/>
        <v>0.16237934543066507</v>
      </c>
      <c r="T1386" s="12">
        <f t="shared" si="380"/>
        <v>39.702705046699485</v>
      </c>
    </row>
    <row r="1387" spans="1:20" x14ac:dyDescent="0.3">
      <c r="A1387" s="57">
        <f t="shared" si="381"/>
        <v>1024.136503565511</v>
      </c>
      <c r="B1387" s="12">
        <f t="shared" si="398"/>
        <v>162.99638694330159</v>
      </c>
      <c r="C1387" s="57" t="str">
        <f t="shared" si="382"/>
        <v>3.60466483942046-96.2027862451787i</v>
      </c>
      <c r="D1387" s="57" t="str">
        <f t="shared" si="383"/>
        <v>3.47083263653761-65.0970443007473i</v>
      </c>
      <c r="E1387" s="57" t="str">
        <f t="shared" si="384"/>
        <v>162.469971295248+0.0972776991589756i</v>
      </c>
      <c r="F1387" s="57" t="str">
        <f t="shared" si="385"/>
        <v>3.07957921492168-1221.76324365591i</v>
      </c>
      <c r="G1387" s="57" t="str">
        <f t="shared" si="386"/>
        <v>0.999999881588415-0.000344109824451417i</v>
      </c>
      <c r="H1387" s="57" t="str">
        <f t="shared" si="387"/>
        <v>550.151141050155-1.88002290460085i</v>
      </c>
      <c r="I1387" s="57" t="str">
        <f t="shared" si="388"/>
        <v>-4.0806403571381-4550.86085258335i</v>
      </c>
      <c r="K1387" s="57" t="str">
        <f t="shared" si="389"/>
        <v>0.00908830544634484-0.000149190700324754i</v>
      </c>
      <c r="L1387" s="57" t="str">
        <f t="shared" si="390"/>
        <v>0.00075-4.06846807252792i</v>
      </c>
      <c r="M1387" s="57" t="str">
        <f t="shared" si="391"/>
        <v>0.00075-0.641040137478138i</v>
      </c>
      <c r="N1387" s="57">
        <f t="shared" si="392"/>
        <v>92.145837111885186</v>
      </c>
      <c r="O1387" s="57">
        <f t="shared" si="393"/>
        <v>39.669846047992841</v>
      </c>
      <c r="P1387" s="371">
        <f t="shared" si="394"/>
        <v>39.669846047992841</v>
      </c>
      <c r="Q1387" s="371">
        <f t="shared" si="395"/>
        <v>-87.854162888114814</v>
      </c>
      <c r="R1387" s="12">
        <f t="shared" si="396"/>
        <v>92.145837111885186</v>
      </c>
      <c r="S1387" s="57">
        <f t="shared" si="397"/>
        <v>0.1629963869433016</v>
      </c>
      <c r="T1387" s="12">
        <f t="shared" si="380"/>
        <v>39.669846047992841</v>
      </c>
    </row>
    <row r="1388" spans="1:20" x14ac:dyDescent="0.3">
      <c r="A1388" s="57">
        <f t="shared" si="381"/>
        <v>1028.0282222790602</v>
      </c>
      <c r="B1388" s="12">
        <f t="shared" si="398"/>
        <v>163.61577321368614</v>
      </c>
      <c r="C1388" s="57" t="str">
        <f t="shared" si="382"/>
        <v>3.60465740914972-95.8390319879893i</v>
      </c>
      <c r="D1388" s="57" t="str">
        <f t="shared" si="383"/>
        <v>3.4708326312319-64.850623771934i</v>
      </c>
      <c r="E1388" s="57" t="str">
        <f t="shared" si="384"/>
        <v>162.469974603966+0.097647423258215i</v>
      </c>
      <c r="F1388" s="57" t="str">
        <f t="shared" si="385"/>
        <v>3.07957921214502-1217.13812684303i</v>
      </c>
      <c r="G1388" s="57" t="str">
        <f t="shared" si="386"/>
        <v>0.999999880686777-0.000345417441472891i</v>
      </c>
      <c r="H1388" s="57" t="str">
        <f t="shared" si="387"/>
        <v>550.152291696466-1.88719607916273i</v>
      </c>
      <c r="I1388" s="57" t="str">
        <f t="shared" si="388"/>
        <v>-4.08085617851296-4533.6428569567i</v>
      </c>
      <c r="K1388" s="57" t="str">
        <f t="shared" si="389"/>
        <v>0.0090882856271363-0.00014975727766074i</v>
      </c>
      <c r="L1388" s="57" t="str">
        <f t="shared" si="390"/>
        <v>0.00075-4.05306642013144i</v>
      </c>
      <c r="M1388" s="57" t="str">
        <f t="shared" si="391"/>
        <v>0.00075-0.638613406533315i</v>
      </c>
      <c r="N1388" s="57">
        <f t="shared" si="392"/>
        <v>92.153969481330407</v>
      </c>
      <c r="O1388" s="57">
        <f t="shared" si="393"/>
        <v>39.636987693145784</v>
      </c>
      <c r="P1388" s="371">
        <f t="shared" si="394"/>
        <v>39.636987693145784</v>
      </c>
      <c r="Q1388" s="371">
        <f t="shared" si="395"/>
        <v>-87.846030518669593</v>
      </c>
      <c r="R1388" s="12">
        <f t="shared" si="396"/>
        <v>92.153969481330407</v>
      </c>
      <c r="S1388" s="57">
        <f t="shared" si="397"/>
        <v>0.16361577321368614</v>
      </c>
      <c r="T1388" s="12">
        <f t="shared" ref="T1388:T1451" si="399">P1388</f>
        <v>39.636987693145784</v>
      </c>
    </row>
    <row r="1389" spans="1:20" x14ac:dyDescent="0.3">
      <c r="A1389" s="57">
        <f t="shared" ref="A1389:A1452" si="400">2*PI()*B1389</f>
        <v>1031.9347295237205</v>
      </c>
      <c r="B1389" s="12">
        <f t="shared" si="398"/>
        <v>164.23751315189816</v>
      </c>
      <c r="C1389" s="57" t="str">
        <f t="shared" ref="C1389:C1452" si="401">IMPRODUCT(D1389,E1389,$C$40,,K1389,$C$41)</f>
        <v>3.60464992233729-95.4766564054468i</v>
      </c>
      <c r="D1389" s="57" t="str">
        <f t="shared" ref="D1389:D1452" si="402">IMDIV(IMPRODUCT($C$37,$C$38,COMPLEX(1,A1389/$C$38)),IMSUM(-1*A1389*A1389/$C$39,COMPLEX(0,1*A1389)))</f>
        <v>3.47083262588579-64.6051361411157i</v>
      </c>
      <c r="E1389" s="57" t="str">
        <f t="shared" ref="E1389:E1452" si="403">IMDIV(IMPRODUCT(IMSUM(F1389,G1389),$C$29,H1389),IMSUM(1,I1389))</f>
        <v>162.4699779379+0.0980185530964024i</v>
      </c>
      <c r="F1389" s="57" t="str">
        <f t="shared" ref="F1389:F1452" si="404">IMDIV(IMPRODUCT($C$14,$C$15,COMPLEX(1,A1389/$C$15)),IMSUM(-1*A1389*A1389/$C$16,COMPLEX(0,A1389)))</f>
        <v>3.07957920934721-1212.53051897073i</v>
      </c>
      <c r="G1389" s="57" t="str">
        <f t="shared" ref="G1389:G1452" si="405">IMDIV(1,COMPLEX(1,A1389*$C$9*$C$10))</f>
        <v>0.999999879778274-0.000346730027435483i</v>
      </c>
      <c r="H1389" s="57" t="str">
        <f t="shared" ref="H1389:H1452" si="406">IMDIV($C$3,IMSUM(K1389,COMPLEX(0,$C$28*A1389)))</f>
        <v>550.153451101117-1.8943968447358i</v>
      </c>
      <c r="I1389" s="57" t="str">
        <f t="shared" ref="I1389:I1452" si="407">IMPRODUCT(F1389,$C$29,H1389,$C$31)</f>
        <v>-4.08107364404229-4516.49007928782i</v>
      </c>
      <c r="K1389" s="57" t="str">
        <f t="shared" ref="K1389:K1452" si="408">IF($C$26&lt;=0,IMDIV(1,IMSUM(IMDIV(1,L1389),1/$C$18)),IMDIV(1,IMSUM(IMDIV(1,L1389),1/$C$18,IMDIV(1,M1389))))</f>
        <v>0.00908826565710863-0.00015032600401767i</v>
      </c>
      <c r="L1389" s="57" t="str">
        <f t="shared" ref="L1389:L1452" si="409">IMSUM($C$21/$C$22,IMDIV(1,COMPLEX(0,$C$20*$C$22*A1389)))</f>
        <v>0.00075-4.03772307245609i</v>
      </c>
      <c r="M1389" s="57" t="str">
        <f t="shared" ref="M1389:M1452" si="410">IMSUM($C$25/$C$26,IMDIV(1,COMPLEX(0,$C$24*$C$26*A1389)))</f>
        <v>0.00075-0.636195862256738i</v>
      </c>
      <c r="N1389" s="57">
        <f t="shared" ref="N1389:N1452" si="411">ABS(R1389)</f>
        <v>92.162132504783798</v>
      </c>
      <c r="O1389" s="57">
        <f t="shared" ref="O1389:O1452" si="412">ABS(P1389)</f>
        <v>39.604129987029445</v>
      </c>
      <c r="P1389" s="371">
        <f t="shared" ref="P1389:P1452" si="413">20*LOG10(IMABS(C1389))</f>
        <v>39.604129987029445</v>
      </c>
      <c r="Q1389" s="371">
        <f t="shared" ref="Q1389:Q1452" si="414">IMARGUMENT(C1389)*180/PI()</f>
        <v>-87.837867495216202</v>
      </c>
      <c r="R1389" s="12">
        <f t="shared" ref="R1389:R1452" si="415">IF(Q1389&lt;0,Q1389+180,Q1389-180)</f>
        <v>92.162132504783798</v>
      </c>
      <c r="S1389" s="57">
        <f t="shared" ref="S1389:S1452" si="416">B1389/1000</f>
        <v>0.16423751315189816</v>
      </c>
      <c r="T1389" s="12">
        <f t="shared" si="399"/>
        <v>39.604129987029445</v>
      </c>
    </row>
    <row r="1390" spans="1:20" x14ac:dyDescent="0.3">
      <c r="A1390" s="57">
        <f t="shared" si="400"/>
        <v>1035.8560814959108</v>
      </c>
      <c r="B1390" s="12">
        <f t="shared" ref="B1390:B1453" si="417">B1389*(1+B$42)</f>
        <v>164.86161570187537</v>
      </c>
      <c r="C1390" s="57" t="str">
        <f t="shared" si="401"/>
        <v>3.60464237855326-95.1156542846336i</v>
      </c>
      <c r="D1390" s="57" t="str">
        <f t="shared" si="402"/>
        <v>3.47083262049898-64.3605778768701i</v>
      </c>
      <c r="E1390" s="57" t="str">
        <f t="shared" si="403"/>
        <v>162.469981297243+0.0983910940243544i</v>
      </c>
      <c r="F1390" s="57" t="str">
        <f t="shared" si="404"/>
        <v>3.07957920652809-1207.94035375702i</v>
      </c>
      <c r="G1390" s="57" t="str">
        <f t="shared" si="405"/>
        <v>0.999999878862853-0.000348047601221127i</v>
      </c>
      <c r="H1390" s="57" t="str">
        <f t="shared" si="406"/>
        <v>550.154619330751-1.90162530997799i</v>
      </c>
      <c r="I1390" s="57" t="str">
        <f t="shared" si="407"/>
        <v>-4.0812927662603-4499.40227282804i</v>
      </c>
      <c r="K1390" s="57" t="str">
        <f t="shared" si="408"/>
        <v>0.00908824553511482-0.000150896887516386i</v>
      </c>
      <c r="L1390" s="57" t="str">
        <f t="shared" si="409"/>
        <v>0.00075-4.02243780878271i</v>
      </c>
      <c r="M1390" s="57" t="str">
        <f t="shared" si="410"/>
        <v>0.00075-0.633787469871228i</v>
      </c>
      <c r="N1390" s="57">
        <f t="shared" si="411"/>
        <v>92.170326295892821</v>
      </c>
      <c r="O1390" s="57">
        <f t="shared" si="412"/>
        <v>39.571272934551644</v>
      </c>
      <c r="P1390" s="371">
        <f t="shared" si="413"/>
        <v>39.571272934551644</v>
      </c>
      <c r="Q1390" s="371">
        <f t="shared" si="414"/>
        <v>-87.829673704107179</v>
      </c>
      <c r="R1390" s="12">
        <f t="shared" si="415"/>
        <v>92.170326295892821</v>
      </c>
      <c r="S1390" s="57">
        <f t="shared" si="416"/>
        <v>0.16486161570187535</v>
      </c>
      <c r="T1390" s="12">
        <f t="shared" si="399"/>
        <v>39.571272934551644</v>
      </c>
    </row>
    <row r="1391" spans="1:20" x14ac:dyDescent="0.3">
      <c r="A1391" s="57">
        <f t="shared" si="400"/>
        <v>1039.7923346055952</v>
      </c>
      <c r="B1391" s="12">
        <f t="shared" si="417"/>
        <v>165.48808984154249</v>
      </c>
      <c r="C1391" s="57" t="str">
        <f t="shared" si="401"/>
        <v>3.60463477736437-94.756020432391i</v>
      </c>
      <c r="D1391" s="57" t="str">
        <f t="shared" si="402"/>
        <v>3.47083261507113-64.1169454611444i</v>
      </c>
      <c r="E1391" s="57" t="str">
        <f t="shared" si="403"/>
        <v>162.469984682191+0.0987650514133129i</v>
      </c>
      <c r="F1391" s="57" t="str">
        <f t="shared" si="404"/>
        <v>3.0795792036875-1203.36756517083i</v>
      </c>
      <c r="G1391" s="57" t="str">
        <f t="shared" si="405"/>
        <v>0.999999877940461-0.000349370181783512i</v>
      </c>
      <c r="H1391" s="57" t="str">
        <f t="shared" si="406"/>
        <v>550.155796452517-1.90888158400338i</v>
      </c>
      <c r="I1391" s="57" t="str">
        <f t="shared" si="407"/>
        <v>-4.08151355779355-4482.37919176333i</v>
      </c>
      <c r="K1391" s="57" t="str">
        <f t="shared" si="408"/>
        <v>0.00908822525999918-0.000151469936308077i</v>
      </c>
      <c r="L1391" s="57" t="str">
        <f t="shared" si="409"/>
        <v>0.00075-4.00721040922765i</v>
      </c>
      <c r="M1391" s="57" t="str">
        <f t="shared" si="410"/>
        <v>0.00075-0.631388194731249i</v>
      </c>
      <c r="N1391" s="57">
        <f t="shared" si="411"/>
        <v>92.178550968704371</v>
      </c>
      <c r="O1391" s="57">
        <f t="shared" si="412"/>
        <v>39.538416540657217</v>
      </c>
      <c r="P1391" s="371">
        <f t="shared" si="413"/>
        <v>39.538416540657217</v>
      </c>
      <c r="Q1391" s="371">
        <f t="shared" si="414"/>
        <v>-87.821449031295629</v>
      </c>
      <c r="R1391" s="12">
        <f t="shared" si="415"/>
        <v>92.178550968704371</v>
      </c>
      <c r="S1391" s="57">
        <f t="shared" si="416"/>
        <v>0.16548808984154248</v>
      </c>
      <c r="T1391" s="12">
        <f t="shared" si="399"/>
        <v>39.538416540657217</v>
      </c>
    </row>
    <row r="1392" spans="1:20" x14ac:dyDescent="0.3">
      <c r="A1392" s="57">
        <f t="shared" si="400"/>
        <v>1043.7435454770964</v>
      </c>
      <c r="B1392" s="12">
        <f t="shared" si="417"/>
        <v>166.11694458294036</v>
      </c>
      <c r="C1392" s="57" t="str">
        <f t="shared" si="401"/>
        <v>3.6046271183341-94.3977496752417i</v>
      </c>
      <c r="D1392" s="57" t="str">
        <f t="shared" si="402"/>
        <v>3.47083260960197-63.8742353892051i</v>
      </c>
      <c r="E1392" s="57" t="str">
        <f t="shared" si="403"/>
        <v>162.469988092937+0.0991404306550384i</v>
      </c>
      <c r="F1392" s="57" t="str">
        <f t="shared" si="404"/>
        <v>3.0795792008253-1198.81208743106i</v>
      </c>
      <c r="G1392" s="57" t="str">
        <f t="shared" si="405"/>
        <v>0.999999877011046-0.000350697788148345i</v>
      </c>
      <c r="H1392" s="57" t="str">
        <f t="shared" si="406"/>
        <v>550.15698253407-1.91616577638486i</v>
      </c>
      <c r="I1392" s="57" t="str">
        <f t="shared" si="407"/>
        <v>-4.08173603136519-4465.42059121074i</v>
      </c>
      <c r="K1392" s="57" t="str">
        <f t="shared" si="408"/>
        <v>0.00908820483059728-0.000152045158574378i</v>
      </c>
      <c r="L1392" s="57" t="str">
        <f t="shared" si="409"/>
        <v>0.00075-3.99204065473965i</v>
      </c>
      <c r="M1392" s="57" t="str">
        <f t="shared" si="410"/>
        <v>0.00075-0.628998002322424i</v>
      </c>
      <c r="N1392" s="57">
        <f t="shared" si="411"/>
        <v>92.186806637666308</v>
      </c>
      <c r="O1392" s="57">
        <f t="shared" si="412"/>
        <v>39.505560810328049</v>
      </c>
      <c r="P1392" s="371">
        <f t="shared" si="413"/>
        <v>39.505560810328049</v>
      </c>
      <c r="Q1392" s="371">
        <f t="shared" si="414"/>
        <v>-87.813193362333692</v>
      </c>
      <c r="R1392" s="12">
        <f t="shared" si="415"/>
        <v>92.186806637666308</v>
      </c>
      <c r="S1392" s="57">
        <f t="shared" si="416"/>
        <v>0.16611694458294035</v>
      </c>
      <c r="T1392" s="12">
        <f t="shared" si="399"/>
        <v>39.505560810328049</v>
      </c>
    </row>
    <row r="1393" spans="1:20" x14ac:dyDescent="0.3">
      <c r="A1393" s="57">
        <f t="shared" si="400"/>
        <v>1047.7097709499094</v>
      </c>
      <c r="B1393" s="12">
        <f t="shared" si="417"/>
        <v>166.74818897235554</v>
      </c>
      <c r="C1393" s="57" t="str">
        <f t="shared" si="401"/>
        <v>3.6046194010225-94.0408368593156i</v>
      </c>
      <c r="D1393" s="57" t="str">
        <f t="shared" si="402"/>
        <v>3.47083260409116-63.6324441695861i</v>
      </c>
      <c r="E1393" s="57" t="str">
        <f t="shared" si="403"/>
        <v>162.469991529678+0.0995172371618867i</v>
      </c>
      <c r="F1393" s="57" t="str">
        <f t="shared" si="404"/>
        <v>3.07957919794131-1194.27385500565i</v>
      </c>
      <c r="G1393" s="57" t="str">
        <f t="shared" si="405"/>
        <v>0.999999876074554-0.000352030439413635i</v>
      </c>
      <c r="H1393" s="57" t="str">
        <f t="shared" si="406"/>
        <v>550.15817764359-1.92347799715646i</v>
      </c>
      <c r="I1393" s="57" t="str">
        <f t="shared" si="407"/>
        <v>-4.08196019979642-4448.52622721501i</v>
      </c>
      <c r="K1393" s="57" t="str">
        <f t="shared" si="408"/>
        <v>0.00908818424573569-0.000152622562527485i</v>
      </c>
      <c r="L1393" s="57" t="str">
        <f t="shared" si="409"/>
        <v>0.00075-3.97692832709668i</v>
      </c>
      <c r="M1393" s="57" t="str">
        <f t="shared" si="410"/>
        <v>0.00075-0.626616858261032i</v>
      </c>
      <c r="N1393" s="57">
        <f t="shared" si="411"/>
        <v>92.1950934176282</v>
      </c>
      <c r="O1393" s="57">
        <f t="shared" si="412"/>
        <v>39.472705748583337</v>
      </c>
      <c r="P1393" s="371">
        <f t="shared" si="413"/>
        <v>39.472705748583337</v>
      </c>
      <c r="Q1393" s="371">
        <f t="shared" si="414"/>
        <v>-87.8049065823718</v>
      </c>
      <c r="R1393" s="12">
        <f t="shared" si="415"/>
        <v>92.1950934176282</v>
      </c>
      <c r="S1393" s="57">
        <f t="shared" si="416"/>
        <v>0.16674818897235555</v>
      </c>
      <c r="T1393" s="12">
        <f t="shared" si="399"/>
        <v>39.472705748583337</v>
      </c>
    </row>
    <row r="1394" spans="1:20" x14ac:dyDescent="0.3">
      <c r="A1394" s="57">
        <f t="shared" si="400"/>
        <v>1051.6910680795193</v>
      </c>
      <c r="B1394" s="12">
        <f t="shared" si="417"/>
        <v>167.3818320904505</v>
      </c>
      <c r="C1394" s="57" t="str">
        <f t="shared" si="401"/>
        <v>3.60461162498647-93.6852768502785i</v>
      </c>
      <c r="D1394" s="57" t="str">
        <f t="shared" si="402"/>
        <v>3.4708325985384-63.3915683240392i</v>
      </c>
      <c r="E1394" s="57" t="str">
        <f t="shared" si="403"/>
        <v>162.469994992612+0.0998954763668894i</v>
      </c>
      <c r="F1394" s="57" t="str">
        <f t="shared" si="404"/>
        <v>3.07957919503534-1189.75280261059i</v>
      </c>
      <c r="G1394" s="57" t="str">
        <f t="shared" si="405"/>
        <v>0.999999875130932-0.000353368154749961i</v>
      </c>
      <c r="H1394" s="57" t="str">
        <f t="shared" si="406"/>
        <v>550.159381849761-1.93081835681543i</v>
      </c>
      <c r="I1394" s="57" t="str">
        <f t="shared" si="407"/>
        <v>-4.08218607600559-4431.69585674475i</v>
      </c>
      <c r="K1394" s="57" t="str">
        <f t="shared" si="408"/>
        <v>0.00908816350423229-0.000153202156410261i</v>
      </c>
      <c r="L1394" s="57" t="str">
        <f t="shared" si="409"/>
        <v>0.00075-3.96187320890284i</v>
      </c>
      <c r="M1394" s="57" t="str">
        <f t="shared" si="410"/>
        <v>0.00075-0.624244728293517i</v>
      </c>
      <c r="N1394" s="57">
        <f t="shared" si="411"/>
        <v>92.203411423842823</v>
      </c>
      <c r="O1394" s="57">
        <f t="shared" si="412"/>
        <v>39.439851360480169</v>
      </c>
      <c r="P1394" s="371">
        <f t="shared" si="413"/>
        <v>39.439851360480169</v>
      </c>
      <c r="Q1394" s="371">
        <f t="shared" si="414"/>
        <v>-87.796588576157177</v>
      </c>
      <c r="R1394" s="12">
        <f t="shared" si="415"/>
        <v>92.203411423842823</v>
      </c>
      <c r="S1394" s="57">
        <f t="shared" si="416"/>
        <v>0.16738183209045049</v>
      </c>
      <c r="T1394" s="12">
        <f t="shared" si="399"/>
        <v>39.439851360480169</v>
      </c>
    </row>
    <row r="1395" spans="1:20" x14ac:dyDescent="0.3">
      <c r="A1395" s="57">
        <f t="shared" si="400"/>
        <v>1055.6874941382214</v>
      </c>
      <c r="B1395" s="12">
        <f t="shared" si="417"/>
        <v>168.01788305239421</v>
      </c>
      <c r="C1395" s="57" t="str">
        <f t="shared" si="401"/>
        <v>3.60460378977942-93.3310645332573i</v>
      </c>
      <c r="D1395" s="57" t="str">
        <f t="shared" si="402"/>
        <v>3.47083259294335-63.1516043874848i</v>
      </c>
      <c r="E1395" s="57" t="str">
        <f t="shared" si="403"/>
        <v>162.469998481941+0.100275153723822i</v>
      </c>
      <c r="F1395" s="57" t="str">
        <f t="shared" si="404"/>
        <v>3.07957919210726-1185.24886520902i</v>
      </c>
      <c r="G1395" s="57" t="str">
        <f t="shared" si="405"/>
        <v>0.999999874180124-0.000354710953400748i</v>
      </c>
      <c r="H1395" s="57" t="str">
        <f t="shared" si="406"/>
        <v>550.160595221798-1.93818696632457i</v>
      </c>
      <c r="I1395" s="57" t="str">
        <f t="shared" si="407"/>
        <v>-4.08241367300909-4414.92923768922i</v>
      </c>
      <c r="K1395" s="57" t="str">
        <f t="shared" si="408"/>
        <v>0.00908814260489584-0.000153783948496352i</v>
      </c>
      <c r="L1395" s="57" t="str">
        <f t="shared" si="409"/>
        <v>0.00075-3.94687508358522i</v>
      </c>
      <c r="M1395" s="57" t="str">
        <f t="shared" si="410"/>
        <v>0.00075-0.62188157829599i</v>
      </c>
      <c r="N1395" s="57">
        <f t="shared" si="411"/>
        <v>92.211760771967107</v>
      </c>
      <c r="O1395" s="57">
        <f t="shared" si="412"/>
        <v>39.406997651113691</v>
      </c>
      <c r="P1395" s="371">
        <f t="shared" si="413"/>
        <v>39.406997651113691</v>
      </c>
      <c r="Q1395" s="371">
        <f t="shared" si="414"/>
        <v>-87.788239228032893</v>
      </c>
      <c r="R1395" s="12">
        <f t="shared" si="415"/>
        <v>92.211760771967107</v>
      </c>
      <c r="S1395" s="57">
        <f t="shared" si="416"/>
        <v>0.16801788305239421</v>
      </c>
      <c r="T1395" s="12">
        <f t="shared" si="399"/>
        <v>39.406997651113691</v>
      </c>
    </row>
    <row r="1396" spans="1:20" x14ac:dyDescent="0.3">
      <c r="A1396" s="57">
        <f t="shared" si="400"/>
        <v>1059.6991066159467</v>
      </c>
      <c r="B1396" s="12">
        <f t="shared" si="417"/>
        <v>168.65635100799332</v>
      </c>
      <c r="C1396" s="57" t="str">
        <f t="shared" si="401"/>
        <v>3.60459589495133-92.9781948127624i</v>
      </c>
      <c r="D1396" s="57" t="str">
        <f t="shared" si="402"/>
        <v>3.47083258730568-62.9125489079606i</v>
      </c>
      <c r="E1396" s="57" t="str">
        <f t="shared" si="403"/>
        <v>162.470001997864+0.100656274707304i</v>
      </c>
      <c r="F1396" s="57" t="str">
        <f t="shared" si="404"/>
        <v>3.07957918915687-1180.76197801029i</v>
      </c>
      <c r="G1396" s="57" t="str">
        <f t="shared" si="405"/>
        <v>0.999999873222076-0.00035605885468255i</v>
      </c>
      <c r="H1396" s="57" t="str">
        <f t="shared" si="406"/>
        <v>550.16181782944-1.9455839371145i</v>
      </c>
      <c r="I1396" s="57" t="str">
        <f t="shared" si="407"/>
        <v>-4.08264300392261-4398.22612885478i</v>
      </c>
      <c r="K1396" s="57" t="str">
        <f t="shared" si="408"/>
        <v>0.0090881215465261-0.000154367947090292i</v>
      </c>
      <c r="L1396" s="57" t="str">
        <f t="shared" si="409"/>
        <v>0.00075-3.93193373539074i</v>
      </c>
      <c r="M1396" s="57" t="str">
        <f t="shared" si="410"/>
        <v>0.00075-0.619527374273751i</v>
      </c>
      <c r="N1396" s="57">
        <f t="shared" si="411"/>
        <v>92.220141578063362</v>
      </c>
      <c r="O1396" s="57">
        <f t="shared" si="412"/>
        <v>39.374144625617028</v>
      </c>
      <c r="P1396" s="371">
        <f t="shared" si="413"/>
        <v>39.374144625617028</v>
      </c>
      <c r="Q1396" s="371">
        <f t="shared" si="414"/>
        <v>-87.779858421936638</v>
      </c>
      <c r="R1396" s="12">
        <f t="shared" si="415"/>
        <v>92.220141578063362</v>
      </c>
      <c r="S1396" s="57">
        <f t="shared" si="416"/>
        <v>0.16865635100799331</v>
      </c>
      <c r="T1396" s="12">
        <f t="shared" si="399"/>
        <v>39.374144625617028</v>
      </c>
    </row>
    <row r="1397" spans="1:20" x14ac:dyDescent="0.3">
      <c r="A1397" s="57">
        <f t="shared" si="400"/>
        <v>1063.7259632210873</v>
      </c>
      <c r="B1397" s="12">
        <f t="shared" si="417"/>
        <v>169.29724514182371</v>
      </c>
      <c r="C1397" s="57" t="str">
        <f t="shared" si="401"/>
        <v>3.60458794004894-92.6266626126218i</v>
      </c>
      <c r="D1397" s="57" t="str">
        <f t="shared" si="402"/>
        <v>3.47083258162511-62.674398446574i</v>
      </c>
      <c r="E1397" s="57" t="str">
        <f t="shared" si="403"/>
        <v>162.470005540586+0.101038844812856i</v>
      </c>
      <c r="F1397" s="57" t="str">
        <f t="shared" si="404"/>
        <v>3.07957918618402-1176.29207646903i</v>
      </c>
      <c r="G1397" s="57" t="str">
        <f t="shared" si="405"/>
        <v>0.999999872256733-0.000357411877985318i</v>
      </c>
      <c r="H1397" s="57" t="str">
        <f t="shared" si="406"/>
        <v>550.163049742958-1.95300938108615i</v>
      </c>
      <c r="I1397" s="57" t="str">
        <f t="shared" si="407"/>
        <v>-4.08287408196288-4381.58628996143i</v>
      </c>
      <c r="K1397" s="57" t="str">
        <f t="shared" si="408"/>
        <v>0.00908810032791369-0.000154954160527615i</v>
      </c>
      <c r="L1397" s="57" t="str">
        <f t="shared" si="409"/>
        <v>0.00075-3.91704894938308i</v>
      </c>
      <c r="M1397" s="57" t="str">
        <f t="shared" si="410"/>
        <v>0.00075-0.61718208236078i</v>
      </c>
      <c r="N1397" s="57">
        <f t="shared" si="411"/>
        <v>92.228553958600457</v>
      </c>
      <c r="O1397" s="57">
        <f t="shared" si="412"/>
        <v>39.341292289162226</v>
      </c>
      <c r="P1397" s="371">
        <f t="shared" si="413"/>
        <v>39.341292289162226</v>
      </c>
      <c r="Q1397" s="371">
        <f t="shared" si="414"/>
        <v>-87.771446041399543</v>
      </c>
      <c r="R1397" s="12">
        <f t="shared" si="415"/>
        <v>92.228553958600457</v>
      </c>
      <c r="S1397" s="57">
        <f t="shared" si="416"/>
        <v>0.1692972451418237</v>
      </c>
      <c r="T1397" s="12">
        <f t="shared" si="399"/>
        <v>39.341292289162226</v>
      </c>
    </row>
    <row r="1398" spans="1:20" x14ac:dyDescent="0.3">
      <c r="A1398" s="57">
        <f t="shared" si="400"/>
        <v>1067.7681218813275</v>
      </c>
      <c r="B1398" s="12">
        <f t="shared" si="417"/>
        <v>169.94057467336265</v>
      </c>
      <c r="C1398" s="57" t="str">
        <f t="shared" si="401"/>
        <v>3.60457992461532-92.2764628758994i</v>
      </c>
      <c r="D1398" s="57" t="str">
        <f t="shared" si="402"/>
        <v>3.47083257590127-62.4371495774503i</v>
      </c>
      <c r="E1398" s="57" t="str">
        <f t="shared" si="403"/>
        <v>162.470009110309+0.101422869557012i</v>
      </c>
      <c r="F1398" s="57" t="str">
        <f t="shared" si="404"/>
        <v>3.07957918318854-1171.8390962842i</v>
      </c>
      <c r="G1398" s="57" t="str">
        <f t="shared" si="405"/>
        <v>0.99999987128404-0.00035877004277269i</v>
      </c>
      <c r="H1398" s="57" t="str">
        <f t="shared" si="406"/>
        <v>550.164291033159-1.96046341061319i</v>
      </c>
      <c r="I1398" s="57" t="str">
        <f t="shared" si="407"/>
        <v>-4.0831069204492-4365.00948163929i</v>
      </c>
      <c r="K1398" s="57" t="str">
        <f t="shared" si="408"/>
        <v>0.00908807894784001-0.000155542597174967i</v>
      </c>
      <c r="L1398" s="57" t="str">
        <f t="shared" si="409"/>
        <v>0.00075-3.90222051143961i</v>
      </c>
      <c r="M1398" s="57" t="str">
        <f t="shared" si="410"/>
        <v>0.00075-0.614845668819266i</v>
      </c>
      <c r="N1398" s="57">
        <f t="shared" si="411"/>
        <v>92.236998030454927</v>
      </c>
      <c r="O1398" s="57">
        <f t="shared" si="412"/>
        <v>39.308440646959795</v>
      </c>
      <c r="P1398" s="371">
        <f t="shared" si="413"/>
        <v>39.308440646959795</v>
      </c>
      <c r="Q1398" s="371">
        <f t="shared" si="414"/>
        <v>-87.763001969545073</v>
      </c>
      <c r="R1398" s="12">
        <f t="shared" si="415"/>
        <v>92.236998030454927</v>
      </c>
      <c r="S1398" s="57">
        <f t="shared" si="416"/>
        <v>0.16994057467336265</v>
      </c>
      <c r="T1398" s="12">
        <f t="shared" si="399"/>
        <v>39.308440646959795</v>
      </c>
    </row>
    <row r="1399" spans="1:20" x14ac:dyDescent="0.3">
      <c r="A1399" s="57">
        <f t="shared" si="400"/>
        <v>1071.8256407444767</v>
      </c>
      <c r="B1399" s="12">
        <f t="shared" si="417"/>
        <v>170.58634885712144</v>
      </c>
      <c r="C1399" s="57" t="str">
        <f t="shared" si="401"/>
        <v>3.60457184819026-91.9275905648304i</v>
      </c>
      <c r="D1399" s="57" t="str">
        <f t="shared" si="402"/>
        <v>3.47083257013385-62.2007988876848i</v>
      </c>
      <c r="E1399" s="57" t="str">
        <f t="shared" si="403"/>
        <v>162.470012707242+0.101808354477362i</v>
      </c>
      <c r="F1399" s="57" t="str">
        <f t="shared" si="404"/>
        <v>3.07957918017023-1167.40297339818i</v>
      </c>
      <c r="G1399" s="57" t="str">
        <f t="shared" si="405"/>
        <v>0.99999987030394-0.000360133368582259i</v>
      </c>
      <c r="H1399" s="57" t="str">
        <f t="shared" si="406"/>
        <v>550.165541771384-1.9679461385436i</v>
      </c>
      <c r="I1399" s="57" t="str">
        <f t="shared" si="407"/>
        <v>-4.0833415327985-4348.49546542517i</v>
      </c>
      <c r="K1399" s="57" t="str">
        <f t="shared" si="408"/>
        <v>0.00908805740507725-0.000156133265430222i</v>
      </c>
      <c r="L1399" s="57" t="str">
        <f t="shared" si="409"/>
        <v>0.00075-3.88744820824827i</v>
      </c>
      <c r="M1399" s="57" t="str">
        <f t="shared" si="410"/>
        <v>0.00075-0.612518100039117i</v>
      </c>
      <c r="N1399" s="57">
        <f t="shared" si="411"/>
        <v>92.245473910912153</v>
      </c>
      <c r="O1399" s="57">
        <f t="shared" si="412"/>
        <v>39.275589704259673</v>
      </c>
      <c r="P1399" s="371">
        <f t="shared" si="413"/>
        <v>39.275589704259673</v>
      </c>
      <c r="Q1399" s="371">
        <f t="shared" si="414"/>
        <v>-87.754526089087847</v>
      </c>
      <c r="R1399" s="12">
        <f t="shared" si="415"/>
        <v>92.245473910912153</v>
      </c>
      <c r="S1399" s="57">
        <f t="shared" si="416"/>
        <v>0.17058634885712143</v>
      </c>
      <c r="T1399" s="12">
        <f t="shared" si="399"/>
        <v>39.275589704259673</v>
      </c>
    </row>
    <row r="1400" spans="1:20" x14ac:dyDescent="0.3">
      <c r="A1400" s="57">
        <f t="shared" si="400"/>
        <v>1075.8985781793056</v>
      </c>
      <c r="B1400" s="12">
        <f t="shared" si="417"/>
        <v>171.23457698277849</v>
      </c>
      <c r="C1400" s="57" t="str">
        <f t="shared" si="401"/>
        <v>3.60456371030995-91.5800406607437i</v>
      </c>
      <c r="D1400" s="57" t="str">
        <f t="shared" si="402"/>
        <v>3.47083256432251-61.9653429772936i</v>
      </c>
      <c r="E1400" s="57" t="str">
        <f t="shared" si="403"/>
        <v>162.470016331589+0.102195305132667i</v>
      </c>
      <c r="F1400" s="57" t="str">
        <f t="shared" si="404"/>
        <v>3.07957917712894-1162.98364399586i</v>
      </c>
      <c r="G1400" s="57" t="str">
        <f t="shared" si="405"/>
        <v>0.999999869316377-0.000361501875025866i</v>
      </c>
      <c r="H1400" s="57" t="str">
        <f t="shared" si="406"/>
        <v>550.166802029509-1.97545767820258i</v>
      </c>
      <c r="I1400" s="57" t="str">
        <f t="shared" si="407"/>
        <v>-4.0835779325305-4332.04400375914i</v>
      </c>
      <c r="K1400" s="57" t="str">
        <f t="shared" si="408"/>
        <v>0.00908803569838844-0.000156726173722593i</v>
      </c>
      <c r="L1400" s="57" t="str">
        <f t="shared" si="409"/>
        <v>0.00075-3.87273182730452i</v>
      </c>
      <c r="M1400" s="57" t="str">
        <f t="shared" si="410"/>
        <v>0.00075-0.610199342537475i</v>
      </c>
      <c r="N1400" s="57">
        <f t="shared" si="411"/>
        <v>92.253981717667514</v>
      </c>
      <c r="O1400" s="57">
        <f t="shared" si="412"/>
        <v>39.242739466351111</v>
      </c>
      <c r="P1400" s="371">
        <f t="shared" si="413"/>
        <v>39.242739466351111</v>
      </c>
      <c r="Q1400" s="371">
        <f t="shared" si="414"/>
        <v>-87.746018282332486</v>
      </c>
      <c r="R1400" s="12">
        <f t="shared" si="415"/>
        <v>92.253981717667514</v>
      </c>
      <c r="S1400" s="57">
        <f t="shared" si="416"/>
        <v>0.1712345769827785</v>
      </c>
      <c r="T1400" s="12">
        <f t="shared" si="399"/>
        <v>39.242739466351111</v>
      </c>
    </row>
    <row r="1401" spans="1:20" x14ac:dyDescent="0.3">
      <c r="A1401" s="57">
        <f t="shared" si="400"/>
        <v>1079.9869927763868</v>
      </c>
      <c r="B1401" s="12">
        <f t="shared" si="417"/>
        <v>171.88526837531305</v>
      </c>
      <c r="C1401" s="57" t="str">
        <f t="shared" si="401"/>
        <v>3.6045555105071-91.2338081639916i</v>
      </c>
      <c r="D1401" s="57" t="str">
        <f t="shared" si="402"/>
        <v>3.47083255846692-61.7307784591645i</v>
      </c>
      <c r="E1401" s="57" t="str">
        <f t="shared" si="403"/>
        <v>162.470019983563+0.102583727102912i</v>
      </c>
      <c r="F1401" s="57" t="str">
        <f t="shared" si="404"/>
        <v>3.07957917406452-1158.5810445037i</v>
      </c>
      <c r="G1401" s="57" t="str">
        <f t="shared" si="405"/>
        <v>0.999999868321295-0.000362875581789873i</v>
      </c>
      <c r="H1401" s="57" t="str">
        <f t="shared" si="406"/>
        <v>550.168071879977-1.98299814339548i</v>
      </c>
      <c r="I1401" s="57" t="str">
        <f t="shared" si="407"/>
        <v>-4.08381613327222-4315.65485998126i</v>
      </c>
      <c r="K1401" s="57" t="str">
        <f t="shared" si="408"/>
        <v>0.00908801382652685-0.000157321330512733i</v>
      </c>
      <c r="L1401" s="57" t="str">
        <f t="shared" si="409"/>
        <v>0.00075-3.85807115690826i</v>
      </c>
      <c r="M1401" s="57" t="str">
        <f t="shared" si="410"/>
        <v>0.00075-0.607889362958235i</v>
      </c>
      <c r="N1401" s="57">
        <f t="shared" si="411"/>
        <v>92.262521568827466</v>
      </c>
      <c r="O1401" s="57">
        <f t="shared" si="412"/>
        <v>39.209889938563094</v>
      </c>
      <c r="P1401" s="371">
        <f t="shared" si="413"/>
        <v>39.209889938563094</v>
      </c>
      <c r="Q1401" s="371">
        <f t="shared" si="414"/>
        <v>-87.737478431172534</v>
      </c>
      <c r="R1401" s="12">
        <f t="shared" si="415"/>
        <v>92.262521568827466</v>
      </c>
      <c r="S1401" s="57">
        <f t="shared" si="416"/>
        <v>0.17188526837531304</v>
      </c>
      <c r="T1401" s="12">
        <f t="shared" si="399"/>
        <v>39.209889938563094</v>
      </c>
    </row>
    <row r="1402" spans="1:20" x14ac:dyDescent="0.3">
      <c r="A1402" s="57">
        <f t="shared" si="400"/>
        <v>1084.0909433489371</v>
      </c>
      <c r="B1402" s="12">
        <f t="shared" si="417"/>
        <v>172.53843239513924</v>
      </c>
      <c r="C1402" s="57" t="str">
        <f t="shared" si="401"/>
        <v>3.60454724831085-90.8888880938757i</v>
      </c>
      <c r="D1402" s="57" t="str">
        <f t="shared" si="402"/>
        <v>3.47083255256676-61.497101959008i</v>
      </c>
      <c r="E1402" s="57" t="str">
        <f t="shared" si="403"/>
        <v>162.470023663372+0.102973625989418i</v>
      </c>
      <c r="F1402" s="57" t="str">
        <f t="shared" si="404"/>
        <v>3.07957917097675-1154.19511158883i</v>
      </c>
      <c r="G1402" s="57" t="str">
        <f t="shared" si="405"/>
        <v>0.999999867318635-0.000364254508635451i</v>
      </c>
      <c r="H1402" s="57" t="str">
        <f t="shared" si="406"/>
        <v>550.169351395768-1.99056764840915i</v>
      </c>
      <c r="I1402" s="57" t="str">
        <f t="shared" si="407"/>
        <v>-4.08405614875175-4299.32779832798i</v>
      </c>
      <c r="K1402" s="57" t="str">
        <f t="shared" si="408"/>
        <v>0.00908799178823652-0.000157918744292864i</v>
      </c>
      <c r="L1402" s="57" t="str">
        <f t="shared" si="409"/>
        <v>0.00075-3.84346598616085i</v>
      </c>
      <c r="M1402" s="57" t="str">
        <f t="shared" si="410"/>
        <v>0.00075-0.605588128071563i</v>
      </c>
      <c r="N1402" s="57">
        <f t="shared" si="411"/>
        <v>92.271093582910936</v>
      </c>
      <c r="O1402" s="57">
        <f t="shared" si="412"/>
        <v>39.177041126264442</v>
      </c>
      <c r="P1402" s="371">
        <f t="shared" si="413"/>
        <v>39.177041126264442</v>
      </c>
      <c r="Q1402" s="371">
        <f t="shared" si="414"/>
        <v>-87.728906417089064</v>
      </c>
      <c r="R1402" s="12">
        <f t="shared" si="415"/>
        <v>92.271093582910936</v>
      </c>
      <c r="S1402" s="57">
        <f t="shared" si="416"/>
        <v>0.17253843239513925</v>
      </c>
      <c r="T1402" s="12">
        <f t="shared" si="399"/>
        <v>39.177041126264442</v>
      </c>
    </row>
    <row r="1403" spans="1:20" x14ac:dyDescent="0.3">
      <c r="A1403" s="57">
        <f t="shared" si="400"/>
        <v>1088.2104889336633</v>
      </c>
      <c r="B1403" s="12">
        <f t="shared" si="417"/>
        <v>173.19407843824078</v>
      </c>
      <c r="C1403" s="57" t="str">
        <f t="shared" si="401"/>
        <v>3.60453892324677-90.5452754885804i</v>
      </c>
      <c r="D1403" s="57" t="str">
        <f t="shared" si="402"/>
        <v>3.47083254662167-61.2643101153095i</v>
      </c>
      <c r="E1403" s="57" t="str">
        <f t="shared" si="403"/>
        <v>162.470027371229+0.103365007414896i</v>
      </c>
      <c r="F1403" s="57" t="str">
        <f t="shared" si="404"/>
        <v>3.07957916786548-1149.82578215814i</v>
      </c>
      <c r="G1403" s="57" t="str">
        <f t="shared" si="405"/>
        <v>0.999999866308341-0.000365638675398863i</v>
      </c>
      <c r="H1403" s="57" t="str">
        <f t="shared" si="406"/>
        <v>550.170640650411-1.99816630801452i</v>
      </c>
      <c r="I1403" s="57" t="str">
        <f t="shared" si="407"/>
        <v>-4.08429799279991-4283.06258392878i</v>
      </c>
      <c r="K1403" s="57" t="str">
        <f t="shared" si="408"/>
        <v>0.00908796958225204-0.000158518423586886i</v>
      </c>
      <c r="L1403" s="57" t="str">
        <f t="shared" si="409"/>
        <v>0.00075-3.82891610496199i</v>
      </c>
      <c r="M1403" s="57" t="str">
        <f t="shared" si="410"/>
        <v>0.00075-0.603295604773422i</v>
      </c>
      <c r="N1403" s="57">
        <f t="shared" si="411"/>
        <v>92.279697878850087</v>
      </c>
      <c r="O1403" s="57">
        <f t="shared" si="412"/>
        <v>39.144193034864621</v>
      </c>
      <c r="P1403" s="371">
        <f t="shared" si="413"/>
        <v>39.144193034864621</v>
      </c>
      <c r="Q1403" s="371">
        <f t="shared" si="414"/>
        <v>-87.720302121149913</v>
      </c>
      <c r="R1403" s="12">
        <f t="shared" si="415"/>
        <v>92.279697878850087</v>
      </c>
      <c r="S1403" s="57">
        <f t="shared" si="416"/>
        <v>0.17319407843824078</v>
      </c>
      <c r="T1403" s="12">
        <f t="shared" si="399"/>
        <v>39.144193034864621</v>
      </c>
    </row>
    <row r="1404" spans="1:20" x14ac:dyDescent="0.3">
      <c r="A1404" s="57">
        <f t="shared" si="400"/>
        <v>1092.3456887916111</v>
      </c>
      <c r="B1404" s="12">
        <f t="shared" si="417"/>
        <v>173.8522159363061</v>
      </c>
      <c r="C1404" s="57" t="str">
        <f t="shared" si="401"/>
        <v>3.60453053483682-90.2029654050943i</v>
      </c>
      <c r="D1404" s="57" t="str">
        <f t="shared" si="402"/>
        <v>3.4708325406313-61.0323995792794i</v>
      </c>
      <c r="E1404" s="57" t="str">
        <f t="shared" si="403"/>
        <v>162.470031107348+0.103757877023557i</v>
      </c>
      <c r="F1404" s="57" t="str">
        <f t="shared" si="404"/>
        <v>3.07957916473051-1145.47299335734i</v>
      </c>
      <c r="G1404" s="57" t="str">
        <f t="shared" si="405"/>
        <v>0.999999865290354-0.000367028101991749i</v>
      </c>
      <c r="H1404" s="57" t="str">
        <f t="shared" si="406"/>
        <v>550.171939718005-2.00579423746977i</v>
      </c>
      <c r="I1404" s="57" t="str">
        <f t="shared" si="407"/>
        <v>-4.08454167935653-4266.85898280281i</v>
      </c>
      <c r="K1404" s="57" t="str">
        <f t="shared" si="408"/>
        <v>0.0090879472072982-0.000159120376950481i</v>
      </c>
      <c r="L1404" s="57" t="str">
        <f t="shared" si="409"/>
        <v>0.00075-3.81442130400676i</v>
      </c>
      <c r="M1404" s="57" t="str">
        <f t="shared" si="410"/>
        <v>0.00075-0.6010117600851i</v>
      </c>
      <c r="N1404" s="57">
        <f t="shared" si="411"/>
        <v>92.288334575991883</v>
      </c>
      <c r="O1404" s="57">
        <f t="shared" si="412"/>
        <v>39.111345669813304</v>
      </c>
      <c r="P1404" s="371">
        <f t="shared" si="413"/>
        <v>39.111345669813304</v>
      </c>
      <c r="Q1404" s="371">
        <f t="shared" si="414"/>
        <v>-87.711665424008117</v>
      </c>
      <c r="R1404" s="12">
        <f t="shared" si="415"/>
        <v>92.288334575991883</v>
      </c>
      <c r="S1404" s="57">
        <f t="shared" si="416"/>
        <v>0.17385221593630609</v>
      </c>
      <c r="T1404" s="12">
        <f t="shared" si="399"/>
        <v>39.111345669813304</v>
      </c>
    </row>
    <row r="1405" spans="1:20" x14ac:dyDescent="0.3">
      <c r="A1405" s="57">
        <f t="shared" si="400"/>
        <v>1096.4966024090193</v>
      </c>
      <c r="B1405" s="12">
        <f t="shared" si="417"/>
        <v>174.51285435686407</v>
      </c>
      <c r="C1405" s="57" t="str">
        <f t="shared" si="401"/>
        <v>3.60452208259939-89.8619529191463i</v>
      </c>
      <c r="D1405" s="57" t="str">
        <f t="shared" si="402"/>
        <v>3.47083253459532-60.8013670148072i</v>
      </c>
      <c r="E1405" s="57" t="str">
        <f t="shared" si="403"/>
        <v>162.470034871946+0.104152240481164i</v>
      </c>
      <c r="F1405" s="57" t="str">
        <f t="shared" si="404"/>
        <v>3.07957916157166-1141.13668257012i</v>
      </c>
      <c r="G1405" s="57" t="str">
        <f t="shared" si="405"/>
        <v>0.999999864264616-0.000368422808401412i</v>
      </c>
      <c r="H1405" s="57" t="str">
        <f t="shared" si="406"/>
        <v>550.17324867321-2.01345155252188i</v>
      </c>
      <c r="I1405" s="57" t="str">
        <f t="shared" si="407"/>
        <v>-4.08478722246535-4250.71676185568i</v>
      </c>
      <c r="K1405" s="57" t="str">
        <f t="shared" si="408"/>
        <v>0.0090879246620902-0.000159724612971239i</v>
      </c>
      <c r="L1405" s="57" t="str">
        <f t="shared" si="409"/>
        <v>0.00075-3.79998137478259i</v>
      </c>
      <c r="M1405" s="57" t="str">
        <f t="shared" si="410"/>
        <v>0.00075-0.598736561152719i</v>
      </c>
      <c r="N1405" s="57">
        <f t="shared" si="411"/>
        <v>92.297003794098956</v>
      </c>
      <c r="O1405" s="57">
        <f t="shared" si="412"/>
        <v>39.078499036601414</v>
      </c>
      <c r="P1405" s="371">
        <f t="shared" si="413"/>
        <v>39.078499036601414</v>
      </c>
      <c r="Q1405" s="371">
        <f t="shared" si="414"/>
        <v>-87.702996205901044</v>
      </c>
      <c r="R1405" s="12">
        <f t="shared" si="415"/>
        <v>92.297003794098956</v>
      </c>
      <c r="S1405" s="57">
        <f t="shared" si="416"/>
        <v>0.17451285435686406</v>
      </c>
      <c r="T1405" s="12">
        <f t="shared" si="399"/>
        <v>39.078499036601414</v>
      </c>
    </row>
    <row r="1406" spans="1:20" x14ac:dyDescent="0.3">
      <c r="A1406" s="57">
        <f t="shared" si="400"/>
        <v>1100.6632894981735</v>
      </c>
      <c r="B1406" s="12">
        <f t="shared" si="417"/>
        <v>175.17600320342015</v>
      </c>
      <c r="C1406" s="57" t="str">
        <f t="shared" si="401"/>
        <v>3.60451356604911-89.5222331251284i</v>
      </c>
      <c r="D1406" s="57" t="str">
        <f t="shared" si="402"/>
        <v>3.47083252851339-60.5712090984124i</v>
      </c>
      <c r="E1406" s="57" t="str">
        <f t="shared" si="403"/>
        <v>162.470038665237+0.104548103475145i</v>
      </c>
      <c r="F1406" s="57" t="str">
        <f t="shared" si="404"/>
        <v>3.07957915838877-1136.81678741718i</v>
      </c>
      <c r="G1406" s="57" t="str">
        <f t="shared" si="405"/>
        <v>0.999999863231067-0.000369822814691107i</v>
      </c>
      <c r="H1406" s="57" t="str">
        <f t="shared" si="406"/>
        <v>550.174567591252-2.0211383694101i</v>
      </c>
      <c r="I1406" s="57" t="str">
        <f t="shared" si="407"/>
        <v>-4.08503463628178-4234.63568887584i</v>
      </c>
      <c r="K1406" s="57" t="str">
        <f t="shared" si="408"/>
        <v>0.00908790194533342-0.00016033114026876i</v>
      </c>
      <c r="L1406" s="57" t="str">
        <f t="shared" si="409"/>
        <v>0.00075-3.78559610956624i</v>
      </c>
      <c r="M1406" s="57" t="str">
        <f t="shared" si="410"/>
        <v>0.00075-0.596469975246781i</v>
      </c>
      <c r="N1406" s="57">
        <f t="shared" si="411"/>
        <v>92.30570565335087</v>
      </c>
      <c r="O1406" s="57">
        <f t="shared" si="412"/>
        <v>39.045653140760763</v>
      </c>
      <c r="P1406" s="371">
        <f t="shared" si="413"/>
        <v>39.045653140760763</v>
      </c>
      <c r="Q1406" s="371">
        <f t="shared" si="414"/>
        <v>-87.69429434664913</v>
      </c>
      <c r="R1406" s="12">
        <f t="shared" si="415"/>
        <v>92.30570565335087</v>
      </c>
      <c r="S1406" s="57">
        <f t="shared" si="416"/>
        <v>0.17517600320342014</v>
      </c>
      <c r="T1406" s="12">
        <f t="shared" si="399"/>
        <v>39.045653140760763</v>
      </c>
    </row>
    <row r="1407" spans="1:20" x14ac:dyDescent="0.3">
      <c r="A1407" s="57">
        <f t="shared" si="400"/>
        <v>1104.8458099982668</v>
      </c>
      <c r="B1407" s="12">
        <f t="shared" si="417"/>
        <v>175.84167201559316</v>
      </c>
      <c r="C1407" s="57" t="str">
        <f t="shared" si="401"/>
        <v>3.60450498469698-89.1838011360303i</v>
      </c>
      <c r="D1407" s="57" t="str">
        <f t="shared" si="402"/>
        <v>3.47083252238511-60.341922519195i</v>
      </c>
      <c r="E1407" s="57" t="str">
        <f t="shared" si="403"/>
        <v>162.470042487444+0.104945471714652i</v>
      </c>
      <c r="F1407" s="57" t="str">
        <f t="shared" si="404"/>
        <v>3.07957915518162-1132.51324575538i</v>
      </c>
      <c r="G1407" s="57" t="str">
        <f t="shared" si="405"/>
        <v>0.999999862189648-0.00037122814100033i</v>
      </c>
      <c r="H1407" s="57" t="str">
        <f t="shared" si="406"/>
        <v>550.175896547931-2.02885480486688i</v>
      </c>
      <c r="I1407" s="57" t="str">
        <f t="shared" si="407"/>
        <v>-4.08528393506274-4218.61553253144i</v>
      </c>
      <c r="K1407" s="57" t="str">
        <f t="shared" si="408"/>
        <v>0.00908787905572346-0.000160939967494785i</v>
      </c>
      <c r="L1407" s="57" t="str">
        <f t="shared" si="409"/>
        <v>0.00075-3.77126530142084i</v>
      </c>
      <c r="M1407" s="57" t="str">
        <f t="shared" si="410"/>
        <v>0.00075-0.594211969761687i</v>
      </c>
      <c r="N1407" s="57">
        <f t="shared" si="411"/>
        <v>92.314440274345245</v>
      </c>
      <c r="O1407" s="57">
        <f t="shared" si="412"/>
        <v>39.012807987864903</v>
      </c>
      <c r="P1407" s="371">
        <f t="shared" si="413"/>
        <v>39.012807987864903</v>
      </c>
      <c r="Q1407" s="371">
        <f t="shared" si="414"/>
        <v>-87.685559725654755</v>
      </c>
      <c r="R1407" s="12">
        <f t="shared" si="415"/>
        <v>92.314440274345245</v>
      </c>
      <c r="S1407" s="57">
        <f t="shared" si="416"/>
        <v>0.17584167201559317</v>
      </c>
      <c r="T1407" s="12">
        <f t="shared" si="399"/>
        <v>39.012807987864903</v>
      </c>
    </row>
    <row r="1408" spans="1:20" x14ac:dyDescent="0.3">
      <c r="A1408" s="57">
        <f t="shared" si="400"/>
        <v>1109.0442240762602</v>
      </c>
      <c r="B1408" s="12">
        <f t="shared" si="417"/>
        <v>176.50987036925241</v>
      </c>
      <c r="C1408" s="57" t="str">
        <f t="shared" si="401"/>
        <v>3.6044963380504-88.8466520833673i</v>
      </c>
      <c r="D1408" s="57" t="str">
        <f t="shared" si="402"/>
        <v>3.47083251621021-60.1135039787918i</v>
      </c>
      <c r="E1408" s="57" t="str">
        <f t="shared" si="403"/>
        <v>162.470046338786+0.105344350930666i</v>
      </c>
      <c r="F1408" s="57" t="str">
        <f t="shared" si="404"/>
        <v>3.07957915195009-1128.22599567684i</v>
      </c>
      <c r="G1408" s="57" t="str">
        <f t="shared" si="405"/>
        <v>0.9999998611403-0.000372638807545103i</v>
      </c>
      <c r="H1408" s="57" t="str">
        <f t="shared" si="406"/>
        <v>550.177235619617-2.03660097612182i</v>
      </c>
      <c r="I1408" s="57" t="str">
        <f t="shared" si="407"/>
        <v>-4.08553513317837-4202.65606236693i</v>
      </c>
      <c r="K1408" s="57" t="str">
        <f t="shared" si="408"/>
        <v>0.00908785599194607-0.000161551103333296i</v>
      </c>
      <c r="L1408" s="57" t="str">
        <f t="shared" si="409"/>
        <v>0.00075-3.75698874419291i</v>
      </c>
      <c r="M1408" s="57" t="str">
        <f t="shared" si="410"/>
        <v>0.00075-0.591962512215269i</v>
      </c>
      <c r="N1408" s="57">
        <f t="shared" si="411"/>
        <v>92.323207778098975</v>
      </c>
      <c r="O1408" s="57">
        <f t="shared" si="412"/>
        <v>38.979963583529234</v>
      </c>
      <c r="P1408" s="371">
        <f t="shared" si="413"/>
        <v>38.979963583529234</v>
      </c>
      <c r="Q1408" s="371">
        <f t="shared" si="414"/>
        <v>-87.676792221901025</v>
      </c>
      <c r="R1408" s="12">
        <f t="shared" si="415"/>
        <v>92.323207778098975</v>
      </c>
      <c r="S1408" s="57">
        <f t="shared" si="416"/>
        <v>0.17650987036925242</v>
      </c>
      <c r="T1408" s="12">
        <f t="shared" si="399"/>
        <v>38.979963583529234</v>
      </c>
    </row>
    <row r="1409" spans="1:20" x14ac:dyDescent="0.3">
      <c r="A1409" s="57">
        <f t="shared" si="400"/>
        <v>1113.25859212775</v>
      </c>
      <c r="B1409" s="12">
        <f t="shared" si="417"/>
        <v>177.18060787665559</v>
      </c>
      <c r="C1409" s="57" t="str">
        <f t="shared" si="401"/>
        <v>3.60448762561273-88.5107811171057i</v>
      </c>
      <c r="D1409" s="57" t="str">
        <f t="shared" si="402"/>
        <v>3.47083250998828-59.8859501913247i</v>
      </c>
      <c r="E1409" s="57" t="str">
        <f t="shared" si="403"/>
        <v>162.470050219483+0.105744746876074i</v>
      </c>
      <c r="F1409" s="57" t="str">
        <f t="shared" si="404"/>
        <v>3.07957914869392-1123.95497550802i</v>
      </c>
      <c r="G1409" s="57" t="str">
        <f t="shared" si="405"/>
        <v>0.999999860082961-0.000374054834618272i</v>
      </c>
      <c r="H1409" s="57" t="str">
        <f t="shared" si="406"/>
        <v>550.178584883271-2.04437700090345i</v>
      </c>
      <c r="I1409" s="57" t="str">
        <f t="shared" si="407"/>
        <v>-4.0857882451075-4186.75704879974i</v>
      </c>
      <c r="K1409" s="57" t="str">
        <f t="shared" si="408"/>
        <v>0.00908783275267685-0.000162164556500638i</v>
      </c>
      <c r="L1409" s="57" t="str">
        <f t="shared" si="409"/>
        <v>0.00075-3.74276623250937i</v>
      </c>
      <c r="M1409" s="57" t="str">
        <f t="shared" si="410"/>
        <v>0.00075-0.589721570248325i</v>
      </c>
      <c r="N1409" s="57">
        <f t="shared" si="411"/>
        <v>92.332008286049287</v>
      </c>
      <c r="O1409" s="57">
        <f t="shared" si="412"/>
        <v>38.94711993341086</v>
      </c>
      <c r="P1409" s="371">
        <f t="shared" si="413"/>
        <v>38.94711993341086</v>
      </c>
      <c r="Q1409" s="371">
        <f t="shared" si="414"/>
        <v>-87.667991713950713</v>
      </c>
      <c r="R1409" s="12">
        <f t="shared" si="415"/>
        <v>92.332008286049287</v>
      </c>
      <c r="S1409" s="57">
        <f t="shared" si="416"/>
        <v>0.1771806078766556</v>
      </c>
      <c r="T1409" s="12">
        <f t="shared" si="399"/>
        <v>38.94711993341086</v>
      </c>
    </row>
    <row r="1410" spans="1:20" x14ac:dyDescent="0.3">
      <c r="A1410" s="57">
        <f t="shared" si="400"/>
        <v>1117.4889747778354</v>
      </c>
      <c r="B1410" s="12">
        <f t="shared" si="417"/>
        <v>177.85389418658687</v>
      </c>
      <c r="C1410" s="57" t="str">
        <f t="shared" si="401"/>
        <v>3.60447884688388-88.1761834056018i</v>
      </c>
      <c r="D1410" s="57" t="str">
        <f t="shared" si="402"/>
        <v>3.47083250371896-59.6592578833559i</v>
      </c>
      <c r="E1410" s="57" t="str">
        <f t="shared" si="403"/>
        <v>162.470054129763+0.10614666532574i</v>
      </c>
      <c r="F1410" s="57" t="str">
        <f t="shared" si="404"/>
        <v>3.07957914541296-1119.70012380885i</v>
      </c>
      <c r="G1410" s="57" t="str">
        <f t="shared" si="405"/>
        <v>0.999999859017571-0.000375476242589793i</v>
      </c>
      <c r="H1410" s="57" t="str">
        <f t="shared" si="406"/>
        <v>550.179944416434-2.05218299744207i</v>
      </c>
      <c r="I1410" s="57" t="str">
        <f t="shared" si="407"/>
        <v>-4.08604328544062-4170.91826311695i</v>
      </c>
      <c r="K1410" s="57" t="str">
        <f t="shared" si="408"/>
        <v>0.00908780933658146-0.000162780335745631i</v>
      </c>
      <c r="L1410" s="57" t="str">
        <f t="shared" si="409"/>
        <v>0.00075-3.72859756177464i</v>
      </c>
      <c r="M1410" s="57" t="str">
        <f t="shared" si="410"/>
        <v>0.00075-0.587489111624153i</v>
      </c>
      <c r="N1410" s="57">
        <f t="shared" si="411"/>
        <v>92.34084192005497</v>
      </c>
      <c r="O1410" s="57">
        <f t="shared" si="412"/>
        <v>38.914277043209786</v>
      </c>
      <c r="P1410" s="371">
        <f t="shared" si="413"/>
        <v>38.914277043209786</v>
      </c>
      <c r="Q1410" s="371">
        <f t="shared" si="414"/>
        <v>-87.65915807994503</v>
      </c>
      <c r="R1410" s="12">
        <f t="shared" si="415"/>
        <v>92.34084192005497</v>
      </c>
      <c r="S1410" s="57">
        <f t="shared" si="416"/>
        <v>0.17785389418658687</v>
      </c>
      <c r="T1410" s="12">
        <f t="shared" si="399"/>
        <v>38.914277043209786</v>
      </c>
    </row>
    <row r="1411" spans="1:20" x14ac:dyDescent="0.3">
      <c r="A1411" s="57">
        <f t="shared" si="400"/>
        <v>1121.7354328819913</v>
      </c>
      <c r="B1411" s="12">
        <f t="shared" si="417"/>
        <v>178.52973898449591</v>
      </c>
      <c r="C1411" s="57" t="str">
        <f t="shared" si="401"/>
        <v>3.60447000135982-87.8428541355277i</v>
      </c>
      <c r="D1411" s="57" t="str">
        <f t="shared" si="402"/>
        <v>3.47083249740192-59.4334237938414i</v>
      </c>
      <c r="E1411" s="57" t="str">
        <f t="shared" si="403"/>
        <v>162.47005806985+0.106550112076607i</v>
      </c>
      <c r="F1411" s="57" t="str">
        <f t="shared" si="404"/>
        <v>3.07957914210704-1115.46137937189i</v>
      </c>
      <c r="G1411" s="57" t="str">
        <f t="shared" si="405"/>
        <v>0.999999857944069-0.000376903051907027i</v>
      </c>
      <c r="H1411" s="57" t="str">
        <f t="shared" si="406"/>
        <v>550.181314297227-2.06001908447141i</v>
      </c>
      <c r="I1411" s="57" t="str">
        <f t="shared" si="407"/>
        <v>-4.08630026887531-4155.13947747212i</v>
      </c>
      <c r="K1411" s="57" t="str">
        <f t="shared" si="408"/>
        <v>0.00908778574231553-0.000163398449849698i</v>
      </c>
      <c r="L1411" s="57" t="str">
        <f t="shared" si="409"/>
        <v>0.00075-3.71448252816759i</v>
      </c>
      <c r="M1411" s="57" t="str">
        <f t="shared" si="410"/>
        <v>0.00075-0.585265104228087i</v>
      </c>
      <c r="N1411" s="57">
        <f t="shared" si="411"/>
        <v>92.34970880239743</v>
      </c>
      <c r="O1411" s="57">
        <f t="shared" si="412"/>
        <v>38.881434918668745</v>
      </c>
      <c r="P1411" s="371">
        <f t="shared" si="413"/>
        <v>38.881434918668745</v>
      </c>
      <c r="Q1411" s="371">
        <f t="shared" si="414"/>
        <v>-87.65029119760257</v>
      </c>
      <c r="R1411" s="12">
        <f t="shared" si="415"/>
        <v>92.34970880239743</v>
      </c>
      <c r="S1411" s="57">
        <f t="shared" si="416"/>
        <v>0.17852973898449589</v>
      </c>
      <c r="T1411" s="12">
        <f t="shared" si="399"/>
        <v>38.881434918668745</v>
      </c>
    </row>
    <row r="1412" spans="1:20" x14ac:dyDescent="0.3">
      <c r="A1412" s="57">
        <f t="shared" si="400"/>
        <v>1125.9980275269429</v>
      </c>
      <c r="B1412" s="12">
        <f t="shared" si="417"/>
        <v>179.208151992637</v>
      </c>
      <c r="C1412" s="57" t="str">
        <f t="shared" si="401"/>
        <v>3.60446108853266-87.5107885117983i</v>
      </c>
      <c r="D1412" s="57" t="str">
        <f t="shared" si="402"/>
        <v>3.47083249103678-59.2084446740811i</v>
      </c>
      <c r="E1412" s="57" t="str">
        <f t="shared" si="403"/>
        <v>162.47006203997+0.106955092947782i</v>
      </c>
      <c r="F1412" s="57" t="str">
        <f t="shared" si="404"/>
        <v>3.07957913877594-1111.23868122135i</v>
      </c>
      <c r="G1412" s="57" t="str">
        <f t="shared" si="405"/>
        <v>0.999999856862393-0.000378335283095038i</v>
      </c>
      <c r="H1412" s="57" t="str">
        <f t="shared" si="406"/>
        <v>550.182694604376-2.06788538123244i</v>
      </c>
      <c r="I1412" s="57" t="str">
        <f t="shared" si="407"/>
        <v>-4.08655921022504-4139.42046488178i</v>
      </c>
      <c r="K1412" s="57" t="str">
        <f t="shared" si="408"/>
        <v>0.00908776196852435-0.000164018907626965i</v>
      </c>
      <c r="L1412" s="57" t="str">
        <f t="shared" si="409"/>
        <v>0.00075-3.70042092863877i</v>
      </c>
      <c r="M1412" s="57" t="str">
        <f t="shared" si="410"/>
        <v>0.00075-0.583049516067032i</v>
      </c>
      <c r="N1412" s="57">
        <f t="shared" si="411"/>
        <v>92.358609055781926</v>
      </c>
      <c r="O1412" s="57">
        <f t="shared" si="412"/>
        <v>38.848593565573154</v>
      </c>
      <c r="P1412" s="371">
        <f t="shared" si="413"/>
        <v>38.848593565573154</v>
      </c>
      <c r="Q1412" s="371">
        <f t="shared" si="414"/>
        <v>-87.641390944218074</v>
      </c>
      <c r="R1412" s="12">
        <f t="shared" si="415"/>
        <v>92.358609055781926</v>
      </c>
      <c r="S1412" s="57">
        <f t="shared" si="416"/>
        <v>0.17920815199263701</v>
      </c>
      <c r="T1412" s="12">
        <f t="shared" si="399"/>
        <v>38.848593565573154</v>
      </c>
    </row>
    <row r="1413" spans="1:20" x14ac:dyDescent="0.3">
      <c r="A1413" s="57">
        <f t="shared" si="400"/>
        <v>1130.2768200315454</v>
      </c>
      <c r="B1413" s="12">
        <f t="shared" si="417"/>
        <v>179.88914297020904</v>
      </c>
      <c r="C1413" s="57" t="str">
        <f t="shared" si="401"/>
        <v>3.60445210789073-87.1799817575094i</v>
      </c>
      <c r="D1413" s="57" t="str">
        <f t="shared" si="402"/>
        <v>3.47083248462314-58.9843172876747i</v>
      </c>
      <c r="E1413" s="57" t="str">
        <f t="shared" si="403"/>
        <v>162.470066040356+0.10736161378061i</v>
      </c>
      <c r="F1413" s="57" t="str">
        <f t="shared" si="404"/>
        <v>3.07957913541945-1107.0319686123i</v>
      </c>
      <c r="G1413" s="57" t="str">
        <f t="shared" si="405"/>
        <v>0.99999985577248-0.00037977295675688i</v>
      </c>
      <c r="H1413" s="57" t="str">
        <f t="shared" si="406"/>
        <v>550.184085417207-2.07578200747534i</v>
      </c>
      <c r="I1413" s="57" t="str">
        <f t="shared" si="407"/>
        <v>-4.08682012441672-4123.76099922244i</v>
      </c>
      <c r="K1413" s="57" t="str">
        <f t="shared" si="408"/>
        <v>0.00908773801384288-0.000164641717924383i</v>
      </c>
      <c r="L1413" s="57" t="str">
        <f t="shared" si="409"/>
        <v>0.00075-3.68641256090731i</v>
      </c>
      <c r="M1413" s="57" t="str">
        <f t="shared" si="410"/>
        <v>0.00075-0.58084231526901i</v>
      </c>
      <c r="N1413" s="57">
        <f t="shared" si="411"/>
        <v>92.367542803338708</v>
      </c>
      <c r="O1413" s="57">
        <f t="shared" si="412"/>
        <v>38.815752989752141</v>
      </c>
      <c r="P1413" s="371">
        <f t="shared" si="413"/>
        <v>38.815752989752141</v>
      </c>
      <c r="Q1413" s="371">
        <f t="shared" si="414"/>
        <v>-87.632457196661292</v>
      </c>
      <c r="R1413" s="12">
        <f t="shared" si="415"/>
        <v>92.367542803338708</v>
      </c>
      <c r="S1413" s="57">
        <f t="shared" si="416"/>
        <v>0.17988914297020903</v>
      </c>
      <c r="T1413" s="12">
        <f t="shared" si="399"/>
        <v>38.815752989752141</v>
      </c>
    </row>
    <row r="1414" spans="1:20" x14ac:dyDescent="0.3">
      <c r="A1414" s="57">
        <f t="shared" si="400"/>
        <v>1134.5718719476654</v>
      </c>
      <c r="B1414" s="12">
        <f t="shared" si="417"/>
        <v>180.57272171349584</v>
      </c>
      <c r="C1414" s="57" t="str">
        <f t="shared" si="401"/>
        <v>3.60444305891838-86.8504291138623i</v>
      </c>
      <c r="D1414" s="57" t="str">
        <f t="shared" si="402"/>
        <v>3.47083247816069-58.7610384104752i</v>
      </c>
      <c r="E1414" s="57" t="str">
        <f t="shared" si="403"/>
        <v>162.470070071233+0.107769680438773i</v>
      </c>
      <c r="F1414" s="57" t="str">
        <f t="shared" si="404"/>
        <v>3.07957913203742-1102.84118102979i</v>
      </c>
      <c r="G1414" s="57" t="str">
        <f t="shared" si="405"/>
        <v>0.999999854674269-0.0003812160935739i</v>
      </c>
      <c r="H1414" s="57" t="str">
        <f t="shared" si="406"/>
        <v>550.185486815644-2.08370908346195i</v>
      </c>
      <c r="I1414" s="57" t="str">
        <f t="shared" si="407"/>
        <v>-4.08708302649041-4108.16085522727i</v>
      </c>
      <c r="K1414" s="57" t="str">
        <f t="shared" si="408"/>
        <v>0.00908771387689577-0.00016526688962185i</v>
      </c>
      <c r="L1414" s="57" t="str">
        <f t="shared" si="409"/>
        <v>0.00075-3.67245722345817i</v>
      </c>
      <c r="M1414" s="57" t="str">
        <f t="shared" si="410"/>
        <v>0.00075-0.578643470082697i</v>
      </c>
      <c r="N1414" s="57">
        <f t="shared" si="411"/>
        <v>92.376510168624208</v>
      </c>
      <c r="O1414" s="57">
        <f t="shared" si="412"/>
        <v>38.782913197078187</v>
      </c>
      <c r="P1414" s="371">
        <f t="shared" si="413"/>
        <v>38.782913197078187</v>
      </c>
      <c r="Q1414" s="371">
        <f t="shared" si="414"/>
        <v>-87.623489831375792</v>
      </c>
      <c r="R1414" s="12">
        <f t="shared" si="415"/>
        <v>92.376510168624208</v>
      </c>
      <c r="S1414" s="57">
        <f t="shared" si="416"/>
        <v>0.18057272171349584</v>
      </c>
      <c r="T1414" s="12">
        <f t="shared" si="399"/>
        <v>38.782913197078187</v>
      </c>
    </row>
    <row r="1415" spans="1:20" x14ac:dyDescent="0.3">
      <c r="A1415" s="57">
        <f t="shared" si="400"/>
        <v>1138.8832450610664</v>
      </c>
      <c r="B1415" s="12">
        <f t="shared" si="417"/>
        <v>181.25889805600713</v>
      </c>
      <c r="C1415" s="57" t="str">
        <f t="shared" si="401"/>
        <v>3.6044339410962-86.5221258401046i</v>
      </c>
      <c r="D1415" s="57" t="str">
        <f t="shared" si="402"/>
        <v>3.47083247164903-58.5386048305408i</v>
      </c>
      <c r="E1415" s="57" t="str">
        <f t="shared" si="403"/>
        <v>162.470074132839+0.108179298808361i</v>
      </c>
      <c r="F1415" s="57" t="str">
        <f t="shared" si="404"/>
        <v>3.07957912862964-1098.66625818791i</v>
      </c>
      <c r="G1415" s="57" t="str">
        <f t="shared" si="405"/>
        <v>0.999999853567695-0.000382664714306034i</v>
      </c>
      <c r="H1415" s="57" t="str">
        <f t="shared" si="406"/>
        <v>550.186898880218-2.09166672996828i</v>
      </c>
      <c r="I1415" s="57" t="str">
        <f t="shared" si="407"/>
        <v>-4.08734793159904-4092.6198084826i</v>
      </c>
      <c r="K1415" s="57" t="str">
        <f t="shared" si="408"/>
        <v>0.00908768955629732-0.000165894431632329i</v>
      </c>
      <c r="L1415" s="57" t="str">
        <f t="shared" si="409"/>
        <v>0.00075-3.65855471553913i</v>
      </c>
      <c r="M1415" s="57" t="str">
        <f t="shared" si="410"/>
        <v>0.00075-0.576452948876962i</v>
      </c>
      <c r="N1415" s="57">
        <f t="shared" si="411"/>
        <v>92.385511275622008</v>
      </c>
      <c r="O1415" s="57">
        <f t="shared" si="412"/>
        <v>38.750074193468372</v>
      </c>
      <c r="P1415" s="371">
        <f t="shared" si="413"/>
        <v>38.750074193468372</v>
      </c>
      <c r="Q1415" s="371">
        <f t="shared" si="414"/>
        <v>-87.614488724377992</v>
      </c>
      <c r="R1415" s="12">
        <f t="shared" si="415"/>
        <v>92.385511275622008</v>
      </c>
      <c r="S1415" s="57">
        <f t="shared" si="416"/>
        <v>0.18125889805600712</v>
      </c>
      <c r="T1415" s="12">
        <f t="shared" si="399"/>
        <v>38.750074193468372</v>
      </c>
    </row>
    <row r="1416" spans="1:20" x14ac:dyDescent="0.3">
      <c r="A1416" s="57">
        <f t="shared" si="400"/>
        <v>1143.2110013922984</v>
      </c>
      <c r="B1416" s="12">
        <f t="shared" si="417"/>
        <v>181.94768186861995</v>
      </c>
      <c r="C1416" s="57" t="str">
        <f t="shared" si="401"/>
        <v>3.60442475390075-86.1950672134517i</v>
      </c>
      <c r="D1416" s="57" t="str">
        <f t="shared" si="402"/>
        <v>3.4708324650878-58.3170133480897i</v>
      </c>
      <c r="E1416" s="57" t="str">
        <f t="shared" si="403"/>
        <v>162.470078225407+0.108590474797974i</v>
      </c>
      <c r="F1416" s="57" t="str">
        <f t="shared" si="404"/>
        <v>3.07957912519591-1094.50714002901i</v>
      </c>
      <c r="G1416" s="57" t="str">
        <f t="shared" si="405"/>
        <v>0.999999852452695-0.000384118839792104i</v>
      </c>
      <c r="H1416" s="57" t="str">
        <f t="shared" si="406"/>
        <v>550.18832169207-2.09965506828753i</v>
      </c>
      <c r="I1416" s="57" t="str">
        <f t="shared" si="407"/>
        <v>-4.08761485501328-4077.13763542503i</v>
      </c>
      <c r="K1416" s="57" t="str">
        <f t="shared" si="408"/>
        <v>0.00908766505065124-0.000166524352901958i</v>
      </c>
      <c r="L1416" s="57" t="str">
        <f t="shared" si="409"/>
        <v>0.00075-3.64470483715792i</v>
      </c>
      <c r="M1416" s="57" t="str">
        <f t="shared" si="410"/>
        <v>0.00075-0.574270720140429i</v>
      </c>
      <c r="N1416" s="57">
        <f t="shared" si="411"/>
        <v>92.394546248744206</v>
      </c>
      <c r="O1416" s="57">
        <f t="shared" si="412"/>
        <v>38.717235984883679</v>
      </c>
      <c r="P1416" s="371">
        <f t="shared" si="413"/>
        <v>38.717235984883679</v>
      </c>
      <c r="Q1416" s="371">
        <f t="shared" si="414"/>
        <v>-87.605453751255794</v>
      </c>
      <c r="R1416" s="12">
        <f t="shared" si="415"/>
        <v>92.394546248744206</v>
      </c>
      <c r="S1416" s="57">
        <f t="shared" si="416"/>
        <v>0.18194768186861995</v>
      </c>
      <c r="T1416" s="12">
        <f t="shared" si="399"/>
        <v>38.717235984883679</v>
      </c>
    </row>
    <row r="1417" spans="1:20" x14ac:dyDescent="0.3">
      <c r="A1417" s="57">
        <f t="shared" si="400"/>
        <v>1147.5552031975892</v>
      </c>
      <c r="B1417" s="12">
        <f t="shared" si="417"/>
        <v>182.63908305972072</v>
      </c>
      <c r="C1417" s="57" t="str">
        <f t="shared" si="401"/>
        <v>3.60441549680453-85.8692485290237i</v>
      </c>
      <c r="D1417" s="57" t="str">
        <f t="shared" si="402"/>
        <v>3.4708324584766-58.0962607754539i</v>
      </c>
      <c r="E1417" s="57" t="str">
        <f t="shared" si="403"/>
        <v>162.470082349172+0.109003214338802i</v>
      </c>
      <c r="F1417" s="57" t="str">
        <f t="shared" si="404"/>
        <v>3.07957912173603-1090.36376672278i</v>
      </c>
      <c r="G1417" s="57" t="str">
        <f t="shared" si="405"/>
        <v>0.999999851329205-0.000385578490950121i</v>
      </c>
      <c r="H1417" s="57" t="str">
        <f t="shared" si="406"/>
        <v>550.189755332961-2.10767422023223i</v>
      </c>
      <c r="I1417" s="57" t="str">
        <f t="shared" si="407"/>
        <v>-4.08788381211793-4061.71411333806i</v>
      </c>
      <c r="K1417" s="57" t="str">
        <f t="shared" si="408"/>
        <v>0.00908764035855065-0.000167156662410178i</v>
      </c>
      <c r="L1417" s="57" t="str">
        <f t="shared" si="409"/>
        <v>0.00075-3.63090738907943i</v>
      </c>
      <c r="M1417" s="57" t="str">
        <f t="shared" si="410"/>
        <v>0.00075-0.572096752481001i</v>
      </c>
      <c r="N1417" s="57">
        <f t="shared" si="411"/>
        <v>92.403615212832392</v>
      </c>
      <c r="O1417" s="57">
        <f t="shared" si="412"/>
        <v>38.684398577329816</v>
      </c>
      <c r="P1417" s="371">
        <f t="shared" si="413"/>
        <v>38.684398577329816</v>
      </c>
      <c r="Q1417" s="371">
        <f t="shared" si="414"/>
        <v>-87.596384787167608</v>
      </c>
      <c r="R1417" s="12">
        <f t="shared" si="415"/>
        <v>92.403615212832392</v>
      </c>
      <c r="S1417" s="57">
        <f t="shared" si="416"/>
        <v>0.18263908305972071</v>
      </c>
      <c r="T1417" s="12">
        <f t="shared" si="399"/>
        <v>38.684398577329816</v>
      </c>
    </row>
    <row r="1418" spans="1:20" x14ac:dyDescent="0.3">
      <c r="A1418" s="57">
        <f t="shared" si="400"/>
        <v>1151.91591296974</v>
      </c>
      <c r="B1418" s="12">
        <f t="shared" si="417"/>
        <v>183.33311157534766</v>
      </c>
      <c r="C1418" s="57" t="str">
        <f t="shared" si="401"/>
        <v>3.60440616927616-85.5446650997778i</v>
      </c>
      <c r="D1418" s="57" t="str">
        <f t="shared" si="402"/>
        <v>3.47083245181506-57.8763439370337i</v>
      </c>
      <c r="E1418" s="57" t="str">
        <f t="shared" si="403"/>
        <v>162.470086504374+0.109417523384715i</v>
      </c>
      <c r="F1418" s="57" t="str">
        <f t="shared" si="404"/>
        <v>3.07957911824981-1086.23607866538i</v>
      </c>
      <c r="G1418" s="57" t="str">
        <f t="shared" si="405"/>
        <v>0.999999850197161-0.000387043688777581i</v>
      </c>
      <c r="H1418" s="57" t="str">
        <f t="shared" si="406"/>
        <v>550.191199885281-2.11572430813788i</v>
      </c>
      <c r="I1418" s="57" t="str">
        <f t="shared" si="407"/>
        <v>-4.08815481841992-4046.34902034882i</v>
      </c>
      <c r="K1418" s="57" t="str">
        <f t="shared" si="408"/>
        <v>0.00908761547857785-0.000167791369169836i</v>
      </c>
      <c r="L1418" s="57" t="str">
        <f t="shared" si="409"/>
        <v>0.00075-3.61716217282269i</v>
      </c>
      <c r="M1418" s="57" t="str">
        <f t="shared" si="410"/>
        <v>0.00075-0.569931014625424i</v>
      </c>
      <c r="N1418" s="57">
        <f t="shared" si="411"/>
        <v>92.412718293158918</v>
      </c>
      <c r="O1418" s="57">
        <f t="shared" si="412"/>
        <v>38.651561976857515</v>
      </c>
      <c r="P1418" s="371">
        <f t="shared" si="413"/>
        <v>38.651561976857515</v>
      </c>
      <c r="Q1418" s="371">
        <f t="shared" si="414"/>
        <v>-87.587281706841082</v>
      </c>
      <c r="R1418" s="12">
        <f t="shared" si="415"/>
        <v>92.412718293158918</v>
      </c>
      <c r="S1418" s="57">
        <f t="shared" si="416"/>
        <v>0.18333311157534765</v>
      </c>
      <c r="T1418" s="12">
        <f t="shared" si="399"/>
        <v>38.651561976857515</v>
      </c>
    </row>
    <row r="1419" spans="1:20" x14ac:dyDescent="0.3">
      <c r="A1419" s="57">
        <f t="shared" si="400"/>
        <v>1156.2931934390253</v>
      </c>
      <c r="B1419" s="12">
        <f t="shared" si="417"/>
        <v>184.02977739933399</v>
      </c>
      <c r="C1419" s="57" t="str">
        <f t="shared" si="401"/>
        <v>3.60439677078015-85.2213122564397i</v>
      </c>
      <c r="D1419" s="57" t="str">
        <f t="shared" si="402"/>
        <v>3.47083244510278-57.6572596692511i</v>
      </c>
      <c r="E1419" s="57" t="str">
        <f t="shared" si="403"/>
        <v>162.47009069125+0.109833407912349i</v>
      </c>
      <c r="F1419" s="57" t="str">
        <f t="shared" si="404"/>
        <v>3.07957911473704-1082.12401647865i</v>
      </c>
      <c r="G1419" s="57" t="str">
        <f t="shared" si="405"/>
        <v>0.999999849056496-0.000388514454351771i</v>
      </c>
      <c r="H1419" s="57" t="str">
        <f t="shared" si="406"/>
        <v>550.192655432031-2.12380545486416i</v>
      </c>
      <c r="I1419" s="57" t="str">
        <f t="shared" si="407"/>
        <v>-4.08842788953994-4031.04213542506i</v>
      </c>
      <c r="K1419" s="57" t="str">
        <f t="shared" si="408"/>
        <v>0.00908759040930464-0.000168428482227325i</v>
      </c>
      <c r="L1419" s="57" t="str">
        <f t="shared" si="409"/>
        <v>0.00075-3.6034689906582i</v>
      </c>
      <c r="M1419" s="57" t="str">
        <f t="shared" si="410"/>
        <v>0.00075-0.567773475418834i</v>
      </c>
      <c r="N1419" s="57">
        <f t="shared" si="411"/>
        <v>92.421855615428001</v>
      </c>
      <c r="O1419" s="57">
        <f t="shared" si="412"/>
        <v>38.618726189562786</v>
      </c>
      <c r="P1419" s="371">
        <f t="shared" si="413"/>
        <v>38.618726189562786</v>
      </c>
      <c r="Q1419" s="371">
        <f t="shared" si="414"/>
        <v>-87.578144384571999</v>
      </c>
      <c r="R1419" s="12">
        <f t="shared" si="415"/>
        <v>92.421855615428001</v>
      </c>
      <c r="S1419" s="57">
        <f t="shared" si="416"/>
        <v>0.18402977739933399</v>
      </c>
      <c r="T1419" s="12">
        <f t="shared" si="399"/>
        <v>38.618726189562786</v>
      </c>
    </row>
    <row r="1420" spans="1:20" x14ac:dyDescent="0.3">
      <c r="A1420" s="57">
        <f t="shared" si="400"/>
        <v>1160.6871075740935</v>
      </c>
      <c r="B1420" s="12">
        <f t="shared" si="417"/>
        <v>184.72909055345147</v>
      </c>
      <c r="C1420" s="57" t="str">
        <f t="shared" si="401"/>
        <v>3.60438730077713-84.8991853474418i</v>
      </c>
      <c r="D1420" s="57" t="str">
        <f t="shared" si="402"/>
        <v>3.47083243833943-57.4390048205064i</v>
      </c>
      <c r="E1420" s="57" t="str">
        <f t="shared" si="403"/>
        <v>162.470094910046+0.110250873921182i</v>
      </c>
      <c r="F1420" s="57" t="str">
        <f t="shared" si="404"/>
        <v>3.07957911119754-1078.0275210092i</v>
      </c>
      <c r="G1420" s="57" t="str">
        <f t="shared" si="405"/>
        <v>0.999999847907146-0.000389990808830071i</v>
      </c>
      <c r="H1420" s="57" t="str">
        <f t="shared" si="406"/>
        <v>550.194122056851-2.13191778379866i</v>
      </c>
      <c r="I1420" s="57" t="str">
        <f t="shared" si="407"/>
        <v>-4.08870304121967-4015.79323837184i</v>
      </c>
      <c r="K1420" s="57" t="str">
        <f t="shared" si="408"/>
        <v>0.00908756514929184-0.000169068010662688i</v>
      </c>
      <c r="L1420" s="57" t="str">
        <f t="shared" si="409"/>
        <v>0.00075-3.5898276456049i</v>
      </c>
      <c r="M1420" s="57" t="str">
        <f t="shared" si="410"/>
        <v>0.00075-0.565624103824301i</v>
      </c>
      <c r="N1420" s="57">
        <f t="shared" si="411"/>
        <v>92.431027305776809</v>
      </c>
      <c r="O1420" s="57">
        <f t="shared" si="412"/>
        <v>38.585891221587787</v>
      </c>
      <c r="P1420" s="371">
        <f t="shared" si="413"/>
        <v>38.585891221587787</v>
      </c>
      <c r="Q1420" s="371">
        <f t="shared" si="414"/>
        <v>-87.568972694223191</v>
      </c>
      <c r="R1420" s="12">
        <f t="shared" si="415"/>
        <v>92.431027305776809</v>
      </c>
      <c r="S1420" s="57">
        <f t="shared" si="416"/>
        <v>0.18472909055345146</v>
      </c>
      <c r="T1420" s="12">
        <f t="shared" si="399"/>
        <v>38.585891221587787</v>
      </c>
    </row>
    <row r="1421" spans="1:20" x14ac:dyDescent="0.3">
      <c r="A1421" s="57">
        <f t="shared" si="400"/>
        <v>1165.0977185828751</v>
      </c>
      <c r="B1421" s="12">
        <f t="shared" si="417"/>
        <v>185.43106109755459</v>
      </c>
      <c r="C1421" s="57" t="str">
        <f t="shared" si="401"/>
        <v>3.60437775872322-84.5782797388421i</v>
      </c>
      <c r="D1421" s="57" t="str">
        <f t="shared" si="402"/>
        <v>3.47083243152452-57.2215762511289i</v>
      </c>
      <c r="E1421" s="57" t="str">
        <f t="shared" si="403"/>
        <v>162.470099161001+0.110669927433657i</v>
      </c>
      <c r="F1421" s="57" t="str">
        <f t="shared" si="404"/>
        <v>3.07957910763105-1073.94653332755i</v>
      </c>
      <c r="G1421" s="57" t="str">
        <f t="shared" si="405"/>
        <v>0.999999846749044-0.00039147277345026i</v>
      </c>
      <c r="H1421" s="57" t="str">
        <f t="shared" si="406"/>
        <v>550.195599844022-2.14006141885948i</v>
      </c>
      <c r="I1421" s="57" t="str">
        <f t="shared" si="407"/>
        <v>-4.08898028932224-4000.60210982837i</v>
      </c>
      <c r="K1421" s="57" t="str">
        <f t="shared" si="408"/>
        <v>0.00908753969708923-0.00016970996358974i</v>
      </c>
      <c r="L1421" s="57" t="str">
        <f t="shared" si="409"/>
        <v>0.00075-3.57623794142747i</v>
      </c>
      <c r="M1421" s="57" t="str">
        <f t="shared" si="410"/>
        <v>0.00075-0.563482868922395i</v>
      </c>
      <c r="N1421" s="57">
        <f t="shared" si="411"/>
        <v>92.440233490776677</v>
      </c>
      <c r="O1421" s="57">
        <f t="shared" si="412"/>
        <v>38.553057079119689</v>
      </c>
      <c r="P1421" s="371">
        <f t="shared" si="413"/>
        <v>38.553057079119689</v>
      </c>
      <c r="Q1421" s="371">
        <f t="shared" si="414"/>
        <v>-87.559766509223323</v>
      </c>
      <c r="R1421" s="12">
        <f t="shared" si="415"/>
        <v>92.440233490776677</v>
      </c>
      <c r="S1421" s="57">
        <f t="shared" si="416"/>
        <v>0.18543106109755458</v>
      </c>
      <c r="T1421" s="12">
        <f t="shared" si="399"/>
        <v>38.553057079119689</v>
      </c>
    </row>
    <row r="1422" spans="1:20" x14ac:dyDescent="0.3">
      <c r="A1422" s="57">
        <f t="shared" si="400"/>
        <v>1169.5250899134901</v>
      </c>
      <c r="B1422" s="12">
        <f t="shared" si="417"/>
        <v>186.13569912972531</v>
      </c>
      <c r="C1422" s="57" t="str">
        <f t="shared" si="401"/>
        <v>3.60436814407093-84.258590814277i</v>
      </c>
      <c r="D1422" s="57" t="str">
        <f t="shared" si="402"/>
        <v>3.47083242465777-57.004970833337i</v>
      </c>
      <c r="E1422" s="57" t="str">
        <f t="shared" si="403"/>
        <v>162.470103444364+0.111090574495228i</v>
      </c>
      <c r="F1422" s="57" t="str">
        <f t="shared" si="404"/>
        <v>3.07957910403745-1069.88099472734i</v>
      </c>
      <c r="G1422" s="57" t="str">
        <f t="shared" si="405"/>
        <v>0.999999845582124-0.000392960369530818i</v>
      </c>
      <c r="H1422" s="57" t="str">
        <f t="shared" si="406"/>
        <v>550.197088878457-2.14823648449753i</v>
      </c>
      <c r="I1422" s="57" t="str">
        <f t="shared" si="407"/>
        <v>-4.08925964983038-3985.46853126492i</v>
      </c>
      <c r="K1422" s="57" t="str">
        <f t="shared" si="408"/>
        <v>0.00908751405123575-0.000170354350156191i</v>
      </c>
      <c r="L1422" s="57" t="str">
        <f t="shared" si="409"/>
        <v>0.00075-3.56269968263346i</v>
      </c>
      <c r="M1422" s="57" t="str">
        <f t="shared" si="410"/>
        <v>0.00075-0.561349739910735i</v>
      </c>
      <c r="N1422" s="57">
        <f t="shared" si="411"/>
        <v>92.449474297434222</v>
      </c>
      <c r="O1422" s="57">
        <f t="shared" si="412"/>
        <v>38.520223768393052</v>
      </c>
      <c r="P1422" s="371">
        <f t="shared" si="413"/>
        <v>38.520223768393052</v>
      </c>
      <c r="Q1422" s="371">
        <f t="shared" si="414"/>
        <v>-87.550525702565778</v>
      </c>
      <c r="R1422" s="12">
        <f t="shared" si="415"/>
        <v>92.449474297434222</v>
      </c>
      <c r="S1422" s="57">
        <f t="shared" si="416"/>
        <v>0.1861356991297253</v>
      </c>
      <c r="T1422" s="12">
        <f t="shared" si="399"/>
        <v>38.520223768393052</v>
      </c>
    </row>
    <row r="1423" spans="1:20" x14ac:dyDescent="0.3">
      <c r="A1423" s="57">
        <f t="shared" si="400"/>
        <v>1173.9692852551616</v>
      </c>
      <c r="B1423" s="12">
        <f t="shared" si="417"/>
        <v>186.84301478641828</v>
      </c>
      <c r="C1423" s="57" t="str">
        <f t="shared" si="401"/>
        <v>3.60435845626829-83.9401139748801i</v>
      </c>
      <c r="D1423" s="57" t="str">
        <f t="shared" si="402"/>
        <v>3.47083241773873-56.7891854511883i</v>
      </c>
      <c r="E1423" s="57" t="str">
        <f t="shared" si="403"/>
        <v>162.470107760382+0.111512821174482i</v>
      </c>
      <c r="F1423" s="57" t="str">
        <f t="shared" si="404"/>
        <v>3.07957910041646-1065.83084672443i</v>
      </c>
      <c r="G1423" s="57" t="str">
        <f t="shared" si="405"/>
        <v>0.999999844406319-0.000394453618471234i</v>
      </c>
      <c r="H1423" s="57" t="str">
        <f t="shared" si="406"/>
        <v>550.198589245715-2.15644310569924i</v>
      </c>
      <c r="I1423" s="57" t="str">
        <f t="shared" si="407"/>
        <v>-4.08954113884729-3970.39228497958i</v>
      </c>
      <c r="K1423" s="57" t="str">
        <f t="shared" si="408"/>
        <v>0.00908748821025926-0.000171001179543772i</v>
      </c>
      <c r="L1423" s="57" t="str">
        <f t="shared" si="409"/>
        <v>0.00075-3.54921267447047i</v>
      </c>
      <c r="M1423" s="57" t="str">
        <f t="shared" si="410"/>
        <v>0.00075-0.559224686103542i</v>
      </c>
      <c r="N1423" s="57">
        <f t="shared" si="411"/>
        <v>92.458749853192458</v>
      </c>
      <c r="O1423" s="57">
        <f t="shared" si="412"/>
        <v>38.48739129568861</v>
      </c>
      <c r="P1423" s="371">
        <f t="shared" si="413"/>
        <v>38.48739129568861</v>
      </c>
      <c r="Q1423" s="371">
        <f t="shared" si="414"/>
        <v>-87.541250146807542</v>
      </c>
      <c r="R1423" s="12">
        <f t="shared" si="415"/>
        <v>92.458749853192458</v>
      </c>
      <c r="S1423" s="57">
        <f t="shared" si="416"/>
        <v>0.18684301478641829</v>
      </c>
      <c r="T1423" s="12">
        <f t="shared" si="399"/>
        <v>38.48739129568861</v>
      </c>
    </row>
    <row r="1424" spans="1:20" x14ac:dyDescent="0.3">
      <c r="A1424" s="57">
        <f t="shared" si="400"/>
        <v>1178.4303685391312</v>
      </c>
      <c r="B1424" s="12">
        <f t="shared" si="417"/>
        <v>187.55301824260667</v>
      </c>
      <c r="C1424" s="57" t="str">
        <f t="shared" si="401"/>
        <v>3.60434869475912-83.6228446392192i</v>
      </c>
      <c r="D1424" s="57" t="str">
        <f t="shared" si="402"/>
        <v>3.47083241076699-56.5742170005377i</v>
      </c>
      <c r="E1424" s="57" t="str">
        <f t="shared" si="403"/>
        <v>162.470112109301+0.111936673563214i</v>
      </c>
      <c r="F1424" s="57" t="str">
        <f t="shared" si="404"/>
        <v>3.0795790967679-1061.79603105606i</v>
      </c>
      <c r="G1424" s="57" t="str">
        <f t="shared" si="405"/>
        <v>0.99999984322156-0.000395952541752317i</v>
      </c>
      <c r="H1424" s="57" t="str">
        <f t="shared" si="406"/>
        <v>550.200101032008-2.1646814079901i</v>
      </c>
      <c r="I1424" s="57" t="str">
        <f t="shared" si="407"/>
        <v>-4.08982477260227-3955.37315409514i</v>
      </c>
      <c r="K1424" s="57" t="str">
        <f t="shared" si="408"/>
        <v>0.00908746217267635-0.00017165046096834i</v>
      </c>
      <c r="L1424" s="57" t="str">
        <f t="shared" si="409"/>
        <v>0.00075-3.53577672292337i</v>
      </c>
      <c r="M1424" s="57" t="str">
        <f t="shared" si="410"/>
        <v>0.00075-0.557107676931204i</v>
      </c>
      <c r="N1424" s="57">
        <f t="shared" si="411"/>
        <v>92.468060285931955</v>
      </c>
      <c r="O1424" s="57">
        <f t="shared" si="412"/>
        <v>38.454559667333939</v>
      </c>
      <c r="P1424" s="371">
        <f t="shared" si="413"/>
        <v>38.454559667333939</v>
      </c>
      <c r="Q1424" s="371">
        <f t="shared" si="414"/>
        <v>-87.531939714068045</v>
      </c>
      <c r="R1424" s="12">
        <f t="shared" si="415"/>
        <v>92.468060285931955</v>
      </c>
      <c r="S1424" s="57">
        <f t="shared" si="416"/>
        <v>0.18755301824260667</v>
      </c>
      <c r="T1424" s="12">
        <f t="shared" si="399"/>
        <v>38.454559667333939</v>
      </c>
    </row>
    <row r="1425" spans="1:20" x14ac:dyDescent="0.3">
      <c r="A1425" s="57">
        <f t="shared" si="400"/>
        <v>1182.9084039395798</v>
      </c>
      <c r="B1425" s="12">
        <f t="shared" si="417"/>
        <v>188.26571971192857</v>
      </c>
      <c r="C1425" s="57" t="str">
        <f t="shared" si="401"/>
        <v>3.60433885898322-83.3067782432365i</v>
      </c>
      <c r="D1425" s="57" t="str">
        <f t="shared" si="402"/>
        <v>3.47083240374216-56.3600623889918i</v>
      </c>
      <c r="E1425" s="57" t="str">
        <f t="shared" si="403"/>
        <v>162.470116491376+0.112362137776513i</v>
      </c>
      <c r="F1425" s="57" t="str">
        <f t="shared" si="404"/>
        <v>3.07957909309155-1057.77648968007i</v>
      </c>
      <c r="G1425" s="57" t="str">
        <f t="shared" si="405"/>
        <v>0.99999984202778-0.000397457160936499i</v>
      </c>
      <c r="H1425" s="57" t="str">
        <f t="shared" si="406"/>
        <v>550.201624324202-2.17295151743638i</v>
      </c>
      <c r="I1425" s="57" t="str">
        <f t="shared" si="407"/>
        <v>-4.09011056744548-3940.41092255612i</v>
      </c>
      <c r="K1425" s="57" t="str">
        <f t="shared" si="408"/>
        <v>0.0090874359369924-0.000172302203680016i</v>
      </c>
      <c r="L1425" s="57" t="str">
        <f t="shared" si="409"/>
        <v>0.00075-3.52239163471147i</v>
      </c>
      <c r="M1425" s="57" t="str">
        <f t="shared" si="410"/>
        <v>0.00075-0.554998681939831i</v>
      </c>
      <c r="N1425" s="57">
        <f t="shared" si="411"/>
        <v>92.47740572397197</v>
      </c>
      <c r="O1425" s="57">
        <f t="shared" si="412"/>
        <v>38.421728889704468</v>
      </c>
      <c r="P1425" s="371">
        <f t="shared" si="413"/>
        <v>38.421728889704468</v>
      </c>
      <c r="Q1425" s="371">
        <f t="shared" si="414"/>
        <v>-87.52259427602803</v>
      </c>
      <c r="R1425" s="12">
        <f t="shared" si="415"/>
        <v>92.47740572397197</v>
      </c>
      <c r="S1425" s="57">
        <f t="shared" si="416"/>
        <v>0.18826571971192857</v>
      </c>
      <c r="T1425" s="12">
        <f t="shared" si="399"/>
        <v>38.421728889704468</v>
      </c>
    </row>
    <row r="1426" spans="1:20" x14ac:dyDescent="0.3">
      <c r="A1426" s="57">
        <f t="shared" si="400"/>
        <v>1187.4034558745502</v>
      </c>
      <c r="B1426" s="12">
        <f t="shared" si="417"/>
        <v>188.9811294468339</v>
      </c>
      <c r="C1426" s="57" t="str">
        <f t="shared" si="401"/>
        <v>3.60432894837602-82.991910240176i</v>
      </c>
      <c r="D1426" s="57" t="str">
        <f t="shared" si="402"/>
        <v>3.47083239666385-56.1467185358649i</v>
      </c>
      <c r="E1426" s="57" t="str">
        <f t="shared" si="403"/>
        <v>162.470120906859+0.112789219952862i</v>
      </c>
      <c r="F1426" s="57" t="str">
        <f t="shared" si="404"/>
        <v>3.07957908938722-1053.77216477401i</v>
      </c>
      <c r="G1426" s="57" t="str">
        <f t="shared" si="405"/>
        <v>0.99999984082491-0.000398967497668152i</v>
      </c>
      <c r="H1426" s="57" t="str">
        <f t="shared" si="406"/>
        <v>550.203159209827-2.181253560649i</v>
      </c>
      <c r="I1426" s="57" t="str">
        <f t="shared" si="407"/>
        <v>-4.09039853985545-3925.50537512555i</v>
      </c>
      <c r="K1426" s="57" t="str">
        <f t="shared" si="408"/>
        <v>0.00908740950170141-0.000172956416963291i</v>
      </c>
      <c r="L1426" s="57" t="str">
        <f t="shared" si="409"/>
        <v>0.00075-3.50905721728578i</v>
      </c>
      <c r="M1426" s="57" t="str">
        <f t="shared" si="410"/>
        <v>0.00075-0.552897670790828i</v>
      </c>
      <c r="N1426" s="57">
        <f t="shared" si="411"/>
        <v>92.486786296071628</v>
      </c>
      <c r="O1426" s="57">
        <f t="shared" si="412"/>
        <v>38.388898969223092</v>
      </c>
      <c r="P1426" s="371">
        <f t="shared" si="413"/>
        <v>38.388898969223092</v>
      </c>
      <c r="Q1426" s="371">
        <f t="shared" si="414"/>
        <v>-87.513213703928372</v>
      </c>
      <c r="R1426" s="12">
        <f t="shared" si="415"/>
        <v>92.486786296071628</v>
      </c>
      <c r="S1426" s="57">
        <f t="shared" si="416"/>
        <v>0.1889811294468339</v>
      </c>
      <c r="T1426" s="12">
        <f t="shared" si="399"/>
        <v>38.388898969223092</v>
      </c>
    </row>
    <row r="1427" spans="1:20" x14ac:dyDescent="0.3">
      <c r="A1427" s="57">
        <f t="shared" si="400"/>
        <v>1191.9155890068737</v>
      </c>
      <c r="B1427" s="12">
        <f t="shared" si="417"/>
        <v>189.69925773873189</v>
      </c>
      <c r="C1427" s="57" t="str">
        <f t="shared" si="401"/>
        <v>3.60431896236863-82.67823610052i</v>
      </c>
      <c r="D1427" s="57" t="str">
        <f t="shared" si="402"/>
        <v>3.47083238953164-55.934182372134i</v>
      </c>
      <c r="E1427" s="57" t="str">
        <f t="shared" si="403"/>
        <v>162.470125356003+0.113217926254232i</v>
      </c>
      <c r="F1427" s="57" t="str">
        <f t="shared" si="404"/>
        <v>3.07957908565469-1049.78299873432i</v>
      </c>
      <c r="G1427" s="57" t="str">
        <f t="shared" si="405"/>
        <v>0.999999839612882-0.000400483573673893i</v>
      </c>
      <c r="H1427" s="57" t="str">
        <f t="shared" si="406"/>
        <v>550.20470577707-2.18958766478526i</v>
      </c>
      <c r="I1427" s="57" t="str">
        <f t="shared" si="407"/>
        <v>-4.09068870643291-3910.65629738178i</v>
      </c>
      <c r="K1427" s="57" t="str">
        <f t="shared" si="408"/>
        <v>0.00908738286528602-0.000173613110137163i</v>
      </c>
      <c r="L1427" s="57" t="str">
        <f t="shared" si="409"/>
        <v>0.00075-3.49577327882623i</v>
      </c>
      <c r="M1427" s="57" t="str">
        <f t="shared" si="410"/>
        <v>0.00075-0.550804613260437i</v>
      </c>
      <c r="N1427" s="57">
        <f t="shared" si="411"/>
        <v>92.496202131430948</v>
      </c>
      <c r="O1427" s="57">
        <f t="shared" si="412"/>
        <v>38.356069912360688</v>
      </c>
      <c r="P1427" s="371">
        <f t="shared" si="413"/>
        <v>38.356069912360688</v>
      </c>
      <c r="Q1427" s="371">
        <f t="shared" si="414"/>
        <v>-87.503797868569052</v>
      </c>
      <c r="R1427" s="12">
        <f t="shared" si="415"/>
        <v>92.496202131430948</v>
      </c>
      <c r="S1427" s="57">
        <f t="shared" si="416"/>
        <v>0.18969925773873189</v>
      </c>
      <c r="T1427" s="12">
        <f t="shared" si="399"/>
        <v>38.356069912360688</v>
      </c>
    </row>
    <row r="1428" spans="1:20" x14ac:dyDescent="0.3">
      <c r="A1428" s="57">
        <f t="shared" si="400"/>
        <v>1196.4448682450998</v>
      </c>
      <c r="B1428" s="12">
        <f t="shared" si="417"/>
        <v>190.42011491813906</v>
      </c>
      <c r="C1428" s="57" t="str">
        <f t="shared" si="401"/>
        <v>3.60430890038792-82.365751311926i</v>
      </c>
      <c r="D1428" s="57" t="str">
        <f t="shared" si="402"/>
        <v>3.47083238234511-55.7224508403946i</v>
      </c>
      <c r="E1428" s="57" t="str">
        <f t="shared" si="403"/>
        <v>162.470129839068+0.113648262866151i</v>
      </c>
      <c r="F1428" s="57" t="str">
        <f t="shared" si="404"/>
        <v>3.07957908189372-1045.8089341755i</v>
      </c>
      <c r="G1428" s="57" t="str">
        <f t="shared" si="405"/>
        <v>0.999999838391624-0.000402005410762902i</v>
      </c>
      <c r="H1428" s="57" t="str">
        <f t="shared" si="406"/>
        <v>550.206264114796-2.19795395755249i</v>
      </c>
      <c r="I1428" s="57" t="str">
        <f t="shared" si="407"/>
        <v>-4.09098108390724-3895.86347571555i</v>
      </c>
      <c r="K1428" s="57" t="str">
        <f t="shared" si="408"/>
        <v>0.00908735602621726-0.000174272292555248i</v>
      </c>
      <c r="L1428" s="57" t="str">
        <f t="shared" si="409"/>
        <v>0.00075-3.48253962823893i</v>
      </c>
      <c r="M1428" s="57" t="str">
        <f t="shared" si="410"/>
        <v>0.00075-0.548719479239326i</v>
      </c>
      <c r="N1428" s="57">
        <f t="shared" si="411"/>
        <v>92.505653359692047</v>
      </c>
      <c r="O1428" s="57">
        <f t="shared" si="412"/>
        <v>38.323241725636748</v>
      </c>
      <c r="P1428" s="371">
        <f t="shared" si="413"/>
        <v>38.323241725636748</v>
      </c>
      <c r="Q1428" s="371">
        <f t="shared" si="414"/>
        <v>-87.494346640307953</v>
      </c>
      <c r="R1428" s="12">
        <f t="shared" si="415"/>
        <v>92.505653359692047</v>
      </c>
      <c r="S1428" s="57">
        <f t="shared" si="416"/>
        <v>0.19042011491813907</v>
      </c>
      <c r="T1428" s="12">
        <f t="shared" si="399"/>
        <v>38.323241725636748</v>
      </c>
    </row>
    <row r="1429" spans="1:20" x14ac:dyDescent="0.3">
      <c r="A1429" s="57">
        <f t="shared" si="400"/>
        <v>1200.991358744431</v>
      </c>
      <c r="B1429" s="12">
        <f t="shared" si="417"/>
        <v>191.14371135482799</v>
      </c>
      <c r="C1429" s="57" t="str">
        <f t="shared" si="401"/>
        <v>3.60429876185639-82.0544513791593i</v>
      </c>
      <c r="D1429" s="57" t="str">
        <f t="shared" si="402"/>
        <v>3.47083237510388-55.5115208948181i</v>
      </c>
      <c r="E1429" s="57" t="str">
        <f t="shared" si="403"/>
        <v>162.47013435631+0.114080235997827i</v>
      </c>
      <c r="F1429" s="57" t="str">
        <f t="shared" si="404"/>
        <v>3.07957907810412-1041.8499139293i</v>
      </c>
      <c r="G1429" s="57" t="str">
        <f t="shared" si="405"/>
        <v>0.999999837161066-0.00040353303082723i</v>
      </c>
      <c r="H1429" s="57" t="str">
        <f t="shared" si="406"/>
        <v>550.207834312543-2.20635256721062i</v>
      </c>
      <c r="I1429" s="57" t="str">
        <f t="shared" si="407"/>
        <v>-4.09127568913559-3881.12669732685i</v>
      </c>
      <c r="K1429" s="57" t="str">
        <f t="shared" si="408"/>
        <v>0.00908732898295463-0.000174933973605905i</v>
      </c>
      <c r="L1429" s="57" t="str">
        <f t="shared" si="409"/>
        <v>0.00075-3.46935607515335i</v>
      </c>
      <c r="M1429" s="57" t="str">
        <f t="shared" si="410"/>
        <v>0.00075-0.546642238732144i</v>
      </c>
      <c r="N1429" s="57">
        <f t="shared" si="411"/>
        <v>92.515140110940337</v>
      </c>
      <c r="O1429" s="57">
        <f t="shared" si="412"/>
        <v>38.290414415619409</v>
      </c>
      <c r="P1429" s="371">
        <f t="shared" si="413"/>
        <v>38.290414415619409</v>
      </c>
      <c r="Q1429" s="371">
        <f t="shared" si="414"/>
        <v>-87.484859889059663</v>
      </c>
      <c r="R1429" s="12">
        <f t="shared" si="415"/>
        <v>92.515140110940337</v>
      </c>
      <c r="S1429" s="57">
        <f t="shared" si="416"/>
        <v>0.19114371135482799</v>
      </c>
      <c r="T1429" s="12">
        <f t="shared" si="399"/>
        <v>38.290414415619409</v>
      </c>
    </row>
    <row r="1430" spans="1:20" x14ac:dyDescent="0.3">
      <c r="A1430" s="57">
        <f t="shared" si="400"/>
        <v>1205.5551259076599</v>
      </c>
      <c r="B1430" s="12">
        <f t="shared" si="417"/>
        <v>191.87005745797634</v>
      </c>
      <c r="C1430" s="57" t="str">
        <f t="shared" si="401"/>
        <v>3.60428854619214-81.7443318240303i</v>
      </c>
      <c r="D1430" s="57" t="str">
        <f t="shared" si="402"/>
        <v>3.47083236780749-55.3013895011061i</v>
      </c>
      <c r="E1430" s="57" t="str">
        <f t="shared" si="403"/>
        <v>162.470138907993+0.114513851882206i</v>
      </c>
      <c r="F1430" s="57" t="str">
        <f t="shared" si="404"/>
        <v>3.07957907428567-1037.90588104389i</v>
      </c>
      <c r="G1430" s="57" t="str">
        <f t="shared" si="405"/>
        <v>0.999999835921139-0.000405066455842121i</v>
      </c>
      <c r="H1430" s="57" t="str">
        <f t="shared" si="406"/>
        <v>550.20941646053-2.21478362257512i</v>
      </c>
      <c r="I1430" s="57" t="str">
        <f t="shared" si="407"/>
        <v>-4.09157253910443-3866.44575022192i</v>
      </c>
      <c r="K1430" s="57" t="str">
        <f t="shared" si="408"/>
        <v>0.00908730173394585-0.000175598162712361i</v>
      </c>
      <c r="L1430" s="57" t="str">
        <f t="shared" si="409"/>
        <v>0.00075-3.45622242991966i</v>
      </c>
      <c r="M1430" s="57" t="str">
        <f t="shared" si="410"/>
        <v>0.00075-0.544572861857088i</v>
      </c>
      <c r="N1430" s="57">
        <f t="shared" si="411"/>
        <v>92.524662515705472</v>
      </c>
      <c r="O1430" s="57">
        <f t="shared" si="412"/>
        <v>38.257587988926076</v>
      </c>
      <c r="P1430" s="371">
        <f t="shared" si="413"/>
        <v>38.257587988926076</v>
      </c>
      <c r="Q1430" s="371">
        <f t="shared" si="414"/>
        <v>-87.475337484294528</v>
      </c>
      <c r="R1430" s="12">
        <f t="shared" si="415"/>
        <v>92.524662515705472</v>
      </c>
      <c r="S1430" s="57">
        <f t="shared" si="416"/>
        <v>0.19187005745797633</v>
      </c>
      <c r="T1430" s="12">
        <f t="shared" si="399"/>
        <v>38.257587988926076</v>
      </c>
    </row>
    <row r="1431" spans="1:20" x14ac:dyDescent="0.3">
      <c r="A1431" s="57">
        <f t="shared" si="400"/>
        <v>1210.1362353861091</v>
      </c>
      <c r="B1431" s="12">
        <f t="shared" si="417"/>
        <v>192.59916367631666</v>
      </c>
      <c r="C1431" s="57" t="str">
        <f t="shared" si="401"/>
        <v>3.60427825280886-81.4353881853278i</v>
      </c>
      <c r="D1431" s="57" t="str">
        <f t="shared" si="402"/>
        <v>3.47083236045555-55.092053636448i</v>
      </c>
      <c r="E1431" s="57" t="str">
        <f t="shared" si="403"/>
        <v>162.470143494377+0.1149491167761i</v>
      </c>
      <c r="F1431" s="57" t="str">
        <f t="shared" si="404"/>
        <v>3.07957907043815-1033.97677878303i</v>
      </c>
      <c r="G1431" s="57" t="str">
        <f t="shared" si="405"/>
        <v>0.999999834671771-0.00040660570786632i</v>
      </c>
      <c r="H1431" s="57" t="str">
        <f t="shared" si="406"/>
        <v>550.211010649658-2.22324725301949i</v>
      </c>
      <c r="I1431" s="57" t="str">
        <f t="shared" si="407"/>
        <v>-4.0918716509276-3851.82042321005i</v>
      </c>
      <c r="K1431" s="57" t="str">
        <f t="shared" si="408"/>
        <v>0.00908727427762701-0.000176264869332837i</v>
      </c>
      <c r="L1431" s="57" t="str">
        <f t="shared" si="409"/>
        <v>0.00075-3.44313850360595i</v>
      </c>
      <c r="M1431" s="57" t="str">
        <f t="shared" si="410"/>
        <v>0.00075-0.542511318845476i</v>
      </c>
      <c r="N1431" s="57">
        <f t="shared" si="411"/>
        <v>92.534220704962621</v>
      </c>
      <c r="O1431" s="57">
        <f t="shared" si="412"/>
        <v>38.224762452223501</v>
      </c>
      <c r="P1431" s="371">
        <f t="shared" si="413"/>
        <v>38.224762452223501</v>
      </c>
      <c r="Q1431" s="371">
        <f t="shared" si="414"/>
        <v>-87.465779295037379</v>
      </c>
      <c r="R1431" s="12">
        <f t="shared" si="415"/>
        <v>92.534220704962621</v>
      </c>
      <c r="S1431" s="57">
        <f t="shared" si="416"/>
        <v>0.19259916367631666</v>
      </c>
      <c r="T1431" s="12">
        <f t="shared" si="399"/>
        <v>38.224762452223501</v>
      </c>
    </row>
    <row r="1432" spans="1:20" x14ac:dyDescent="0.3">
      <c r="A1432" s="57">
        <f t="shared" si="400"/>
        <v>1214.7347530805764</v>
      </c>
      <c r="B1432" s="12">
        <f t="shared" si="417"/>
        <v>193.33104049828668</v>
      </c>
      <c r="C1432" s="57" t="str">
        <f t="shared" si="401"/>
        <v>3.60426788111581-81.127616018758i</v>
      </c>
      <c r="D1432" s="57" t="str">
        <f t="shared" si="402"/>
        <v>3.47083235304763-54.883510289477i</v>
      </c>
      <c r="E1432" s="57" t="str">
        <f t="shared" si="403"/>
        <v>162.470148115728+0.115386036960246i</v>
      </c>
      <c r="F1432" s="57" t="str">
        <f t="shared" si="404"/>
        <v>3.07957906656131-1030.06255062526i</v>
      </c>
      <c r="G1432" s="57" t="str">
        <f t="shared" si="405"/>
        <v>0.999999833412889-0.000408150809042399i</v>
      </c>
      <c r="H1432" s="57" t="str">
        <f t="shared" si="406"/>
        <v>550.212616971515-2.23174358847842i</v>
      </c>
      <c r="I1432" s="57" t="str">
        <f t="shared" si="407"/>
        <v>-4.09217304184922-3837.25050590065i</v>
      </c>
      <c r="K1432" s="57" t="str">
        <f t="shared" si="408"/>
        <v>0.0090872466124223-0.000176934102960669i</v>
      </c>
      <c r="L1432" s="57" t="str">
        <f t="shared" si="409"/>
        <v>0.00075-3.43010410799557i</v>
      </c>
      <c r="M1432" s="57" t="str">
        <f t="shared" si="410"/>
        <v>0.00075-0.54045758004132i</v>
      </c>
      <c r="N1432" s="57">
        <f t="shared" si="411"/>
        <v>92.54381481013354</v>
      </c>
      <c r="O1432" s="57">
        <f t="shared" si="412"/>
        <v>38.19193781222851</v>
      </c>
      <c r="P1432" s="371">
        <f t="shared" si="413"/>
        <v>38.19193781222851</v>
      </c>
      <c r="Q1432" s="371">
        <f t="shared" si="414"/>
        <v>-87.45618518986646</v>
      </c>
      <c r="R1432" s="12">
        <f t="shared" si="415"/>
        <v>92.54381481013354</v>
      </c>
      <c r="S1432" s="57">
        <f t="shared" si="416"/>
        <v>0.19333104049828667</v>
      </c>
      <c r="T1432" s="12">
        <f t="shared" si="399"/>
        <v>38.19193781222851</v>
      </c>
    </row>
    <row r="1433" spans="1:20" x14ac:dyDescent="0.3">
      <c r="A1433" s="57">
        <f t="shared" si="400"/>
        <v>1219.3507451422827</v>
      </c>
      <c r="B1433" s="12">
        <f t="shared" si="417"/>
        <v>194.06569845218019</v>
      </c>
      <c r="C1433" s="57" t="str">
        <f t="shared" si="401"/>
        <v>3.60425743051773-80.8210108968771i</v>
      </c>
      <c r="D1433" s="57" t="str">
        <f t="shared" si="402"/>
        <v>3.47083234558332-54.6757564602277i</v>
      </c>
      <c r="E1433" s="57" t="str">
        <f t="shared" si="403"/>
        <v>162.470152772313+0.115824618739419i</v>
      </c>
      <c r="F1433" s="57" t="str">
        <f t="shared" si="404"/>
        <v>3.07957906265497-1026.1631402631i</v>
      </c>
      <c r="G1433" s="57" t="str">
        <f t="shared" si="405"/>
        <v>0.999999832144422-0.000409701781597066i</v>
      </c>
      <c r="H1433" s="57" t="str">
        <f t="shared" si="406"/>
        <v>550.214235518403-2.24027275945151i</v>
      </c>
      <c r="I1433" s="57" t="str">
        <f t="shared" si="407"/>
        <v>-4.0924767292496-3822.73578870034i</v>
      </c>
      <c r="K1433" s="57" t="str">
        <f t="shared" si="408"/>
        <v>0.00908721873674375-0.000177605873124423i</v>
      </c>
      <c r="L1433" s="57" t="str">
        <f t="shared" si="409"/>
        <v>0.00075-3.41711905558435i</v>
      </c>
      <c r="M1433" s="57" t="str">
        <f t="shared" si="410"/>
        <v>0.00075-0.538411615900896i</v>
      </c>
      <c r="N1433" s="57">
        <f t="shared" si="411"/>
        <v>92.553444963087671</v>
      </c>
      <c r="O1433" s="57">
        <f t="shared" si="412"/>
        <v>38.159114075707969</v>
      </c>
      <c r="P1433" s="371">
        <f t="shared" si="413"/>
        <v>38.159114075707969</v>
      </c>
      <c r="Q1433" s="371">
        <f t="shared" si="414"/>
        <v>-87.446555036912329</v>
      </c>
      <c r="R1433" s="12">
        <f t="shared" si="415"/>
        <v>92.553444963087671</v>
      </c>
      <c r="S1433" s="57">
        <f t="shared" si="416"/>
        <v>0.19406569845218019</v>
      </c>
      <c r="T1433" s="12">
        <f t="shared" si="399"/>
        <v>38.159114075707969</v>
      </c>
    </row>
    <row r="1434" spans="1:20" x14ac:dyDescent="0.3">
      <c r="A1434" s="57">
        <f t="shared" si="400"/>
        <v>1223.9842779738233</v>
      </c>
      <c r="B1434" s="12">
        <f t="shared" si="417"/>
        <v>194.80314810629847</v>
      </c>
      <c r="C1434" s="57" t="str">
        <f t="shared" si="401"/>
        <v>3.60424690041488-80.5155684090293i</v>
      </c>
      <c r="D1434" s="57" t="str">
        <f t="shared" si="402"/>
        <v>3.47083233806216-54.4687891600907i</v>
      </c>
      <c r="E1434" s="57" t="str">
        <f t="shared" si="403"/>
        <v>162.470157464401+0.116264868442517i</v>
      </c>
      <c r="F1434" s="57" t="str">
        <f t="shared" si="404"/>
        <v>3.07957905871888-1022.27849160222i</v>
      </c>
      <c r="G1434" s="57" t="str">
        <f t="shared" si="405"/>
        <v>0.999999830866296-0.000411258647841495i</v>
      </c>
      <c r="H1434" s="57" t="str">
        <f t="shared" si="406"/>
        <v>550.215866383308-2.2488348970049i</v>
      </c>
      <c r="I1434" s="57" t="str">
        <f t="shared" si="407"/>
        <v>-4.09278273063791-3808.27606280969i</v>
      </c>
      <c r="K1434" s="57" t="str">
        <f t="shared" si="408"/>
        <v>0.00908719064899156-0.000178280189388032i</v>
      </c>
      <c r="L1434" s="57" t="str">
        <f t="shared" si="409"/>
        <v>0.00075-3.40418315957795i</v>
      </c>
      <c r="M1434" s="57" t="str">
        <f t="shared" si="410"/>
        <v>0.00075-0.536373396992323i</v>
      </c>
      <c r="N1434" s="57">
        <f t="shared" si="411"/>
        <v>92.563111296143347</v>
      </c>
      <c r="O1434" s="57">
        <f t="shared" si="412"/>
        <v>38.12629124947938</v>
      </c>
      <c r="P1434" s="371">
        <f t="shared" si="413"/>
        <v>38.12629124947938</v>
      </c>
      <c r="Q1434" s="371">
        <f t="shared" si="414"/>
        <v>-87.436888703856653</v>
      </c>
      <c r="R1434" s="12">
        <f t="shared" si="415"/>
        <v>92.563111296143347</v>
      </c>
      <c r="S1434" s="57">
        <f t="shared" si="416"/>
        <v>0.19480314810629845</v>
      </c>
      <c r="T1434" s="12">
        <f t="shared" si="399"/>
        <v>38.12629124947938</v>
      </c>
    </row>
    <row r="1435" spans="1:20" x14ac:dyDescent="0.3">
      <c r="A1435" s="57">
        <f t="shared" si="400"/>
        <v>1228.6354182301238</v>
      </c>
      <c r="B1435" s="12">
        <f t="shared" si="417"/>
        <v>195.5434000691024</v>
      </c>
      <c r="C1435" s="57" t="str">
        <f t="shared" si="401"/>
        <v>3.60423629020294-80.2112841612838i</v>
      </c>
      <c r="D1435" s="57" t="str">
        <f t="shared" si="402"/>
        <v>3.47083233048373-54.2626054117722i</v>
      </c>
      <c r="E1435" s="57" t="str">
        <f t="shared" si="403"/>
        <v>162.470162192263+0.116706792422664i</v>
      </c>
      <c r="F1435" s="57" t="str">
        <f t="shared" si="404"/>
        <v>3.07957905475282-1018.40854876064i</v>
      </c>
      <c r="G1435" s="57" t="str">
        <f t="shared" si="405"/>
        <v>0.999999829578438-0.000412821430171637i</v>
      </c>
      <c r="H1435" s="57" t="str">
        <f t="shared" si="406"/>
        <v>550.217509659929-2.25743013277506i</v>
      </c>
      <c r="I1435" s="57" t="str">
        <f t="shared" si="407"/>
        <v>-4.09309106365823-3793.87112022033i</v>
      </c>
      <c r="K1435" s="57" t="str">
        <f t="shared" si="408"/>
        <v>0.0090871623475537-0.000178957061350917i</v>
      </c>
      <c r="L1435" s="57" t="str">
        <f t="shared" si="409"/>
        <v>0.00075-3.39129623388917i</v>
      </c>
      <c r="M1435" s="57" t="str">
        <f t="shared" si="410"/>
        <v>0.00075-0.534342893995144i</v>
      </c>
      <c r="N1435" s="57">
        <f t="shared" si="411"/>
        <v>92.572813942068819</v>
      </c>
      <c r="O1435" s="57">
        <f t="shared" si="412"/>
        <v>38.093469340411247</v>
      </c>
      <c r="P1435" s="371">
        <f t="shared" si="413"/>
        <v>38.093469340411247</v>
      </c>
      <c r="Q1435" s="371">
        <f t="shared" si="414"/>
        <v>-87.427186057931181</v>
      </c>
      <c r="R1435" s="12">
        <f t="shared" si="415"/>
        <v>92.572813942068819</v>
      </c>
      <c r="S1435" s="57">
        <f t="shared" si="416"/>
        <v>0.1955434000691024</v>
      </c>
      <c r="T1435" s="12">
        <f t="shared" si="399"/>
        <v>38.093469340411247</v>
      </c>
    </row>
    <row r="1436" spans="1:20" x14ac:dyDescent="0.3">
      <c r="A1436" s="57">
        <f t="shared" si="400"/>
        <v>1233.3042328193983</v>
      </c>
      <c r="B1436" s="12">
        <f t="shared" si="417"/>
        <v>196.28646498936499</v>
      </c>
      <c r="C1436" s="57" t="str">
        <f t="shared" si="401"/>
        <v>3.60422559927301-79.9081537763706i</v>
      </c>
      <c r="D1436" s="57" t="str">
        <f t="shared" si="402"/>
        <v>3.47083232284758-54.0572022492495i</v>
      </c>
      <c r="E1436" s="57" t="str">
        <f t="shared" si="403"/>
        <v>162.470166956173+0.117150397057288i</v>
      </c>
      <c r="F1436" s="57" t="str">
        <f t="shared" si="404"/>
        <v>3.07957905075655-1014.55325606794i</v>
      </c>
      <c r="G1436" s="57" t="str">
        <f t="shared" si="405"/>
        <v>0.999999828280773-0.000414390151068549i</v>
      </c>
      <c r="H1436" s="57" t="str">
        <f t="shared" si="406"/>
        <v>550.219165442679-2.26605859897155i</v>
      </c>
      <c r="I1436" s="57" t="str">
        <f t="shared" si="407"/>
        <v>-4.09340174608938-3779.52075371207i</v>
      </c>
      <c r="K1436" s="57" t="str">
        <f t="shared" si="408"/>
        <v>0.00908713383080589-0.00017963649864811i</v>
      </c>
      <c r="L1436" s="57" t="str">
        <f t="shared" si="409"/>
        <v>0.00075-3.37845809313525i</v>
      </c>
      <c r="M1436" s="57" t="str">
        <f t="shared" si="410"/>
        <v>0.00075-0.532320077699882i</v>
      </c>
      <c r="N1436" s="57">
        <f t="shared" si="411"/>
        <v>92.582553034083375</v>
      </c>
      <c r="O1436" s="57">
        <f t="shared" si="412"/>
        <v>38.06064835542341</v>
      </c>
      <c r="P1436" s="371">
        <f t="shared" si="413"/>
        <v>38.06064835542341</v>
      </c>
      <c r="Q1436" s="371">
        <f t="shared" si="414"/>
        <v>-87.417446965916625</v>
      </c>
      <c r="R1436" s="12">
        <f t="shared" si="415"/>
        <v>92.582553034083375</v>
      </c>
      <c r="S1436" s="57">
        <f t="shared" si="416"/>
        <v>0.196286464989365</v>
      </c>
      <c r="T1436" s="12">
        <f t="shared" si="399"/>
        <v>38.06064835542341</v>
      </c>
    </row>
    <row r="1437" spans="1:20" x14ac:dyDescent="0.3">
      <c r="A1437" s="57">
        <f t="shared" si="400"/>
        <v>1237.9907889041122</v>
      </c>
      <c r="B1437" s="12">
        <f t="shared" si="417"/>
        <v>197.03235355632458</v>
      </c>
      <c r="C1437" s="57" t="str">
        <f t="shared" si="401"/>
        <v>3.60421482701164-79.6061728936193i</v>
      </c>
      <c r="D1437" s="57" t="str">
        <f t="shared" si="402"/>
        <v>3.47083231515331-53.8525767177298i</v>
      </c>
      <c r="E1437" s="57" t="str">
        <f t="shared" si="403"/>
        <v>162.470171756404+0.11759568874823i</v>
      </c>
      <c r="F1437" s="57" t="str">
        <f t="shared" si="404"/>
        <v>3.07957904672987-1010.71255806445i</v>
      </c>
      <c r="G1437" s="57" t="str">
        <f t="shared" si="405"/>
        <v>0.999999826973228-0.000415964833098717i</v>
      </c>
      <c r="H1437" s="57" t="str">
        <f t="shared" si="406"/>
        <v>550.220833826678-2.27472042837993i</v>
      </c>
      <c r="I1437" s="57" t="str">
        <f t="shared" si="407"/>
        <v>-4.09371479584515-3765.22475684972i</v>
      </c>
      <c r="K1437" s="57" t="str">
        <f t="shared" si="408"/>
        <v>0.00908710509711168-0.000180318510950383i</v>
      </c>
      <c r="L1437" s="57" t="str">
        <f t="shared" si="409"/>
        <v>0.00075-3.36566855263524i</v>
      </c>
      <c r="M1437" s="57" t="str">
        <f t="shared" si="410"/>
        <v>0.00075-0.530304919007655i</v>
      </c>
      <c r="N1437" s="57">
        <f t="shared" si="411"/>
        <v>92.59232870585852</v>
      </c>
      <c r="O1437" s="57">
        <f t="shared" si="412"/>
        <v>38.027828301487546</v>
      </c>
      <c r="P1437" s="371">
        <f t="shared" si="413"/>
        <v>38.027828301487546</v>
      </c>
      <c r="Q1437" s="371">
        <f t="shared" si="414"/>
        <v>-87.40767129414148</v>
      </c>
      <c r="R1437" s="12">
        <f t="shared" si="415"/>
        <v>92.59232870585852</v>
      </c>
      <c r="S1437" s="57">
        <f t="shared" si="416"/>
        <v>0.19703235355632459</v>
      </c>
      <c r="T1437" s="12">
        <f t="shared" si="399"/>
        <v>38.027828301487546</v>
      </c>
    </row>
    <row r="1438" spans="1:20" x14ac:dyDescent="0.3">
      <c r="A1438" s="57">
        <f t="shared" si="400"/>
        <v>1242.6951539019476</v>
      </c>
      <c r="B1438" s="12">
        <f t="shared" si="417"/>
        <v>197.7810764998386</v>
      </c>
      <c r="C1438" s="57" t="str">
        <f t="shared" si="401"/>
        <v>3.60420397280063-79.3053371688936i</v>
      </c>
      <c r="D1438" s="57" t="str">
        <f t="shared" si="402"/>
        <v>3.47083230740043-53.6487258736053i</v>
      </c>
      <c r="E1438" s="57" t="str">
        <f t="shared" si="403"/>
        <v>162.470176593236+0.118042673921833i</v>
      </c>
      <c r="F1438" s="57" t="str">
        <f t="shared" si="404"/>
        <v>3.07957904267251-1006.88639950041i</v>
      </c>
      <c r="G1438" s="57" t="str">
        <f t="shared" si="405"/>
        <v>0.999999825655726-0.000417545498914374i</v>
      </c>
      <c r="H1438" s="57" t="str">
        <f t="shared" si="406"/>
        <v>550.222514907779-2.28341575436485i</v>
      </c>
      <c r="I1438" s="57" t="str">
        <f t="shared" si="407"/>
        <v>-4.0940302309751-3750.98292398012i</v>
      </c>
      <c r="K1438" s="57" t="str">
        <f t="shared" si="408"/>
        <v>0.00908707614482204-0.000181003107964372i</v>
      </c>
      <c r="L1438" s="57" t="str">
        <f t="shared" si="409"/>
        <v>0.00075-3.3529274284073i</v>
      </c>
      <c r="M1438" s="57" t="str">
        <f t="shared" si="410"/>
        <v>0.00075-0.52829738892972i</v>
      </c>
      <c r="N1438" s="57">
        <f t="shared" si="411"/>
        <v>92.60214109151903</v>
      </c>
      <c r="O1438" s="57">
        <f t="shared" si="412"/>
        <v>37.995009185627275</v>
      </c>
      <c r="P1438" s="371">
        <f t="shared" si="413"/>
        <v>37.995009185627275</v>
      </c>
      <c r="Q1438" s="371">
        <f t="shared" si="414"/>
        <v>-87.39785890848097</v>
      </c>
      <c r="R1438" s="12">
        <f t="shared" si="415"/>
        <v>92.60214109151903</v>
      </c>
      <c r="S1438" s="57">
        <f t="shared" si="416"/>
        <v>0.19778107649983862</v>
      </c>
      <c r="T1438" s="12">
        <f t="shared" si="399"/>
        <v>37.995009185627275</v>
      </c>
    </row>
    <row r="1439" spans="1:20" x14ac:dyDescent="0.3">
      <c r="A1439" s="57">
        <f t="shared" si="400"/>
        <v>1247.4173954867749</v>
      </c>
      <c r="B1439" s="12">
        <f t="shared" si="417"/>
        <v>198.53264459053798</v>
      </c>
      <c r="C1439" s="57" t="str">
        <f t="shared" si="401"/>
        <v>3.60419303601713-79.0056422745308i</v>
      </c>
      <c r="D1439" s="57" t="str">
        <f t="shared" si="402"/>
        <v>3.47083229958855-53.4456467844143i</v>
      </c>
      <c r="E1439" s="57" t="str">
        <f t="shared" si="403"/>
        <v>162.470181466946+0.118491359029037i</v>
      </c>
      <c r="F1439" s="57" t="str">
        <f t="shared" si="404"/>
        <v>3.07957903858428-1003.07472533528i</v>
      </c>
      <c r="G1439" s="57" t="str">
        <f t="shared" si="405"/>
        <v>0.999999824328192-0.000419132171253837i</v>
      </c>
      <c r="H1439" s="57" t="str">
        <f t="shared" si="406"/>
        <v>550.224208782564-2.29214471087357i</v>
      </c>
      <c r="I1439" s="57" t="str">
        <f t="shared" si="407"/>
        <v>-4.09434806966996-3736.79505022956i</v>
      </c>
      <c r="K1439" s="57" t="str">
        <f t="shared" si="408"/>
        <v>0.00908704697227544-0.000181690299432697i</v>
      </c>
      <c r="L1439" s="57" t="str">
        <f t="shared" si="409"/>
        <v>0.00075-3.34023453716607i</v>
      </c>
      <c r="M1439" s="57" t="str">
        <f t="shared" si="410"/>
        <v>0.00075-0.526297458587089i</v>
      </c>
      <c r="N1439" s="57">
        <f t="shared" si="411"/>
        <v>92.61199032564403</v>
      </c>
      <c r="O1439" s="57">
        <f t="shared" si="412"/>
        <v>37.96219101491878</v>
      </c>
      <c r="P1439" s="371">
        <f t="shared" si="413"/>
        <v>37.96219101491878</v>
      </c>
      <c r="Q1439" s="371">
        <f t="shared" si="414"/>
        <v>-87.38800967435597</v>
      </c>
      <c r="R1439" s="12">
        <f t="shared" si="415"/>
        <v>92.61199032564403</v>
      </c>
      <c r="S1439" s="57">
        <f t="shared" si="416"/>
        <v>0.19853264459053799</v>
      </c>
      <c r="T1439" s="12">
        <f t="shared" si="399"/>
        <v>37.96219101491878</v>
      </c>
    </row>
    <row r="1440" spans="1:20" x14ac:dyDescent="0.3">
      <c r="A1440" s="57">
        <f t="shared" si="400"/>
        <v>1252.1575815896249</v>
      </c>
      <c r="B1440" s="12">
        <f t="shared" si="417"/>
        <v>199.28706863998204</v>
      </c>
      <c r="C1440" s="57" t="str">
        <f t="shared" si="401"/>
        <v>3.60418201603356-78.7070838992779i</v>
      </c>
      <c r="D1440" s="57" t="str">
        <f t="shared" si="402"/>
        <v>3.47083229171717-53.2433365287947i</v>
      </c>
      <c r="E1440" s="57" t="str">
        <f t="shared" si="403"/>
        <v>162.470186377817+0.118941750545473i</v>
      </c>
      <c r="F1440" s="57" t="str">
        <f t="shared" si="404"/>
        <v>3.07957903446491-999.277480736826i</v>
      </c>
      <c r="G1440" s="57" t="str">
        <f t="shared" si="405"/>
        <v>0.99999982299055-0.000420724872941822i</v>
      </c>
      <c r="H1440" s="57" t="str">
        <f t="shared" si="406"/>
        <v>550.225915548341-2.30090743243843i</v>
      </c>
      <c r="I1440" s="57" t="str">
        <f t="shared" si="407"/>
        <v>-4.09466833025748-3722.66093150026i</v>
      </c>
      <c r="K1440" s="57" t="str">
        <f t="shared" si="408"/>
        <v>0.00908701757779782-0.000182380095134099i</v>
      </c>
      <c r="L1440" s="57" t="str">
        <f t="shared" si="409"/>
        <v>0.00075-3.32758969632005i</v>
      </c>
      <c r="M1440" s="57" t="str">
        <f t="shared" si="410"/>
        <v>0.00075-0.524305099210091i</v>
      </c>
      <c r="N1440" s="57">
        <f t="shared" si="411"/>
        <v>92.621876543268257</v>
      </c>
      <c r="O1440" s="57">
        <f t="shared" si="412"/>
        <v>37.929373796490978</v>
      </c>
      <c r="P1440" s="371">
        <f t="shared" si="413"/>
        <v>37.929373796490978</v>
      </c>
      <c r="Q1440" s="371">
        <f t="shared" si="414"/>
        <v>-87.378123456731743</v>
      </c>
      <c r="R1440" s="12">
        <f t="shared" si="415"/>
        <v>92.621876543268257</v>
      </c>
      <c r="S1440" s="57">
        <f t="shared" si="416"/>
        <v>0.19928706863998205</v>
      </c>
      <c r="T1440" s="12">
        <f t="shared" si="399"/>
        <v>37.929373796490978</v>
      </c>
    </row>
    <row r="1441" spans="1:20" x14ac:dyDescent="0.3">
      <c r="A1441" s="57">
        <f t="shared" si="400"/>
        <v>1256.9157803996654</v>
      </c>
      <c r="B1441" s="12">
        <f t="shared" si="417"/>
        <v>200.04435950081398</v>
      </c>
      <c r="C1441" s="57" t="str">
        <f t="shared" si="401"/>
        <v>3.60417091221752-78.4096577482311i</v>
      </c>
      <c r="D1441" s="57" t="str">
        <f t="shared" si="402"/>
        <v>3.47083228378582-53.0417921964458i</v>
      </c>
      <c r="E1441" s="57" t="str">
        <f t="shared" si="403"/>
        <v>162.470191326132+0.119393854971567i</v>
      </c>
      <c r="F1441" s="57" t="str">
        <f t="shared" si="404"/>
        <v>3.07957903031414-995.494611080404i</v>
      </c>
      <c r="G1441" s="57" t="str">
        <f t="shared" si="405"/>
        <v>0.999999821642722-0.000422323626889782i</v>
      </c>
      <c r="H1441" s="57" t="str">
        <f t="shared" si="406"/>
        <v>550.227635303168-2.30970405418029i</v>
      </c>
      <c r="I1441" s="57" t="str">
        <f t="shared" si="407"/>
        <v>-4.09499103120619-3708.58036446785i</v>
      </c>
      <c r="K1441" s="57" t="str">
        <f t="shared" si="408"/>
        <v>0.0090869879597023-0.000183072504883558i</v>
      </c>
      <c r="L1441" s="57" t="str">
        <f t="shared" si="409"/>
        <v>0.00075-3.31499272396896i</v>
      </c>
      <c r="M1441" s="57" t="str">
        <f t="shared" si="410"/>
        <v>0.00075-0.522320282137968i</v>
      </c>
      <c r="N1441" s="57">
        <f t="shared" si="411"/>
        <v>92.631799879882905</v>
      </c>
      <c r="O1441" s="57">
        <f t="shared" si="412"/>
        <v>37.896557537526114</v>
      </c>
      <c r="P1441" s="371">
        <f t="shared" si="413"/>
        <v>37.896557537526114</v>
      </c>
      <c r="Q1441" s="371">
        <f t="shared" si="414"/>
        <v>-87.368200120117095</v>
      </c>
      <c r="R1441" s="12">
        <f t="shared" si="415"/>
        <v>92.631799879882905</v>
      </c>
      <c r="S1441" s="57">
        <f t="shared" si="416"/>
        <v>0.20004435950081398</v>
      </c>
      <c r="T1441" s="12">
        <f t="shared" si="399"/>
        <v>37.896557537526114</v>
      </c>
    </row>
    <row r="1442" spans="1:20" x14ac:dyDescent="0.3">
      <c r="A1442" s="57">
        <f t="shared" si="400"/>
        <v>1261.6920603651843</v>
      </c>
      <c r="B1442" s="12">
        <f t="shared" si="417"/>
        <v>200.80452806691707</v>
      </c>
      <c r="C1442" s="57" t="str">
        <f t="shared" si="401"/>
        <v>3.604159723932-78.1133595427765i</v>
      </c>
      <c r="D1442" s="57" t="str">
        <f t="shared" si="402"/>
        <v>3.47083227579413-52.8410108880858i</v>
      </c>
      <c r="E1442" s="57" t="str">
        <f t="shared" si="403"/>
        <v>162.470196312178+0.119847678832621i</v>
      </c>
      <c r="F1442" s="57" t="str">
        <f t="shared" si="404"/>
        <v>3.07957902613181-991.726061948189i</v>
      </c>
      <c r="G1442" s="57" t="str">
        <f t="shared" si="405"/>
        <v>0.999999820284632-0.00042392845609623i</v>
      </c>
      <c r="H1442" s="57" t="str">
        <f t="shared" si="406"/>
        <v>550.229368145838-2.31853471181116i</v>
      </c>
      <c r="I1442" s="57" t="str">
        <f t="shared" si="407"/>
        <v>-4.0953161911235-3694.55314657836i</v>
      </c>
      <c r="K1442" s="57" t="str">
        <f t="shared" si="408"/>
        <v>0.00908695811628934-0.000183767538532431i</v>
      </c>
      <c r="L1442" s="57" t="str">
        <f t="shared" si="409"/>
        <v>0.00075-3.30244343890114i</v>
      </c>
      <c r="M1442" s="57" t="str">
        <f t="shared" si="410"/>
        <v>0.00075-0.520342978818457i</v>
      </c>
      <c r="N1442" s="57">
        <f t="shared" si="411"/>
        <v>92.641760471436953</v>
      </c>
      <c r="O1442" s="57">
        <f t="shared" si="412"/>
        <v>37.863742245260362</v>
      </c>
      <c r="P1442" s="371">
        <f t="shared" si="413"/>
        <v>37.863742245260362</v>
      </c>
      <c r="Q1442" s="371">
        <f t="shared" si="414"/>
        <v>-87.358239528563047</v>
      </c>
      <c r="R1442" s="12">
        <f t="shared" si="415"/>
        <v>92.641760471436953</v>
      </c>
      <c r="S1442" s="57">
        <f t="shared" si="416"/>
        <v>0.20080452806691707</v>
      </c>
      <c r="T1442" s="12">
        <f t="shared" si="399"/>
        <v>37.863742245260362</v>
      </c>
    </row>
    <row r="1443" spans="1:20" x14ac:dyDescent="0.3">
      <c r="A1443" s="57">
        <f t="shared" si="400"/>
        <v>1266.4864901945718</v>
      </c>
      <c r="B1443" s="12">
        <f t="shared" si="417"/>
        <v>201.56758527357135</v>
      </c>
      <c r="C1443" s="57" t="str">
        <f t="shared" si="401"/>
        <v>3.60414845053493-77.8181850205211i</v>
      </c>
      <c r="D1443" s="57" t="str">
        <f t="shared" si="402"/>
        <v>3.47083226774155-52.6409897154068i</v>
      </c>
      <c r="E1443" s="57" t="str">
        <f t="shared" si="403"/>
        <v>162.470201336242+0.120303228678927i</v>
      </c>
      <c r="F1443" s="57" t="str">
        <f t="shared" si="404"/>
        <v>3.07957902191761-987.971779128312i</v>
      </c>
      <c r="G1443" s="57" t="str">
        <f t="shared" si="405"/>
        <v>0.9999998189162-0.000425539383647073i</v>
      </c>
      <c r="H1443" s="57" t="str">
        <f t="shared" si="406"/>
        <v>550.231114175895-2.32739954163788i</v>
      </c>
      <c r="I1443" s="57" t="str">
        <f t="shared" si="407"/>
        <v>-4.09564382875987-3680.57907604509i</v>
      </c>
      <c r="K1443" s="57" t="str">
        <f t="shared" si="408"/>
        <v>0.0090869280458465-0.000184465205968571i</v>
      </c>
      <c r="L1443" s="57" t="str">
        <f t="shared" si="409"/>
        <v>0.00075-3.2899416605909i</v>
      </c>
      <c r="M1443" s="57" t="str">
        <f t="shared" si="410"/>
        <v>0.00075-0.51837316080739i</v>
      </c>
      <c r="N1443" s="57">
        <f t="shared" si="411"/>
        <v>92.65175845433815</v>
      </c>
      <c r="O1443" s="57">
        <f t="shared" si="412"/>
        <v>37.83092792698347</v>
      </c>
      <c r="P1443" s="371">
        <f t="shared" si="413"/>
        <v>37.83092792698347</v>
      </c>
      <c r="Q1443" s="371">
        <f t="shared" si="414"/>
        <v>-87.34824154566185</v>
      </c>
      <c r="R1443" s="12">
        <f t="shared" si="415"/>
        <v>92.65175845433815</v>
      </c>
      <c r="S1443" s="57">
        <f t="shared" si="416"/>
        <v>0.20156758527357135</v>
      </c>
      <c r="T1443" s="12">
        <f t="shared" si="399"/>
        <v>37.83092792698347</v>
      </c>
    </row>
    <row r="1444" spans="1:20" x14ac:dyDescent="0.3">
      <c r="A1444" s="57">
        <f t="shared" si="400"/>
        <v>1271.2991388573112</v>
      </c>
      <c r="B1444" s="12">
        <f t="shared" si="417"/>
        <v>202.33354209761092</v>
      </c>
      <c r="C1444" s="57" t="str">
        <f t="shared" si="401"/>
        <v>3.6041370913795-77.5241299352378i</v>
      </c>
      <c r="D1444" s="57" t="str">
        <f t="shared" si="402"/>
        <v>3.47083225962767-52.4417258010378i</v>
      </c>
      <c r="E1444" s="57" t="str">
        <f t="shared" si="403"/>
        <v>162.470206398614+0.120760511085849i</v>
      </c>
      <c r="F1444" s="57" t="str">
        <f t="shared" si="404"/>
        <v>3.07957901767133-984.231708614165i</v>
      </c>
      <c r="G1444" s="57" t="str">
        <f t="shared" si="405"/>
        <v>0.999999817537349-0.000427156432715948i</v>
      </c>
      <c r="H1444" s="57" t="str">
        <f t="shared" si="406"/>
        <v>550.232873493649-2.33629868056545i</v>
      </c>
      <c r="I1444" s="57" t="str">
        <f t="shared" si="407"/>
        <v>-4.09597396301119-3666.65795184607i</v>
      </c>
      <c r="K1444" s="57" t="str">
        <f t="shared" si="408"/>
        <v>0.00908689774664819-0.00018516551711645i</v>
      </c>
      <c r="L1444" s="57" t="str">
        <f t="shared" si="409"/>
        <v>0.00075-3.27748720919595i</v>
      </c>
      <c r="M1444" s="57" t="str">
        <f t="shared" si="410"/>
        <v>0.00075-0.516410799768269i</v>
      </c>
      <c r="N1444" s="57">
        <f t="shared" si="411"/>
        <v>92.661793965454152</v>
      </c>
      <c r="O1444" s="57">
        <f t="shared" si="412"/>
        <v>37.798114590039802</v>
      </c>
      <c r="P1444" s="371">
        <f t="shared" si="413"/>
        <v>37.798114590039802</v>
      </c>
      <c r="Q1444" s="371">
        <f t="shared" si="414"/>
        <v>-87.338206034545848</v>
      </c>
      <c r="R1444" s="12">
        <f t="shared" si="415"/>
        <v>92.661793965454152</v>
      </c>
      <c r="S1444" s="57">
        <f t="shared" si="416"/>
        <v>0.20233354209761092</v>
      </c>
      <c r="T1444" s="12">
        <f t="shared" si="399"/>
        <v>37.798114590039802</v>
      </c>
    </row>
    <row r="1445" spans="1:20" x14ac:dyDescent="0.3">
      <c r="A1445" s="57">
        <f t="shared" si="400"/>
        <v>1276.1300755849691</v>
      </c>
      <c r="B1445" s="12">
        <f t="shared" si="417"/>
        <v>203.10240955758184</v>
      </c>
      <c r="C1445" s="57" t="str">
        <f t="shared" si="401"/>
        <v>3.60412564581397-77.2311900568036i</v>
      </c>
      <c r="D1445" s="57" t="str">
        <f t="shared" si="402"/>
        <v>3.470832251452-52.2432162785002i</v>
      </c>
      <c r="E1445" s="57" t="str">
        <f t="shared" si="403"/>
        <v>162.470211499587+0.121219532653932i</v>
      </c>
      <c r="F1445" s="57" t="str">
        <f t="shared" si="404"/>
        <v>3.07957901339271-980.505796603576i</v>
      </c>
      <c r="G1445" s="57" t="str">
        <f t="shared" si="405"/>
        <v>0.999999816147998-0.000428779626564543i</v>
      </c>
      <c r="H1445" s="57" t="str">
        <f t="shared" si="406"/>
        <v>550.23464620016-2.3452322660993i</v>
      </c>
      <c r="I1445" s="57" t="str">
        <f t="shared" si="407"/>
        <v>-4.09630661291402-3652.78957372084i</v>
      </c>
      <c r="K1445" s="57" t="str">
        <f t="shared" si="408"/>
        <v>0.00908686721695595-0.000185868481937305i</v>
      </c>
      <c r="L1445" s="57" t="str">
        <f t="shared" si="409"/>
        <v>0.00075-3.26507990555484i</v>
      </c>
      <c r="M1445" s="57" t="str">
        <f t="shared" si="410"/>
        <v>0.00075-0.514455867471878i</v>
      </c>
      <c r="N1445" s="57">
        <f t="shared" si="411"/>
        <v>92.671867142113541</v>
      </c>
      <c r="O1445" s="57">
        <f t="shared" si="412"/>
        <v>37.765302241828685</v>
      </c>
      <c r="P1445" s="371">
        <f t="shared" si="413"/>
        <v>37.765302241828685</v>
      </c>
      <c r="Q1445" s="371">
        <f t="shared" si="414"/>
        <v>-87.328132857886459</v>
      </c>
      <c r="R1445" s="12">
        <f t="shared" si="415"/>
        <v>92.671867142113541</v>
      </c>
      <c r="S1445" s="57">
        <f t="shared" si="416"/>
        <v>0.20310240955758183</v>
      </c>
      <c r="T1445" s="12">
        <f t="shared" si="399"/>
        <v>37.765302241828685</v>
      </c>
    </row>
    <row r="1446" spans="1:20" x14ac:dyDescent="0.3">
      <c r="A1446" s="57">
        <f t="shared" si="400"/>
        <v>1280.9793698721919</v>
      </c>
      <c r="B1446" s="12">
        <f t="shared" si="417"/>
        <v>203.87419871390065</v>
      </c>
      <c r="C1446" s="57" t="str">
        <f t="shared" si="401"/>
        <v>3.60411411318166-76.9393611711368i</v>
      </c>
      <c r="D1446" s="57" t="str">
        <f t="shared" si="402"/>
        <v>3.47083224321409-52.0454582921683i</v>
      </c>
      <c r="E1446" s="57" t="str">
        <f t="shared" si="403"/>
        <v>162.470216639457+0.121680300008992i</v>
      </c>
      <c r="F1446" s="57" t="str">
        <f t="shared" si="404"/>
        <v>3.07957900908152-976.793989498055i</v>
      </c>
      <c r="G1446" s="57" t="str">
        <f t="shared" si="405"/>
        <v>0.999999814748068-0.000430408988542946i</v>
      </c>
      <c r="H1446" s="57" t="str">
        <f t="shared" si="406"/>
        <v>550.236432397267-2.35420043634958i</v>
      </c>
      <c r="I1446" s="57" t="str">
        <f t="shared" si="407"/>
        <v>-4.09664179765341-3638.97374216782i</v>
      </c>
      <c r="K1446" s="57" t="str">
        <f t="shared" si="408"/>
        <v>0.0090868364550179-0.000186574110429248i</v>
      </c>
      <c r="L1446" s="57" t="str">
        <f t="shared" si="409"/>
        <v>0.00075-3.25271957118434i</v>
      </c>
      <c r="M1446" s="57" t="str">
        <f t="shared" si="410"/>
        <v>0.00075-0.512508335795853i</v>
      </c>
      <c r="N1446" s="57">
        <f t="shared" si="411"/>
        <v>92.681978122106983</v>
      </c>
      <c r="O1446" s="57">
        <f t="shared" si="412"/>
        <v>37.732490889804573</v>
      </c>
      <c r="P1446" s="371">
        <f t="shared" si="413"/>
        <v>37.732490889804573</v>
      </c>
      <c r="Q1446" s="371">
        <f t="shared" si="414"/>
        <v>-87.318021877893017</v>
      </c>
      <c r="R1446" s="12">
        <f t="shared" si="415"/>
        <v>92.681978122106983</v>
      </c>
      <c r="S1446" s="57">
        <f t="shared" si="416"/>
        <v>0.20387419871390067</v>
      </c>
      <c r="T1446" s="12">
        <f t="shared" si="399"/>
        <v>37.732490889804573</v>
      </c>
    </row>
    <row r="1447" spans="1:20" x14ac:dyDescent="0.3">
      <c r="A1447" s="57">
        <f t="shared" si="400"/>
        <v>1285.8470914777063</v>
      </c>
      <c r="B1447" s="12">
        <f t="shared" si="417"/>
        <v>204.64892066901348</v>
      </c>
      <c r="C1447" s="57" t="str">
        <f t="shared" si="401"/>
        <v>3.60410249282088-76.6486390801364i</v>
      </c>
      <c r="D1447" s="57" t="str">
        <f t="shared" si="402"/>
        <v>3.47083223491343-51.8484489972264i</v>
      </c>
      <c r="E1447" s="57" t="str">
        <f t="shared" si="403"/>
        <v>162.470221818519+0.122142819802221i</v>
      </c>
      <c r="F1447" s="57" t="str">
        <f t="shared" si="404"/>
        <v>3.07957900473748-973.096233901999i</v>
      </c>
      <c r="G1447" s="57" t="str">
        <f t="shared" si="405"/>
        <v>0.999999813337479-0.00043204454208997i</v>
      </c>
      <c r="H1447" s="57" t="str">
        <f t="shared" si="406"/>
        <v>550.238232187571-2.36320333003346i</v>
      </c>
      <c r="I1447" s="57" t="str">
        <f t="shared" si="407"/>
        <v>-4.09697953655822-3625.21025844117i</v>
      </c>
      <c r="K1447" s="57" t="str">
        <f t="shared" si="408"/>
        <v>0.00908680545906912-0.000187282412627409i</v>
      </c>
      <c r="L1447" s="57" t="str">
        <f t="shared" si="409"/>
        <v>0.00075-3.2404060282769i</v>
      </c>
      <c r="M1447" s="57" t="str">
        <f t="shared" si="410"/>
        <v>0.00075-0.510568176724301i</v>
      </c>
      <c r="N1447" s="57">
        <f t="shared" si="411"/>
        <v>92.69212704368833</v>
      </c>
      <c r="O1447" s="57">
        <f t="shared" si="412"/>
        <v>37.699680541477477</v>
      </c>
      <c r="P1447" s="371">
        <f t="shared" si="413"/>
        <v>37.699680541477477</v>
      </c>
      <c r="Q1447" s="371">
        <f t="shared" si="414"/>
        <v>-87.30787295631167</v>
      </c>
      <c r="R1447" s="12">
        <f t="shared" si="415"/>
        <v>92.69212704368833</v>
      </c>
      <c r="S1447" s="57">
        <f t="shared" si="416"/>
        <v>0.20464892066901347</v>
      </c>
      <c r="T1447" s="12">
        <f t="shared" si="399"/>
        <v>37.699680541477477</v>
      </c>
    </row>
    <row r="1448" spans="1:20" x14ac:dyDescent="0.3">
      <c r="A1448" s="57">
        <f t="shared" si="400"/>
        <v>1290.7333104253216</v>
      </c>
      <c r="B1448" s="12">
        <f t="shared" si="417"/>
        <v>205.42658656755574</v>
      </c>
      <c r="C1448" s="57" t="str">
        <f t="shared" si="401"/>
        <v>3.60409078406495-76.3590196016239i</v>
      </c>
      <c r="D1448" s="57" t="str">
        <f t="shared" si="402"/>
        <v>3.47083222654959-51.6521855596305i</v>
      </c>
      <c r="E1448" s="57" t="str">
        <f t="shared" si="403"/>
        <v>162.470227037074+0.122607098710276i</v>
      </c>
      <c r="F1448" s="57" t="str">
        <f t="shared" si="404"/>
        <v>3.07957900036039-969.412476621969i</v>
      </c>
      <c r="G1448" s="57" t="str">
        <f t="shared" si="405"/>
        <v>0.999999811916149-0.000433686310733501i</v>
      </c>
      <c r="H1448" s="57" t="str">
        <f t="shared" si="406"/>
        <v>550.240045674468-2.37224108647939i</v>
      </c>
      <c r="I1448" s="57" t="str">
        <f t="shared" si="407"/>
        <v>-4.09731984910854-3611.49892454832i</v>
      </c>
      <c r="K1448" s="57" t="str">
        <f t="shared" si="408"/>
        <v>0.00908677422733101-0.000187993398604054i</v>
      </c>
      <c r="L1448" s="57" t="str">
        <f t="shared" si="409"/>
        <v>0.00075-3.22813909969804i</v>
      </c>
      <c r="M1448" s="57" t="str">
        <f t="shared" si="410"/>
        <v>0.00075-0.50863536234738i</v>
      </c>
      <c r="N1448" s="57">
        <f t="shared" si="411"/>
        <v>92.702314045575619</v>
      </c>
      <c r="O1448" s="57">
        <f t="shared" si="412"/>
        <v>37.666871204413596</v>
      </c>
      <c r="P1448" s="371">
        <f t="shared" si="413"/>
        <v>37.666871204413596</v>
      </c>
      <c r="Q1448" s="371">
        <f t="shared" si="414"/>
        <v>-87.297685954424381</v>
      </c>
      <c r="R1448" s="12">
        <f t="shared" si="415"/>
        <v>92.702314045575619</v>
      </c>
      <c r="S1448" s="57">
        <f t="shared" si="416"/>
        <v>0.20542658656755575</v>
      </c>
      <c r="T1448" s="12">
        <f t="shared" si="399"/>
        <v>37.666871204413596</v>
      </c>
    </row>
    <row r="1449" spans="1:20" x14ac:dyDescent="0.3">
      <c r="A1449" s="57">
        <f t="shared" si="400"/>
        <v>1295.6380970049379</v>
      </c>
      <c r="B1449" s="12">
        <f t="shared" si="417"/>
        <v>206.20720759651246</v>
      </c>
      <c r="C1449" s="57" t="str">
        <f t="shared" si="401"/>
        <v>3.60407898624213-76.0704985692804i</v>
      </c>
      <c r="D1449" s="57" t="str">
        <f t="shared" si="402"/>
        <v>3.47083221812204-51.4566651560643i</v>
      </c>
      <c r="E1449" s="57" t="str">
        <f t="shared" si="403"/>
        <v>162.470232295422+0.12307314343539i</v>
      </c>
      <c r="F1449" s="57" t="str">
        <f t="shared" si="404"/>
        <v>3.07957899594996-965.742664665863i</v>
      </c>
      <c r="G1449" s="57" t="str">
        <f t="shared" si="405"/>
        <v>0.999999810483996-0.000435334318090823i</v>
      </c>
      <c r="H1449" s="57" t="str">
        <f t="shared" si="406"/>
        <v>550.241872962121-2.38131384562916i</v>
      </c>
      <c r="I1449" s="57" t="str">
        <f t="shared" si="407"/>
        <v>-4.09766275492916-3597.83954324662i</v>
      </c>
      <c r="K1449" s="57" t="str">
        <f t="shared" si="408"/>
        <v>0.00908674275801181-0.000188707078468725i</v>
      </c>
      <c r="L1449" s="57" t="str">
        <f t="shared" si="409"/>
        <v>0.00075-3.2159186089839i</v>
      </c>
      <c r="M1449" s="57" t="str">
        <f t="shared" si="410"/>
        <v>0.00075-0.506709864860909i</v>
      </c>
      <c r="N1449" s="57">
        <f t="shared" si="411"/>
        <v>92.712539266952191</v>
      </c>
      <c r="O1449" s="57">
        <f t="shared" si="412"/>
        <v>37.634062886235434</v>
      </c>
      <c r="P1449" s="371">
        <f t="shared" si="413"/>
        <v>37.634062886235434</v>
      </c>
      <c r="Q1449" s="371">
        <f t="shared" si="414"/>
        <v>-87.287460733047809</v>
      </c>
      <c r="R1449" s="12">
        <f t="shared" si="415"/>
        <v>92.712539266952191</v>
      </c>
      <c r="S1449" s="57">
        <f t="shared" si="416"/>
        <v>0.20620720759651245</v>
      </c>
      <c r="T1449" s="12">
        <f t="shared" si="399"/>
        <v>37.634062886235434</v>
      </c>
    </row>
    <row r="1450" spans="1:20" x14ac:dyDescent="0.3">
      <c r="A1450" s="57">
        <f t="shared" si="400"/>
        <v>1300.5615217735567</v>
      </c>
      <c r="B1450" s="12">
        <f t="shared" si="417"/>
        <v>206.99079498537921</v>
      </c>
      <c r="C1450" s="57" t="str">
        <f t="shared" si="401"/>
        <v>3.60406709867556-75.7830718325883i</v>
      </c>
      <c r="D1450" s="57" t="str">
        <f t="shared" si="402"/>
        <v>3.47083220963034-51.2618849739016i</v>
      </c>
      <c r="E1450" s="57" t="str">
        <f t="shared" si="403"/>
        <v>162.470237593867+0.123540960705461i</v>
      </c>
      <c r="F1450" s="57" t="str">
        <f t="shared" si="404"/>
        <v>3.07957899150594-962.086745242213i</v>
      </c>
      <c r="G1450" s="57" t="str">
        <f t="shared" si="405"/>
        <v>0.999999809040938-0.000436988587868968i</v>
      </c>
      <c r="H1450" s="57" t="str">
        <f t="shared" si="406"/>
        <v>550.2437141555-2.39042174804232i</v>
      </c>
      <c r="I1450" s="57" t="str">
        <f t="shared" si="407"/>
        <v>-4.0980082737978-3584.23191804098i</v>
      </c>
      <c r="K1450" s="57" t="str">
        <f t="shared" si="408"/>
        <v>0.00908671104930587-0.000189423462368364i</v>
      </c>
      <c r="L1450" s="57" t="str">
        <f t="shared" si="409"/>
        <v>0.00075-3.20374438033861i</v>
      </c>
      <c r="M1450" s="57" t="str">
        <f t="shared" si="410"/>
        <v>0.00075-0.504791656565958i</v>
      </c>
      <c r="N1450" s="57">
        <f t="shared" si="411"/>
        <v>92.722802847467804</v>
      </c>
      <c r="O1450" s="57">
        <f t="shared" si="412"/>
        <v>37.60125559462238</v>
      </c>
      <c r="P1450" s="371">
        <f t="shared" si="413"/>
        <v>37.60125559462238</v>
      </c>
      <c r="Q1450" s="371">
        <f t="shared" si="414"/>
        <v>-87.277197152532196</v>
      </c>
      <c r="R1450" s="12">
        <f t="shared" si="415"/>
        <v>92.722802847467804</v>
      </c>
      <c r="S1450" s="57">
        <f t="shared" si="416"/>
        <v>0.2069907949853792</v>
      </c>
      <c r="T1450" s="12">
        <f t="shared" si="399"/>
        <v>37.60125559462238</v>
      </c>
    </row>
    <row r="1451" spans="1:20" x14ac:dyDescent="0.3">
      <c r="A1451" s="57">
        <f t="shared" si="400"/>
        <v>1305.5036555562961</v>
      </c>
      <c r="B1451" s="12">
        <f t="shared" si="417"/>
        <v>207.77736000632365</v>
      </c>
      <c r="C1451" s="57" t="str">
        <f t="shared" si="401"/>
        <v>3.60405512068331-75.4967352567733i</v>
      </c>
      <c r="D1451" s="57" t="str">
        <f t="shared" si="402"/>
        <v>3.47083220107397-51.0678422111641i</v>
      </c>
      <c r="E1451" s="57" t="str">
        <f t="shared" si="403"/>
        <v>162.470242932717+0.124010557274158i</v>
      </c>
      <c r="F1451" s="57" t="str">
        <f t="shared" si="404"/>
        <v>3.07957898702809-958.44466575939i</v>
      </c>
      <c r="G1451" s="57" t="str">
        <f t="shared" si="405"/>
        <v>0.999999807586892-0.000438649143865054i</v>
      </c>
      <c r="H1451" s="57" t="str">
        <f t="shared" si="406"/>
        <v>550.245569360362-2.39956493489879i</v>
      </c>
      <c r="I1451" s="57" t="str">
        <f t="shared" si="407"/>
        <v>-4.09835642564167-3570.67585318072i</v>
      </c>
      <c r="K1451" s="57" t="str">
        <f t="shared" si="408"/>
        <v>0.00908667909939406-0.000190142560487445i</v>
      </c>
      <c r="L1451" s="57" t="str">
        <f t="shared" si="409"/>
        <v>0.00075-3.19161623863181i</v>
      </c>
      <c r="M1451" s="57" t="str">
        <f t="shared" si="410"/>
        <v>0.00075-0.502880709868458i</v>
      </c>
      <c r="N1451" s="57">
        <f t="shared" si="411"/>
        <v>92.733104927239566</v>
      </c>
      <c r="O1451" s="57">
        <f t="shared" si="412"/>
        <v>37.568449337311343</v>
      </c>
      <c r="P1451" s="371">
        <f t="shared" si="413"/>
        <v>37.568449337311343</v>
      </c>
      <c r="Q1451" s="371">
        <f t="shared" si="414"/>
        <v>-87.266895072760434</v>
      </c>
      <c r="R1451" s="12">
        <f t="shared" si="415"/>
        <v>92.733104927239566</v>
      </c>
      <c r="S1451" s="57">
        <f t="shared" si="416"/>
        <v>0.20777736000632366</v>
      </c>
      <c r="T1451" s="12">
        <f t="shared" si="399"/>
        <v>37.568449337311343</v>
      </c>
    </row>
    <row r="1452" spans="1:20" x14ac:dyDescent="0.3">
      <c r="A1452" s="57">
        <f t="shared" si="400"/>
        <v>1310.46456944741</v>
      </c>
      <c r="B1452" s="12">
        <f t="shared" si="417"/>
        <v>208.56691397434767</v>
      </c>
      <c r="C1452" s="57" t="str">
        <f t="shared" si="401"/>
        <v>3.60404305157819-75.2114847227401i</v>
      </c>
      <c r="D1452" s="57" t="str">
        <f t="shared" si="402"/>
        <v>3.47083219245246-50.8745340764817i</v>
      </c>
      <c r="E1452" s="57" t="str">
        <f t="shared" si="403"/>
        <v>162.470248312279+0.124481939921021i</v>
      </c>
      <c r="F1452" s="57" t="str">
        <f t="shared" si="404"/>
        <v>3.07957898251616-954.816373824861i</v>
      </c>
      <c r="G1452" s="57" t="str">
        <f t="shared" si="405"/>
        <v>0.999999806121774-0.000440316009966626i</v>
      </c>
      <c r="H1452" s="57" t="str">
        <f t="shared" si="406"/>
        <v>550.247438683276-2.40874354800264i</v>
      </c>
      <c r="I1452" s="57" t="str">
        <f t="shared" si="407"/>
        <v>-4.09870723054125-3557.17115365695i</v>
      </c>
      <c r="K1452" s="57" t="str">
        <f t="shared" si="408"/>
        <v>0.0090866469064433-0.000190864383048105i</v>
      </c>
      <c r="L1452" s="57" t="str">
        <f t="shared" si="409"/>
        <v>0.00075-3.17953400939611i</v>
      </c>
      <c r="M1452" s="57" t="str">
        <f t="shared" si="410"/>
        <v>0.00075-0.5009769972788i</v>
      </c>
      <c r="N1452" s="57">
        <f t="shared" si="411"/>
        <v>92.743445646853189</v>
      </c>
      <c r="O1452" s="57">
        <f t="shared" si="412"/>
        <v>37.535644122096606</v>
      </c>
      <c r="P1452" s="371">
        <f t="shared" si="413"/>
        <v>37.535644122096606</v>
      </c>
      <c r="Q1452" s="371">
        <f t="shared" si="414"/>
        <v>-87.256554353146811</v>
      </c>
      <c r="R1452" s="12">
        <f t="shared" si="415"/>
        <v>92.743445646853189</v>
      </c>
      <c r="S1452" s="57">
        <f t="shared" si="416"/>
        <v>0.20856691397434768</v>
      </c>
      <c r="T1452" s="12">
        <f t="shared" ref="T1452:T1515" si="418">P1452</f>
        <v>37.535644122096606</v>
      </c>
    </row>
    <row r="1453" spans="1:20" x14ac:dyDescent="0.3">
      <c r="A1453" s="57">
        <f t="shared" ref="A1453:A1516" si="419">2*PI()*B1453</f>
        <v>1315.4443348113102</v>
      </c>
      <c r="B1453" s="12">
        <f t="shared" si="417"/>
        <v>209.3594682474502</v>
      </c>
      <c r="C1453" s="57" t="str">
        <f t="shared" ref="C1453:C1516" si="420">IMPRODUCT(D1453,E1453,$C$40,,K1453,$C$41)</f>
        <v>3.6040308906679-74.9273161270178i</v>
      </c>
      <c r="D1453" s="57" t="str">
        <f t="shared" ref="D1453:D1516" si="421">IMDIV(IMPRODUCT($C$37,$C$38,COMPLEX(1,A1453/$C$38)),IMSUM(-1*A1453*A1453/$C$39,COMPLEX(0,1*A1453)))</f>
        <v>3.4708321837653-50.6819577890515i</v>
      </c>
      <c r="E1453" s="57" t="str">
        <f t="shared" ref="E1453:E1516" si="422">IMDIV(IMPRODUCT(IMSUM(F1453,G1453),$C$29,H1453),IMSUM(1,I1453))</f>
        <v>162.470253732865+0.124955115451559i</v>
      </c>
      <c r="F1453" s="57" t="str">
        <f t="shared" ref="F1453:F1516" si="423">IMDIV(IMPRODUCT($C$14,$C$15,COMPLEX(1,A1453/$C$15)),IMSUM(-1*A1453*A1453/$C$16,COMPLEX(0,A1453)))</f>
        <v>3.07957897796985-951.201817244421i</v>
      </c>
      <c r="G1453" s="57" t="str">
        <f t="shared" ref="G1453:G1516" si="424">IMDIV(1,COMPLEX(1,A1453*$C$9*$C$10))</f>
        <v>0.9999998046455-0.000441989210152002i</v>
      </c>
      <c r="H1453" s="57" t="str">
        <f t="shared" ref="H1453:H1516" si="425">IMDIV($C$3,IMSUM(K1453,COMPLEX(0,$C$28*A1453)))</f>
        <v>550.24932223161-2.41795772978491i</v>
      </c>
      <c r="I1453" s="57" t="str">
        <f t="shared" ref="I1453:I1516" si="426">IMPRODUCT(F1453,$C$29,H1453,$C$31)</f>
        <v>-4.0990607087283-3543.71762519957i</v>
      </c>
      <c r="K1453" s="57" t="str">
        <f t="shared" ref="K1453:K1516" si="427">IF($C$26&lt;=0,IMDIV(1,IMSUM(IMDIV(1,L1453),1/$C$18)),IMDIV(1,IMSUM(IMDIV(1,L1453),1/$C$18,IMDIV(1,M1453))))</f>
        <v>0.00908661446860677-0.00019158894031028i</v>
      </c>
      <c r="L1453" s="57" t="str">
        <f t="shared" ref="L1453:L1516" si="428">IMSUM($C$21/$C$22,IMDIV(1,COMPLEX(0,$C$20*$C$22*A1453)))</f>
        <v>0.00075-3.16749751882458i</v>
      </c>
      <c r="M1453" s="57" t="str">
        <f t="shared" ref="M1453:M1516" si="429">IMSUM($C$25/$C$26,IMDIV(1,COMPLEX(0,$C$24*$C$26*A1453)))</f>
        <v>0.00075-0.499080491411434i</v>
      </c>
      <c r="N1453" s="57">
        <f t="shared" ref="N1453:N1516" si="430">ABS(R1453)</f>
        <v>92.753825147363926</v>
      </c>
      <c r="O1453" s="57">
        <f t="shared" ref="O1453:O1516" si="431">ABS(P1453)</f>
        <v>37.502839956830776</v>
      </c>
      <c r="P1453" s="371">
        <f t="shared" ref="P1453:P1516" si="432">20*LOG10(IMABS(C1453))</f>
        <v>37.502839956830776</v>
      </c>
      <c r="Q1453" s="371">
        <f t="shared" ref="Q1453:Q1516" si="433">IMARGUMENT(C1453)*180/PI()</f>
        <v>-87.246174852636074</v>
      </c>
      <c r="R1453" s="12">
        <f t="shared" ref="R1453:R1516" si="434">IF(Q1453&lt;0,Q1453+180,Q1453-180)</f>
        <v>92.753825147363926</v>
      </c>
      <c r="S1453" s="57">
        <f t="shared" ref="S1453:S1516" si="435">B1453/1000</f>
        <v>0.20935946824745019</v>
      </c>
      <c r="T1453" s="12">
        <f t="shared" si="418"/>
        <v>37.502839956830776</v>
      </c>
    </row>
    <row r="1454" spans="1:20" x14ac:dyDescent="0.3">
      <c r="A1454" s="57">
        <f t="shared" si="419"/>
        <v>1320.4430232835932</v>
      </c>
      <c r="B1454" s="12">
        <f t="shared" ref="B1454:B1517" si="436">B1453*(1+B$42)</f>
        <v>210.15503422679052</v>
      </c>
      <c r="C1454" s="57" t="str">
        <f t="shared" si="420"/>
        <v>3.60401863725477-74.6442253816973i</v>
      </c>
      <c r="D1454" s="57" t="str">
        <f t="shared" si="421"/>
        <v>3.47083217501199-50.4901105785993i</v>
      </c>
      <c r="E1454" s="57" t="str">
        <f t="shared" si="422"/>
        <v>162.470259194786+0.125430090697347i</v>
      </c>
      <c r="F1454" s="57" t="str">
        <f t="shared" si="423"/>
        <v>3.07957897338894-947.600944021465i</v>
      </c>
      <c r="G1454" s="57" t="str">
        <f t="shared" si="424"/>
        <v>0.999999803157985-0.000443668768490616i</v>
      </c>
      <c r="H1454" s="57" t="str">
        <f t="shared" si="425"/>
        <v>550.251220113556-2.42720762330772i</v>
      </c>
      <c r="I1454" s="57" t="str">
        <f t="shared" si="426"/>
        <v>-4.09941688059104-3530.3150742747i</v>
      </c>
      <c r="K1454" s="57" t="str">
        <f t="shared" si="427"/>
        <v>0.0090865817840235-0.000192316242571825i</v>
      </c>
      <c r="L1454" s="57" t="str">
        <f t="shared" si="428"/>
        <v>0.00075-3.15550659376826i</v>
      </c>
      <c r="M1454" s="57" t="str">
        <f t="shared" si="429"/>
        <v>0.00075-0.497191164984494i</v>
      </c>
      <c r="N1454" s="57">
        <f t="shared" si="430"/>
        <v>92.764243570297666</v>
      </c>
      <c r="O1454" s="57">
        <f t="shared" si="431"/>
        <v>37.470036849424815</v>
      </c>
      <c r="P1454" s="371">
        <f t="shared" si="432"/>
        <v>37.470036849424815</v>
      </c>
      <c r="Q1454" s="371">
        <f t="shared" si="433"/>
        <v>-87.235756429702334</v>
      </c>
      <c r="R1454" s="12">
        <f t="shared" si="434"/>
        <v>92.764243570297666</v>
      </c>
      <c r="S1454" s="57">
        <f t="shared" si="435"/>
        <v>0.21015503422679052</v>
      </c>
      <c r="T1454" s="12">
        <f t="shared" si="418"/>
        <v>37.470036849424815</v>
      </c>
    </row>
    <row r="1455" spans="1:20" x14ac:dyDescent="0.3">
      <c r="A1455" s="57">
        <f t="shared" si="419"/>
        <v>1325.4607067720708</v>
      </c>
      <c r="B1455" s="12">
        <f t="shared" si="436"/>
        <v>210.95362335685232</v>
      </c>
      <c r="C1455" s="57" t="str">
        <f t="shared" si="420"/>
        <v>3.60400629063593-74.3622084143762i</v>
      </c>
      <c r="D1455" s="57" t="str">
        <f t="shared" si="421"/>
        <v>3.47083216619202-50.2989896853383i</v>
      </c>
      <c r="E1455" s="57" t="str">
        <f t="shared" si="422"/>
        <v>162.47026469836+0.12590687251614i</v>
      </c>
      <c r="F1455" s="57" t="str">
        <f t="shared" si="423"/>
        <v>3.07957896877313-944.013702356219i</v>
      </c>
      <c r="G1455" s="57" t="str">
        <f t="shared" si="424"/>
        <v>0.999999801659144-0.000445354709143364i</v>
      </c>
      <c r="H1455" s="57" t="str">
        <f t="shared" si="425"/>
        <v>550.253132438123-2.43649337226722i</v>
      </c>
      <c r="I1455" s="57" t="str">
        <f t="shared" si="426"/>
        <v>-4.09977576667285-3516.9633080817i</v>
      </c>
      <c r="K1455" s="57" t="str">
        <f t="shared" si="427"/>
        <v>0.00908654885081849-0.000193046300168659i</v>
      </c>
      <c r="L1455" s="57" t="str">
        <f t="shared" si="428"/>
        <v>0.00075-3.14356106173367i</v>
      </c>
      <c r="M1455" s="57" t="str">
        <f t="shared" si="429"/>
        <v>0.00075-0.49530899081938i</v>
      </c>
      <c r="N1455" s="57">
        <f t="shared" si="430"/>
        <v>92.774701057651953</v>
      </c>
      <c r="O1455" s="57">
        <f t="shared" si="431"/>
        <v>37.437234807848874</v>
      </c>
      <c r="P1455" s="371">
        <f t="shared" si="432"/>
        <v>37.437234807848874</v>
      </c>
      <c r="Q1455" s="371">
        <f t="shared" si="433"/>
        <v>-87.225298942348047</v>
      </c>
      <c r="R1455" s="12">
        <f t="shared" si="434"/>
        <v>92.774701057651953</v>
      </c>
      <c r="S1455" s="57">
        <f t="shared" si="435"/>
        <v>0.21095362335685233</v>
      </c>
      <c r="T1455" s="12">
        <f t="shared" si="418"/>
        <v>37.437234807848874</v>
      </c>
    </row>
    <row r="1456" spans="1:20" x14ac:dyDescent="0.3">
      <c r="A1456" s="57">
        <f t="shared" si="419"/>
        <v>1330.4974574578048</v>
      </c>
      <c r="B1456" s="12">
        <f t="shared" si="436"/>
        <v>211.75524712560835</v>
      </c>
      <c r="C1456" s="57" t="str">
        <f t="shared" si="420"/>
        <v>3.6039938501032-74.081261168097i</v>
      </c>
      <c r="D1456" s="57" t="str">
        <f t="shared" si="421"/>
        <v>3.47083215730491-50.1085923599306i</v>
      </c>
      <c r="E1456" s="57" t="str">
        <f t="shared" si="422"/>
        <v>162.470270243905+0.126385467791966i</v>
      </c>
      <c r="F1456" s="57" t="str">
        <f t="shared" si="423"/>
        <v>3.07957896412218-940.440040645013i</v>
      </c>
      <c r="G1456" s="57" t="str">
        <f t="shared" si="424"/>
        <v>0.999999800148889-0.000447047056362953i</v>
      </c>
      <c r="H1456" s="57" t="str">
        <f t="shared" si="425"/>
        <v>550.255059315158-2.44581512099754i</v>
      </c>
      <c r="I1456" s="57" t="str">
        <f t="shared" si="426"/>
        <v>-4.10013738767613-3503.66213455059i</v>
      </c>
      <c r="K1456" s="57" t="str">
        <f t="shared" si="427"/>
        <v>0.00908651566710241-0.000193779123474884i</v>
      </c>
      <c r="L1456" s="57" t="str">
        <f t="shared" si="428"/>
        <v>0.00075-3.13166075088032i</v>
      </c>
      <c r="M1456" s="57" t="str">
        <f t="shared" si="429"/>
        <v>0.00075-0.493433941840386i</v>
      </c>
      <c r="N1456" s="57">
        <f t="shared" si="430"/>
        <v>92.785197751897144</v>
      </c>
      <c r="O1456" s="57">
        <f t="shared" si="431"/>
        <v>37.40443384013237</v>
      </c>
      <c r="P1456" s="371">
        <f t="shared" si="432"/>
        <v>37.40443384013237</v>
      </c>
      <c r="Q1456" s="371">
        <f t="shared" si="433"/>
        <v>-87.214802248102856</v>
      </c>
      <c r="R1456" s="12">
        <f t="shared" si="434"/>
        <v>92.785197751897144</v>
      </c>
      <c r="S1456" s="57">
        <f t="shared" si="435"/>
        <v>0.21175524712560834</v>
      </c>
      <c r="T1456" s="12">
        <f t="shared" si="418"/>
        <v>37.40443384013237</v>
      </c>
    </row>
    <row r="1457" spans="1:20" x14ac:dyDescent="0.3">
      <c r="A1457" s="57">
        <f t="shared" si="419"/>
        <v>1335.5533477961444</v>
      </c>
      <c r="B1457" s="12">
        <f t="shared" si="436"/>
        <v>212.55991706468566</v>
      </c>
      <c r="C1457" s="57" t="str">
        <f t="shared" si="420"/>
        <v>3.60398131494292-73.8013796012899i</v>
      </c>
      <c r="D1457" s="57" t="str">
        <f t="shared" si="421"/>
        <v>3.47083214835011-49.9189158634464i</v>
      </c>
      <c r="E1457" s="57" t="str">
        <f t="shared" si="422"/>
        <v>162.470275831741+0.126865883435227i</v>
      </c>
      <c r="F1457" s="57" t="str">
        <f t="shared" si="423"/>
        <v>3.07957895943583-936.879907479517i</v>
      </c>
      <c r="G1457" s="57" t="str">
        <f t="shared" si="424"/>
        <v>0.999999798627136-0.000448745834494253i</v>
      </c>
      <c r="H1457" s="57" t="str">
        <f t="shared" si="425"/>
        <v>550.257000855328-2.45517301447315i</v>
      </c>
      <c r="I1457" s="57" t="str">
        <f t="shared" si="426"/>
        <v>-4.10050176445684-3490.41136233904i</v>
      </c>
      <c r="K1457" s="57" t="str">
        <f t="shared" si="427"/>
        <v>0.00908648223097175-0.000194514722902934i</v>
      </c>
      <c r="L1457" s="57" t="str">
        <f t="shared" si="428"/>
        <v>0.00075-3.11980549001825i</v>
      </c>
      <c r="M1457" s="57" t="str">
        <f t="shared" si="429"/>
        <v>0.00075-0.491565991074304i</v>
      </c>
      <c r="N1457" s="57">
        <f t="shared" si="430"/>
        <v>92.79573379597727</v>
      </c>
      <c r="O1457" s="57">
        <f t="shared" si="431"/>
        <v>37.371633954364533</v>
      </c>
      <c r="P1457" s="371">
        <f t="shared" si="432"/>
        <v>37.371633954364533</v>
      </c>
      <c r="Q1457" s="371">
        <f t="shared" si="433"/>
        <v>-87.20426620402273</v>
      </c>
      <c r="R1457" s="12">
        <f t="shared" si="434"/>
        <v>92.79573379597727</v>
      </c>
      <c r="S1457" s="57">
        <f t="shared" si="435"/>
        <v>0.21255991706468566</v>
      </c>
      <c r="T1457" s="12">
        <f t="shared" si="418"/>
        <v>37.371633954364533</v>
      </c>
    </row>
    <row r="1458" spans="1:20" x14ac:dyDescent="0.3">
      <c r="A1458" s="57">
        <f t="shared" si="419"/>
        <v>1340.6284505177698</v>
      </c>
      <c r="B1458" s="12">
        <f t="shared" si="436"/>
        <v>213.36764474953148</v>
      </c>
      <c r="C1458" s="57" t="str">
        <f t="shared" si="420"/>
        <v>3.60396868443608-73.5225596877148i</v>
      </c>
      <c r="D1458" s="57" t="str">
        <f t="shared" si="421"/>
        <v>3.47083213932711-49.7299574673257i</v>
      </c>
      <c r="E1458" s="57" t="str">
        <f t="shared" si="422"/>
        <v>162.47028146219+0.127348126382803i</v>
      </c>
      <c r="F1458" s="57" t="str">
        <f t="shared" si="423"/>
        <v>3.07957895471378-933.333251646021i</v>
      </c>
      <c r="G1458" s="57" t="str">
        <f t="shared" si="424"/>
        <v>0.999999797093794-0.000450451067974635i</v>
      </c>
      <c r="H1458" s="57" t="str">
        <f t="shared" si="425"/>
        <v>550.258957170147-2.4645671983137i</v>
      </c>
      <c r="I1458" s="57" t="str">
        <f t="shared" si="426"/>
        <v>-4.10086891803426-3477.21080082984i</v>
      </c>
      <c r="K1458" s="57" t="str">
        <f t="shared" si="427"/>
        <v>0.00908644854050851-0.000195253108903695i</v>
      </c>
      <c r="L1458" s="57" t="str">
        <f t="shared" si="428"/>
        <v>0.00075-3.10799510860555i</v>
      </c>
      <c r="M1458" s="57" t="str">
        <f t="shared" si="429"/>
        <v>0.00075-0.489705111650033i</v>
      </c>
      <c r="N1458" s="57">
        <f t="shared" si="430"/>
        <v>92.806309333311219</v>
      </c>
      <c r="O1458" s="57">
        <f t="shared" si="431"/>
        <v>37.338835158694884</v>
      </c>
      <c r="P1458" s="371">
        <f t="shared" si="432"/>
        <v>37.338835158694884</v>
      </c>
      <c r="Q1458" s="371">
        <f t="shared" si="433"/>
        <v>-87.193690666688781</v>
      </c>
      <c r="R1458" s="12">
        <f t="shared" si="434"/>
        <v>92.806309333311219</v>
      </c>
      <c r="S1458" s="57">
        <f t="shared" si="435"/>
        <v>0.21336764474953149</v>
      </c>
      <c r="T1458" s="12">
        <f t="shared" si="418"/>
        <v>37.338835158694884</v>
      </c>
    </row>
    <row r="1459" spans="1:20" x14ac:dyDescent="0.3">
      <c r="A1459" s="57">
        <f t="shared" si="419"/>
        <v>1345.7228386297372</v>
      </c>
      <c r="B1459" s="12">
        <f t="shared" si="436"/>
        <v>214.1784417995797</v>
      </c>
      <c r="C1459" s="57" t="str">
        <f t="shared" si="420"/>
        <v>3.60395595785826-73.2447974164035i</v>
      </c>
      <c r="D1459" s="57" t="str">
        <f t="shared" si="421"/>
        <v>3.47083213023542-49.5417144533388i</v>
      </c>
      <c r="E1459" s="57" t="str">
        <f t="shared" si="422"/>
        <v>162.470287135579+0.127832203598165i</v>
      </c>
      <c r="F1459" s="57" t="str">
        <f t="shared" si="423"/>
        <v>3.07957894995576-929.800022124694i</v>
      </c>
      <c r="G1459" s="57" t="str">
        <f t="shared" si="424"/>
        <v>0.999999795548777-0.00045216278133434i</v>
      </c>
      <c r="H1459" s="57" t="str">
        <f t="shared" si="425"/>
        <v>550.260928371985-2.47399781878683i</v>
      </c>
      <c r="I1459" s="57" t="str">
        <f t="shared" si="426"/>
        <v>-4.10123886958724-3464.06026012811i</v>
      </c>
      <c r="K1459" s="57" t="str">
        <f t="shared" si="427"/>
        <v>0.00908641459378002-0.00019599429196664i</v>
      </c>
      <c r="L1459" s="57" t="str">
        <f t="shared" si="428"/>
        <v>0.00075-3.09622943674592i</v>
      </c>
      <c r="M1459" s="57" t="str">
        <f t="shared" si="429"/>
        <v>0.00075-0.4878512767982i</v>
      </c>
      <c r="N1459" s="57">
        <f t="shared" si="430"/>
        <v>92.816924507793829</v>
      </c>
      <c r="O1459" s="57">
        <f t="shared" si="431"/>
        <v>37.306037461333673</v>
      </c>
      <c r="P1459" s="371">
        <f t="shared" si="432"/>
        <v>37.306037461333673</v>
      </c>
      <c r="Q1459" s="371">
        <f t="shared" si="433"/>
        <v>-87.183075492206171</v>
      </c>
      <c r="R1459" s="12">
        <f t="shared" si="434"/>
        <v>92.816924507793829</v>
      </c>
      <c r="S1459" s="57">
        <f t="shared" si="435"/>
        <v>0.21417844179957971</v>
      </c>
      <c r="T1459" s="12">
        <f t="shared" si="418"/>
        <v>37.306037461333673</v>
      </c>
    </row>
    <row r="1460" spans="1:20" x14ac:dyDescent="0.3">
      <c r="A1460" s="57">
        <f t="shared" si="419"/>
        <v>1350.8365854165304</v>
      </c>
      <c r="B1460" s="12">
        <f t="shared" si="436"/>
        <v>214.9923198784181</v>
      </c>
      <c r="C1460" s="57" t="str">
        <f t="shared" si="420"/>
        <v>3.60394313447956-72.9680887916034i</v>
      </c>
      <c r="D1460" s="57" t="str">
        <f t="shared" si="421"/>
        <v>3.47083212107452-49.3541841135467i</v>
      </c>
      <c r="E1460" s="57" t="str">
        <f t="shared" si="422"/>
        <v>162.470292852236+0.128318122071458i</v>
      </c>
      <c r="F1460" s="57" t="str">
        <f t="shared" si="423"/>
        <v>3.07957894516154-926.280168088845i</v>
      </c>
      <c r="G1460" s="57" t="str">
        <f t="shared" si="424"/>
        <v>0.999999793991996-0.000453880999196816i</v>
      </c>
      <c r="H1460" s="57" t="str">
        <f t="shared" si="425"/>
        <v>550.262914574043-2.48346502281132i</v>
      </c>
      <c r="I1460" s="57" t="str">
        <f t="shared" si="426"/>
        <v>-4.1016116404535-3450.9595510584i</v>
      </c>
      <c r="K1460" s="57" t="str">
        <f t="shared" si="427"/>
        <v>0.00908638038883927-0.000196738282619975i</v>
      </c>
      <c r="L1460" s="57" t="str">
        <f t="shared" si="428"/>
        <v>0.00075-3.08450830518621i</v>
      </c>
      <c r="M1460" s="57" t="str">
        <f t="shared" si="429"/>
        <v>0.00075-0.486004459850768i</v>
      </c>
      <c r="N1460" s="57">
        <f t="shared" si="430"/>
        <v>92.827579463796681</v>
      </c>
      <c r="O1460" s="57">
        <f t="shared" si="431"/>
        <v>37.273240870552485</v>
      </c>
      <c r="P1460" s="371">
        <f t="shared" si="432"/>
        <v>37.273240870552485</v>
      </c>
      <c r="Q1460" s="371">
        <f t="shared" si="433"/>
        <v>-87.172420536203319</v>
      </c>
      <c r="R1460" s="12">
        <f t="shared" si="434"/>
        <v>92.827579463796681</v>
      </c>
      <c r="S1460" s="57">
        <f t="shared" si="435"/>
        <v>0.2149923198784181</v>
      </c>
      <c r="T1460" s="12">
        <f t="shared" si="418"/>
        <v>37.273240870552485</v>
      </c>
    </row>
    <row r="1461" spans="1:20" x14ac:dyDescent="0.3">
      <c r="A1461" s="57">
        <f t="shared" si="419"/>
        <v>1355.9697644411131</v>
      </c>
      <c r="B1461" s="12">
        <f t="shared" si="436"/>
        <v>215.80929069395609</v>
      </c>
      <c r="C1461" s="57" t="str">
        <f t="shared" si="420"/>
        <v>3.60393021356438-72.6924298327144i</v>
      </c>
      <c r="D1461" s="57" t="str">
        <f t="shared" si="421"/>
        <v>3.47083211184385-49.1673637502624i</v>
      </c>
      <c r="E1461" s="57" t="str">
        <f t="shared" si="422"/>
        <v>162.47029861249+0.128805888819627i</v>
      </c>
      <c r="F1461" s="57" t="str">
        <f t="shared" si="423"/>
        <v>3.0795789403308-922.773638904188i</v>
      </c>
      <c r="G1461" s="57" t="str">
        <f t="shared" si="424"/>
        <v>0.999999792423361-0.000455605746279085i</v>
      </c>
      <c r="H1461" s="57" t="str">
        <f t="shared" si="425"/>
        <v>550.264915890408-2.49296895796212i</v>
      </c>
      <c r="I1461" s="57" t="str">
        <f t="shared" si="426"/>
        <v>-4.10198725213941-3437.90848516225i</v>
      </c>
      <c r="K1461" s="57" t="str">
        <f t="shared" si="427"/>
        <v>0.0090863459237241-0.000197485091430752i</v>
      </c>
      <c r="L1461" s="57" t="str">
        <f t="shared" si="428"/>
        <v>0.00075-3.07283154531402i</v>
      </c>
      <c r="M1461" s="57" t="str">
        <f t="shared" si="429"/>
        <v>0.00075-0.484164634240654i</v>
      </c>
      <c r="N1461" s="57">
        <f t="shared" si="430"/>
        <v>92.838274346169371</v>
      </c>
      <c r="O1461" s="57">
        <f t="shared" si="431"/>
        <v>37.240445394684031</v>
      </c>
      <c r="P1461" s="371">
        <f t="shared" si="432"/>
        <v>37.240445394684031</v>
      </c>
      <c r="Q1461" s="371">
        <f t="shared" si="433"/>
        <v>-87.161725653830629</v>
      </c>
      <c r="R1461" s="12">
        <f t="shared" si="434"/>
        <v>92.838274346169371</v>
      </c>
      <c r="S1461" s="57">
        <f t="shared" si="435"/>
        <v>0.21580929069395607</v>
      </c>
      <c r="T1461" s="12">
        <f t="shared" si="418"/>
        <v>37.240445394684031</v>
      </c>
    </row>
    <row r="1462" spans="1:20" x14ac:dyDescent="0.3">
      <c r="A1462" s="57">
        <f t="shared" si="419"/>
        <v>1361.1224495459894</v>
      </c>
      <c r="B1462" s="12">
        <f t="shared" si="436"/>
        <v>216.62936599859313</v>
      </c>
      <c r="C1462" s="57" t="str">
        <f t="shared" si="420"/>
        <v>3.60391719437176-72.4178165742388i</v>
      </c>
      <c r="D1462" s="57" t="str">
        <f t="shared" si="421"/>
        <v>3.4708321025429-48.981250676012i</v>
      </c>
      <c r="E1462" s="57" t="str">
        <f t="shared" si="422"/>
        <v>162.470304416676+0.12929551088651i</v>
      </c>
      <c r="F1462" s="57" t="str">
        <f t="shared" si="423"/>
        <v>3.07957893546328-919.280384128121i</v>
      </c>
      <c r="G1462" s="57" t="str">
        <f t="shared" si="424"/>
        <v>0.999999790842781-0.000457337047392088i</v>
      </c>
      <c r="H1462" s="57" t="str">
        <f t="shared" si="425"/>
        <v>550.266932436016-2.50250977247229i</v>
      </c>
      <c r="I1462" s="57" t="str">
        <f t="shared" si="426"/>
        <v>-4.10236572631125-3424.90687469519i</v>
      </c>
      <c r="K1462" s="57" t="str">
        <f t="shared" si="427"/>
        <v>0.00908631119645774-0.000198234729005022i</v>
      </c>
      <c r="L1462" s="57" t="str">
        <f t="shared" si="428"/>
        <v>0.00075-3.06119898915523i</v>
      </c>
      <c r="M1462" s="57" t="str">
        <f t="shared" si="429"/>
        <v>0.00075-0.482331773501349i</v>
      </c>
      <c r="N1462" s="57">
        <f t="shared" si="430"/>
        <v>92.849009300240425</v>
      </c>
      <c r="O1462" s="57">
        <f t="shared" si="431"/>
        <v>37.207651042123445</v>
      </c>
      <c r="P1462" s="371">
        <f t="shared" si="432"/>
        <v>37.207651042123445</v>
      </c>
      <c r="Q1462" s="371">
        <f t="shared" si="433"/>
        <v>-87.150990699759575</v>
      </c>
      <c r="R1462" s="12">
        <f t="shared" si="434"/>
        <v>92.849009300240425</v>
      </c>
      <c r="S1462" s="57">
        <f t="shared" si="435"/>
        <v>0.21662936599859314</v>
      </c>
      <c r="T1462" s="12">
        <f t="shared" si="418"/>
        <v>37.207651042123445</v>
      </c>
    </row>
    <row r="1463" spans="1:20" x14ac:dyDescent="0.3">
      <c r="A1463" s="57">
        <f t="shared" si="419"/>
        <v>1366.2947148542642</v>
      </c>
      <c r="B1463" s="12">
        <f t="shared" si="436"/>
        <v>217.45255758938779</v>
      </c>
      <c r="C1463" s="57" t="str">
        <f t="shared" si="420"/>
        <v>3.60390407615495-72.1442450657203i</v>
      </c>
      <c r="D1463" s="57" t="str">
        <f t="shared" si="421"/>
        <v>3.47083209317113-48.7958422134969i</v>
      </c>
      <c r="E1463" s="57" t="str">
        <f t="shared" si="422"/>
        <v>162.470310265127+0.129786995342939i</v>
      </c>
      <c r="F1463" s="57" t="str">
        <f t="shared" si="423"/>
        <v>3.07957893055871-915.800353509009i</v>
      </c>
      <c r="G1463" s="57" t="str">
        <f t="shared" si="424"/>
        <v>0.999999789250167-0.000459074927441048i</v>
      </c>
      <c r="H1463" s="57" t="str">
        <f t="shared" si="425"/>
        <v>550.26896432668-2.51208761523737i</v>
      </c>
      <c r="I1463" s="57" t="str">
        <f t="shared" si="426"/>
        <v>-4.10274708480116-3411.9545326243i</v>
      </c>
      <c r="K1463" s="57" t="str">
        <f t="shared" si="427"/>
        <v>0.00908627620504839-0.000198987205987966i</v>
      </c>
      <c r="L1463" s="57" t="str">
        <f t="shared" si="428"/>
        <v>0.00075-3.04961046937162i</v>
      </c>
      <c r="M1463" s="57" t="str">
        <f t="shared" si="429"/>
        <v>0.00075-0.480505851266537i</v>
      </c>
      <c r="N1463" s="57">
        <f t="shared" si="430"/>
        <v>92.859784471818273</v>
      </c>
      <c r="O1463" s="57">
        <f t="shared" si="431"/>
        <v>37.174857821328253</v>
      </c>
      <c r="P1463" s="371">
        <f t="shared" si="432"/>
        <v>37.174857821328253</v>
      </c>
      <c r="Q1463" s="371">
        <f t="shared" si="433"/>
        <v>-87.140215528181727</v>
      </c>
      <c r="R1463" s="12">
        <f t="shared" si="434"/>
        <v>92.859784471818273</v>
      </c>
      <c r="S1463" s="57">
        <f t="shared" si="435"/>
        <v>0.21745255758938781</v>
      </c>
      <c r="T1463" s="12">
        <f t="shared" si="418"/>
        <v>37.174857821328253</v>
      </c>
    </row>
    <row r="1464" spans="1:20" x14ac:dyDescent="0.3">
      <c r="A1464" s="57">
        <f t="shared" si="419"/>
        <v>1371.4866347707105</v>
      </c>
      <c r="B1464" s="12">
        <f t="shared" si="436"/>
        <v>218.27887730822746</v>
      </c>
      <c r="C1464" s="57" t="str">
        <f t="shared" si="420"/>
        <v>3.60389085816164-71.8717113716874i</v>
      </c>
      <c r="D1464" s="57" t="str">
        <f t="shared" si="421"/>
        <v>3.47083208372798-48.6111356955537i</v>
      </c>
      <c r="E1464" s="57" t="str">
        <f t="shared" si="422"/>
        <v>162.470316158184+0.130280349286856i</v>
      </c>
      <c r="F1464" s="57" t="str">
        <f t="shared" si="423"/>
        <v>3.07957892561676-912.333496985433i</v>
      </c>
      <c r="G1464" s="57" t="str">
        <f t="shared" si="424"/>
        <v>0.999999787645425-0.000460819411425828i</v>
      </c>
      <c r="H1464" s="57" t="str">
        <f t="shared" si="425"/>
        <v>550.271011679098-2.52170263581947i</v>
      </c>
      <c r="I1464" s="57" t="str">
        <f t="shared" si="426"/>
        <v>-4.1031313496107-3399.05127262531i</v>
      </c>
      <c r="K1464" s="57" t="str">
        <f t="shared" si="427"/>
        <v>0.00908624094748901-0.000199742533064018i</v>
      </c>
      <c r="L1464" s="57" t="str">
        <f t="shared" si="428"/>
        <v>0.00075-3.03806581925844i</v>
      </c>
      <c r="M1464" s="57" t="str">
        <f t="shared" si="429"/>
        <v>0.00075-0.47868684126971i</v>
      </c>
      <c r="N1464" s="57">
        <f t="shared" si="430"/>
        <v>92.870600007192365</v>
      </c>
      <c r="O1464" s="57">
        <f t="shared" si="431"/>
        <v>37.142065740818865</v>
      </c>
      <c r="P1464" s="371">
        <f t="shared" si="432"/>
        <v>37.142065740818865</v>
      </c>
      <c r="Q1464" s="371">
        <f t="shared" si="433"/>
        <v>-87.129399992807635</v>
      </c>
      <c r="R1464" s="12">
        <f t="shared" si="434"/>
        <v>92.870600007192365</v>
      </c>
      <c r="S1464" s="57">
        <f t="shared" si="435"/>
        <v>0.21827887730822745</v>
      </c>
      <c r="T1464" s="12">
        <f t="shared" si="418"/>
        <v>37.142065740818865</v>
      </c>
    </row>
    <row r="1465" spans="1:20" x14ac:dyDescent="0.3">
      <c r="A1465" s="57">
        <f t="shared" si="419"/>
        <v>1376.6982839828393</v>
      </c>
      <c r="B1465" s="12">
        <f t="shared" si="436"/>
        <v>219.10833704199874</v>
      </c>
      <c r="C1465" s="57" t="str">
        <f t="shared" si="420"/>
        <v>3.6038775396338-71.6002115715983i</v>
      </c>
      <c r="D1465" s="57" t="str">
        <f t="shared" si="421"/>
        <v>3.47083207421294-48.4271284651174i</v>
      </c>
      <c r="E1465" s="57" t="str">
        <f t="shared" si="422"/>
        <v>162.470322096186+0.130775579843408i</v>
      </c>
      <c r="F1465" s="57" t="str">
        <f t="shared" si="423"/>
        <v>3.07957892063721-908.879764685506i</v>
      </c>
      <c r="G1465" s="57" t="str">
        <f t="shared" si="424"/>
        <v>0.999999786028464-0.000462570524441287i</v>
      </c>
      <c r="H1465" s="57" t="str">
        <f t="shared" si="425"/>
        <v>550.273074610844-2.53135498444996i</v>
      </c>
      <c r="I1465" s="57" t="str">
        <f t="shared" si="426"/>
        <v>-4.10351854290637-3386.19690908003i</v>
      </c>
      <c r="K1465" s="57" t="str">
        <f t="shared" si="427"/>
        <v>0.00908620542175755-0.000200500720957021i</v>
      </c>
      <c r="L1465" s="57" t="str">
        <f t="shared" si="428"/>
        <v>0.00075-3.02656487274201i</v>
      </c>
      <c r="M1465" s="57" t="str">
        <f t="shared" si="429"/>
        <v>0.00075-0.476874717343804i</v>
      </c>
      <c r="N1465" s="57">
        <f t="shared" si="430"/>
        <v>92.881456053134116</v>
      </c>
      <c r="O1465" s="57">
        <f t="shared" si="431"/>
        <v>37.109274809179233</v>
      </c>
      <c r="P1465" s="371">
        <f t="shared" si="432"/>
        <v>37.109274809179233</v>
      </c>
      <c r="Q1465" s="371">
        <f t="shared" si="433"/>
        <v>-87.118543946865884</v>
      </c>
      <c r="R1465" s="12">
        <f t="shared" si="434"/>
        <v>92.881456053134116</v>
      </c>
      <c r="S1465" s="57">
        <f t="shared" si="435"/>
        <v>0.21910833704199872</v>
      </c>
      <c r="T1465" s="12">
        <f t="shared" si="418"/>
        <v>37.109274809179233</v>
      </c>
    </row>
    <row r="1466" spans="1:20" x14ac:dyDescent="0.3">
      <c r="A1466" s="57">
        <f t="shared" si="419"/>
        <v>1381.9297374619741</v>
      </c>
      <c r="B1466" s="12">
        <f t="shared" si="436"/>
        <v>219.94094872275835</v>
      </c>
      <c r="C1466" s="57" t="str">
        <f t="shared" si="420"/>
        <v>3.60386411980766-71.3297417597833i</v>
      </c>
      <c r="D1466" s="57" t="str">
        <f t="shared" si="421"/>
        <v>3.47083206462545-48.2438178751824i</v>
      </c>
      <c r="E1466" s="57" t="str">
        <f t="shared" si="422"/>
        <v>162.470328079477+0.131272694165065i</v>
      </c>
      <c r="F1466" s="57" t="str">
        <f t="shared" si="423"/>
        <v>3.07957891561974-905.43910692613i</v>
      </c>
      <c r="G1466" s="57" t="str">
        <f t="shared" si="424"/>
        <v>0.999999784399191-0.000464328291677646i</v>
      </c>
      <c r="H1466" s="57" t="str">
        <f t="shared" si="425"/>
        <v>550.275153240393-2.54104481203398i</v>
      </c>
      <c r="I1466" s="57" t="str">
        <f t="shared" si="426"/>
        <v>-4.10390868702576-3373.39125707368i</v>
      </c>
      <c r="K1466" s="57" t="str">
        <f t="shared" si="427"/>
        <v>0.00908616962581652-0.000201261780430345i</v>
      </c>
      <c r="L1466" s="57" t="str">
        <f t="shared" si="428"/>
        <v>0.00075-3.01510746437737i</v>
      </c>
      <c r="M1466" s="57" t="str">
        <f t="shared" si="429"/>
        <v>0.00075-0.475069453420805i</v>
      </c>
      <c r="N1466" s="57">
        <f t="shared" si="430"/>
        <v>92.892352756897893</v>
      </c>
      <c r="O1466" s="57">
        <f t="shared" si="431"/>
        <v>37.076485035057118</v>
      </c>
      <c r="P1466" s="371">
        <f t="shared" si="432"/>
        <v>37.076485035057118</v>
      </c>
      <c r="Q1466" s="371">
        <f t="shared" si="433"/>
        <v>-87.107647243102107</v>
      </c>
      <c r="R1466" s="12">
        <f t="shared" si="434"/>
        <v>92.892352756897893</v>
      </c>
      <c r="S1466" s="57">
        <f t="shared" si="435"/>
        <v>0.21994094872275835</v>
      </c>
      <c r="T1466" s="12">
        <f t="shared" si="418"/>
        <v>37.076485035057118</v>
      </c>
    </row>
    <row r="1467" spans="1:20" x14ac:dyDescent="0.3">
      <c r="A1467" s="57">
        <f t="shared" si="419"/>
        <v>1387.1810704643297</v>
      </c>
      <c r="B1467" s="12">
        <f t="shared" si="436"/>
        <v>220.77672432790484</v>
      </c>
      <c r="C1467" s="57" t="str">
        <f t="shared" si="420"/>
        <v>3.60385059791357-71.0602980453862i</v>
      </c>
      <c r="D1467" s="57" t="str">
        <f t="shared" si="421"/>
        <v>3.47083205496494-48.0612012887637i</v>
      </c>
      <c r="E1467" s="57" t="str">
        <f t="shared" si="422"/>
        <v>162.470334108402+0.131771699431717i</v>
      </c>
      <c r="F1467" s="57" t="str">
        <f t="shared" si="423"/>
        <v>3.07957891056405-902.01147421228i</v>
      </c>
      <c r="G1467" s="57" t="str">
        <f t="shared" si="424"/>
        <v>0.999999782757512-0.000466092738420847i</v>
      </c>
      <c r="H1467" s="57" t="str">
        <f t="shared" si="425"/>
        <v>550.277247687122-2.55077227015423i</v>
      </c>
      <c r="I1467" s="57" t="str">
        <f t="shared" si="426"/>
        <v>-4.10430180447887-3360.63413239221i</v>
      </c>
      <c r="K1467" s="57" t="str">
        <f t="shared" si="427"/>
        <v>0.00908613355761289-0.00020202572228703i</v>
      </c>
      <c r="L1467" s="57" t="str">
        <f t="shared" si="428"/>
        <v>0.00075-3.00369342934586i</v>
      </c>
      <c r="M1467" s="57" t="str">
        <f t="shared" si="429"/>
        <v>0.00075-0.473271023531385i</v>
      </c>
      <c r="N1467" s="57">
        <f t="shared" si="430"/>
        <v>92.903290266222157</v>
      </c>
      <c r="O1467" s="57">
        <f t="shared" si="431"/>
        <v>37.043696427164306</v>
      </c>
      <c r="P1467" s="371">
        <f t="shared" si="432"/>
        <v>37.043696427164306</v>
      </c>
      <c r="Q1467" s="371">
        <f t="shared" si="433"/>
        <v>-87.096709733777843</v>
      </c>
      <c r="R1467" s="12">
        <f t="shared" si="434"/>
        <v>92.903290266222157</v>
      </c>
      <c r="S1467" s="57">
        <f t="shared" si="435"/>
        <v>0.22077672432790485</v>
      </c>
      <c r="T1467" s="12">
        <f t="shared" si="418"/>
        <v>37.043696427164306</v>
      </c>
    </row>
    <row r="1468" spans="1:20" x14ac:dyDescent="0.3">
      <c r="A1468" s="57">
        <f t="shared" si="419"/>
        <v>1392.4523585320942</v>
      </c>
      <c r="B1468" s="12">
        <f t="shared" si="436"/>
        <v>221.61567588035089</v>
      </c>
      <c r="C1468" s="57" t="str">
        <f t="shared" si="420"/>
        <v>3.60383697317626-70.791876552316i</v>
      </c>
      <c r="D1468" s="57" t="str">
        <f t="shared" si="421"/>
        <v>3.4708320452309-47.879276078861i</v>
      </c>
      <c r="E1468" s="57" t="str">
        <f t="shared" si="422"/>
        <v>162.470340183312+0.132272602850782i</v>
      </c>
      <c r="F1468" s="57" t="str">
        <f t="shared" si="423"/>
        <v>3.07957890546989-898.596817236318i</v>
      </c>
      <c r="G1468" s="57" t="str">
        <f t="shared" si="424"/>
        <v>0.999999781103333-0.000467863890052915i</v>
      </c>
      <c r="H1468" s="57" t="str">
        <f t="shared" si="425"/>
        <v>550.279358071305-2.5605375110738i</v>
      </c>
      <c r="I1468" s="57" t="str">
        <f t="shared" si="426"/>
        <v>-4.1046979179442-3347.9253515196i</v>
      </c>
      <c r="K1468" s="57" t="str">
        <f t="shared" si="427"/>
        <v>0.00908609721507827-0.000202792557369928i</v>
      </c>
      <c r="L1468" s="57" t="str">
        <f t="shared" si="428"/>
        <v>0.00075-2.99232260345274i</v>
      </c>
      <c r="M1468" s="57" t="str">
        <f t="shared" si="429"/>
        <v>0.00075-0.471479401804528i</v>
      </c>
      <c r="N1468" s="57">
        <f t="shared" si="430"/>
        <v>92.914268729330189</v>
      </c>
      <c r="O1468" s="57">
        <f t="shared" si="431"/>
        <v>37.010908994277997</v>
      </c>
      <c r="P1468" s="371">
        <f t="shared" si="432"/>
        <v>37.010908994277997</v>
      </c>
      <c r="Q1468" s="371">
        <f t="shared" si="433"/>
        <v>-87.085731270669811</v>
      </c>
      <c r="R1468" s="12">
        <f t="shared" si="434"/>
        <v>92.914268729330189</v>
      </c>
      <c r="S1468" s="57">
        <f t="shared" si="435"/>
        <v>0.22161567588035089</v>
      </c>
      <c r="T1468" s="12">
        <f t="shared" si="418"/>
        <v>37.010908994277997</v>
      </c>
    </row>
    <row r="1469" spans="1:20" x14ac:dyDescent="0.3">
      <c r="A1469" s="57">
        <f t="shared" si="419"/>
        <v>1397.7436774945161</v>
      </c>
      <c r="B1469" s="12">
        <f t="shared" si="436"/>
        <v>222.45781544869624</v>
      </c>
      <c r="C1469" s="57" t="str">
        <f t="shared" si="420"/>
        <v>3.60382324481425-70.5244734191803i</v>
      </c>
      <c r="D1469" s="57" t="str">
        <f t="shared" si="421"/>
        <v>3.47083203542271-47.6980396284185i</v>
      </c>
      <c r="E1469" s="57" t="str">
        <f t="shared" si="422"/>
        <v>162.470346304555+0.132775411657317i</v>
      </c>
      <c r="F1469" s="57" t="str">
        <f t="shared" si="423"/>
        <v>3.07957890033689-895.195086877246i</v>
      </c>
      <c r="G1469" s="57" t="str">
        <f t="shared" si="424"/>
        <v>0.999999779436557-0.000469641772052328i</v>
      </c>
      <c r="H1469" s="57" t="str">
        <f t="shared" si="425"/>
        <v>550.281484514138-2.57034068774071i</v>
      </c>
      <c r="I1469" s="57" t="str">
        <f t="shared" si="426"/>
        <v>-4.10509705027432-3335.2647316353i</v>
      </c>
      <c r="K1469" s="57" t="str">
        <f t="shared" si="427"/>
        <v>0.00908606059612843-0.000203562296561835i</v>
      </c>
      <c r="L1469" s="57" t="str">
        <f t="shared" si="428"/>
        <v>0.00075-2.98099482312487i</v>
      </c>
      <c r="M1469" s="57" t="str">
        <f t="shared" si="429"/>
        <v>0.00075-0.469694562467153i</v>
      </c>
      <c r="N1469" s="57">
        <f t="shared" si="430"/>
        <v>92.925288294931278</v>
      </c>
      <c r="O1469" s="57">
        <f t="shared" si="431"/>
        <v>36.978122745239943</v>
      </c>
      <c r="P1469" s="371">
        <f t="shared" si="432"/>
        <v>36.978122745239943</v>
      </c>
      <c r="Q1469" s="371">
        <f t="shared" si="433"/>
        <v>-87.074711705068722</v>
      </c>
      <c r="R1469" s="12">
        <f t="shared" si="434"/>
        <v>92.925288294931278</v>
      </c>
      <c r="S1469" s="57">
        <f t="shared" si="435"/>
        <v>0.22245781544869625</v>
      </c>
      <c r="T1469" s="12">
        <f t="shared" si="418"/>
        <v>36.978122745239943</v>
      </c>
    </row>
    <row r="1470" spans="1:20" x14ac:dyDescent="0.3">
      <c r="A1470" s="57">
        <f t="shared" si="419"/>
        <v>1403.0551034689954</v>
      </c>
      <c r="B1470" s="12">
        <f t="shared" si="436"/>
        <v>223.3031551474013</v>
      </c>
      <c r="C1470" s="57" t="str">
        <f t="shared" si="420"/>
        <v>3.6038094120405-70.2580847992407i</v>
      </c>
      <c r="D1470" s="57" t="str">
        <f t="shared" si="421"/>
        <v>3.47083202553985-47.5174893302896i</v>
      </c>
      <c r="E1470" s="57" t="str">
        <f t="shared" si="422"/>
        <v>162.470352472488+0.133280133114123i</v>
      </c>
      <c r="F1470" s="57" t="str">
        <f t="shared" si="423"/>
        <v>3.07957889516484-891.806234200041i</v>
      </c>
      <c r="G1470" s="57" t="str">
        <f t="shared" si="424"/>
        <v>0.99999977775709-0.000471426409994383i</v>
      </c>
      <c r="H1470" s="57" t="str">
        <f t="shared" si="425"/>
        <v>550.283627137734-2.58018195379206i</v>
      </c>
      <c r="I1470" s="57" t="str">
        <f t="shared" si="426"/>
        <v>-4.10549922449914-3322.65209061158i</v>
      </c>
      <c r="K1470" s="57" t="str">
        <f t="shared" si="427"/>
        <v>0.00908602369866341-0.000204334950785622i</v>
      </c>
      <c r="L1470" s="57" t="str">
        <f t="shared" si="428"/>
        <v>0.00075-2.96970992540831i</v>
      </c>
      <c r="M1470" s="57" t="str">
        <f t="shared" si="429"/>
        <v>0.00075-0.467916479843748i</v>
      </c>
      <c r="N1470" s="57">
        <f t="shared" si="430"/>
        <v>92.936349112221677</v>
      </c>
      <c r="O1470" s="57">
        <f t="shared" si="431"/>
        <v>36.94533768895829</v>
      </c>
      <c r="P1470" s="371">
        <f t="shared" si="432"/>
        <v>36.94533768895829</v>
      </c>
      <c r="Q1470" s="371">
        <f t="shared" si="433"/>
        <v>-87.063650887778323</v>
      </c>
      <c r="R1470" s="12">
        <f t="shared" si="434"/>
        <v>92.936349112221677</v>
      </c>
      <c r="S1470" s="57">
        <f t="shared" si="435"/>
        <v>0.22330315514740129</v>
      </c>
      <c r="T1470" s="12">
        <f t="shared" si="418"/>
        <v>36.94533768895829</v>
      </c>
    </row>
    <row r="1471" spans="1:20" x14ac:dyDescent="0.3">
      <c r="A1471" s="57">
        <f t="shared" si="419"/>
        <v>1408.3867128621775</v>
      </c>
      <c r="B1471" s="12">
        <f t="shared" si="436"/>
        <v>224.15170713696142</v>
      </c>
      <c r="C1471" s="57" t="str">
        <f t="shared" si="420"/>
        <v>3.60379547406175-69.9927068603494i</v>
      </c>
      <c r="D1471" s="57" t="str">
        <f t="shared" si="421"/>
        <v>3.47083201558174-47.3376225871975i</v>
      </c>
      <c r="E1471" s="57" t="str">
        <f t="shared" si="422"/>
        <v>162.470358687466+0.133786774511856i</v>
      </c>
      <c r="F1471" s="57" t="str">
        <f t="shared" si="423"/>
        <v>3.07957888995341-888.430210454918i</v>
      </c>
      <c r="G1471" s="57" t="str">
        <f t="shared" si="424"/>
        <v>0.999999776064836-0.000473217829551556i</v>
      </c>
      <c r="H1471" s="57" t="str">
        <f t="shared" si="425"/>
        <v>550.28578606513-2.59006146355672i</v>
      </c>
      <c r="I1471" s="57" t="str">
        <f t="shared" si="426"/>
        <v>-4.10590446382062-3310.08724701087i</v>
      </c>
      <c r="K1471" s="57" t="str">
        <f t="shared" si="427"/>
        <v>0.00908598652056737-0.00020511053100439i</v>
      </c>
      <c r="L1471" s="57" t="str">
        <f t="shared" si="428"/>
        <v>0.00075-2.95846774796604i</v>
      </c>
      <c r="M1471" s="57" t="str">
        <f t="shared" si="429"/>
        <v>0.00075-0.466145128355994i</v>
      </c>
      <c r="N1471" s="57">
        <f t="shared" si="430"/>
        <v>92.947451330885499</v>
      </c>
      <c r="O1471" s="57">
        <f t="shared" si="431"/>
        <v>36.912553834407007</v>
      </c>
      <c r="P1471" s="371">
        <f t="shared" si="432"/>
        <v>36.912553834407007</v>
      </c>
      <c r="Q1471" s="371">
        <f t="shared" si="433"/>
        <v>-87.052548669114501</v>
      </c>
      <c r="R1471" s="12">
        <f t="shared" si="434"/>
        <v>92.947451330885499</v>
      </c>
      <c r="S1471" s="57">
        <f t="shared" si="435"/>
        <v>0.22415170713696142</v>
      </c>
      <c r="T1471" s="12">
        <f t="shared" si="418"/>
        <v>36.912553834407007</v>
      </c>
    </row>
    <row r="1472" spans="1:20" x14ac:dyDescent="0.3">
      <c r="A1472" s="57">
        <f t="shared" si="419"/>
        <v>1413.7385823710538</v>
      </c>
      <c r="B1472" s="12">
        <f t="shared" si="436"/>
        <v>225.00348362408187</v>
      </c>
      <c r="C1472" s="57" t="str">
        <f t="shared" si="420"/>
        <v>3.60378143007884-69.7283357848971i</v>
      </c>
      <c r="D1472" s="57" t="str">
        <f t="shared" si="421"/>
        <v>3.47083200554782-47.1584368116987i</v>
      </c>
      <c r="E1472" s="57" t="str">
        <f t="shared" si="422"/>
        <v>162.470364949848+0.134295343169133i</v>
      </c>
      <c r="F1472" s="57" t="str">
        <f t="shared" si="423"/>
        <v>3.07957888470231-885.066967076643i</v>
      </c>
      <c r="G1472" s="57" t="str">
        <f t="shared" si="424"/>
        <v>0.999999774359695-0.000475016056493882i</v>
      </c>
      <c r="H1472" s="57" t="str">
        <f t="shared" si="425"/>
        <v>550.2879614203-2.59997937206029i</v>
      </c>
      <c r="I1472" s="57" t="str">
        <f t="shared" si="426"/>
        <v>-4.10631279162026-3297.57002008317i</v>
      </c>
      <c r="K1472" s="57" t="str">
        <f t="shared" si="427"/>
        <v>0.00908594905970838-0.000205889048221591i</v>
      </c>
      <c r="L1472" s="57" t="str">
        <f t="shared" si="428"/>
        <v>0.00075-2.94726812907556i</v>
      </c>
      <c r="M1472" s="57" t="str">
        <f t="shared" si="429"/>
        <v>0.00075-0.464380482522409i</v>
      </c>
      <c r="N1472" s="57">
        <f t="shared" si="430"/>
        <v>92.958595101095781</v>
      </c>
      <c r="O1472" s="57">
        <f t="shared" si="431"/>
        <v>36.879771190626812</v>
      </c>
      <c r="P1472" s="371">
        <f t="shared" si="432"/>
        <v>36.879771190626812</v>
      </c>
      <c r="Q1472" s="371">
        <f t="shared" si="433"/>
        <v>-87.041404898904219</v>
      </c>
      <c r="R1472" s="12">
        <f t="shared" si="434"/>
        <v>92.958595101095781</v>
      </c>
      <c r="S1472" s="57">
        <f t="shared" si="435"/>
        <v>0.22500348362408187</v>
      </c>
      <c r="T1472" s="12">
        <f t="shared" si="418"/>
        <v>36.879771190626812</v>
      </c>
    </row>
    <row r="1473" spans="1:20" x14ac:dyDescent="0.3">
      <c r="A1473" s="57">
        <f t="shared" si="419"/>
        <v>1419.1107889840639</v>
      </c>
      <c r="B1473" s="12">
        <f t="shared" si="436"/>
        <v>225.85849686185338</v>
      </c>
      <c r="C1473" s="57" t="str">
        <f t="shared" si="420"/>
        <v>3.60376727928651-69.464967769758i</v>
      </c>
      <c r="D1473" s="57" t="str">
        <f t="shared" si="421"/>
        <v>3.47083199543748-46.9799294261454i</v>
      </c>
      <c r="E1473" s="57" t="str">
        <f t="shared" si="422"/>
        <v>162.470371259998+0.134805846432645i</v>
      </c>
      <c r="F1473" s="57" t="str">
        <f t="shared" si="423"/>
        <v>3.07957887941121-881.716455683824i</v>
      </c>
      <c r="G1473" s="57" t="str">
        <f t="shared" si="424"/>
        <v>0.999999772641571-0.000476821116689321i</v>
      </c>
      <c r="H1473" s="57" t="str">
        <f t="shared" si="425"/>
        <v>550.290153328167-2.60993583502895i</v>
      </c>
      <c r="I1473" s="57" t="str">
        <f t="shared" si="426"/>
        <v>-4.10672423146008-3285.1002297635i</v>
      </c>
      <c r="K1473" s="57" t="str">
        <f t="shared" si="427"/>
        <v>0.00908591131393827-0.00020667051348117i</v>
      </c>
      <c r="L1473" s="57" t="str">
        <f t="shared" si="428"/>
        <v>0.00075-2.93611090762658i</v>
      </c>
      <c r="M1473" s="57" t="str">
        <f t="shared" si="429"/>
        <v>0.00075-0.462622516957968i</v>
      </c>
      <c r="N1473" s="57">
        <f t="shared" si="430"/>
        <v>92.969780573515393</v>
      </c>
      <c r="O1473" s="57">
        <f t="shared" si="431"/>
        <v>36.846989766725606</v>
      </c>
      <c r="P1473" s="371">
        <f t="shared" si="432"/>
        <v>36.846989766725606</v>
      </c>
      <c r="Q1473" s="371">
        <f t="shared" si="433"/>
        <v>-87.030219426484607</v>
      </c>
      <c r="R1473" s="12">
        <f t="shared" si="434"/>
        <v>92.969780573515393</v>
      </c>
      <c r="S1473" s="57">
        <f t="shared" si="435"/>
        <v>0.22585849686185339</v>
      </c>
      <c r="T1473" s="12">
        <f t="shared" si="418"/>
        <v>36.846989766725606</v>
      </c>
    </row>
    <row r="1474" spans="1:20" x14ac:dyDescent="0.3">
      <c r="A1474" s="57">
        <f t="shared" si="419"/>
        <v>1424.5034099822033</v>
      </c>
      <c r="B1474" s="12">
        <f t="shared" si="436"/>
        <v>226.71675914992844</v>
      </c>
      <c r="C1474" s="57" t="str">
        <f t="shared" si="420"/>
        <v>3.60375302087345-69.2025990262363i</v>
      </c>
      <c r="D1474" s="57" t="str">
        <f t="shared" si="421"/>
        <v>3.47083198525015-46.8020978626491i</v>
      </c>
      <c r="E1474" s="57" t="str">
        <f t="shared" si="422"/>
        <v>162.47037761828+0.13531829167726i</v>
      </c>
      <c r="F1474" s="57" t="str">
        <f t="shared" si="423"/>
        <v>3.07957887407982-878.378628078233i</v>
      </c>
      <c r="G1474" s="57" t="str">
        <f t="shared" si="424"/>
        <v>0.999999770910364-0.000478633036104127i</v>
      </c>
      <c r="H1474" s="57" t="str">
        <f t="shared" si="425"/>
        <v>550.292361914586-2.61993100889222i</v>
      </c>
      <c r="I1474" s="57" t="str">
        <f t="shared" si="426"/>
        <v>-4.10713880707746-3272.67769666918i</v>
      </c>
      <c r="K1474" s="57" t="str">
        <f t="shared" si="427"/>
        <v>0.00908587328109282-0.000207454937867717i</v>
      </c>
      <c r="L1474" s="57" t="str">
        <f t="shared" si="428"/>
        <v>0.00075-2.92499592311872i</v>
      </c>
      <c r="M1474" s="57" t="str">
        <f t="shared" si="429"/>
        <v>0.00075-0.460871206373749i</v>
      </c>
      <c r="N1474" s="57">
        <f t="shared" si="430"/>
        <v>92.981007899297992</v>
      </c>
      <c r="O1474" s="57">
        <f t="shared" si="431"/>
        <v>36.814209571879097</v>
      </c>
      <c r="P1474" s="371">
        <f t="shared" si="432"/>
        <v>36.814209571879097</v>
      </c>
      <c r="Q1474" s="371">
        <f t="shared" si="433"/>
        <v>-87.018992100702008</v>
      </c>
      <c r="R1474" s="12">
        <f t="shared" si="434"/>
        <v>92.981007899297992</v>
      </c>
      <c r="S1474" s="57">
        <f t="shared" si="435"/>
        <v>0.22671675914992845</v>
      </c>
      <c r="T1474" s="12">
        <f t="shared" si="418"/>
        <v>36.814209571879097</v>
      </c>
    </row>
    <row r="1475" spans="1:20" x14ac:dyDescent="0.3">
      <c r="A1475" s="57">
        <f t="shared" si="419"/>
        <v>1429.9165229401358</v>
      </c>
      <c r="B1475" s="12">
        <f t="shared" si="436"/>
        <v>227.57828283469817</v>
      </c>
      <c r="C1475" s="57" t="str">
        <f t="shared" si="420"/>
        <v>3.60373865402213-68.9412257800079i</v>
      </c>
      <c r="D1475" s="57" t="str">
        <f t="shared" si="421"/>
        <v>3.47083197498524-46.6249395630428i</v>
      </c>
      <c r="E1475" s="57" t="str">
        <f t="shared" si="422"/>
        <v>162.470384025062+0.135832686306143i</v>
      </c>
      <c r="F1475" s="57" t="str">
        <f t="shared" si="423"/>
        <v>3.07957886870783-875.053436244095i</v>
      </c>
      <c r="G1475" s="57" t="str">
        <f t="shared" si="424"/>
        <v>0.999999769165975-0.000480451840803228i</v>
      </c>
      <c r="H1475" s="57" t="str">
        <f t="shared" si="425"/>
        <v>550.294587306385-2.6299650507887i</v>
      </c>
      <c r="I1475" s="57" t="str">
        <f t="shared" si="426"/>
        <v>-4.10755654239641-3260.30224209743i</v>
      </c>
      <c r="K1475" s="57" t="str">
        <f t="shared" si="427"/>
        <v>0.00908583495899113-0.000208242332506584i</v>
      </c>
      <c r="L1475" s="57" t="str">
        <f t="shared" si="428"/>
        <v>0.00075-2.91392301565922i</v>
      </c>
      <c r="M1475" s="57" t="str">
        <f t="shared" si="429"/>
        <v>0.00075-0.459126525576559i</v>
      </c>
      <c r="N1475" s="57">
        <f t="shared" si="430"/>
        <v>92.992277230088987</v>
      </c>
      <c r="O1475" s="57">
        <f t="shared" si="431"/>
        <v>36.781430615330862</v>
      </c>
      <c r="P1475" s="371">
        <f t="shared" si="432"/>
        <v>36.781430615330862</v>
      </c>
      <c r="Q1475" s="371">
        <f t="shared" si="433"/>
        <v>-87.007722769911013</v>
      </c>
      <c r="R1475" s="12">
        <f t="shared" si="434"/>
        <v>92.992277230088987</v>
      </c>
      <c r="S1475" s="57">
        <f t="shared" si="435"/>
        <v>0.22757828283469816</v>
      </c>
      <c r="T1475" s="12">
        <f t="shared" si="418"/>
        <v>36.781430615330862</v>
      </c>
    </row>
    <row r="1476" spans="1:20" x14ac:dyDescent="0.3">
      <c r="A1476" s="57">
        <f t="shared" si="419"/>
        <v>1435.3502057273083</v>
      </c>
      <c r="B1476" s="12">
        <f t="shared" si="436"/>
        <v>228.44308030947002</v>
      </c>
      <c r="C1476" s="57" t="str">
        <f t="shared" si="420"/>
        <v>3.60372417790889-68.6808442710716i</v>
      </c>
      <c r="D1476" s="57" t="str">
        <f t="shared" si="421"/>
        <v>3.47083196464219-46.4484519788454i</v>
      </c>
      <c r="E1476" s="57" t="str">
        <f t="shared" si="422"/>
        <v>162.470390480714+0.13634903775085i</v>
      </c>
      <c r="F1476" s="57" t="str">
        <f t="shared" si="423"/>
        <v>3.07957886329494-871.740832347421i</v>
      </c>
      <c r="G1476" s="57" t="str">
        <f t="shared" si="424"/>
        <v>0.999999767408304-0.000482277556950595i</v>
      </c>
      <c r="H1476" s="57" t="str">
        <f t="shared" si="425"/>
        <v>550.296829631341-2.64003811856797i</v>
      </c>
      <c r="I1476" s="57" t="str">
        <f t="shared" si="426"/>
        <v>-4.10797746151734-3247.97368802267i</v>
      </c>
      <c r="K1476" s="57" t="str">
        <f t="shared" si="427"/>
        <v>0.00908579634543603-0.000209032708564054i</v>
      </c>
      <c r="L1476" s="57" t="str">
        <f t="shared" si="428"/>
        <v>0.00075-2.90289202596057i</v>
      </c>
      <c r="M1476" s="57" t="str">
        <f t="shared" si="429"/>
        <v>0.00075-0.457388449468576i</v>
      </c>
      <c r="N1476" s="57">
        <f t="shared" si="430"/>
        <v>93.003588718026435</v>
      </c>
      <c r="O1476" s="57">
        <f t="shared" si="431"/>
        <v>36.748652906393474</v>
      </c>
      <c r="P1476" s="371">
        <f t="shared" si="432"/>
        <v>36.748652906393474</v>
      </c>
      <c r="Q1476" s="371">
        <f t="shared" si="433"/>
        <v>-86.996411281973565</v>
      </c>
      <c r="R1476" s="12">
        <f t="shared" si="434"/>
        <v>93.003588718026435</v>
      </c>
      <c r="S1476" s="57">
        <f t="shared" si="435"/>
        <v>0.22844308030947003</v>
      </c>
      <c r="T1476" s="12">
        <f t="shared" si="418"/>
        <v>36.748652906393474</v>
      </c>
    </row>
    <row r="1477" spans="1:20" x14ac:dyDescent="0.3">
      <c r="A1477" s="57">
        <f t="shared" si="419"/>
        <v>1440.804536509072</v>
      </c>
      <c r="B1477" s="12">
        <f t="shared" si="436"/>
        <v>229.31116401464601</v>
      </c>
      <c r="C1477" s="57" t="str">
        <f t="shared" si="420"/>
        <v>3.6037095917038-68.4214507536895i</v>
      </c>
      <c r="D1477" s="57" t="str">
        <f t="shared" si="421"/>
        <v>3.47083195422039-46.2726325712236i</v>
      </c>
      <c r="E1477" s="57" t="str">
        <f t="shared" si="422"/>
        <v>162.47039698561+0.136867353471464i</v>
      </c>
      <c r="F1477" s="57" t="str">
        <f t="shared" si="423"/>
        <v>3.07957885784085-868.440768735284i</v>
      </c>
      <c r="G1477" s="57" t="str">
        <f t="shared" si="424"/>
        <v>0.999999765637249-0.000484110210809621i</v>
      </c>
      <c r="H1477" s="57" t="str">
        <f t="shared" si="425"/>
        <v>550.299089018213-2.65015037079725i</v>
      </c>
      <c r="I1477" s="57" t="str">
        <f t="shared" si="426"/>
        <v>-4.10840158873305-3235.69185709399i</v>
      </c>
      <c r="K1477" s="57" t="str">
        <f t="shared" si="427"/>
        <v>0.00908575743821347-0.000209826077247443i</v>
      </c>
      <c r="L1477" s="57" t="str">
        <f t="shared" si="428"/>
        <v>0.00075-2.89190279533829i</v>
      </c>
      <c r="M1477" s="57" t="str">
        <f t="shared" si="429"/>
        <v>0.00075-0.455656953046998i</v>
      </c>
      <c r="N1477" s="57">
        <f t="shared" si="430"/>
        <v>93.014942515742121</v>
      </c>
      <c r="O1477" s="57">
        <f t="shared" si="431"/>
        <v>36.715876454448363</v>
      </c>
      <c r="P1477" s="371">
        <f t="shared" si="432"/>
        <v>36.715876454448363</v>
      </c>
      <c r="Q1477" s="371">
        <f t="shared" si="433"/>
        <v>-86.985057484257879</v>
      </c>
      <c r="R1477" s="12">
        <f t="shared" si="434"/>
        <v>93.014942515742121</v>
      </c>
      <c r="S1477" s="57">
        <f t="shared" si="435"/>
        <v>0.22931116401464602</v>
      </c>
      <c r="T1477" s="12">
        <f t="shared" si="418"/>
        <v>36.715876454448363</v>
      </c>
    </row>
    <row r="1478" spans="1:20" x14ac:dyDescent="0.3">
      <c r="A1478" s="57">
        <f t="shared" si="419"/>
        <v>1446.2795937478065</v>
      </c>
      <c r="B1478" s="12">
        <f t="shared" si="436"/>
        <v>230.18254643790166</v>
      </c>
      <c r="C1478" s="57" t="str">
        <f t="shared" si="420"/>
        <v>3.6036948945706-68.1630414963363i</v>
      </c>
      <c r="D1478" s="57" t="str">
        <f t="shared" si="421"/>
        <v>3.47083194371921-46.0974788109558i</v>
      </c>
      <c r="E1478" s="57" t="str">
        <f t="shared" si="422"/>
        <v>162.470403540126+0.137387640956682i</v>
      </c>
      <c r="F1478" s="57" t="str">
        <f t="shared" si="423"/>
        <v>3.0795788523452-865.153197935158i</v>
      </c>
      <c r="G1478" s="57" t="str">
        <f t="shared" si="424"/>
        <v>0.999999763852708-0.0004859498287435i</v>
      </c>
      <c r="H1478" s="57" t="str">
        <f t="shared" si="425"/>
        <v>550.301365596728-2.66030196676272i</v>
      </c>
      <c r="I1478" s="57" t="str">
        <f t="shared" si="426"/>
        <v>-4.10882894851498-3223.45657263257i</v>
      </c>
      <c r="K1478" s="57" t="str">
        <f t="shared" si="427"/>
        <v>0.00908571823509279-0.000210622449805277i</v>
      </c>
      <c r="L1478" s="57" t="str">
        <f t="shared" si="428"/>
        <v>0.00075-2.88095516570859i</v>
      </c>
      <c r="M1478" s="57" t="str">
        <f t="shared" si="429"/>
        <v>0.00075-0.453932011403664i</v>
      </c>
      <c r="N1478" s="57">
        <f t="shared" si="430"/>
        <v>93.026338776362238</v>
      </c>
      <c r="O1478" s="57">
        <f t="shared" si="431"/>
        <v>36.683101268946686</v>
      </c>
      <c r="P1478" s="371">
        <f t="shared" si="432"/>
        <v>36.683101268946686</v>
      </c>
      <c r="Q1478" s="371">
        <f t="shared" si="433"/>
        <v>-86.973661223637762</v>
      </c>
      <c r="R1478" s="12">
        <f t="shared" si="434"/>
        <v>93.026338776362238</v>
      </c>
      <c r="S1478" s="57">
        <f t="shared" si="435"/>
        <v>0.23018254643790168</v>
      </c>
      <c r="T1478" s="12">
        <f t="shared" si="418"/>
        <v>36.683101268946686</v>
      </c>
    </row>
    <row r="1479" spans="1:20" x14ac:dyDescent="0.3">
      <c r="A1479" s="57">
        <f t="shared" si="419"/>
        <v>1451.7754562040482</v>
      </c>
      <c r="B1479" s="12">
        <f t="shared" si="436"/>
        <v>231.0572401143657</v>
      </c>
      <c r="C1479" s="57" t="str">
        <f t="shared" si="420"/>
        <v>3.60368008566681-67.905612781646i</v>
      </c>
      <c r="D1479" s="57" t="str">
        <f t="shared" si="421"/>
        <v>3.47083193313808-45.9229881783968i</v>
      </c>
      <c r="E1479" s="57" t="str">
        <f t="shared" si="422"/>
        <v>162.470410144642+0.137909907723937i</v>
      </c>
      <c r="F1479" s="57" t="str">
        <f t="shared" si="423"/>
        <v>3.07957884680771-861.878072654241i</v>
      </c>
      <c r="G1479" s="57" t="str">
        <f t="shared" si="424"/>
        <v>0.999999762054579-0.000487796437215604i</v>
      </c>
      <c r="H1479" s="57" t="str">
        <f t="shared" si="425"/>
        <v>550.303659497604-2.67049306647548i</v>
      </c>
      <c r="I1479" s="57" t="str">
        <f t="shared" si="426"/>
        <v>-4.10925956552501-3211.26765862925i</v>
      </c>
      <c r="K1479" s="57" t="str">
        <f t="shared" si="427"/>
        <v>0.00908567873382636-0.00021142183752741i</v>
      </c>
      <c r="L1479" s="57" t="str">
        <f t="shared" si="428"/>
        <v>0.00075-2.87004897958616i</v>
      </c>
      <c r="M1479" s="57" t="str">
        <f t="shared" si="429"/>
        <v>0.00075-0.45221359972471i</v>
      </c>
      <c r="N1479" s="57">
        <f t="shared" si="430"/>
        <v>93.037777653508613</v>
      </c>
      <c r="O1479" s="57">
        <f t="shared" si="431"/>
        <v>36.650327359409857</v>
      </c>
      <c r="P1479" s="371">
        <f t="shared" si="432"/>
        <v>36.650327359409857</v>
      </c>
      <c r="Q1479" s="371">
        <f t="shared" si="433"/>
        <v>-86.962222346491387</v>
      </c>
      <c r="R1479" s="12">
        <f t="shared" si="434"/>
        <v>93.037777653508613</v>
      </c>
      <c r="S1479" s="57">
        <f t="shared" si="435"/>
        <v>0.23105724011436571</v>
      </c>
      <c r="T1479" s="12">
        <f t="shared" si="418"/>
        <v>36.650327359409857</v>
      </c>
    </row>
    <row r="1480" spans="1:20" x14ac:dyDescent="0.3">
      <c r="A1480" s="57">
        <f t="shared" si="419"/>
        <v>1457.2922029376236</v>
      </c>
      <c r="B1480" s="12">
        <f t="shared" si="436"/>
        <v>231.93525762680028</v>
      </c>
      <c r="C1480" s="57" t="str">
        <f t="shared" si="420"/>
        <v>3.60366516414344-67.6491609063551i</v>
      </c>
      <c r="D1480" s="57" t="str">
        <f t="shared" si="421"/>
        <v>3.4708319224764-45.7491581634403i</v>
      </c>
      <c r="E1480" s="57" t="str">
        <f t="shared" si="422"/>
        <v>162.470416799538+0.138434161319516i</v>
      </c>
      <c r="F1480" s="57" t="str">
        <f t="shared" si="423"/>
        <v>3.07957884122808-858.615345778754i</v>
      </c>
      <c r="G1480" s="57" t="str">
        <f t="shared" si="424"/>
        <v>0.999999760242759-0.000489650062789866i</v>
      </c>
      <c r="H1480" s="57" t="str">
        <f t="shared" si="425"/>
        <v>550.305970852551-2.68072383067525i</v>
      </c>
      <c r="I1480" s="57" t="str">
        <f t="shared" si="426"/>
        <v>-4.10969346461455-3199.12493974187i</v>
      </c>
      <c r="K1480" s="57" t="str">
        <f t="shared" si="427"/>
        <v>0.00908563893214947-0.00021222425174517i</v>
      </c>
      <c r="L1480" s="57" t="str">
        <f t="shared" si="428"/>
        <v>0.00075-2.85918408008185i</v>
      </c>
      <c r="M1480" s="57" t="str">
        <f t="shared" si="429"/>
        <v>0.00075-0.450501693290208i</v>
      </c>
      <c r="N1480" s="57">
        <f t="shared" si="430"/>
        <v>93.049259301299372</v>
      </c>
      <c r="O1480" s="57">
        <f t="shared" si="431"/>
        <v>36.617554735429707</v>
      </c>
      <c r="P1480" s="371">
        <f t="shared" si="432"/>
        <v>36.617554735429707</v>
      </c>
      <c r="Q1480" s="371">
        <f t="shared" si="433"/>
        <v>-86.950740698700628</v>
      </c>
      <c r="R1480" s="12">
        <f t="shared" si="434"/>
        <v>93.049259301299372</v>
      </c>
      <c r="S1480" s="57">
        <f t="shared" si="435"/>
        <v>0.23193525762680028</v>
      </c>
      <c r="T1480" s="12">
        <f t="shared" si="418"/>
        <v>36.617554735429707</v>
      </c>
    </row>
    <row r="1481" spans="1:20" x14ac:dyDescent="0.3">
      <c r="A1481" s="57">
        <f t="shared" si="419"/>
        <v>1462.8299133087867</v>
      </c>
      <c r="B1481" s="12">
        <f t="shared" si="436"/>
        <v>232.81661160578213</v>
      </c>
      <c r="C1481" s="57" t="str">
        <f t="shared" si="420"/>
        <v>3.60365012914514-67.3936821812546i</v>
      </c>
      <c r="D1481" s="57" t="str">
        <f t="shared" si="421"/>
        <v>3.4708319117335-45.5759862654826i</v>
      </c>
      <c r="E1481" s="57" t="str">
        <f t="shared" si="422"/>
        <v>162.470423505202+0.138960409318665i</v>
      </c>
      <c r="F1481" s="57" t="str">
        <f t="shared" si="423"/>
        <v>3.07957883560593-855.364970373267i</v>
      </c>
      <c r="G1481" s="57" t="str">
        <f t="shared" si="424"/>
        <v>0.999999758417142-0.000491510732131156i</v>
      </c>
      <c r="H1481" s="57" t="str">
        <f t="shared" si="425"/>
        <v>550.308299794268-2.69099442083322i</v>
      </c>
      <c r="I1481" s="57" t="str">
        <f t="shared" si="426"/>
        <v>-4.11013067081887-3187.0282412927i</v>
      </c>
      <c r="K1481" s="57" t="str">
        <f t="shared" si="427"/>
        <v>0.00908559882778047-0.000213029703831514i</v>
      </c>
      <c r="L1481" s="57" t="str">
        <f t="shared" si="428"/>
        <v>0.00075-2.84836031090043i</v>
      </c>
      <c r="M1481" s="57" t="str">
        <f t="shared" si="429"/>
        <v>0.00075-0.448796267473808i</v>
      </c>
      <c r="N1481" s="57">
        <f t="shared" si="430"/>
        <v>93.060783874349895</v>
      </c>
      <c r="O1481" s="57">
        <f t="shared" si="431"/>
        <v>36.584783406669573</v>
      </c>
      <c r="P1481" s="371">
        <f t="shared" si="432"/>
        <v>36.584783406669573</v>
      </c>
      <c r="Q1481" s="371">
        <f t="shared" si="433"/>
        <v>-86.939216125650105</v>
      </c>
      <c r="R1481" s="12">
        <f t="shared" si="434"/>
        <v>93.060783874349895</v>
      </c>
      <c r="S1481" s="57">
        <f t="shared" si="435"/>
        <v>0.23281661160578213</v>
      </c>
      <c r="T1481" s="12">
        <f t="shared" si="418"/>
        <v>36.584783406669573</v>
      </c>
    </row>
    <row r="1482" spans="1:20" x14ac:dyDescent="0.3">
      <c r="A1482" s="57">
        <f t="shared" si="419"/>
        <v>1468.3886669793601</v>
      </c>
      <c r="B1482" s="12">
        <f t="shared" si="436"/>
        <v>233.7013147298841</v>
      </c>
      <c r="C1482" s="57" t="str">
        <f t="shared" si="420"/>
        <v>3.60363497981008-67.1391729311308i</v>
      </c>
      <c r="D1482" s="57" t="str">
        <f t="shared" si="421"/>
        <v>3.47083190090882-45.4034699933884i</v>
      </c>
      <c r="E1482" s="57" t="str">
        <f t="shared" si="422"/>
        <v>162.47043026202+0.139488659325703i</v>
      </c>
      <c r="F1482" s="57" t="str">
        <f t="shared" si="423"/>
        <v>3.079578829941-852.126899680052i</v>
      </c>
      <c r="G1482" s="57" t="str">
        <f t="shared" si="424"/>
        <v>0.999999756577624-0.000493378472005676i</v>
      </c>
      <c r="H1482" s="57" t="str">
        <f t="shared" si="425"/>
        <v>550.31064645648-2.70130499915877i</v>
      </c>
      <c r="I1482" s="57" t="str">
        <f t="shared" si="426"/>
        <v>-4.1105712093726-3174.97738926623i</v>
      </c>
      <c r="K1482" s="57" t="str">
        <f t="shared" si="427"/>
        <v>0.0090855584184201-0.000213838205201142i</v>
      </c>
      <c r="L1482" s="57" t="str">
        <f t="shared" si="428"/>
        <v>0.00075-2.83757751633835i</v>
      </c>
      <c r="M1482" s="57" t="str">
        <f t="shared" si="429"/>
        <v>0.00075-0.447097297742387i</v>
      </c>
      <c r="N1482" s="57">
        <f t="shared" si="430"/>
        <v>93.072351527773932</v>
      </c>
      <c r="O1482" s="57">
        <f t="shared" si="431"/>
        <v>36.552013382864111</v>
      </c>
      <c r="P1482" s="371">
        <f t="shared" si="432"/>
        <v>36.552013382864111</v>
      </c>
      <c r="Q1482" s="371">
        <f t="shared" si="433"/>
        <v>-86.927648472226068</v>
      </c>
      <c r="R1482" s="12">
        <f t="shared" si="434"/>
        <v>93.072351527773932</v>
      </c>
      <c r="S1482" s="57">
        <f t="shared" si="435"/>
        <v>0.23370131472988409</v>
      </c>
      <c r="T1482" s="12">
        <f t="shared" si="418"/>
        <v>36.552013382864111</v>
      </c>
    </row>
    <row r="1483" spans="1:20" x14ac:dyDescent="0.3">
      <c r="A1483" s="57">
        <f t="shared" si="419"/>
        <v>1473.9685439138816</v>
      </c>
      <c r="B1483" s="12">
        <f t="shared" si="436"/>
        <v>234.58937972585767</v>
      </c>
      <c r="C1483" s="57" t="str">
        <f t="shared" si="420"/>
        <v>3.60361971526987-66.8856294947169i</v>
      </c>
      <c r="D1483" s="57" t="str">
        <f t="shared" si="421"/>
        <v>3.47083189000173-45.231606865453i</v>
      </c>
      <c r="E1483" s="57" t="str">
        <f t="shared" si="422"/>
        <v>162.470437070383+0.14001891897414i</v>
      </c>
      <c r="F1483" s="57" t="str">
        <f t="shared" si="423"/>
        <v>3.07957882423292-848.901087118367i</v>
      </c>
      <c r="G1483" s="57" t="str">
        <f t="shared" si="424"/>
        <v>0.9999997547241-0.000495253309281333i</v>
      </c>
      <c r="H1483" s="57" t="str">
        <f t="shared" si="425"/>
        <v>550.313010973918-2.71165572860163i</v>
      </c>
      <c r="I1483" s="57" t="str">
        <f t="shared" si="426"/>
        <v>-4.11101510569977-3162.97221030632i</v>
      </c>
      <c r="K1483" s="57" t="str">
        <f t="shared" si="427"/>
        <v>0.00908551770175186-0.000214649767310661i</v>
      </c>
      <c r="L1483" s="57" t="str">
        <f t="shared" si="428"/>
        <v>0.00075-2.82683554128147i</v>
      </c>
      <c r="M1483" s="57" t="str">
        <f t="shared" si="429"/>
        <v>0.00075-0.445404759655696i</v>
      </c>
      <c r="N1483" s="57">
        <f t="shared" si="430"/>
        <v>93.083962417184239</v>
      </c>
      <c r="O1483" s="57">
        <f t="shared" si="431"/>
        <v>36.519244673820324</v>
      </c>
      <c r="P1483" s="371">
        <f t="shared" si="432"/>
        <v>36.519244673820324</v>
      </c>
      <c r="Q1483" s="371">
        <f t="shared" si="433"/>
        <v>-86.916037582815761</v>
      </c>
      <c r="R1483" s="12">
        <f t="shared" si="434"/>
        <v>93.083962417184239</v>
      </c>
      <c r="S1483" s="57">
        <f t="shared" si="435"/>
        <v>0.23458937972585767</v>
      </c>
      <c r="T1483" s="12">
        <f t="shared" si="418"/>
        <v>36.519244673820324</v>
      </c>
    </row>
    <row r="1484" spans="1:20" x14ac:dyDescent="0.3">
      <c r="A1484" s="57">
        <f t="shared" si="419"/>
        <v>1479.5696243807545</v>
      </c>
      <c r="B1484" s="12">
        <f t="shared" si="436"/>
        <v>235.48081936881593</v>
      </c>
      <c r="C1484" s="57" t="str">
        <f t="shared" si="420"/>
        <v>3.6036043346495-66.6330482246388i</v>
      </c>
      <c r="D1484" s="57" t="str">
        <f t="shared" si="421"/>
        <v>3.47083187901157-45.0603944093677i</v>
      </c>
      <c r="E1484" s="57" t="str">
        <f t="shared" si="422"/>
        <v>162.470443930685+0.140551195926783i</v>
      </c>
      <c r="F1484" s="57" t="str">
        <f t="shared" si="423"/>
        <v>3.07957881848139-845.687486283818i</v>
      </c>
      <c r="G1484" s="57" t="str">
        <f t="shared" si="424"/>
        <v>0.999999752856461-0.000497135270928134i</v>
      </c>
      <c r="H1484" s="57" t="str">
        <f t="shared" si="425"/>
        <v>550.315393482332-2.72204677285642i</v>
      </c>
      <c r="I1484" s="57" t="str">
        <f t="shared" si="426"/>
        <v>-4.11146238541696-3151.01253171387i</v>
      </c>
      <c r="K1484" s="57" t="str">
        <f t="shared" si="427"/>
        <v>0.00908547667544171-0.000215464401658727i</v>
      </c>
      <c r="L1484" s="57" t="str">
        <f t="shared" si="428"/>
        <v>0.00075-2.81613423120291i</v>
      </c>
      <c r="M1484" s="57" t="str">
        <f t="shared" si="429"/>
        <v>0.00075-0.443718628866003i</v>
      </c>
      <c r="N1484" s="57">
        <f t="shared" si="430"/>
        <v>93.09561669869349</v>
      </c>
      <c r="O1484" s="57">
        <f t="shared" si="431"/>
        <v>36.486477289417948</v>
      </c>
      <c r="P1484" s="371">
        <f t="shared" si="432"/>
        <v>36.486477289417948</v>
      </c>
      <c r="Q1484" s="371">
        <f t="shared" si="433"/>
        <v>-86.90438330130651</v>
      </c>
      <c r="R1484" s="12">
        <f t="shared" si="434"/>
        <v>93.09561669869349</v>
      </c>
      <c r="S1484" s="57">
        <f t="shared" si="435"/>
        <v>0.23548081936881593</v>
      </c>
      <c r="T1484" s="12">
        <f t="shared" si="418"/>
        <v>36.486477289417948</v>
      </c>
    </row>
    <row r="1485" spans="1:20" x14ac:dyDescent="0.3">
      <c r="A1485" s="57">
        <f t="shared" si="419"/>
        <v>1485.1919889534013</v>
      </c>
      <c r="B1485" s="12">
        <f t="shared" si="436"/>
        <v>236.37564648241744</v>
      </c>
      <c r="C1485" s="57" t="str">
        <f t="shared" si="420"/>
        <v>3.6035888370675-66.3814254873634i</v>
      </c>
      <c r="D1485" s="57" t="str">
        <f t="shared" si="421"/>
        <v>3.47083186793773-44.8898301621835i</v>
      </c>
      <c r="E1485" s="57" t="str">
        <f t="shared" si="422"/>
        <v>162.470450843324+0.141085497875865i</v>
      </c>
      <c r="F1485" s="57" t="str">
        <f t="shared" si="423"/>
        <v>3.07957881268606-842.486050947673i</v>
      </c>
      <c r="G1485" s="57" t="str">
        <f t="shared" si="424"/>
        <v>0.999999750974602-0.000499024384018566i</v>
      </c>
      <c r="H1485" s="57" t="str">
        <f t="shared" si="425"/>
        <v>550.317794118505-2.73247829636755i</v>
      </c>
      <c r="I1485" s="57" t="str">
        <f t="shared" si="426"/>
        <v>-4.11191307433826-3139.09818144428i</v>
      </c>
      <c r="K1485" s="57" t="str">
        <f t="shared" si="427"/>
        <v>0.00908543533713796-0.000216282119786176i</v>
      </c>
      <c r="L1485" s="57" t="str">
        <f t="shared" si="428"/>
        <v>0.00075-2.8054734321607i</v>
      </c>
      <c r="M1485" s="57" t="str">
        <f t="shared" si="429"/>
        <v>0.00075-0.442038881117757i</v>
      </c>
      <c r="N1485" s="57">
        <f t="shared" si="430"/>
        <v>93.107314528915325</v>
      </c>
      <c r="O1485" s="57">
        <f t="shared" si="431"/>
        <v>36.453711239610016</v>
      </c>
      <c r="P1485" s="371">
        <f t="shared" si="432"/>
        <v>36.453711239610016</v>
      </c>
      <c r="Q1485" s="371">
        <f t="shared" si="433"/>
        <v>-86.892685471084675</v>
      </c>
      <c r="R1485" s="12">
        <f t="shared" si="434"/>
        <v>93.107314528915325</v>
      </c>
      <c r="S1485" s="57">
        <f t="shared" si="435"/>
        <v>0.23637564648241743</v>
      </c>
      <c r="T1485" s="12">
        <f t="shared" si="418"/>
        <v>36.453711239610016</v>
      </c>
    </row>
    <row r="1486" spans="1:20" x14ac:dyDescent="0.3">
      <c r="A1486" s="57">
        <f t="shared" si="419"/>
        <v>1490.8357185114241</v>
      </c>
      <c r="B1486" s="12">
        <f t="shared" si="436"/>
        <v>237.27387393905062</v>
      </c>
      <c r="C1486" s="57" t="str">
        <f t="shared" si="420"/>
        <v>3.60357322163555-66.1307576631448i</v>
      </c>
      <c r="D1486" s="57" t="str">
        <f t="shared" si="421"/>
        <v>3.47083185677957-44.7199116702768i</v>
      </c>
      <c r="E1486" s="57" t="str">
        <f t="shared" si="422"/>
        <v>162.4704578087+0.141621832543145i</v>
      </c>
      <c r="F1486" s="57" t="str">
        <f t="shared" si="423"/>
        <v>3.0795788068466-839.296735056218i</v>
      </c>
      <c r="G1486" s="57" t="str">
        <f t="shared" si="424"/>
        <v>0.999999749078414-0.000500920675727997i</v>
      </c>
      <c r="H1486" s="57" t="str">
        <f t="shared" si="425"/>
        <v>550.320213020261-2.7429504643332i</v>
      </c>
      <c r="I1486" s="57" t="str">
        <f t="shared" si="426"/>
        <v>-4.11236719847506-3127.22898810508i</v>
      </c>
      <c r="K1486" s="57" t="str">
        <f t="shared" si="427"/>
        <v>0.00908539368447098-0.000217102933276176i</v>
      </c>
      <c r="L1486" s="57" t="str">
        <f t="shared" si="428"/>
        <v>0.00075-2.79485299079567i</v>
      </c>
      <c r="M1486" s="57" t="str">
        <f t="shared" si="429"/>
        <v>0.00075-0.440365492247217i</v>
      </c>
      <c r="N1486" s="57">
        <f t="shared" si="430"/>
        <v>93.119056064965065</v>
      </c>
      <c r="O1486" s="57">
        <f t="shared" si="431"/>
        <v>36.420946534423223</v>
      </c>
      <c r="P1486" s="371">
        <f t="shared" si="432"/>
        <v>36.420946534423223</v>
      </c>
      <c r="Q1486" s="371">
        <f t="shared" si="433"/>
        <v>-86.880943935034935</v>
      </c>
      <c r="R1486" s="12">
        <f t="shared" si="434"/>
        <v>93.119056064965065</v>
      </c>
      <c r="S1486" s="57">
        <f t="shared" si="435"/>
        <v>0.23727387393905061</v>
      </c>
      <c r="T1486" s="12">
        <f t="shared" si="418"/>
        <v>36.420946534423223</v>
      </c>
    </row>
    <row r="1487" spans="1:20" x14ac:dyDescent="0.3">
      <c r="A1487" s="57">
        <f t="shared" si="419"/>
        <v>1496.5008942417676</v>
      </c>
      <c r="B1487" s="12">
        <f t="shared" si="436"/>
        <v>238.17551466001902</v>
      </c>
      <c r="C1487" s="57" t="str">
        <f t="shared" si="420"/>
        <v>3.60355748745864-65.8810411459723i</v>
      </c>
      <c r="D1487" s="57" t="str">
        <f t="shared" si="421"/>
        <v>3.47083184553643-44.5506364893127i</v>
      </c>
      <c r="E1487" s="57" t="str">
        <f t="shared" si="422"/>
        <v>162.470464827215+0.142160207680035i</v>
      </c>
      <c r="F1487" s="57" t="str">
        <f t="shared" si="423"/>
        <v>3.07957880096265-836.119492730063i</v>
      </c>
      <c r="G1487" s="57" t="str">
        <f t="shared" si="424"/>
        <v>0.999999747167787-0.000502824173335053i</v>
      </c>
      <c r="H1487" s="57" t="str">
        <f t="shared" si="425"/>
        <v>550.322650326471-2.75346344270997i</v>
      </c>
      <c r="I1487" s="57" t="str">
        <f t="shared" si="426"/>
        <v>-4.11282478403891-3115.40478095334i</v>
      </c>
      <c r="K1487" s="57" t="str">
        <f t="shared" si="427"/>
        <v>0.00908535171505323-0.000217926853754362i</v>
      </c>
      <c r="L1487" s="57" t="str">
        <f t="shared" si="428"/>
        <v>0.00075-2.78427275432922i</v>
      </c>
      <c r="M1487" s="57" t="str">
        <f t="shared" si="429"/>
        <v>0.00075-0.438698438182125i</v>
      </c>
      <c r="N1487" s="57">
        <f t="shared" si="430"/>
        <v>93.130841464460701</v>
      </c>
      <c r="O1487" s="57">
        <f t="shared" si="431"/>
        <v>36.388183183958468</v>
      </c>
      <c r="P1487" s="371">
        <f t="shared" si="432"/>
        <v>36.388183183958468</v>
      </c>
      <c r="Q1487" s="371">
        <f t="shared" si="433"/>
        <v>-86.869158535539299</v>
      </c>
      <c r="R1487" s="12">
        <f t="shared" si="434"/>
        <v>93.130841464460701</v>
      </c>
      <c r="S1487" s="57">
        <f t="shared" si="435"/>
        <v>0.23817551466001902</v>
      </c>
      <c r="T1487" s="12">
        <f t="shared" si="418"/>
        <v>36.388183183958468</v>
      </c>
    </row>
    <row r="1488" spans="1:20" x14ac:dyDescent="0.3">
      <c r="A1488" s="57">
        <f t="shared" si="419"/>
        <v>1502.1875976398862</v>
      </c>
      <c r="B1488" s="12">
        <f t="shared" si="436"/>
        <v>239.08058161572708</v>
      </c>
      <c r="C1488" s="57" t="str">
        <f t="shared" si="420"/>
        <v>3.60354163363505-65.6322723435212i</v>
      </c>
      <c r="D1488" s="57" t="str">
        <f t="shared" si="421"/>
        <v>3.47083183420769-44.3820021842113i</v>
      </c>
      <c r="E1488" s="57" t="str">
        <f t="shared" si="422"/>
        <v>162.470471899276+0.142700631067701i</v>
      </c>
      <c r="F1488" s="57" t="str">
        <f t="shared" si="423"/>
        <v>3.07957879503392-832.95427826352i</v>
      </c>
      <c r="G1488" s="57" t="str">
        <f t="shared" si="424"/>
        <v>0.999999745242612-0.000504734904222023i</v>
      </c>
      <c r="H1488" s="57" t="str">
        <f t="shared" si="425"/>
        <v>550.325106177057-2.76401739821664i</v>
      </c>
      <c r="I1488" s="57" t="str">
        <f t="shared" si="426"/>
        <v>-4.11328585743994-3103.6253898933i</v>
      </c>
      <c r="K1488" s="57" t="str">
        <f t="shared" si="427"/>
        <v>0.00908530942647913-0.000218753892888992i</v>
      </c>
      <c r="L1488" s="57" t="str">
        <f t="shared" si="428"/>
        <v>0.00075-2.77373257056109i</v>
      </c>
      <c r="M1488" s="57" t="str">
        <f t="shared" si="429"/>
        <v>0.00075-0.437037694941349i</v>
      </c>
      <c r="N1488" s="57">
        <f t="shared" si="430"/>
        <v>93.142670885523557</v>
      </c>
      <c r="O1488" s="57">
        <f t="shared" si="431"/>
        <v>36.355421198391717</v>
      </c>
      <c r="P1488" s="371">
        <f t="shared" si="432"/>
        <v>36.355421198391717</v>
      </c>
      <c r="Q1488" s="371">
        <f t="shared" si="433"/>
        <v>-86.857329114476443</v>
      </c>
      <c r="R1488" s="12">
        <f t="shared" si="434"/>
        <v>93.142670885523557</v>
      </c>
      <c r="S1488" s="57">
        <f t="shared" si="435"/>
        <v>0.23908058161572709</v>
      </c>
      <c r="T1488" s="12">
        <f t="shared" si="418"/>
        <v>36.355421198391717</v>
      </c>
    </row>
    <row r="1489" spans="1:20" x14ac:dyDescent="0.3">
      <c r="A1489" s="57">
        <f t="shared" si="419"/>
        <v>1507.8959105109179</v>
      </c>
      <c r="B1489" s="12">
        <f t="shared" si="436"/>
        <v>239.98908782586685</v>
      </c>
      <c r="C1489" s="57" t="str">
        <f t="shared" si="420"/>
        <v>3.60352565925612-65.3844476770975i</v>
      </c>
      <c r="D1489" s="57" t="str">
        <f t="shared" si="421"/>
        <v>3.47083182279269-44.2140063291114i</v>
      </c>
      <c r="E1489" s="57" t="str">
        <f t="shared" si="422"/>
        <v>162.470479025291+0.143243110517203i</v>
      </c>
      <c r="F1489" s="57" t="str">
        <f t="shared" si="423"/>
        <v>3.07957878906005-829.801046123914i</v>
      </c>
      <c r="G1489" s="57" t="str">
        <f t="shared" si="424"/>
        <v>0.999999743302777-0.000506652895875243i</v>
      </c>
      <c r="H1489" s="57" t="str">
        <f t="shared" si="425"/>
        <v>550.327580713004-2.77461249833897i</v>
      </c>
      <c r="I1489" s="57" t="str">
        <f t="shared" si="426"/>
        <v>-4.11375044529052-3091.89064547386i</v>
      </c>
      <c r="K1489" s="57" t="str">
        <f t="shared" si="427"/>
        <v>0.00908526681632485-0.000219584062391083i</v>
      </c>
      <c r="L1489" s="57" t="str">
        <f t="shared" si="428"/>
        <v>0.00075-2.76323228786719i</v>
      </c>
      <c r="M1489" s="57" t="str">
        <f t="shared" si="429"/>
        <v>0.00075-0.435383238634537i</v>
      </c>
      <c r="N1489" s="57">
        <f t="shared" si="430"/>
        <v>93.154544486779329</v>
      </c>
      <c r="O1489" s="57">
        <f t="shared" si="431"/>
        <v>36.322660587974106</v>
      </c>
      <c r="P1489" s="371">
        <f t="shared" si="432"/>
        <v>36.322660587974106</v>
      </c>
      <c r="Q1489" s="371">
        <f t="shared" si="433"/>
        <v>-86.845455513220671</v>
      </c>
      <c r="R1489" s="12">
        <f t="shared" si="434"/>
        <v>93.154544486779329</v>
      </c>
      <c r="S1489" s="57">
        <f t="shared" si="435"/>
        <v>0.23998908782586684</v>
      </c>
      <c r="T1489" s="12">
        <f t="shared" si="418"/>
        <v>36.322660587974106</v>
      </c>
    </row>
    <row r="1490" spans="1:20" x14ac:dyDescent="0.3">
      <c r="A1490" s="57">
        <f t="shared" si="419"/>
        <v>1513.6259149708594</v>
      </c>
      <c r="B1490" s="12">
        <f t="shared" si="436"/>
        <v>240.90104635960515</v>
      </c>
      <c r="C1490" s="57" t="str">
        <f t="shared" si="420"/>
        <v>3.60350956340648-65.1375635815899i</v>
      </c>
      <c r="D1490" s="57" t="str">
        <f t="shared" si="421"/>
        <v>3.47083181129078-44.0466465073361i</v>
      </c>
      <c r="E1490" s="57" t="str">
        <f t="shared" si="422"/>
        <v>162.470486205674+0.143787653869589i</v>
      </c>
      <c r="F1490" s="57" t="str">
        <f t="shared" si="423"/>
        <v>3.07957878304069-826.65975095094i</v>
      </c>
      <c r="G1490" s="57" t="str">
        <f t="shared" si="424"/>
        <v>0.999999741348172-0.0005085781758855i</v>
      </c>
      <c r="H1490" s="57" t="str">
        <f t="shared" si="425"/>
        <v>550.330074076362-2.78524891133378i</v>
      </c>
      <c r="I1490" s="57" t="str">
        <f t="shared" si="426"/>
        <v>-4.11421857440477-3080.20037888615i</v>
      </c>
      <c r="K1490" s="57" t="str">
        <f t="shared" si="427"/>
        <v>0.0090852238821483-0.00022041737401456i</v>
      </c>
      <c r="L1490" s="57" t="str">
        <f t="shared" si="428"/>
        <v>0.00075-2.75277175519744i</v>
      </c>
      <c r="M1490" s="57" t="str">
        <f t="shared" si="429"/>
        <v>0.00075-0.433735045461782i</v>
      </c>
      <c r="N1490" s="57">
        <f t="shared" si="430"/>
        <v>93.166462427358852</v>
      </c>
      <c r="O1490" s="57">
        <f t="shared" si="431"/>
        <v>36.289901363032889</v>
      </c>
      <c r="P1490" s="371">
        <f t="shared" si="432"/>
        <v>36.289901363032889</v>
      </c>
      <c r="Q1490" s="371">
        <f t="shared" si="433"/>
        <v>-86.833537572641148</v>
      </c>
      <c r="R1490" s="12">
        <f t="shared" si="434"/>
        <v>93.166462427358852</v>
      </c>
      <c r="S1490" s="57">
        <f t="shared" si="435"/>
        <v>0.24090104635960516</v>
      </c>
      <c r="T1490" s="12">
        <f t="shared" si="418"/>
        <v>36.289901363032889</v>
      </c>
    </row>
    <row r="1491" spans="1:20" x14ac:dyDescent="0.3">
      <c r="A1491" s="57">
        <f t="shared" si="419"/>
        <v>1519.3776934477487</v>
      </c>
      <c r="B1491" s="12">
        <f t="shared" si="436"/>
        <v>241.81647033577164</v>
      </c>
      <c r="C1491" s="57" t="str">
        <f t="shared" si="420"/>
        <v>3.60349334516363-64.891616505414i</v>
      </c>
      <c r="D1491" s="57" t="str">
        <f t="shared" si="421"/>
        <v>3.47083179970128-43.8799203113582i</v>
      </c>
      <c r="E1491" s="57" t="str">
        <f t="shared" si="422"/>
        <v>162.47049344084+0.144334268996032i</v>
      </c>
      <c r="F1491" s="57" t="str">
        <f t="shared" si="423"/>
        <v>3.07957877697549-823.530347556013i</v>
      </c>
      <c r="G1491" s="57" t="str">
        <f t="shared" si="424"/>
        <v>0.999999739378684-0.00051051077194842i</v>
      </c>
      <c r="H1491" s="57" t="str">
        <f t="shared" si="425"/>
        <v>550.332586410276-2.79592680623511i</v>
      </c>
      <c r="I1491" s="57" t="str">
        <f t="shared" si="426"/>
        <v>-4.11469027180919-3068.55442196119i</v>
      </c>
      <c r="K1491" s="57" t="str">
        <f t="shared" si="427"/>
        <v>0.0090851806214886-0.000221253839556382i</v>
      </c>
      <c r="L1491" s="57" t="str">
        <f t="shared" si="428"/>
        <v>0.00075-2.74235082207356i</v>
      </c>
      <c r="M1491" s="57" t="str">
        <f t="shared" si="429"/>
        <v>0.00075-0.432093091713272i</v>
      </c>
      <c r="N1491" s="57">
        <f t="shared" si="430"/>
        <v>93.178424866898965</v>
      </c>
      <c r="O1491" s="57">
        <f t="shared" si="431"/>
        <v>36.257143533971437</v>
      </c>
      <c r="P1491" s="371">
        <f t="shared" si="432"/>
        <v>36.257143533971437</v>
      </c>
      <c r="Q1491" s="371">
        <f t="shared" si="433"/>
        <v>-86.821575133101035</v>
      </c>
      <c r="R1491" s="12">
        <f t="shared" si="434"/>
        <v>93.178424866898965</v>
      </c>
      <c r="S1491" s="57">
        <f t="shared" si="435"/>
        <v>0.24181647033577164</v>
      </c>
      <c r="T1491" s="12">
        <f t="shared" si="418"/>
        <v>36.257143533971437</v>
      </c>
    </row>
    <row r="1492" spans="1:20" x14ac:dyDescent="0.3">
      <c r="A1492" s="57">
        <f t="shared" si="419"/>
        <v>1525.1513286828501</v>
      </c>
      <c r="B1492" s="12">
        <f t="shared" si="436"/>
        <v>242.73537292304758</v>
      </c>
      <c r="C1492" s="57" t="str">
        <f t="shared" si="420"/>
        <v>3.60347700359821-64.6466029104669i</v>
      </c>
      <c r="D1492" s="57" t="str">
        <f t="shared" si="421"/>
        <v>3.47083178802354-43.7138253427654i</v>
      </c>
      <c r="E1492" s="57" t="str">
        <f t="shared" si="422"/>
        <v>162.470500731208+0.144882963797931i</v>
      </c>
      <c r="F1492" s="57" t="str">
        <f t="shared" si="423"/>
        <v>3.07957877086411-820.412790921616i</v>
      </c>
      <c r="G1492" s="57" t="str">
        <f t="shared" si="424"/>
        <v>0.999999737394199-0.000512450711864873i</v>
      </c>
      <c r="H1492" s="57" t="str">
        <f t="shared" si="425"/>
        <v>550.335117858956-2.80664635285542i</v>
      </c>
      <c r="I1492" s="57" t="str">
        <f t="shared" si="426"/>
        <v>-4.11516556472636-3056.95260716734i</v>
      </c>
      <c r="K1492" s="57" t="str">
        <f t="shared" si="427"/>
        <v>0.0090851370318666-0.000222093470856728i</v>
      </c>
      <c r="L1492" s="57" t="str">
        <f t="shared" si="428"/>
        <v>0.00075-2.73196933858693i</v>
      </c>
      <c r="M1492" s="57" t="str">
        <f t="shared" si="429"/>
        <v>0.00075-0.430457353768949i</v>
      </c>
      <c r="N1492" s="57">
        <f t="shared" si="430"/>
        <v>93.190431965543155</v>
      </c>
      <c r="O1492" s="57">
        <f t="shared" si="431"/>
        <v>36.224387111270524</v>
      </c>
      <c r="P1492" s="371">
        <f t="shared" si="432"/>
        <v>36.224387111270524</v>
      </c>
      <c r="Q1492" s="371">
        <f t="shared" si="433"/>
        <v>-86.809568034456845</v>
      </c>
      <c r="R1492" s="12">
        <f t="shared" si="434"/>
        <v>93.190431965543155</v>
      </c>
      <c r="S1492" s="57">
        <f t="shared" si="435"/>
        <v>0.24273537292304759</v>
      </c>
      <c r="T1492" s="12">
        <f t="shared" si="418"/>
        <v>36.224387111270524</v>
      </c>
    </row>
    <row r="1493" spans="1:20" x14ac:dyDescent="0.3">
      <c r="A1493" s="57">
        <f t="shared" si="419"/>
        <v>1530.9469037318449</v>
      </c>
      <c r="B1493" s="12">
        <f t="shared" si="436"/>
        <v>243.65776734015517</v>
      </c>
      <c r="C1493" s="57" t="str">
        <f t="shared" si="420"/>
        <v>3.60346053777379-64.4025192720715i</v>
      </c>
      <c r="D1493" s="57" t="str">
        <f t="shared" si="421"/>
        <v>3.47083177625689-43.548359212226i</v>
      </c>
      <c r="E1493" s="57" t="str">
        <f t="shared" si="422"/>
        <v>162.470508077199+0.145433746207036i</v>
      </c>
      <c r="F1493" s="57" t="str">
        <f t="shared" si="423"/>
        <v>3.07957876470621-817.30703620065i</v>
      </c>
      <c r="G1493" s="57" t="str">
        <f t="shared" si="424"/>
        <v>0.999999735394603-0.000514398023541371i</v>
      </c>
      <c r="H1493" s="57" t="str">
        <f t="shared" si="425"/>
        <v>550.337668567718-2.81740772179331i</v>
      </c>
      <c r="I1493" s="57" t="str">
        <f t="shared" si="426"/>
        <v>-4.11564448059361-3045.39476760796i</v>
      </c>
      <c r="K1493" s="57" t="str">
        <f t="shared" si="427"/>
        <v>0.00908509311078418-0.000222936279799101i</v>
      </c>
      <c r="L1493" s="57" t="str">
        <f t="shared" si="428"/>
        <v>0.00075-2.72162715539642i</v>
      </c>
      <c r="M1493" s="57" t="str">
        <f t="shared" si="429"/>
        <v>0.00075-0.428827808098176i</v>
      </c>
      <c r="N1493" s="57">
        <f t="shared" si="430"/>
        <v>93.202483883942634</v>
      </c>
      <c r="O1493" s="57">
        <f t="shared" si="431"/>
        <v>36.191632105488232</v>
      </c>
      <c r="P1493" s="371">
        <f t="shared" si="432"/>
        <v>36.191632105488232</v>
      </c>
      <c r="Q1493" s="371">
        <f t="shared" si="433"/>
        <v>-86.797516116057366</v>
      </c>
      <c r="R1493" s="12">
        <f t="shared" si="434"/>
        <v>93.202483883942634</v>
      </c>
      <c r="S1493" s="57">
        <f t="shared" si="435"/>
        <v>0.24365776734015518</v>
      </c>
      <c r="T1493" s="12">
        <f t="shared" si="418"/>
        <v>36.191632105488232</v>
      </c>
    </row>
    <row r="1494" spans="1:20" x14ac:dyDescent="0.3">
      <c r="A1494" s="57">
        <f t="shared" si="419"/>
        <v>1536.7645019660263</v>
      </c>
      <c r="B1494" s="12">
        <f t="shared" si="436"/>
        <v>244.58366685604778</v>
      </c>
      <c r="C1494" s="57" t="str">
        <f t="shared" si="420"/>
        <v>3.60344394674681-64.1593620789278i</v>
      </c>
      <c r="D1494" s="57" t="str">
        <f t="shared" si="421"/>
        <v>3.47083176440061-43.3835195394536i</v>
      </c>
      <c r="E1494" s="57" t="str">
        <f t="shared" si="422"/>
        <v>162.47051547924+0.145986624185578i</v>
      </c>
      <c r="F1494" s="57" t="str">
        <f t="shared" si="423"/>
        <v>3.07957875850139-814.213038715782i</v>
      </c>
      <c r="G1494" s="57" t="str">
        <f t="shared" si="424"/>
        <v>0.999999733379782-0.00051635273499047i</v>
      </c>
      <c r="H1494" s="57" t="str">
        <f t="shared" si="425"/>
        <v>550.340238682982-2.8282110844367i</v>
      </c>
      <c r="I1494" s="57" t="str">
        <f t="shared" si="426"/>
        <v>-4.11612704705706-3033.880737019i</v>
      </c>
      <c r="K1494" s="57" t="str">
        <f t="shared" si="427"/>
        <v>0.00908504885572429-0.000223782278310494i</v>
      </c>
      <c r="L1494" s="57" t="str">
        <f t="shared" si="428"/>
        <v>0.00075-2.71132412372627i</v>
      </c>
      <c r="M1494" s="57" t="str">
        <f t="shared" si="429"/>
        <v>0.00075-0.427204431259391i</v>
      </c>
      <c r="N1494" s="57">
        <f t="shared" si="430"/>
        <v>93.214580783256935</v>
      </c>
      <c r="O1494" s="57">
        <f t="shared" si="431"/>
        <v>36.158878527260796</v>
      </c>
      <c r="P1494" s="371">
        <f t="shared" si="432"/>
        <v>36.158878527260796</v>
      </c>
      <c r="Q1494" s="371">
        <f t="shared" si="433"/>
        <v>-86.785419216743065</v>
      </c>
      <c r="R1494" s="12">
        <f t="shared" si="434"/>
        <v>93.214580783256935</v>
      </c>
      <c r="S1494" s="57">
        <f t="shared" si="435"/>
        <v>0.24458366685604779</v>
      </c>
      <c r="T1494" s="12">
        <f t="shared" si="418"/>
        <v>36.158878527260796</v>
      </c>
    </row>
    <row r="1495" spans="1:20" x14ac:dyDescent="0.3">
      <c r="A1495" s="57">
        <f t="shared" si="419"/>
        <v>1542.604207073497</v>
      </c>
      <c r="B1495" s="12">
        <f t="shared" si="436"/>
        <v>245.51308479010078</v>
      </c>
      <c r="C1495" s="57" t="str">
        <f t="shared" si="420"/>
        <v>3.60342722956665-63.9171278330622i</v>
      </c>
      <c r="D1495" s="57" t="str">
        <f t="shared" si="421"/>
        <v>3.47083175245408-43.2193039531748i</v>
      </c>
      <c r="E1495" s="57" t="str">
        <f t="shared" si="422"/>
        <v>162.470522937758+0.146541605726371i</v>
      </c>
      <c r="F1495" s="57" t="str">
        <f t="shared" si="423"/>
        <v>3.07957875224935-811.130753958832i</v>
      </c>
      <c r="G1495" s="57" t="str">
        <f t="shared" si="424"/>
        <v>0.999999731349619-0.000518314874331169i</v>
      </c>
      <c r="H1495" s="57" t="str">
        <f t="shared" si="425"/>
        <v>550.34282835228-2.83905661296773i</v>
      </c>
      <c r="I1495" s="57" t="str">
        <f t="shared" si="426"/>
        <v>-4.11661329197477-3022.4103497667i</v>
      </c>
      <c r="K1495" s="57" t="str">
        <f t="shared" si="427"/>
        <v>0.0090850042641508-0.00022463147836153i</v>
      </c>
      <c r="L1495" s="57" t="str">
        <f t="shared" si="428"/>
        <v>0.00075-2.70106009536388i</v>
      </c>
      <c r="M1495" s="57" t="str">
        <f t="shared" si="429"/>
        <v>0.00075-0.425587199899772i</v>
      </c>
      <c r="N1495" s="57">
        <f t="shared" si="430"/>
        <v>93.22672282515488</v>
      </c>
      <c r="O1495" s="57">
        <f t="shared" si="431"/>
        <v>36.126126387303131</v>
      </c>
      <c r="P1495" s="371">
        <f t="shared" si="432"/>
        <v>36.126126387303131</v>
      </c>
      <c r="Q1495" s="371">
        <f t="shared" si="433"/>
        <v>-86.77327717484512</v>
      </c>
      <c r="R1495" s="12">
        <f t="shared" si="434"/>
        <v>93.22672282515488</v>
      </c>
      <c r="S1495" s="57">
        <f t="shared" si="435"/>
        <v>0.24551308479010078</v>
      </c>
      <c r="T1495" s="12">
        <f t="shared" si="418"/>
        <v>36.126126387303131</v>
      </c>
    </row>
    <row r="1496" spans="1:20" x14ac:dyDescent="0.3">
      <c r="A1496" s="57">
        <f t="shared" si="419"/>
        <v>1548.4661030603763</v>
      </c>
      <c r="B1496" s="12">
        <f t="shared" si="436"/>
        <v>246.44603451230316</v>
      </c>
      <c r="C1496" s="57" t="str">
        <f t="shared" si="420"/>
        <v>3.60341038527543-63.6758130497787i</v>
      </c>
      <c r="D1496" s="57" t="str">
        <f t="shared" si="421"/>
        <v>3.47083174041657-43.055710091093i</v>
      </c>
      <c r="E1496" s="57" t="str">
        <f t="shared" si="422"/>
        <v>162.470530453186+0.147098698852939i</v>
      </c>
      <c r="F1496" s="57" t="str">
        <f t="shared" si="423"/>
        <v>3.07957874594969-808.060137590094i</v>
      </c>
      <c r="G1496" s="57" t="str">
        <f t="shared" si="424"/>
        <v>0.999999729303997-0.000520284469789323i</v>
      </c>
      <c r="H1496" s="57" t="str">
        <f t="shared" si="425"/>
        <v>550.345437724249-2.8499444803667i</v>
      </c>
      <c r="I1496" s="57" t="str">
        <f t="shared" si="426"/>
        <v>-4.11710324341472-3010.98344084494i</v>
      </c>
      <c r="K1496" s="57" t="str">
        <f t="shared" si="427"/>
        <v>0.0090849593335086-0.000225483891966622i</v>
      </c>
      <c r="L1496" s="57" t="str">
        <f t="shared" si="428"/>
        <v>0.00075-2.69083492265779i</v>
      </c>
      <c r="M1496" s="57" t="str">
        <f t="shared" si="429"/>
        <v>0.00075-0.423976090754902i</v>
      </c>
      <c r="N1496" s="57">
        <f t="shared" si="430"/>
        <v>93.238910171815107</v>
      </c>
      <c r="O1496" s="57">
        <f t="shared" si="431"/>
        <v>36.093375696409581</v>
      </c>
      <c r="P1496" s="371">
        <f t="shared" si="432"/>
        <v>36.093375696409581</v>
      </c>
      <c r="Q1496" s="371">
        <f t="shared" si="433"/>
        <v>-86.761089828184893</v>
      </c>
      <c r="R1496" s="12">
        <f t="shared" si="434"/>
        <v>93.238910171815107</v>
      </c>
      <c r="S1496" s="57">
        <f t="shared" si="435"/>
        <v>0.24644603451230315</v>
      </c>
      <c r="T1496" s="12">
        <f t="shared" si="418"/>
        <v>36.093375696409581</v>
      </c>
    </row>
    <row r="1497" spans="1:20" x14ac:dyDescent="0.3">
      <c r="A1497" s="57">
        <f t="shared" si="419"/>
        <v>1554.3502742520059</v>
      </c>
      <c r="B1497" s="12">
        <f t="shared" si="436"/>
        <v>247.38252944344993</v>
      </c>
      <c r="C1497" s="57" t="str">
        <f t="shared" si="420"/>
        <v>3.60339341290802-63.4354142576044i</v>
      </c>
      <c r="D1497" s="57" t="str">
        <f t="shared" si="421"/>
        <v>3.4708317282874-42.8927355998555i</v>
      </c>
      <c r="E1497" s="57" t="str">
        <f t="shared" si="422"/>
        <v>162.470538025958+0.147657911619641i</v>
      </c>
      <c r="F1497" s="57" t="str">
        <f t="shared" si="423"/>
        <v>3.07957873960207-805.00114543772i</v>
      </c>
      <c r="G1497" s="57" t="str">
        <f t="shared" si="424"/>
        <v>0.999999727242799-0.000522261549698037i</v>
      </c>
      <c r="H1497" s="57" t="str">
        <f t="shared" si="425"/>
        <v>550.348066948675-2.86087486041815i</v>
      </c>
      <c r="I1497" s="57" t="str">
        <f t="shared" si="426"/>
        <v>-4.11759692966318-2999.59984587321i</v>
      </c>
      <c r="K1497" s="57" t="str">
        <f t="shared" si="427"/>
        <v>0.00908491406122294-0.000226339531184097i</v>
      </c>
      <c r="L1497" s="57" t="str">
        <f t="shared" si="428"/>
        <v>0.00075-2.68064845851543i</v>
      </c>
      <c r="M1497" s="57" t="str">
        <f t="shared" si="429"/>
        <v>0.00075-0.422371080648438i</v>
      </c>
      <c r="N1497" s="57">
        <f t="shared" si="430"/>
        <v>93.25114298592716</v>
      </c>
      <c r="O1497" s="57">
        <f t="shared" si="431"/>
        <v>36.060626465453964</v>
      </c>
      <c r="P1497" s="371">
        <f t="shared" si="432"/>
        <v>36.060626465453964</v>
      </c>
      <c r="Q1497" s="371">
        <f t="shared" si="433"/>
        <v>-86.74885701407284</v>
      </c>
      <c r="R1497" s="12">
        <f t="shared" si="434"/>
        <v>93.25114298592716</v>
      </c>
      <c r="S1497" s="57">
        <f t="shared" si="435"/>
        <v>0.24738252944344993</v>
      </c>
      <c r="T1497" s="12">
        <f t="shared" si="418"/>
        <v>36.060626465453964</v>
      </c>
    </row>
    <row r="1498" spans="1:20" x14ac:dyDescent="0.3">
      <c r="A1498" s="57">
        <f t="shared" si="419"/>
        <v>1560.2568052941635</v>
      </c>
      <c r="B1498" s="12">
        <f t="shared" si="436"/>
        <v>248.32258305533503</v>
      </c>
      <c r="C1498" s="57" t="str">
        <f t="shared" si="420"/>
        <v>3.60337631149203-63.1959279982448i</v>
      </c>
      <c r="D1498" s="57" t="str">
        <f t="shared" si="421"/>
        <v>3.4708317160659-42.7303781350199i</v>
      </c>
      <c r="E1498" s="57" t="str">
        <f t="shared" si="422"/>
        <v>162.470545656513+0.14821925211179i</v>
      </c>
      <c r="F1498" s="57" t="str">
        <f t="shared" si="423"/>
        <v>3.07957873320613-801.953733497086i</v>
      </c>
      <c r="G1498" s="57" t="str">
        <f t="shared" si="424"/>
        <v>0.999999725165907-0.000524246142498086i</v>
      </c>
      <c r="H1498" s="57" t="str">
        <f t="shared" si="425"/>
        <v>550.350716176468-2.87184792771449i</v>
      </c>
      <c r="I1498" s="57" t="str">
        <f t="shared" si="426"/>
        <v>-4.11809437922132-2988.25940109401i</v>
      </c>
      <c r="K1498" s="57" t="str">
        <f t="shared" si="427"/>
        <v>0.00908486844469972-0.00022719840811636i</v>
      </c>
      <c r="L1498" s="57" t="str">
        <f t="shared" si="428"/>
        <v>0.00075-2.6705005564011i</v>
      </c>
      <c r="M1498" s="57" t="str">
        <f t="shared" si="429"/>
        <v>0.00075-0.42077214649177i</v>
      </c>
      <c r="N1498" s="57">
        <f t="shared" si="430"/>
        <v>93.263421430691992</v>
      </c>
      <c r="O1498" s="57">
        <f t="shared" si="431"/>
        <v>36.027878705390762</v>
      </c>
      <c r="P1498" s="371">
        <f t="shared" si="432"/>
        <v>36.027878705390762</v>
      </c>
      <c r="Q1498" s="371">
        <f t="shared" si="433"/>
        <v>-86.736578569308008</v>
      </c>
      <c r="R1498" s="12">
        <f t="shared" si="434"/>
        <v>93.263421430691992</v>
      </c>
      <c r="S1498" s="57">
        <f t="shared" si="435"/>
        <v>0.24832258305533503</v>
      </c>
      <c r="T1498" s="12">
        <f t="shared" si="418"/>
        <v>36.027878705390762</v>
      </c>
    </row>
    <row r="1499" spans="1:20" x14ac:dyDescent="0.3">
      <c r="A1499" s="57">
        <f t="shared" si="419"/>
        <v>1566.1857811542816</v>
      </c>
      <c r="B1499" s="12">
        <f t="shared" si="436"/>
        <v>249.26620887094532</v>
      </c>
      <c r="C1499" s="57" t="str">
        <f t="shared" si="420"/>
        <v>3.60335908004763-62.9573508265297i</v>
      </c>
      <c r="D1499" s="57" t="str">
        <f t="shared" si="421"/>
        <v>3.47083170375132-42.568635361019i</v>
      </c>
      <c r="E1499" s="57" t="str">
        <f t="shared" si="422"/>
        <v>162.470553345293+0.148782728445768i</v>
      </c>
      <c r="F1499" s="57" t="str">
        <f t="shared" si="423"/>
        <v>3.07957872676147-798.917857930138i</v>
      </c>
      <c r="G1499" s="57" t="str">
        <f t="shared" si="424"/>
        <v>0.9999997230732-0.000526238276738316i</v>
      </c>
      <c r="H1499" s="57" t="str">
        <f t="shared" si="425"/>
        <v>550.353385559688-2.88286385766121i</v>
      </c>
      <c r="I1499" s="57" t="str">
        <f t="shared" si="426"/>
        <v>-4.11859562080861-2976.96194337053i</v>
      </c>
      <c r="K1499" s="57" t="str">
        <f t="shared" si="427"/>
        <v>0.00908482248132516-0.000228060534910036i</v>
      </c>
      <c r="L1499" s="57" t="str">
        <f t="shared" si="428"/>
        <v>0.00075-2.66039107033383i</v>
      </c>
      <c r="M1499" s="57" t="str">
        <f t="shared" si="429"/>
        <v>0.00075-0.419179265283692i</v>
      </c>
      <c r="N1499" s="57">
        <f t="shared" si="430"/>
        <v>93.275745669822868</v>
      </c>
      <c r="O1499" s="57">
        <f t="shared" si="431"/>
        <v>35.995132427255193</v>
      </c>
      <c r="P1499" s="371">
        <f t="shared" si="432"/>
        <v>35.995132427255193</v>
      </c>
      <c r="Q1499" s="371">
        <f t="shared" si="433"/>
        <v>-86.724254330177132</v>
      </c>
      <c r="R1499" s="12">
        <f t="shared" si="434"/>
        <v>93.275745669822868</v>
      </c>
      <c r="S1499" s="57">
        <f t="shared" si="435"/>
        <v>0.24926620887094533</v>
      </c>
      <c r="T1499" s="12">
        <f t="shared" si="418"/>
        <v>35.995132427255193</v>
      </c>
    </row>
    <row r="1500" spans="1:20" x14ac:dyDescent="0.3">
      <c r="A1500" s="57">
        <f t="shared" si="419"/>
        <v>1572.1372871226677</v>
      </c>
      <c r="B1500" s="12">
        <f t="shared" si="436"/>
        <v>250.21342046465492</v>
      </c>
      <c r="C1500" s="57" t="str">
        <f t="shared" si="420"/>
        <v>3.60334171758762-62.7196793103668i</v>
      </c>
      <c r="D1500" s="57" t="str">
        <f t="shared" si="421"/>
        <v>3.47083169134296-42.4075049511289i</v>
      </c>
      <c r="E1500" s="57" t="str">
        <f t="shared" si="422"/>
        <v>162.470561092743+0.14934834876916i</v>
      </c>
      <c r="F1500" s="57" t="str">
        <f t="shared" si="423"/>
        <v>3.07957872026773-795.893475064792i</v>
      </c>
      <c r="G1500" s="57" t="str">
        <f t="shared" si="424"/>
        <v>0.999999720964557-0.000528237981076056i</v>
      </c>
      <c r="H1500" s="57" t="str">
        <f t="shared" si="425"/>
        <v>550.356075251546-2.89392282648127i</v>
      </c>
      <c r="I1500" s="57" t="str">
        <f t="shared" si="426"/>
        <v>-4.11910068336271-2965.70731018438i</v>
      </c>
      <c r="K1500" s="57" t="str">
        <f t="shared" si="427"/>
        <v>0.00908477616846572-0.000228925923756123i</v>
      </c>
      <c r="L1500" s="57" t="str">
        <f t="shared" si="428"/>
        <v>0.00075-2.65031985488527i</v>
      </c>
      <c r="M1500" s="57" t="str">
        <f t="shared" si="429"/>
        <v>0.00075-0.417592414110073i</v>
      </c>
      <c r="N1500" s="57">
        <f t="shared" si="430"/>
        <v>93.288115867546054</v>
      </c>
      <c r="O1500" s="57">
        <f t="shared" si="431"/>
        <v>35.962387642164153</v>
      </c>
      <c r="P1500" s="371">
        <f t="shared" si="432"/>
        <v>35.962387642164153</v>
      </c>
      <c r="Q1500" s="371">
        <f t="shared" si="433"/>
        <v>-86.711884132453946</v>
      </c>
      <c r="R1500" s="12">
        <f t="shared" si="434"/>
        <v>93.288115867546054</v>
      </c>
      <c r="S1500" s="57">
        <f t="shared" si="435"/>
        <v>0.25021342046465489</v>
      </c>
      <c r="T1500" s="12">
        <f t="shared" si="418"/>
        <v>35.962387642164153</v>
      </c>
    </row>
    <row r="1501" spans="1:20" x14ac:dyDescent="0.3">
      <c r="A1501" s="57">
        <f t="shared" si="419"/>
        <v>1578.111408813734</v>
      </c>
      <c r="B1501" s="12">
        <f t="shared" si="436"/>
        <v>251.16423146242062</v>
      </c>
      <c r="C1501" s="57" t="str">
        <f t="shared" si="420"/>
        <v>3.60332422311735-62.4829100306911i</v>
      </c>
      <c r="D1501" s="57" t="str">
        <f t="shared" si="421"/>
        <v>3.47083167884014-42.2469845874349i</v>
      </c>
      <c r="E1501" s="57" t="str">
        <f t="shared" si="422"/>
        <v>162.470568899311+0.149916121260859i</v>
      </c>
      <c r="F1501" s="57" t="str">
        <f t="shared" si="423"/>
        <v>3.07957871372456-792.88054139429i</v>
      </c>
      <c r="G1501" s="57" t="str">
        <f t="shared" si="424"/>
        <v>0.999999718839859-0.000530245284277534i</v>
      </c>
      <c r="H1501" s="57" t="str">
        <f t="shared" si="425"/>
        <v>550.358785406416-2.90502501122048i</v>
      </c>
      <c r="I1501" s="57" t="str">
        <f t="shared" si="426"/>
        <v>-4.11960959604377-2954.49533963322i</v>
      </c>
      <c r="K1501" s="57" t="str">
        <f t="shared" si="427"/>
        <v>0.00908472950346795-0.000229794586890132i</v>
      </c>
      <c r="L1501" s="57" t="str">
        <f t="shared" si="428"/>
        <v>0.00075-2.64028676517759i</v>
      </c>
      <c r="M1501" s="57" t="str">
        <f t="shared" si="429"/>
        <v>0.00075-0.416011570143528i</v>
      </c>
      <c r="N1501" s="57">
        <f t="shared" si="430"/>
        <v>93.300532188601537</v>
      </c>
      <c r="O1501" s="57">
        <f t="shared" si="431"/>
        <v>35.92964436131669</v>
      </c>
      <c r="P1501" s="371">
        <f t="shared" si="432"/>
        <v>35.92964436131669</v>
      </c>
      <c r="Q1501" s="371">
        <f t="shared" si="433"/>
        <v>-86.699467811398463</v>
      </c>
      <c r="R1501" s="12">
        <f t="shared" si="434"/>
        <v>93.300532188601537</v>
      </c>
      <c r="S1501" s="57">
        <f t="shared" si="435"/>
        <v>0.25116423146242062</v>
      </c>
      <c r="T1501" s="12">
        <f t="shared" si="418"/>
        <v>35.92964436131669</v>
      </c>
    </row>
    <row r="1502" spans="1:20" x14ac:dyDescent="0.3">
      <c r="A1502" s="57">
        <f t="shared" si="419"/>
        <v>1584.1082321672263</v>
      </c>
      <c r="B1502" s="12">
        <f t="shared" si="436"/>
        <v>252.11865554197783</v>
      </c>
      <c r="C1502" s="57" t="str">
        <f t="shared" si="420"/>
        <v>3.6033065956346-62.2470395814151i</v>
      </c>
      <c r="D1502" s="57" t="str">
        <f t="shared" si="421"/>
        <v>3.47083166624209-42.0870719607971i</v>
      </c>
      <c r="E1502" s="57" t="str">
        <f t="shared" si="422"/>
        <v>162.47057676545+0.150486054131211i</v>
      </c>
      <c r="F1502" s="57" t="str">
        <f t="shared" si="423"/>
        <v>3.07957870713155-789.879013576559i</v>
      </c>
      <c r="G1502" s="57" t="str">
        <f t="shared" si="424"/>
        <v>0.999999716698983-0.000532260215218285i</v>
      </c>
      <c r="H1502" s="57" t="str">
        <f t="shared" si="425"/>
        <v>550.361516179842-2.91617058975217i</v>
      </c>
      <c r="I1502" s="57" t="str">
        <f t="shared" si="426"/>
        <v>-4.12012238823504-2943.32587042834i</v>
      </c>
      <c r="K1502" s="57" t="str">
        <f t="shared" si="427"/>
        <v>0.00908468248365829-0.000230666536592242i</v>
      </c>
      <c r="L1502" s="57" t="str">
        <f t="shared" si="428"/>
        <v>0.00075-2.63029165688144i</v>
      </c>
      <c r="M1502" s="57" t="str">
        <f t="shared" si="429"/>
        <v>0.00075-0.414436710643084i</v>
      </c>
      <c r="N1502" s="57">
        <f t="shared" si="430"/>
        <v>93.312994798243764</v>
      </c>
      <c r="O1502" s="57">
        <f t="shared" si="431"/>
        <v>35.896902595994462</v>
      </c>
      <c r="P1502" s="371">
        <f t="shared" si="432"/>
        <v>35.896902595994462</v>
      </c>
      <c r="Q1502" s="371">
        <f t="shared" si="433"/>
        <v>-86.687005201756236</v>
      </c>
      <c r="R1502" s="12">
        <f t="shared" si="434"/>
        <v>93.312994798243764</v>
      </c>
      <c r="S1502" s="57">
        <f t="shared" si="435"/>
        <v>0.25211865554197782</v>
      </c>
      <c r="T1502" s="12">
        <f t="shared" si="418"/>
        <v>35.896902595994462</v>
      </c>
    </row>
    <row r="1503" spans="1:20" x14ac:dyDescent="0.3">
      <c r="A1503" s="57">
        <f t="shared" si="419"/>
        <v>1590.1278434494618</v>
      </c>
      <c r="B1503" s="12">
        <f t="shared" si="436"/>
        <v>253.07670643303734</v>
      </c>
      <c r="C1503" s="57" t="str">
        <f t="shared" si="420"/>
        <v>3.60328883412964-62.0120645693805i</v>
      </c>
      <c r="D1503" s="57" t="str">
        <f t="shared" si="421"/>
        <v>3.47083165354815-41.9277647708192i</v>
      </c>
      <c r="E1503" s="57" t="str">
        <f t="shared" si="422"/>
        <v>162.470584691616+0.151058155622123i</v>
      </c>
      <c r="F1503" s="57" t="str">
        <f t="shared" si="423"/>
        <v>3.07957870048836-786.888848433626i</v>
      </c>
      <c r="G1503" s="57" t="str">
        <f t="shared" si="424"/>
        <v>0.999999714541805-0.000534282802883571i</v>
      </c>
      <c r="H1503" s="57" t="str">
        <f t="shared" si="425"/>
        <v>550.364267728556-2.92735974078225i</v>
      </c>
      <c r="I1503" s="57" t="str">
        <f t="shared" si="426"/>
        <v>-4.12063908954534-2932.19874189253i</v>
      </c>
      <c r="K1503" s="57" t="str">
        <f t="shared" si="427"/>
        <v>0.00908463510634283-0.000231541785187441i</v>
      </c>
      <c r="L1503" s="57" t="str">
        <f t="shared" si="428"/>
        <v>0.00075-2.62033438621383i</v>
      </c>
      <c r="M1503" s="57" t="str">
        <f t="shared" si="429"/>
        <v>0.00075-0.41286781295386i</v>
      </c>
      <c r="N1503" s="57">
        <f t="shared" si="430"/>
        <v>93.325503862242456</v>
      </c>
      <c r="O1503" s="57">
        <f t="shared" si="431"/>
        <v>35.864162357562464</v>
      </c>
      <c r="P1503" s="371">
        <f t="shared" si="432"/>
        <v>35.864162357562464</v>
      </c>
      <c r="Q1503" s="371">
        <f t="shared" si="433"/>
        <v>-86.674496137757544</v>
      </c>
      <c r="R1503" s="12">
        <f t="shared" si="434"/>
        <v>93.325503862242456</v>
      </c>
      <c r="S1503" s="57">
        <f t="shared" si="435"/>
        <v>0.25307670643303737</v>
      </c>
      <c r="T1503" s="12">
        <f t="shared" si="418"/>
        <v>35.864162357562464</v>
      </c>
    </row>
    <row r="1504" spans="1:20" x14ac:dyDescent="0.3">
      <c r="A1504" s="57">
        <f t="shared" si="419"/>
        <v>1596.1703292545697</v>
      </c>
      <c r="B1504" s="12">
        <f t="shared" si="436"/>
        <v>254.03839791748288</v>
      </c>
      <c r="C1504" s="57" t="str">
        <f t="shared" si="420"/>
        <v>3.60327093758495-61.7779816143093i</v>
      </c>
      <c r="D1504" s="57" t="str">
        <f t="shared" si="421"/>
        <v>3.47083164075752-41.7690607258134i</v>
      </c>
      <c r="E1504" s="57" t="str">
        <f t="shared" si="422"/>
        <v>162.470592678267+0.151632434007189i</v>
      </c>
      <c r="F1504" s="57" t="str">
        <f t="shared" si="423"/>
        <v>3.07957869379456-783.910002950951i</v>
      </c>
      <c r="G1504" s="57" t="str">
        <f t="shared" si="424"/>
        <v>0.999999712368201-0.000536313076368797i</v>
      </c>
      <c r="H1504" s="57" t="str">
        <f t="shared" si="425"/>
        <v>550.367040210466-2.93859264385346i</v>
      </c>
      <c r="I1504" s="57" t="str">
        <f t="shared" si="426"/>
        <v>-4.12115972980719-2921.11379395755i</v>
      </c>
      <c r="K1504" s="57" t="str">
        <f t="shared" si="427"/>
        <v>0.00908458736880749-0.000232420345045691i</v>
      </c>
      <c r="L1504" s="57" t="str">
        <f t="shared" si="428"/>
        <v>0.00075-2.61041480993607i</v>
      </c>
      <c r="M1504" s="57" t="str">
        <f t="shared" si="429"/>
        <v>0.00075-0.411304854506734i</v>
      </c>
      <c r="N1504" s="57">
        <f t="shared" si="430"/>
        <v>93.338059546883031</v>
      </c>
      <c r="O1504" s="57">
        <f t="shared" si="431"/>
        <v>35.831423657469578</v>
      </c>
      <c r="P1504" s="371">
        <f t="shared" si="432"/>
        <v>35.831423657469578</v>
      </c>
      <c r="Q1504" s="371">
        <f t="shared" si="433"/>
        <v>-86.661940453116969</v>
      </c>
      <c r="R1504" s="12">
        <f t="shared" si="434"/>
        <v>93.338059546883031</v>
      </c>
      <c r="S1504" s="57">
        <f t="shared" si="435"/>
        <v>0.25403839791748289</v>
      </c>
      <c r="T1504" s="12">
        <f t="shared" si="418"/>
        <v>35.831423657469578</v>
      </c>
    </row>
    <row r="1505" spans="1:20" x14ac:dyDescent="0.3">
      <c r="A1505" s="57">
        <f t="shared" si="419"/>
        <v>1602.235776505737</v>
      </c>
      <c r="B1505" s="12">
        <f t="shared" si="436"/>
        <v>255.00374382956932</v>
      </c>
      <c r="C1505" s="57" t="str">
        <f t="shared" si="420"/>
        <v>3.60325290497541-61.544787348754i</v>
      </c>
      <c r="D1505" s="57" t="str">
        <f t="shared" si="421"/>
        <v>3.47083162786951-41.6109575427689i</v>
      </c>
      <c r="E1505" s="57" t="str">
        <f t="shared" si="422"/>
        <v>162.470600725866+0.152208897591822i</v>
      </c>
      <c r="F1505" s="57" t="str">
        <f t="shared" si="423"/>
        <v>3.07957868704981-780.942434276847i</v>
      </c>
      <c r="G1505" s="57" t="str">
        <f t="shared" si="424"/>
        <v>0.999999710178047-0.000538351064879926i</v>
      </c>
      <c r="H1505" s="57" t="str">
        <f t="shared" si="425"/>
        <v>550.369833784699-2.94986947935192i</v>
      </c>
      <c r="I1505" s="57" t="str">
        <f t="shared" si="426"/>
        <v>-4.12168433908617-2910.07086716205i</v>
      </c>
      <c r="K1505" s="57" t="str">
        <f t="shared" si="427"/>
        <v>0.00908453926831732-0.000233302228582053i</v>
      </c>
      <c r="L1505" s="57" t="str">
        <f t="shared" si="428"/>
        <v>0.00075-2.60053278535174i</v>
      </c>
      <c r="M1505" s="57" t="str">
        <f t="shared" si="429"/>
        <v>0.00075-0.409747812818025i</v>
      </c>
      <c r="N1505" s="57">
        <f t="shared" si="430"/>
        <v>93.35066201896764</v>
      </c>
      <c r="O1505" s="57">
        <f t="shared" si="431"/>
        <v>35.798686507249052</v>
      </c>
      <c r="P1505" s="371">
        <f t="shared" si="432"/>
        <v>35.798686507249052</v>
      </c>
      <c r="Q1505" s="371">
        <f t="shared" si="433"/>
        <v>-86.64933798103236</v>
      </c>
      <c r="R1505" s="12">
        <f t="shared" si="434"/>
        <v>93.35066201896764</v>
      </c>
      <c r="S1505" s="57">
        <f t="shared" si="435"/>
        <v>0.25500374382956931</v>
      </c>
      <c r="T1505" s="12">
        <f t="shared" si="418"/>
        <v>35.798686507249052</v>
      </c>
    </row>
    <row r="1506" spans="1:20" x14ac:dyDescent="0.3">
      <c r="A1506" s="57">
        <f t="shared" si="419"/>
        <v>1608.3242724564589</v>
      </c>
      <c r="B1506" s="12">
        <f t="shared" si="436"/>
        <v>255.97275805612168</v>
      </c>
      <c r="C1506" s="57" t="str">
        <f t="shared" si="420"/>
        <v>3.60323473526819-61.3124784180529i</v>
      </c>
      <c r="D1506" s="57" t="str">
        <f t="shared" si="421"/>
        <v>3.47083161488337-41.4534529473184i</v>
      </c>
      <c r="E1506" s="57" t="str">
        <f t="shared" si="422"/>
        <v>162.470608834879+0.152787554713369i</v>
      </c>
      <c r="F1506" s="57" t="str">
        <f t="shared" si="423"/>
        <v>3.0795786802537-777.986099721842i</v>
      </c>
      <c r="G1506" s="57" t="str">
        <f t="shared" si="424"/>
        <v>0.999999707971216-0.000540396797733904i</v>
      </c>
      <c r="H1506" s="57" t="str">
        <f t="shared" si="425"/>
        <v>550.372648611561-2.96119042850986i</v>
      </c>
      <c r="I1506" s="57" t="str">
        <f t="shared" si="426"/>
        <v>-4.1222129476716-2899.06980264902i</v>
      </c>
      <c r="K1506" s="57" t="str">
        <f t="shared" si="427"/>
        <v>0.00908449080211709-0.000234187448256867i</v>
      </c>
      <c r="L1506" s="57" t="str">
        <f t="shared" si="428"/>
        <v>0.00075-2.59068817030458i</v>
      </c>
      <c r="M1506" s="57" t="str">
        <f t="shared" si="429"/>
        <v>0.00075-0.408196665489167i</v>
      </c>
      <c r="N1506" s="57">
        <f t="shared" si="430"/>
        <v>93.363311445815597</v>
      </c>
      <c r="O1506" s="57">
        <f t="shared" si="431"/>
        <v>35.765950918519572</v>
      </c>
      <c r="P1506" s="371">
        <f t="shared" si="432"/>
        <v>35.765950918519572</v>
      </c>
      <c r="Q1506" s="371">
        <f t="shared" si="433"/>
        <v>-86.636688554184403</v>
      </c>
      <c r="R1506" s="12">
        <f t="shared" si="434"/>
        <v>93.363311445815597</v>
      </c>
      <c r="S1506" s="57">
        <f t="shared" si="435"/>
        <v>0.25597275805612169</v>
      </c>
      <c r="T1506" s="12">
        <f t="shared" si="418"/>
        <v>35.765950918519572</v>
      </c>
    </row>
    <row r="1507" spans="1:20" x14ac:dyDescent="0.3">
      <c r="A1507" s="57">
        <f t="shared" si="419"/>
        <v>1614.4359046917932</v>
      </c>
      <c r="B1507" s="12">
        <f t="shared" si="436"/>
        <v>256.94545453673493</v>
      </c>
      <c r="C1507" s="57" t="str">
        <f t="shared" si="420"/>
        <v>3.60321642742252-61.0810514802765i</v>
      </c>
      <c r="D1507" s="57" t="str">
        <f t="shared" si="421"/>
        <v>3.47083160179835-41.2965446737055i</v>
      </c>
      <c r="E1507" s="57" t="str">
        <f t="shared" si="422"/>
        <v>162.470617005775+0.153368413741243i</v>
      </c>
      <c r="F1507" s="57" t="str">
        <f t="shared" si="423"/>
        <v>3.07957867340585-775.040956758073i</v>
      </c>
      <c r="G1507" s="57" t="str">
        <f t="shared" si="424"/>
        <v>0.999999705747581-0.000542450304359082i</v>
      </c>
      <c r="H1507" s="57" t="str">
        <f t="shared" si="425"/>
        <v>550.375484852596-2.97255567341298i</v>
      </c>
      <c r="I1507" s="57" t="str">
        <f t="shared" si="426"/>
        <v>-4.12274558608916-2888.11044216376i</v>
      </c>
      <c r="K1507" s="57" t="str">
        <f t="shared" si="427"/>
        <v>0.00908444196743039-0.000235076016575876i</v>
      </c>
      <c r="L1507" s="57" t="str">
        <f t="shared" si="428"/>
        <v>0.00075-2.58088082317651i</v>
      </c>
      <c r="M1507" s="57" t="str">
        <f t="shared" si="429"/>
        <v>0.00075-0.406651390206383i</v>
      </c>
      <c r="N1507" s="57">
        <f t="shared" si="430"/>
        <v>93.37600799526416</v>
      </c>
      <c r="O1507" s="57">
        <f t="shared" si="431"/>
        <v>35.733216902985156</v>
      </c>
      <c r="P1507" s="371">
        <f t="shared" si="432"/>
        <v>35.733216902985156</v>
      </c>
      <c r="Q1507" s="371">
        <f t="shared" si="433"/>
        <v>-86.62399200473584</v>
      </c>
      <c r="R1507" s="12">
        <f t="shared" si="434"/>
        <v>93.37600799526416</v>
      </c>
      <c r="S1507" s="57">
        <f t="shared" si="435"/>
        <v>0.25694545453673495</v>
      </c>
      <c r="T1507" s="12">
        <f t="shared" si="418"/>
        <v>35.733216902985156</v>
      </c>
    </row>
    <row r="1508" spans="1:20" x14ac:dyDescent="0.3">
      <c r="A1508" s="57">
        <f t="shared" si="419"/>
        <v>1620.5707611296223</v>
      </c>
      <c r="B1508" s="12">
        <f t="shared" si="436"/>
        <v>257.92184726397454</v>
      </c>
      <c r="C1508" s="57" t="str">
        <f t="shared" si="420"/>
        <v>3.60319798038982-60.8505032061828i</v>
      </c>
      <c r="D1508" s="57" t="str">
        <f t="shared" si="421"/>
        <v>3.47083158861368-41.1402304647516i</v>
      </c>
      <c r="E1508" s="57" t="str">
        <f t="shared" si="422"/>
        <v>162.470625239029+0.153951483077056i</v>
      </c>
      <c r="F1508" s="57" t="str">
        <f t="shared" si="423"/>
        <v>3.07957866650584-772.106963018663i</v>
      </c>
      <c r="G1508" s="57" t="str">
        <f t="shared" si="424"/>
        <v>0.999999703507014-0.000544511614295631i</v>
      </c>
      <c r="H1508" s="57" t="str">
        <f t="shared" si="425"/>
        <v>550.378342670572-2.98396539700455i</v>
      </c>
      <c r="I1508" s="57" t="str">
        <f t="shared" si="426"/>
        <v>-4.12328228509779-2877.19262805144i</v>
      </c>
      <c r="K1508" s="57" t="str">
        <f t="shared" si="427"/>
        <v>0.00908439276145983-0.000235967946090386i</v>
      </c>
      <c r="L1508" s="57" t="str">
        <f t="shared" si="428"/>
        <v>0.00075-2.57111060288555i</v>
      </c>
      <c r="M1508" s="57" t="str">
        <f t="shared" si="429"/>
        <v>0.00075-0.405111964740369i</v>
      </c>
      <c r="N1508" s="57">
        <f t="shared" si="430"/>
        <v>93.38875183566914</v>
      </c>
      <c r="O1508" s="57">
        <f t="shared" si="431"/>
        <v>35.700484472436258</v>
      </c>
      <c r="P1508" s="371">
        <f t="shared" si="432"/>
        <v>35.700484472436258</v>
      </c>
      <c r="Q1508" s="371">
        <f t="shared" si="433"/>
        <v>-86.61124816433086</v>
      </c>
      <c r="R1508" s="12">
        <f t="shared" si="434"/>
        <v>93.38875183566914</v>
      </c>
      <c r="S1508" s="57">
        <f t="shared" si="435"/>
        <v>0.25792184726397455</v>
      </c>
      <c r="T1508" s="12">
        <f t="shared" si="418"/>
        <v>35.700484472436258</v>
      </c>
    </row>
    <row r="1509" spans="1:20" x14ac:dyDescent="0.3">
      <c r="A1509" s="57">
        <f t="shared" si="419"/>
        <v>1626.7289300219149</v>
      </c>
      <c r="B1509" s="12">
        <f t="shared" si="436"/>
        <v>258.90195028357766</v>
      </c>
      <c r="C1509" s="57" t="str">
        <f t="shared" si="420"/>
        <v>3.60317939311363-60.6208302791698i</v>
      </c>
      <c r="D1509" s="57" t="str">
        <f t="shared" si="421"/>
        <v>3.47083157532863-40.9845080718247i</v>
      </c>
      <c r="E1509" s="57" t="str">
        <f t="shared" si="422"/>
        <v>162.470633535117+0.154536771154727i</v>
      </c>
      <c r="F1509" s="57" t="str">
        <f t="shared" si="423"/>
        <v>3.0795786595533-769.184076297134i</v>
      </c>
      <c r="G1509" s="57" t="str">
        <f t="shared" si="424"/>
        <v>0.999999701249387-0.000546580757195978i</v>
      </c>
      <c r="H1509" s="57" t="str">
        <f t="shared" si="425"/>
        <v>550.38122222948-2.99541978309004i</v>
      </c>
      <c r="I1509" s="57" t="str">
        <f t="shared" si="426"/>
        <v>-4.12382307568898-2866.31620325488i</v>
      </c>
      <c r="K1509" s="57" t="str">
        <f t="shared" si="427"/>
        <v>0.00908434318138703-0.000236863249397425i</v>
      </c>
      <c r="L1509" s="57" t="str">
        <f t="shared" si="428"/>
        <v>0.00075-2.56137736888378i</v>
      </c>
      <c r="M1509" s="57" t="str">
        <f t="shared" si="429"/>
        <v>0.00075-0.403578366945975i</v>
      </c>
      <c r="N1509" s="57">
        <f t="shared" si="430"/>
        <v>93.40154313590557</v>
      </c>
      <c r="O1509" s="57">
        <f t="shared" si="431"/>
        <v>35.667753638750405</v>
      </c>
      <c r="P1509" s="371">
        <f t="shared" si="432"/>
        <v>35.667753638750405</v>
      </c>
      <c r="Q1509" s="371">
        <f t="shared" si="433"/>
        <v>-86.59845686409443</v>
      </c>
      <c r="R1509" s="12">
        <f t="shared" si="434"/>
        <v>93.40154313590557</v>
      </c>
      <c r="S1509" s="57">
        <f t="shared" si="435"/>
        <v>0.25890195028357765</v>
      </c>
      <c r="T1509" s="12">
        <f t="shared" si="418"/>
        <v>35.667753638750405</v>
      </c>
    </row>
    <row r="1510" spans="1:20" x14ac:dyDescent="0.3">
      <c r="A1510" s="57">
        <f t="shared" si="419"/>
        <v>1632.9104999559981</v>
      </c>
      <c r="B1510" s="12">
        <f t="shared" si="436"/>
        <v>259.88577769465525</v>
      </c>
      <c r="C1510" s="57" t="str">
        <f t="shared" si="420"/>
        <v>3.60316066452935-60.3920293952249i</v>
      </c>
      <c r="D1510" s="57" t="str">
        <f t="shared" si="421"/>
        <v>3.4708315619424-40.8293752548055i</v>
      </c>
      <c r="E1510" s="57" t="str">
        <f t="shared" si="422"/>
        <v>162.470641894519+0.155124286440625i</v>
      </c>
      <c r="F1510" s="57" t="str">
        <f t="shared" si="423"/>
        <v>3.0795786525478-766.272254546771i</v>
      </c>
      <c r="G1510" s="57" t="str">
        <f t="shared" si="424"/>
        <v>0.999999698974569-0.000548657762825226i</v>
      </c>
      <c r="H1510" s="57" t="str">
        <f t="shared" si="425"/>
        <v>550.384123694563-3.00691901634324i</v>
      </c>
      <c r="I1510" s="57" t="str">
        <f t="shared" si="426"/>
        <v>-4.12436798909292-2855.48101131227i</v>
      </c>
      <c r="K1510" s="57" t="str">
        <f t="shared" si="427"/>
        <v>0.00908429322437216-0.000237761939139885i</v>
      </c>
      <c r="L1510" s="57" t="str">
        <f t="shared" si="428"/>
        <v>0.00075-2.55168098115539i</v>
      </c>
      <c r="M1510" s="57" t="str">
        <f t="shared" si="429"/>
        <v>0.00075-0.402050574761879i</v>
      </c>
      <c r="N1510" s="57">
        <f t="shared" si="430"/>
        <v>93.414382065368315</v>
      </c>
      <c r="O1510" s="57">
        <f t="shared" si="431"/>
        <v>35.635024413892417</v>
      </c>
      <c r="P1510" s="371">
        <f t="shared" si="432"/>
        <v>35.635024413892417</v>
      </c>
      <c r="Q1510" s="371">
        <f t="shared" si="433"/>
        <v>-86.585617934631685</v>
      </c>
      <c r="R1510" s="12">
        <f t="shared" si="434"/>
        <v>93.414382065368315</v>
      </c>
      <c r="S1510" s="57">
        <f t="shared" si="435"/>
        <v>0.25988577769465526</v>
      </c>
      <c r="T1510" s="12">
        <f t="shared" si="418"/>
        <v>35.635024413892417</v>
      </c>
    </row>
    <row r="1511" spans="1:20" x14ac:dyDescent="0.3">
      <c r="A1511" s="57">
        <f t="shared" si="419"/>
        <v>1639.115559855831</v>
      </c>
      <c r="B1511" s="12">
        <f t="shared" si="436"/>
        <v>260.87334364989493</v>
      </c>
      <c r="C1511" s="57" t="str">
        <f t="shared" si="420"/>
        <v>3.60314179356449-60.1640972628805i</v>
      </c>
      <c r="D1511" s="57" t="str">
        <f t="shared" si="421"/>
        <v>3.47083154845427-40.6748297820569i</v>
      </c>
      <c r="E1511" s="57" t="str">
        <f t="shared" si="422"/>
        <v>162.47065031772+0.155714037433692i</v>
      </c>
      <c r="F1511" s="57" t="str">
        <f t="shared" si="423"/>
        <v>3.07957864548899-763.37145588005i</v>
      </c>
      <c r="G1511" s="57" t="str">
        <f t="shared" si="424"/>
        <v>0.999999696682429-0.000550742661061582i</v>
      </c>
      <c r="H1511" s="57" t="str">
        <f t="shared" si="425"/>
        <v>550.387047232321-3.01846328231157i</v>
      </c>
      <c r="I1511" s="57" t="str">
        <f t="shared" si="426"/>
        <v>-4.1249170567808-2844.68689635503i</v>
      </c>
      <c r="K1511" s="57" t="str">
        <f t="shared" si="427"/>
        <v>0.00908424288755381-0.000238664028006666i</v>
      </c>
      <c r="L1511" s="57" t="str">
        <f t="shared" si="428"/>
        <v>0.00075-2.54202130021458i</v>
      </c>
      <c r="M1511" s="57" t="str">
        <f t="shared" si="429"/>
        <v>0.00075-0.400528566210281i</v>
      </c>
      <c r="N1511" s="57">
        <f t="shared" si="430"/>
        <v>93.427268793972729</v>
      </c>
      <c r="O1511" s="57">
        <f t="shared" si="431"/>
        <v>35.602296809915487</v>
      </c>
      <c r="P1511" s="371">
        <f t="shared" si="432"/>
        <v>35.602296809915487</v>
      </c>
      <c r="Q1511" s="371">
        <f t="shared" si="433"/>
        <v>-86.572731206027271</v>
      </c>
      <c r="R1511" s="12">
        <f t="shared" si="434"/>
        <v>93.427268793972729</v>
      </c>
      <c r="S1511" s="57">
        <f t="shared" si="435"/>
        <v>0.26087334364989495</v>
      </c>
      <c r="T1511" s="12">
        <f t="shared" si="418"/>
        <v>35.602296809915487</v>
      </c>
    </row>
    <row r="1512" spans="1:20" x14ac:dyDescent="0.3">
      <c r="A1512" s="57">
        <f t="shared" si="419"/>
        <v>1645.3441989832831</v>
      </c>
      <c r="B1512" s="12">
        <f t="shared" si="436"/>
        <v>261.86466235576455</v>
      </c>
      <c r="C1512" s="57" t="str">
        <f t="shared" si="420"/>
        <v>3.6031227791383-59.9370306031647i</v>
      </c>
      <c r="D1512" s="57" t="str">
        <f t="shared" si="421"/>
        <v>3.47083153486342-40.52086943039i</v>
      </c>
      <c r="E1512" s="57" t="str">
        <f t="shared" si="422"/>
        <v>162.470658805208+0.156306032665571i</v>
      </c>
      <c r="F1512" s="57" t="str">
        <f t="shared" si="423"/>
        <v>3.07957863837641-760.481638568004i</v>
      </c>
      <c r="G1512" s="57" t="str">
        <f t="shared" si="424"/>
        <v>0.999999694372837-0.000552835481896791i</v>
      </c>
      <c r="H1512" s="57" t="str">
        <f t="shared" si="425"/>
        <v>550.389993010509-3.03005276742006i</v>
      </c>
      <c r="I1512" s="57" t="str">
        <f t="shared" si="426"/>
        <v>-4.12547031046017-2833.93370310537i</v>
      </c>
      <c r="K1512" s="57" t="str">
        <f t="shared" si="427"/>
        <v>0.00908419216804911-0.000239569528732854i</v>
      </c>
      <c r="L1512" s="57" t="str">
        <f t="shared" si="428"/>
        <v>0.00075-2.53239818710358i</v>
      </c>
      <c r="M1512" s="57" t="str">
        <f t="shared" si="429"/>
        <v>0.00075-0.399012319396573i</v>
      </c>
      <c r="N1512" s="57">
        <f t="shared" si="430"/>
        <v>93.440203492155192</v>
      </c>
      <c r="O1512" s="57">
        <f t="shared" si="431"/>
        <v>35.569570838961525</v>
      </c>
      <c r="P1512" s="371">
        <f t="shared" si="432"/>
        <v>35.569570838961525</v>
      </c>
      <c r="Q1512" s="371">
        <f t="shared" si="433"/>
        <v>-86.559796507844808</v>
      </c>
      <c r="R1512" s="12">
        <f t="shared" si="434"/>
        <v>93.440203492155192</v>
      </c>
      <c r="S1512" s="57">
        <f t="shared" si="435"/>
        <v>0.26186466235576455</v>
      </c>
      <c r="T1512" s="12">
        <f t="shared" si="418"/>
        <v>35.569570838961525</v>
      </c>
    </row>
    <row r="1513" spans="1:20" x14ac:dyDescent="0.3">
      <c r="A1513" s="57">
        <f t="shared" si="419"/>
        <v>1651.5965069394197</v>
      </c>
      <c r="B1513" s="12">
        <f t="shared" si="436"/>
        <v>262.85974807271646</v>
      </c>
      <c r="C1513" s="57" t="str">
        <f t="shared" si="420"/>
        <v>3.60310362016202-59.7108261495554i</v>
      </c>
      <c r="D1513" s="57" t="str">
        <f t="shared" si="421"/>
        <v>3.47083152116908-40.3674919850335i</v>
      </c>
      <c r="E1513" s="57" t="str">
        <f t="shared" si="422"/>
        <v>162.470667357476+0.156900280700737i</v>
      </c>
      <c r="F1513" s="57" t="str">
        <f t="shared" si="423"/>
        <v>3.07957863120968-757.602761039639i</v>
      </c>
      <c r="G1513" s="57" t="str">
        <f t="shared" si="424"/>
        <v>0.999999692045658-0.000554936255436563i</v>
      </c>
      <c r="H1513" s="57" t="str">
        <f t="shared" si="425"/>
        <v>550.392961198156-3.04168765897833i</v>
      </c>
      <c r="I1513" s="57" t="str">
        <f t="shared" si="426"/>
        <v>-4.12602778208486-2823.22127687418i</v>
      </c>
      <c r="K1513" s="57" t="str">
        <f t="shared" si="427"/>
        <v>0.00908414106295331-0.000240478454099841i</v>
      </c>
      <c r="L1513" s="57" t="str">
        <f t="shared" si="428"/>
        <v>0.00075-2.5228115033907i</v>
      </c>
      <c r="M1513" s="57" t="str">
        <f t="shared" si="429"/>
        <v>0.00075-0.39750181250904i</v>
      </c>
      <c r="N1513" s="57">
        <f t="shared" si="430"/>
        <v>93.453186330873834</v>
      </c>
      <c r="O1513" s="57">
        <f t="shared" si="431"/>
        <v>35.536846513261985</v>
      </c>
      <c r="P1513" s="371">
        <f t="shared" si="432"/>
        <v>35.536846513261985</v>
      </c>
      <c r="Q1513" s="371">
        <f t="shared" si="433"/>
        <v>-86.546813669126166</v>
      </c>
      <c r="R1513" s="12">
        <f t="shared" si="434"/>
        <v>93.453186330873834</v>
      </c>
      <c r="S1513" s="57">
        <f t="shared" si="435"/>
        <v>0.26285974807271645</v>
      </c>
      <c r="T1513" s="12">
        <f t="shared" si="418"/>
        <v>35.536846513261985</v>
      </c>
    </row>
    <row r="1514" spans="1:20" x14ac:dyDescent="0.3">
      <c r="A1514" s="57">
        <f t="shared" si="419"/>
        <v>1657.8725736657896</v>
      </c>
      <c r="B1514" s="12">
        <f t="shared" si="436"/>
        <v>263.85861511539281</v>
      </c>
      <c r="C1514" s="57" t="str">
        <f t="shared" si="420"/>
        <v>3.60308431553849-59.4854806479307i</v>
      </c>
      <c r="D1514" s="57" t="str">
        <f t="shared" si="421"/>
        <v>3.47083150737048-40.2146952396014i</v>
      </c>
      <c r="E1514" s="57" t="str">
        <f t="shared" si="422"/>
        <v>162.470675975017+0.157496790136619i</v>
      </c>
      <c r="F1514" s="57" t="str">
        <f t="shared" si="423"/>
        <v>3.07957862398838-754.734781881338i</v>
      </c>
      <c r="G1514" s="57" t="str">
        <f t="shared" si="424"/>
        <v>0.999999689700758-0.000557045011901007i</v>
      </c>
      <c r="H1514" s="57" t="str">
        <f t="shared" si="425"/>
        <v>550.395951965579-3.05336814518494i</v>
      </c>
      <c r="I1514" s="57" t="str">
        <f t="shared" si="426"/>
        <v>-4.12658950385184-2812.54946355886i</v>
      </c>
      <c r="K1514" s="57" t="str">
        <f t="shared" si="427"/>
        <v>0.00908408956933959-0.0002413908169355i</v>
      </c>
      <c r="L1514" s="57" t="str">
        <f t="shared" si="428"/>
        <v>0.00075-2.51326111116826i</v>
      </c>
      <c r="M1514" s="57" t="str">
        <f t="shared" si="429"/>
        <v>0.00075-0.395997023818529i</v>
      </c>
      <c r="N1514" s="57">
        <f t="shared" si="430"/>
        <v>93.466217481608965</v>
      </c>
      <c r="O1514" s="57">
        <f t="shared" si="431"/>
        <v>35.504123845138089</v>
      </c>
      <c r="P1514" s="371">
        <f t="shared" si="432"/>
        <v>35.504123845138089</v>
      </c>
      <c r="Q1514" s="371">
        <f t="shared" si="433"/>
        <v>-86.533782518391035</v>
      </c>
      <c r="R1514" s="12">
        <f t="shared" si="434"/>
        <v>93.466217481608965</v>
      </c>
      <c r="S1514" s="57">
        <f t="shared" si="435"/>
        <v>0.26385861511539282</v>
      </c>
      <c r="T1514" s="12">
        <f t="shared" si="418"/>
        <v>35.504123845138089</v>
      </c>
    </row>
    <row r="1515" spans="1:20" x14ac:dyDescent="0.3">
      <c r="A1515" s="57">
        <f t="shared" si="419"/>
        <v>1664.1724894457197</v>
      </c>
      <c r="B1515" s="12">
        <f t="shared" si="436"/>
        <v>264.86127785283134</v>
      </c>
      <c r="C1515" s="57" t="str">
        <f t="shared" si="420"/>
        <v>3.60306486416226-59.2609908565251i</v>
      </c>
      <c r="D1515" s="57" t="str">
        <f t="shared" si="421"/>
        <v>3.47083149346679-40.0624769960612i</v>
      </c>
      <c r="E1515" s="57" t="str">
        <f t="shared" si="422"/>
        <v>162.470684658332+0.158095569603742i</v>
      </c>
      <c r="F1515" s="57" t="str">
        <f t="shared" si="423"/>
        <v>3.07957861671208-751.877659836257i</v>
      </c>
      <c r="G1515" s="57" t="str">
        <f t="shared" si="424"/>
        <v>0.999999687338004-0.000559161781625069i</v>
      </c>
      <c r="H1515" s="57" t="str">
        <f t="shared" si="425"/>
        <v>550.398965484389-3.06509441513345i</v>
      </c>
      <c r="I1515" s="57" t="str">
        <f t="shared" si="426"/>
        <v>-4.12715550820629-2801.918109641i</v>
      </c>
      <c r="K1515" s="57" t="str">
        <f t="shared" si="427"/>
        <v>0.00908403768425898-0.000242306630114325i</v>
      </c>
      <c r="L1515" s="57" t="str">
        <f t="shared" si="428"/>
        <v>0.00075-2.50374687305067i</v>
      </c>
      <c r="M1515" s="57" t="str">
        <f t="shared" si="429"/>
        <v>0.00075-0.394497931678152i</v>
      </c>
      <c r="N1515" s="57">
        <f t="shared" si="430"/>
        <v>93.479297116363711</v>
      </c>
      <c r="O1515" s="57">
        <f t="shared" si="431"/>
        <v>35.471402847001961</v>
      </c>
      <c r="P1515" s="371">
        <f t="shared" si="432"/>
        <v>35.471402847001961</v>
      </c>
      <c r="Q1515" s="371">
        <f t="shared" si="433"/>
        <v>-86.520702883636289</v>
      </c>
      <c r="R1515" s="12">
        <f t="shared" si="434"/>
        <v>93.479297116363711</v>
      </c>
      <c r="S1515" s="57">
        <f t="shared" si="435"/>
        <v>0.26486127785283131</v>
      </c>
      <c r="T1515" s="12">
        <f t="shared" si="418"/>
        <v>35.471402847001961</v>
      </c>
    </row>
    <row r="1516" spans="1:20" x14ac:dyDescent="0.3">
      <c r="A1516" s="57">
        <f t="shared" si="419"/>
        <v>1670.4963449056133</v>
      </c>
      <c r="B1516" s="12">
        <f t="shared" si="436"/>
        <v>265.86775070867208</v>
      </c>
      <c r="C1516" s="57" t="str">
        <f t="shared" si="420"/>
        <v>3.60304526491972-59.0373535458834i</v>
      </c>
      <c r="D1516" s="57" t="str">
        <f t="shared" si="421"/>
        <v>3.47083147945726-39.9108350647026i</v>
      </c>
      <c r="E1516" s="57" t="str">
        <f t="shared" si="422"/>
        <v>162.470693407925+0.158696627765851i</v>
      </c>
      <c r="F1516" s="57" t="str">
        <f t="shared" si="423"/>
        <v>3.07957860938039-749.031353803738i</v>
      </c>
      <c r="G1516" s="57" t="str">
        <f t="shared" si="424"/>
        <v>0.999999684957259-0.000561286595058963i</v>
      </c>
      <c r="H1516" s="57" t="str">
        <f t="shared" si="425"/>
        <v>550.402001927483-3.07686665881666i</v>
      </c>
      <c r="I1516" s="57" t="str">
        <f t="shared" si="426"/>
        <v>-4.12772582783753-2791.32706218414i</v>
      </c>
      <c r="K1516" s="57" t="str">
        <f t="shared" si="427"/>
        <v>0.00908398540474041-0.000243225906557599i</v>
      </c>
      <c r="L1516" s="57" t="str">
        <f t="shared" si="428"/>
        <v>0.00075-2.49426865217241i</v>
      </c>
      <c r="M1516" s="57" t="str">
        <f t="shared" si="429"/>
        <v>0.00075-0.393004514522964i</v>
      </c>
      <c r="N1516" s="57">
        <f t="shared" si="430"/>
        <v>93.492425407664598</v>
      </c>
      <c r="O1516" s="57">
        <f t="shared" si="431"/>
        <v>35.438683531357292</v>
      </c>
      <c r="P1516" s="371">
        <f t="shared" si="432"/>
        <v>35.438683531357292</v>
      </c>
      <c r="Q1516" s="371">
        <f t="shared" si="433"/>
        <v>-86.507574592335402</v>
      </c>
      <c r="R1516" s="12">
        <f t="shared" si="434"/>
        <v>93.492425407664598</v>
      </c>
      <c r="S1516" s="57">
        <f t="shared" si="435"/>
        <v>0.26586775070867208</v>
      </c>
      <c r="T1516" s="12">
        <f t="shared" ref="T1516:T1579" si="437">P1516</f>
        <v>35.438683531357292</v>
      </c>
    </row>
    <row r="1517" spans="1:20" x14ac:dyDescent="0.3">
      <c r="A1517" s="57">
        <f t="shared" ref="A1517:A1580" si="438">2*PI()*B1517</f>
        <v>1676.8442310162548</v>
      </c>
      <c r="B1517" s="12">
        <f t="shared" si="436"/>
        <v>266.87804816136503</v>
      </c>
      <c r="C1517" s="57" t="str">
        <f t="shared" ref="C1517:C1580" si="439">IMPRODUCT(D1517,E1517,$C$40,,K1517,$C$41)</f>
        <v>3.60302551668856-58.8145654988092i</v>
      </c>
      <c r="D1517" s="57" t="str">
        <f t="shared" ref="D1517:D1580" si="440">IMDIV(IMPRODUCT($C$37,$C$38,COMPLEX(1,A1517/$C$38)),IMSUM(-1*A1517*A1517/$C$39,COMPLEX(0,1*A1517)))</f>
        <v>3.47083146534104-39.7597672641051i</v>
      </c>
      <c r="E1517" s="57" t="str">
        <f t="shared" ref="E1517:E1580" si="441">IMDIV(IMPRODUCT(IMSUM(F1517,G1517),$C$29,H1517),IMSUM(1,I1517))</f>
        <v>162.470702224301+0.159299973320034i</v>
      </c>
      <c r="F1517" s="57" t="str">
        <f t="shared" ref="F1517:F1580" si="442">IMDIV(IMPRODUCT($C$14,$C$15,COMPLEX(1,A1517/$C$15)),IMSUM(-1*A1517*A1517/$C$16,COMPLEX(0,A1517)))</f>
        <v>3.07957860199287-746.195822838711i</v>
      </c>
      <c r="G1517" s="57" t="str">
        <f t="shared" ref="G1517:G1580" si="443">IMDIV(1,COMPLEX(1,A1517*$C$9*$C$10))</f>
        <v>0.999999682558386-0.000563419482768615i</v>
      </c>
      <c r="H1517" s="57" t="str">
        <f t="shared" ref="H1517:H1580" si="444">IMDIV($C$3,IMSUM(K1517,COMPLEX(0,$C$28*A1517)))</f>
        <v>550.405061469082-3.08868506713359i</v>
      </c>
      <c r="I1517" s="57" t="str">
        <f t="shared" ref="I1517:I1580" si="445">IMPRODUCT(F1517,$C$29,H1517,$C$31)</f>
        <v>-4.12830049568811-2780.7761688317i</v>
      </c>
      <c r="K1517" s="57" t="str">
        <f t="shared" ref="K1517:K1580" si="446">IF($C$26&lt;=0,IMDIV(1,IMSUM(IMDIV(1,L1517),1/$C$18)),IMDIV(1,IMSUM(IMDIV(1,L1517),1/$C$18,IMDIV(1,M1517))))</f>
        <v>0.00908393272779017-0.000244148659233532i</v>
      </c>
      <c r="L1517" s="57" t="str">
        <f t="shared" ref="L1517:L1580" si="447">IMSUM($C$21/$C$22,IMDIV(1,COMPLEX(0,$C$20*$C$22*A1517)))</f>
        <v>0.00075-2.48482631218611i</v>
      </c>
      <c r="M1517" s="57" t="str">
        <f t="shared" ref="M1517:M1580" si="448">IMSUM($C$25/$C$26,IMDIV(1,COMPLEX(0,$C$24*$C$26*A1517)))</f>
        <v>0.00075-0.391516750869659i</v>
      </c>
      <c r="N1517" s="57">
        <f t="shared" ref="N1517:N1580" si="449">ABS(R1517)</f>
        <v>93.505602528562036</v>
      </c>
      <c r="O1517" s="57">
        <f t="shared" ref="O1517:O1580" si="450">ABS(P1517)</f>
        <v>35.40596591079931</v>
      </c>
      <c r="P1517" s="371">
        <f t="shared" ref="P1517:P1580" si="451">20*LOG10(IMABS(C1517))</f>
        <v>35.40596591079931</v>
      </c>
      <c r="Q1517" s="371">
        <f t="shared" ref="Q1517:Q1580" si="452">IMARGUMENT(C1517)*180/PI()</f>
        <v>-86.494397471437964</v>
      </c>
      <c r="R1517" s="12">
        <f t="shared" ref="R1517:R1580" si="453">IF(Q1517&lt;0,Q1517+180,Q1517-180)</f>
        <v>93.505602528562036</v>
      </c>
      <c r="S1517" s="57">
        <f t="shared" ref="S1517:S1580" si="454">B1517/1000</f>
        <v>0.26687804816136501</v>
      </c>
      <c r="T1517" s="12">
        <f t="shared" si="437"/>
        <v>35.40596591079931</v>
      </c>
    </row>
    <row r="1518" spans="1:20" x14ac:dyDescent="0.3">
      <c r="A1518" s="57">
        <f t="shared" si="438"/>
        <v>1683.2162390941164</v>
      </c>
      <c r="B1518" s="12">
        <f t="shared" ref="B1518:B1581" si="455">B1517*(1+B$42)</f>
        <v>267.8921847443782</v>
      </c>
      <c r="C1518" s="57" t="str">
        <f t="shared" si="439"/>
        <v>3.60300561833814-58.5926235103239i</v>
      </c>
      <c r="D1518" s="57" t="str">
        <f t="shared" si="440"/>
        <v>3.47083145111731-39.6092714211077i</v>
      </c>
      <c r="E1518" s="57" t="str">
        <f t="shared" si="441"/>
        <v>162.470711107972+0.15990561499687i</v>
      </c>
      <c r="F1518" s="57" t="str">
        <f t="shared" si="442"/>
        <v>3.07957859454908-743.371026151106i</v>
      </c>
      <c r="G1518" s="57" t="str">
        <f t="shared" si="443"/>
        <v>0.999999680141246-0.000565560475436096i</v>
      </c>
      <c r="H1518" s="57" t="str">
        <f t="shared" si="444"/>
        <v>550.408144284729-3.10054983189445i</v>
      </c>
      <c r="I1518" s="57" t="str">
        <f t="shared" si="445"/>
        <v>-4.12887954495281-2770.26527780469i</v>
      </c>
      <c r="K1518" s="57" t="str">
        <f t="shared" si="446"/>
        <v>0.00908387965039188-0.000245074901157418i</v>
      </c>
      <c r="L1518" s="57" t="str">
        <f t="shared" si="447"/>
        <v>0.00075-2.47541971726052i</v>
      </c>
      <c r="M1518" s="57" t="str">
        <f t="shared" si="448"/>
        <v>0.00075-0.390034619316257i</v>
      </c>
      <c r="N1518" s="57">
        <f t="shared" si="449"/>
        <v>93.518828652630901</v>
      </c>
      <c r="O1518" s="57">
        <f t="shared" si="450"/>
        <v>35.373249998016149</v>
      </c>
      <c r="P1518" s="371">
        <f t="shared" si="451"/>
        <v>35.373249998016149</v>
      </c>
      <c r="Q1518" s="371">
        <f t="shared" si="452"/>
        <v>-86.481171347369099</v>
      </c>
      <c r="R1518" s="12">
        <f t="shared" si="453"/>
        <v>93.518828652630901</v>
      </c>
      <c r="S1518" s="57">
        <f t="shared" si="454"/>
        <v>0.2678921847443782</v>
      </c>
      <c r="T1518" s="12">
        <f t="shared" si="437"/>
        <v>35.373249998016149</v>
      </c>
    </row>
    <row r="1519" spans="1:20" x14ac:dyDescent="0.3">
      <c r="A1519" s="57">
        <f t="shared" si="438"/>
        <v>1689.6124608026739</v>
      </c>
      <c r="B1519" s="12">
        <f t="shared" si="455"/>
        <v>268.91017504640683</v>
      </c>
      <c r="C1519" s="57" t="str">
        <f t="shared" si="439"/>
        <v>3.60298556872933-58.3715243876191i</v>
      </c>
      <c r="D1519" s="57" t="str">
        <f t="shared" si="440"/>
        <v>3.47083143678532-39.4593453707776i</v>
      </c>
      <c r="E1519" s="57" t="str">
        <f t="shared" si="441"/>
        <v>162.470720059454+0.160513561560547i</v>
      </c>
      <c r="F1519" s="57" t="str">
        <f t="shared" si="442"/>
        <v>3.07957858704865-740.556923105288i</v>
      </c>
      <c r="G1519" s="57" t="str">
        <f t="shared" si="443"/>
        <v>0.999999677705702-0.000567709603860072i</v>
      </c>
      <c r="H1519" s="57" t="str">
        <f t="shared" si="444"/>
        <v>550.411250551295-3.11246114582603i</v>
      </c>
      <c r="I1519" s="57" t="str">
        <f t="shared" si="445"/>
        <v>-4.12946300907988-2759.79423789961i</v>
      </c>
      <c r="K1519" s="57" t="str">
        <f t="shared" si="446"/>
        <v>0.00908382616950638-0.000246004645391794i</v>
      </c>
      <c r="L1519" s="57" t="str">
        <f t="shared" si="447"/>
        <v>0.00075-2.46604873207862i</v>
      </c>
      <c r="M1519" s="57" t="str">
        <f t="shared" si="448"/>
        <v>0.00075-0.388558098541799i</v>
      </c>
      <c r="N1519" s="57">
        <f t="shared" si="449"/>
        <v>93.532103953971088</v>
      </c>
      <c r="O1519" s="57">
        <f t="shared" si="450"/>
        <v>35.340535805789337</v>
      </c>
      <c r="P1519" s="371">
        <f t="shared" si="451"/>
        <v>35.340535805789337</v>
      </c>
      <c r="Q1519" s="371">
        <f t="shared" si="452"/>
        <v>-86.467896046028912</v>
      </c>
      <c r="R1519" s="12">
        <f t="shared" si="453"/>
        <v>93.532103953971088</v>
      </c>
      <c r="S1519" s="57">
        <f t="shared" si="454"/>
        <v>0.26891017504640685</v>
      </c>
      <c r="T1519" s="12">
        <f t="shared" si="437"/>
        <v>35.340535805789337</v>
      </c>
    </row>
    <row r="1520" spans="1:20" x14ac:dyDescent="0.3">
      <c r="A1520" s="57">
        <f t="shared" si="438"/>
        <v>1696.0329881537243</v>
      </c>
      <c r="B1520" s="12">
        <f t="shared" si="455"/>
        <v>269.93203371158319</v>
      </c>
      <c r="C1520" s="57" t="str">
        <f t="shared" si="439"/>
        <v>3.60296536671415-58.1512649500083i</v>
      </c>
      <c r="D1520" s="57" t="str">
        <f t="shared" si="440"/>
        <v>3.47083142234417-39.3099869563779i</v>
      </c>
      <c r="E1520" s="57" t="str">
        <f t="shared" si="441"/>
        <v>162.470729079263+0.161123821809008i</v>
      </c>
      <c r="F1520" s="57" t="str">
        <f t="shared" si="442"/>
        <v>3.07957857949109-737.753473219428i</v>
      </c>
      <c r="G1520" s="57" t="str">
        <f t="shared" si="443"/>
        <v>0.999999675251612-0.000569866898956234i</v>
      </c>
      <c r="H1520" s="57" t="str">
        <f t="shared" si="444"/>
        <v>550.414380446989-3.1244192025773i</v>
      </c>
      <c r="I1520" s="57" t="str">
        <f t="shared" si="445"/>
        <v>-4.13005092177253-2749.36289848614i</v>
      </c>
      <c r="K1520" s="57" t="str">
        <f t="shared" si="446"/>
        <v>0.00908377228207159-0.000246937905046595i</v>
      </c>
      <c r="L1520" s="57" t="str">
        <f t="shared" si="447"/>
        <v>0.00075-2.45671322183564i</v>
      </c>
      <c r="M1520" s="57" t="str">
        <f t="shared" si="448"/>
        <v>0.00075-0.387087167306036i</v>
      </c>
      <c r="N1520" s="57">
        <f t="shared" si="449"/>
        <v>93.545428607207782</v>
      </c>
      <c r="O1520" s="57">
        <f t="shared" si="450"/>
        <v>35.307823346994091</v>
      </c>
      <c r="P1520" s="371">
        <f t="shared" si="451"/>
        <v>35.307823346994091</v>
      </c>
      <c r="Q1520" s="371">
        <f t="shared" si="452"/>
        <v>-86.454571392792218</v>
      </c>
      <c r="R1520" s="12">
        <f t="shared" si="453"/>
        <v>93.545428607207782</v>
      </c>
      <c r="S1520" s="57">
        <f t="shared" si="454"/>
        <v>0.2699320337115832</v>
      </c>
      <c r="T1520" s="12">
        <f t="shared" si="437"/>
        <v>35.307823346994091</v>
      </c>
    </row>
    <row r="1521" spans="1:20" x14ac:dyDescent="0.3">
      <c r="A1521" s="57">
        <f t="shared" si="438"/>
        <v>1702.4779135087085</v>
      </c>
      <c r="B1521" s="12">
        <f t="shared" si="455"/>
        <v>270.95777543968723</v>
      </c>
      <c r="C1521" s="57" t="str">
        <f t="shared" si="439"/>
        <v>3.60294501113618-57.9318420288844i</v>
      </c>
      <c r="D1521" s="57" t="str">
        <f t="shared" si="440"/>
        <v>3.47083140779306-39.1611940293375i</v>
      </c>
      <c r="E1521" s="57" t="str">
        <f t="shared" si="441"/>
        <v>162.470738167924+0.161736404574073i</v>
      </c>
      <c r="F1521" s="57" t="str">
        <f t="shared" si="442"/>
        <v>3.07957857187596-734.960636164959i</v>
      </c>
      <c r="G1521" s="57" t="str">
        <f t="shared" si="443"/>
        <v>0.999999672778836-0.000572032391757759i</v>
      </c>
      <c r="H1521" s="57" t="str">
        <f t="shared" si="444"/>
        <v>550.417534151379-3.13642419672562i</v>
      </c>
      <c r="I1521" s="57" t="str">
        <f t="shared" si="445"/>
        <v>-4.13064331699348-2738.97110950509i</v>
      </c>
      <c r="K1521" s="57" t="str">
        <f t="shared" si="446"/>
        <v>0.00908371798500217-0.0002478746932793i</v>
      </c>
      <c r="L1521" s="57" t="str">
        <f t="shared" si="447"/>
        <v>0.00075-2.44741305223714i</v>
      </c>
      <c r="M1521" s="57" t="str">
        <f t="shared" si="448"/>
        <v>0.00075-0.38562180444913i</v>
      </c>
      <c r="N1521" s="57">
        <f t="shared" si="449"/>
        <v>93.558802787492311</v>
      </c>
      <c r="O1521" s="57">
        <f t="shared" si="450"/>
        <v>35.275112634600447</v>
      </c>
      <c r="P1521" s="371">
        <f t="shared" si="451"/>
        <v>35.275112634600447</v>
      </c>
      <c r="Q1521" s="371">
        <f t="shared" si="452"/>
        <v>-86.441197212507689</v>
      </c>
      <c r="R1521" s="12">
        <f t="shared" si="453"/>
        <v>93.558802787492311</v>
      </c>
      <c r="S1521" s="57">
        <f t="shared" si="454"/>
        <v>0.27095777543968724</v>
      </c>
      <c r="T1521" s="12">
        <f t="shared" si="437"/>
        <v>35.275112634600447</v>
      </c>
    </row>
    <row r="1522" spans="1:20" x14ac:dyDescent="0.3">
      <c r="A1522" s="57">
        <f t="shared" si="438"/>
        <v>1708.9473295800417</v>
      </c>
      <c r="B1522" s="12">
        <f t="shared" si="455"/>
        <v>271.98741498635803</v>
      </c>
      <c r="C1522" s="57" t="str">
        <f t="shared" si="439"/>
        <v>3.60292450083015-57.7132524676734i</v>
      </c>
      <c r="D1522" s="57" t="str">
        <f t="shared" si="440"/>
        <v>3.47083139313116-39.0129644492207i</v>
      </c>
      <c r="E1522" s="57" t="str">
        <f t="shared" si="441"/>
        <v>162.470747325964+0.162351318721571i</v>
      </c>
      <c r="F1522" s="57" t="str">
        <f t="shared" si="442"/>
        <v>3.07957856420287-732.178371765989i</v>
      </c>
      <c r="G1522" s="57" t="str">
        <f t="shared" si="443"/>
        <v>0.999999670287231-0.000574206113415744i</v>
      </c>
      <c r="H1522" s="57" t="str">
        <f t="shared" si="444"/>
        <v>550.420711845388-3.14847632378183i</v>
      </c>
      <c r="I1522" s="57" t="str">
        <f t="shared" si="445"/>
        <v>-4.1312402289639-2728.61872146624i</v>
      </c>
      <c r="K1522" s="57" t="str">
        <f t="shared" si="446"/>
        <v>0.00908366327518953-0.000248815023295097i</v>
      </c>
      <c r="L1522" s="57" t="str">
        <f t="shared" si="447"/>
        <v>0.00075-2.43814808949705i</v>
      </c>
      <c r="M1522" s="57" t="str">
        <f t="shared" si="448"/>
        <v>0.00075-0.384161988891342i</v>
      </c>
      <c r="N1522" s="57">
        <f t="shared" si="449"/>
        <v>93.572226670502232</v>
      </c>
      <c r="O1522" s="57">
        <f t="shared" si="450"/>
        <v>35.242403681673856</v>
      </c>
      <c r="P1522" s="371">
        <f t="shared" si="451"/>
        <v>35.242403681673856</v>
      </c>
      <c r="Q1522" s="371">
        <f t="shared" si="452"/>
        <v>-86.427773329497768</v>
      </c>
      <c r="R1522" s="12">
        <f t="shared" si="453"/>
        <v>93.572226670502232</v>
      </c>
      <c r="S1522" s="57">
        <f t="shared" si="454"/>
        <v>0.27198741498635803</v>
      </c>
      <c r="T1522" s="12">
        <f t="shared" si="437"/>
        <v>35.242403681673856</v>
      </c>
    </row>
    <row r="1523" spans="1:20" x14ac:dyDescent="0.3">
      <c r="A1523" s="57">
        <f t="shared" si="438"/>
        <v>1715.4413294324456</v>
      </c>
      <c r="B1523" s="12">
        <f t="shared" si="455"/>
        <v>273.02096716330618</v>
      </c>
      <c r="C1523" s="57" t="str">
        <f t="shared" si="439"/>
        <v>3.60290383462198-57.4954931217865i</v>
      </c>
      <c r="D1523" s="57" t="str">
        <f t="shared" si="440"/>
        <v>3.4708313783576-38.8652960836947i</v>
      </c>
      <c r="E1523" s="57" t="str">
        <f t="shared" si="441"/>
        <v>162.470756553914+0.162968573151489i</v>
      </c>
      <c r="F1523" s="57" t="str">
        <f t="shared" si="442"/>
        <v>3.07957855647134-729.406639998704i</v>
      </c>
      <c r="G1523" s="57" t="str">
        <f t="shared" si="443"/>
        <v>0.999999667776653-0.000576388095199656i</v>
      </c>
      <c r="H1523" s="57" t="str">
        <f t="shared" si="444"/>
        <v>550.423913711315-3.16057578019675i</v>
      </c>
      <c r="I1523" s="57" t="str">
        <f t="shared" si="445"/>
        <v>-4.13184169216887-2718.3055854461i</v>
      </c>
      <c r="K1523" s="57" t="str">
        <f t="shared" si="446"/>
        <v>0.0090836081495015-0.000249758908347028i</v>
      </c>
      <c r="L1523" s="57" t="str">
        <f t="shared" si="447"/>
        <v>0.00075-2.42891820033578i</v>
      </c>
      <c r="M1523" s="57" t="str">
        <f t="shared" si="448"/>
        <v>0.00075-0.382707699632738i</v>
      </c>
      <c r="N1523" s="57">
        <f t="shared" si="449"/>
        <v>93.585700432442081</v>
      </c>
      <c r="O1523" s="57">
        <f t="shared" si="450"/>
        <v>35.209696501375475</v>
      </c>
      <c r="P1523" s="371">
        <f t="shared" si="451"/>
        <v>35.209696501375475</v>
      </c>
      <c r="Q1523" s="371">
        <f t="shared" si="452"/>
        <v>-86.414299567557919</v>
      </c>
      <c r="R1523" s="12">
        <f t="shared" si="453"/>
        <v>93.585700432442081</v>
      </c>
      <c r="S1523" s="57">
        <f t="shared" si="454"/>
        <v>0.27302096716330621</v>
      </c>
      <c r="T1523" s="12">
        <f t="shared" si="437"/>
        <v>35.209696501375475</v>
      </c>
    </row>
    <row r="1524" spans="1:20" x14ac:dyDescent="0.3">
      <c r="A1524" s="57">
        <f t="shared" si="438"/>
        <v>1721.9600064842891</v>
      </c>
      <c r="B1524" s="12">
        <f t="shared" si="455"/>
        <v>274.05844683852678</v>
      </c>
      <c r="C1524" s="57" t="str">
        <f t="shared" si="439"/>
        <v>3.6028830113287-57.2785608585771i</v>
      </c>
      <c r="D1524" s="57" t="str">
        <f t="shared" si="440"/>
        <v>3.47083136347157-38.7181868085009i</v>
      </c>
      <c r="E1524" s="57" t="str">
        <f t="shared" si="441"/>
        <v>162.470765852307+0.163588176798094i</v>
      </c>
      <c r="F1524" s="57" t="str">
        <f t="shared" si="442"/>
        <v>3.07957854868096-726.645400990818i</v>
      </c>
      <c r="G1524" s="57" t="str">
        <f t="shared" si="443"/>
        <v>0.999999665246959-0.000578578368497788i</v>
      </c>
      <c r="H1524" s="57" t="str">
        <f t="shared" si="444"/>
        <v>550.427139932844-3.17272276336647i</v>
      </c>
      <c r="I1524" s="57" t="str">
        <f t="shared" si="445"/>
        <v>-4.13244774135668-2708.0315530859i</v>
      </c>
      <c r="K1524" s="57" t="str">
        <f t="shared" si="446"/>
        <v>0.00908355260478222-0.000250706361736152i</v>
      </c>
      <c r="L1524" s="57" t="str">
        <f t="shared" si="447"/>
        <v>0.00075-2.41972325197826i</v>
      </c>
      <c r="M1524" s="57" t="str">
        <f t="shared" si="448"/>
        <v>0.00075-0.381258915752877i</v>
      </c>
      <c r="N1524" s="57">
        <f t="shared" si="449"/>
        <v>93.599224250043747</v>
      </c>
      <c r="O1524" s="57">
        <f t="shared" si="450"/>
        <v>35.176991106963172</v>
      </c>
      <c r="P1524" s="371">
        <f t="shared" si="451"/>
        <v>35.176991106963172</v>
      </c>
      <c r="Q1524" s="371">
        <f t="shared" si="452"/>
        <v>-86.400775749956253</v>
      </c>
      <c r="R1524" s="12">
        <f t="shared" si="453"/>
        <v>93.599224250043747</v>
      </c>
      <c r="S1524" s="57">
        <f t="shared" si="454"/>
        <v>0.27405844683852676</v>
      </c>
      <c r="T1524" s="12">
        <f t="shared" si="437"/>
        <v>35.176991106963172</v>
      </c>
    </row>
    <row r="1525" spans="1:20" x14ac:dyDescent="0.3">
      <c r="A1525" s="57">
        <f t="shared" si="438"/>
        <v>1728.5034545089295</v>
      </c>
      <c r="B1525" s="12">
        <f t="shared" si="455"/>
        <v>275.09986893651319</v>
      </c>
      <c r="C1525" s="57" t="str">
        <f t="shared" si="439"/>
        <v>3.60286202975845-57.0624525572958i</v>
      </c>
      <c r="D1525" s="57" t="str">
        <f t="shared" si="440"/>
        <v>3.47083134847219-38.5716345074227i</v>
      </c>
      <c r="E1525" s="57" t="str">
        <f t="shared" si="441"/>
        <v>162.470775221685+0.164210138630072i</v>
      </c>
      <c r="F1525" s="57" t="str">
        <f t="shared" si="442"/>
        <v>3.07957854083123-723.894615020977i</v>
      </c>
      <c r="G1525" s="57" t="str">
        <f t="shared" si="443"/>
        <v>0.999999662698003-0.000580776964817704i</v>
      </c>
      <c r="H1525" s="57" t="str">
        <f t="shared" si="444"/>
        <v>550.430390695049-3.18491747163837i</v>
      </c>
      <c r="I1525" s="57" t="str">
        <f t="shared" si="445"/>
        <v>-4.13305841154186-2697.7964765893i</v>
      </c>
      <c r="K1525" s="57" t="str">
        <f t="shared" si="446"/>
        <v>0.00908349663785195-0.000251657396811697i</v>
      </c>
      <c r="L1525" s="57" t="str">
        <f t="shared" si="447"/>
        <v>0.00075-2.41056311215208i</v>
      </c>
      <c r="M1525" s="57" t="str">
        <f t="shared" si="448"/>
        <v>0.00075-0.379815616410517i</v>
      </c>
      <c r="N1525" s="57">
        <f t="shared" si="449"/>
        <v>93.61279830056678</v>
      </c>
      <c r="O1525" s="57">
        <f t="shared" si="450"/>
        <v>35.144287511792236</v>
      </c>
      <c r="P1525" s="371">
        <f t="shared" si="451"/>
        <v>35.144287511792236</v>
      </c>
      <c r="Q1525" s="371">
        <f t="shared" si="452"/>
        <v>-86.38720169943322</v>
      </c>
      <c r="R1525" s="12">
        <f t="shared" si="453"/>
        <v>93.61279830056678</v>
      </c>
      <c r="S1525" s="57">
        <f t="shared" si="454"/>
        <v>0.27509986893651317</v>
      </c>
      <c r="T1525" s="12">
        <f t="shared" si="437"/>
        <v>35.144287511792236</v>
      </c>
    </row>
    <row r="1526" spans="1:20" x14ac:dyDescent="0.3">
      <c r="A1526" s="57">
        <f t="shared" si="438"/>
        <v>1735.0717676360634</v>
      </c>
      <c r="B1526" s="12">
        <f t="shared" si="455"/>
        <v>276.14524843847192</v>
      </c>
      <c r="C1526" s="57" t="str">
        <f t="shared" si="439"/>
        <v>3.60284088871034-56.8471651090458i</v>
      </c>
      <c r="D1526" s="57" t="str">
        <f t="shared" si="440"/>
        <v>3.4708313333586-38.4256370722563i</v>
      </c>
      <c r="E1526" s="57" t="str">
        <f t="shared" si="441"/>
        <v>162.47078466259+0.16483446765067i</v>
      </c>
      <c r="F1526" s="57" t="str">
        <f t="shared" si="442"/>
        <v>3.07957853292176-721.154242518202i</v>
      </c>
      <c r="G1526" s="57" t="str">
        <f t="shared" si="443"/>
        <v>0.999999660129638-0.000582983915786695i</v>
      </c>
      <c r="H1526" s="57" t="str">
        <f t="shared" si="444"/>
        <v>550.433666184399-3.19716010431654i</v>
      </c>
      <c r="I1526" s="57" t="str">
        <f t="shared" si="445"/>
        <v>-4.13367373800437-2687.60020872035i</v>
      </c>
      <c r="K1526" s="57" t="str">
        <f t="shared" si="446"/>
        <v>0.00908344024550709-0.000252612026971224i</v>
      </c>
      <c r="L1526" s="57" t="str">
        <f t="shared" si="447"/>
        <v>0.00075-2.40143764908556i</v>
      </c>
      <c r="M1526" s="57" t="str">
        <f t="shared" si="448"/>
        <v>0.00075-0.378377780843312i</v>
      </c>
      <c r="N1526" s="57">
        <f t="shared" si="449"/>
        <v>93.626422761798864</v>
      </c>
      <c r="O1526" s="57">
        <f t="shared" si="450"/>
        <v>35.111585729316097</v>
      </c>
      <c r="P1526" s="371">
        <f t="shared" si="451"/>
        <v>35.111585729316097</v>
      </c>
      <c r="Q1526" s="371">
        <f t="shared" si="452"/>
        <v>-86.373577238201136</v>
      </c>
      <c r="R1526" s="12">
        <f t="shared" si="453"/>
        <v>93.626422761798864</v>
      </c>
      <c r="S1526" s="57">
        <f t="shared" si="454"/>
        <v>0.27614524843847194</v>
      </c>
      <c r="T1526" s="12">
        <f t="shared" si="437"/>
        <v>35.111585729316097</v>
      </c>
    </row>
    <row r="1527" spans="1:20" x14ac:dyDescent="0.3">
      <c r="A1527" s="57">
        <f t="shared" si="438"/>
        <v>1741.6650403530805</v>
      </c>
      <c r="B1527" s="12">
        <f t="shared" si="455"/>
        <v>277.19460038253811</v>
      </c>
      <c r="C1527" s="57" t="str">
        <f t="shared" si="439"/>
        <v>3.60281958697428-56.6326954167344i</v>
      </c>
      <c r="D1527" s="57" t="str">
        <f t="shared" si="440"/>
        <v>3.47083131812991-38.2801924027792i</v>
      </c>
      <c r="E1527" s="57" t="str">
        <f t="shared" si="441"/>
        <v>162.470794175567+0.165461172897819i</v>
      </c>
      <c r="F1527" s="57" t="str">
        <f t="shared" si="442"/>
        <v>3.07957852495204-718.424244061313i</v>
      </c>
      <c r="G1527" s="57" t="str">
        <f t="shared" si="443"/>
        <v>0.999999657541717-0.000585199253152235i</v>
      </c>
      <c r="H1527" s="57" t="str">
        <f t="shared" si="444"/>
        <v>550.436966588789-3.20945086166881i</v>
      </c>
      <c r="I1527" s="57" t="str">
        <f t="shared" si="445"/>
        <v>-4.13429375629717-2677.44260280141i</v>
      </c>
      <c r="K1527" s="57" t="str">
        <f t="shared" si="446"/>
        <v>0.00908338342451962-0.000253570265660772i</v>
      </c>
      <c r="L1527" s="57" t="str">
        <f t="shared" si="447"/>
        <v>0.00075-2.39234673150583i</v>
      </c>
      <c r="M1527" s="57" t="str">
        <f t="shared" si="448"/>
        <v>0.00075-0.376945388367516i</v>
      </c>
      <c r="N1527" s="57">
        <f t="shared" si="449"/>
        <v>93.640097812056254</v>
      </c>
      <c r="O1527" s="57">
        <f t="shared" si="450"/>
        <v>35.078885773086462</v>
      </c>
      <c r="P1527" s="371">
        <f t="shared" si="451"/>
        <v>35.078885773086462</v>
      </c>
      <c r="Q1527" s="371">
        <f t="shared" si="452"/>
        <v>-86.359902187943746</v>
      </c>
      <c r="R1527" s="12">
        <f t="shared" si="453"/>
        <v>93.640097812056254</v>
      </c>
      <c r="S1527" s="57">
        <f t="shared" si="454"/>
        <v>0.27719460038253813</v>
      </c>
      <c r="T1527" s="12">
        <f t="shared" si="437"/>
        <v>35.078885773086462</v>
      </c>
    </row>
    <row r="1528" spans="1:20" x14ac:dyDescent="0.3">
      <c r="A1528" s="57">
        <f t="shared" si="438"/>
        <v>1748.2833675064221</v>
      </c>
      <c r="B1528" s="12">
        <f t="shared" si="455"/>
        <v>278.24793986399175</v>
      </c>
      <c r="C1528" s="57" t="str">
        <f t="shared" si="439"/>
        <v>3.60279812333127-56.4190403950349i</v>
      </c>
      <c r="D1528" s="57" t="str">
        <f t="shared" si="440"/>
        <v>3.47083130278528-38.1352984067214i</v>
      </c>
      <c r="E1528" s="57" t="str">
        <f t="shared" si="441"/>
        <v>162.470803761172+0.166090263444285i</v>
      </c>
      <c r="F1528" s="57" t="str">
        <f t="shared" si="442"/>
        <v>3.07957851692165-715.704580378369i</v>
      </c>
      <c r="G1528" s="57" t="str">
        <f t="shared" si="443"/>
        <v>0.99999965493409-0.000587423008782433i</v>
      </c>
      <c r="H1528" s="57" t="str">
        <f t="shared" si="444"/>
        <v>550.440292097538-3.22178994493238i</v>
      </c>
      <c r="I1528" s="57" t="str">
        <f t="shared" si="445"/>
        <v>-4.13491850224597-2667.32351271098i</v>
      </c>
      <c r="K1528" s="57" t="str">
        <f t="shared" si="446"/>
        <v>0.0090833261716371-0.000254532126375015i</v>
      </c>
      <c r="L1528" s="57" t="str">
        <f t="shared" si="447"/>
        <v>0.00075-2.38329022863701i</v>
      </c>
      <c r="M1528" s="57" t="str">
        <f t="shared" si="448"/>
        <v>0.00075-0.375518418377681i</v>
      </c>
      <c r="N1528" s="57">
        <f t="shared" si="449"/>
        <v>93.653823630184164</v>
      </c>
      <c r="O1528" s="57">
        <f t="shared" si="450"/>
        <v>35.046187656754974</v>
      </c>
      <c r="P1528" s="371">
        <f t="shared" si="451"/>
        <v>35.046187656754974</v>
      </c>
      <c r="Q1528" s="371">
        <f t="shared" si="452"/>
        <v>-86.346176369815836</v>
      </c>
      <c r="R1528" s="12">
        <f t="shared" si="453"/>
        <v>93.653823630184164</v>
      </c>
      <c r="S1528" s="57">
        <f t="shared" si="454"/>
        <v>0.27824793986399177</v>
      </c>
      <c r="T1528" s="12">
        <f t="shared" si="437"/>
        <v>35.046187656754974</v>
      </c>
    </row>
    <row r="1529" spans="1:20" x14ac:dyDescent="0.3">
      <c r="A1529" s="57">
        <f t="shared" si="438"/>
        <v>1754.9268443029466</v>
      </c>
      <c r="B1529" s="12">
        <f t="shared" si="455"/>
        <v>279.30528203547493</v>
      </c>
      <c r="C1529" s="57" t="str">
        <f t="shared" si="439"/>
        <v>3.60277649655288-56.2061969703364i</v>
      </c>
      <c r="D1529" s="57" t="str">
        <f t="shared" si="440"/>
        <v>3.47083128732379-37.9909529997338i</v>
      </c>
      <c r="E1529" s="57" t="str">
        <f t="shared" si="441"/>
        <v>162.470813419959+0.166721748397806i</v>
      </c>
      <c r="F1529" s="57" t="str">
        <f t="shared" si="442"/>
        <v>3.0795785088301-712.99521234609i</v>
      </c>
      <c r="G1529" s="57" t="str">
        <f t="shared" si="443"/>
        <v>0.999999652306607-0.000589655214666496i</v>
      </c>
      <c r="H1529" s="57" t="str">
        <f t="shared" si="444"/>
        <v>550.443642901391-3.23417755631898i</v>
      </c>
      <c r="I1529" s="57" t="str">
        <f t="shared" si="445"/>
        <v>-4.13554801194741-2657.24279288157i</v>
      </c>
      <c r="K1529" s="57" t="str">
        <f t="shared" si="446"/>
        <v>0.00908326848358266-0.000255497622657435i</v>
      </c>
      <c r="L1529" s="57" t="str">
        <f t="shared" si="447"/>
        <v>0.00075-2.37426801019826i</v>
      </c>
      <c r="M1529" s="57" t="str">
        <f t="shared" si="448"/>
        <v>0.00075-0.374096850346364i</v>
      </c>
      <c r="N1529" s="57">
        <f t="shared" si="449"/>
        <v>93.667600395557045</v>
      </c>
      <c r="O1529" s="57">
        <f t="shared" si="450"/>
        <v>35.01349139407305</v>
      </c>
      <c r="P1529" s="371">
        <f t="shared" si="451"/>
        <v>35.01349139407305</v>
      </c>
      <c r="Q1529" s="371">
        <f t="shared" si="452"/>
        <v>-86.332399604442955</v>
      </c>
      <c r="R1529" s="12">
        <f t="shared" si="453"/>
        <v>93.667600395557045</v>
      </c>
      <c r="S1529" s="57">
        <f t="shared" si="454"/>
        <v>0.27930528203547494</v>
      </c>
      <c r="T1529" s="12">
        <f t="shared" si="437"/>
        <v>35.01349139407305</v>
      </c>
    </row>
    <row r="1530" spans="1:20" x14ac:dyDescent="0.3">
      <c r="A1530" s="57">
        <f t="shared" si="438"/>
        <v>1761.5955663112979</v>
      </c>
      <c r="B1530" s="12">
        <f t="shared" si="455"/>
        <v>280.36664210720977</v>
      </c>
      <c r="C1530" s="57" t="str">
        <f t="shared" si="439"/>
        <v>3.60275470540154-55.9941620807025i</v>
      </c>
      <c r="D1530" s="57" t="str">
        <f t="shared" si="440"/>
        <v>3.47083127174459-37.8471541053595i</v>
      </c>
      <c r="E1530" s="57" t="str">
        <f t="shared" si="441"/>
        <v>162.470823152487+0.167355636901215i</v>
      </c>
      <c r="F1530" s="57" t="str">
        <f t="shared" si="442"/>
        <v>3.07957850067695-710.296100989313i</v>
      </c>
      <c r="G1530" s="57" t="str">
        <f t="shared" si="443"/>
        <v>0.999999649659117-0.00059189590291519i</v>
      </c>
      <c r="H1530" s="57" t="str">
        <f t="shared" si="444"/>
        <v>550.447019192546-3.24661389902227i</v>
      </c>
      <c r="I1530" s="57" t="str">
        <f t="shared" si="445"/>
        <v>-4.13618232177697-2647.20029829771i</v>
      </c>
      <c r="K1530" s="57" t="str">
        <f t="shared" si="446"/>
        <v>0.00908321035705457-0.000256466768100457i</v>
      </c>
      <c r="L1530" s="57" t="str">
        <f t="shared" si="447"/>
        <v>0.00075-2.36527994640193i</v>
      </c>
      <c r="M1530" s="57" t="str">
        <f t="shared" si="448"/>
        <v>0.00075-0.372680663823834i</v>
      </c>
      <c r="N1530" s="57">
        <f t="shared" si="449"/>
        <v>93.681428288079033</v>
      </c>
      <c r="O1530" s="57">
        <f t="shared" si="450"/>
        <v>34.980796998893013</v>
      </c>
      <c r="P1530" s="371">
        <f t="shared" si="451"/>
        <v>34.980796998893013</v>
      </c>
      <c r="Q1530" s="371">
        <f t="shared" si="452"/>
        <v>-86.318571711920967</v>
      </c>
      <c r="R1530" s="12">
        <f t="shared" si="453"/>
        <v>93.681428288079033</v>
      </c>
      <c r="S1530" s="57">
        <f t="shared" si="454"/>
        <v>0.2803666421072098</v>
      </c>
      <c r="T1530" s="12">
        <f t="shared" si="437"/>
        <v>34.980796998893013</v>
      </c>
    </row>
    <row r="1531" spans="1:20" x14ac:dyDescent="0.3">
      <c r="A1531" s="57">
        <f t="shared" si="438"/>
        <v>1768.2896294632808</v>
      </c>
      <c r="B1531" s="12">
        <f t="shared" si="455"/>
        <v>281.43203534721715</v>
      </c>
      <c r="C1531" s="57" t="str">
        <f t="shared" si="439"/>
        <v>3.60273274863018-55.7829326758257i</v>
      </c>
      <c r="D1531" s="57" t="str">
        <f t="shared" si="440"/>
        <v>3.47083125604676-37.7038996550031i</v>
      </c>
      <c r="E1531" s="57" t="str">
        <f t="shared" si="441"/>
        <v>162.470832959321+0.167991938132598i</v>
      </c>
      <c r="F1531" s="57" t="str">
        <f t="shared" si="442"/>
        <v>3.07957849246172-707.607207480412i</v>
      </c>
      <c r="G1531" s="57" t="str">
        <f t="shared" si="443"/>
        <v>0.999999646991469-0.000594145105761297i</v>
      </c>
      <c r="H1531" s="57" t="str">
        <f t="shared" si="444"/>
        <v>550.450421164663-3.2590991772239i</v>
      </c>
      <c r="I1531" s="57" t="str">
        <f t="shared" si="445"/>
        <v>-4.13682146839046-2637.19588449379i</v>
      </c>
      <c r="K1531" s="57" t="str">
        <f t="shared" si="446"/>
        <v>0.00908315178872601-0.000257439576345616i</v>
      </c>
      <c r="L1531" s="57" t="str">
        <f t="shared" si="447"/>
        <v>0.00075-2.35632590795172i</v>
      </c>
      <c r="M1531" s="57" t="str">
        <f t="shared" si="448"/>
        <v>0.00075-0.37126983843777i</v>
      </c>
      <c r="N1531" s="57">
        <f t="shared" si="449"/>
        <v>93.695307488184184</v>
      </c>
      <c r="O1531" s="57">
        <f t="shared" si="450"/>
        <v>34.948104485168571</v>
      </c>
      <c r="P1531" s="371">
        <f t="shared" si="451"/>
        <v>34.948104485168571</v>
      </c>
      <c r="Q1531" s="371">
        <f t="shared" si="452"/>
        <v>-86.304692511815816</v>
      </c>
      <c r="R1531" s="12">
        <f t="shared" si="453"/>
        <v>93.695307488184184</v>
      </c>
      <c r="S1531" s="57">
        <f t="shared" si="454"/>
        <v>0.28143203534721717</v>
      </c>
      <c r="T1531" s="12">
        <f t="shared" si="437"/>
        <v>34.948104485168571</v>
      </c>
    </row>
    <row r="1532" spans="1:20" x14ac:dyDescent="0.3">
      <c r="A1532" s="57">
        <f t="shared" si="438"/>
        <v>1775.0091300552413</v>
      </c>
      <c r="B1532" s="12">
        <f t="shared" si="455"/>
        <v>282.50147708153656</v>
      </c>
      <c r="C1532" s="57" t="str">
        <f t="shared" si="439"/>
        <v>3.60271062498246-55.5725057169863i</v>
      </c>
      <c r="D1532" s="57" t="str">
        <f t="shared" si="440"/>
        <v>3.4708312402294-37.5611875879011i</v>
      </c>
      <c r="E1532" s="57" t="str">
        <f t="shared" si="441"/>
        <v>162.470842841031+0.168630661305428i</v>
      </c>
      <c r="F1532" s="57" t="str">
        <f t="shared" si="442"/>
        <v>3.07957848418392-704.928493138752i</v>
      </c>
      <c r="G1532" s="57" t="str">
        <f t="shared" si="443"/>
        <v>0.999999644303507-0.000596402855560082i</v>
      </c>
      <c r="H1532" s="57" t="str">
        <f t="shared" si="444"/>
        <v>550.453849012858-3.27163359609828i</v>
      </c>
      <c r="I1532" s="57" t="str">
        <f t="shared" si="445"/>
        <v>-4.13746548871971-2627.22940755194i</v>
      </c>
      <c r="K1532" s="57" t="str">
        <f t="shared" si="446"/>
        <v>0.00908309277524526-0.000258416061083727i</v>
      </c>
      <c r="L1532" s="57" t="str">
        <f t="shared" si="447"/>
        <v>0.00075-2.34740576604076i</v>
      </c>
      <c r="M1532" s="57" t="str">
        <f t="shared" si="448"/>
        <v>0.00075-0.369864353892977i</v>
      </c>
      <c r="N1532" s="57">
        <f t="shared" si="449"/>
        <v>93.709238176836863</v>
      </c>
      <c r="O1532" s="57">
        <f t="shared" si="450"/>
        <v>34.915413866955973</v>
      </c>
      <c r="P1532" s="371">
        <f t="shared" si="451"/>
        <v>34.915413866955973</v>
      </c>
      <c r="Q1532" s="371">
        <f t="shared" si="452"/>
        <v>-86.290761823163137</v>
      </c>
      <c r="R1532" s="12">
        <f t="shared" si="453"/>
        <v>93.709238176836863</v>
      </c>
      <c r="S1532" s="57">
        <f t="shared" si="454"/>
        <v>0.28250147708153656</v>
      </c>
      <c r="T1532" s="12">
        <f t="shared" si="437"/>
        <v>34.915413866955973</v>
      </c>
    </row>
    <row r="1533" spans="1:20" x14ac:dyDescent="0.3">
      <c r="A1533" s="57">
        <f t="shared" si="438"/>
        <v>1781.7541647494511</v>
      </c>
      <c r="B1533" s="12">
        <f t="shared" si="455"/>
        <v>283.57498269444642</v>
      </c>
      <c r="C1533" s="57" t="str">
        <f t="shared" si="439"/>
        <v>3.60268833319248-55.3628781770054i</v>
      </c>
      <c r="D1533" s="57" t="str">
        <f t="shared" si="440"/>
        <v>3.47083122429159-37.4190158510925i</v>
      </c>
      <c r="E1533" s="57" t="str">
        <f t="shared" si="441"/>
        <v>162.47085279819+0.169271815668694i</v>
      </c>
      <c r="F1533" s="57" t="str">
        <f t="shared" si="442"/>
        <v>3.0795784758431-702.259919430126i</v>
      </c>
      <c r="G1533" s="57" t="str">
        <f t="shared" si="443"/>
        <v>0.999999641595079-0.000598669184789757i</v>
      </c>
      <c r="H1533" s="57" t="str">
        <f t="shared" si="444"/>
        <v>550.457302933732-3.28421736182049i</v>
      </c>
      <c r="I1533" s="57" t="str">
        <f t="shared" si="445"/>
        <v>-4.13811441998187-2617.30072410005i</v>
      </c>
      <c r="K1533" s="57" t="str">
        <f t="shared" si="446"/>
        <v>0.00908303331323516-0.000259396236055024i</v>
      </c>
      <c r="L1533" s="57" t="str">
        <f t="shared" si="447"/>
        <v>0.00075-2.33851939234983i</v>
      </c>
      <c r="M1533" s="57" t="str">
        <f t="shared" si="448"/>
        <v>0.00075-0.368464189971087i</v>
      </c>
      <c r="N1533" s="57">
        <f t="shared" si="449"/>
        <v>93.723220535531979</v>
      </c>
      <c r="O1533" s="57">
        <f t="shared" si="450"/>
        <v>34.882725158414225</v>
      </c>
      <c r="P1533" s="371">
        <f t="shared" si="451"/>
        <v>34.882725158414225</v>
      </c>
      <c r="Q1533" s="371">
        <f t="shared" si="452"/>
        <v>-86.276779464468021</v>
      </c>
      <c r="R1533" s="12">
        <f t="shared" si="453"/>
        <v>93.723220535531979</v>
      </c>
      <c r="S1533" s="57">
        <f t="shared" si="454"/>
        <v>0.28357498269444642</v>
      </c>
      <c r="T1533" s="12">
        <f t="shared" si="437"/>
        <v>34.882725158414225</v>
      </c>
    </row>
    <row r="1534" spans="1:20" x14ac:dyDescent="0.3">
      <c r="A1534" s="57">
        <f t="shared" si="438"/>
        <v>1788.5248305754992</v>
      </c>
      <c r="B1534" s="12">
        <f t="shared" si="455"/>
        <v>284.65256762868535</v>
      </c>
      <c r="C1534" s="57" t="str">
        <f t="shared" si="439"/>
        <v>3.60266587198473-55.1540470402023i</v>
      </c>
      <c r="D1534" s="57" t="str">
        <f t="shared" si="440"/>
        <v>3.47083120823243-37.2773823993892i</v>
      </c>
      <c r="E1534" s="57" t="str">
        <f t="shared" si="441"/>
        <v>162.470862831375+0.169915410507061i</v>
      </c>
      <c r="F1534" s="57" t="str">
        <f t="shared" si="442"/>
        <v>3.07957846743877-699.601447966206i</v>
      </c>
      <c r="G1534" s="57" t="str">
        <f t="shared" si="443"/>
        <v>0.999999638866027-0.00060094412605195i</v>
      </c>
      <c r="H1534" s="57" t="str">
        <f t="shared" si="444"/>
        <v>550.460783125384-3.29685068157245i</v>
      </c>
      <c r="I1534" s="57" t="str">
        <f t="shared" si="445"/>
        <v>-4.13876829968112-2607.40969130971i</v>
      </c>
      <c r="K1534" s="57" t="str">
        <f t="shared" si="446"/>
        <v>0.00908297339929289-0.000260380115049321i</v>
      </c>
      <c r="L1534" s="57" t="str">
        <f t="shared" si="447"/>
        <v>0.00075-2.32966665904546i</v>
      </c>
      <c r="M1534" s="57" t="str">
        <f t="shared" si="448"/>
        <v>0.00075-0.367069326530272i</v>
      </c>
      <c r="N1534" s="57">
        <f t="shared" si="449"/>
        <v>93.737254746295278</v>
      </c>
      <c r="O1534" s="57">
        <f t="shared" si="450"/>
        <v>34.850038373805909</v>
      </c>
      <c r="P1534" s="371">
        <f t="shared" si="451"/>
        <v>34.850038373805909</v>
      </c>
      <c r="Q1534" s="371">
        <f t="shared" si="452"/>
        <v>-86.262745253704722</v>
      </c>
      <c r="R1534" s="12">
        <f t="shared" si="453"/>
        <v>93.737254746295278</v>
      </c>
      <c r="S1534" s="57">
        <f t="shared" si="454"/>
        <v>0.28465256762868535</v>
      </c>
      <c r="T1534" s="12">
        <f t="shared" si="437"/>
        <v>34.850038373805909</v>
      </c>
    </row>
    <row r="1535" spans="1:20" x14ac:dyDescent="0.3">
      <c r="A1535" s="57">
        <f t="shared" si="438"/>
        <v>1795.3212249316862</v>
      </c>
      <c r="B1535" s="12">
        <f t="shared" si="455"/>
        <v>285.73424738567434</v>
      </c>
      <c r="C1535" s="57" t="str">
        <f t="shared" si="439"/>
        <v>3.60264324007409-54.9460093023522i</v>
      </c>
      <c r="D1535" s="57" t="str">
        <f t="shared" si="440"/>
        <v>3.47083119205098-37.1362851953465i</v>
      </c>
      <c r="E1535" s="57" t="str">
        <f t="shared" si="441"/>
        <v>162.470872941168+0.170561455140994i</v>
      </c>
      <c r="F1535" s="57" t="str">
        <f t="shared" si="442"/>
        <v>3.07957845897044-696.953040503988i</v>
      </c>
      <c r="G1535" s="57" t="str">
        <f t="shared" si="443"/>
        <v>0.999999636116195-0.000603227712072172i</v>
      </c>
      <c r="H1535" s="57" t="str">
        <f t="shared" si="444"/>
        <v>550.464289787404-3.30953376354829i</v>
      </c>
      <c r="I1535" s="57" t="str">
        <f t="shared" si="445"/>
        <v>-4.13942716560621-2597.55616689405i</v>
      </c>
      <c r="K1535" s="57" t="str">
        <f t="shared" si="446"/>
        <v>0.00908291302999007-0.000261367711906182i</v>
      </c>
      <c r="L1535" s="57" t="str">
        <f t="shared" si="447"/>
        <v>0.00075-2.3208474387781i</v>
      </c>
      <c r="M1535" s="57" t="str">
        <f t="shared" si="448"/>
        <v>0.00075-0.365679743504953i</v>
      </c>
      <c r="N1535" s="57">
        <f t="shared" si="449"/>
        <v>93.751340991683676</v>
      </c>
      <c r="O1535" s="57">
        <f t="shared" si="450"/>
        <v>34.817353527498163</v>
      </c>
      <c r="P1535" s="371">
        <f t="shared" si="451"/>
        <v>34.817353527498163</v>
      </c>
      <c r="Q1535" s="371">
        <f t="shared" si="452"/>
        <v>-86.248659008316324</v>
      </c>
      <c r="R1535" s="12">
        <f t="shared" si="453"/>
        <v>93.751340991683676</v>
      </c>
      <c r="S1535" s="57">
        <f t="shared" si="454"/>
        <v>0.28573424738567432</v>
      </c>
      <c r="T1535" s="12">
        <f t="shared" si="437"/>
        <v>34.817353527498163</v>
      </c>
    </row>
    <row r="1536" spans="1:20" x14ac:dyDescent="0.3">
      <c r="A1536" s="57">
        <f t="shared" si="438"/>
        <v>1802.1434455864267</v>
      </c>
      <c r="B1536" s="12">
        <f t="shared" si="455"/>
        <v>286.82003752573991</v>
      </c>
      <c r="C1536" s="57" t="str">
        <f t="shared" si="439"/>
        <v>3.60262043616579-54.7387619706429i</v>
      </c>
      <c r="D1536" s="57" t="str">
        <f t="shared" si="440"/>
        <v>3.47083117574632-36.9957222092337i</v>
      </c>
      <c r="E1536" s="57" t="str">
        <f t="shared" si="441"/>
        <v>162.470883128156+0.171209958926908i</v>
      </c>
      <c r="F1536" s="57" t="str">
        <f t="shared" si="442"/>
        <v>3.07957845043763-694.314658945243i</v>
      </c>
      <c r="G1536" s="57" t="str">
        <f t="shared" si="443"/>
        <v>0.999999633345425-0.000605519975700288i</v>
      </c>
      <c r="H1536" s="57" t="str">
        <f t="shared" si="444"/>
        <v>550.467823120893-3.32226681696096i</v>
      </c>
      <c r="I1536" s="57" t="str">
        <f t="shared" si="445"/>
        <v>-4.14009105583341-2587.74000910577i</v>
      </c>
      <c r="K1536" s="57" t="str">
        <f t="shared" si="446"/>
        <v>0.00908285220187247-0.00026235904051508i</v>
      </c>
      <c r="L1536" s="57" t="str">
        <f t="shared" si="447"/>
        <v>0.00075-2.31206160468032i</v>
      </c>
      <c r="M1536" s="57" t="str">
        <f t="shared" si="448"/>
        <v>0.00075-0.364295420905513i</v>
      </c>
      <c r="N1536" s="57">
        <f t="shared" si="449"/>
        <v>93.765479454785378</v>
      </c>
      <c r="O1536" s="57">
        <f t="shared" si="450"/>
        <v>34.784670633963344</v>
      </c>
      <c r="P1536" s="371">
        <f t="shared" si="451"/>
        <v>34.784670633963344</v>
      </c>
      <c r="Q1536" s="371">
        <f t="shared" si="452"/>
        <v>-86.234520545214622</v>
      </c>
      <c r="R1536" s="12">
        <f t="shared" si="453"/>
        <v>93.765479454785378</v>
      </c>
      <c r="S1536" s="57">
        <f t="shared" si="454"/>
        <v>0.28682003752573992</v>
      </c>
      <c r="T1536" s="12">
        <f t="shared" si="437"/>
        <v>34.784670633963344</v>
      </c>
    </row>
    <row r="1537" spans="1:20" x14ac:dyDescent="0.3">
      <c r="A1537" s="57">
        <f t="shared" si="438"/>
        <v>1808.991590679655</v>
      </c>
      <c r="B1537" s="12">
        <f t="shared" si="455"/>
        <v>287.90995366833772</v>
      </c>
      <c r="C1537" s="57" t="str">
        <f t="shared" si="439"/>
        <v>3.60259745895516-54.5323020636291i</v>
      </c>
      <c r="D1537" s="57" t="str">
        <f t="shared" si="440"/>
        <v>3.47083115931751-36.855691419005i</v>
      </c>
      <c r="E1537" s="57" t="str">
        <f t="shared" si="441"/>
        <v>162.470893392929+0.171860931257318i</v>
      </c>
      <c r="F1537" s="57" t="str">
        <f t="shared" si="442"/>
        <v>3.07957844183985-691.686265335965i</v>
      </c>
      <c r="G1537" s="57" t="str">
        <f t="shared" si="443"/>
        <v>0.999999630553556-0.000607820949910993i</v>
      </c>
      <c r="H1537" s="57" t="str">
        <f t="shared" si="444"/>
        <v>550.47138332849-3.33505005205023i</v>
      </c>
      <c r="I1537" s="57" t="str">
        <f t="shared" si="445"/>
        <v>-4.14076000873538-2577.96107673515i</v>
      </c>
      <c r="K1537" s="57" t="str">
        <f t="shared" si="446"/>
        <v>0.00908279091145953-0.000263354114815535i</v>
      </c>
      <c r="L1537" s="57" t="str">
        <f t="shared" si="447"/>
        <v>0.00075-2.30330903036493i</v>
      </c>
      <c r="M1537" s="57" t="str">
        <f t="shared" si="448"/>
        <v>0.00075-0.362916338818004i</v>
      </c>
      <c r="N1537" s="57">
        <f t="shared" si="449"/>
        <v>93.77967031922023</v>
      </c>
      <c r="O1537" s="57">
        <f t="shared" si="450"/>
        <v>34.751989707779373</v>
      </c>
      <c r="P1537" s="371">
        <f t="shared" si="451"/>
        <v>34.751989707779373</v>
      </c>
      <c r="Q1537" s="371">
        <f t="shared" si="452"/>
        <v>-86.22032968077977</v>
      </c>
      <c r="R1537" s="12">
        <f t="shared" si="453"/>
        <v>93.77967031922023</v>
      </c>
      <c r="S1537" s="57">
        <f t="shared" si="454"/>
        <v>0.28790995366833771</v>
      </c>
      <c r="T1537" s="12">
        <f t="shared" si="437"/>
        <v>34.751989707779373</v>
      </c>
    </row>
    <row r="1538" spans="1:20" x14ac:dyDescent="0.3">
      <c r="A1538" s="57">
        <f t="shared" si="438"/>
        <v>1815.8657587242378</v>
      </c>
      <c r="B1538" s="12">
        <f t="shared" si="455"/>
        <v>289.00401149227741</v>
      </c>
      <c r="C1538" s="57" t="str">
        <f t="shared" si="439"/>
        <v>3.60257430712784-54.3266266111944i</v>
      </c>
      <c r="D1538" s="57" t="str">
        <f t="shared" si="440"/>
        <v>3.47083114276361-36.7161908102706i</v>
      </c>
      <c r="E1538" s="57" t="str">
        <f t="shared" si="441"/>
        <v>162.470903736085+0.172514381560963i</v>
      </c>
      <c r="F1538" s="57" t="str">
        <f t="shared" si="442"/>
        <v>3.07957843317661-689.06782186583i</v>
      </c>
      <c r="G1538" s="57" t="str">
        <f t="shared" si="443"/>
        <v>0.999999627740429-0.000610130667804279i</v>
      </c>
      <c r="H1538" s="57" t="str">
        <f t="shared" si="444"/>
        <v>550.474970614354-3.34788368008726i</v>
      </c>
      <c r="I1538" s="57" t="str">
        <f t="shared" si="445"/>
        <v>-4.14143406297487-2568.21922910785i</v>
      </c>
      <c r="K1538" s="57" t="str">
        <f t="shared" si="446"/>
        <v>0.00908272915524463-0.000264352948797299i</v>
      </c>
      <c r="L1538" s="57" t="str">
        <f t="shared" si="447"/>
        <v>0.00075-2.29458958992322i</v>
      </c>
      <c r="M1538" s="57" t="str">
        <f t="shared" si="448"/>
        <v>0.00075-0.361542477403869i</v>
      </c>
      <c r="N1538" s="57">
        <f t="shared" si="449"/>
        <v>93.793913769139792</v>
      </c>
      <c r="O1538" s="57">
        <f t="shared" si="450"/>
        <v>34.719310763631235</v>
      </c>
      <c r="P1538" s="371">
        <f t="shared" si="451"/>
        <v>34.719310763631235</v>
      </c>
      <c r="Q1538" s="371">
        <f t="shared" si="452"/>
        <v>-86.206086230860208</v>
      </c>
      <c r="R1538" s="12">
        <f t="shared" si="453"/>
        <v>93.793913769139792</v>
      </c>
      <c r="S1538" s="57">
        <f t="shared" si="454"/>
        <v>0.28900401149227739</v>
      </c>
      <c r="T1538" s="12">
        <f t="shared" si="437"/>
        <v>34.719310763631235</v>
      </c>
    </row>
    <row r="1539" spans="1:20" x14ac:dyDescent="0.3">
      <c r="A1539" s="57">
        <f t="shared" si="438"/>
        <v>1822.7660486073898</v>
      </c>
      <c r="B1539" s="12">
        <f t="shared" si="455"/>
        <v>290.10222673594808</v>
      </c>
      <c r="C1539" s="57" t="str">
        <f t="shared" si="439"/>
        <v>3.60255097935936-54.1217326545025i</v>
      </c>
      <c r="D1539" s="57" t="str">
        <f t="shared" si="440"/>
        <v>3.47083112608367-36.5772183762673i</v>
      </c>
      <c r="E1539" s="57" t="str">
        <f t="shared" si="441"/>
        <v>162.470914158222+0.173170319302967i</v>
      </c>
      <c r="F1539" s="57" t="str">
        <f t="shared" si="442"/>
        <v>3.07957842444739-686.459290867649i</v>
      </c>
      <c r="G1539" s="57" t="str">
        <f t="shared" si="443"/>
        <v>0.999999624905883-0.000612449162605919i</v>
      </c>
      <c r="H1539" s="57" t="str">
        <f t="shared" si="444"/>
        <v>550.478585184205-3.3607679133828i</v>
      </c>
      <c r="I1539" s="57" t="str">
        <f t="shared" si="445"/>
        <v>-4.14211325751387-2558.51432608311i</v>
      </c>
      <c r="K1539" s="57" t="str">
        <f t="shared" si="446"/>
        <v>0.00908266692969444-0.000265355556500494i</v>
      </c>
      <c r="L1539" s="57" t="str">
        <f t="shared" si="447"/>
        <v>0.00075-2.28590315792311i</v>
      </c>
      <c r="M1539" s="57" t="str">
        <f t="shared" si="448"/>
        <v>0.00075-0.36017381689965i</v>
      </c>
      <c r="N1539" s="57">
        <f t="shared" si="449"/>
        <v>93.808209989227663</v>
      </c>
      <c r="O1539" s="57">
        <f t="shared" si="450"/>
        <v>34.686633816310788</v>
      </c>
      <c r="P1539" s="371">
        <f t="shared" si="451"/>
        <v>34.686633816310788</v>
      </c>
      <c r="Q1539" s="371">
        <f t="shared" si="452"/>
        <v>-86.191790010772337</v>
      </c>
      <c r="R1539" s="12">
        <f t="shared" si="453"/>
        <v>93.808209989227663</v>
      </c>
      <c r="S1539" s="57">
        <f t="shared" si="454"/>
        <v>0.2901022267359481</v>
      </c>
      <c r="T1539" s="12">
        <f t="shared" si="437"/>
        <v>34.686633816310788</v>
      </c>
    </row>
    <row r="1540" spans="1:20" x14ac:dyDescent="0.3">
      <c r="A1540" s="57">
        <f t="shared" si="438"/>
        <v>1829.692559592098</v>
      </c>
      <c r="B1540" s="12">
        <f t="shared" si="455"/>
        <v>291.20461519754468</v>
      </c>
      <c r="C1540" s="57" t="str">
        <f t="shared" si="439"/>
        <v>3.6025274743153-53.9176172459588i</v>
      </c>
      <c r="D1540" s="57" t="str">
        <f t="shared" si="440"/>
        <v>3.4708311092767-36.4387721178299i</v>
      </c>
      <c r="E1540" s="57" t="str">
        <f t="shared" si="441"/>
        <v>162.470924659945+0.173828753984979i</v>
      </c>
      <c r="F1540" s="57" t="str">
        <f t="shared" si="442"/>
        <v>3.07957841565171-683.860634816828i</v>
      </c>
      <c r="G1540" s="57" t="str">
        <f t="shared" si="443"/>
        <v>0.999999622049752-0.000614776467667939i</v>
      </c>
      <c r="H1540" s="57" t="str">
        <f t="shared" si="444"/>
        <v>550.482227245322-3.37370296529308i</v>
      </c>
      <c r="I1540" s="57" t="str">
        <f t="shared" si="445"/>
        <v>-4.14279763161237-2548.84622805158i</v>
      </c>
      <c r="K1540" s="57" t="str">
        <f t="shared" si="446"/>
        <v>0.00908260423124897-0.000266361952015782i</v>
      </c>
      <c r="L1540" s="57" t="str">
        <f t="shared" si="447"/>
        <v>0.00075-2.27724960940737i</v>
      </c>
      <c r="M1540" s="57" t="str">
        <f t="shared" si="448"/>
        <v>0.00075-0.358810337616707i</v>
      </c>
      <c r="N1540" s="57">
        <f t="shared" si="449"/>
        <v>93.822559164699541</v>
      </c>
      <c r="O1540" s="57">
        <f t="shared" si="450"/>
        <v>34.653958880718172</v>
      </c>
      <c r="P1540" s="371">
        <f t="shared" si="451"/>
        <v>34.653958880718172</v>
      </c>
      <c r="Q1540" s="371">
        <f t="shared" si="452"/>
        <v>-86.177440835300459</v>
      </c>
      <c r="R1540" s="12">
        <f t="shared" si="453"/>
        <v>93.822559164699541</v>
      </c>
      <c r="S1540" s="57">
        <f t="shared" si="454"/>
        <v>0.2912046151975447</v>
      </c>
      <c r="T1540" s="12">
        <f t="shared" si="437"/>
        <v>34.653958880718172</v>
      </c>
    </row>
    <row r="1541" spans="1:20" x14ac:dyDescent="0.3">
      <c r="A1541" s="57">
        <f t="shared" si="438"/>
        <v>1836.645391318548</v>
      </c>
      <c r="B1541" s="12">
        <f t="shared" si="455"/>
        <v>292.31119273529538</v>
      </c>
      <c r="C1541" s="57" t="str">
        <f t="shared" si="439"/>
        <v>3.60250379065129-53.7142774491694i</v>
      </c>
      <c r="D1541" s="57" t="str">
        <f t="shared" si="440"/>
        <v>3.47083109234177-36.3008500433627i</v>
      </c>
      <c r="E1541" s="57" t="str">
        <f t="shared" si="441"/>
        <v>162.470935241866+0.174489695145315i</v>
      </c>
      <c r="F1541" s="57" t="str">
        <f t="shared" si="442"/>
        <v>3.07957840678905-681.271816330827i</v>
      </c>
      <c r="G1541" s="57" t="str">
        <f t="shared" si="443"/>
        <v>0.999999619171874-0.000617112616469101i</v>
      </c>
      <c r="H1541" s="57" t="str">
        <f t="shared" si="444"/>
        <v>550.485897006536-3.3866890502255i</v>
      </c>
      <c r="I1541" s="57" t="str">
        <f t="shared" si="445"/>
        <v>-4.14348722482654-2539.21479593326i</v>
      </c>
      <c r="K1541" s="57" t="str">
        <f t="shared" si="446"/>
        <v>0.00908254105632157-0.000267372149484543i</v>
      </c>
      <c r="L1541" s="57" t="str">
        <f t="shared" si="447"/>
        <v>0.00075-2.26862881989178i</v>
      </c>
      <c r="M1541" s="57" t="str">
        <f t="shared" si="448"/>
        <v>0.00075-0.357452019940931i</v>
      </c>
      <c r="N1541" s="57">
        <f t="shared" si="449"/>
        <v>93.836961481303391</v>
      </c>
      <c r="O1541" s="57">
        <f t="shared" si="450"/>
        <v>34.621285971862761</v>
      </c>
      <c r="P1541" s="371">
        <f t="shared" si="451"/>
        <v>34.621285971862761</v>
      </c>
      <c r="Q1541" s="371">
        <f t="shared" si="452"/>
        <v>-86.163038518696609</v>
      </c>
      <c r="R1541" s="12">
        <f t="shared" si="453"/>
        <v>93.836961481303391</v>
      </c>
      <c r="S1541" s="57">
        <f t="shared" si="454"/>
        <v>0.29231119273529538</v>
      </c>
      <c r="T1541" s="12">
        <f t="shared" si="437"/>
        <v>34.621285971862761</v>
      </c>
    </row>
    <row r="1542" spans="1:20" x14ac:dyDescent="0.3">
      <c r="A1542" s="57">
        <f t="shared" si="438"/>
        <v>1843.6246438055587</v>
      </c>
      <c r="B1542" s="12">
        <f t="shared" si="455"/>
        <v>293.4219752676895</v>
      </c>
      <c r="C1542" s="57" t="str">
        <f t="shared" si="439"/>
        <v>3.6024799270126-53.5117103388926i</v>
      </c>
      <c r="D1542" s="57" t="str">
        <f t="shared" si="440"/>
        <v>3.47083107527788-36.1634501688102i</v>
      </c>
      <c r="E1542" s="57" t="str">
        <f t="shared" si="441"/>
        <v>162.470945904595+0.175153152359104i</v>
      </c>
      <c r="F1542" s="57" t="str">
        <f t="shared" si="442"/>
        <v>3.07957839785891-678.692798168623i</v>
      </c>
      <c r="G1542" s="57" t="str">
        <f t="shared" si="443"/>
        <v>0.999999616272082-0.000619457642615385i</v>
      </c>
      <c r="H1542" s="57" t="str">
        <f t="shared" si="444"/>
        <v>550.489594678279-3.39972638364759i</v>
      </c>
      <c r="I1542" s="57" t="str">
        <f t="shared" si="445"/>
        <v>-4.14418207702027-2529.61989117571i</v>
      </c>
      <c r="K1542" s="57" t="str">
        <f t="shared" si="446"/>
        <v>0.00908247740129827-0.000268386163099i</v>
      </c>
      <c r="L1542" s="57" t="str">
        <f t="shared" si="447"/>
        <v>0.00075-2.2600406653634i</v>
      </c>
      <c r="M1542" s="57" t="str">
        <f t="shared" si="448"/>
        <v>0.00075-0.356098844332467i</v>
      </c>
      <c r="N1542" s="57">
        <f t="shared" si="449"/>
        <v>93.851417125319642</v>
      </c>
      <c r="O1542" s="57">
        <f t="shared" si="450"/>
        <v>34.588615104862974</v>
      </c>
      <c r="P1542" s="371">
        <f t="shared" si="451"/>
        <v>34.588615104862974</v>
      </c>
      <c r="Q1542" s="371">
        <f t="shared" si="452"/>
        <v>-86.148582874680358</v>
      </c>
      <c r="R1542" s="12">
        <f t="shared" si="453"/>
        <v>93.851417125319642</v>
      </c>
      <c r="S1542" s="57">
        <f t="shared" si="454"/>
        <v>0.29342197526768948</v>
      </c>
      <c r="T1542" s="12">
        <f t="shared" si="437"/>
        <v>34.588615104862974</v>
      </c>
    </row>
    <row r="1543" spans="1:20" x14ac:dyDescent="0.3">
      <c r="A1543" s="57">
        <f t="shared" si="438"/>
        <v>1850.6304174520196</v>
      </c>
      <c r="B1543" s="12">
        <f t="shared" si="455"/>
        <v>294.53697877370672</v>
      </c>
      <c r="C1543" s="57" t="str">
        <f t="shared" si="439"/>
        <v>3.60245588203442-53.3099130010026i</v>
      </c>
      <c r="D1543" s="57" t="str">
        <f t="shared" si="440"/>
        <v>3.47083105808407-36.0265705176291i</v>
      </c>
      <c r="E1543" s="57" t="str">
        <f t="shared" si="441"/>
        <v>162.470956648754+0.175819135238437i</v>
      </c>
      <c r="F1543" s="57" t="str">
        <f t="shared" si="442"/>
        <v>3.07957838886078-676.123543230176i</v>
      </c>
      <c r="G1543" s="57" t="str">
        <f t="shared" si="443"/>
        <v>0.99999961335021-0.000621811579840469i</v>
      </c>
      <c r="H1543" s="57" t="str">
        <f t="shared" si="444"/>
        <v>550.493320472577-3.41281518209291i</v>
      </c>
      <c r="I1543" s="57" t="str">
        <f t="shared" si="445"/>
        <v>-4.14488222836367-2520.0613757519i</v>
      </c>
      <c r="K1543" s="57" t="str">
        <f t="shared" si="446"/>
        <v>0.00908241326253774-0.000269404007102395i</v>
      </c>
      <c r="L1543" s="57" t="str">
        <f t="shared" si="447"/>
        <v>0.00075-2.25148502227873i</v>
      </c>
      <c r="M1543" s="57" t="str">
        <f t="shared" si="448"/>
        <v>0.00075-0.354750791325431i</v>
      </c>
      <c r="N1543" s="57">
        <f t="shared" si="449"/>
        <v>93.865926283561251</v>
      </c>
      <c r="O1543" s="57">
        <f t="shared" si="450"/>
        <v>34.555946294947937</v>
      </c>
      <c r="P1543" s="371">
        <f t="shared" si="451"/>
        <v>34.555946294947937</v>
      </c>
      <c r="Q1543" s="371">
        <f t="shared" si="452"/>
        <v>-86.134073716438749</v>
      </c>
      <c r="R1543" s="12">
        <f t="shared" si="453"/>
        <v>93.865926283561251</v>
      </c>
      <c r="S1543" s="57">
        <f t="shared" si="454"/>
        <v>0.29453697877370671</v>
      </c>
      <c r="T1543" s="12">
        <f t="shared" si="437"/>
        <v>34.555946294947937</v>
      </c>
    </row>
    <row r="1544" spans="1:20" x14ac:dyDescent="0.3">
      <c r="A1544" s="57">
        <f t="shared" si="438"/>
        <v>1857.6628130383376</v>
      </c>
      <c r="B1544" s="12">
        <f t="shared" si="455"/>
        <v>295.65621929304683</v>
      </c>
      <c r="C1544" s="57" t="str">
        <f t="shared" si="439"/>
        <v>3.60243165434152-53.1088825324452i</v>
      </c>
      <c r="D1544" s="57" t="str">
        <f t="shared" si="440"/>
        <v>3.47083104075933-35.8902091207597i</v>
      </c>
      <c r="E1544" s="57" t="str">
        <f t="shared" si="441"/>
        <v>162.470967474965+0.176487653432513i</v>
      </c>
      <c r="F1544" s="57" t="str">
        <f t="shared" si="442"/>
        <v>3.07957837979412-673.564014555887i</v>
      </c>
      <c r="G1544" s="57" t="str">
        <f t="shared" si="443"/>
        <v>0.999999610406089-0.000624174462006217i</v>
      </c>
      <c r="H1544" s="57" t="str">
        <f t="shared" si="444"/>
        <v>550.497074603057-3.42595566316688i</v>
      </c>
      <c r="I1544" s="57" t="str">
        <f t="shared" si="445"/>
        <v>-4.14558771933056-2510.53911215824i</v>
      </c>
      <c r="K1544" s="57" t="str">
        <f t="shared" si="446"/>
        <v>0.0090823486363713-0.000270425695789162i</v>
      </c>
      <c r="L1544" s="57" t="str">
        <f t="shared" si="447"/>
        <v>0.00075-2.242961767562i</v>
      </c>
      <c r="M1544" s="57" t="str">
        <f t="shared" si="448"/>
        <v>0.00075-0.353407841527625i</v>
      </c>
      <c r="N1544" s="57">
        <f t="shared" si="449"/>
        <v>93.880489143373708</v>
      </c>
      <c r="O1544" s="57">
        <f t="shared" si="450"/>
        <v>34.523279557457869</v>
      </c>
      <c r="P1544" s="371">
        <f t="shared" si="451"/>
        <v>34.523279557457869</v>
      </c>
      <c r="Q1544" s="371">
        <f t="shared" si="452"/>
        <v>-86.119510856626292</v>
      </c>
      <c r="R1544" s="12">
        <f t="shared" si="453"/>
        <v>93.880489143373708</v>
      </c>
      <c r="S1544" s="57">
        <f t="shared" si="454"/>
        <v>0.29565621929304681</v>
      </c>
      <c r="T1544" s="12">
        <f t="shared" si="437"/>
        <v>34.523279557457869</v>
      </c>
    </row>
    <row r="1545" spans="1:20" x14ac:dyDescent="0.3">
      <c r="A1545" s="57">
        <f t="shared" si="438"/>
        <v>1864.7219317278832</v>
      </c>
      <c r="B1545" s="12">
        <f t="shared" si="455"/>
        <v>296.77971292636039</v>
      </c>
      <c r="C1545" s="57" t="str">
        <f t="shared" si="439"/>
        <v>3.60240724254846-52.9086160411974i</v>
      </c>
      <c r="D1545" s="57" t="str">
        <f t="shared" si="440"/>
        <v>3.47083102330269-35.7543640165976i</v>
      </c>
      <c r="E1545" s="57" t="str">
        <f t="shared" si="441"/>
        <v>162.470978383858+0.177158716627785i</v>
      </c>
      <c r="F1545" s="57" t="str">
        <f t="shared" si="442"/>
        <v>3.07957837065844-671.014175326082i</v>
      </c>
      <c r="G1545" s="57" t="str">
        <f t="shared" si="443"/>
        <v>0.999999607439551-0.000626546323103167i</v>
      </c>
      <c r="H1545" s="57" t="str">
        <f t="shared" si="444"/>
        <v>550.500857284962-3.43914804555505i</v>
      </c>
      <c r="I1545" s="57" t="str">
        <f t="shared" si="445"/>
        <v>-4.14629859070695-2501.05296341262i</v>
      </c>
      <c r="K1545" s="57" t="str">
        <f t="shared" si="446"/>
        <v>0.00908228351910258-0.000271451243505075i</v>
      </c>
      <c r="L1545" s="57" t="str">
        <f t="shared" si="447"/>
        <v>0.00075-2.23447077860331i</v>
      </c>
      <c r="M1545" s="57" t="str">
        <f t="shared" si="448"/>
        <v>0.00075-0.352069975620269i</v>
      </c>
      <c r="N1545" s="57">
        <f t="shared" si="449"/>
        <v>93.8951058926353</v>
      </c>
      <c r="O1545" s="57">
        <f t="shared" si="450"/>
        <v>34.490614907845114</v>
      </c>
      <c r="P1545" s="371">
        <f t="shared" si="451"/>
        <v>34.490614907845114</v>
      </c>
      <c r="Q1545" s="371">
        <f t="shared" si="452"/>
        <v>-86.1048941073647</v>
      </c>
      <c r="R1545" s="12">
        <f t="shared" si="453"/>
        <v>93.8951058926353</v>
      </c>
      <c r="S1545" s="57">
        <f t="shared" si="454"/>
        <v>0.29677971292636041</v>
      </c>
      <c r="T1545" s="12">
        <f t="shared" si="437"/>
        <v>34.490614907845114</v>
      </c>
    </row>
    <row r="1546" spans="1:20" x14ac:dyDescent="0.3">
      <c r="A1546" s="57">
        <f t="shared" si="438"/>
        <v>1871.8078750684492</v>
      </c>
      <c r="B1546" s="12">
        <f t="shared" si="455"/>
        <v>297.90747583548057</v>
      </c>
      <c r="C1546" s="57" t="str">
        <f t="shared" si="439"/>
        <v>3.60238264525909-52.7091106462225i</v>
      </c>
      <c r="D1546" s="57" t="str">
        <f t="shared" si="440"/>
        <v>3.4708310057131-35.6190332509651i</v>
      </c>
      <c r="E1546" s="57" t="str">
        <f t="shared" si="441"/>
        <v>162.470989376066+0.177832334548114i</v>
      </c>
      <c r="F1546" s="57" t="str">
        <f t="shared" si="442"/>
        <v>3.07957836145318-668.473988860461i</v>
      </c>
      <c r="G1546" s="57" t="str">
        <f t="shared" si="443"/>
        <v>0.999999604450424-0.000628927197251015i</v>
      </c>
      <c r="H1546" s="57" t="str">
        <f t="shared" si="444"/>
        <v>550.504668735177-3.45239254903016i</v>
      </c>
      <c r="I1546" s="57" t="str">
        <f t="shared" si="445"/>
        <v>-4.14701488359329-2491.60279305246i</v>
      </c>
      <c r="K1546" s="57" t="str">
        <f t="shared" si="446"/>
        <v>0.00908221790700708-0.000272480664647404i</v>
      </c>
      <c r="L1546" s="57" t="str">
        <f t="shared" si="447"/>
        <v>0.00075-2.22601193325693i</v>
      </c>
      <c r="M1546" s="57" t="str">
        <f t="shared" si="448"/>
        <v>0.00075-0.35073717435771i</v>
      </c>
      <c r="N1546" s="57">
        <f t="shared" si="449"/>
        <v>93.909776719756977</v>
      </c>
      <c r="O1546" s="57">
        <f t="shared" si="450"/>
        <v>34.457952361674337</v>
      </c>
      <c r="P1546" s="371">
        <f t="shared" si="451"/>
        <v>34.457952361674337</v>
      </c>
      <c r="Q1546" s="371">
        <f t="shared" si="452"/>
        <v>-86.090223280243023</v>
      </c>
      <c r="R1546" s="12">
        <f t="shared" si="453"/>
        <v>93.909776719756977</v>
      </c>
      <c r="S1546" s="57">
        <f t="shared" si="454"/>
        <v>0.29790747583548055</v>
      </c>
      <c r="T1546" s="12">
        <f t="shared" si="437"/>
        <v>34.457952361674337</v>
      </c>
    </row>
    <row r="1547" spans="1:20" x14ac:dyDescent="0.3">
      <c r="A1547" s="57">
        <f t="shared" si="438"/>
        <v>1878.9207449937094</v>
      </c>
      <c r="B1547" s="12">
        <f t="shared" si="455"/>
        <v>299.03952424365542</v>
      </c>
      <c r="C1547" s="57" t="str">
        <f t="shared" si="439"/>
        <v>3.60235786106693-52.5103634774329i</v>
      </c>
      <c r="D1547" s="57" t="str">
        <f t="shared" si="440"/>
        <v>3.47083098798959-35.4842148770839i</v>
      </c>
      <c r="E1547" s="57" t="str">
        <f t="shared" si="441"/>
        <v>162.471000452226+0.178508516954909i</v>
      </c>
      <c r="F1547" s="57" t="str">
        <f t="shared" si="442"/>
        <v>3.07957835217784-665.943418617594i</v>
      </c>
      <c r="G1547" s="57" t="str">
        <f t="shared" si="443"/>
        <v>0.999999601438537-0.000631317118699111i</v>
      </c>
      <c r="H1547" s="57" t="str">
        <f t="shared" si="444"/>
        <v>550.508509172217-3.46568939445753i</v>
      </c>
      <c r="I1547" s="57" t="str">
        <f t="shared" si="445"/>
        <v>-4.14773663939983-2482.18846513271i</v>
      </c>
      <c r="K1547" s="57" t="str">
        <f t="shared" si="446"/>
        <v>0.00908215179633245-0.0002735139736651i</v>
      </c>
      <c r="L1547" s="57" t="str">
        <f t="shared" si="447"/>
        <v>0.00075-2.21758510983954i</v>
      </c>
      <c r="M1547" s="57" t="str">
        <f t="shared" si="448"/>
        <v>0.00075-0.349409418567154i</v>
      </c>
      <c r="N1547" s="57">
        <f t="shared" si="449"/>
        <v>93.92450181368244</v>
      </c>
      <c r="O1547" s="57">
        <f t="shared" si="450"/>
        <v>34.425291934624056</v>
      </c>
      <c r="P1547" s="371">
        <f t="shared" si="451"/>
        <v>34.425291934624056</v>
      </c>
      <c r="Q1547" s="371">
        <f t="shared" si="452"/>
        <v>-86.07549818631756</v>
      </c>
      <c r="R1547" s="12">
        <f t="shared" si="453"/>
        <v>93.92450181368244</v>
      </c>
      <c r="S1547" s="57">
        <f t="shared" si="454"/>
        <v>0.29903952424365543</v>
      </c>
      <c r="T1547" s="12">
        <f t="shared" si="437"/>
        <v>34.425291934624056</v>
      </c>
    </row>
    <row r="1548" spans="1:20" x14ac:dyDescent="0.3">
      <c r="A1548" s="57">
        <f t="shared" si="438"/>
        <v>1886.0606438246857</v>
      </c>
      <c r="B1548" s="12">
        <f t="shared" si="455"/>
        <v>300.17587443578134</v>
      </c>
      <c r="C1548" s="57" t="str">
        <f t="shared" si="439"/>
        <v>3.60233288855474-52.3123716756456i</v>
      </c>
      <c r="D1548" s="57" t="str">
        <f t="shared" si="440"/>
        <v>3.47083097013111-35.3499069555464i</v>
      </c>
      <c r="E1548" s="57" t="str">
        <f t="shared" si="441"/>
        <v>162.471011612982+0.179187273647282i</v>
      </c>
      <c r="F1548" s="57" t="str">
        <f t="shared" si="442"/>
        <v>3.07957834283186-663.422428194377i</v>
      </c>
      <c r="G1548" s="57" t="str">
        <f t="shared" si="443"/>
        <v>0.999999598403716-0.000633716121826952i</v>
      </c>
      <c r="H1548" s="57" t="str">
        <f t="shared" si="444"/>
        <v>550.512378816266-3.47903880380473i</v>
      </c>
      <c r="I1548" s="57" t="str">
        <f t="shared" si="445"/>
        <v>-4.14846389986007-2472.80984422395i</v>
      </c>
      <c r="K1548" s="57" t="str">
        <f t="shared" si="446"/>
        <v>0.00908208518329774-0.000274551185058923i</v>
      </c>
      <c r="L1548" s="57" t="str">
        <f t="shared" si="447"/>
        <v>0.00075-2.20919018712845i</v>
      </c>
      <c r="M1548" s="57" t="str">
        <f t="shared" si="448"/>
        <v>0.00075-0.348086689148391i</v>
      </c>
      <c r="N1548" s="57">
        <f t="shared" si="449"/>
        <v>93.939281363888156</v>
      </c>
      <c r="O1548" s="57">
        <f t="shared" si="450"/>
        <v>34.392633642486871</v>
      </c>
      <c r="P1548" s="371">
        <f t="shared" si="451"/>
        <v>34.392633642486871</v>
      </c>
      <c r="Q1548" s="371">
        <f t="shared" si="452"/>
        <v>-86.060718636111844</v>
      </c>
      <c r="R1548" s="12">
        <f t="shared" si="453"/>
        <v>93.939281363888156</v>
      </c>
      <c r="S1548" s="57">
        <f t="shared" si="454"/>
        <v>0.30017587443578136</v>
      </c>
      <c r="T1548" s="12">
        <f t="shared" si="437"/>
        <v>34.392633642486871</v>
      </c>
    </row>
    <row r="1549" spans="1:20" x14ac:dyDescent="0.3">
      <c r="A1549" s="57">
        <f t="shared" si="438"/>
        <v>1893.2276742712195</v>
      </c>
      <c r="B1549" s="12">
        <f t="shared" si="455"/>
        <v>301.3165427586373</v>
      </c>
      <c r="C1549" s="57" t="str">
        <f t="shared" si="439"/>
        <v>3.60230772629473-52.1151323925433i</v>
      </c>
      <c r="D1549" s="57" t="str">
        <f t="shared" si="440"/>
        <v>3.47083095213667-35.2161075542881i</v>
      </c>
      <c r="E1549" s="57" t="str">
        <f t="shared" si="441"/>
        <v>162.471022858982+0.179868614462199i</v>
      </c>
      <c r="F1549" s="57" t="str">
        <f t="shared" si="442"/>
        <v>3.07957833341473-660.910981325518i</v>
      </c>
      <c r="G1549" s="57" t="str">
        <f t="shared" si="443"/>
        <v>0.999999595345786-0.000636124241144671i</v>
      </c>
      <c r="H1549" s="57" t="str">
        <f t="shared" si="444"/>
        <v>550.516277889162-3.4924410001463i</v>
      </c>
      <c r="I1549" s="57" t="str">
        <f t="shared" si="445"/>
        <v>-4.14919670702241-2463.46679541034i</v>
      </c>
      <c r="K1549" s="57" t="str">
        <f t="shared" si="446"/>
        <v>0.00908201806409368-0.000275592313381637i</v>
      </c>
      <c r="L1549" s="57" t="str">
        <f t="shared" si="447"/>
        <v>0.00075-2.20082704435988i</v>
      </c>
      <c r="M1549" s="57" t="str">
        <f t="shared" si="448"/>
        <v>0.00075-0.346768967073511i</v>
      </c>
      <c r="N1549" s="57">
        <f t="shared" si="449"/>
        <v>93.954115560383428</v>
      </c>
      <c r="O1549" s="57">
        <f t="shared" si="450"/>
        <v>34.359977501170633</v>
      </c>
      <c r="P1549" s="371">
        <f t="shared" si="451"/>
        <v>34.359977501170633</v>
      </c>
      <c r="Q1549" s="371">
        <f t="shared" si="452"/>
        <v>-86.045884439616572</v>
      </c>
      <c r="R1549" s="12">
        <f t="shared" si="453"/>
        <v>93.954115560383428</v>
      </c>
      <c r="S1549" s="57">
        <f t="shared" si="454"/>
        <v>0.30131654275863728</v>
      </c>
      <c r="T1549" s="12">
        <f t="shared" si="437"/>
        <v>34.359977501170633</v>
      </c>
    </row>
    <row r="1550" spans="1:20" x14ac:dyDescent="0.3">
      <c r="A1550" s="57">
        <f t="shared" si="438"/>
        <v>1900.4219394334502</v>
      </c>
      <c r="B1550" s="12">
        <f t="shared" si="455"/>
        <v>302.46154562112014</v>
      </c>
      <c r="C1550" s="57" t="str">
        <f t="shared" si="439"/>
        <v>3.60228237284813-51.9186427906309i</v>
      </c>
      <c r="D1550" s="57" t="str">
        <f t="shared" si="440"/>
        <v>3.4708309340052-35.0828147485596i</v>
      </c>
      <c r="E1550" s="57" t="str">
        <f t="shared" si="441"/>
        <v>162.471034190879+0.180552549274624i</v>
      </c>
      <c r="F1550" s="57" t="str">
        <f t="shared" si="442"/>
        <v>3.07957832392588-658.409041883008i</v>
      </c>
      <c r="G1550" s="57" t="str">
        <f t="shared" si="443"/>
        <v>0.999999592264572-0.000638541511293536i</v>
      </c>
      <c r="H1550" s="57" t="str">
        <f t="shared" si="444"/>
        <v>550.520206614441-3.50589620767313i</v>
      </c>
      <c r="I1550" s="57" t="str">
        <f t="shared" si="445"/>
        <v>-4.14993510326175-2454.15918428782i</v>
      </c>
      <c r="K1550" s="57" t="str">
        <f t="shared" si="446"/>
        <v>0.00908195043488198-0.000276637373238144i</v>
      </c>
      <c r="L1550" s="57" t="str">
        <f t="shared" si="447"/>
        <v>0.00075-2.19249556122722i</v>
      </c>
      <c r="M1550" s="57" t="str">
        <f t="shared" si="448"/>
        <v>0.00075-0.345456233386642i</v>
      </c>
      <c r="N1550" s="57">
        <f t="shared" si="449"/>
        <v>93.969004593710125</v>
      </c>
      <c r="O1550" s="57">
        <f t="shared" si="450"/>
        <v>34.327323526698855</v>
      </c>
      <c r="P1550" s="371">
        <f t="shared" si="451"/>
        <v>34.327323526698855</v>
      </c>
      <c r="Q1550" s="371">
        <f t="shared" si="452"/>
        <v>-86.030995406289875</v>
      </c>
      <c r="R1550" s="12">
        <f t="shared" si="453"/>
        <v>93.969004593710125</v>
      </c>
      <c r="S1550" s="57">
        <f t="shared" si="454"/>
        <v>0.30246154562112015</v>
      </c>
      <c r="T1550" s="12">
        <f t="shared" si="437"/>
        <v>34.327323526698855</v>
      </c>
    </row>
    <row r="1551" spans="1:20" x14ac:dyDescent="0.3">
      <c r="A1551" s="57">
        <f t="shared" si="438"/>
        <v>1907.6435428032974</v>
      </c>
      <c r="B1551" s="12">
        <f t="shared" si="455"/>
        <v>303.61089949448041</v>
      </c>
      <c r="C1551" s="57" t="str">
        <f t="shared" si="439"/>
        <v>3.60225682676554-51.7229000431984i</v>
      </c>
      <c r="D1551" s="57" t="str">
        <f t="shared" si="440"/>
        <v>3.47083091573567-34.9500266208992i</v>
      </c>
      <c r="E1551" s="57" t="str">
        <f t="shared" si="441"/>
        <v>162.471045609332+0.181239087997687i</v>
      </c>
      <c r="F1551" s="57" t="str">
        <f t="shared" si="442"/>
        <v>3.07957831436479-655.916573875609i</v>
      </c>
      <c r="G1551" s="57" t="str">
        <f t="shared" si="443"/>
        <v>0.999999589159896-0.000640967967046454i</v>
      </c>
      <c r="H1551" s="57" t="str">
        <f t="shared" si="444"/>
        <v>550.52416521731-3.51940465169751i</v>
      </c>
      <c r="I1551" s="57" t="str">
        <f t="shared" si="445"/>
        <v>-4.15067913127253-2444.88687696199i</v>
      </c>
      <c r="K1551" s="57" t="str">
        <f t="shared" si="446"/>
        <v>0.00908188229179572-0.000277686379285677i</v>
      </c>
      <c r="L1551" s="57" t="str">
        <f t="shared" si="447"/>
        <v>0.00075-2.18419561787928i</v>
      </c>
      <c r="M1551" s="57" t="str">
        <f t="shared" si="448"/>
        <v>0.00075-0.344148469203668i</v>
      </c>
      <c r="N1551" s="57">
        <f t="shared" si="449"/>
        <v>93.98394865494285</v>
      </c>
      <c r="O1551" s="57">
        <f t="shared" si="450"/>
        <v>34.294671735212098</v>
      </c>
      <c r="P1551" s="371">
        <f t="shared" si="451"/>
        <v>34.294671735212098</v>
      </c>
      <c r="Q1551" s="371">
        <f t="shared" si="452"/>
        <v>-86.01605134505715</v>
      </c>
      <c r="R1551" s="12">
        <f t="shared" si="453"/>
        <v>93.98394865494285</v>
      </c>
      <c r="S1551" s="57">
        <f t="shared" si="454"/>
        <v>0.30361089949448039</v>
      </c>
      <c r="T1551" s="12">
        <f t="shared" si="437"/>
        <v>34.294671735212098</v>
      </c>
    </row>
    <row r="1552" spans="1:20" x14ac:dyDescent="0.3">
      <c r="A1552" s="57">
        <f t="shared" si="438"/>
        <v>1914.8925882659501</v>
      </c>
      <c r="B1552" s="12">
        <f t="shared" si="455"/>
        <v>304.76462091255945</v>
      </c>
      <c r="C1552" s="57" t="str">
        <f t="shared" si="439"/>
        <v>3.60223108658636-51.5279013342743i</v>
      </c>
      <c r="D1552" s="57" t="str">
        <f t="shared" si="440"/>
        <v>3.47083089732703-34.8177412611051i</v>
      </c>
      <c r="E1552" s="57" t="str">
        <f t="shared" si="441"/>
        <v>162.471057115002+0.18192824058281i</v>
      </c>
      <c r="F1552" s="57" t="str">
        <f t="shared" si="442"/>
        <v>3.07957830473089-653.433541448333i</v>
      </c>
      <c r="G1552" s="57" t="str">
        <f t="shared" si="443"/>
        <v>0.99999958603158-0.000643403643308459i</v>
      </c>
      <c r="H1552" s="57" t="str">
        <f t="shared" si="444"/>
        <v>550.528153924711-3.53296655866358i</v>
      </c>
      <c r="I1552" s="57" t="str">
        <f t="shared" si="445"/>
        <v>-4.15142883408406-2435.64974004645i</v>
      </c>
      <c r="K1552" s="57" t="str">
        <f t="shared" si="446"/>
        <v>0.00908181363093831-0.00027873934623392i</v>
      </c>
      <c r="L1552" s="57" t="str">
        <f t="shared" si="447"/>
        <v>0.00075-2.17592709491859i</v>
      </c>
      <c r="M1552" s="57" t="str">
        <f t="shared" si="448"/>
        <v>0.00075-0.342845655711962i</v>
      </c>
      <c r="N1552" s="57">
        <f t="shared" si="449"/>
        <v>93.99894793568879</v>
      </c>
      <c r="O1552" s="57">
        <f t="shared" si="450"/>
        <v>34.262022142967822</v>
      </c>
      <c r="P1552" s="371">
        <f t="shared" si="451"/>
        <v>34.262022142967822</v>
      </c>
      <c r="Q1552" s="371">
        <f t="shared" si="452"/>
        <v>-86.00105206431121</v>
      </c>
      <c r="R1552" s="12">
        <f t="shared" si="453"/>
        <v>93.99894793568879</v>
      </c>
      <c r="S1552" s="57">
        <f t="shared" si="454"/>
        <v>0.30476462091255946</v>
      </c>
      <c r="T1552" s="12">
        <f t="shared" si="437"/>
        <v>34.262022142967822</v>
      </c>
    </row>
    <row r="1553" spans="1:20" x14ac:dyDescent="0.3">
      <c r="A1553" s="57">
        <f t="shared" si="438"/>
        <v>1922.1691801013608</v>
      </c>
      <c r="B1553" s="12">
        <f t="shared" si="455"/>
        <v>305.92272647202719</v>
      </c>
      <c r="C1553" s="57" t="str">
        <f t="shared" si="439"/>
        <v>3.60220515083921-51.333643858593i</v>
      </c>
      <c r="D1553" s="57" t="str">
        <f t="shared" si="440"/>
        <v>3.47083087877821-34.685956766208i</v>
      </c>
      <c r="E1553" s="57" t="str">
        <f t="shared" si="441"/>
        <v>162.471068708559+0.182620017019883i</v>
      </c>
      <c r="F1553" s="57" t="str">
        <f t="shared" si="442"/>
        <v>3.07957829502363-650.959908881924i</v>
      </c>
      <c r="G1553" s="57" t="str">
        <f t="shared" si="443"/>
        <v>0.999999582879444-0.000645848575117228i</v>
      </c>
      <c r="H1553" s="57" t="str">
        <f t="shared" si="444"/>
        <v>550.532172965271-3.54658215615079i</v>
      </c>
      <c r="I1553" s="57" t="str">
        <f t="shared" si="445"/>
        <v>-4.15218425504639-2426.44764066054i</v>
      </c>
      <c r="K1553" s="57" t="str">
        <f t="shared" si="446"/>
        <v>0.00908174444838429-0.000279796288845225i</v>
      </c>
      <c r="L1553" s="57" t="str">
        <f t="shared" si="447"/>
        <v>0.00075-2.16768987339967i</v>
      </c>
      <c r="M1553" s="57" t="str">
        <f t="shared" si="448"/>
        <v>0.00075-0.341547774170116i</v>
      </c>
      <c r="N1553" s="57">
        <f t="shared" si="449"/>
        <v>94.014002628087511</v>
      </c>
      <c r="O1553" s="57">
        <f t="shared" si="450"/>
        <v>34.229374766342517</v>
      </c>
      <c r="P1553" s="371">
        <f t="shared" si="451"/>
        <v>34.229374766342517</v>
      </c>
      <c r="Q1553" s="371">
        <f t="shared" si="452"/>
        <v>-85.985997371912489</v>
      </c>
      <c r="R1553" s="12">
        <f t="shared" si="453"/>
        <v>94.014002628087511</v>
      </c>
      <c r="S1553" s="57">
        <f t="shared" si="454"/>
        <v>0.30592272647202717</v>
      </c>
      <c r="T1553" s="12">
        <f t="shared" si="437"/>
        <v>34.229374766342517</v>
      </c>
    </row>
    <row r="1554" spans="1:20" x14ac:dyDescent="0.3">
      <c r="A1554" s="57">
        <f t="shared" si="438"/>
        <v>1929.4734229857461</v>
      </c>
      <c r="B1554" s="12">
        <f t="shared" si="455"/>
        <v>307.08523283262093</v>
      </c>
      <c r="C1554" s="57" t="str">
        <f t="shared" si="439"/>
        <v>3.60217901804151-51.140124821547i</v>
      </c>
      <c r="D1554" s="57" t="str">
        <f t="shared" si="440"/>
        <v>3.47083086008818-34.5546712404435i</v>
      </c>
      <c r="E1554" s="57" t="str">
        <f t="shared" si="441"/>
        <v>162.471080390677+0.183314427337415i</v>
      </c>
      <c r="F1554" s="57" t="str">
        <f t="shared" si="442"/>
        <v>3.07957828524246-648.495640592345i</v>
      </c>
      <c r="G1554" s="57" t="str">
        <f t="shared" si="443"/>
        <v>0.999999579703306-0.000648302797643574i</v>
      </c>
      <c r="H1554" s="57" t="str">
        <f t="shared" si="444"/>
        <v>550.53622256938-3.56025167288513i</v>
      </c>
      <c r="I1554" s="57" t="str">
        <f t="shared" si="445"/>
        <v>-4.15294543784816-2417.28044642775i</v>
      </c>
      <c r="K1554" s="57" t="str">
        <f t="shared" si="446"/>
        <v>0.0090816747401781-0.000280857221934724i</v>
      </c>
      <c r="L1554" s="57" t="str">
        <f t="shared" si="447"/>
        <v>0.00075-2.15948383482733i</v>
      </c>
      <c r="M1554" s="57" t="str">
        <f t="shared" si="448"/>
        <v>0.00075-0.340254805907667i</v>
      </c>
      <c r="N1554" s="57">
        <f t="shared" si="449"/>
        <v>94.029112924811031</v>
      </c>
      <c r="O1554" s="57">
        <f t="shared" si="450"/>
        <v>34.19672962183126</v>
      </c>
      <c r="P1554" s="371">
        <f t="shared" si="451"/>
        <v>34.19672962183126</v>
      </c>
      <c r="Q1554" s="371">
        <f t="shared" si="452"/>
        <v>-85.970887075188969</v>
      </c>
      <c r="R1554" s="12">
        <f t="shared" si="453"/>
        <v>94.029112924811031</v>
      </c>
      <c r="S1554" s="57">
        <f t="shared" si="454"/>
        <v>0.30708523283262096</v>
      </c>
      <c r="T1554" s="12">
        <f t="shared" si="437"/>
        <v>34.19672962183126</v>
      </c>
    </row>
    <row r="1555" spans="1:20" x14ac:dyDescent="0.3">
      <c r="A1555" s="57">
        <f t="shared" si="438"/>
        <v>1936.8054219930918</v>
      </c>
      <c r="B1555" s="12">
        <f t="shared" si="455"/>
        <v>308.25215671738488</v>
      </c>
      <c r="C1555" s="57" t="str">
        <f t="shared" si="439"/>
        <v>3.60215268669935-50.9473414391505i</v>
      </c>
      <c r="D1555" s="57" t="str">
        <f t="shared" si="440"/>
        <v>3.47083084125581-34.4238827952256i</v>
      </c>
      <c r="E1555" s="57" t="str">
        <f t="shared" si="441"/>
        <v>162.471092162033+0.184011481602663i</v>
      </c>
      <c r="F1555" s="57" t="str">
        <f t="shared" si="442"/>
        <v>3.07957827538682-646.040701130276i</v>
      </c>
      <c r="G1555" s="57" t="str">
        <f t="shared" si="443"/>
        <v>0.999999576502983-0.000650766346191956i</v>
      </c>
      <c r="H1555" s="57" t="str">
        <f t="shared" si="444"/>
        <v>550.54030296916-3.57397533874495i</v>
      </c>
      <c r="I1555" s="57" t="str">
        <f t="shared" si="445"/>
        <v>-4.15371242651248-2408.14802547368i</v>
      </c>
      <c r="K1555" s="57" t="str">
        <f t="shared" si="446"/>
        <v>0.0090816045023345-0.000281922160370519i</v>
      </c>
      <c r="L1555" s="57" t="str">
        <f t="shared" si="447"/>
        <v>0.00075-2.15130886115494i</v>
      </c>
      <c r="M1555" s="57" t="str">
        <f t="shared" si="448"/>
        <v>0.00075-0.338966732324832i</v>
      </c>
      <c r="N1555" s="57">
        <f t="shared" si="449"/>
        <v>94.044279019063367</v>
      </c>
      <c r="O1555" s="57">
        <f t="shared" si="450"/>
        <v>34.16408672604922</v>
      </c>
      <c r="P1555" s="371">
        <f t="shared" si="451"/>
        <v>34.16408672604922</v>
      </c>
      <c r="Q1555" s="371">
        <f t="shared" si="452"/>
        <v>-85.955720980936633</v>
      </c>
      <c r="R1555" s="12">
        <f t="shared" si="453"/>
        <v>94.044279019063367</v>
      </c>
      <c r="S1555" s="57">
        <f t="shared" si="454"/>
        <v>0.30825215671738487</v>
      </c>
      <c r="T1555" s="12">
        <f t="shared" si="437"/>
        <v>34.16408672604922</v>
      </c>
    </row>
    <row r="1556" spans="1:20" x14ac:dyDescent="0.3">
      <c r="A1556" s="57">
        <f t="shared" si="438"/>
        <v>1944.1652825966657</v>
      </c>
      <c r="B1556" s="12">
        <f t="shared" si="455"/>
        <v>309.42351491291095</v>
      </c>
      <c r="C1556" s="57" t="str">
        <f t="shared" si="439"/>
        <v>3.60212615530778-50.755290937999i</v>
      </c>
      <c r="D1556" s="57" t="str">
        <f t="shared" si="440"/>
        <v>3.47083082228005-34.2935895491182i</v>
      </c>
      <c r="E1556" s="57" t="str">
        <f t="shared" si="441"/>
        <v>162.471104023311+0.184711189921828i</v>
      </c>
      <c r="F1556" s="57" t="str">
        <f t="shared" si="442"/>
        <v>3.07957826545611-643.595055180579i</v>
      </c>
      <c r="G1556" s="57" t="str">
        <f t="shared" si="443"/>
        <v>0.999999573278292-0.00065323925620099i</v>
      </c>
      <c r="H1556" s="57" t="str">
        <f t="shared" si="444"/>
        <v>550.544414398487-3.58775338476829i</v>
      </c>
      <c r="I1556" s="57" t="str">
        <f t="shared" si="445"/>
        <v>-4.15448526539763-2399.05024642402i</v>
      </c>
      <c r="K1556" s="57" t="str">
        <f t="shared" si="446"/>
        <v>0.00908153373083823-0.000282991119073845i</v>
      </c>
      <c r="L1556" s="57" t="str">
        <f t="shared" si="447"/>
        <v>0.00075-2.14316483478276i</v>
      </c>
      <c r="M1556" s="57" t="str">
        <f t="shared" si="448"/>
        <v>0.00075-0.337683534892242i</v>
      </c>
      <c r="N1556" s="57">
        <f t="shared" si="449"/>
        <v>94.059501104580761</v>
      </c>
      <c r="O1556" s="57">
        <f t="shared" si="450"/>
        <v>34.131446095732379</v>
      </c>
      <c r="P1556" s="371">
        <f t="shared" si="451"/>
        <v>34.131446095732379</v>
      </c>
      <c r="Q1556" s="371">
        <f t="shared" si="452"/>
        <v>-85.940498895419239</v>
      </c>
      <c r="R1556" s="12">
        <f t="shared" si="453"/>
        <v>94.059501104580761</v>
      </c>
      <c r="S1556" s="57">
        <f t="shared" si="454"/>
        <v>0.30942351491291092</v>
      </c>
      <c r="T1556" s="12">
        <f t="shared" si="437"/>
        <v>34.131446095732379</v>
      </c>
    </row>
    <row r="1557" spans="1:20" x14ac:dyDescent="0.3">
      <c r="A1557" s="57">
        <f t="shared" si="438"/>
        <v>1951.553110670533</v>
      </c>
      <c r="B1557" s="12">
        <f t="shared" si="455"/>
        <v>310.59932426957999</v>
      </c>
      <c r="C1557" s="57" t="str">
        <f t="shared" si="439"/>
        <v>3.6020994223504-50.5639705552306i</v>
      </c>
      <c r="D1557" s="57" t="str">
        <f t="shared" si="440"/>
        <v>3.47083080315981-34.1637896278097i</v>
      </c>
      <c r="E1557" s="57" t="str">
        <f t="shared" si="441"/>
        <v>162.471115975202+0.185413562440173i</v>
      </c>
      <c r="F1557" s="57" t="str">
        <f t="shared" si="442"/>
        <v>3.07957825544982-641.158667561826i</v>
      </c>
      <c r="G1557" s="57" t="str">
        <f t="shared" si="443"/>
        <v>0.999999570029047-0.000655721563243952i</v>
      </c>
      <c r="H1557" s="57" t="str">
        <f t="shared" si="444"/>
        <v>550.548557093008-3.60158604316076i</v>
      </c>
      <c r="I1557" s="57" t="str">
        <f t="shared" si="445"/>
        <v>-4.15526399920068-2389.98697840287i</v>
      </c>
      <c r="K1557" s="57" t="str">
        <f t="shared" si="446"/>
        <v>0.00908146242164374-0.000284064113019235i</v>
      </c>
      <c r="L1557" s="57" t="str">
        <f t="shared" si="447"/>
        <v>0.00075-2.13505163855625i</v>
      </c>
      <c r="M1557" s="57" t="str">
        <f t="shared" si="448"/>
        <v>0.00075-0.336405195150669i</v>
      </c>
      <c r="N1557" s="57">
        <f t="shared" si="449"/>
        <v>94.074779375630996</v>
      </c>
      <c r="O1557" s="57">
        <f t="shared" si="450"/>
        <v>34.098807747738633</v>
      </c>
      <c r="P1557" s="371">
        <f t="shared" si="451"/>
        <v>34.098807747738633</v>
      </c>
      <c r="Q1557" s="371">
        <f t="shared" si="452"/>
        <v>-85.925220624369004</v>
      </c>
      <c r="R1557" s="12">
        <f t="shared" si="453"/>
        <v>94.074779375630996</v>
      </c>
      <c r="S1557" s="57">
        <f t="shared" si="454"/>
        <v>0.31059932426957998</v>
      </c>
      <c r="T1557" s="12">
        <f t="shared" si="437"/>
        <v>34.098807747738633</v>
      </c>
    </row>
    <row r="1558" spans="1:20" x14ac:dyDescent="0.3">
      <c r="A1558" s="57">
        <f t="shared" si="438"/>
        <v>1958.9690124910808</v>
      </c>
      <c r="B1558" s="12">
        <f t="shared" si="455"/>
        <v>311.77960170180438</v>
      </c>
      <c r="C1558" s="57" t="str">
        <f t="shared" si="439"/>
        <v>3.60207248629928-50.3733775384805i</v>
      </c>
      <c r="D1558" s="57" t="str">
        <f t="shared" si="440"/>
        <v>3.47083078389397-34.0344811640841i</v>
      </c>
      <c r="E1558" s="57" t="str">
        <f t="shared" si="441"/>
        <v>162.471128018398+0.186118609342198i</v>
      </c>
      <c r="F1558" s="57" t="str">
        <f t="shared" si="442"/>
        <v>3.07957824536731-638.731503225756i</v>
      </c>
      <c r="G1558" s="57" t="str">
        <f t="shared" si="443"/>
        <v>0.99999956675506-0.000658213303029296i</v>
      </c>
      <c r="H1558" s="57" t="str">
        <f t="shared" si="444"/>
        <v>550.55273129017-3.61547354730505i</v>
      </c>
      <c r="I1558" s="57" t="str">
        <f t="shared" si="445"/>
        <v>-4.15604867296731-2380.95809103078i</v>
      </c>
      <c r="K1558" s="57" t="str">
        <f t="shared" si="446"/>
        <v>0.00908139057067473-0.000285141157234656i</v>
      </c>
      <c r="L1558" s="57" t="str">
        <f t="shared" si="447"/>
        <v>0.00075-2.12696915576435i</v>
      </c>
      <c r="M1558" s="57" t="str">
        <f t="shared" si="448"/>
        <v>0.00075-0.335131694710769i</v>
      </c>
      <c r="N1558" s="57">
        <f t="shared" si="449"/>
        <v>94.09011402701374</v>
      </c>
      <c r="O1558" s="57">
        <f t="shared" si="450"/>
        <v>34.066171699047601</v>
      </c>
      <c r="P1558" s="371">
        <f t="shared" si="451"/>
        <v>34.066171699047601</v>
      </c>
      <c r="Q1558" s="371">
        <f t="shared" si="452"/>
        <v>-85.90988597298626</v>
      </c>
      <c r="R1558" s="12">
        <f t="shared" si="453"/>
        <v>94.09011402701374</v>
      </c>
      <c r="S1558" s="57">
        <f t="shared" si="454"/>
        <v>0.31177960170180435</v>
      </c>
      <c r="T1558" s="12">
        <f t="shared" si="437"/>
        <v>34.066171699047601</v>
      </c>
    </row>
    <row r="1559" spans="1:20" x14ac:dyDescent="0.3">
      <c r="A1559" s="57">
        <f t="shared" si="438"/>
        <v>1966.413094738547</v>
      </c>
      <c r="B1559" s="12">
        <f t="shared" si="455"/>
        <v>312.96436418827125</v>
      </c>
      <c r="C1559" s="57" t="str">
        <f t="shared" si="439"/>
        <v>3.60204534561508-50.1835091458497i</v>
      </c>
      <c r="D1559" s="57" t="str">
        <f t="shared" si="440"/>
        <v>3.47083076448143-33.905662297796i</v>
      </c>
      <c r="E1559" s="57" t="str">
        <f t="shared" si="441"/>
        <v>162.4711401536+0.186826340851797i</v>
      </c>
      <c r="F1559" s="57" t="str">
        <f t="shared" si="442"/>
        <v>3.07957823520803-636.313527256796i</v>
      </c>
      <c r="G1559" s="57" t="str">
        <f t="shared" si="443"/>
        <v>0.999999563456144-0.000660714511401165i</v>
      </c>
      <c r="H1559" s="57" t="str">
        <f t="shared" si="444"/>
        <v>550.5569372292-3.62941613176569i</v>
      </c>
      <c r="I1559" s="57" t="str">
        <f t="shared" si="445"/>
        <v>-4.15683933208159-2371.9634544228i</v>
      </c>
      <c r="K1559" s="57" t="str">
        <f t="shared" si="446"/>
        <v>0.00908131817382441-0.000286222266801721i</v>
      </c>
      <c r="L1559" s="57" t="str">
        <f t="shared" si="447"/>
        <v>0.00075-2.11891727013782i</v>
      </c>
      <c r="M1559" s="57" t="str">
        <f t="shared" si="448"/>
        <v>0.00075-0.333863015252808i</v>
      </c>
      <c r="N1559" s="57">
        <f t="shared" si="449"/>
        <v>94.105505254059693</v>
      </c>
      <c r="O1559" s="57">
        <f t="shared" si="450"/>
        <v>34.033537966762914</v>
      </c>
      <c r="P1559" s="371">
        <f t="shared" si="451"/>
        <v>34.033537966762914</v>
      </c>
      <c r="Q1559" s="371">
        <f t="shared" si="452"/>
        <v>-85.894494745940307</v>
      </c>
      <c r="R1559" s="12">
        <f t="shared" si="453"/>
        <v>94.105505254059693</v>
      </c>
      <c r="S1559" s="57">
        <f t="shared" si="454"/>
        <v>0.31296436418827123</v>
      </c>
      <c r="T1559" s="12">
        <f t="shared" si="437"/>
        <v>34.033537966762914</v>
      </c>
    </row>
    <row r="1560" spans="1:20" x14ac:dyDescent="0.3">
      <c r="A1560" s="57">
        <f t="shared" si="438"/>
        <v>1973.8854644985533</v>
      </c>
      <c r="B1560" s="12">
        <f t="shared" si="455"/>
        <v>314.15362877218666</v>
      </c>
      <c r="C1560" s="57" t="str">
        <f t="shared" si="439"/>
        <v>3.60201799874679-49.9943626458595i</v>
      </c>
      <c r="D1560" s="57" t="str">
        <f t="shared" si="440"/>
        <v>3.47083074492107-33.7773311758429i</v>
      </c>
      <c r="E1560" s="57" t="str">
        <f t="shared" si="441"/>
        <v>162.471152381514+0.187536767232411i</v>
      </c>
      <c r="F1560" s="57" t="str">
        <f t="shared" si="442"/>
        <v>3.07957822497141-633.904704871555i</v>
      </c>
      <c r="G1560" s="57" t="str">
        <f t="shared" si="443"/>
        <v>0.999999560132108-0.000663225224339905i</v>
      </c>
      <c r="H1560" s="57" t="str">
        <f t="shared" si="444"/>
        <v>550.56117515115-3.64341403230002i</v>
      </c>
      <c r="I1560" s="57" t="str">
        <f t="shared" si="445"/>
        <v>-4.15763602228153-2363.00293918674i</v>
      </c>
      <c r="K1560" s="57" t="str">
        <f t="shared" si="446"/>
        <v>0.00908124522695475-0.000287307456855805i</v>
      </c>
      <c r="L1560" s="57" t="str">
        <f t="shared" si="447"/>
        <v>0.00075-2.1108958658476i</v>
      </c>
      <c r="M1560" s="57" t="str">
        <f t="shared" si="448"/>
        <v>0.00075-0.332599138526407i</v>
      </c>
      <c r="N1560" s="57">
        <f t="shared" si="449"/>
        <v>94.12095325263077</v>
      </c>
      <c r="O1560" s="57">
        <f t="shared" si="450"/>
        <v>34.000906568112022</v>
      </c>
      <c r="P1560" s="371">
        <f t="shared" si="451"/>
        <v>34.000906568112022</v>
      </c>
      <c r="Q1560" s="371">
        <f t="shared" si="452"/>
        <v>-85.87904674736923</v>
      </c>
      <c r="R1560" s="12">
        <f t="shared" si="453"/>
        <v>94.12095325263077</v>
      </c>
      <c r="S1560" s="57">
        <f t="shared" si="454"/>
        <v>0.31415362877218667</v>
      </c>
      <c r="T1560" s="12">
        <f t="shared" si="437"/>
        <v>34.000906568112022</v>
      </c>
    </row>
    <row r="1561" spans="1:20" x14ac:dyDescent="0.3">
      <c r="A1561" s="57">
        <f t="shared" si="438"/>
        <v>1981.3862292636479</v>
      </c>
      <c r="B1561" s="12">
        <f t="shared" si="455"/>
        <v>315.34741256152097</v>
      </c>
      <c r="C1561" s="57" t="str">
        <f t="shared" si="439"/>
        <v>3.60199044413175-49.8059353174138i</v>
      </c>
      <c r="D1561" s="57" t="str">
        <f t="shared" si="440"/>
        <v>3.47083072521179-33.6494859521382i</v>
      </c>
      <c r="E1561" s="57" t="str">
        <f t="shared" si="441"/>
        <v>162.471164702849+0.18824989878718i</v>
      </c>
      <c r="F1561" s="57" t="str">
        <f t="shared" si="442"/>
        <v>3.07957821465682-631.505001418307i</v>
      </c>
      <c r="G1561" s="57" t="str">
        <f t="shared" si="443"/>
        <v>0.999999556782762-0.000665745477962583i</v>
      </c>
      <c r="H1561" s="57" t="str">
        <f t="shared" si="444"/>
        <v>550.565445298888-3.65746748586372i</v>
      </c>
      <c r="I1561" s="57" t="str">
        <f t="shared" si="445"/>
        <v>-4.15843878965146-2354.07641642118i</v>
      </c>
      <c r="K1561" s="57" t="str">
        <f t="shared" si="446"/>
        <v>0.00908117172589671-0.000288396742586247i</v>
      </c>
      <c r="L1561" s="57" t="str">
        <f t="shared" si="447"/>
        <v>0.00075-2.10290482750309i</v>
      </c>
      <c r="M1561" s="57" t="str">
        <f t="shared" si="448"/>
        <v>0.00075-0.331340046350276i</v>
      </c>
      <c r="N1561" s="57">
        <f t="shared" si="449"/>
        <v>94.136458219119646</v>
      </c>
      <c r="O1561" s="57">
        <f t="shared" si="450"/>
        <v>33.968277520447351</v>
      </c>
      <c r="P1561" s="371">
        <f t="shared" si="451"/>
        <v>33.968277520447351</v>
      </c>
      <c r="Q1561" s="371">
        <f t="shared" si="452"/>
        <v>-85.863541780880354</v>
      </c>
      <c r="R1561" s="12">
        <f t="shared" si="453"/>
        <v>94.136458219119646</v>
      </c>
      <c r="S1561" s="57">
        <f t="shared" si="454"/>
        <v>0.31534741256152099</v>
      </c>
      <c r="T1561" s="12">
        <f t="shared" si="437"/>
        <v>33.968277520447351</v>
      </c>
    </row>
    <row r="1562" spans="1:20" x14ac:dyDescent="0.3">
      <c r="A1562" s="57">
        <f t="shared" si="438"/>
        <v>1988.9154969348499</v>
      </c>
      <c r="B1562" s="12">
        <f t="shared" si="455"/>
        <v>316.54573272925478</v>
      </c>
      <c r="C1562" s="57" t="str">
        <f t="shared" si="439"/>
        <v>3.60196268019543-49.6182244497614i</v>
      </c>
      <c r="D1562" s="57" t="str">
        <f t="shared" si="440"/>
        <v>3.47083070535242-33.5221247875858i</v>
      </c>
      <c r="E1562" s="57" t="str">
        <f t="shared" si="441"/>
        <v>162.471177118323+0.188965745859119i</v>
      </c>
      <c r="F1562" s="57" t="str">
        <f t="shared" si="442"/>
        <v>3.07957820426371-629.114382376517i</v>
      </c>
      <c r="G1562" s="57" t="str">
        <f t="shared" si="443"/>
        <v>0.999999553407912-0.000668275308523512i</v>
      </c>
      <c r="H1562" s="57" t="str">
        <f t="shared" si="444"/>
        <v>550.56974791713-3.67157673062071i</v>
      </c>
      <c r="I1562" s="57" t="str">
        <f t="shared" si="445"/>
        <v>-4.1592476806324-2345.18375771373i</v>
      </c>
      <c r="K1562" s="57" t="str">
        <f t="shared" si="446"/>
        <v>0.00908109766644963-0.000289490139236486i</v>
      </c>
      <c r="L1562" s="57" t="str">
        <f t="shared" si="447"/>
        <v>0.00075-2.09494404015052i</v>
      </c>
      <c r="M1562" s="57" t="str">
        <f t="shared" si="448"/>
        <v>0.00075-0.330085720611952i</v>
      </c>
      <c r="N1562" s="57">
        <f t="shared" si="449"/>
        <v>94.152020350449334</v>
      </c>
      <c r="O1562" s="57">
        <f t="shared" si="450"/>
        <v>33.935650841247373</v>
      </c>
      <c r="P1562" s="371">
        <f t="shared" si="451"/>
        <v>33.935650841247373</v>
      </c>
      <c r="Q1562" s="371">
        <f t="shared" si="452"/>
        <v>-85.847979649550666</v>
      </c>
      <c r="R1562" s="12">
        <f t="shared" si="453"/>
        <v>94.152020350449334</v>
      </c>
      <c r="S1562" s="57">
        <f t="shared" si="454"/>
        <v>0.31654573272925479</v>
      </c>
      <c r="T1562" s="12">
        <f t="shared" si="437"/>
        <v>33.935650841247373</v>
      </c>
    </row>
    <row r="1563" spans="1:20" x14ac:dyDescent="0.3">
      <c r="A1563" s="57">
        <f t="shared" si="438"/>
        <v>1996.4733758232021</v>
      </c>
      <c r="B1563" s="12">
        <f t="shared" si="455"/>
        <v>317.74860651362593</v>
      </c>
      <c r="C1563" s="57" t="str">
        <f t="shared" si="439"/>
        <v>3.60193470535145-49.4312273424541i</v>
      </c>
      <c r="D1563" s="57" t="str">
        <f t="shared" si="440"/>
        <v>3.47083068534182-33.3952458500523i</v>
      </c>
      <c r="E1563" s="57" t="str">
        <f t="shared" si="441"/>
        <v>162.471189628655+0.189684318831263i</v>
      </c>
      <c r="F1563" s="57" t="str">
        <f t="shared" si="442"/>
        <v>3.07957819379145-626.732813356328i</v>
      </c>
      <c r="G1563" s="57" t="str">
        <f t="shared" si="443"/>
        <v>0.999999550007366-0.000670814752414762i</v>
      </c>
      <c r="H1563" s="57" t="str">
        <f t="shared" si="444"/>
        <v>550.574083252436-3.68574200594981i</v>
      </c>
      <c r="I1563" s="57" t="str">
        <f t="shared" si="445"/>
        <v>-4.16006274201909-2336.3248351391i</v>
      </c>
      <c r="K1563" s="57" t="str">
        <f t="shared" si="446"/>
        <v>0.00908102304438127-0.000290587662104248i</v>
      </c>
      <c r="L1563" s="57" t="str">
        <f t="shared" si="447"/>
        <v>0.00075-2.08701338927129i</v>
      </c>
      <c r="M1563" s="57" t="str">
        <f t="shared" si="448"/>
        <v>0.00075-0.328836143267535i</v>
      </c>
      <c r="N1563" s="57">
        <f t="shared" si="449"/>
        <v>94.167639844073008</v>
      </c>
      <c r="O1563" s="57">
        <f t="shared" si="450"/>
        <v>33.903026548116998</v>
      </c>
      <c r="P1563" s="371">
        <f t="shared" si="451"/>
        <v>33.903026548116998</v>
      </c>
      <c r="Q1563" s="371">
        <f t="shared" si="452"/>
        <v>-85.832360155926992</v>
      </c>
      <c r="R1563" s="12">
        <f t="shared" si="453"/>
        <v>94.167639844073008</v>
      </c>
      <c r="S1563" s="57">
        <f t="shared" si="454"/>
        <v>0.31774860651362591</v>
      </c>
      <c r="T1563" s="12">
        <f t="shared" si="437"/>
        <v>33.903026548116998</v>
      </c>
    </row>
    <row r="1564" spans="1:20" x14ac:dyDescent="0.3">
      <c r="A1564" s="57">
        <f t="shared" si="438"/>
        <v>2004.0599746513303</v>
      </c>
      <c r="B1564" s="12">
        <f t="shared" si="455"/>
        <v>318.9560512183777</v>
      </c>
      <c r="C1564" s="57" t="str">
        <f t="shared" si="439"/>
        <v>3.60190651800157-49.244941305312i</v>
      </c>
      <c r="D1564" s="57" t="str">
        <f t="shared" si="440"/>
        <v>3.47083066517887-33.2688473143417i</v>
      </c>
      <c r="E1564" s="57" t="str">
        <f t="shared" si="441"/>
        <v>162.471202234575+0.190405628126827i</v>
      </c>
      <c r="F1564" s="57" t="str">
        <f t="shared" si="442"/>
        <v>3.07957818323945-624.360260098066i</v>
      </c>
      <c r="G1564" s="57" t="str">
        <f t="shared" si="443"/>
        <v>0.999999546580925-0.000673363846166696i</v>
      </c>
      <c r="H1564" s="57" t="str">
        <f t="shared" si="444"/>
        <v>550.578451553235-3.69996355245338i</v>
      </c>
      <c r="I1564" s="57" t="str">
        <f t="shared" si="445"/>
        <v>-4.16088402096403-2327.49952125726i</v>
      </c>
      <c r="K1564" s="57" t="str">
        <f t="shared" si="446"/>
        <v>0.00908094785542747-0.000291689326541704i</v>
      </c>
      <c r="L1564" s="57" t="str">
        <f t="shared" si="447"/>
        <v>0.00075-2.07911276078032i</v>
      </c>
      <c r="M1564" s="57" t="str">
        <f t="shared" si="448"/>
        <v>0.00075-0.327591296341437i</v>
      </c>
      <c r="N1564" s="57">
        <f t="shared" si="449"/>
        <v>94.183316897973441</v>
      </c>
      <c r="O1564" s="57">
        <f t="shared" si="450"/>
        <v>33.870404658789177</v>
      </c>
      <c r="P1564" s="371">
        <f t="shared" si="451"/>
        <v>33.870404658789177</v>
      </c>
      <c r="Q1564" s="371">
        <f t="shared" si="452"/>
        <v>-85.816683102026559</v>
      </c>
      <c r="R1564" s="12">
        <f t="shared" si="453"/>
        <v>94.183316897973441</v>
      </c>
      <c r="S1564" s="57">
        <f t="shared" si="454"/>
        <v>0.31895605121837767</v>
      </c>
      <c r="T1564" s="12">
        <f t="shared" si="437"/>
        <v>33.870404658789177</v>
      </c>
    </row>
    <row r="1565" spans="1:20" x14ac:dyDescent="0.3">
      <c r="A1565" s="57">
        <f t="shared" si="438"/>
        <v>2011.6754025550053</v>
      </c>
      <c r="B1565" s="12">
        <f t="shared" si="455"/>
        <v>320.16808421300755</v>
      </c>
      <c r="C1565" s="57" t="str">
        <f t="shared" si="439"/>
        <v>3.60187811653533-49.0593636583796i</v>
      </c>
      <c r="D1565" s="57" t="str">
        <f t="shared" si="440"/>
        <v>3.47083064486237-33.1429273621685i</v>
      </c>
      <c r="E1565" s="57" t="str">
        <f t="shared" si="441"/>
        <v>162.471214936814+0.191129684209377i</v>
      </c>
      <c r="F1565" s="57" t="str">
        <f t="shared" si="442"/>
        <v>3.07957817260711-621.996688471758i</v>
      </c>
      <c r="G1565" s="57" t="str">
        <f t="shared" si="443"/>
        <v>0.999999543128394-0.000675922626448485i</v>
      </c>
      <c r="H1565" s="57" t="str">
        <f t="shared" si="444"/>
        <v>550.582853069843-3.71424161196676i</v>
      </c>
      <c r="I1565" s="57" t="str">
        <f t="shared" si="445"/>
        <v>-4.16171156498561-2318.7076891117i</v>
      </c>
      <c r="K1565" s="57" t="str">
        <f t="shared" si="446"/>
        <v>0.00908087209529181-0.000292795147955619i</v>
      </c>
      <c r="L1565" s="57" t="str">
        <f t="shared" si="447"/>
        <v>0.00075-2.07124204102443i</v>
      </c>
      <c r="M1565" s="57" t="str">
        <f t="shared" si="448"/>
        <v>0.00075-0.326351161926118i</v>
      </c>
      <c r="N1565" s="57">
        <f t="shared" si="449"/>
        <v>94.199051710662786</v>
      </c>
      <c r="O1565" s="57">
        <f t="shared" si="450"/>
        <v>33.837785191124844</v>
      </c>
      <c r="P1565" s="371">
        <f t="shared" si="451"/>
        <v>33.837785191124844</v>
      </c>
      <c r="Q1565" s="371">
        <f t="shared" si="452"/>
        <v>-85.800948289337214</v>
      </c>
      <c r="R1565" s="12">
        <f t="shared" si="453"/>
        <v>94.199051710662786</v>
      </c>
      <c r="S1565" s="57">
        <f t="shared" si="454"/>
        <v>0.32016808421300752</v>
      </c>
      <c r="T1565" s="12">
        <f t="shared" si="437"/>
        <v>33.837785191124844</v>
      </c>
    </row>
    <row r="1566" spans="1:20" x14ac:dyDescent="0.3">
      <c r="A1566" s="57">
        <f t="shared" si="438"/>
        <v>2019.3197690847144</v>
      </c>
      <c r="B1566" s="12">
        <f t="shared" si="455"/>
        <v>321.38472293301697</v>
      </c>
      <c r="C1566" s="57" t="str">
        <f t="shared" si="439"/>
        <v>3.60184949933029-48.874491731892i</v>
      </c>
      <c r="D1566" s="57" t="str">
        <f t="shared" si="440"/>
        <v>3.47083062439121-33.0174841821322i</v>
      </c>
      <c r="E1566" s="57" t="str">
        <f t="shared" si="441"/>
        <v>162.471227736112+0.191856497582987i</v>
      </c>
      <c r="F1566" s="57" t="str">
        <f t="shared" si="442"/>
        <v>3.07957816189382-619.642064476637i</v>
      </c>
      <c r="G1566" s="57" t="str">
        <f t="shared" si="443"/>
        <v>0.999999539649575-0.00067849113006864i</v>
      </c>
      <c r="H1566" s="57" t="str">
        <f t="shared" si="444"/>
        <v>550.587288054468-3.728576427565i</v>
      </c>
      <c r="I1566" s="57" t="str">
        <f t="shared" si="445"/>
        <v>-4.16254542196417-2309.94921222752i</v>
      </c>
      <c r="K1566" s="57" t="str">
        <f t="shared" si="446"/>
        <v>0.00908079575964548-0.000293905141807538i</v>
      </c>
      <c r="L1566" s="57" t="str">
        <f t="shared" si="447"/>
        <v>0.00075-2.06340111678066i</v>
      </c>
      <c r="M1566" s="57" t="str">
        <f t="shared" si="448"/>
        <v>0.00075-0.325115722181827i</v>
      </c>
      <c r="N1566" s="57">
        <f t="shared" si="449"/>
        <v>94.214844481182041</v>
      </c>
      <c r="O1566" s="57">
        <f t="shared" si="450"/>
        <v>33.805168163114658</v>
      </c>
      <c r="P1566" s="371">
        <f t="shared" si="451"/>
        <v>33.805168163114658</v>
      </c>
      <c r="Q1566" s="371">
        <f t="shared" si="452"/>
        <v>-85.785155518817959</v>
      </c>
      <c r="R1566" s="12">
        <f t="shared" si="453"/>
        <v>94.214844481182041</v>
      </c>
      <c r="S1566" s="57">
        <f t="shared" si="454"/>
        <v>0.32138472293301695</v>
      </c>
      <c r="T1566" s="12">
        <f t="shared" si="437"/>
        <v>33.805168163114658</v>
      </c>
    </row>
    <row r="1567" spans="1:20" x14ac:dyDescent="0.3">
      <c r="A1567" s="57">
        <f t="shared" si="438"/>
        <v>2026.9931842072365</v>
      </c>
      <c r="B1567" s="12">
        <f t="shared" si="455"/>
        <v>322.60598488016245</v>
      </c>
      <c r="C1567" s="57" t="str">
        <f t="shared" si="439"/>
        <v>3.60182066475155-48.6903228662327i</v>
      </c>
      <c r="D1567" s="57" t="str">
        <f t="shared" si="440"/>
        <v>3.47083060376412-32.8925159696902i</v>
      </c>
      <c r="E1567" s="57" t="str">
        <f t="shared" si="441"/>
        <v>162.471240633212+0.192586078792402i</v>
      </c>
      <c r="F1567" s="57" t="str">
        <f t="shared" si="442"/>
        <v>3.07957815109892-617.296354240638i</v>
      </c>
      <c r="G1567" s="57" t="str">
        <f t="shared" si="443"/>
        <v>0.999999536144266-0.000681069393975541i</v>
      </c>
      <c r="H1567" s="57" t="str">
        <f t="shared" si="444"/>
        <v>550.591756761226-3.74296824357193i</v>
      </c>
      <c r="I1567" s="57" t="str">
        <f t="shared" si="445"/>
        <v>-4.16338564014738-2301.22396460959i</v>
      </c>
      <c r="K1567" s="57" t="str">
        <f t="shared" si="446"/>
        <v>0.00908071884412705-0.000295019323613943i</v>
      </c>
      <c r="L1567" s="57" t="str">
        <f t="shared" si="447"/>
        <v>0.00075-2.05558987525469i</v>
      </c>
      <c r="M1567" s="57" t="str">
        <f t="shared" si="448"/>
        <v>0.00075-0.323884959336349i</v>
      </c>
      <c r="N1567" s="57">
        <f t="shared" si="449"/>
        <v>94.230695409100463</v>
      </c>
      <c r="O1567" s="57">
        <f t="shared" si="450"/>
        <v>33.772553592879213</v>
      </c>
      <c r="P1567" s="371">
        <f t="shared" si="451"/>
        <v>33.772553592879213</v>
      </c>
      <c r="Q1567" s="371">
        <f t="shared" si="452"/>
        <v>-85.769304590899537</v>
      </c>
      <c r="R1567" s="12">
        <f t="shared" si="453"/>
        <v>94.230695409100463</v>
      </c>
      <c r="S1567" s="57">
        <f t="shared" si="454"/>
        <v>0.32260598488016246</v>
      </c>
      <c r="T1567" s="12">
        <f t="shared" si="437"/>
        <v>33.772553592879213</v>
      </c>
    </row>
    <row r="1568" spans="1:20" x14ac:dyDescent="0.3">
      <c r="A1568" s="57">
        <f t="shared" si="438"/>
        <v>2034.695758307224</v>
      </c>
      <c r="B1568" s="12">
        <f t="shared" si="455"/>
        <v>323.83188762270709</v>
      </c>
      <c r="C1568" s="57" t="str">
        <f t="shared" si="439"/>
        <v>3.60179161115215-48.5068544118983i</v>
      </c>
      <c r="D1568" s="57" t="str">
        <f t="shared" si="440"/>
        <v>3.47083058298-32.7680209271331i</v>
      </c>
      <c r="E1568" s="57" t="str">
        <f t="shared" si="441"/>
        <v>162.471253628864+0.193318438423187i</v>
      </c>
      <c r="F1568" s="57" t="str">
        <f t="shared" si="442"/>
        <v>3.07957814022186-614.959524019939i</v>
      </c>
      <c r="G1568" s="57" t="str">
        <f t="shared" si="443"/>
        <v>0.999999532612265-0.000683657455257968i</v>
      </c>
      <c r="H1568" s="57" t="str">
        <f t="shared" si="444"/>
        <v>550.596259446159-3.75741730556868i</v>
      </c>
      <c r="I1568" s="57" t="str">
        <f t="shared" si="445"/>
        <v>-4.16423226815327-2292.53182074085i</v>
      </c>
      <c r="K1568" s="57" t="str">
        <f t="shared" si="446"/>
        <v>0.00908064134434219-0.000296137708946417i</v>
      </c>
      <c r="L1568" s="57" t="str">
        <f t="shared" si="447"/>
        <v>0.00075-2.04780820407919i</v>
      </c>
      <c r="M1568" s="57" t="str">
        <f t="shared" si="448"/>
        <v>0.00075-0.322658855684747i</v>
      </c>
      <c r="N1568" s="57">
        <f t="shared" si="449"/>
        <v>94.246604694515469</v>
      </c>
      <c r="O1568" s="57">
        <f t="shared" si="450"/>
        <v>33.739941498670461</v>
      </c>
      <c r="P1568" s="371">
        <f t="shared" si="451"/>
        <v>33.739941498670461</v>
      </c>
      <c r="Q1568" s="371">
        <f t="shared" si="452"/>
        <v>-85.753395305484531</v>
      </c>
      <c r="R1568" s="12">
        <f t="shared" si="453"/>
        <v>94.246604694515469</v>
      </c>
      <c r="S1568" s="57">
        <f t="shared" si="454"/>
        <v>0.32383188762270709</v>
      </c>
      <c r="T1568" s="12">
        <f t="shared" si="437"/>
        <v>33.739941498670461</v>
      </c>
    </row>
    <row r="1569" spans="1:20" x14ac:dyDescent="0.3">
      <c r="A1569" s="57">
        <f t="shared" si="438"/>
        <v>2042.4276021887915</v>
      </c>
      <c r="B1569" s="12">
        <f t="shared" si="455"/>
        <v>325.06244879567339</v>
      </c>
      <c r="C1569" s="57" t="str">
        <f t="shared" si="439"/>
        <v>3.60176233687258-48.3240837294586i</v>
      </c>
      <c r="D1569" s="57" t="str">
        <f t="shared" si="440"/>
        <v>3.47083056203764-32.6439972635577i</v>
      </c>
      <c r="E1569" s="57" t="str">
        <f t="shared" si="441"/>
        <v>162.471266723824+0.194053587101924i</v>
      </c>
      <c r="F1569" s="57" t="str">
        <f t="shared" si="442"/>
        <v>3.07957812926196-612.631540198448i</v>
      </c>
      <c r="G1569" s="57" t="str">
        <f t="shared" si="443"/>
        <v>0.999999529053371-0.000686255351145638i</v>
      </c>
      <c r="H1569" s="57" t="str">
        <f t="shared" si="444"/>
        <v>550.600796367245-3.77192386040207i</v>
      </c>
      <c r="I1569" s="57" t="str">
        <f t="shared" si="445"/>
        <v>-4.1650853549727-2283.87265558035i</v>
      </c>
      <c r="K1569" s="57" t="str">
        <f t="shared" si="446"/>
        <v>0.00908056325586345-0.000297260313431815i</v>
      </c>
      <c r="L1569" s="57" t="str">
        <f t="shared" si="447"/>
        <v>0.00075-2.04005599131221i</v>
      </c>
      <c r="M1569" s="57" t="str">
        <f t="shared" si="448"/>
        <v>0.00075-0.321437393589108i</v>
      </c>
      <c r="N1569" s="57">
        <f t="shared" si="449"/>
        <v>94.262572538051657</v>
      </c>
      <c r="O1569" s="57">
        <f t="shared" si="450"/>
        <v>33.707331898872283</v>
      </c>
      <c r="P1569" s="371">
        <f t="shared" si="451"/>
        <v>33.707331898872283</v>
      </c>
      <c r="Q1569" s="371">
        <f t="shared" si="452"/>
        <v>-85.737427461948343</v>
      </c>
      <c r="R1569" s="12">
        <f t="shared" si="453"/>
        <v>94.262572538051657</v>
      </c>
      <c r="S1569" s="57">
        <f t="shared" si="454"/>
        <v>0.32506244879567336</v>
      </c>
      <c r="T1569" s="12">
        <f t="shared" si="437"/>
        <v>33.707331898872283</v>
      </c>
    </row>
    <row r="1570" spans="1:20" x14ac:dyDescent="0.3">
      <c r="A1570" s="57">
        <f t="shared" si="438"/>
        <v>2050.1888270771092</v>
      </c>
      <c r="B1570" s="12">
        <f t="shared" si="455"/>
        <v>326.29768610109699</v>
      </c>
      <c r="C1570" s="57" t="str">
        <f t="shared" si="439"/>
        <v>3.60173284024073-48.1420081895192i</v>
      </c>
      <c r="D1570" s="57" t="str">
        <f t="shared" si="440"/>
        <v>3.47083054093577-32.5204431948419i</v>
      </c>
      <c r="E1570" s="57" t="str">
        <f t="shared" si="441"/>
        <v>162.471279918854+0.194791535496339i</v>
      </c>
      <c r="F1570" s="57" t="str">
        <f t="shared" si="442"/>
        <v>3.0795781182186-610.312369287337i</v>
      </c>
      <c r="G1570" s="57" t="str">
        <f t="shared" si="443"/>
        <v>0.999999525467378-0.000688863119009732i</v>
      </c>
      <c r="H1570" s="57" t="str">
        <f t="shared" si="444"/>
        <v>550.605367784412-3.78648815619312i</v>
      </c>
      <c r="I1570" s="57" t="str">
        <f t="shared" si="445"/>
        <v>-4.16594494997145-2275.24634456157i</v>
      </c>
      <c r="K1570" s="57" t="str">
        <f t="shared" si="446"/>
        <v>0.00908048457423002-0.000298387152752427i</v>
      </c>
      <c r="L1570" s="57" t="str">
        <f t="shared" si="447"/>
        <v>0.00075-2.03233312543555i</v>
      </c>
      <c r="M1570" s="57" t="str">
        <f t="shared" si="448"/>
        <v>0.00075-0.320220555478291i</v>
      </c>
      <c r="N1570" s="57">
        <f t="shared" si="449"/>
        <v>94.278599140860464</v>
      </c>
      <c r="O1570" s="57">
        <f t="shared" si="450"/>
        <v>33.674724812001536</v>
      </c>
      <c r="P1570" s="371">
        <f t="shared" si="451"/>
        <v>33.674724812001536</v>
      </c>
      <c r="Q1570" s="371">
        <f t="shared" si="452"/>
        <v>-85.721400859139536</v>
      </c>
      <c r="R1570" s="12">
        <f t="shared" si="453"/>
        <v>94.278599140860464</v>
      </c>
      <c r="S1570" s="57">
        <f t="shared" si="454"/>
        <v>0.326297686101097</v>
      </c>
      <c r="T1570" s="12">
        <f t="shared" si="437"/>
        <v>33.674724812001536</v>
      </c>
    </row>
    <row r="1571" spans="1:20" x14ac:dyDescent="0.3">
      <c r="A1571" s="57">
        <f t="shared" si="438"/>
        <v>2057.9795446200023</v>
      </c>
      <c r="B1571" s="12">
        <f t="shared" si="455"/>
        <v>327.53761730828114</v>
      </c>
      <c r="C1571" s="57" t="str">
        <f t="shared" si="439"/>
        <v>3.6017031195721-47.9606251726843i</v>
      </c>
      <c r="D1571" s="57" t="str">
        <f t="shared" si="440"/>
        <v>3.47083051967325-32.3973569436193i</v>
      </c>
      <c r="E1571" s="57" t="str">
        <f t="shared" si="441"/>
        <v>162.471293214721+0.195532294315492i</v>
      </c>
      <c r="F1571" s="57" t="str">
        <f t="shared" si="442"/>
        <v>3.07957810709117-608.001977924557i</v>
      </c>
      <c r="G1571" s="57" t="str">
        <f t="shared" si="443"/>
        <v>0.99999952185408-0.000691480796363441i</v>
      </c>
      <c r="H1571" s="57" t="str">
        <f t="shared" si="444"/>
        <v>550.609973959558-3.80111044234597i</v>
      </c>
      <c r="I1571" s="57" t="str">
        <f t="shared" si="445"/>
        <v>-4.166811102894-2266.65276359058i</v>
      </c>
      <c r="K1571" s="57" t="str">
        <f t="shared" si="446"/>
        <v>0.00908040529494745-0.000299518242646143i</v>
      </c>
      <c r="L1571" s="57" t="str">
        <f t="shared" si="447"/>
        <v>0.00075-2.02463949535321i</v>
      </c>
      <c r="M1571" s="57" t="str">
        <f t="shared" si="448"/>
        <v>0.00075-0.319008323847669i</v>
      </c>
      <c r="N1571" s="57">
        <f t="shared" si="449"/>
        <v>94.294684704619712</v>
      </c>
      <c r="O1571" s="57">
        <f t="shared" si="450"/>
        <v>33.642120256709013</v>
      </c>
      <c r="P1571" s="371">
        <f t="shared" si="451"/>
        <v>33.642120256709013</v>
      </c>
      <c r="Q1571" s="371">
        <f t="shared" si="452"/>
        <v>-85.705315295380288</v>
      </c>
      <c r="R1571" s="12">
        <f t="shared" si="453"/>
        <v>94.294684704619712</v>
      </c>
      <c r="S1571" s="57">
        <f t="shared" si="454"/>
        <v>0.32753761730828113</v>
      </c>
      <c r="T1571" s="12">
        <f t="shared" si="437"/>
        <v>33.642120256709013</v>
      </c>
    </row>
    <row r="1572" spans="1:20" x14ac:dyDescent="0.3">
      <c r="A1572" s="57">
        <f t="shared" si="438"/>
        <v>2065.7998668895584</v>
      </c>
      <c r="B1572" s="12">
        <f t="shared" si="455"/>
        <v>328.78226025405263</v>
      </c>
      <c r="C1572" s="57" t="str">
        <f t="shared" si="439"/>
        <v>3.60167317316928-47.7799320695156i</v>
      </c>
      <c r="D1572" s="57" t="str">
        <f t="shared" si="440"/>
        <v>3.47083049824882-32.2747367392524i</v>
      </c>
      <c r="E1572" s="57" t="str">
        <f t="shared" si="441"/>
        <v>162.471306612198+0.196275874309933i</v>
      </c>
      <c r="F1572" s="57" t="str">
        <f t="shared" si="442"/>
        <v>3.079578095879-605.700332874348i</v>
      </c>
      <c r="G1572" s="57" t="str">
        <f t="shared" si="443"/>
        <v>0.999999518213268-0.000694108420862503i</v>
      </c>
      <c r="H1572" s="57" t="str">
        <f t="shared" si="444"/>
        <v>550.614615156575-3.81579096955783i</v>
      </c>
      <c r="I1572" s="57" t="str">
        <f t="shared" si="445"/>
        <v>-4.16768386387108-2258.09178904432i</v>
      </c>
      <c r="K1572" s="57" t="str">
        <f t="shared" si="446"/>
        <v>0.0090803254134872-0.000300653598906604i</v>
      </c>
      <c r="L1572" s="57" t="str">
        <f t="shared" si="447"/>
        <v>0.00075-2.01697499038973i</v>
      </c>
      <c r="M1572" s="57" t="str">
        <f t="shared" si="448"/>
        <v>0.00075-0.317800681258885i</v>
      </c>
      <c r="N1572" s="57">
        <f t="shared" si="449"/>
        <v>94.310829431532895</v>
      </c>
      <c r="O1572" s="57">
        <f t="shared" si="450"/>
        <v>33.609518251779804</v>
      </c>
      <c r="P1572" s="371">
        <f t="shared" si="451"/>
        <v>33.609518251779804</v>
      </c>
      <c r="Q1572" s="371">
        <f t="shared" si="452"/>
        <v>-85.689170568467105</v>
      </c>
      <c r="R1572" s="12">
        <f t="shared" si="453"/>
        <v>94.310829431532895</v>
      </c>
      <c r="S1572" s="57">
        <f t="shared" si="454"/>
        <v>0.32878226025405261</v>
      </c>
      <c r="T1572" s="12">
        <f t="shared" si="437"/>
        <v>33.609518251779804</v>
      </c>
    </row>
    <row r="1573" spans="1:20" x14ac:dyDescent="0.3">
      <c r="A1573" s="57">
        <f t="shared" si="438"/>
        <v>2073.6499063837387</v>
      </c>
      <c r="B1573" s="12">
        <f t="shared" si="455"/>
        <v>330.03163284301803</v>
      </c>
      <c r="C1573" s="57" t="str">
        <f t="shared" si="439"/>
        <v>3.60164299932222-47.5999262805009i</v>
      </c>
      <c r="D1573" s="57" t="str">
        <f t="shared" si="440"/>
        <v>3.47083047666125-32.1525808178088i</v>
      </c>
      <c r="E1573" s="57" t="str">
        <f t="shared" si="441"/>
        <v>162.471320112066+0.197022286271876i</v>
      </c>
      <c r="F1573" s="57" t="str">
        <f t="shared" si="442"/>
        <v>3.07957808458145-603.407401026777i</v>
      </c>
      <c r="G1573" s="57" t="str">
        <f t="shared" si="443"/>
        <v>0.999999514544734-0.000696746030305742i</v>
      </c>
      <c r="H1573" s="57" t="str">
        <f t="shared" si="444"/>
        <v>550.619291641336-3.83052998982537i</v>
      </c>
      <c r="I1573" s="57" t="str">
        <f t="shared" si="445"/>
        <v>-4.16856328341302-2249.56329776869i</v>
      </c>
      <c r="K1573" s="57" t="str">
        <f t="shared" si="446"/>
        <v>0.00908024492528684-0.0003017932373834i</v>
      </c>
      <c r="L1573" s="57" t="str">
        <f t="shared" si="447"/>
        <v>0.00075-2.00933950028863i</v>
      </c>
      <c r="M1573" s="57" t="str">
        <f t="shared" si="448"/>
        <v>0.00075-0.316597610339595i</v>
      </c>
      <c r="N1573" s="57">
        <f t="shared" si="449"/>
        <v>94.327033524328399</v>
      </c>
      <c r="O1573" s="57">
        <f t="shared" si="450"/>
        <v>33.576918816135283</v>
      </c>
      <c r="P1573" s="371">
        <f t="shared" si="451"/>
        <v>33.576918816135283</v>
      </c>
      <c r="Q1573" s="371">
        <f t="shared" si="452"/>
        <v>-85.672966475671601</v>
      </c>
      <c r="R1573" s="12">
        <f t="shared" si="453"/>
        <v>94.327033524328399</v>
      </c>
      <c r="S1573" s="57">
        <f t="shared" si="454"/>
        <v>0.33003163284301801</v>
      </c>
      <c r="T1573" s="12">
        <f t="shared" si="437"/>
        <v>33.576918816135283</v>
      </c>
    </row>
    <row r="1574" spans="1:20" x14ac:dyDescent="0.3">
      <c r="A1574" s="57">
        <f t="shared" si="438"/>
        <v>2081.5297760279968</v>
      </c>
      <c r="B1574" s="12">
        <f t="shared" si="455"/>
        <v>331.28575304782152</v>
      </c>
      <c r="C1574" s="57" t="str">
        <f t="shared" si="439"/>
        <v>3.60161259630787-47.4206052160101i</v>
      </c>
      <c r="D1574" s="57" t="str">
        <f t="shared" si="440"/>
        <v>3.47083045490932-32.0308874220342i</v>
      </c>
      <c r="E1574" s="57" t="str">
        <f t="shared" si="441"/>
        <v>162.471333715107+0.197771541035353i</v>
      </c>
      <c r="F1574" s="57" t="str">
        <f t="shared" si="442"/>
        <v>3.07957807319788-601.123149397248i</v>
      </c>
      <c r="G1574" s="57" t="str">
        <f t="shared" si="443"/>
        <v>0.999999510848265-0.000699393662635616i</v>
      </c>
      <c r="H1574" s="57" t="str">
        <f t="shared" si="444"/>
        <v>550.624003681732-3.84532775645495i</v>
      </c>
      <c r="I1574" s="57" t="str">
        <f t="shared" si="445"/>
        <v>-4.16944941241735-2241.0671670769i</v>
      </c>
      <c r="K1574" s="57" t="str">
        <f t="shared" si="446"/>
        <v>0.00908016382574949-0.00030293717398222i</v>
      </c>
      <c r="L1574" s="57" t="str">
        <f t="shared" si="447"/>
        <v>0.00075-2.00173291521083i</v>
      </c>
      <c r="M1574" s="57" t="str">
        <f t="shared" si="448"/>
        <v>0.00075-0.315399093783219i</v>
      </c>
      <c r="N1574" s="57">
        <f t="shared" si="449"/>
        <v>94.343297186259122</v>
      </c>
      <c r="O1574" s="57">
        <f t="shared" si="450"/>
        <v>33.544321968832868</v>
      </c>
      <c r="P1574" s="371">
        <f t="shared" si="451"/>
        <v>33.544321968832868</v>
      </c>
      <c r="Q1574" s="371">
        <f t="shared" si="452"/>
        <v>-85.656702813740878</v>
      </c>
      <c r="R1574" s="12">
        <f t="shared" si="453"/>
        <v>94.343297186259122</v>
      </c>
      <c r="S1574" s="57">
        <f t="shared" si="454"/>
        <v>0.33128575304782154</v>
      </c>
      <c r="T1574" s="12">
        <f t="shared" si="437"/>
        <v>33.544321968832868</v>
      </c>
    </row>
    <row r="1575" spans="1:20" x14ac:dyDescent="0.3">
      <c r="A1575" s="57">
        <f t="shared" si="438"/>
        <v>2089.4395891769036</v>
      </c>
      <c r="B1575" s="12">
        <f t="shared" si="455"/>
        <v>332.54463890940326</v>
      </c>
      <c r="C1575" s="57" t="str">
        <f t="shared" si="439"/>
        <v>3.60158196239028-47.2419662962641i</v>
      </c>
      <c r="D1575" s="57" t="str">
        <f t="shared" si="440"/>
        <v>3.47083043299174-31.9096548013286i</v>
      </c>
      <c r="E1575" s="57" t="str">
        <f t="shared" si="441"/>
        <v>162.471347422116+0.198523649476398i</v>
      </c>
      <c r="F1575" s="57" t="str">
        <f t="shared" si="442"/>
        <v>3.07957806172765-598.847545126036i</v>
      </c>
      <c r="G1575" s="57" t="str">
        <f t="shared" si="443"/>
        <v>0.999999507123651-0.00070205135593876i</v>
      </c>
      <c r="H1575" s="57" t="str">
        <f t="shared" si="444"/>
        <v>550.628751547676-3.86018452407212i</v>
      </c>
      <c r="I1575" s="57" t="str">
        <f t="shared" si="445"/>
        <v>-4.17034230217423-2232.60327474761i</v>
      </c>
      <c r="K1575" s="57" t="str">
        <f t="shared" si="446"/>
        <v>0.00908008211024365-0.000304085424665012i</v>
      </c>
      <c r="L1575" s="57" t="str">
        <f t="shared" si="447"/>
        <v>0.00075-1.99415512573304i</v>
      </c>
      <c r="M1575" s="57" t="str">
        <f t="shared" si="448"/>
        <v>0.00075-0.314205114348694i</v>
      </c>
      <c r="N1575" s="57">
        <f t="shared" si="449"/>
        <v>94.359620621101456</v>
      </c>
      <c r="O1575" s="57">
        <f t="shared" si="450"/>
        <v>33.511727729068056</v>
      </c>
      <c r="P1575" s="371">
        <f t="shared" si="451"/>
        <v>33.511727729068056</v>
      </c>
      <c r="Q1575" s="371">
        <f t="shared" si="452"/>
        <v>-85.640379378898544</v>
      </c>
      <c r="R1575" s="12">
        <f t="shared" si="453"/>
        <v>94.359620621101456</v>
      </c>
      <c r="S1575" s="57">
        <f t="shared" si="454"/>
        <v>0.33254463890940328</v>
      </c>
      <c r="T1575" s="12">
        <f t="shared" si="437"/>
        <v>33.511727729068056</v>
      </c>
    </row>
    <row r="1576" spans="1:20" x14ac:dyDescent="0.3">
      <c r="A1576" s="57">
        <f t="shared" si="438"/>
        <v>2097.3794596157759</v>
      </c>
      <c r="B1576" s="12">
        <f t="shared" si="455"/>
        <v>333.80830853725899</v>
      </c>
      <c r="C1576" s="57" t="str">
        <f t="shared" si="439"/>
        <v>3.60155109582037-47.064006951291i</v>
      </c>
      <c r="D1576" s="57" t="str">
        <f t="shared" si="440"/>
        <v>3.47083041090727-31.7888812117197i</v>
      </c>
      <c r="E1576" s="57" t="str">
        <f t="shared" si="441"/>
        <v>162.471361233889+0.199278622513208i</v>
      </c>
      <c r="F1576" s="57" t="str">
        <f t="shared" si="442"/>
        <v>3.07957805017005-596.580555477805i</v>
      </c>
      <c r="G1576" s="57" t="str">
        <f t="shared" si="443"/>
        <v>0.999999503370675-0.000704719148446532i</v>
      </c>
      <c r="H1576" s="57" t="str">
        <f t="shared" si="444"/>
        <v>550.63353551114-3.87510054863084i</v>
      </c>
      <c r="I1576" s="57" t="str">
        <f t="shared" si="445"/>
        <v>-4.17124200436938-2224.17149902328i</v>
      </c>
      <c r="K1576" s="57" t="str">
        <f t="shared" si="446"/>
        <v>0.0090799997741027-0.000305238005450146i</v>
      </c>
      <c r="L1576" s="57" t="str">
        <f t="shared" si="447"/>
        <v>0.00075-1.98660602284623i</v>
      </c>
      <c r="M1576" s="57" t="str">
        <f t="shared" si="448"/>
        <v>0.00075-0.313015654860225i</v>
      </c>
      <c r="N1576" s="57">
        <f t="shared" si="449"/>
        <v>94.37600403315497</v>
      </c>
      <c r="O1576" s="57">
        <f t="shared" si="450"/>
        <v>33.479136116174132</v>
      </c>
      <c r="P1576" s="371">
        <f t="shared" si="451"/>
        <v>33.479136116174132</v>
      </c>
      <c r="Q1576" s="371">
        <f t="shared" si="452"/>
        <v>-85.62399596684503</v>
      </c>
      <c r="R1576" s="12">
        <f t="shared" si="453"/>
        <v>94.37600403315497</v>
      </c>
      <c r="S1576" s="57">
        <f t="shared" si="454"/>
        <v>0.33380830853725901</v>
      </c>
      <c r="T1576" s="12">
        <f t="shared" si="437"/>
        <v>33.479136116174132</v>
      </c>
    </row>
    <row r="1577" spans="1:20" x14ac:dyDescent="0.3">
      <c r="A1577" s="57">
        <f t="shared" si="438"/>
        <v>2105.3495015623157</v>
      </c>
      <c r="B1577" s="12">
        <f t="shared" si="455"/>
        <v>335.07678010970056</v>
      </c>
      <c r="C1577" s="57" t="str">
        <f t="shared" si="439"/>
        <v>3.60151999483596-46.8867246208956i</v>
      </c>
      <c r="D1577" s="57" t="str">
        <f t="shared" si="440"/>
        <v>3.47083038865467-31.6685649158391i</v>
      </c>
      <c r="E1577" s="57" t="str">
        <f t="shared" si="441"/>
        <v>162.47137515123+0.20003647110631i</v>
      </c>
      <c r="F1577" s="57" t="str">
        <f t="shared" si="442"/>
        <v>3.07957803852445-594.322147841152i</v>
      </c>
      <c r="G1577" s="57" t="str">
        <f t="shared" si="443"/>
        <v>0.999999499589123-0.000707397078535568i</v>
      </c>
      <c r="H1577" s="57" t="str">
        <f t="shared" si="444"/>
        <v>550.638355846138-3.89007608742116i</v>
      </c>
      <c r="I1577" s="57" t="str">
        <f t="shared" si="445"/>
        <v>-4.17214857108156-2215.77171860834i</v>
      </c>
      <c r="K1577" s="57" t="str">
        <f t="shared" si="446"/>
        <v>0.00907991681262509-0.000306394932412602i</v>
      </c>
      <c r="L1577" s="57" t="str">
        <f t="shared" si="447"/>
        <v>0.00075-1.979085497954i</v>
      </c>
      <c r="M1577" s="57" t="str">
        <f t="shared" si="448"/>
        <v>0.00075-0.311830698207038i</v>
      </c>
      <c r="N1577" s="57">
        <f t="shared" si="449"/>
        <v>94.39244762724131</v>
      </c>
      <c r="O1577" s="57">
        <f t="shared" si="450"/>
        <v>33.446547149624351</v>
      </c>
      <c r="P1577" s="371">
        <f t="shared" si="451"/>
        <v>33.446547149624351</v>
      </c>
      <c r="Q1577" s="371">
        <f t="shared" si="452"/>
        <v>-85.60755237275869</v>
      </c>
      <c r="R1577" s="12">
        <f t="shared" si="453"/>
        <v>94.39244762724131</v>
      </c>
      <c r="S1577" s="57">
        <f t="shared" si="454"/>
        <v>0.33507678010970054</v>
      </c>
      <c r="T1577" s="12">
        <f t="shared" si="437"/>
        <v>33.446547149624351</v>
      </c>
    </row>
    <row r="1578" spans="1:20" x14ac:dyDescent="0.3">
      <c r="A1578" s="57">
        <f t="shared" si="438"/>
        <v>2113.3498296682524</v>
      </c>
      <c r="B1578" s="12">
        <f t="shared" si="455"/>
        <v>336.35007187411742</v>
      </c>
      <c r="C1578" s="57" t="str">
        <f t="shared" si="439"/>
        <v>3.60148865766143-46.7101167546179i</v>
      </c>
      <c r="D1578" s="57" t="str">
        <f t="shared" si="440"/>
        <v>3.47083036623261-31.5487041828965i</v>
      </c>
      <c r="E1578" s="57" t="str">
        <f t="shared" si="441"/>
        <v>162.471389174949+0.200797206258732i</v>
      </c>
      <c r="F1578" s="57" t="str">
        <f t="shared" si="442"/>
        <v>3.0795780267902-592.072289728127i</v>
      </c>
      <c r="G1578" s="57" t="str">
        <f t="shared" si="443"/>
        <v>0.999999495778776-0.000710085184728332i</v>
      </c>
      <c r="H1578" s="57" t="str">
        <f t="shared" si="444"/>
        <v>550.643212828767-3.9051113990802i</v>
      </c>
      <c r="I1578" s="57" t="str">
        <f t="shared" si="445"/>
        <v>-4.1730620547921-2207.40381266748i</v>
      </c>
      <c r="K1578" s="57" t="str">
        <f t="shared" si="446"/>
        <v>0.00907983322107367-0.000307556221684114i</v>
      </c>
      <c r="L1578" s="57" t="str">
        <f t="shared" si="447"/>
        <v>0.00075-1.97159344287109i</v>
      </c>
      <c r="M1578" s="57" t="str">
        <f t="shared" si="448"/>
        <v>0.00075-0.310650227343135i</v>
      </c>
      <c r="N1578" s="57">
        <f t="shared" si="449"/>
        <v>94.408951608703447</v>
      </c>
      <c r="O1578" s="57">
        <f t="shared" si="450"/>
        <v>33.413960849031952</v>
      </c>
      <c r="P1578" s="371">
        <f t="shared" si="451"/>
        <v>33.413960849031952</v>
      </c>
      <c r="Q1578" s="371">
        <f t="shared" si="452"/>
        <v>-85.591048391296553</v>
      </c>
      <c r="R1578" s="12">
        <f t="shared" si="453"/>
        <v>94.408951608703447</v>
      </c>
      <c r="S1578" s="57">
        <f t="shared" si="454"/>
        <v>0.33635007187411742</v>
      </c>
      <c r="T1578" s="12">
        <f t="shared" si="437"/>
        <v>33.413960849031952</v>
      </c>
    </row>
    <row r="1579" spans="1:20" x14ac:dyDescent="0.3">
      <c r="A1579" s="57">
        <f t="shared" si="438"/>
        <v>2121.3805590209918</v>
      </c>
      <c r="B1579" s="12">
        <f t="shared" si="455"/>
        <v>337.62820214723905</v>
      </c>
      <c r="C1579" s="57" t="str">
        <f t="shared" si="439"/>
        <v>3.60145708250793-46.534180811699i</v>
      </c>
      <c r="D1579" s="57" t="str">
        <f t="shared" si="440"/>
        <v>3.47083034363982-31.4292972886548i</v>
      </c>
      <c r="E1579" s="57" t="str">
        <f t="shared" si="441"/>
        <v>162.471403305861+0.201560839016186i</v>
      </c>
      <c r="F1579" s="57" t="str">
        <f t="shared" si="442"/>
        <v>3.07957801496658-589.83094877376i</v>
      </c>
      <c r="G1579" s="57" t="str">
        <f t="shared" si="443"/>
        <v>0.999999491939416-0.000712783505693665i</v>
      </c>
      <c r="H1579" s="57" t="str">
        <f t="shared" si="444"/>
        <v>550.648106737199-3.92020674359945i</v>
      </c>
      <c r="I1579" s="57" t="str">
        <f t="shared" si="445"/>
        <v>-4.17398250838027-2199.06766082381i</v>
      </c>
      <c r="K1579" s="57" t="str">
        <f t="shared" si="446"/>
        <v>0.00907974899467585-0.000308721889453367i</v>
      </c>
      <c r="L1579" s="57" t="str">
        <f t="shared" si="447"/>
        <v>0.00075-1.96412974982177i</v>
      </c>
      <c r="M1579" s="57" t="str">
        <f t="shared" si="448"/>
        <v>0.00075-0.309474225287044i</v>
      </c>
      <c r="N1579" s="57">
        <f t="shared" si="449"/>
        <v>94.425516183404952</v>
      </c>
      <c r="O1579" s="57">
        <f t="shared" si="450"/>
        <v>33.38137723415165</v>
      </c>
      <c r="P1579" s="371">
        <f t="shared" si="451"/>
        <v>33.38137723415165</v>
      </c>
      <c r="Q1579" s="371">
        <f t="shared" si="452"/>
        <v>-85.574483816595048</v>
      </c>
      <c r="R1579" s="12">
        <f t="shared" si="453"/>
        <v>94.425516183404952</v>
      </c>
      <c r="S1579" s="57">
        <f t="shared" si="454"/>
        <v>0.33762820214723904</v>
      </c>
      <c r="T1579" s="12">
        <f t="shared" si="437"/>
        <v>33.38137723415165</v>
      </c>
    </row>
    <row r="1580" spans="1:20" x14ac:dyDescent="0.3">
      <c r="A1580" s="57">
        <f t="shared" si="438"/>
        <v>2129.4418051452717</v>
      </c>
      <c r="B1580" s="12">
        <f t="shared" si="455"/>
        <v>338.91118931539859</v>
      </c>
      <c r="C1580" s="57" t="str">
        <f t="shared" si="439"/>
        <v>3.60142526757311-46.3589142610429i</v>
      </c>
      <c r="D1580" s="57" t="str">
        <f t="shared" si="440"/>
        <v>3.47083032087501-31.3103425154058i</v>
      </c>
      <c r="E1580" s="57" t="str">
        <f t="shared" si="441"/>
        <v>162.471417544791+0.202327380467225i</v>
      </c>
      <c r="F1580" s="57" t="str">
        <f t="shared" si="442"/>
        <v>3.07957800305294-587.598092735612i</v>
      </c>
      <c r="G1580" s="57" t="str">
        <f t="shared" si="443"/>
        <v>0.999999488070821-0.00071549208024735i</v>
      </c>
      <c r="H1580" s="57" t="str">
        <f t="shared" si="444"/>
        <v>550.653037851734-3.93536238233744i</v>
      </c>
      <c r="I1580" s="57" t="str">
        <f t="shared" si="445"/>
        <v>-4.17490998513847-2190.76314315734i</v>
      </c>
      <c r="K1580" s="57" t="str">
        <f t="shared" si="446"/>
        <v>0.00907966412862268-0.000309891951966112i</v>
      </c>
      <c r="L1580" s="57" t="str">
        <f t="shared" si="447"/>
        <v>0.00075-1.9566943114383i</v>
      </c>
      <c r="M1580" s="57" t="str">
        <f t="shared" si="448"/>
        <v>0.00075-0.308302675121581i</v>
      </c>
      <c r="N1580" s="57">
        <f t="shared" si="449"/>
        <v>94.442141557729329</v>
      </c>
      <c r="O1580" s="57">
        <f t="shared" si="450"/>
        <v>33.348796324880247</v>
      </c>
      <c r="P1580" s="371">
        <f t="shared" si="451"/>
        <v>33.348796324880247</v>
      </c>
      <c r="Q1580" s="371">
        <f t="shared" si="452"/>
        <v>-85.557858442270671</v>
      </c>
      <c r="R1580" s="12">
        <f t="shared" si="453"/>
        <v>94.442141557729329</v>
      </c>
      <c r="S1580" s="57">
        <f t="shared" si="454"/>
        <v>0.3389111893153986</v>
      </c>
      <c r="T1580" s="12">
        <f t="shared" ref="T1580:T1643" si="456">P1580</f>
        <v>33.348796324880247</v>
      </c>
    </row>
    <row r="1581" spans="1:20" x14ac:dyDescent="0.3">
      <c r="A1581" s="57">
        <f t="shared" ref="A1581:A1644" si="457">2*PI()*B1581</f>
        <v>2137.5336840048235</v>
      </c>
      <c r="B1581" s="12">
        <f t="shared" si="455"/>
        <v>340.1990518347971</v>
      </c>
      <c r="C1581" s="57" t="str">
        <f t="shared" ref="C1581:C1644" si="458">IMPRODUCT(D1581,E1581,$C$40,,K1581,$C$41)</f>
        <v>3.60139321104095-46.1843145811815i</v>
      </c>
      <c r="D1581" s="57" t="str">
        <f t="shared" ref="D1581:D1644" si="459">IMDIV(IMPRODUCT($C$37,$C$38,COMPLEX(1,A1581/$C$38)),IMSUM(-1*A1581*A1581/$C$39,COMPLEX(0,1*A1581)))</f>
        <v>3.47083029793683-31.1918381519453i</v>
      </c>
      <c r="E1581" s="57" t="str">
        <f t="shared" ref="E1581:E1644" si="460">IMDIV(IMPRODUCT(IMSUM(F1581,G1581),$C$29,H1581),IMSUM(1,I1581))</f>
        <v>162.471431892565+0.203096841743421i</v>
      </c>
      <c r="F1581" s="57" t="str">
        <f t="shared" ref="F1581:F1644" si="461">IMDIV(IMPRODUCT($C$14,$C$15,COMPLEX(1,A1581/$C$15)),IMSUM(-1*A1581*A1581/$C$16,COMPLEX(0,A1581)))</f>
        <v>3.07957799104858-585.373689493299i</v>
      </c>
      <c r="G1581" s="57" t="str">
        <f t="shared" ref="G1581:G1644" si="462">IMDIV(1,COMPLEX(1,A1581*$C$9*$C$10))</f>
        <v>0.999999484172769-0.000718210947352666i</v>
      </c>
      <c r="H1581" s="57" t="str">
        <f t="shared" ref="H1581:H1644" si="463">IMDIV($C$3,IMSUM(K1581,COMPLEX(0,$C$28*A1581)))</f>
        <v>550.658006454767-3.95057857802567i</v>
      </c>
      <c r="I1581" s="57" t="str">
        <f t="shared" ref="I1581:I1644" si="464">IMPRODUCT(F1581,$C$29,H1581,$C$31)</f>
        <v>-4.17584453876208-2182.49014020302i</v>
      </c>
      <c r="K1581" s="57" t="str">
        <f t="shared" ref="K1581:K1644" si="465">IF($C$26&lt;=0,IMDIV(1,IMSUM(IMDIV(1,L1581),1/$C$18)),IMDIV(1,IMSUM(IMDIV(1,L1581),1/$C$18,IMDIV(1,M1581))))</f>
        <v>0.00907957861806939-0.000311066425525389i</v>
      </c>
      <c r="L1581" s="57" t="str">
        <f t="shared" ref="L1581:L1644" si="466">IMSUM($C$21/$C$22,IMDIV(1,COMPLEX(0,$C$20*$C$22*A1581)))</f>
        <v>0.00075-1.94928702075942i</v>
      </c>
      <c r="M1581" s="57" t="str">
        <f t="shared" ref="M1581:M1644" si="467">IMSUM($C$25/$C$26,IMDIV(1,COMPLEX(0,$C$24*$C$26*A1581)))</f>
        <v>0.00075-0.307135559993606i</v>
      </c>
      <c r="N1581" s="57">
        <f t="shared" ref="N1581:N1644" si="468">ABS(R1581)</f>
        <v>94.458827938578551</v>
      </c>
      <c r="O1581" s="57">
        <f t="shared" ref="O1581:O1644" si="469">ABS(P1581)</f>
        <v>33.316218141257913</v>
      </c>
      <c r="P1581" s="371">
        <f t="shared" ref="P1581:P1644" si="470">20*LOG10(IMABS(C1581))</f>
        <v>33.316218141257913</v>
      </c>
      <c r="Q1581" s="371">
        <f t="shared" ref="Q1581:Q1644" si="471">IMARGUMENT(C1581)*180/PI()</f>
        <v>-85.541172061421449</v>
      </c>
      <c r="R1581" s="12">
        <f t="shared" ref="R1581:R1644" si="472">IF(Q1581&lt;0,Q1581+180,Q1581-180)</f>
        <v>94.458827938578551</v>
      </c>
      <c r="S1581" s="57">
        <f t="shared" ref="S1581:S1644" si="473">B1581/1000</f>
        <v>0.34019905183479709</v>
      </c>
      <c r="T1581" s="12">
        <f t="shared" si="456"/>
        <v>33.316218141257913</v>
      </c>
    </row>
    <row r="1582" spans="1:20" x14ac:dyDescent="0.3">
      <c r="A1582" s="57">
        <f t="shared" si="457"/>
        <v>2145.6563120040423</v>
      </c>
      <c r="B1582" s="12">
        <f t="shared" ref="B1582:B1645" si="474">B1581*(1+B$42)</f>
        <v>341.49180823176937</v>
      </c>
      <c r="C1582" s="57" t="str">
        <f t="shared" si="458"/>
        <v>3.60136091108187-46.0103792602366i</v>
      </c>
      <c r="D1582" s="57" t="str">
        <f t="shared" si="459"/>
        <v>3.470830274824-31.0737824935481i</v>
      </c>
      <c r="E1582" s="57" t="str">
        <f t="shared" si="460"/>
        <v>162.47144635002+0.203869234019539i</v>
      </c>
      <c r="F1582" s="57" t="str">
        <f t="shared" si="461"/>
        <v>3.07957797895281-583.157707048032i</v>
      </c>
      <c r="G1582" s="57" t="str">
        <f t="shared" si="462"/>
        <v>0.999999480245035-0.000720940146120943i</v>
      </c>
      <c r="H1582" s="57" t="str">
        <f t="shared" si="463"/>
        <v>550.663012830854-3.96585559478111i</v>
      </c>
      <c r="I1582" s="57" t="str">
        <f t="shared" si="464"/>
        <v>-4.17678622336304-2174.24853294922i</v>
      </c>
      <c r="K1582" s="57" t="str">
        <f t="shared" si="465"/>
        <v>0.00907949245813434-0.000312245326491653i</v>
      </c>
      <c r="L1582" s="57" t="str">
        <f t="shared" si="466"/>
        <v>0.00075-1.94190777122875i</v>
      </c>
      <c r="M1582" s="57" t="str">
        <f t="shared" si="467"/>
        <v>0.00075-0.305972863113773i</v>
      </c>
      <c r="N1582" s="57">
        <f t="shared" si="468"/>
        <v>94.475575533372847</v>
      </c>
      <c r="O1582" s="57">
        <f t="shared" si="469"/>
        <v>33.283642703468786</v>
      </c>
      <c r="P1582" s="371">
        <f t="shared" si="470"/>
        <v>33.283642703468786</v>
      </c>
      <c r="Q1582" s="371">
        <f t="shared" si="471"/>
        <v>-85.524424466627153</v>
      </c>
      <c r="R1582" s="12">
        <f t="shared" si="472"/>
        <v>94.475575533372847</v>
      </c>
      <c r="S1582" s="57">
        <f t="shared" si="473"/>
        <v>0.34149180823176939</v>
      </c>
      <c r="T1582" s="12">
        <f t="shared" si="456"/>
        <v>33.283642703468786</v>
      </c>
    </row>
    <row r="1583" spans="1:20" x14ac:dyDescent="0.3">
      <c r="A1583" s="57">
        <f t="shared" si="457"/>
        <v>2153.8098059896574</v>
      </c>
      <c r="B1583" s="12">
        <f t="shared" si="474"/>
        <v>342.7894771030501</v>
      </c>
      <c r="C1583" s="57" t="str">
        <f t="shared" si="458"/>
        <v>3.60132836585248-45.8371057958858i</v>
      </c>
      <c r="D1583" s="57" t="str">
        <f t="shared" si="459"/>
        <v>3.47083025153519-30.9561738419439i</v>
      </c>
      <c r="E1583" s="57" t="str">
        <f t="shared" si="460"/>
        <v>162.471460917997+0.204644568513718i</v>
      </c>
      <c r="F1583" s="57" t="str">
        <f t="shared" si="461"/>
        <v>3.07957796676493-580.950113522161i</v>
      </c>
      <c r="G1583" s="57" t="str">
        <f t="shared" si="462"/>
        <v>0.999999476287394-0.000723679715812137i</v>
      </c>
      <c r="H1583" s="57" t="str">
        <f t="shared" si="463"/>
        <v>550.668057266682-3.98119369811362i</v>
      </c>
      <c r="I1583" s="57" t="str">
        <f t="shared" si="464"/>
        <v>-4.17773509346502-2166.03820283584i</v>
      </c>
      <c r="K1583" s="57" t="str">
        <f t="shared" si="465"/>
        <v>0.00907940564389944-0.000313428671282971i</v>
      </c>
      <c r="L1583" s="57" t="str">
        <f t="shared" si="466"/>
        <v>0.00075-1.93455645669331i</v>
      </c>
      <c r="M1583" s="57" t="str">
        <f t="shared" si="467"/>
        <v>0.00075-0.304814567756299i</v>
      </c>
      <c r="N1583" s="57">
        <f t="shared" si="468"/>
        <v>94.492384550049238</v>
      </c>
      <c r="O1583" s="57">
        <f t="shared" si="469"/>
        <v>33.25107003184236</v>
      </c>
      <c r="P1583" s="371">
        <f t="shared" si="470"/>
        <v>33.25107003184236</v>
      </c>
      <c r="Q1583" s="371">
        <f t="shared" si="471"/>
        <v>-85.507615449950762</v>
      </c>
      <c r="R1583" s="12">
        <f t="shared" si="472"/>
        <v>94.492384550049238</v>
      </c>
      <c r="S1583" s="57">
        <f t="shared" si="473"/>
        <v>0.34278947710305008</v>
      </c>
      <c r="T1583" s="12">
        <f t="shared" si="456"/>
        <v>33.25107003184236</v>
      </c>
    </row>
    <row r="1584" spans="1:20" x14ac:dyDescent="0.3">
      <c r="A1584" s="57">
        <f t="shared" si="457"/>
        <v>2161.9942832524184</v>
      </c>
      <c r="B1584" s="12">
        <f t="shared" si="474"/>
        <v>344.09207711604171</v>
      </c>
      <c r="C1584" s="57" t="str">
        <f t="shared" si="458"/>
        <v>3.60129557349551-45.6644916953256i</v>
      </c>
      <c r="D1584" s="57" t="str">
        <f t="shared" si="459"/>
        <v>3.47083022806905-30.8390105052929i</v>
      </c>
      <c r="E1584" s="57" t="str">
        <f t="shared" si="460"/>
        <v>162.471475597345+0.205422856487633i</v>
      </c>
      <c r="F1584" s="57" t="str">
        <f t="shared" si="461"/>
        <v>3.07957795448426-578.750877158713i</v>
      </c>
      <c r="G1584" s="57" t="str">
        <f t="shared" si="462"/>
        <v>0.999999472299619-0.000726429695835383i</v>
      </c>
      <c r="H1584" s="57" t="str">
        <f t="shared" si="463"/>
        <v>550.673140051115-3.99659315493714i</v>
      </c>
      <c r="I1584" s="57" t="str">
        <f t="shared" si="464"/>
        <v>-4.17869120401149-2157.85903175274i</v>
      </c>
      <c r="K1584" s="57" t="str">
        <f t="shared" si="465"/>
        <v>0.00907931817040943-0.000314616476375168i</v>
      </c>
      <c r="L1584" s="57" t="str">
        <f t="shared" si="466"/>
        <v>0.00075-1.92723297140199i</v>
      </c>
      <c r="M1584" s="57" t="str">
        <f t="shared" si="467"/>
        <v>0.00075-0.303660657258717i</v>
      </c>
      <c r="N1584" s="57">
        <f t="shared" si="468"/>
        <v>94.509255197060739</v>
      </c>
      <c r="O1584" s="57">
        <f t="shared" si="469"/>
        <v>33.218500146854282</v>
      </c>
      <c r="P1584" s="371">
        <f t="shared" si="470"/>
        <v>33.218500146854282</v>
      </c>
      <c r="Q1584" s="371">
        <f t="shared" si="471"/>
        <v>-85.490744802939261</v>
      </c>
      <c r="R1584" s="12">
        <f t="shared" si="472"/>
        <v>94.509255197060739</v>
      </c>
      <c r="S1584" s="57">
        <f t="shared" si="473"/>
        <v>0.34409207711604173</v>
      </c>
      <c r="T1584" s="12">
        <f t="shared" si="456"/>
        <v>33.218500146854282</v>
      </c>
    </row>
    <row r="1585" spans="1:20" x14ac:dyDescent="0.3">
      <c r="A1585" s="57">
        <f t="shared" si="457"/>
        <v>2170.2098615287778</v>
      </c>
      <c r="B1585" s="12">
        <f t="shared" si="474"/>
        <v>345.39962700908268</v>
      </c>
      <c r="C1585" s="57" t="str">
        <f t="shared" si="458"/>
        <v>3.60126253213961-45.4925344752334i</v>
      </c>
      <c r="D1585" s="57" t="str">
        <f t="shared" si="459"/>
        <v>3.47083020442422-30.7222907981611i</v>
      </c>
      <c r="E1585" s="57" t="str">
        <f t="shared" si="460"/>
        <v>162.471490388918+0.206204109246674i</v>
      </c>
      <c r="F1585" s="57" t="str">
        <f t="shared" si="461"/>
        <v>3.07957794211007-576.559966320933i</v>
      </c>
      <c r="G1585" s="57" t="str">
        <f t="shared" si="462"/>
        <v>0.999999468281478-0.000729190125749567i</v>
      </c>
      <c r="H1585" s="57" t="str">
        <f t="shared" si="463"/>
        <v>550.678261475212-4.01205423357993i</v>
      </c>
      <c r="I1585" s="57" t="str">
        <f t="shared" si="464"/>
        <v>-4.17965461037043-2149.71090203802i</v>
      </c>
      <c r="K1585" s="57" t="str">
        <f t="shared" si="465"/>
        <v>0.00907923003267156-0.000315808758301993i</v>
      </c>
      <c r="L1585" s="57" t="str">
        <f t="shared" si="466"/>
        <v>0.00075-1.91993721000397i</v>
      </c>
      <c r="M1585" s="57" t="str">
        <f t="shared" si="467"/>
        <v>0.00075-0.302511115021635i</v>
      </c>
      <c r="N1585" s="57">
        <f t="shared" si="468"/>
        <v>94.526187683375284</v>
      </c>
      <c r="O1585" s="57">
        <f t="shared" si="469"/>
        <v>33.185933069126946</v>
      </c>
      <c r="P1585" s="371">
        <f t="shared" si="470"/>
        <v>33.185933069126946</v>
      </c>
      <c r="Q1585" s="371">
        <f t="shared" si="471"/>
        <v>-85.473812316624716</v>
      </c>
      <c r="R1585" s="12">
        <f t="shared" si="472"/>
        <v>94.526187683375284</v>
      </c>
      <c r="S1585" s="57">
        <f t="shared" si="473"/>
        <v>0.34539962700908267</v>
      </c>
      <c r="T1585" s="12">
        <f t="shared" si="456"/>
        <v>33.185933069126946</v>
      </c>
    </row>
    <row r="1586" spans="1:20" x14ac:dyDescent="0.3">
      <c r="A1586" s="57">
        <f t="shared" si="457"/>
        <v>2178.456659002587</v>
      </c>
      <c r="B1586" s="12">
        <f t="shared" si="474"/>
        <v>346.71214559171722</v>
      </c>
      <c r="C1586" s="57" t="str">
        <f t="shared" si="458"/>
        <v>3.60122923989944-45.3212316617349i</v>
      </c>
      <c r="D1586" s="57" t="str">
        <f t="shared" si="459"/>
        <v>3.47083018059935-30.6060130414963i</v>
      </c>
      <c r="E1586" s="57" t="str">
        <f t="shared" si="460"/>
        <v>162.471505293577+0.206988338140134i</v>
      </c>
      <c r="F1586" s="57" t="str">
        <f t="shared" si="461"/>
        <v>3.07957792964167-574.377349491834i</v>
      </c>
      <c r="G1586" s="57" t="str">
        <f t="shared" si="462"/>
        <v>0.999999464232741-0.000731961045263896i</v>
      </c>
      <c r="H1586" s="57" t="str">
        <f t="shared" si="463"/>
        <v>550.683421832226-4.0275772037933i</v>
      </c>
      <c r="I1586" s="57" t="str">
        <f t="shared" si="464"/>
        <v>-4.18062536833298-2141.59369647626i</v>
      </c>
      <c r="K1586" s="57" t="str">
        <f t="shared" si="465"/>
        <v>0.00907914122565564-0.000317005533655301i</v>
      </c>
      <c r="L1586" s="57" t="str">
        <f t="shared" si="466"/>
        <v>0.00075-1.91266906754729i</v>
      </c>
      <c r="M1586" s="57" t="str">
        <f t="shared" si="467"/>
        <v>0.00075-0.301365924508502i</v>
      </c>
      <c r="N1586" s="57">
        <f t="shared" si="468"/>
        <v>94.543182218474826</v>
      </c>
      <c r="O1586" s="57">
        <f t="shared" si="469"/>
        <v>33.153368819431066</v>
      </c>
      <c r="P1586" s="371">
        <f t="shared" si="470"/>
        <v>33.153368819431066</v>
      </c>
      <c r="Q1586" s="371">
        <f t="shared" si="471"/>
        <v>-85.456817781525174</v>
      </c>
      <c r="R1586" s="12">
        <f t="shared" si="472"/>
        <v>94.543182218474826</v>
      </c>
      <c r="S1586" s="57">
        <f t="shared" si="473"/>
        <v>0.3467121455917172</v>
      </c>
      <c r="T1586" s="12">
        <f t="shared" si="456"/>
        <v>33.153368819431066</v>
      </c>
    </row>
    <row r="1587" spans="1:20" x14ac:dyDescent="0.3">
      <c r="A1587" s="57">
        <f t="shared" si="457"/>
        <v>2186.7347943067971</v>
      </c>
      <c r="B1587" s="12">
        <f t="shared" si="474"/>
        <v>348.02965174496575</v>
      </c>
      <c r="C1587" s="57" t="str">
        <f t="shared" si="458"/>
        <v>3.60119569487551-45.1505807903684i</v>
      </c>
      <c r="D1587" s="57" t="str">
        <f t="shared" si="459"/>
        <v>3.47083015659307-30.4901755626039i</v>
      </c>
      <c r="E1587" s="57" t="str">
        <f t="shared" si="460"/>
        <v>162.471520312192+0.207775554561374i</v>
      </c>
      <c r="F1587" s="57" t="str">
        <f t="shared" si="461"/>
        <v>3.07957791707832-572.202995273739i</v>
      </c>
      <c r="G1587" s="57" t="str">
        <f t="shared" si="462"/>
        <v>0.999999460153176-0.000734742494238468i</v>
      </c>
      <c r="H1587" s="57" t="str">
        <f t="shared" si="463"/>
        <v>550.688621417617-4.04316233676163i</v>
      </c>
      <c r="I1587" s="57" t="str">
        <f t="shared" si="464"/>
        <v>-4.18160353411687-2133.50729829685i</v>
      </c>
      <c r="K1587" s="57" t="str">
        <f t="shared" si="465"/>
        <v>0.00907905174429372-0.00031820681908522i</v>
      </c>
      <c r="L1587" s="57" t="str">
        <f t="shared" si="466"/>
        <v>0.00075-1.90542843947728i</v>
      </c>
      <c r="M1587" s="57" t="str">
        <f t="shared" si="467"/>
        <v>0.00075-0.30022506924537i</v>
      </c>
      <c r="N1587" s="57">
        <f t="shared" si="468"/>
        <v>94.560239012353918</v>
      </c>
      <c r="O1587" s="57">
        <f t="shared" si="469"/>
        <v>33.120807418686702</v>
      </c>
      <c r="P1587" s="371">
        <f t="shared" si="470"/>
        <v>33.120807418686702</v>
      </c>
      <c r="Q1587" s="371">
        <f t="shared" si="471"/>
        <v>-85.439760987646082</v>
      </c>
      <c r="R1587" s="12">
        <f t="shared" si="472"/>
        <v>94.560239012353918</v>
      </c>
      <c r="S1587" s="57">
        <f t="shared" si="473"/>
        <v>0.34802965174496575</v>
      </c>
      <c r="T1587" s="12">
        <f t="shared" si="456"/>
        <v>33.120807418686702</v>
      </c>
    </row>
    <row r="1588" spans="1:20" x14ac:dyDescent="0.3">
      <c r="A1588" s="57">
        <f t="shared" si="457"/>
        <v>2195.0443865251627</v>
      </c>
      <c r="B1588" s="12">
        <f t="shared" si="474"/>
        <v>349.35216442159663</v>
      </c>
      <c r="C1588" s="57" t="str">
        <f t="shared" si="458"/>
        <v>3.60116189515393-44.9805794060467i</v>
      </c>
      <c r="D1588" s="57" t="str">
        <f t="shared" si="459"/>
        <v>3.470830132404-30.374776695123i</v>
      </c>
      <c r="E1588" s="57" t="str">
        <f t="shared" si="460"/>
        <v>162.471535445637+0.208565769948i</v>
      </c>
      <c r="F1588" s="57" t="str">
        <f t="shared" si="461"/>
        <v>3.07957790441932-570.036872387836i</v>
      </c>
      <c r="G1588" s="57" t="str">
        <f t="shared" si="462"/>
        <v>0.999999456042547-0.000737534512684841i</v>
      </c>
      <c r="H1588" s="57" t="str">
        <f t="shared" si="463"/>
        <v>550.693860529095-4.05880990511376i</v>
      </c>
      <c r="I1588" s="57" t="str">
        <f t="shared" si="464"/>
        <v>-4.18258916437386-2125.45159117238i</v>
      </c>
      <c r="K1588" s="57" t="str">
        <f t="shared" si="465"/>
        <v>0.00907896158347948-0.000319412631300303i</v>
      </c>
      <c r="L1588" s="57" t="str">
        <f t="shared" si="466"/>
        <v>0.00075-1.89821522163506i</v>
      </c>
      <c r="M1588" s="57" t="str">
        <f t="shared" si="467"/>
        <v>0.00075-0.299088532820651i</v>
      </c>
      <c r="N1588" s="57">
        <f t="shared" si="468"/>
        <v>94.577358275518932</v>
      </c>
      <c r="O1588" s="57">
        <f t="shared" si="469"/>
        <v>33.088248887963672</v>
      </c>
      <c r="P1588" s="371">
        <f t="shared" si="470"/>
        <v>33.088248887963672</v>
      </c>
      <c r="Q1588" s="371">
        <f t="shared" si="471"/>
        <v>-85.422641724481068</v>
      </c>
      <c r="R1588" s="12">
        <f t="shared" si="472"/>
        <v>94.577358275518932</v>
      </c>
      <c r="S1588" s="57">
        <f t="shared" si="473"/>
        <v>0.34935216442159661</v>
      </c>
      <c r="T1588" s="12">
        <f t="shared" si="456"/>
        <v>33.088248887963672</v>
      </c>
    </row>
    <row r="1589" spans="1:20" x14ac:dyDescent="0.3">
      <c r="A1589" s="57">
        <f t="shared" si="457"/>
        <v>2203.3855551939587</v>
      </c>
      <c r="B1589" s="12">
        <f t="shared" si="474"/>
        <v>350.67970264639871</v>
      </c>
      <c r="C1589" s="57" t="str">
        <f t="shared" si="458"/>
        <v>3.6011278388064-44.8112250630226i</v>
      </c>
      <c r="D1589" s="57" t="str">
        <f t="shared" si="459"/>
        <v>3.47083010803074-30.259814779002i</v>
      </c>
      <c r="E1589" s="57" t="str">
        <f t="shared" si="460"/>
        <v>162.471550694792+0.20935899578206i</v>
      </c>
      <c r="F1589" s="57" t="str">
        <f t="shared" si="461"/>
        <v>3.07957789166391-567.878949673714i</v>
      </c>
      <c r="G1589" s="57" t="str">
        <f t="shared" si="462"/>
        <v>0.999999451900618-0.000740337140766618i</v>
      </c>
      <c r="H1589" s="57" t="str">
        <f t="shared" si="463"/>
        <v>550.699139466616-4.07452018293255i</v>
      </c>
      <c r="I1589" s="57" t="str">
        <f t="shared" si="464"/>
        <v>-4.18358231619089-2117.42645921689i</v>
      </c>
      <c r="K1589" s="57" t="str">
        <f t="shared" si="465"/>
        <v>0.00907887073806821-0.000320622987067701i</v>
      </c>
      <c r="L1589" s="57" t="str">
        <f t="shared" si="466"/>
        <v>0.00075-1.89102931025609i</v>
      </c>
      <c r="M1589" s="57" t="str">
        <f t="shared" si="467"/>
        <v>0.00075-0.297956298884888i</v>
      </c>
      <c r="N1589" s="57">
        <f t="shared" si="468"/>
        <v>94.594540218986722</v>
      </c>
      <c r="O1589" s="57">
        <f t="shared" si="469"/>
        <v>33.055693248482818</v>
      </c>
      <c r="P1589" s="371">
        <f t="shared" si="470"/>
        <v>33.055693248482818</v>
      </c>
      <c r="Q1589" s="371">
        <f t="shared" si="471"/>
        <v>-85.405459781013278</v>
      </c>
      <c r="R1589" s="12">
        <f t="shared" si="472"/>
        <v>94.594540218986722</v>
      </c>
      <c r="S1589" s="57">
        <f t="shared" si="473"/>
        <v>0.35067970264639869</v>
      </c>
      <c r="T1589" s="12">
        <f t="shared" si="456"/>
        <v>33.055693248482818</v>
      </c>
    </row>
    <row r="1590" spans="1:20" x14ac:dyDescent="0.3">
      <c r="A1590" s="57">
        <f t="shared" si="457"/>
        <v>2211.7584203036959</v>
      </c>
      <c r="B1590" s="12">
        <f t="shared" si="474"/>
        <v>352.01228551645505</v>
      </c>
      <c r="C1590" s="57" t="str">
        <f t="shared" si="458"/>
        <v>3.60109352389015-44.6425153248557i</v>
      </c>
      <c r="D1590" s="57" t="str">
        <f t="shared" si="459"/>
        <v>3.47083008347187-30.1452881604751i</v>
      </c>
      <c r="E1590" s="57" t="str">
        <f t="shared" si="460"/>
        <v>162.471566060547+0.210155243590198i</v>
      </c>
      <c r="F1590" s="57" t="str">
        <f t="shared" si="461"/>
        <v>3.07957787881138-565.729196088934i</v>
      </c>
      <c r="G1590" s="57" t="str">
        <f t="shared" si="462"/>
        <v>0.99999944772715-0.000743150418800016i</v>
      </c>
      <c r="H1590" s="57" t="str">
        <f t="shared" si="463"/>
        <v>550.704458532407-4.09029344576514i</v>
      </c>
      <c r="I1590" s="57" t="str">
        <f t="shared" si="464"/>
        <v>-4.18458304709302-2109.43178698427i</v>
      </c>
      <c r="K1590" s="57" t="str">
        <f t="shared" si="465"/>
        <v>0.00907877920287646-0.000321837903213335i</v>
      </c>
      <c r="L1590" s="57" t="str">
        <f t="shared" si="466"/>
        <v>0.00075-1.88387060196861i</v>
      </c>
      <c r="M1590" s="57" t="str">
        <f t="shared" si="467"/>
        <v>0.00075-0.296828351150516i</v>
      </c>
      <c r="N1590" s="57">
        <f t="shared" si="468"/>
        <v>94.611785054283359</v>
      </c>
      <c r="O1590" s="57">
        <f t="shared" si="469"/>
        <v>33.023140521617336</v>
      </c>
      <c r="P1590" s="371">
        <f t="shared" si="470"/>
        <v>33.023140521617336</v>
      </c>
      <c r="Q1590" s="371">
        <f t="shared" si="471"/>
        <v>-85.388214945716641</v>
      </c>
      <c r="R1590" s="12">
        <f t="shared" si="472"/>
        <v>94.611785054283359</v>
      </c>
      <c r="S1590" s="57">
        <f t="shared" si="473"/>
        <v>0.35201228551645503</v>
      </c>
      <c r="T1590" s="12">
        <f t="shared" si="456"/>
        <v>33.023140521617336</v>
      </c>
    </row>
    <row r="1591" spans="1:20" x14ac:dyDescent="0.3">
      <c r="A1591" s="57">
        <f t="shared" si="457"/>
        <v>2220.1631023008499</v>
      </c>
      <c r="B1591" s="12">
        <f t="shared" si="474"/>
        <v>353.34993220141757</v>
      </c>
      <c r="C1591" s="57" t="str">
        <f t="shared" si="458"/>
        <v>3.60105894844786-44.4744477643758i</v>
      </c>
      <c r="D1591" s="57" t="str">
        <f t="shared" si="459"/>
        <v>3.47083005872604-30.0311951920387i</v>
      </c>
      <c r="E1591" s="57" t="str">
        <f t="shared" si="460"/>
        <v>162.471581543796+0.210954524943854i</v>
      </c>
      <c r="F1591" s="57" t="str">
        <f t="shared" si="461"/>
        <v>3.079577865861-563.58758070857i</v>
      </c>
      <c r="G1591" s="57" t="str">
        <f t="shared" si="462"/>
        <v>0.999999443521904-0.000745974387254448i</v>
      </c>
      <c r="H1591" s="57" t="str">
        <f t="shared" si="463"/>
        <v>550.709818030972-4.10612997063308i</v>
      </c>
      <c r="I1591" s="57" t="str">
        <f t="shared" si="464"/>
        <v>-4.18559141504594-2101.46745946651i</v>
      </c>
      <c r="K1591" s="57" t="str">
        <f t="shared" si="465"/>
        <v>0.00907868697268188-0.000323057396622068i</v>
      </c>
      <c r="L1591" s="57" t="str">
        <f t="shared" si="466"/>
        <v>0.00075-1.8767389937922i</v>
      </c>
      <c r="M1591" s="57" t="str">
        <f t="shared" si="467"/>
        <v>0.00075-0.295704673391629i</v>
      </c>
      <c r="N1591" s="57">
        <f t="shared" si="468"/>
        <v>94.629092993443038</v>
      </c>
      <c r="O1591" s="57">
        <f t="shared" si="469"/>
        <v>32.990590728893523</v>
      </c>
      <c r="P1591" s="371">
        <f t="shared" si="470"/>
        <v>32.990590728893523</v>
      </c>
      <c r="Q1591" s="371">
        <f t="shared" si="471"/>
        <v>-85.370907006556962</v>
      </c>
      <c r="R1591" s="12">
        <f t="shared" si="472"/>
        <v>94.629092993443038</v>
      </c>
      <c r="S1591" s="57">
        <f t="shared" si="473"/>
        <v>0.35334993220141758</v>
      </c>
      <c r="T1591" s="12">
        <f t="shared" si="456"/>
        <v>32.990590728893523</v>
      </c>
    </row>
    <row r="1592" spans="1:20" x14ac:dyDescent="0.3">
      <c r="A1592" s="57">
        <f t="shared" si="457"/>
        <v>2228.5997220895933</v>
      </c>
      <c r="B1592" s="12">
        <f t="shared" si="474"/>
        <v>354.69266194378298</v>
      </c>
      <c r="C1592" s="57" t="str">
        <f t="shared" si="458"/>
        <v>3.60102411050735-44.3070199636476i</v>
      </c>
      <c r="D1592" s="57" t="str">
        <f t="shared" si="459"/>
        <v>3.47083003379177-29.9175342324269i</v>
      </c>
      <c r="E1592" s="57" t="str">
        <f t="shared" si="460"/>
        <v>162.471597145443+0.211756851459442i</v>
      </c>
      <c r="F1592" s="57" t="str">
        <f t="shared" si="461"/>
        <v>3.079577852812-561.454072724765i</v>
      </c>
      <c r="G1592" s="57" t="str">
        <f t="shared" si="462"/>
        <v>0.999999439284637-0.000748809086753109i</v>
      </c>
      <c r="H1592" s="57" t="str">
        <f t="shared" si="463"/>
        <v>550.715218269127-4.12203003604366i</v>
      </c>
      <c r="I1592" s="57" t="str">
        <f t="shared" si="464"/>
        <v>-4.18660747846212-2093.53336209212i</v>
      </c>
      <c r="K1592" s="57" t="str">
        <f t="shared" si="465"/>
        <v>0.00907859404222263-0.000324281484237854i</v>
      </c>
      <c r="L1592" s="57" t="str">
        <f t="shared" si="466"/>
        <v>0.00075-1.86963438313628i</v>
      </c>
      <c r="M1592" s="57" t="str">
        <f t="shared" si="467"/>
        <v>0.00075-0.294585249443742i</v>
      </c>
      <c r="N1592" s="57">
        <f t="shared" si="468"/>
        <v>94.646464249006698</v>
      </c>
      <c r="O1592" s="57">
        <f t="shared" si="469"/>
        <v>32.958043891991743</v>
      </c>
      <c r="P1592" s="371">
        <f t="shared" si="470"/>
        <v>32.958043891991743</v>
      </c>
      <c r="Q1592" s="371">
        <f t="shared" si="471"/>
        <v>-85.353535750993302</v>
      </c>
      <c r="R1592" s="12">
        <f t="shared" si="472"/>
        <v>94.646464249006698</v>
      </c>
      <c r="S1592" s="57">
        <f t="shared" si="473"/>
        <v>0.35469266194378296</v>
      </c>
      <c r="T1592" s="12">
        <f t="shared" si="456"/>
        <v>32.958043891991743</v>
      </c>
    </row>
    <row r="1593" spans="1:20" x14ac:dyDescent="0.3">
      <c r="A1593" s="57">
        <f t="shared" si="457"/>
        <v>2237.0684010335335</v>
      </c>
      <c r="B1593" s="12">
        <f t="shared" si="474"/>
        <v>356.04049405916936</v>
      </c>
      <c r="C1593" s="57" t="str">
        <f t="shared" si="458"/>
        <v>3.60098900808166-44.1402295139366i</v>
      </c>
      <c r="D1593" s="57" t="str">
        <f t="shared" si="459"/>
        <v>3.47083000866764-29.8043036465887i</v>
      </c>
      <c r="E1593" s="57" t="str">
        <f t="shared" si="460"/>
        <v>162.471612866395+0.21256223479852i</v>
      </c>
      <c r="F1593" s="57" t="str">
        <f t="shared" si="461"/>
        <v>3.07957783966364-559.328641446289i</v>
      </c>
      <c r="G1593" s="57" t="str">
        <f t="shared" si="462"/>
        <v>0.999999435015106-0.000751654558073556i</v>
      </c>
      <c r="H1593" s="57" t="str">
        <f t="shared" si="463"/>
        <v>550.720659556-4.1379939219997i</v>
      </c>
      <c r="I1593" s="57" t="str">
        <f t="shared" si="464"/>
        <v>-4.18763129620125-2085.62938072446i</v>
      </c>
      <c r="K1593" s="57" t="str">
        <f t="shared" si="465"/>
        <v>0.00907850040619745-0.000325510183063927i</v>
      </c>
      <c r="L1593" s="57" t="str">
        <f t="shared" si="466"/>
        <v>0.00075-1.86255666779865i</v>
      </c>
      <c r="M1593" s="57" t="str">
        <f t="shared" si="467"/>
        <v>0.00075-0.293470063203568i</v>
      </c>
      <c r="N1593" s="57">
        <f t="shared" si="468"/>
        <v>94.663899034020702</v>
      </c>
      <c r="O1593" s="57">
        <f t="shared" si="469"/>
        <v>32.925500032747578</v>
      </c>
      <c r="P1593" s="371">
        <f t="shared" si="470"/>
        <v>32.925500032747578</v>
      </c>
      <c r="Q1593" s="371">
        <f t="shared" si="471"/>
        <v>-85.336100965979298</v>
      </c>
      <c r="R1593" s="12">
        <f t="shared" si="472"/>
        <v>94.663899034020702</v>
      </c>
      <c r="S1593" s="57">
        <f t="shared" si="473"/>
        <v>0.35604049405916938</v>
      </c>
      <c r="T1593" s="12">
        <f t="shared" si="456"/>
        <v>32.925500032747578</v>
      </c>
    </row>
    <row r="1594" spans="1:20" x14ac:dyDescent="0.3">
      <c r="A1594" s="57">
        <f t="shared" si="457"/>
        <v>2245.5692609574612</v>
      </c>
      <c r="B1594" s="12">
        <f t="shared" si="474"/>
        <v>357.39344793659421</v>
      </c>
      <c r="C1594" s="57" t="str">
        <f t="shared" si="458"/>
        <v>3.60095363916882-43.9740740156733i</v>
      </c>
      <c r="D1594" s="57" t="str">
        <f t="shared" si="459"/>
        <v>3.47082998335218-29.691501805664i</v>
      </c>
      <c r="E1594" s="57" t="str">
        <f t="shared" si="460"/>
        <v>162.47162870757+0.213370686667989i</v>
      </c>
      <c r="F1594" s="57" t="str">
        <f t="shared" si="461"/>
        <v>3.07957782641516-557.211256298099i</v>
      </c>
      <c r="G1594" s="57" t="str">
        <f t="shared" si="462"/>
        <v>0.999999430713065-0.000754510842148298i</v>
      </c>
      <c r="H1594" s="57" t="str">
        <f t="shared" si="463"/>
        <v>550.726142203072-4.154021910012i</v>
      </c>
      <c r="I1594" s="57" t="str">
        <f t="shared" si="464"/>
        <v>-4.18866292757999-2077.75540166011i</v>
      </c>
      <c r="K1594" s="57" t="str">
        <f t="shared" si="465"/>
        <v>0.00907840605926486-0.000326743510162935i</v>
      </c>
      <c r="L1594" s="57" t="str">
        <f t="shared" si="466"/>
        <v>0.00075-1.85550574596398i</v>
      </c>
      <c r="M1594" s="57" t="str">
        <f t="shared" si="467"/>
        <v>0.00075-0.292359098628779i</v>
      </c>
      <c r="N1594" s="57">
        <f t="shared" si="468"/>
        <v>94.681397562035599</v>
      </c>
      <c r="O1594" s="57">
        <f t="shared" si="469"/>
        <v>32.89295917315264</v>
      </c>
      <c r="P1594" s="371">
        <f t="shared" si="470"/>
        <v>32.89295917315264</v>
      </c>
      <c r="Q1594" s="371">
        <f t="shared" si="471"/>
        <v>-85.318602437964401</v>
      </c>
      <c r="R1594" s="12">
        <f t="shared" si="472"/>
        <v>94.681397562035599</v>
      </c>
      <c r="S1594" s="57">
        <f t="shared" si="473"/>
        <v>0.35739344793659422</v>
      </c>
      <c r="T1594" s="12">
        <f t="shared" si="456"/>
        <v>32.89295917315264</v>
      </c>
    </row>
    <row r="1595" spans="1:20" x14ac:dyDescent="0.3">
      <c r="A1595" s="57">
        <f t="shared" si="457"/>
        <v>2254.1024241490995</v>
      </c>
      <c r="B1595" s="12">
        <f t="shared" si="474"/>
        <v>358.75154303875325</v>
      </c>
      <c r="C1595" s="57" t="str">
        <f t="shared" si="458"/>
        <v>3.60091800175197-43.8085510784219i</v>
      </c>
      <c r="D1595" s="57" t="str">
        <f t="shared" si="459"/>
        <v>3.47082995784398-29.5791270869607i</v>
      </c>
      <c r="E1595" s="57" t="str">
        <f t="shared" si="460"/>
        <v>162.471644669891+0.214182218820272i</v>
      </c>
      <c r="F1595" s="57" t="str">
        <f t="shared" si="461"/>
        <v>3.0795778130658-555.1018868209i</v>
      </c>
      <c r="G1595" s="57" t="str">
        <f t="shared" si="462"/>
        <v>0.999999426378266-0.000757377980065378i</v>
      </c>
      <c r="H1595" s="57" t="str">
        <f t="shared" si="463"/>
        <v>550.731666524152-4.17011428310639i</v>
      </c>
      <c r="I1595" s="57" t="str">
        <f t="shared" si="464"/>
        <v>-4.18970243236205-2069.91131162717i</v>
      </c>
      <c r="K1595" s="57" t="str">
        <f t="shared" si="465"/>
        <v>0.00907831099604367-0.000327981482657166i</v>
      </c>
      <c r="L1595" s="57" t="str">
        <f t="shared" si="466"/>
        <v>0.00075-1.84848151620241i</v>
      </c>
      <c r="M1595" s="57" t="str">
        <f t="shared" si="467"/>
        <v>0.00075-0.291252339737775i</v>
      </c>
      <c r="N1595" s="57">
        <f t="shared" si="468"/>
        <v>94.698960047104563</v>
      </c>
      <c r="O1595" s="57">
        <f t="shared" si="469"/>
        <v>32.860421335356271</v>
      </c>
      <c r="P1595" s="371">
        <f t="shared" si="470"/>
        <v>32.860421335356271</v>
      </c>
      <c r="Q1595" s="371">
        <f t="shared" si="471"/>
        <v>-85.301039952895437</v>
      </c>
      <c r="R1595" s="12">
        <f t="shared" si="472"/>
        <v>94.698960047104563</v>
      </c>
      <c r="S1595" s="57">
        <f t="shared" si="473"/>
        <v>0.35875154303875323</v>
      </c>
      <c r="T1595" s="12">
        <f t="shared" si="456"/>
        <v>32.860421335356271</v>
      </c>
    </row>
    <row r="1596" spans="1:20" x14ac:dyDescent="0.3">
      <c r="A1596" s="57">
        <f t="shared" si="457"/>
        <v>2262.6680133608661</v>
      </c>
      <c r="B1596" s="12">
        <f t="shared" si="474"/>
        <v>360.11479890230055</v>
      </c>
      <c r="C1596" s="57" t="str">
        <f t="shared" si="458"/>
        <v>3.6008820937988-43.6436583208402i</v>
      </c>
      <c r="D1596" s="57" t="str">
        <f t="shared" si="459"/>
        <v>3.47082993214151-29.4671778739305i</v>
      </c>
      <c r="E1596" s="57" t="str">
        <f t="shared" si="460"/>
        <v>162.471660754286+0.214996843053483i</v>
      </c>
      <c r="F1596" s="57" t="str">
        <f t="shared" si="461"/>
        <v>3.07957779961479-553.000502670704i</v>
      </c>
      <c r="G1596" s="57" t="str">
        <f t="shared" si="462"/>
        <v>0.999999422010461-0.000760256013068974i</v>
      </c>
      <c r="H1596" s="57" t="str">
        <f t="shared" si="463"/>
        <v>550.737232835449-4.1862713258395i</v>
      </c>
      <c r="I1596" s="57" t="str">
        <f t="shared" si="464"/>
        <v>-4.1907498707789-2062.09699778376i</v>
      </c>
      <c r="K1596" s="57" t="str">
        <f t="shared" si="465"/>
        <v>0.00907821521111174-0.000329224117728642i</v>
      </c>
      <c r="L1596" s="57" t="str">
        <f t="shared" si="466"/>
        <v>0.00075-1.84148387746804i</v>
      </c>
      <c r="M1596" s="57" t="str">
        <f t="shared" si="467"/>
        <v>0.00075-0.29014977060946i</v>
      </c>
      <c r="N1596" s="57">
        <f t="shared" si="468"/>
        <v>94.716586703782042</v>
      </c>
      <c r="O1596" s="57">
        <f t="shared" si="469"/>
        <v>32.827886541665457</v>
      </c>
      <c r="P1596" s="371">
        <f t="shared" si="470"/>
        <v>32.827886541665457</v>
      </c>
      <c r="Q1596" s="371">
        <f t="shared" si="471"/>
        <v>-85.283413296217958</v>
      </c>
      <c r="R1596" s="12">
        <f t="shared" si="472"/>
        <v>94.716586703782042</v>
      </c>
      <c r="S1596" s="57">
        <f t="shared" si="473"/>
        <v>0.36011479890230053</v>
      </c>
      <c r="T1596" s="12">
        <f t="shared" si="456"/>
        <v>32.827886541665457</v>
      </c>
    </row>
    <row r="1597" spans="1:20" x14ac:dyDescent="0.3">
      <c r="A1597" s="57">
        <f t="shared" si="457"/>
        <v>2271.2661518116374</v>
      </c>
      <c r="B1597" s="12">
        <f t="shared" si="474"/>
        <v>361.48323513812932</v>
      </c>
      <c r="C1597" s="57" t="str">
        <f t="shared" si="458"/>
        <v>3.60084591326209-43.4793933706521i</v>
      </c>
      <c r="D1597" s="57" t="str">
        <f t="shared" si="459"/>
        <v>3.47082990624338-29.3556525561465i</v>
      </c>
      <c r="E1597" s="57" t="str">
        <f t="shared" si="460"/>
        <v>162.471676961697+0.215814571211647i</v>
      </c>
      <c r="F1597" s="57" t="str">
        <f t="shared" si="461"/>
        <v>3.07957778606137-550.907073618396i</v>
      </c>
      <c r="G1597" s="57" t="str">
        <f t="shared" si="462"/>
        <v>0.999999417609396-0.000763144982559984i</v>
      </c>
      <c r="H1597" s="57" t="str">
        <f t="shared" si="463"/>
        <v>550.742841455543-4.20249332430601i</v>
      </c>
      <c r="I1597" s="57" t="str">
        <f t="shared" si="464"/>
        <v>-4.19180530352007-2054.31234771623i</v>
      </c>
      <c r="K1597" s="57" t="str">
        <f t="shared" si="465"/>
        <v>0.00907811869900641-0.000330471432619346i</v>
      </c>
      <c r="L1597" s="57" t="str">
        <f t="shared" si="466"/>
        <v>0.00075-1.83451272909747i</v>
      </c>
      <c r="M1597" s="57" t="str">
        <f t="shared" si="467"/>
        <v>0.00075-0.289051375383004i</v>
      </c>
      <c r="N1597" s="57">
        <f t="shared" si="468"/>
        <v>94.734277747122391</v>
      </c>
      <c r="O1597" s="57">
        <f t="shared" si="469"/>
        <v>32.79535481454721</v>
      </c>
      <c r="P1597" s="371">
        <f t="shared" si="470"/>
        <v>32.79535481454721</v>
      </c>
      <c r="Q1597" s="371">
        <f t="shared" si="471"/>
        <v>-85.265722252877609</v>
      </c>
      <c r="R1597" s="12">
        <f t="shared" si="472"/>
        <v>94.734277747122391</v>
      </c>
      <c r="S1597" s="57">
        <f t="shared" si="473"/>
        <v>0.3614832351381293</v>
      </c>
      <c r="T1597" s="12">
        <f t="shared" si="456"/>
        <v>32.79535481454721</v>
      </c>
    </row>
    <row r="1598" spans="1:20" x14ac:dyDescent="0.3">
      <c r="A1598" s="57">
        <f t="shared" si="457"/>
        <v>2279.896963188522</v>
      </c>
      <c r="B1598" s="12">
        <f t="shared" si="474"/>
        <v>362.85687143165421</v>
      </c>
      <c r="C1598" s="57" t="str">
        <f t="shared" si="458"/>
        <v>3.60080945807882-43.3157538646073i</v>
      </c>
      <c r="D1598" s="57" t="str">
        <f t="shared" si="459"/>
        <v>3.47082988014803-29.2445495292796i</v>
      </c>
      <c r="E1598" s="57" t="str">
        <f t="shared" si="460"/>
        <v>162.471693293065+0.216635415184847i</v>
      </c>
      <c r="F1598" s="57" t="str">
        <f t="shared" si="461"/>
        <v>3.07957777240474-548.821569549295i</v>
      </c>
      <c r="G1598" s="57" t="str">
        <f t="shared" si="462"/>
        <v>0.999999413174821-0.000766044930096627i</v>
      </c>
      <c r="H1598" s="57" t="str">
        <f t="shared" si="463"/>
        <v>550.748492705433-4.2187805661514i</v>
      </c>
      <c r="I1598" s="57" t="str">
        <f t="shared" si="464"/>
        <v>-4.19286879174226-2046.5572494377i</v>
      </c>
      <c r="K1598" s="57" t="str">
        <f t="shared" si="465"/>
        <v>0.00907802145422382-0.000331723444631359i</v>
      </c>
      <c r="L1598" s="57" t="str">
        <f t="shared" si="466"/>
        <v>0.00075-1.82756797080839i</v>
      </c>
      <c r="M1598" s="57" t="str">
        <f t="shared" si="467"/>
        <v>0.00075-0.287957138257625i</v>
      </c>
      <c r="N1598" s="57">
        <f t="shared" si="468"/>
        <v>94.752033392678044</v>
      </c>
      <c r="O1598" s="57">
        <f t="shared" si="469"/>
        <v>32.76282617662843</v>
      </c>
      <c r="P1598" s="371">
        <f t="shared" si="470"/>
        <v>32.76282617662843</v>
      </c>
      <c r="Q1598" s="371">
        <f t="shared" si="471"/>
        <v>-85.247966607321956</v>
      </c>
      <c r="R1598" s="12">
        <f t="shared" si="472"/>
        <v>94.752033392678044</v>
      </c>
      <c r="S1598" s="57">
        <f t="shared" si="473"/>
        <v>0.36285687143165424</v>
      </c>
      <c r="T1598" s="12">
        <f t="shared" si="456"/>
        <v>32.76282617662843</v>
      </c>
    </row>
    <row r="1599" spans="1:20" x14ac:dyDescent="0.3">
      <c r="A1599" s="57">
        <f t="shared" si="457"/>
        <v>2288.5605716486384</v>
      </c>
      <c r="B1599" s="12">
        <f t="shared" si="474"/>
        <v>364.23572754309453</v>
      </c>
      <c r="C1599" s="57" t="str">
        <f t="shared" si="458"/>
        <v>3.60077272617078-43.152737448451i</v>
      </c>
      <c r="D1599" s="57" t="str">
        <f t="shared" si="459"/>
        <v>3.47082985385401-29.1338671950753i</v>
      </c>
      <c r="E1599" s="57" t="str">
        <f t="shared" si="460"/>
        <v>162.471709749344+0.21745938690944i</v>
      </c>
      <c r="F1599" s="57" t="str">
        <f t="shared" si="461"/>
        <v>3.07957775864412-546.743960462722i</v>
      </c>
      <c r="G1599" s="57" t="str">
        <f t="shared" si="462"/>
        <v>0.999999408706478-0.000768955897395033i</v>
      </c>
      <c r="H1599" s="57" t="str">
        <f t="shared" si="463"/>
        <v>550.75418690854-4.23513334058341i</v>
      </c>
      <c r="I1599" s="57" t="str">
        <f t="shared" si="464"/>
        <v>-4.19394039707403-2038.83159138633i</v>
      </c>
      <c r="K1599" s="57" t="str">
        <f t="shared" si="465"/>
        <v>0.0090779234712187-0.000332980171127026i</v>
      </c>
      <c r="L1599" s="57" t="str">
        <f t="shared" si="466"/>
        <v>0.00075-1.82064950269814i</v>
      </c>
      <c r="M1599" s="57" t="str">
        <f t="shared" si="467"/>
        <v>0.00075-0.286867043492354i</v>
      </c>
      <c r="N1599" s="57">
        <f t="shared" si="468"/>
        <v>94.769853856498401</v>
      </c>
      <c r="O1599" s="57">
        <f t="shared" si="469"/>
        <v>32.7303006506977</v>
      </c>
      <c r="P1599" s="371">
        <f t="shared" si="470"/>
        <v>32.7303006506977</v>
      </c>
      <c r="Q1599" s="371">
        <f t="shared" si="471"/>
        <v>-85.230146143501599</v>
      </c>
      <c r="R1599" s="12">
        <f t="shared" si="472"/>
        <v>94.769853856498401</v>
      </c>
      <c r="S1599" s="57">
        <f t="shared" si="473"/>
        <v>0.36423572754309452</v>
      </c>
      <c r="T1599" s="12">
        <f t="shared" si="456"/>
        <v>32.7303006506977</v>
      </c>
    </row>
    <row r="1600" spans="1:20" x14ac:dyDescent="0.3">
      <c r="A1600" s="57">
        <f t="shared" si="457"/>
        <v>2297.2571018209032</v>
      </c>
      <c r="B1600" s="12">
        <f t="shared" si="474"/>
        <v>365.61982330775828</v>
      </c>
      <c r="C1600" s="57" t="str">
        <f t="shared" si="458"/>
        <v>3.60073571544391-42.9903417768902i</v>
      </c>
      <c r="D1600" s="57" t="str">
        <f t="shared" si="459"/>
        <v>3.47082982735973-29.0236039613313i</v>
      </c>
      <c r="E1600" s="57" t="str">
        <f t="shared" si="460"/>
        <v>162.471726331495+0.218286498368232i</v>
      </c>
      <c r="F1600" s="57" t="str">
        <f t="shared" si="461"/>
        <v>3.07957774477873-544.674216471578i</v>
      </c>
      <c r="G1600" s="57" t="str">
        <f t="shared" si="462"/>
        <v>0.999999404204112-0.000771877926329855i</v>
      </c>
      <c r="H1600" s="57" t="str">
        <f t="shared" si="463"/>
        <v>550.759924390724-4.25155193838194i</v>
      </c>
      <c r="I1600" s="57" t="str">
        <f t="shared" si="464"/>
        <v>-4.19502018161442-2031.13526242376i</v>
      </c>
      <c r="K1600" s="57" t="str">
        <f t="shared" si="465"/>
        <v>0.00907782474440418-0.000334241629529147i</v>
      </c>
      <c r="L1600" s="57" t="str">
        <f t="shared" si="466"/>
        <v>0.00075-1.81375722524222i</v>
      </c>
      <c r="M1600" s="57" t="str">
        <f t="shared" si="467"/>
        <v>0.00075-0.285781075405812i</v>
      </c>
      <c r="N1600" s="57">
        <f t="shared" si="468"/>
        <v>94.787739355127613</v>
      </c>
      <c r="O1600" s="57">
        <f t="shared" si="469"/>
        <v>32.697778259706382</v>
      </c>
      <c r="P1600" s="371">
        <f t="shared" si="470"/>
        <v>32.697778259706382</v>
      </c>
      <c r="Q1600" s="371">
        <f t="shared" si="471"/>
        <v>-85.212260644872387</v>
      </c>
      <c r="R1600" s="12">
        <f t="shared" si="472"/>
        <v>94.787739355127613</v>
      </c>
      <c r="S1600" s="57">
        <f t="shared" si="473"/>
        <v>0.36561982330775827</v>
      </c>
      <c r="T1600" s="12">
        <f t="shared" si="456"/>
        <v>32.697778259706382</v>
      </c>
    </row>
    <row r="1601" spans="1:20" x14ac:dyDescent="0.3">
      <c r="A1601" s="57">
        <f t="shared" si="457"/>
        <v>2305.9866788078225</v>
      </c>
      <c r="B1601" s="12">
        <f t="shared" si="474"/>
        <v>367.00917863632776</v>
      </c>
      <c r="C1601" s="57" t="str">
        <f t="shared" si="458"/>
        <v>3.60069842378854-42.8285645135558i</v>
      </c>
      <c r="D1601" s="57" t="str">
        <f t="shared" si="459"/>
        <v>3.47082980066375-28.9137582418736i</v>
      </c>
      <c r="E1601" s="57" t="str">
        <f t="shared" si="460"/>
        <v>162.471743040482+0.219116761590667i</v>
      </c>
      <c r="F1601" s="57" t="str">
        <f t="shared" si="461"/>
        <v>3.07957773080776-542.612307801897i</v>
      </c>
      <c r="G1601" s="57" t="str">
        <f t="shared" si="462"/>
        <v>0.999999399667463-0.00077481105893486i</v>
      </c>
      <c r="H1601" s="57" t="str">
        <f t="shared" si="463"/>
        <v>550.76570548032-4.26803665191221i</v>
      </c>
      <c r="I1601" s="57" t="str">
        <f t="shared" si="464"/>
        <v>-4.19610820794233-2023.46815183356i</v>
      </c>
      <c r="K1601" s="57" t="str">
        <f t="shared" si="465"/>
        <v>0.00907772526815122-0.000335507837321114i</v>
      </c>
      <c r="L1601" s="57" t="str">
        <f t="shared" si="466"/>
        <v>0.00075-1.80689103929291i</v>
      </c>
      <c r="M1601" s="57" t="str">
        <f t="shared" si="467"/>
        <v>0.00075-0.284699218375984i</v>
      </c>
      <c r="N1601" s="57">
        <f t="shared" si="468"/>
        <v>94.805690105603773</v>
      </c>
      <c r="O1601" s="57">
        <f t="shared" si="469"/>
        <v>32.665259026768901</v>
      </c>
      <c r="P1601" s="371">
        <f t="shared" si="470"/>
        <v>32.665259026768901</v>
      </c>
      <c r="Q1601" s="371">
        <f t="shared" si="471"/>
        <v>-85.194309894396227</v>
      </c>
      <c r="R1601" s="12">
        <f t="shared" si="472"/>
        <v>94.805690105603773</v>
      </c>
      <c r="S1601" s="57">
        <f t="shared" si="473"/>
        <v>0.36700917863632776</v>
      </c>
      <c r="T1601" s="12">
        <f t="shared" si="456"/>
        <v>32.665259026768901</v>
      </c>
    </row>
    <row r="1602" spans="1:20" x14ac:dyDescent="0.3">
      <c r="A1602" s="57">
        <f t="shared" si="457"/>
        <v>2314.7494281872923</v>
      </c>
      <c r="B1602" s="12">
        <f t="shared" si="474"/>
        <v>368.40381351514583</v>
      </c>
      <c r="C1602" s="57" t="str">
        <f t="shared" si="458"/>
        <v>3.60066084907905-42.6674033309746i</v>
      </c>
      <c r="D1602" s="57" t="str">
        <f t="shared" si="459"/>
        <v>3.47082977376447-28.804328456535i</v>
      </c>
      <c r="E1602" s="57" t="str">
        <f t="shared" si="460"/>
        <v>162.471759877282+0.219950188653026i</v>
      </c>
      <c r="F1602" s="57" t="str">
        <f t="shared" si="461"/>
        <v>3.07957771673041-540.558204792432i</v>
      </c>
      <c r="G1602" s="57" t="str">
        <f t="shared" si="462"/>
        <v>0.999999395096269-0.00077775533740354i</v>
      </c>
      <c r="H1602" s="57" t="str">
        <f t="shared" si="463"/>
        <v>550.771530508135-4.28458777513523i</v>
      </c>
      <c r="I1602" s="57" t="str">
        <f t="shared" si="464"/>
        <v>-4.19720453911695-2015.83014931956i</v>
      </c>
      <c r="K1602" s="57" t="str">
        <f t="shared" si="465"/>
        <v>0.00907762503678853-0.000336778812047095i</v>
      </c>
      <c r="L1602" s="57" t="str">
        <f t="shared" si="466"/>
        <v>0.00075-1.80005084607781i</v>
      </c>
      <c r="M1602" s="57" t="str">
        <f t="shared" si="467"/>
        <v>0.00075-0.283621456839992i</v>
      </c>
      <c r="N1602" s="57">
        <f t="shared" si="468"/>
        <v>94.823706325456342</v>
      </c>
      <c r="O1602" s="57">
        <f t="shared" si="469"/>
        <v>32.632742975164916</v>
      </c>
      <c r="P1602" s="371">
        <f t="shared" si="470"/>
        <v>32.632742975164916</v>
      </c>
      <c r="Q1602" s="371">
        <f t="shared" si="471"/>
        <v>-85.176293674543658</v>
      </c>
      <c r="R1602" s="12">
        <f t="shared" si="472"/>
        <v>94.823706325456342</v>
      </c>
      <c r="S1602" s="57">
        <f t="shared" si="473"/>
        <v>0.36840381351514584</v>
      </c>
      <c r="T1602" s="12">
        <f t="shared" si="456"/>
        <v>32.632742975164916</v>
      </c>
    </row>
    <row r="1603" spans="1:20" x14ac:dyDescent="0.3">
      <c r="A1603" s="57">
        <f t="shared" si="457"/>
        <v>2323.5454760144044</v>
      </c>
      <c r="B1603" s="12">
        <f t="shared" si="474"/>
        <v>369.80374800650338</v>
      </c>
      <c r="C1603" s="57" t="str">
        <f t="shared" si="458"/>
        <v>3.60062298917387-42.5068559105312i</v>
      </c>
      <c r="D1603" s="57" t="str">
        <f t="shared" si="459"/>
        <v>3.47082974666037-28.6953130311311i</v>
      </c>
      <c r="E1603" s="57" t="str">
        <f t="shared" si="460"/>
        <v>162.471776842875+0.220786791678602i</v>
      </c>
      <c r="F1603" s="57" t="str">
        <f t="shared" si="461"/>
        <v>3.07957770254586-538.511877894221i</v>
      </c>
      <c r="G1603" s="57" t="str">
        <f t="shared" si="462"/>
        <v>0.999999390490269-0.000780710804089718i</v>
      </c>
      <c r="H1603" s="57" t="str">
        <f t="shared" si="463"/>
        <v>550.77739980748-4.30120560361997i</v>
      </c>
      <c r="I1603" s="57" t="str">
        <f t="shared" si="464"/>
        <v>-4.19830923868301-2008.22114500429i</v>
      </c>
      <c r="K1603" s="57" t="str">
        <f t="shared" si="465"/>
        <v>0.00907752404460212-0.000338054571312197i</v>
      </c>
      <c r="L1603" s="57" t="str">
        <f t="shared" si="466"/>
        <v>0.00075-1.79323654719846i</v>
      </c>
      <c r="M1603" s="57" t="str">
        <f t="shared" si="467"/>
        <v>0.00075-0.282547775293875i</v>
      </c>
      <c r="N1603" s="57">
        <f t="shared" si="468"/>
        <v>94.841788232705099</v>
      </c>
      <c r="O1603" s="57">
        <f t="shared" si="469"/>
        <v>32.600230128339518</v>
      </c>
      <c r="P1603" s="371">
        <f t="shared" si="470"/>
        <v>32.600230128339518</v>
      </c>
      <c r="Q1603" s="371">
        <f t="shared" si="471"/>
        <v>-85.158211767294901</v>
      </c>
      <c r="R1603" s="12">
        <f t="shared" si="472"/>
        <v>94.841788232705099</v>
      </c>
      <c r="S1603" s="57">
        <f t="shared" si="473"/>
        <v>0.3698037480065034</v>
      </c>
      <c r="T1603" s="12">
        <f t="shared" si="456"/>
        <v>32.600230128339518</v>
      </c>
    </row>
    <row r="1604" spans="1:20" x14ac:dyDescent="0.3">
      <c r="A1604" s="57">
        <f t="shared" si="457"/>
        <v>2332.3749488232593</v>
      </c>
      <c r="B1604" s="12">
        <f t="shared" si="474"/>
        <v>371.20900224892813</v>
      </c>
      <c r="C1604" s="57" t="str">
        <f t="shared" si="458"/>
        <v>3.60058484191538-42.3469199424371i</v>
      </c>
      <c r="D1604" s="57" t="str">
        <f t="shared" si="459"/>
        <v>3.47082971934989-28.5867103974383i</v>
      </c>
      <c r="E1604" s="57" t="str">
        <f t="shared" si="460"/>
        <v>162.471793938253+0.221626582837908i</v>
      </c>
      <c r="F1604" s="57" t="str">
        <f t="shared" si="461"/>
        <v>3.0795776882533-536.473297670163i</v>
      </c>
      <c r="G1604" s="57" t="str">
        <f t="shared" si="462"/>
        <v>0.999999385849196-0.000783677501508152i</v>
      </c>
      <c r="H1604" s="57" t="str">
        <f t="shared" si="463"/>
        <v>550.783313714189-4.31789043455493i</v>
      </c>
      <c r="I1604" s="57" t="str">
        <f t="shared" si="464"/>
        <v>-4.19942237067376-2000.64102942743i</v>
      </c>
      <c r="K1604" s="57" t="str">
        <f t="shared" si="465"/>
        <v>0.00907742228583501-0.000339335132782629i</v>
      </c>
      <c r="L1604" s="57" t="str">
        <f t="shared" si="466"/>
        <v>0.00075-1.78644804462887i</v>
      </c>
      <c r="M1604" s="57" t="str">
        <f t="shared" si="467"/>
        <v>0.00075-0.281478158292364i</v>
      </c>
      <c r="N1604" s="57">
        <f t="shared" si="468"/>
        <v>94.85993604585812</v>
      </c>
      <c r="O1604" s="57">
        <f t="shared" si="469"/>
        <v>32.567720509904781</v>
      </c>
      <c r="P1604" s="371">
        <f t="shared" si="470"/>
        <v>32.567720509904781</v>
      </c>
      <c r="Q1604" s="371">
        <f t="shared" si="471"/>
        <v>-85.14006395414188</v>
      </c>
      <c r="R1604" s="12">
        <f t="shared" si="472"/>
        <v>94.85993604585812</v>
      </c>
      <c r="S1604" s="57">
        <f t="shared" si="473"/>
        <v>0.37120900224892811</v>
      </c>
      <c r="T1604" s="12">
        <f t="shared" si="456"/>
        <v>32.567720509904781</v>
      </c>
    </row>
    <row r="1605" spans="1:20" x14ac:dyDescent="0.3">
      <c r="A1605" s="57">
        <f t="shared" si="457"/>
        <v>2341.2379736287876</v>
      </c>
      <c r="B1605" s="12">
        <f t="shared" si="474"/>
        <v>372.61959645747407</v>
      </c>
      <c r="C1605" s="57" t="str">
        <f t="shared" si="458"/>
        <v>3.60054640512968-42.1875931256976i</v>
      </c>
      <c r="D1605" s="57" t="str">
        <f t="shared" si="459"/>
        <v>3.47082969183144-28.4785189931715i</v>
      </c>
      <c r="E1605" s="57" t="str">
        <f t="shared" si="460"/>
        <v>162.471811164411+0.22246957434886i</v>
      </c>
      <c r="F1605" s="57" t="str">
        <f t="shared" si="461"/>
        <v>3.07957767385192-534.4424347946i</v>
      </c>
      <c r="G1605" s="57" t="str">
        <f t="shared" si="462"/>
        <v>0.999999381172785-0.000786655472335157i</v>
      </c>
      <c r="H1605" s="57" t="str">
        <f t="shared" si="463"/>
        <v>550.789272566616-4.33464256675875i</v>
      </c>
      <c r="I1605" s="57" t="str">
        <f t="shared" si="464"/>
        <v>-4.20054399961087-1993.08969354415i</v>
      </c>
      <c r="K1605" s="57" t="str">
        <f t="shared" si="465"/>
        <v>0.00907731975468719-0.000340620514185889i</v>
      </c>
      <c r="L1605" s="57" t="str">
        <f t="shared" si="466"/>
        <v>0.00075-1.77968524071415i</v>
      </c>
      <c r="M1605" s="57" t="str">
        <f t="shared" si="467"/>
        <v>0.00075-0.280412590448659i</v>
      </c>
      <c r="N1605" s="57">
        <f t="shared" si="468"/>
        <v>94.878149983909765</v>
      </c>
      <c r="O1605" s="57">
        <f t="shared" si="469"/>
        <v>32.535214143640971</v>
      </c>
      <c r="P1605" s="371">
        <f t="shared" si="470"/>
        <v>32.535214143640971</v>
      </c>
      <c r="Q1605" s="371">
        <f t="shared" si="471"/>
        <v>-85.121850016090235</v>
      </c>
      <c r="R1605" s="12">
        <f t="shared" si="472"/>
        <v>94.878149983909765</v>
      </c>
      <c r="S1605" s="57">
        <f t="shared" si="473"/>
        <v>0.37261959645747406</v>
      </c>
      <c r="T1605" s="12">
        <f t="shared" si="456"/>
        <v>32.535214143640971</v>
      </c>
    </row>
    <row r="1606" spans="1:20" x14ac:dyDescent="0.3">
      <c r="A1606" s="57">
        <f t="shared" si="457"/>
        <v>2350.1346779285773</v>
      </c>
      <c r="B1606" s="12">
        <f t="shared" si="474"/>
        <v>374.03555092401251</v>
      </c>
      <c r="C1606" s="57" t="str">
        <f t="shared" si="458"/>
        <v>3.60050767662661-42.0288731680769i</v>
      </c>
      <c r="D1606" s="57" t="str">
        <f t="shared" si="459"/>
        <v>3.47082966410348-28.370737261961i</v>
      </c>
      <c r="E1606" s="57" t="str">
        <f t="shared" si="460"/>
        <v>162.471828522356+0.22331577847696i</v>
      </c>
      <c r="F1606" s="57" t="str">
        <f t="shared" si="461"/>
        <v>3.07957765934088-532.419260052887i</v>
      </c>
      <c r="G1606" s="57" t="str">
        <f t="shared" si="462"/>
        <v>0.999999376460765-0.000789644759409206i</v>
      </c>
      <c r="H1606" s="57" t="str">
        <f t="shared" si="463"/>
        <v>550.79527670569-4.35146230069508i</v>
      </c>
      <c r="I1606" s="57" t="str">
        <f t="shared" si="464"/>
        <v>-4.20167419051786-1985.56702872367i</v>
      </c>
      <c r="K1606" s="57" t="str">
        <f t="shared" si="465"/>
        <v>0.00907721644531471-0.000341910733310892i</v>
      </c>
      <c r="L1606" s="57" t="str">
        <f t="shared" si="466"/>
        <v>0.00075-1.77294803816911i</v>
      </c>
      <c r="M1606" s="57" t="str">
        <f t="shared" si="467"/>
        <v>0.00075-0.279351056434209i</v>
      </c>
      <c r="N1606" s="57">
        <f t="shared" si="468"/>
        <v>94.896430266339195</v>
      </c>
      <c r="O1606" s="57">
        <f t="shared" si="469"/>
        <v>32.502711053497201</v>
      </c>
      <c r="P1606" s="371">
        <f t="shared" si="470"/>
        <v>32.502711053497201</v>
      </c>
      <c r="Q1606" s="371">
        <f t="shared" si="471"/>
        <v>-85.103569733660805</v>
      </c>
      <c r="R1606" s="12">
        <f t="shared" si="472"/>
        <v>94.896430266339195</v>
      </c>
      <c r="S1606" s="57">
        <f t="shared" si="473"/>
        <v>0.37403555092401253</v>
      </c>
      <c r="T1606" s="12">
        <f t="shared" si="456"/>
        <v>32.502711053497201</v>
      </c>
    </row>
    <row r="1607" spans="1:20" x14ac:dyDescent="0.3">
      <c r="A1607" s="57">
        <f t="shared" si="457"/>
        <v>2359.065189704706</v>
      </c>
      <c r="B1607" s="12">
        <f t="shared" si="474"/>
        <v>375.45688601752374</v>
      </c>
      <c r="C1607" s="57" t="str">
        <f t="shared" si="458"/>
        <v>3.60046865419949-41.8707577860663i</v>
      </c>
      <c r="D1607" s="57" t="str">
        <f t="shared" si="459"/>
        <v>3.47082963616438-28.2633636533302i</v>
      </c>
      <c r="E1607" s="57" t="str">
        <f t="shared" si="460"/>
        <v>162.471846013101+0.224165207535525i</v>
      </c>
      <c r="F1607" s="57" t="str">
        <f t="shared" si="461"/>
        <v>3.07957764471935-530.403744340976i</v>
      </c>
      <c r="G1607" s="57" t="str">
        <f t="shared" si="462"/>
        <v>0.999999371712866-0.000792645405731558i</v>
      </c>
      <c r="H1607" s="57" t="str">
        <f t="shared" si="463"/>
        <v>550.801326474907-4.36834993848196i</v>
      </c>
      <c r="I1607" s="57" t="str">
        <f t="shared" si="464"/>
        <v>-4.20281300891466-1978.07292674758i</v>
      </c>
      <c r="K1607" s="57" t="str">
        <f t="shared" si="465"/>
        <v>0.00907711235182989-0.000343205808008171i</v>
      </c>
      <c r="L1607" s="57" t="str">
        <f t="shared" si="466"/>
        <v>0.00075-1.76623634007682i</v>
      </c>
      <c r="M1607" s="57" t="str">
        <f t="shared" si="467"/>
        <v>0.00075-0.27829354097849i</v>
      </c>
      <c r="N1607" s="57">
        <f t="shared" si="468"/>
        <v>94.914777113108229</v>
      </c>
      <c r="O1607" s="57">
        <f t="shared" si="469"/>
        <v>32.470211263592859</v>
      </c>
      <c r="P1607" s="371">
        <f t="shared" si="470"/>
        <v>32.470211263592859</v>
      </c>
      <c r="Q1607" s="371">
        <f t="shared" si="471"/>
        <v>-85.085222886891771</v>
      </c>
      <c r="R1607" s="12">
        <f t="shared" si="472"/>
        <v>94.914777113108229</v>
      </c>
      <c r="S1607" s="57">
        <f t="shared" si="473"/>
        <v>0.37545688601752375</v>
      </c>
      <c r="T1607" s="12">
        <f t="shared" si="456"/>
        <v>32.470211263592859</v>
      </c>
    </row>
    <row r="1608" spans="1:20" x14ac:dyDescent="0.3">
      <c r="A1608" s="57">
        <f t="shared" si="457"/>
        <v>2368.0296374255836</v>
      </c>
      <c r="B1608" s="12">
        <f t="shared" si="474"/>
        <v>376.88362218439033</v>
      </c>
      <c r="C1608" s="57" t="str">
        <f t="shared" si="458"/>
        <v>3.60042933562505-41.713244704851i</v>
      </c>
      <c r="D1608" s="57" t="str">
        <f t="shared" si="459"/>
        <v>3.47082960801255-28.156396622674i</v>
      </c>
      <c r="E1608" s="57" t="str">
        <f t="shared" si="460"/>
        <v>162.471863637665+0.22501787388584i</v>
      </c>
      <c r="F1608" s="57" t="str">
        <f t="shared" si="461"/>
        <v>3.07957762998649-528.395858664998i</v>
      </c>
      <c r="G1608" s="57" t="str">
        <f t="shared" si="462"/>
        <v>0.999999366928814-0.000795657454466869i</v>
      </c>
      <c r="H1608" s="57" t="str">
        <f t="shared" si="463"/>
        <v>550.807422220359-4.38530578390544i</v>
      </c>
      <c r="I1608" s="57" t="str">
        <f t="shared" si="464"/>
        <v>-4.2039605208265-1970.60727980833i</v>
      </c>
      <c r="K1608" s="57" t="str">
        <f t="shared" si="465"/>
        <v>0.00907700746830076-0.000344505756190027i</v>
      </c>
      <c r="L1608" s="57" t="str">
        <f t="shared" si="466"/>
        <v>0.00075-1.75955004988725i</v>
      </c>
      <c r="M1608" s="57" t="str">
        <f t="shared" si="467"/>
        <v>0.00075-0.277240028868789i</v>
      </c>
      <c r="N1608" s="57">
        <f t="shared" si="468"/>
        <v>94.933190744659385</v>
      </c>
      <c r="O1608" s="57">
        <f t="shared" si="469"/>
        <v>32.437714798218607</v>
      </c>
      <c r="P1608" s="371">
        <f t="shared" si="470"/>
        <v>32.437714798218607</v>
      </c>
      <c r="Q1608" s="371">
        <f t="shared" si="471"/>
        <v>-85.066809255340615</v>
      </c>
      <c r="R1608" s="12">
        <f t="shared" si="472"/>
        <v>94.933190744659385</v>
      </c>
      <c r="S1608" s="57">
        <f t="shared" si="473"/>
        <v>0.37688362218439031</v>
      </c>
      <c r="T1608" s="12">
        <f t="shared" si="456"/>
        <v>32.437714798218607</v>
      </c>
    </row>
    <row r="1609" spans="1:20" x14ac:dyDescent="0.3">
      <c r="A1609" s="57">
        <f t="shared" si="457"/>
        <v>2377.0281500478013</v>
      </c>
      <c r="B1609" s="12">
        <f t="shared" si="474"/>
        <v>378.31577994869104</v>
      </c>
      <c r="C1609" s="57" t="str">
        <f t="shared" si="458"/>
        <v>3.60038971866333-41.5563316582769i</v>
      </c>
      <c r="D1609" s="57" t="str">
        <f t="shared" si="459"/>
        <v>3.47082957964636-28.0498346312354i</v>
      </c>
      <c r="E1609" s="57" t="str">
        <f t="shared" si="460"/>
        <v>162.471881397078+0.225873789937381i</v>
      </c>
      <c r="F1609" s="57" t="str">
        <f t="shared" si="461"/>
        <v>3.07957761514143-526.39557414084i</v>
      </c>
      <c r="G1609" s="57" t="str">
        <f t="shared" si="462"/>
        <v>0.999999362108335-0.000798680948943816i</v>
      </c>
      <c r="H1609" s="57" t="str">
        <f t="shared" si="463"/>
        <v>550.813564290757-4.40233014243163i</v>
      </c>
      <c r="I1609" s="57" t="str">
        <f t="shared" si="464"/>
        <v>-4.20511679278665-1963.16998050771i</v>
      </c>
      <c r="K1609" s="57" t="str">
        <f t="shared" si="465"/>
        <v>0.00907690178875068-0.000345810595830694i</v>
      </c>
      <c r="L1609" s="57" t="str">
        <f t="shared" si="466"/>
        <v>0.00075-1.75288907141587i</v>
      </c>
      <c r="M1609" s="57" t="str">
        <f t="shared" si="467"/>
        <v>0.00075-0.276190504949979i</v>
      </c>
      <c r="N1609" s="57">
        <f t="shared" si="468"/>
        <v>94.951671381914039</v>
      </c>
      <c r="O1609" s="57">
        <f t="shared" si="469"/>
        <v>32.40522168183746</v>
      </c>
      <c r="P1609" s="371">
        <f t="shared" si="470"/>
        <v>32.40522168183746</v>
      </c>
      <c r="Q1609" s="371">
        <f t="shared" si="471"/>
        <v>-85.048328618085961</v>
      </c>
      <c r="R1609" s="12">
        <f t="shared" si="472"/>
        <v>94.951671381914039</v>
      </c>
      <c r="S1609" s="57">
        <f t="shared" si="473"/>
        <v>0.37831577994869103</v>
      </c>
      <c r="T1609" s="12">
        <f t="shared" si="456"/>
        <v>32.40522168183746</v>
      </c>
    </row>
    <row r="1610" spans="1:20" x14ac:dyDescent="0.3">
      <c r="A1610" s="57">
        <f t="shared" si="457"/>
        <v>2386.0608570179829</v>
      </c>
      <c r="B1610" s="12">
        <f t="shared" si="474"/>
        <v>379.75337991249609</v>
      </c>
      <c r="C1610" s="57" t="str">
        <f t="shared" si="458"/>
        <v>3.60034980105755-41.4000163888201i</v>
      </c>
      <c r="D1610" s="57" t="str">
        <f t="shared" si="459"/>
        <v>3.47082955106415-27.9436761460846i</v>
      </c>
      <c r="E1610" s="57" t="str">
        <f t="shared" si="460"/>
        <v>162.471899292377+0.226732968148001i</v>
      </c>
      <c r="F1610" s="57" t="str">
        <f t="shared" si="461"/>
        <v>3.07957760018335-524.402861993741i</v>
      </c>
      <c r="G1610" s="57" t="str">
        <f t="shared" si="462"/>
        <v>0.99999935725115-0.000801715932655717i</v>
      </c>
      <c r="H1610" s="57" t="str">
        <f t="shared" si="463"/>
        <v>550.819753037436-4.4194233212184i</v>
      </c>
      <c r="I1610" s="57" t="str">
        <f t="shared" si="464"/>
        <v>-4.20628189183808-1955.76092185523i</v>
      </c>
      <c r="K1610" s="57" t="str">
        <f t="shared" si="465"/>
        <v>0.00907679530715828-0.00034712034496652i</v>
      </c>
      <c r="L1610" s="57" t="str">
        <f t="shared" si="466"/>
        <v>0.00075-1.74625330884227i</v>
      </c>
      <c r="M1610" s="57" t="str">
        <f t="shared" si="467"/>
        <v>0.00075-0.275144954124307i</v>
      </c>
      <c r="N1610" s="57">
        <f t="shared" si="468"/>
        <v>94.970219246270119</v>
      </c>
      <c r="O1610" s="57">
        <f t="shared" si="469"/>
        <v>32.372731939086322</v>
      </c>
      <c r="P1610" s="371">
        <f t="shared" si="470"/>
        <v>32.372731939086322</v>
      </c>
      <c r="Q1610" s="371">
        <f t="shared" si="471"/>
        <v>-85.029780753729881</v>
      </c>
      <c r="R1610" s="12">
        <f t="shared" si="472"/>
        <v>94.970219246270119</v>
      </c>
      <c r="S1610" s="57">
        <f t="shared" si="473"/>
        <v>0.37975337991249608</v>
      </c>
      <c r="T1610" s="12">
        <f t="shared" si="456"/>
        <v>32.372731939086322</v>
      </c>
    </row>
    <row r="1611" spans="1:20" x14ac:dyDescent="0.3">
      <c r="A1611" s="57">
        <f t="shared" si="457"/>
        <v>2395.1278882746515</v>
      </c>
      <c r="B1611" s="12">
        <f t="shared" si="474"/>
        <v>381.19644275616361</v>
      </c>
      <c r="C1611" s="57" t="str">
        <f t="shared" si="458"/>
        <v>3.60030958053398-41.2442966475503i</v>
      </c>
      <c r="D1611" s="57" t="str">
        <f t="shared" si="459"/>
        <v>3.47082952226432-27.837919640096i</v>
      </c>
      <c r="E1611" s="57" t="str">
        <f t="shared" si="460"/>
        <v>162.471917324605+0.227595421024135i</v>
      </c>
      <c r="F1611" s="57" t="str">
        <f t="shared" si="461"/>
        <v>3.07957758511137-522.417693557865i</v>
      </c>
      <c r="G1611" s="57" t="str">
        <f t="shared" si="462"/>
        <v>0.999999352356981-0.000804762449261163i</v>
      </c>
      <c r="H1611" s="57" t="str">
        <f t="shared" si="463"/>
        <v>550.825988814397-4.43658562912946i</v>
      </c>
      <c r="I1611" s="57" t="str">
        <f t="shared" si="464"/>
        <v>-4.20745588554251-1948.37999726666i</v>
      </c>
      <c r="K1611" s="57" t="str">
        <f t="shared" si="465"/>
        <v>0.00907668801745672-0.000348435021696109i</v>
      </c>
      <c r="L1611" s="57" t="str">
        <f t="shared" si="466"/>
        <v>0.00075-1.73964266670877i</v>
      </c>
      <c r="M1611" s="57" t="str">
        <f t="shared" si="467"/>
        <v>0.00075-0.274103361351172i</v>
      </c>
      <c r="N1611" s="57">
        <f t="shared" si="468"/>
        <v>94.988834559600434</v>
      </c>
      <c r="O1611" s="57">
        <f t="shared" si="469"/>
        <v>32.340245594776263</v>
      </c>
      <c r="P1611" s="371">
        <f t="shared" si="470"/>
        <v>32.340245594776263</v>
      </c>
      <c r="Q1611" s="371">
        <f t="shared" si="471"/>
        <v>-85.011165440399566</v>
      </c>
      <c r="R1611" s="12">
        <f t="shared" si="472"/>
        <v>94.988834559600434</v>
      </c>
      <c r="S1611" s="57">
        <f t="shared" si="473"/>
        <v>0.3811964427561636</v>
      </c>
      <c r="T1611" s="12">
        <f t="shared" si="456"/>
        <v>32.340245594776263</v>
      </c>
    </row>
    <row r="1612" spans="1:20" x14ac:dyDescent="0.3">
      <c r="A1612" s="57">
        <f t="shared" si="457"/>
        <v>2404.2293742500951</v>
      </c>
      <c r="B1612" s="12">
        <f t="shared" si="474"/>
        <v>382.64498923863704</v>
      </c>
      <c r="C1612" s="57" t="str">
        <f t="shared" si="458"/>
        <v>3.60026905480185-41.0891701941034i</v>
      </c>
      <c r="D1612" s="57" t="str">
        <f t="shared" si="459"/>
        <v>3.47082949324519-27.7325635919268i</v>
      </c>
      <c r="E1612" s="57" t="str">
        <f t="shared" si="460"/>
        <v>162.471935494817+0.228461161120986i</v>
      </c>
      <c r="F1612" s="57" t="str">
        <f t="shared" si="461"/>
        <v>3.07957756992461-520.440040275898i</v>
      </c>
      <c r="G1612" s="57" t="str">
        <f t="shared" si="462"/>
        <v>0.999999347425545-0.000807820542584638i</v>
      </c>
      <c r="H1612" s="57" t="str">
        <f t="shared" si="463"/>
        <v>550.832271978304-4.45381737674535i</v>
      </c>
      <c r="I1612" s="57" t="str">
        <f t="shared" si="464"/>
        <v>-4.20863884197885-1941.02710056243i</v>
      </c>
      <c r="K1612" s="57" t="str">
        <f t="shared" si="465"/>
        <v>0.00907657991353379-0.000349754644180509i</v>
      </c>
      <c r="L1612" s="57" t="str">
        <f t="shared" si="466"/>
        <v>0.00075-1.73305704991908i</v>
      </c>
      <c r="M1612" s="57" t="str">
        <f t="shared" si="467"/>
        <v>0.00075-0.273065711646914i</v>
      </c>
      <c r="N1612" s="57">
        <f t="shared" si="468"/>
        <v>95.007517544250064</v>
      </c>
      <c r="O1612" s="57">
        <f t="shared" si="469"/>
        <v>32.307762673894757</v>
      </c>
      <c r="P1612" s="371">
        <f t="shared" si="470"/>
        <v>32.307762673894757</v>
      </c>
      <c r="Q1612" s="371">
        <f t="shared" si="471"/>
        <v>-84.992482455749936</v>
      </c>
      <c r="R1612" s="12">
        <f t="shared" si="472"/>
        <v>95.007517544250064</v>
      </c>
      <c r="S1612" s="57">
        <f t="shared" si="473"/>
        <v>0.38264498923863705</v>
      </c>
      <c r="T1612" s="12">
        <f t="shared" si="456"/>
        <v>32.307762673894757</v>
      </c>
    </row>
    <row r="1613" spans="1:20" x14ac:dyDescent="0.3">
      <c r="A1613" s="57">
        <f t="shared" si="457"/>
        <v>2413.3654458722458</v>
      </c>
      <c r="B1613" s="12">
        <f t="shared" si="474"/>
        <v>384.09904019774388</v>
      </c>
      <c r="C1613" s="57" t="str">
        <f t="shared" si="458"/>
        <v>3.60022822155313-40.9346347966451i</v>
      </c>
      <c r="D1613" s="57" t="str">
        <f t="shared" si="459"/>
        <v>3.47082946400511-27.627606485995i</v>
      </c>
      <c r="E1613" s="57" t="str">
        <f t="shared" si="460"/>
        <v>162.471953804073+0.229330201042732i</v>
      </c>
      <c r="F1613" s="57" t="str">
        <f t="shared" si="461"/>
        <v>3.07957755462222-518.469873698636i</v>
      </c>
      <c r="G1613" s="57" t="str">
        <f t="shared" si="462"/>
        <v>0.999999342456559-0.000810890256617155i</v>
      </c>
      <c r="H1613" s="57" t="str">
        <f t="shared" si="463"/>
        <v>550.838602888523-4.4711188763775i</v>
      </c>
      <c r="I1613" s="57" t="str">
        <f t="shared" si="464"/>
        <v>-4.20983082975125-1933.70212596617i</v>
      </c>
      <c r="K1613" s="57" t="str">
        <f t="shared" si="465"/>
        <v>0.0090764709892312-0.000351079230643363i</v>
      </c>
      <c r="L1613" s="57" t="str">
        <f t="shared" si="466"/>
        <v>0.00075-1.72649636373688i</v>
      </c>
      <c r="M1613" s="57" t="str">
        <f t="shared" si="467"/>
        <v>0.00075-0.272031990084593i</v>
      </c>
      <c r="N1613" s="57">
        <f t="shared" si="468"/>
        <v>95.026268423034409</v>
      </c>
      <c r="O1613" s="57">
        <f t="shared" si="469"/>
        <v>32.275283201605887</v>
      </c>
      <c r="P1613" s="371">
        <f t="shared" si="470"/>
        <v>32.275283201605887</v>
      </c>
      <c r="Q1613" s="371">
        <f t="shared" si="471"/>
        <v>-84.973731576965591</v>
      </c>
      <c r="R1613" s="12">
        <f t="shared" si="472"/>
        <v>95.026268423034409</v>
      </c>
      <c r="S1613" s="57">
        <f t="shared" si="473"/>
        <v>0.38409904019774388</v>
      </c>
      <c r="T1613" s="12">
        <f t="shared" si="456"/>
        <v>32.275283201605887</v>
      </c>
    </row>
    <row r="1614" spans="1:20" x14ac:dyDescent="0.3">
      <c r="A1614" s="57">
        <f t="shared" si="457"/>
        <v>2422.5362345665599</v>
      </c>
      <c r="B1614" s="12">
        <f t="shared" si="474"/>
        <v>385.55861655049529</v>
      </c>
      <c r="C1614" s="57" t="str">
        <f t="shared" si="458"/>
        <v>3.60018707846242-40.7806882318403i</v>
      </c>
      <c r="D1614" s="57" t="str">
        <f t="shared" si="459"/>
        <v>3.47082943454237-27.5230468124573i</v>
      </c>
      <c r="E1614" s="57" t="str">
        <f t="shared" si="460"/>
        <v>162.471972253441+0.230202553442741i</v>
      </c>
      <c r="F1614" s="57" t="str">
        <f t="shared" si="461"/>
        <v>3.07957753920332-516.507165484571i</v>
      </c>
      <c r="G1614" s="57" t="str">
        <f t="shared" si="462"/>
        <v>0.999999337449738-0.000813971635516886i</v>
      </c>
      <c r="H1614" s="57" t="str">
        <f t="shared" si="463"/>
        <v>550.844981907128-4.48849044208052i</v>
      </c>
      <c r="I1614" s="57" t="str">
        <f t="shared" si="464"/>
        <v>-4.21103191799138-1926.40496810311i</v>
      </c>
      <c r="K1614" s="57" t="str">
        <f t="shared" si="465"/>
        <v>0.00907636123834448-0.000352408799371082i</v>
      </c>
      <c r="L1614" s="57" t="str">
        <f t="shared" si="466"/>
        <v>0.00075-1.7199605137845i</v>
      </c>
      <c r="M1614" s="57" t="str">
        <f t="shared" si="467"/>
        <v>0.00075-0.271002181793776i</v>
      </c>
      <c r="N1614" s="57">
        <f t="shared" si="468"/>
        <v>95.045087419236978</v>
      </c>
      <c r="O1614" s="57">
        <f t="shared" si="469"/>
        <v>32.242807203251864</v>
      </c>
      <c r="P1614" s="371">
        <f t="shared" si="470"/>
        <v>32.242807203251864</v>
      </c>
      <c r="Q1614" s="371">
        <f t="shared" si="471"/>
        <v>-84.954912580763022</v>
      </c>
      <c r="R1614" s="12">
        <f t="shared" si="472"/>
        <v>95.045087419236978</v>
      </c>
      <c r="S1614" s="57">
        <f t="shared" si="473"/>
        <v>0.38555861655049528</v>
      </c>
      <c r="T1614" s="12">
        <f t="shared" si="456"/>
        <v>32.242807203251864</v>
      </c>
    </row>
    <row r="1615" spans="1:20" x14ac:dyDescent="0.3">
      <c r="A1615" s="57">
        <f t="shared" si="457"/>
        <v>2431.7418722579127</v>
      </c>
      <c r="B1615" s="12">
        <f t="shared" si="474"/>
        <v>387.02373929338717</v>
      </c>
      <c r="C1615" s="57" t="str">
        <f t="shared" si="458"/>
        <v>3.60014562318705-40.6273282848231i</v>
      </c>
      <c r="D1615" s="57" t="str">
        <f t="shared" si="459"/>
        <v>3.4708294048553-27.4188830671876i</v>
      </c>
      <c r="E1615" s="57" t="str">
        <f t="shared" si="460"/>
        <v>162.471990844001+0.231078231023737i</v>
      </c>
      <c r="F1615" s="57" t="str">
        <f t="shared" si="461"/>
        <v>3.07957752366702-514.551887399484i</v>
      </c>
      <c r="G1615" s="57" t="str">
        <f t="shared" si="462"/>
        <v>0.999999332404792-0.000817064723609801i</v>
      </c>
      <c r="H1615" s="57" t="str">
        <f t="shared" si="463"/>
        <v>550.85140939892-4.5059323896645i</v>
      </c>
      <c r="I1615" s="57" t="str">
        <f t="shared" si="464"/>
        <v>-4.21224217635986-1919.13552199858i</v>
      </c>
      <c r="K1615" s="57" t="str">
        <f t="shared" si="465"/>
        <v>0.0090762506546227-0.000353743368713016i</v>
      </c>
      <c r="L1615" s="57" t="str">
        <f t="shared" si="466"/>
        <v>0.00075-1.71344940604154i</v>
      </c>
      <c r="M1615" s="57" t="str">
        <f t="shared" si="467"/>
        <v>0.00075-0.269976271960327i</v>
      </c>
      <c r="N1615" s="57">
        <f t="shared" si="468"/>
        <v>95.063974756607038</v>
      </c>
      <c r="O1615" s="57">
        <f t="shared" si="469"/>
        <v>32.210334704354608</v>
      </c>
      <c r="P1615" s="371">
        <f t="shared" si="470"/>
        <v>32.210334704354608</v>
      </c>
      <c r="Q1615" s="371">
        <f t="shared" si="471"/>
        <v>-84.936025243392962</v>
      </c>
      <c r="R1615" s="12">
        <f t="shared" si="472"/>
        <v>95.063974756607038</v>
      </c>
      <c r="S1615" s="57">
        <f t="shared" si="473"/>
        <v>0.38702373929338718</v>
      </c>
      <c r="T1615" s="12">
        <f t="shared" si="456"/>
        <v>32.210334704354608</v>
      </c>
    </row>
    <row r="1616" spans="1:20" x14ac:dyDescent="0.3">
      <c r="A1616" s="57">
        <f t="shared" si="457"/>
        <v>2440.9824913724929</v>
      </c>
      <c r="B1616" s="12">
        <f t="shared" si="474"/>
        <v>388.49442950270202</v>
      </c>
      <c r="C1616" s="57" t="str">
        <f t="shared" si="458"/>
        <v>3.60010385336649-40.4745527491599i</v>
      </c>
      <c r="D1616" s="57" t="str">
        <f t="shared" si="459"/>
        <v>3.47082937494218-27.3151137517556i</v>
      </c>
      <c r="E1616" s="57" t="str">
        <f t="shared" si="460"/>
        <v>162.472009576836+0.231957246538043i</v>
      </c>
      <c r="F1616" s="57" t="str">
        <f t="shared" si="461"/>
        <v>3.0795775080124-512.604011316045i</v>
      </c>
      <c r="G1616" s="57" t="str">
        <f t="shared" si="462"/>
        <v>0.999999327321432-0.000820169565390298i</v>
      </c>
      <c r="H1616" s="57" t="str">
        <f t="shared" si="463"/>
        <v>550.857885731474-4.52344503671076i</v>
      </c>
      <c r="I1616" s="57" t="str">
        <f t="shared" si="464"/>
        <v>-4.21346167505923-1911.89368307661i</v>
      </c>
      <c r="K1616" s="57" t="str">
        <f t="shared" si="465"/>
        <v>0.00907613923176767-0.00035508295708159i</v>
      </c>
      <c r="L1616" s="57" t="str">
        <f t="shared" si="466"/>
        <v>0.00075-1.70696294684354i</v>
      </c>
      <c r="M1616" s="57" t="str">
        <f t="shared" si="467"/>
        <v>0.00075-0.268954245826187i</v>
      </c>
      <c r="N1616" s="57">
        <f t="shared" si="468"/>
        <v>95.082930659357245</v>
      </c>
      <c r="O1616" s="57">
        <f t="shared" si="469"/>
        <v>32.177865730615856</v>
      </c>
      <c r="P1616" s="371">
        <f t="shared" si="470"/>
        <v>32.177865730615856</v>
      </c>
      <c r="Q1616" s="371">
        <f t="shared" si="471"/>
        <v>-84.917069340642755</v>
      </c>
      <c r="R1616" s="12">
        <f t="shared" si="472"/>
        <v>95.082930659357245</v>
      </c>
      <c r="S1616" s="57">
        <f t="shared" si="473"/>
        <v>0.38849442950270202</v>
      </c>
      <c r="T1616" s="12">
        <f t="shared" si="456"/>
        <v>32.177865730615856</v>
      </c>
    </row>
    <row r="1617" spans="1:20" x14ac:dyDescent="0.3">
      <c r="A1617" s="57">
        <f t="shared" si="457"/>
        <v>2450.2582248397084</v>
      </c>
      <c r="B1617" s="12">
        <f t="shared" si="474"/>
        <v>389.97070833481229</v>
      </c>
      <c r="C1617" s="57" t="str">
        <f t="shared" si="458"/>
        <v>3.60006176662275-40.3223594268234i</v>
      </c>
      <c r="D1617" s="57" t="str">
        <f t="shared" si="459"/>
        <v>3.47082934480129-27.2117373734047i</v>
      </c>
      <c r="E1617" s="57" t="str">
        <f t="shared" si="460"/>
        <v>162.472028453044+0.232839612787749i</v>
      </c>
      <c r="F1617" s="57" t="str">
        <f t="shared" si="461"/>
        <v>3.07957749223858-510.663509213401i</v>
      </c>
      <c r="G1617" s="57" t="str">
        <f t="shared" si="462"/>
        <v>0.999999322199364-0.00082328620552185i</v>
      </c>
      <c r="H1617" s="57" t="str">
        <f t="shared" si="463"/>
        <v>550.864411275126-4.54102870258242i</v>
      </c>
      <c r="I1617" s="57" t="str">
        <f t="shared" si="464"/>
        <v>-4.21469048482879-1904.67934715827i</v>
      </c>
      <c r="K1617" s="57" t="str">
        <f t="shared" si="465"/>
        <v>0.0090760269634341-0.000356427582952501i</v>
      </c>
      <c r="L1617" s="57" t="str">
        <f t="shared" si="466"/>
        <v>0.00075-1.70050104288059i</v>
      </c>
      <c r="M1617" s="57" t="str">
        <f t="shared" si="467"/>
        <v>0.00075-0.267936088689169i</v>
      </c>
      <c r="N1617" s="57">
        <f t="shared" si="468"/>
        <v>95.101955352161326</v>
      </c>
      <c r="O1617" s="57">
        <f t="shared" si="469"/>
        <v>32.14540030791953</v>
      </c>
      <c r="P1617" s="371">
        <f t="shared" si="470"/>
        <v>32.14540030791953</v>
      </c>
      <c r="Q1617" s="371">
        <f t="shared" si="471"/>
        <v>-84.898044647838674</v>
      </c>
      <c r="R1617" s="12">
        <f t="shared" si="472"/>
        <v>95.101955352161326</v>
      </c>
      <c r="S1617" s="57">
        <f t="shared" si="473"/>
        <v>0.38997070833481229</v>
      </c>
      <c r="T1617" s="12">
        <f t="shared" si="456"/>
        <v>32.14540030791953</v>
      </c>
    </row>
    <row r="1618" spans="1:20" x14ac:dyDescent="0.3">
      <c r="A1618" s="57">
        <f t="shared" si="457"/>
        <v>2459.5692060940992</v>
      </c>
      <c r="B1618" s="12">
        <f t="shared" si="474"/>
        <v>391.45259702648457</v>
      </c>
      <c r="C1618" s="57" t="str">
        <f t="shared" si="458"/>
        <v>3.60001936055976-40.1707461281564i</v>
      </c>
      <c r="D1618" s="57" t="str">
        <f t="shared" si="459"/>
        <v>3.47082931443087-27.1087524450311i</v>
      </c>
      <c r="E1618" s="57" t="str">
        <f t="shared" si="460"/>
        <v>162.472047473724+0.233725342624945i</v>
      </c>
      <c r="F1618" s="57" t="str">
        <f t="shared" si="461"/>
        <v>3.07957747634466-508.73035317678i</v>
      </c>
      <c r="G1618" s="57" t="str">
        <f t="shared" si="462"/>
        <v>0.999999317038296-0.000826414688837647i</v>
      </c>
      <c r="H1618" s="57" t="str">
        <f t="shared" si="463"/>
        <v>550.870986403007-4.55868370843816i</v>
      </c>
      <c r="I1618" s="57" t="str">
        <f t="shared" si="464"/>
        <v>-4.21592867695025-1897.49241046025i</v>
      </c>
      <c r="K1618" s="57" t="str">
        <f t="shared" si="465"/>
        <v>0.00907591384322913-0.000357777264864879i</v>
      </c>
      <c r="L1618" s="57" t="str">
        <f t="shared" si="466"/>
        <v>0.00075-1.69406360119604i</v>
      </c>
      <c r="M1618" s="57" t="str">
        <f t="shared" si="467"/>
        <v>0.00075-0.266921785902738i</v>
      </c>
      <c r="N1618" s="57">
        <f t="shared" si="468"/>
        <v>95.12104906015152</v>
      </c>
      <c r="O1618" s="57">
        <f t="shared" si="469"/>
        <v>32.112938462331996</v>
      </c>
      <c r="P1618" s="371">
        <f t="shared" si="470"/>
        <v>32.112938462331996</v>
      </c>
      <c r="Q1618" s="371">
        <f t="shared" si="471"/>
        <v>-84.87895093984848</v>
      </c>
      <c r="R1618" s="12">
        <f t="shared" si="472"/>
        <v>95.12104906015152</v>
      </c>
      <c r="S1618" s="57">
        <f t="shared" si="473"/>
        <v>0.39145259702648455</v>
      </c>
      <c r="T1618" s="12">
        <f t="shared" si="456"/>
        <v>32.112938462331996</v>
      </c>
    </row>
    <row r="1619" spans="1:20" x14ac:dyDescent="0.3">
      <c r="A1619" s="57">
        <f t="shared" si="457"/>
        <v>2468.9155690772568</v>
      </c>
      <c r="B1619" s="12">
        <f t="shared" si="474"/>
        <v>392.94011689518521</v>
      </c>
      <c r="C1619" s="57" t="str">
        <f t="shared" si="458"/>
        <v>3.59997663276364-40.0197106718425i</v>
      </c>
      <c r="D1619" s="57" t="str">
        <f t="shared" si="459"/>
        <v>3.47082928382922-27.0061574851619i</v>
      </c>
      <c r="E1619" s="57" t="str">
        <f t="shared" si="460"/>
        <v>162.472066639989+0.234614448951898i</v>
      </c>
      <c r="F1619" s="57" t="str">
        <f t="shared" si="461"/>
        <v>3.07957746032971-506.804515397081i</v>
      </c>
      <c r="G1619" s="57" t="str">
        <f t="shared" si="462"/>
        <v>0.999999311837928-0.000829555060341236i</v>
      </c>
      <c r="H1619" s="57" t="str">
        <f t="shared" si="463"/>
        <v>550.877611491079-4.57641037724824i</v>
      </c>
      <c r="I1619" s="57" t="str">
        <f t="shared" si="464"/>
        <v>-4.21717632325999-1890.3327695934i</v>
      </c>
      <c r="K1619" s="57" t="str">
        <f t="shared" si="465"/>
        <v>0.00907579986471163-0.00035913202142142i</v>
      </c>
      <c r="L1619" s="57" t="str">
        <f t="shared" si="466"/>
        <v>0.00075-1.68765052918514i</v>
      </c>
      <c r="M1619" s="57" t="str">
        <f t="shared" si="467"/>
        <v>0.00075-0.26591132287581i</v>
      </c>
      <c r="N1619" s="57">
        <f t="shared" si="468"/>
        <v>95.140212008916322</v>
      </c>
      <c r="O1619" s="57">
        <f t="shared" si="469"/>
        <v>32.080480220103659</v>
      </c>
      <c r="P1619" s="371">
        <f t="shared" si="470"/>
        <v>32.080480220103659</v>
      </c>
      <c r="Q1619" s="371">
        <f t="shared" si="471"/>
        <v>-84.859787991083678</v>
      </c>
      <c r="R1619" s="12">
        <f t="shared" si="472"/>
        <v>95.140212008916322</v>
      </c>
      <c r="S1619" s="57">
        <f t="shared" si="473"/>
        <v>0.39294011689518521</v>
      </c>
      <c r="T1619" s="12">
        <f t="shared" si="456"/>
        <v>32.080480220103659</v>
      </c>
    </row>
    <row r="1620" spans="1:20" x14ac:dyDescent="0.3">
      <c r="A1620" s="57">
        <f t="shared" si="457"/>
        <v>2478.2974482397503</v>
      </c>
      <c r="B1620" s="12">
        <f t="shared" si="474"/>
        <v>394.43328933938693</v>
      </c>
      <c r="C1620" s="57" t="str">
        <f t="shared" si="458"/>
        <v>3.59993358080238-39.869250884876i</v>
      </c>
      <c r="D1620" s="57" t="str">
        <f t="shared" si="459"/>
        <v>3.47082925299455-26.9039510179344i</v>
      </c>
      <c r="E1620" s="57" t="str">
        <f t="shared" si="460"/>
        <v>162.472085952961+0.235506944721283i</v>
      </c>
      <c r="F1620" s="57" t="str">
        <f t="shared" si="461"/>
        <v>3.07957744419282-504.885968170485i</v>
      </c>
      <c r="G1620" s="57" t="str">
        <f t="shared" si="462"/>
        <v>0.999999306597963-0.000832707365207173i</v>
      </c>
      <c r="H1620" s="57" t="str">
        <f t="shared" si="463"/>
        <v>550.884286918118-4.59420903380407i</v>
      </c>
      <c r="I1620" s="57" t="str">
        <f t="shared" si="464"/>
        <v>-4.21843349614016-1883.20032156111i</v>
      </c>
      <c r="K1620" s="57" t="str">
        <f t="shared" si="465"/>
        <v>0.00907568502139251-0.0003604918712886i</v>
      </c>
      <c r="L1620" s="57" t="str">
        <f t="shared" si="466"/>
        <v>0.00075-1.68126173459369i</v>
      </c>
      <c r="M1620" s="57" t="str">
        <f t="shared" si="467"/>
        <v>0.00075-0.264904685072534i</v>
      </c>
      <c r="N1620" s="57">
        <f t="shared" si="468"/>
        <v>95.159444424497579</v>
      </c>
      <c r="O1620" s="57">
        <f t="shared" si="469"/>
        <v>32.048025607670489</v>
      </c>
      <c r="P1620" s="371">
        <f t="shared" si="470"/>
        <v>32.048025607670489</v>
      </c>
      <c r="Q1620" s="371">
        <f t="shared" si="471"/>
        <v>-84.840555575502421</v>
      </c>
      <c r="R1620" s="12">
        <f t="shared" si="472"/>
        <v>95.159444424497579</v>
      </c>
      <c r="S1620" s="57">
        <f t="shared" si="473"/>
        <v>0.39443328933938693</v>
      </c>
      <c r="T1620" s="12">
        <f t="shared" si="456"/>
        <v>32.048025607670489</v>
      </c>
    </row>
    <row r="1621" spans="1:20" x14ac:dyDescent="0.3">
      <c r="A1621" s="57">
        <f t="shared" si="457"/>
        <v>2487.7149785430615</v>
      </c>
      <c r="B1621" s="12">
        <f t="shared" si="474"/>
        <v>395.9321358388766</v>
      </c>
      <c r="C1621" s="57" t="str">
        <f t="shared" si="458"/>
        <v>3.59989020222564-39.7193646025259i</v>
      </c>
      <c r="D1621" s="57" t="str">
        <f t="shared" si="459"/>
        <v>3.4708292219251-26.802131573074i</v>
      </c>
      <c r="E1621" s="57" t="str">
        <f t="shared" si="460"/>
        <v>162.472105413766+0.236402842936379i</v>
      </c>
      <c r="F1621" s="57" t="str">
        <f t="shared" si="461"/>
        <v>3.07957742793306-502.974683898042i</v>
      </c>
      <c r="G1621" s="57" t="str">
        <f t="shared" si="462"/>
        <v>0.999999301318099-0.000835871648781668i</v>
      </c>
      <c r="H1621" s="57" t="str">
        <f t="shared" si="463"/>
        <v>550.891013065783-4.61208000473621i</v>
      </c>
      <c r="I1621" s="57" t="str">
        <f t="shared" si="464"/>
        <v>-4.21970026853609-1876.094963758i</v>
      </c>
      <c r="K1621" s="57" t="str">
        <f t="shared" si="465"/>
        <v>0.00907556930673361-0.000361856833196787i</v>
      </c>
      <c r="L1621" s="57" t="str">
        <f t="shared" si="466"/>
        <v>0.00075-1.67489712551672i</v>
      </c>
      <c r="M1621" s="57" t="str">
        <f t="shared" si="467"/>
        <v>0.00075-0.263901858012089i</v>
      </c>
      <c r="N1621" s="57">
        <f t="shared" si="468"/>
        <v>95.178746533388363</v>
      </c>
      <c r="O1621" s="57">
        <f t="shared" si="469"/>
        <v>32.015574651654191</v>
      </c>
      <c r="P1621" s="371">
        <f t="shared" si="470"/>
        <v>32.015574651654191</v>
      </c>
      <c r="Q1621" s="371">
        <f t="shared" si="471"/>
        <v>-84.821253466611637</v>
      </c>
      <c r="R1621" s="12">
        <f t="shared" si="472"/>
        <v>95.178746533388363</v>
      </c>
      <c r="S1621" s="57">
        <f t="shared" si="473"/>
        <v>0.3959321358388766</v>
      </c>
      <c r="T1621" s="12">
        <f t="shared" si="456"/>
        <v>32.015574651654191</v>
      </c>
    </row>
    <row r="1622" spans="1:20" x14ac:dyDescent="0.3">
      <c r="A1622" s="57">
        <f t="shared" si="457"/>
        <v>2497.1682954615253</v>
      </c>
      <c r="B1622" s="12">
        <f t="shared" si="474"/>
        <v>397.43667795506434</v>
      </c>
      <c r="C1622" s="57" t="str">
        <f t="shared" si="458"/>
        <v>3.5998464945647-39.5700496683098i</v>
      </c>
      <c r="D1622" s="57" t="str">
        <f t="shared" si="459"/>
        <v>3.47082919061905-26.7006976858739i</v>
      </c>
      <c r="E1622" s="57" t="str">
        <f t="shared" si="460"/>
        <v>162.472125023543+0.237302156651273i</v>
      </c>
      <c r="F1622" s="57" t="str">
        <f t="shared" si="461"/>
        <v>3.07957741154949-501.070635085286i</v>
      </c>
      <c r="G1622" s="57" t="str">
        <f t="shared" si="462"/>
        <v>0.999999295998031-0.000839047956583243i</v>
      </c>
      <c r="H1622" s="57" t="str">
        <f t="shared" si="463"/>
        <v>550.897790318597-4.63002361852489i</v>
      </c>
      <c r="I1622" s="57" t="str">
        <f t="shared" si="464"/>
        <v>-4.22097671395017-1869.0165939683i</v>
      </c>
      <c r="K1622" s="57" t="str">
        <f t="shared" si="465"/>
        <v>0.00907545271414792-0.000363226925940448i</v>
      </c>
      <c r="L1622" s="57" t="str">
        <f t="shared" si="466"/>
        <v>0.00075-1.66855661039721i</v>
      </c>
      <c r="M1622" s="57" t="str">
        <f t="shared" si="467"/>
        <v>0.00075-0.262902827268468i</v>
      </c>
      <c r="N1622" s="57">
        <f t="shared" si="468"/>
        <v>95.1981185625297</v>
      </c>
      <c r="O1622" s="57">
        <f t="shared" si="469"/>
        <v>31.983127378864463</v>
      </c>
      <c r="P1622" s="371">
        <f t="shared" si="470"/>
        <v>31.983127378864463</v>
      </c>
      <c r="Q1622" s="371">
        <f t="shared" si="471"/>
        <v>-84.8018814374703</v>
      </c>
      <c r="R1622" s="12">
        <f t="shared" si="472"/>
        <v>95.1981185625297</v>
      </c>
      <c r="S1622" s="57">
        <f t="shared" si="473"/>
        <v>0.39743667795506432</v>
      </c>
      <c r="T1622" s="12">
        <f t="shared" si="456"/>
        <v>31.983127378864463</v>
      </c>
    </row>
    <row r="1623" spans="1:20" x14ac:dyDescent="0.3">
      <c r="A1623" s="57">
        <f t="shared" si="457"/>
        <v>2506.6575349842792</v>
      </c>
      <c r="B1623" s="12">
        <f t="shared" si="474"/>
        <v>398.94693733129361</v>
      </c>
      <c r="C1623" s="57" t="str">
        <f t="shared" si="458"/>
        <v>3.59980245533242-39.42130393396i</v>
      </c>
      <c r="D1623" s="57" t="str">
        <f t="shared" si="459"/>
        <v>3.47082915907465-26.5996478971736i</v>
      </c>
      <c r="E1623" s="57" t="str">
        <f t="shared" si="460"/>
        <v>162.472144783437+0.238204898971075i</v>
      </c>
      <c r="F1623" s="57" t="str">
        <f t="shared" si="461"/>
        <v>3.07957739504117-499.173794341839i</v>
      </c>
      <c r="G1623" s="57" t="str">
        <f t="shared" si="462"/>
        <v>0.999999290637454-0.000842236334303384i</v>
      </c>
      <c r="H1623" s="57" t="str">
        <f t="shared" si="463"/>
        <v>550.904619063991-4.64804020551639i</v>
      </c>
      <c r="I1623" s="57" t="str">
        <f t="shared" si="464"/>
        <v>-4.22226290645361-1861.96511036449i</v>
      </c>
      <c r="K1623" s="57" t="str">
        <f t="shared" si="465"/>
        <v>0.00907533523699895-0.000364602168378283i</v>
      </c>
      <c r="L1623" s="57" t="str">
        <f t="shared" si="466"/>
        <v>0.00075-1.66224009802472i</v>
      </c>
      <c r="M1623" s="57" t="str">
        <f t="shared" si="467"/>
        <v>0.00075-0.261907578470282i</v>
      </c>
      <c r="N1623" s="57">
        <f t="shared" si="468"/>
        <v>95.21756073930851</v>
      </c>
      <c r="O1623" s="57">
        <f t="shared" si="469"/>
        <v>31.950683816299652</v>
      </c>
      <c r="P1623" s="371">
        <f t="shared" si="470"/>
        <v>31.950683816299652</v>
      </c>
      <c r="Q1623" s="371">
        <f t="shared" si="471"/>
        <v>-84.78243926069149</v>
      </c>
      <c r="R1623" s="12">
        <f t="shared" si="472"/>
        <v>95.21756073930851</v>
      </c>
      <c r="S1623" s="57">
        <f t="shared" si="473"/>
        <v>0.39894693733129361</v>
      </c>
      <c r="T1623" s="12">
        <f t="shared" si="456"/>
        <v>31.950683816299652</v>
      </c>
    </row>
    <row r="1624" spans="1:20" x14ac:dyDescent="0.3">
      <c r="A1624" s="57">
        <f t="shared" si="457"/>
        <v>2516.1828336172193</v>
      </c>
      <c r="B1624" s="12">
        <f t="shared" si="474"/>
        <v>400.46293569315253</v>
      </c>
      <c r="C1624" s="57" t="str">
        <f t="shared" si="458"/>
        <v>3.59975808202287-39.2731252593929i</v>
      </c>
      <c r="D1624" s="57" t="str">
        <f t="shared" si="459"/>
        <v>3.47082912729004-26.4989807533379i</v>
      </c>
      <c r="E1624" s="57" t="str">
        <f t="shared" si="460"/>
        <v>162.472164694604+0.239111083052129i</v>
      </c>
      <c r="F1624" s="57" t="str">
        <f t="shared" si="461"/>
        <v>3.07957737840715-497.284134381008i</v>
      </c>
      <c r="G1624" s="57" t="str">
        <f t="shared" si="462"/>
        <v>0.999999285236059-0.000845436827807195i</v>
      </c>
      <c r="H1624" s="57" t="str">
        <f t="shared" si="463"/>
        <v>550.911499692325-4.66613009793642i</v>
      </c>
      <c r="I1624" s="57" t="str">
        <f t="shared" si="464"/>
        <v>-4.22355892068776-1854.94041150576i</v>
      </c>
      <c r="K1624" s="57" t="str">
        <f t="shared" si="465"/>
        <v>0.00907521686860032-0.000365982579433396i</v>
      </c>
      <c r="L1624" s="57" t="str">
        <f t="shared" si="466"/>
        <v>0.00075-1.65594749753409i</v>
      </c>
      <c r="M1624" s="57" t="str">
        <f t="shared" si="467"/>
        <v>0.00075-0.260916097300539i</v>
      </c>
      <c r="N1624" s="57">
        <f t="shared" si="468"/>
        <v>95.23707329155441</v>
      </c>
      <c r="O1624" s="57">
        <f t="shared" si="469"/>
        <v>31.918243991147971</v>
      </c>
      <c r="P1624" s="371">
        <f t="shared" si="470"/>
        <v>31.918243991147971</v>
      </c>
      <c r="Q1624" s="371">
        <f t="shared" si="471"/>
        <v>-84.76292670844559</v>
      </c>
      <c r="R1624" s="12">
        <f t="shared" si="472"/>
        <v>95.23707329155441</v>
      </c>
      <c r="S1624" s="57">
        <f t="shared" si="473"/>
        <v>0.40046293569315256</v>
      </c>
      <c r="T1624" s="12">
        <f t="shared" si="456"/>
        <v>31.918243991147971</v>
      </c>
    </row>
    <row r="1625" spans="1:20" x14ac:dyDescent="0.3">
      <c r="A1625" s="57">
        <f t="shared" si="457"/>
        <v>2525.7443283849652</v>
      </c>
      <c r="B1625" s="12">
        <f t="shared" si="474"/>
        <v>401.98469484878655</v>
      </c>
      <c r="C1625" s="57" t="str">
        <f t="shared" si="458"/>
        <v>3.59971337211148-39.1255115126793i</v>
      </c>
      <c r="D1625" s="57" t="str">
        <f t="shared" si="459"/>
        <v>3.47082909526342-26.3986948062361i</v>
      </c>
      <c r="E1625" s="57" t="str">
        <f t="shared" si="460"/>
        <v>162.472184758209+0.240020722102218i</v>
      </c>
      <c r="F1625" s="57" t="str">
        <f t="shared" si="461"/>
        <v>3.07957736164646-495.401628019399i</v>
      </c>
      <c r="G1625" s="57" t="str">
        <f t="shared" si="462"/>
        <v>0.999999279793536-0.000848649483134064i</v>
      </c>
      <c r="H1625" s="57" t="str">
        <f t="shared" si="463"/>
        <v>550.918432596898-4.68429362990416i</v>
      </c>
      <c r="I1625" s="57" t="str">
        <f t="shared" si="464"/>
        <v>-4.22486483186812-1847.94239633657i</v>
      </c>
      <c r="K1625" s="57" t="str">
        <f t="shared" si="465"/>
        <v>0.00907509760221557-0.000367368178093463i</v>
      </c>
      <c r="L1625" s="57" t="str">
        <f t="shared" si="466"/>
        <v>0.00075-1.64967871840415i</v>
      </c>
      <c r="M1625" s="57" t="str">
        <f t="shared" si="467"/>
        <v>0.00075-0.259928369496453i</v>
      </c>
      <c r="N1625" s="57">
        <f t="shared" si="468"/>
        <v>95.256656447537068</v>
      </c>
      <c r="O1625" s="57">
        <f t="shared" si="469"/>
        <v>31.885807930789021</v>
      </c>
      <c r="P1625" s="371">
        <f t="shared" si="470"/>
        <v>31.885807930789021</v>
      </c>
      <c r="Q1625" s="371">
        <f t="shared" si="471"/>
        <v>-84.743343552462932</v>
      </c>
      <c r="R1625" s="12">
        <f t="shared" si="472"/>
        <v>95.256656447537068</v>
      </c>
      <c r="S1625" s="57">
        <f t="shared" si="473"/>
        <v>0.40198469484878657</v>
      </c>
      <c r="T1625" s="12">
        <f t="shared" si="456"/>
        <v>31.885807930789021</v>
      </c>
    </row>
    <row r="1626" spans="1:20" x14ac:dyDescent="0.3">
      <c r="A1626" s="57">
        <f t="shared" si="457"/>
        <v>2535.3421568328281</v>
      </c>
      <c r="B1626" s="12">
        <f t="shared" si="474"/>
        <v>403.51223668921193</v>
      </c>
      <c r="C1626" s="57" t="str">
        <f t="shared" si="458"/>
        <v>3.59966832305457-38.9784605700125i</v>
      </c>
      <c r="D1626" s="57" t="str">
        <f t="shared" si="459"/>
        <v>3.47082906299291-26.2987886132213i</v>
      </c>
      <c r="E1626" s="57" t="str">
        <f t="shared" si="460"/>
        <v>162.472204975424+0.240933829380773i</v>
      </c>
      <c r="F1626" s="57" t="str">
        <f t="shared" si="461"/>
        <v>3.07957734475815-493.526248176528i</v>
      </c>
      <c r="G1626" s="57" t="str">
        <f t="shared" si="462"/>
        <v>0.999999274309571-0.000851874346498322i</v>
      </c>
      <c r="H1626" s="57" t="str">
        <f t="shared" si="463"/>
        <v>550.925418173974-4.70253113744679i</v>
      </c>
      <c r="I1626" s="57" t="str">
        <f t="shared" si="464"/>
        <v>-4.2261807157888-1840.9709641852i</v>
      </c>
      <c r="K1626" s="57" t="str">
        <f t="shared" si="465"/>
        <v>0.00907497743105774-0.000368758983410895i</v>
      </c>
      <c r="L1626" s="57" t="str">
        <f t="shared" si="466"/>
        <v>0.00075-1.64343367045642i</v>
      </c>
      <c r="M1626" s="57" t="str">
        <f t="shared" si="467"/>
        <v>0.00075-0.258944380849226i</v>
      </c>
      <c r="N1626" s="57">
        <f t="shared" si="468"/>
        <v>95.276310435963182</v>
      </c>
      <c r="O1626" s="57">
        <f t="shared" si="469"/>
        <v>31.853375662794718</v>
      </c>
      <c r="P1626" s="371">
        <f t="shared" si="470"/>
        <v>31.853375662794718</v>
      </c>
      <c r="Q1626" s="371">
        <f t="shared" si="471"/>
        <v>-84.723689564036818</v>
      </c>
      <c r="R1626" s="12">
        <f t="shared" si="472"/>
        <v>95.276310435963182</v>
      </c>
      <c r="S1626" s="57">
        <f t="shared" si="473"/>
        <v>0.40351223668921193</v>
      </c>
      <c r="T1626" s="12">
        <f t="shared" si="456"/>
        <v>31.853375662794718</v>
      </c>
    </row>
    <row r="1627" spans="1:20" x14ac:dyDescent="0.3">
      <c r="A1627" s="57">
        <f t="shared" si="457"/>
        <v>2544.9764570287925</v>
      </c>
      <c r="B1627" s="12">
        <f t="shared" si="474"/>
        <v>405.04558318863093</v>
      </c>
      <c r="C1627" s="57" t="str">
        <f t="shared" si="458"/>
        <v>3.59962293228959-38.8319703156781i</v>
      </c>
      <c r="D1627" s="57" t="str">
        <f t="shared" si="459"/>
        <v>3.47082903047673-26.1992607371093i</v>
      </c>
      <c r="E1627" s="57" t="str">
        <f t="shared" si="460"/>
        <v>162.472225347431+0.241850418199104i</v>
      </c>
      <c r="F1627" s="57" t="str">
        <f t="shared" si="461"/>
        <v>3.07957732774125-491.657967874427i</v>
      </c>
      <c r="G1627" s="57" t="str">
        <f t="shared" si="462"/>
        <v>0.999999268783849-0.000855111464289903i</v>
      </c>
      <c r="H1627" s="57" t="str">
        <f t="shared" si="463"/>
        <v>550.932456822812-4.7208429585143i</v>
      </c>
      <c r="I1627" s="57" t="str">
        <f t="shared" si="464"/>
        <v>-4.2275066488276-1834.02601476231i</v>
      </c>
      <c r="K1627" s="57" t="str">
        <f t="shared" si="465"/>
        <v>0.00907485634828893-0.000370155014502996i</v>
      </c>
      <c r="L1627" s="57" t="str">
        <f t="shared" si="466"/>
        <v>0.00075-1.63721226385377i</v>
      </c>
      <c r="M1627" s="57" t="str">
        <f t="shared" si="467"/>
        <v>0.00075-0.257964117203851i</v>
      </c>
      <c r="N1627" s="57">
        <f t="shared" si="468"/>
        <v>95.296035485973931</v>
      </c>
      <c r="O1627" s="57">
        <f t="shared" si="469"/>
        <v>31.820947214930623</v>
      </c>
      <c r="P1627" s="371">
        <f t="shared" si="470"/>
        <v>31.820947214930623</v>
      </c>
      <c r="Q1627" s="371">
        <f t="shared" si="471"/>
        <v>-84.703964514026069</v>
      </c>
      <c r="R1627" s="12">
        <f t="shared" si="472"/>
        <v>95.296035485973931</v>
      </c>
      <c r="S1627" s="57">
        <f t="shared" si="473"/>
        <v>0.40504558318863093</v>
      </c>
      <c r="T1627" s="12">
        <f t="shared" si="456"/>
        <v>31.820947214930623</v>
      </c>
    </row>
    <row r="1628" spans="1:20" x14ac:dyDescent="0.3">
      <c r="A1628" s="57">
        <f t="shared" si="457"/>
        <v>2554.647367565502</v>
      </c>
      <c r="B1628" s="12">
        <f t="shared" si="474"/>
        <v>406.58475640474774</v>
      </c>
      <c r="C1628" s="57" t="str">
        <f t="shared" si="458"/>
        <v>3.5995771972346-38.6860386420242i</v>
      </c>
      <c r="D1628" s="57" t="str">
        <f t="shared" si="459"/>
        <v>3.47082899771292-26.1001097461582i</v>
      </c>
      <c r="E1628" s="57" t="str">
        <f t="shared" si="460"/>
        <v>162.472245875424+0.242770501920596i</v>
      </c>
      <c r="F1628" s="57" t="str">
        <f t="shared" si="461"/>
        <v>3.07957731059478-489.796760237253i</v>
      </c>
      <c r="G1628" s="57" t="str">
        <f t="shared" si="462"/>
        <v>0.999999263216052-0.000858360883075022i</v>
      </c>
      <c r="H1628" s="57" t="str">
        <f t="shared" si="463"/>
        <v>550.939548945683-4.73922943299495i</v>
      </c>
      <c r="I1628" s="57" t="str">
        <f t="shared" si="464"/>
        <v>-4.22884270795283-1827.10744815947i</v>
      </c>
      <c r="K1628" s="57" t="str">
        <f t="shared" si="465"/>
        <v>0.00907473434701988-0.000371556290552113i</v>
      </c>
      <c r="L1628" s="57" t="str">
        <f t="shared" si="466"/>
        <v>0.00075-1.6310144090992i</v>
      </c>
      <c r="M1628" s="57" t="str">
        <f t="shared" si="467"/>
        <v>0.00075-0.256987564458907i</v>
      </c>
      <c r="N1628" s="57">
        <f t="shared" si="468"/>
        <v>95.315831827141324</v>
      </c>
      <c r="O1628" s="57">
        <f t="shared" si="469"/>
        <v>31.788522615157326</v>
      </c>
      <c r="P1628" s="371">
        <f t="shared" si="470"/>
        <v>31.788522615157326</v>
      </c>
      <c r="Q1628" s="371">
        <f t="shared" si="471"/>
        <v>-84.684168172858676</v>
      </c>
      <c r="R1628" s="12">
        <f t="shared" si="472"/>
        <v>95.315831827141324</v>
      </c>
      <c r="S1628" s="57">
        <f t="shared" si="473"/>
        <v>0.40658475640474773</v>
      </c>
      <c r="T1628" s="12">
        <f t="shared" si="456"/>
        <v>31.788522615157326</v>
      </c>
    </row>
    <row r="1629" spans="1:20" x14ac:dyDescent="0.3">
      <c r="A1629" s="57">
        <f t="shared" si="457"/>
        <v>2564.3550275622515</v>
      </c>
      <c r="B1629" s="12">
        <f t="shared" si="474"/>
        <v>408.12977847908581</v>
      </c>
      <c r="C1629" s="57" t="str">
        <f t="shared" si="458"/>
        <v>3.5995311152884-38.5406634494293i</v>
      </c>
      <c r="D1629" s="57" t="str">
        <f t="shared" si="459"/>
        <v>3.47082896469963-26.0013342140476i</v>
      </c>
      <c r="E1629" s="57" t="str">
        <f t="shared" si="460"/>
        <v>162.472266560603+0.243694093960929i</v>
      </c>
      <c r="F1629" s="57" t="str">
        <f t="shared" si="461"/>
        <v>3.07957729331774-487.942598490912i</v>
      </c>
      <c r="G1629" s="57" t="str">
        <f t="shared" si="462"/>
        <v>0.999999257605859-0.000861622649596835i</v>
      </c>
      <c r="H1629" s="57" t="str">
        <f t="shared" si="463"/>
        <v>550.946694947891-4.75769090272879i</v>
      </c>
      <c r="I1629" s="57" t="str">
        <f t="shared" si="464"/>
        <v>-4.23018897072376-1820.21516484777i</v>
      </c>
      <c r="K1629" s="57" t="str">
        <f t="shared" si="465"/>
        <v>0.00907461142030975-0.000372962830805822i</v>
      </c>
      <c r="L1629" s="57" t="str">
        <f t="shared" si="466"/>
        <v>0.00075-1.62484001703447i</v>
      </c>
      <c r="M1629" s="57" t="str">
        <f t="shared" si="467"/>
        <v>0.00075-0.256014708566355i</v>
      </c>
      <c r="N1629" s="57">
        <f t="shared" si="468"/>
        <v>95.335699689465855</v>
      </c>
      <c r="O1629" s="57">
        <f t="shared" si="469"/>
        <v>31.7561018916313</v>
      </c>
      <c r="P1629" s="371">
        <f t="shared" si="470"/>
        <v>31.7561018916313</v>
      </c>
      <c r="Q1629" s="371">
        <f t="shared" si="471"/>
        <v>-84.664300310534145</v>
      </c>
      <c r="R1629" s="12">
        <f t="shared" si="472"/>
        <v>95.335699689465855</v>
      </c>
      <c r="S1629" s="57">
        <f t="shared" si="473"/>
        <v>0.40812977847908583</v>
      </c>
      <c r="T1629" s="12">
        <f t="shared" si="456"/>
        <v>31.7561018916313</v>
      </c>
    </row>
    <row r="1630" spans="1:20" x14ac:dyDescent="0.3">
      <c r="A1630" s="57">
        <f t="shared" si="457"/>
        <v>2574.099576666988</v>
      </c>
      <c r="B1630" s="12">
        <f t="shared" si="474"/>
        <v>409.68067163730638</v>
      </c>
      <c r="C1630" s="57" t="str">
        <f t="shared" si="458"/>
        <v>3.59948468383026-38.3958426462738i</v>
      </c>
      <c r="D1630" s="57" t="str">
        <f t="shared" si="459"/>
        <v>3.47082893143498-25.9029327198584i</v>
      </c>
      <c r="E1630" s="57" t="str">
        <f t="shared" si="460"/>
        <v>162.472287404177+0.244621207788291i</v>
      </c>
      <c r="F1630" s="57" t="str">
        <f t="shared" si="461"/>
        <v>3.07957727590915-486.095455962664i</v>
      </c>
      <c r="G1630" s="57" t="str">
        <f t="shared" si="462"/>
        <v>0.999999251952947-0.000864896810776114i</v>
      </c>
      <c r="H1630" s="57" t="str">
        <f t="shared" si="463"/>
        <v>550.953895237797-4.77622771152354i</v>
      </c>
      <c r="I1630" s="57" t="str">
        <f t="shared" si="464"/>
        <v>-4.23154551529754-1813.34906567634i</v>
      </c>
      <c r="K1630" s="57" t="str">
        <f t="shared" si="465"/>
        <v>0.00907448756116564-0.000374374654577071i</v>
      </c>
      <c r="L1630" s="57" t="str">
        <f t="shared" si="466"/>
        <v>0.00075-1.61868899883888i</v>
      </c>
      <c r="M1630" s="57" t="str">
        <f t="shared" si="467"/>
        <v>0.00075-0.255045535531336i</v>
      </c>
      <c r="N1630" s="57">
        <f t="shared" si="468"/>
        <v>95.355639303372939</v>
      </c>
      <c r="O1630" s="57">
        <f t="shared" si="469"/>
        <v>31.723685072706527</v>
      </c>
      <c r="P1630" s="371">
        <f t="shared" si="470"/>
        <v>31.723685072706527</v>
      </c>
      <c r="Q1630" s="371">
        <f t="shared" si="471"/>
        <v>-84.644360696627061</v>
      </c>
      <c r="R1630" s="12">
        <f t="shared" si="472"/>
        <v>95.355639303372939</v>
      </c>
      <c r="S1630" s="57">
        <f t="shared" si="473"/>
        <v>0.40968067163730637</v>
      </c>
      <c r="T1630" s="12">
        <f t="shared" si="456"/>
        <v>31.723685072706527</v>
      </c>
    </row>
    <row r="1631" spans="1:20" x14ac:dyDescent="0.3">
      <c r="A1631" s="57">
        <f t="shared" si="457"/>
        <v>2583.8811550583227</v>
      </c>
      <c r="B1631" s="12">
        <f t="shared" si="474"/>
        <v>411.23745818952813</v>
      </c>
      <c r="C1631" s="57" t="str">
        <f t="shared" si="458"/>
        <v>3.59943790021985-38.2515741489097i</v>
      </c>
      <c r="D1631" s="57" t="str">
        <f t="shared" si="459"/>
        <v>3.47082889791703-25.8049038480521i</v>
      </c>
      <c r="E1631" s="57" t="str">
        <f t="shared" si="460"/>
        <v>162.472308407367+0.245551856923599i</v>
      </c>
      <c r="F1631" s="57" t="str">
        <f t="shared" si="461"/>
        <v>3.07957725836801-484.255306080745i</v>
      </c>
      <c r="G1631" s="57" t="str">
        <f t="shared" si="462"/>
        <v>0.999999246256992-0.000868183413711926i</v>
      </c>
      <c r="H1631" s="57" t="str">
        <f t="shared" si="463"/>
        <v>550.96115022684-4.7948402051692i</v>
      </c>
      <c r="I1631" s="57" t="str">
        <f t="shared" si="464"/>
        <v>-4.23291242043234-1806.50905187093i</v>
      </c>
      <c r="K1631" s="57" t="str">
        <f t="shared" si="465"/>
        <v>0.00907436276254228-0.000375791781244351i</v>
      </c>
      <c r="L1631" s="57" t="str">
        <f t="shared" si="466"/>
        <v>0.00075-1.61256126602797i</v>
      </c>
      <c r="M1631" s="57" t="str">
        <f t="shared" si="467"/>
        <v>0.00075-0.25408003141197i</v>
      </c>
      <c r="N1631" s="57">
        <f t="shared" si="468"/>
        <v>95.375650899709854</v>
      </c>
      <c r="O1631" s="57">
        <f t="shared" si="469"/>
        <v>31.691272186935745</v>
      </c>
      <c r="P1631" s="371">
        <f t="shared" si="470"/>
        <v>31.691272186935745</v>
      </c>
      <c r="Q1631" s="371">
        <f t="shared" si="471"/>
        <v>-84.624349100290146</v>
      </c>
      <c r="R1631" s="12">
        <f t="shared" si="472"/>
        <v>95.375650899709854</v>
      </c>
      <c r="S1631" s="57">
        <f t="shared" si="473"/>
        <v>0.41123745818952812</v>
      </c>
      <c r="T1631" s="12">
        <f t="shared" si="456"/>
        <v>31.691272186935745</v>
      </c>
    </row>
    <row r="1632" spans="1:20" x14ac:dyDescent="0.3">
      <c r="A1632" s="57">
        <f t="shared" si="457"/>
        <v>2593.6999034475443</v>
      </c>
      <c r="B1632" s="12">
        <f t="shared" si="474"/>
        <v>412.80016053064833</v>
      </c>
      <c r="C1632" s="57" t="str">
        <f t="shared" si="458"/>
        <v>3.59939076179698-38.1078558816287i</v>
      </c>
      <c r="D1632" s="57" t="str">
        <f t="shared" si="459"/>
        <v>3.47082886414387-25.7072461884504i</v>
      </c>
      <c r="E1632" s="57" t="str">
        <f t="shared" si="460"/>
        <v>162.472329571401+0.24648605494072i</v>
      </c>
      <c r="F1632" s="57" t="str">
        <f t="shared" si="461"/>
        <v>3.07957724069329-482.422122373979i</v>
      </c>
      <c r="G1632" s="57" t="str">
        <f t="shared" si="462"/>
        <v>0.999999240517666-0.000871482505682304i</v>
      </c>
      <c r="H1632" s="57" t="str">
        <f t="shared" si="463"/>
        <v>550.968460329568-4.8135287314548i</v>
      </c>
      <c r="I1632" s="57" t="str">
        <f t="shared" si="464"/>
        <v>-4.23428976549638-1799.69502503254i</v>
      </c>
      <c r="K1632" s="57" t="str">
        <f t="shared" si="465"/>
        <v>0.00907423701734142-0.000377214230251838i</v>
      </c>
      <c r="L1632" s="57" t="str">
        <f t="shared" si="466"/>
        <v>0.00075-1.60645673045225i</v>
      </c>
      <c r="M1632" s="57" t="str">
        <f t="shared" si="467"/>
        <v>0.00075-0.253118182319158i</v>
      </c>
      <c r="N1632" s="57">
        <f t="shared" si="468"/>
        <v>95.395734709742698</v>
      </c>
      <c r="O1632" s="57">
        <f t="shared" si="469"/>
        <v>31.658863263071247</v>
      </c>
      <c r="P1632" s="371">
        <f t="shared" si="470"/>
        <v>31.658863263071247</v>
      </c>
      <c r="Q1632" s="371">
        <f t="shared" si="471"/>
        <v>-84.604265290257302</v>
      </c>
      <c r="R1632" s="12">
        <f t="shared" si="472"/>
        <v>95.395734709742698</v>
      </c>
      <c r="S1632" s="57">
        <f t="shared" si="473"/>
        <v>0.41280016053064833</v>
      </c>
      <c r="T1632" s="12">
        <f t="shared" si="456"/>
        <v>31.658863263071247</v>
      </c>
    </row>
    <row r="1633" spans="1:20" x14ac:dyDescent="0.3">
      <c r="A1633" s="57">
        <f t="shared" si="457"/>
        <v>2603.5559630806447</v>
      </c>
      <c r="B1633" s="12">
        <f t="shared" si="474"/>
        <v>414.3688011406648</v>
      </c>
      <c r="C1633" s="57" t="str">
        <f t="shared" si="458"/>
        <v>3.59934326588159-37.9646857766351i</v>
      </c>
      <c r="D1633" s="57" t="str">
        <f t="shared" si="459"/>
        <v>3.47082883011354-25.6099583362151i</v>
      </c>
      <c r="E1633" s="57" t="str">
        <f t="shared" si="460"/>
        <v>162.472350897519+0.247423815466683i</v>
      </c>
      <c r="F1633" s="57" t="str">
        <f t="shared" si="461"/>
        <v>3.079577222884-480.595878471404i</v>
      </c>
      <c r="G1633" s="57" t="str">
        <f t="shared" si="462"/>
        <v>0.999999234734637-0.000874794134144934i</v>
      </c>
      <c r="H1633" s="57" t="str">
        <f t="shared" si="463"/>
        <v>550.975825963651-4.83229364018208i</v>
      </c>
      <c r="I1633" s="57" t="str">
        <f t="shared" si="464"/>
        <v>-4.23567763046693-1792.90688713592i</v>
      </c>
      <c r="K1633" s="57" t="str">
        <f t="shared" si="465"/>
        <v>0.00907411031841174-0.000378642021109577i</v>
      </c>
      <c r="L1633" s="57" t="str">
        <f t="shared" si="466"/>
        <v>0.00075-1.60037530429593i</v>
      </c>
      <c r="M1633" s="57" t="str">
        <f t="shared" si="467"/>
        <v>0.00075-0.252159974416375i</v>
      </c>
      <c r="N1633" s="57">
        <f t="shared" si="468"/>
        <v>95.415890965152755</v>
      </c>
      <c r="O1633" s="57">
        <f t="shared" si="469"/>
        <v>31.626458330066804</v>
      </c>
      <c r="P1633" s="371">
        <f t="shared" si="470"/>
        <v>31.626458330066804</v>
      </c>
      <c r="Q1633" s="371">
        <f t="shared" si="471"/>
        <v>-84.584109034847245</v>
      </c>
      <c r="R1633" s="12">
        <f t="shared" si="472"/>
        <v>95.415890965152755</v>
      </c>
      <c r="S1633" s="57">
        <f t="shared" si="473"/>
        <v>0.41436880114066482</v>
      </c>
      <c r="T1633" s="12">
        <f t="shared" si="456"/>
        <v>31.626458330066804</v>
      </c>
    </row>
    <row r="1634" spans="1:20" x14ac:dyDescent="0.3">
      <c r="A1634" s="57">
        <f t="shared" si="457"/>
        <v>2613.4494757403513</v>
      </c>
      <c r="B1634" s="12">
        <f t="shared" si="474"/>
        <v>415.94340258499932</v>
      </c>
      <c r="C1634" s="57" t="str">
        <f t="shared" si="458"/>
        <v>3.5992954097735-37.8220617740135i</v>
      </c>
      <c r="D1634" s="57" t="str">
        <f t="shared" si="459"/>
        <v>3.47082879582407-25.5130388918276i</v>
      </c>
      <c r="E1634" s="57" t="str">
        <f t="shared" si="460"/>
        <v>162.472372386968+0.248365152181893i</v>
      </c>
      <c r="F1634" s="57" t="str">
        <f t="shared" si="461"/>
        <v>3.07957720493909-478.776548101888i</v>
      </c>
      <c r="G1634" s="57" t="str">
        <f t="shared" si="462"/>
        <v>0.999999228907575-0.00087811834673783i</v>
      </c>
      <c r="H1634" s="57" t="str">
        <f t="shared" si="463"/>
        <v>550.983247549905-4.8511352831815i</v>
      </c>
      <c r="I1634" s="57" t="str">
        <f t="shared" si="464"/>
        <v>-4.23707609593655-1786.14454052822i</v>
      </c>
      <c r="K1634" s="57" t="str">
        <f t="shared" si="465"/>
        <v>0.00907398265854837-0.000380075173393634i</v>
      </c>
      <c r="L1634" s="57" t="str">
        <f t="shared" si="466"/>
        <v>0.00075-1.59431690007564i</v>
      </c>
      <c r="M1634" s="57" t="str">
        <f t="shared" si="467"/>
        <v>0.00075-0.251205393919481i</v>
      </c>
      <c r="N1634" s="57">
        <f t="shared" si="468"/>
        <v>95.43611989803351</v>
      </c>
      <c r="O1634" s="57">
        <f t="shared" si="469"/>
        <v>31.594057417078364</v>
      </c>
      <c r="P1634" s="371">
        <f t="shared" si="470"/>
        <v>31.594057417078364</v>
      </c>
      <c r="Q1634" s="371">
        <f t="shared" si="471"/>
        <v>-84.56388010196649</v>
      </c>
      <c r="R1634" s="12">
        <f t="shared" si="472"/>
        <v>95.43611989803351</v>
      </c>
      <c r="S1634" s="57">
        <f t="shared" si="473"/>
        <v>0.41594340258499934</v>
      </c>
      <c r="T1634" s="12">
        <f t="shared" si="456"/>
        <v>31.594057417078364</v>
      </c>
    </row>
    <row r="1635" spans="1:20" x14ac:dyDescent="0.3">
      <c r="A1635" s="57">
        <f t="shared" si="457"/>
        <v>2623.380583748165</v>
      </c>
      <c r="B1635" s="12">
        <f t="shared" si="474"/>
        <v>417.52398751482235</v>
      </c>
      <c r="C1635" s="57" t="str">
        <f t="shared" si="458"/>
        <v>3.59924719075236-37.6799818217011i</v>
      </c>
      <c r="D1635" s="57" t="str">
        <f t="shared" si="459"/>
        <v>3.47082876127353-25.4164864610694i</v>
      </c>
      <c r="E1635" s="57" t="str">
        <f t="shared" si="460"/>
        <v>162.472394041006+0.249310078820377i</v>
      </c>
      <c r="F1635" s="57" t="str">
        <f t="shared" si="461"/>
        <v>3.07957718685754-476.964105093752i</v>
      </c>
      <c r="G1635" s="57" t="str">
        <f t="shared" si="462"/>
        <v>0.999999223036142-0.000881455191280026i</v>
      </c>
      <c r="H1635" s="57" t="str">
        <f t="shared" si="463"/>
        <v>550.990725512326-4.87005401432948i</v>
      </c>
      <c r="I1635" s="57" t="str">
        <f t="shared" si="464"/>
        <v>-4.23848524312212-1779.40788792758i</v>
      </c>
      <c r="K1635" s="57" t="str">
        <f t="shared" si="465"/>
        <v>0.00907385403049229-0.000381513706746239i</v>
      </c>
      <c r="L1635" s="57" t="str">
        <f t="shared" si="466"/>
        <v>0.00075-1.58828143063921i</v>
      </c>
      <c r="M1635" s="57" t="str">
        <f t="shared" si="467"/>
        <v>0.00075-0.250254427096515i</v>
      </c>
      <c r="N1635" s="57">
        <f t="shared" si="468"/>
        <v>95.456421740886952</v>
      </c>
      <c r="O1635" s="57">
        <f t="shared" si="469"/>
        <v>31.561660553465764</v>
      </c>
      <c r="P1635" s="371">
        <f t="shared" si="470"/>
        <v>31.561660553465764</v>
      </c>
      <c r="Q1635" s="371">
        <f t="shared" si="471"/>
        <v>-84.543578259113048</v>
      </c>
      <c r="R1635" s="12">
        <f t="shared" si="472"/>
        <v>95.456421740886952</v>
      </c>
      <c r="S1635" s="57">
        <f t="shared" si="473"/>
        <v>0.41752398751482234</v>
      </c>
      <c r="T1635" s="12">
        <f t="shared" si="456"/>
        <v>31.561660553465764</v>
      </c>
    </row>
    <row r="1636" spans="1:20" x14ac:dyDescent="0.3">
      <c r="A1636" s="57">
        <f t="shared" si="457"/>
        <v>2633.3494299664076</v>
      </c>
      <c r="B1636" s="12">
        <f t="shared" si="474"/>
        <v>419.11057866737866</v>
      </c>
      <c r="C1636" s="57" t="str">
        <f t="shared" si="458"/>
        <v>3.59919860607737-37.5384438754565i</v>
      </c>
      <c r="D1636" s="57" t="str">
        <f t="shared" si="459"/>
        <v>3.47082872645989-25.3202996550013i</v>
      </c>
      <c r="E1636" s="57" t="str">
        <f t="shared" si="460"/>
        <v>162.472415860902+0.25025860916997i</v>
      </c>
      <c r="F1636" s="57" t="str">
        <f t="shared" si="461"/>
        <v>3.07957716863832-475.158523374398i</v>
      </c>
      <c r="G1636" s="57" t="str">
        <f t="shared" si="462"/>
        <v>0.999999217120002-0.000884804715772257i</v>
      </c>
      <c r="H1636" s="57" t="str">
        <f t="shared" si="463"/>
        <v>550.99826027811-4.88905018956322i</v>
      </c>
      <c r="I1636" s="57" t="str">
        <f t="shared" si="464"/>
        <v>-4.23990515386639-1772.69683242174i</v>
      </c>
      <c r="K1636" s="57" t="str">
        <f t="shared" si="465"/>
        <v>0.00907372442693011-0.000382957640875957i</v>
      </c>
      <c r="L1636" s="57" t="str">
        <f t="shared" si="466"/>
        <v>0.00075-1.58226880916439i</v>
      </c>
      <c r="M1636" s="57" t="str">
        <f t="shared" si="467"/>
        <v>0.00075-0.249307060267498i</v>
      </c>
      <c r="N1636" s="57">
        <f t="shared" si="468"/>
        <v>95.476796726620265</v>
      </c>
      <c r="O1636" s="57">
        <f t="shared" si="469"/>
        <v>31.529267768793666</v>
      </c>
      <c r="P1636" s="371">
        <f t="shared" si="470"/>
        <v>31.529267768793666</v>
      </c>
      <c r="Q1636" s="371">
        <f t="shared" si="471"/>
        <v>-84.523203273379735</v>
      </c>
      <c r="R1636" s="12">
        <f t="shared" si="472"/>
        <v>95.476796726620265</v>
      </c>
      <c r="S1636" s="57">
        <f t="shared" si="473"/>
        <v>0.41911057866737866</v>
      </c>
      <c r="T1636" s="12">
        <f t="shared" si="456"/>
        <v>31.529267768793666</v>
      </c>
    </row>
    <row r="1637" spans="1:20" x14ac:dyDescent="0.3">
      <c r="A1637" s="57">
        <f t="shared" si="457"/>
        <v>2643.35615780028</v>
      </c>
      <c r="B1637" s="12">
        <f t="shared" si="474"/>
        <v>420.70319886631472</v>
      </c>
      <c r="C1637" s="57" t="str">
        <f t="shared" si="458"/>
        <v>3.59914965298736-37.3974458988323i</v>
      </c>
      <c r="D1637" s="57" t="str">
        <f t="shared" si="459"/>
        <v>3.4708286913812-25.2244770899438i</v>
      </c>
      <c r="E1637" s="57" t="str">
        <f t="shared" si="460"/>
        <v>162.472437847934+0.251210757072576i</v>
      </c>
      <c r="F1637" s="57" t="str">
        <f t="shared" si="461"/>
        <v>3.07957715028038-473.359776969924i</v>
      </c>
      <c r="G1637" s="57" t="str">
        <f t="shared" si="462"/>
        <v>0.999999211158814-0.000888166968397656i</v>
      </c>
      <c r="H1637" s="57" t="str">
        <f t="shared" si="463"/>
        <v>551.005852277655-4.90812416689509i</v>
      </c>
      <c r="I1637" s="57" t="str">
        <f t="shared" si="464"/>
        <v>-4.24133591063763-1766.01127746654i</v>
      </c>
      <c r="K1637" s="57" t="str">
        <f t="shared" si="465"/>
        <v>0.00907359384049389-0.000384406995557869i</v>
      </c>
      <c r="L1637" s="57" t="str">
        <f t="shared" si="466"/>
        <v>0.00075-1.57627894915759i</v>
      </c>
      <c r="M1637" s="57" t="str">
        <f t="shared" si="467"/>
        <v>0.00075-0.248363279804242i</v>
      </c>
      <c r="N1637" s="57">
        <f t="shared" si="468"/>
        <v>95.4972450885423</v>
      </c>
      <c r="O1637" s="57">
        <f t="shared" si="469"/>
        <v>31.496879092833293</v>
      </c>
      <c r="P1637" s="371">
        <f t="shared" si="470"/>
        <v>31.496879092833293</v>
      </c>
      <c r="Q1637" s="371">
        <f t="shared" si="471"/>
        <v>-84.5027549114577</v>
      </c>
      <c r="R1637" s="12">
        <f t="shared" si="472"/>
        <v>95.4972450885423</v>
      </c>
      <c r="S1637" s="57">
        <f t="shared" si="473"/>
        <v>0.42070319886631474</v>
      </c>
      <c r="T1637" s="12">
        <f t="shared" si="456"/>
        <v>31.496879092833293</v>
      </c>
    </row>
    <row r="1638" spans="1:20" x14ac:dyDescent="0.3">
      <c r="A1638" s="57">
        <f t="shared" si="457"/>
        <v>2653.4009111999212</v>
      </c>
      <c r="B1638" s="12">
        <f t="shared" si="474"/>
        <v>422.30187102200671</v>
      </c>
      <c r="C1638" s="57" t="str">
        <f t="shared" si="458"/>
        <v>3.59910032870025-37.2569858631432i</v>
      </c>
      <c r="D1638" s="57" t="str">
        <f t="shared" si="459"/>
        <v>3.47082865603537-25.1290173874571i</v>
      </c>
      <c r="E1638" s="57" t="str">
        <f t="shared" si="460"/>
        <v>162.47246000339+0.25216653642436i</v>
      </c>
      <c r="F1638" s="57" t="str">
        <f t="shared" si="461"/>
        <v>3.07957713178263-471.567840004761i</v>
      </c>
      <c r="G1638" s="57" t="str">
        <f t="shared" si="462"/>
        <v>0.999999205152235-0.000891541997522447i</v>
      </c>
      <c r="H1638" s="57" t="str">
        <f t="shared" si="463"/>
        <v>551.013501944623-4.92727630643279i</v>
      </c>
      <c r="I1638" s="57" t="str">
        <f t="shared" si="464"/>
        <v>-4.2427775965467-1759.3511268847i</v>
      </c>
      <c r="K1638" s="57" t="str">
        <f t="shared" si="465"/>
        <v>0.0090734622637602-0.00038586179063368i</v>
      </c>
      <c r="L1638" s="57" t="str">
        <f t="shared" si="466"/>
        <v>0.00075-1.57031176445267i</v>
      </c>
      <c r="M1638" s="57" t="str">
        <f t="shared" si="467"/>
        <v>0.00075-0.247423072130147i</v>
      </c>
      <c r="N1638" s="57">
        <f t="shared" si="468"/>
        <v>95.517767060359702</v>
      </c>
      <c r="O1638" s="57">
        <f t="shared" si="469"/>
        <v>31.464494555563146</v>
      </c>
      <c r="P1638" s="371">
        <f t="shared" si="470"/>
        <v>31.464494555563146</v>
      </c>
      <c r="Q1638" s="371">
        <f t="shared" si="471"/>
        <v>-84.482232939640298</v>
      </c>
      <c r="R1638" s="12">
        <f t="shared" si="472"/>
        <v>95.517767060359702</v>
      </c>
      <c r="S1638" s="57">
        <f t="shared" si="473"/>
        <v>0.42230187102200673</v>
      </c>
      <c r="T1638" s="12">
        <f t="shared" si="456"/>
        <v>31.464494555563146</v>
      </c>
    </row>
    <row r="1639" spans="1:20" x14ac:dyDescent="0.3">
      <c r="A1639" s="57">
        <f t="shared" si="457"/>
        <v>2663.4838346624811</v>
      </c>
      <c r="B1639" s="12">
        <f t="shared" si="474"/>
        <v>423.90661813189035</v>
      </c>
      <c r="C1639" s="57" t="str">
        <f t="shared" si="458"/>
        <v>3.5990506304133-37.1170617474377i</v>
      </c>
      <c r="D1639" s="57" t="str">
        <f t="shared" si="459"/>
        <v>3.47082862042041-25.0339191743212i</v>
      </c>
      <c r="E1639" s="57" t="str">
        <f t="shared" si="460"/>
        <v>162.472482328566+0.253125961175991i</v>
      </c>
      <c r="F1639" s="57" t="str">
        <f t="shared" si="461"/>
        <v>3.07957711314404-469.782686701291i</v>
      </c>
      <c r="G1639" s="57" t="str">
        <f t="shared" si="462"/>
        <v>0.999999199099919-0.000894929851696629i</v>
      </c>
      <c r="H1639" s="57" t="str">
        <f t="shared" si="463"/>
        <v>551.021209715935-4.9465069703924i</v>
      </c>
      <c r="I1639" s="57" t="str">
        <f t="shared" si="464"/>
        <v>-4.24423029534123-1752.7162848643i</v>
      </c>
      <c r="K1639" s="57" t="str">
        <f t="shared" si="465"/>
        <v>0.00907332968925017-0.000387322046011918i</v>
      </c>
      <c r="L1639" s="57" t="str">
        <f t="shared" si="466"/>
        <v>0.00075-1.56436716920967i</v>
      </c>
      <c r="M1639" s="57" t="str">
        <f t="shared" si="467"/>
        <v>0.00075-0.246486423720011i</v>
      </c>
      <c r="N1639" s="57">
        <f t="shared" si="468"/>
        <v>95.538362876173764</v>
      </c>
      <c r="O1639" s="57">
        <f t="shared" si="469"/>
        <v>31.432114187170527</v>
      </c>
      <c r="P1639" s="371">
        <f t="shared" si="470"/>
        <v>31.432114187170527</v>
      </c>
      <c r="Q1639" s="371">
        <f t="shared" si="471"/>
        <v>-84.461637123826236</v>
      </c>
      <c r="R1639" s="12">
        <f t="shared" si="472"/>
        <v>95.538362876173764</v>
      </c>
      <c r="S1639" s="57">
        <f t="shared" si="473"/>
        <v>0.42390661813189034</v>
      </c>
      <c r="T1639" s="12">
        <f t="shared" si="456"/>
        <v>31.432114187170527</v>
      </c>
    </row>
    <row r="1640" spans="1:20" x14ac:dyDescent="0.3">
      <c r="A1640" s="57">
        <f t="shared" si="457"/>
        <v>2673.6050732341987</v>
      </c>
      <c r="B1640" s="12">
        <f t="shared" si="474"/>
        <v>425.51746328079156</v>
      </c>
      <c r="C1640" s="57" t="str">
        <f t="shared" si="458"/>
        <v>3.5990005553027-36.9776715384704i</v>
      </c>
      <c r="D1640" s="57" t="str">
        <f t="shared" si="459"/>
        <v>3.47082858453426-24.9391810825166i</v>
      </c>
      <c r="E1640" s="57" t="str">
        <f t="shared" si="460"/>
        <v>162.47250482477+0.25408904533286i</v>
      </c>
      <c r="F1640" s="57" t="str">
        <f t="shared" si="461"/>
        <v>3.07957709436353-468.004291379487i</v>
      </c>
      <c r="G1640" s="57" t="str">
        <f t="shared" si="462"/>
        <v>0.999999193001518-0.000898330579654692i</v>
      </c>
      <c r="H1640" s="57" t="str">
        <f t="shared" si="463"/>
        <v>551.028976031811-4.96581652311667i</v>
      </c>
      <c r="I1640" s="57" t="str">
        <f t="shared" si="464"/>
        <v>-4.24569409141649-1746.1066559575i</v>
      </c>
      <c r="K1640" s="57" t="str">
        <f t="shared" si="465"/>
        <v>0.00907319610942883-0.000388787781668068i</v>
      </c>
      <c r="L1640" s="57" t="str">
        <f t="shared" si="466"/>
        <v>0.00075-1.5584450779136i</v>
      </c>
      <c r="M1640" s="57" t="str">
        <f t="shared" si="467"/>
        <v>0.00075-0.245553321099832i</v>
      </c>
      <c r="N1640" s="57">
        <f t="shared" si="468"/>
        <v>95.559032770476094</v>
      </c>
      <c r="O1640" s="57">
        <f t="shared" si="469"/>
        <v>31.399738018053153</v>
      </c>
      <c r="P1640" s="371">
        <f t="shared" si="470"/>
        <v>31.399738018053153</v>
      </c>
      <c r="Q1640" s="371">
        <f t="shared" si="471"/>
        <v>-84.440967229523906</v>
      </c>
      <c r="R1640" s="12">
        <f t="shared" si="472"/>
        <v>95.559032770476094</v>
      </c>
      <c r="S1640" s="57">
        <f t="shared" si="473"/>
        <v>0.42551746328079154</v>
      </c>
      <c r="T1640" s="12">
        <f t="shared" si="456"/>
        <v>31.399738018053153</v>
      </c>
    </row>
    <row r="1641" spans="1:20" x14ac:dyDescent="0.3">
      <c r="A1641" s="57">
        <f t="shared" si="457"/>
        <v>2683.7647725124884</v>
      </c>
      <c r="B1641" s="12">
        <f t="shared" si="474"/>
        <v>427.13442964125858</v>
      </c>
      <c r="C1641" s="57" t="str">
        <f t="shared" si="458"/>
        <v>3.59895010052361-36.8388132306711i</v>
      </c>
      <c r="D1641" s="57" t="str">
        <f t="shared" si="459"/>
        <v>3.47082854837488-24.8448017492038i</v>
      </c>
      <c r="E1641" s="57" t="str">
        <f t="shared" si="460"/>
        <v>162.472527493321+0.255055802955315i</v>
      </c>
      <c r="F1641" s="57" t="str">
        <f t="shared" si="461"/>
        <v>3.07957707544002-466.232628456535i</v>
      </c>
      <c r="G1641" s="57" t="str">
        <f t="shared" si="462"/>
        <v>0.999999186856682-0.000901744230316304i</v>
      </c>
      <c r="H1641" s="57" t="str">
        <f t="shared" si="463"/>
        <v>551.036801335786-4.98520533109127i</v>
      </c>
      <c r="I1641" s="57" t="str">
        <f t="shared" si="464"/>
        <v>-4.24716906981868-1739.52214507909i</v>
      </c>
      <c r="K1641" s="57" t="str">
        <f t="shared" si="465"/>
        <v>0.00907306151670481-0.000390259017644738i</v>
      </c>
      <c r="L1641" s="57" t="str">
        <f t="shared" si="466"/>
        <v>0.00075-1.55254540537318i</v>
      </c>
      <c r="M1641" s="57" t="str">
        <f t="shared" si="467"/>
        <v>0.00075-0.244623750846615i</v>
      </c>
      <c r="N1641" s="57">
        <f t="shared" si="468"/>
        <v>95.579776978145404</v>
      </c>
      <c r="O1641" s="57">
        <f t="shared" si="469"/>
        <v>31.367366078820062</v>
      </c>
      <c r="P1641" s="371">
        <f t="shared" si="470"/>
        <v>31.367366078820062</v>
      </c>
      <c r="Q1641" s="371">
        <f t="shared" si="471"/>
        <v>-84.420223021854596</v>
      </c>
      <c r="R1641" s="12">
        <f t="shared" si="472"/>
        <v>95.579776978145404</v>
      </c>
      <c r="S1641" s="57">
        <f t="shared" si="473"/>
        <v>0.42713442964125858</v>
      </c>
      <c r="T1641" s="12">
        <f t="shared" si="456"/>
        <v>31.367366078820062</v>
      </c>
    </row>
    <row r="1642" spans="1:20" x14ac:dyDescent="0.3">
      <c r="A1642" s="57">
        <f t="shared" si="457"/>
        <v>2693.9630786480361</v>
      </c>
      <c r="B1642" s="12">
        <f t="shared" si="474"/>
        <v>428.75754047389535</v>
      </c>
      <c r="C1642" s="57" t="str">
        <f t="shared" si="458"/>
        <v>3.59889926320981-36.7004848261181i</v>
      </c>
      <c r="D1642" s="57" t="str">
        <f t="shared" si="459"/>
        <v>3.47082851194014-24.7507798167046i</v>
      </c>
      <c r="E1642" s="57" t="str">
        <f t="shared" si="460"/>
        <v>162.472550335548+0.256026248158882i</v>
      </c>
      <c r="F1642" s="57" t="str">
        <f t="shared" si="461"/>
        <v>3.07957705637241-464.467672446468i</v>
      </c>
      <c r="G1642" s="57" t="str">
        <f t="shared" si="462"/>
        <v>0.999999180665056-0.000905170852787022i</v>
      </c>
      <c r="H1642" s="57" t="str">
        <f t="shared" si="463"/>
        <v>551.044686074729-5.00467376296035i</v>
      </c>
      <c r="I1642" s="57" t="str">
        <f t="shared" si="464"/>
        <v>-4.24865531624606-1732.96265750512i</v>
      </c>
      <c r="K1642" s="57" t="str">
        <f t="shared" si="465"/>
        <v>0.00907292590343008-0.000391735774051829i</v>
      </c>
      <c r="L1642" s="57" t="str">
        <f t="shared" si="466"/>
        <v>0.00075-1.54666806671965i</v>
      </c>
      <c r="M1642" s="57" t="str">
        <f t="shared" si="467"/>
        <v>0.00075-0.24369769958818i</v>
      </c>
      <c r="N1642" s="57">
        <f t="shared" si="468"/>
        <v>95.600595734442976</v>
      </c>
      <c r="O1642" s="57">
        <f t="shared" si="469"/>
        <v>31.334998400293411</v>
      </c>
      <c r="P1642" s="371">
        <f t="shared" si="470"/>
        <v>31.334998400293411</v>
      </c>
      <c r="Q1642" s="371">
        <f t="shared" si="471"/>
        <v>-84.399404265557024</v>
      </c>
      <c r="R1642" s="12">
        <f t="shared" si="472"/>
        <v>95.600595734442976</v>
      </c>
      <c r="S1642" s="57">
        <f t="shared" si="473"/>
        <v>0.42875754047389536</v>
      </c>
      <c r="T1642" s="12">
        <f t="shared" si="456"/>
        <v>31.334998400293411</v>
      </c>
    </row>
    <row r="1643" spans="1:20" x14ac:dyDescent="0.3">
      <c r="A1643" s="57">
        <f t="shared" si="457"/>
        <v>2704.2001383468987</v>
      </c>
      <c r="B1643" s="12">
        <f t="shared" si="474"/>
        <v>430.38681912769619</v>
      </c>
      <c r="C1643" s="57" t="str">
        <f t="shared" si="458"/>
        <v>3.5988480404736-36.5626843345057i</v>
      </c>
      <c r="D1643" s="57" t="str">
        <f t="shared" si="459"/>
        <v>3.47082847522798-24.6571139324819i</v>
      </c>
      <c r="E1643" s="57" t="str">
        <f t="shared" si="460"/>
        <v>162.472573352787+0.257000395114497i</v>
      </c>
      <c r="F1643" s="57" t="str">
        <f t="shared" si="461"/>
        <v>3.07957703715962-462.709397959803i</v>
      </c>
      <c r="G1643" s="57" t="str">
        <f t="shared" si="462"/>
        <v>0.999999174426284-0.000908610496358995i</v>
      </c>
      <c r="H1643" s="57" t="str">
        <f t="shared" si="463"/>
        <v>551.052630698892-5.02422218954666i</v>
      </c>
      <c r="I1643" s="57" t="str">
        <f t="shared" si="464"/>
        <v>-4.25015291706318-1726.42809887163i</v>
      </c>
      <c r="K1643" s="57" t="str">
        <f t="shared" si="465"/>
        <v>0.00907278926189906-0.000393218071066652i</v>
      </c>
      <c r="L1643" s="57" t="str">
        <f t="shared" si="466"/>
        <v>0.00075-1.54081297740551i</v>
      </c>
      <c r="M1643" s="57" t="str">
        <f t="shared" si="467"/>
        <v>0.00075-0.242775154002968i</v>
      </c>
      <c r="N1643" s="57">
        <f t="shared" si="468"/>
        <v>95.621489275009424</v>
      </c>
      <c r="O1643" s="57">
        <f t="shared" si="469"/>
        <v>31.302635013508961</v>
      </c>
      <c r="P1643" s="371">
        <f t="shared" si="470"/>
        <v>31.302635013508961</v>
      </c>
      <c r="Q1643" s="371">
        <f t="shared" si="471"/>
        <v>-84.378510724990576</v>
      </c>
      <c r="R1643" s="12">
        <f t="shared" si="472"/>
        <v>95.621489275009424</v>
      </c>
      <c r="S1643" s="57">
        <f t="shared" si="473"/>
        <v>0.43038681912769616</v>
      </c>
      <c r="T1643" s="12">
        <f t="shared" si="456"/>
        <v>31.302635013508961</v>
      </c>
    </row>
    <row r="1644" spans="1:20" x14ac:dyDescent="0.3">
      <c r="A1644" s="57">
        <f t="shared" si="457"/>
        <v>2714.4760988726171</v>
      </c>
      <c r="B1644" s="12">
        <f t="shared" si="474"/>
        <v>432.02228904038145</v>
      </c>
      <c r="C1644" s="57" t="str">
        <f t="shared" si="458"/>
        <v>3.59879642940583-36.4254097731198i</v>
      </c>
      <c r="D1644" s="57" t="str">
        <f t="shared" si="459"/>
        <v>3.47082843823628-24.5638027491203i</v>
      </c>
      <c r="E1644" s="57" t="str">
        <f t="shared" si="460"/>
        <v>162.472596546391+0.257978258048744i</v>
      </c>
      <c r="F1644" s="57" t="str">
        <f t="shared" si="461"/>
        <v>3.07957701780053-460.957779703169i</v>
      </c>
      <c r="G1644" s="57" t="str">
        <f t="shared" si="462"/>
        <v>0.999999168140008-0.000912063210511673i</v>
      </c>
      <c r="H1644" s="57" t="str">
        <f t="shared" si="463"/>
        <v>551.06063566191-5.04385098386636i</v>
      </c>
      <c r="I1644" s="57" t="str">
        <f t="shared" si="464"/>
        <v>-4.25166195929895-1719.91837517318i</v>
      </c>
      <c r="K1644" s="57" t="str">
        <f t="shared" si="465"/>
        <v>0.00907265158434865-0.000394705928934112i</v>
      </c>
      <c r="L1644" s="57" t="str">
        <f t="shared" si="466"/>
        <v>0.00075-1.53498005320333i</v>
      </c>
      <c r="M1644" s="57" t="str">
        <f t="shared" si="467"/>
        <v>0.00075-0.241856100819853i</v>
      </c>
      <c r="N1644" s="57">
        <f t="shared" si="468"/>
        <v>95.642457835860256</v>
      </c>
      <c r="O1644" s="57">
        <f t="shared" si="469"/>
        <v>31.270275949718393</v>
      </c>
      <c r="P1644" s="371">
        <f t="shared" si="470"/>
        <v>31.270275949718393</v>
      </c>
      <c r="Q1644" s="371">
        <f t="shared" si="471"/>
        <v>-84.357542164139744</v>
      </c>
      <c r="R1644" s="12">
        <f t="shared" si="472"/>
        <v>95.642457835860256</v>
      </c>
      <c r="S1644" s="57">
        <f t="shared" si="473"/>
        <v>0.43202228904038142</v>
      </c>
      <c r="T1644" s="12">
        <f t="shared" ref="T1644:T1707" si="475">P1644</f>
        <v>31.270275949718393</v>
      </c>
    </row>
    <row r="1645" spans="1:20" x14ac:dyDescent="0.3">
      <c r="A1645" s="57">
        <f t="shared" ref="A1645:A1708" si="476">2*PI()*B1645</f>
        <v>2724.7911080483332</v>
      </c>
      <c r="B1645" s="12">
        <f t="shared" si="474"/>
        <v>433.66397373873491</v>
      </c>
      <c r="C1645" s="57" t="str">
        <f t="shared" ref="C1645:C1708" si="477">IMPRODUCT(D1645,E1645,$C$40,,K1645,$C$41)</f>
        <v>3.59874442707542-36.2886591668065i</v>
      </c>
      <c r="D1645" s="57" t="str">
        <f t="shared" ref="D1645:D1708" si="478">IMDIV(IMPRODUCT($C$37,$C$38,COMPLEX(1,A1645/$C$38)),IMSUM(-1*A1645*A1645/$C$39,COMPLEX(0,1*A1645)))</f>
        <v>3.47082840096291-24.4708449243074i</v>
      </c>
      <c r="E1645" s="57" t="str">
        <f t="shared" ref="E1645:E1708" si="479">IMDIV(IMPRODUCT(IMSUM(F1645,G1645),$C$29,H1645),IMSUM(1,I1645))</f>
        <v>162.472619917717+0.258959851244068i</v>
      </c>
      <c r="F1645" s="57" t="str">
        <f t="shared" ref="F1645:F1708" si="480">IMDIV(IMPRODUCT($C$14,$C$15,COMPLEX(1,A1645/$C$15)),IMSUM(-1*A1645*A1645/$C$16,COMPLEX(0,A1645)))</f>
        <v>3.07957699829404-459.212792478953i</v>
      </c>
      <c r="G1645" s="57" t="str">
        <f t="shared" ref="G1645:G1708" si="481">IMDIV(1,COMPLEX(1,A1645*$C$9*$C$10))</f>
        <v>0.999999161805865-0.000915529044912521i</v>
      </c>
      <c r="H1645" s="57" t="str">
        <f t="shared" ref="H1645:H1708" si="482">IMDIV($C$3,IMSUM(K1645,COMPLEX(0,$C$28*A1645)))</f>
        <v>551.068701420836-5.06356052114641i</v>
      </c>
      <c r="I1645" s="57" t="str">
        <f t="shared" ref="I1645:I1708" si="483">IMPRODUCT(F1645,$C$29,H1645,$C$31)</f>
        <v>-4.2531825306518-1713.43339276159i</v>
      </c>
      <c r="K1645" s="57" t="str">
        <f t="shared" ref="K1645:K1708" si="484">IF($C$26&lt;=0,IMDIV(1,IMSUM(IMDIV(1,L1645),1/$C$18)),IMDIV(1,IMSUM(IMDIV(1,L1645),1/$C$18,IMDIV(1,M1645))))</f>
        <v>0.00907251286295767-0.000396199367966865i</v>
      </c>
      <c r="L1645" s="57" t="str">
        <f t="shared" ref="L1645:L1708" si="485">IMSUM($C$21/$C$22,IMDIV(1,COMPLEX(0,$C$20*$C$22*A1645)))</f>
        <v>0.00075-1.52916921020456i</v>
      </c>
      <c r="M1645" s="57" t="str">
        <f t="shared" ref="M1645:M1708" si="486">IMSUM($C$25/$C$26,IMDIV(1,COMPLEX(0,$C$24*$C$26*A1645)))</f>
        <v>0.00075-0.240940526817945i</v>
      </c>
      <c r="N1645" s="57">
        <f t="shared" ref="N1645:N1708" si="487">ABS(R1645)</f>
        <v>95.663501653381829</v>
      </c>
      <c r="O1645" s="57">
        <f t="shared" ref="O1645:O1708" si="488">ABS(P1645)</f>
        <v>31.237921240389976</v>
      </c>
      <c r="P1645" s="371">
        <f t="shared" ref="P1645:P1708" si="489">20*LOG10(IMABS(C1645))</f>
        <v>31.237921240389976</v>
      </c>
      <c r="Q1645" s="371">
        <f t="shared" ref="Q1645:Q1708" si="490">IMARGUMENT(C1645)*180/PI()</f>
        <v>-84.336498346618171</v>
      </c>
      <c r="R1645" s="12">
        <f t="shared" ref="R1645:R1708" si="491">IF(Q1645&lt;0,Q1645+180,Q1645-180)</f>
        <v>95.663501653381829</v>
      </c>
      <c r="S1645" s="57">
        <f t="shared" ref="S1645:S1708" si="492">B1645/1000</f>
        <v>0.43366397373873489</v>
      </c>
      <c r="T1645" s="12">
        <f t="shared" si="475"/>
        <v>31.237921240389976</v>
      </c>
    </row>
    <row r="1646" spans="1:20" x14ac:dyDescent="0.3">
      <c r="A1646" s="57">
        <f t="shared" si="476"/>
        <v>2735.1453142589171</v>
      </c>
      <c r="B1646" s="12">
        <f t="shared" ref="B1646:B1709" si="493">B1645*(1+B$42)</f>
        <v>435.31189683894212</v>
      </c>
      <c r="C1646" s="57" t="str">
        <f t="shared" si="477"/>
        <v>3.59869203052943-36.152430547944i</v>
      </c>
      <c r="D1646" s="57" t="str">
        <f t="shared" si="478"/>
        <v>3.47082836340573-24.3782391208134i</v>
      </c>
      <c r="E1646" s="57" t="str">
        <f t="shared" si="479"/>
        <v>162.472643468135+0.259945189039028i</v>
      </c>
      <c r="F1646" s="57" t="str">
        <f t="shared" si="480"/>
        <v>3.07957697863901-457.474411184922i</v>
      </c>
      <c r="G1646" s="57" t="str">
        <f t="shared" si="481"/>
        <v>0.999999155423492-0.000919008049417731i</v>
      </c>
      <c r="H1646" s="57" t="str">
        <f t="shared" si="482"/>
        <v>551.076828436169-5.08335117884337i</v>
      </c>
      <c r="I1646" s="57" t="str">
        <f t="shared" si="483"/>
        <v>-4.25471471949836-1706.97305834449i</v>
      </c>
      <c r="K1646" s="57" t="str">
        <f t="shared" si="484"/>
        <v>0.00907237308984635-0.000397698408545454i</v>
      </c>
      <c r="L1646" s="57" t="str">
        <f t="shared" si="485"/>
        <v>0.00075-1.52338036481825i</v>
      </c>
      <c r="M1646" s="57" t="str">
        <f t="shared" si="486"/>
        <v>0.00075-0.240028418826405i</v>
      </c>
      <c r="N1646" s="57">
        <f t="shared" si="487"/>
        <v>95.684620964327422</v>
      </c>
      <c r="O1646" s="57">
        <f t="shared" si="488"/>
        <v>31.205570917210025</v>
      </c>
      <c r="P1646" s="371">
        <f t="shared" si="489"/>
        <v>31.205570917210025</v>
      </c>
      <c r="Q1646" s="371">
        <f t="shared" si="490"/>
        <v>-84.315379035672578</v>
      </c>
      <c r="R1646" s="12">
        <f t="shared" si="491"/>
        <v>95.684620964327422</v>
      </c>
      <c r="S1646" s="57">
        <f t="shared" si="492"/>
        <v>0.43531189683894211</v>
      </c>
      <c r="T1646" s="12">
        <f t="shared" si="475"/>
        <v>31.205570917210025</v>
      </c>
    </row>
    <row r="1647" spans="1:20" x14ac:dyDescent="0.3">
      <c r="A1647" s="57">
        <f t="shared" si="476"/>
        <v>2745.538866453101</v>
      </c>
      <c r="B1647" s="12">
        <f t="shared" si="493"/>
        <v>436.96608204693013</v>
      </c>
      <c r="C1647" s="57" t="str">
        <f t="shared" si="477"/>
        <v>3.59863923679289-36.0167219564162i</v>
      </c>
      <c r="D1647" s="57" t="str">
        <f t="shared" si="478"/>
        <v>3.47082832556258-24.2859840064729i</v>
      </c>
      <c r="E1647" s="57" t="str">
        <f t="shared" si="479"/>
        <v>162.472667199027+0.260934285828512i</v>
      </c>
      <c r="F1647" s="57" t="str">
        <f t="shared" si="480"/>
        <v>3.07957695883433-455.742610813883i</v>
      </c>
      <c r="G1647" s="57" t="str">
        <f t="shared" si="481"/>
        <v>0.99999914899252-0.00092250027407294i</v>
      </c>
      <c r="H1647" s="57" t="str">
        <f t="shared" si="482"/>
        <v>551.08501717187-5.10322333666014i</v>
      </c>
      <c r="I1647" s="57" t="str">
        <f t="shared" si="483"/>
        <v>-4.25625861489636-1700.53727898409i</v>
      </c>
      <c r="K1647" s="57" t="str">
        <f t="shared" si="484"/>
        <v>0.00907223225707607-0.000399203071118477i</v>
      </c>
      <c r="L1647" s="57" t="str">
        <f t="shared" si="485"/>
        <v>0.00075-1.51761343376992i</v>
      </c>
      <c r="M1647" s="57" t="str">
        <f t="shared" si="486"/>
        <v>0.00075-0.239119763724252i</v>
      </c>
      <c r="N1647" s="57">
        <f t="shared" si="487"/>
        <v>95.705816005812821</v>
      </c>
      <c r="O1647" s="57">
        <f t="shared" si="488"/>
        <v>31.173225012084679</v>
      </c>
      <c r="P1647" s="371">
        <f t="shared" si="489"/>
        <v>31.173225012084679</v>
      </c>
      <c r="Q1647" s="371">
        <f t="shared" si="490"/>
        <v>-84.294183994187179</v>
      </c>
      <c r="R1647" s="12">
        <f t="shared" si="491"/>
        <v>95.705816005812821</v>
      </c>
      <c r="S1647" s="57">
        <f t="shared" si="492"/>
        <v>0.4369660820469301</v>
      </c>
      <c r="T1647" s="12">
        <f t="shared" si="475"/>
        <v>31.173225012084679</v>
      </c>
    </row>
    <row r="1648" spans="1:20" x14ac:dyDescent="0.3">
      <c r="A1648" s="57">
        <f t="shared" si="476"/>
        <v>2755.971914145623</v>
      </c>
      <c r="B1648" s="12">
        <f t="shared" si="493"/>
        <v>438.62655315870848</v>
      </c>
      <c r="C1648" s="57" t="str">
        <f t="shared" si="477"/>
        <v>3.59858604286849-35.8815314395817i</v>
      </c>
      <c r="D1648" s="57" t="str">
        <f t="shared" si="478"/>
        <v>3.47082828743126-24.194078254165i</v>
      </c>
      <c r="E1648" s="57" t="str">
        <f t="shared" si="479"/>
        <v>162.472691111786+0.261927156063998i</v>
      </c>
      <c r="F1648" s="57" t="str">
        <f t="shared" si="480"/>
        <v>3.07957693887884-454.017366453304i</v>
      </c>
      <c r="G1648" s="57" t="str">
        <f t="shared" si="481"/>
        <v>0.99999914251258-0.000926005769113951i</v>
      </c>
      <c r="H1648" s="57" t="str">
        <f t="shared" si="482"/>
        <v>551.093268095406-5.12317737656509i</v>
      </c>
      <c r="I1648" s="57" t="str">
        <f t="shared" si="483"/>
        <v>-4.25781430659295-1694.12596209576i</v>
      </c>
      <c r="K1648" s="57" t="str">
        <f t="shared" si="484"/>
        <v>0.00907209035664863-0.000400713376202719i</v>
      </c>
      <c r="L1648" s="57" t="str">
        <f t="shared" si="485"/>
        <v>0.00075-1.51186833410034i</v>
      </c>
      <c r="M1648" s="57" t="str">
        <f t="shared" si="486"/>
        <v>0.00075-0.23821454844018i</v>
      </c>
      <c r="N1648" s="57">
        <f t="shared" si="487"/>
        <v>95.727087015312051</v>
      </c>
      <c r="O1648" s="57">
        <f t="shared" si="488"/>
        <v>31.140883557140619</v>
      </c>
      <c r="P1648" s="371">
        <f t="shared" si="489"/>
        <v>31.140883557140619</v>
      </c>
      <c r="Q1648" s="371">
        <f t="shared" si="490"/>
        <v>-84.272912984687949</v>
      </c>
      <c r="R1648" s="12">
        <f t="shared" si="491"/>
        <v>95.727087015312051</v>
      </c>
      <c r="S1648" s="57">
        <f t="shared" si="492"/>
        <v>0.43862655315870847</v>
      </c>
      <c r="T1648" s="12">
        <f t="shared" si="475"/>
        <v>31.140883557140619</v>
      </c>
    </row>
    <row r="1649" spans="1:20" x14ac:dyDescent="0.3">
      <c r="A1649" s="57">
        <f t="shared" si="476"/>
        <v>2766.4446074193761</v>
      </c>
      <c r="B1649" s="12">
        <f t="shared" si="493"/>
        <v>440.29333406071157</v>
      </c>
      <c r="C1649" s="57" t="str">
        <f t="shared" si="477"/>
        <v>3.59853244573652-35.7468570522469i</v>
      </c>
      <c r="D1649" s="57" t="str">
        <f t="shared" si="478"/>
        <v>3.47082824900959-24.1025205417946i</v>
      </c>
      <c r="E1649" s="57" t="str">
        <f t="shared" si="479"/>
        <v>162.472715207811+0.262923814253756i</v>
      </c>
      <c r="F1649" s="57" t="str">
        <f t="shared" si="480"/>
        <v>3.07957691877139-452.298653284964i</v>
      </c>
      <c r="G1649" s="57" t="str">
        <f t="shared" si="481"/>
        <v>0.999999135983299-0.000929524584967452i</v>
      </c>
      <c r="H1649" s="57" t="str">
        <f t="shared" si="482"/>
        <v>551.101581677752-5.14321368280795i</v>
      </c>
      <c r="I1649" s="57" t="str">
        <f t="shared" si="483"/>
        <v>-4.25938188502385-1687.73901544673i</v>
      </c>
      <c r="K1649" s="57" t="str">
        <f t="shared" si="484"/>
        <v>0.00907194738050622-0.000402229344383338i</v>
      </c>
      <c r="L1649" s="57" t="str">
        <f t="shared" si="485"/>
        <v>0.00075-1.50614498316432i</v>
      </c>
      <c r="M1649" s="57" t="str">
        <f t="shared" si="486"/>
        <v>0.00075-0.237312759952361i</v>
      </c>
      <c r="N1649" s="57">
        <f t="shared" si="487"/>
        <v>95.748434230653203</v>
      </c>
      <c r="O1649" s="57">
        <f t="shared" si="488"/>
        <v>31.108546584726714</v>
      </c>
      <c r="P1649" s="371">
        <f t="shared" si="489"/>
        <v>31.108546584726714</v>
      </c>
      <c r="Q1649" s="371">
        <f t="shared" si="490"/>
        <v>-84.251565769346797</v>
      </c>
      <c r="R1649" s="12">
        <f t="shared" si="491"/>
        <v>95.748434230653203</v>
      </c>
      <c r="S1649" s="57">
        <f t="shared" si="492"/>
        <v>0.44029333406071158</v>
      </c>
      <c r="T1649" s="12">
        <f t="shared" si="475"/>
        <v>31.108546584726714</v>
      </c>
    </row>
    <row r="1650" spans="1:20" x14ac:dyDescent="0.3">
      <c r="A1650" s="57">
        <f t="shared" si="476"/>
        <v>2776.9570969275701</v>
      </c>
      <c r="B1650" s="12">
        <f t="shared" si="493"/>
        <v>441.9664487301423</v>
      </c>
      <c r="C1650" s="57" t="str">
        <f t="shared" si="477"/>
        <v>3.59847844235481-35.6126968566393i</v>
      </c>
      <c r="D1650" s="57" t="str">
        <f t="shared" si="478"/>
        <v>3.47082821029536-24.0113095522733i</v>
      </c>
      <c r="E1650" s="57" t="str">
        <f t="shared" si="479"/>
        <v>162.47273948852+0.263924274963117i</v>
      </c>
      <c r="F1650" s="57" t="str">
        <f t="shared" si="480"/>
        <v>3.07957689851084-450.586446584601i</v>
      </c>
      <c r="G1650" s="57" t="str">
        <f t="shared" si="481"/>
        <v>0.999999129404302-0.000933056772251745i</v>
      </c>
      <c r="H1650" s="57" t="str">
        <f t="shared" si="482"/>
        <v>551.10995839344-5.16333264194069i</v>
      </c>
      <c r="I1650" s="57" t="str">
        <f t="shared" si="483"/>
        <v>-4.26096144132654-1681.37634715477i</v>
      </c>
      <c r="K1650" s="57" t="str">
        <f t="shared" si="484"/>
        <v>0.0090718033205306-0.00040375099631398i</v>
      </c>
      <c r="L1650" s="57" t="str">
        <f t="shared" si="485"/>
        <v>0.00075-1.50044329862952i</v>
      </c>
      <c r="M1650" s="57" t="str">
        <f t="shared" si="486"/>
        <v>0.00075-0.236414385288265i</v>
      </c>
      <c r="N1650" s="57">
        <f t="shared" si="487"/>
        <v>95.769857890013753</v>
      </c>
      <c r="O1650" s="57">
        <f t="shared" si="488"/>
        <v>31.076214127415724</v>
      </c>
      <c r="P1650" s="371">
        <f t="shared" si="489"/>
        <v>31.076214127415724</v>
      </c>
      <c r="Q1650" s="371">
        <f t="shared" si="490"/>
        <v>-84.230142109986247</v>
      </c>
      <c r="R1650" s="12">
        <f t="shared" si="491"/>
        <v>95.769857890013753</v>
      </c>
      <c r="S1650" s="57">
        <f t="shared" si="492"/>
        <v>0.44196644873014229</v>
      </c>
      <c r="T1650" s="12">
        <f t="shared" si="475"/>
        <v>31.076214127415724</v>
      </c>
    </row>
    <row r="1651" spans="1:20" x14ac:dyDescent="0.3">
      <c r="A1651" s="57">
        <f t="shared" si="476"/>
        <v>2787.5095338958949</v>
      </c>
      <c r="B1651" s="12">
        <f t="shared" si="493"/>
        <v>443.64592123531685</v>
      </c>
      <c r="C1651" s="57" t="str">
        <f t="shared" si="477"/>
        <v>3.59842402965832-35.4790489223761i</v>
      </c>
      <c r="D1651" s="57" t="str">
        <f t="shared" si="478"/>
        <v>3.47082817128639-23.9204439735005i</v>
      </c>
      <c r="E1651" s="57" t="str">
        <f t="shared" si="479"/>
        <v>162.472763955333+0.264928552814686i</v>
      </c>
      <c r="F1651" s="57" t="str">
        <f t="shared" si="480"/>
        <v>3.07957687809603-448.880721721544i</v>
      </c>
      <c r="G1651" s="57" t="str">
        <f t="shared" si="481"/>
        <v>0.999999122775209-0.000936602381777472i</v>
      </c>
      <c r="H1651" s="57" t="str">
        <f t="shared" si="482"/>
        <v>551.118398720574-5.18353464283486i</v>
      </c>
      <c r="I1651" s="57" t="str">
        <f t="shared" si="483"/>
        <v>-4.26255306734216-1675.03786568687i</v>
      </c>
      <c r="K1651" s="57" t="str">
        <f t="shared" si="484"/>
        <v>0.00907165816854282-0.000405278352716943i</v>
      </c>
      <c r="L1651" s="57" t="str">
        <f t="shared" si="485"/>
        <v>0.00075-1.49476319847532i</v>
      </c>
      <c r="M1651" s="57" t="str">
        <f t="shared" si="486"/>
        <v>0.00075-0.235519411524472i</v>
      </c>
      <c r="N1651" s="57">
        <f t="shared" si="487"/>
        <v>95.791358231916391</v>
      </c>
      <c r="O1651" s="57">
        <f t="shared" si="488"/>
        <v>31.043886218004815</v>
      </c>
      <c r="P1651" s="371">
        <f t="shared" si="489"/>
        <v>31.043886218004815</v>
      </c>
      <c r="Q1651" s="371">
        <f t="shared" si="490"/>
        <v>-84.208641768083609</v>
      </c>
      <c r="R1651" s="12">
        <f t="shared" si="491"/>
        <v>95.791358231916391</v>
      </c>
      <c r="S1651" s="57">
        <f t="shared" si="492"/>
        <v>0.44364592123531688</v>
      </c>
      <c r="T1651" s="12">
        <f t="shared" si="475"/>
        <v>31.043886218004815</v>
      </c>
    </row>
    <row r="1652" spans="1:20" x14ac:dyDescent="0.3">
      <c r="A1652" s="57">
        <f t="shared" si="476"/>
        <v>2798.1020701246994</v>
      </c>
      <c r="B1652" s="12">
        <f t="shared" si="493"/>
        <v>445.33177573601108</v>
      </c>
      <c r="C1652" s="57" t="str">
        <f t="shared" si="477"/>
        <v>3.59836920455917-35.3459113264409i</v>
      </c>
      <c r="D1652" s="57" t="str">
        <f t="shared" si="478"/>
        <v>3.47082813198034-23.829922498344i</v>
      </c>
      <c r="E1652" s="57" t="str">
        <f t="shared" si="479"/>
        <v>162.47278860969+0.265936662488603i</v>
      </c>
      <c r="F1652" s="57" t="str">
        <f t="shared" si="480"/>
        <v>3.07957685752576-447.181454158368i</v>
      </c>
      <c r="G1652" s="57" t="str">
        <f t="shared" si="481"/>
        <v>0.999999116095639-0.000940161464548346i</v>
      </c>
      <c r="H1652" s="57" t="str">
        <f t="shared" si="482"/>
        <v>551.126903140845-5.20382007669833i</v>
      </c>
      <c r="I1652" s="57" t="str">
        <f t="shared" si="483"/>
        <v>-4.26415685561594-1668.72347985784i</v>
      </c>
      <c r="K1652" s="57" t="str">
        <f t="shared" si="484"/>
        <v>0.009071511916303-0.000406811434383351i</v>
      </c>
      <c r="L1652" s="57" t="str">
        <f t="shared" si="485"/>
        <v>0.00075-1.48910460099155i</v>
      </c>
      <c r="M1652" s="57" t="str">
        <f t="shared" si="486"/>
        <v>0.00075-0.234627825786484i</v>
      </c>
      <c r="N1652" s="57">
        <f t="shared" si="487"/>
        <v>95.812935495223925</v>
      </c>
      <c r="O1652" s="57">
        <f t="shared" si="488"/>
        <v>31.011562889518039</v>
      </c>
      <c r="P1652" s="371">
        <f t="shared" si="489"/>
        <v>31.011562889518039</v>
      </c>
      <c r="Q1652" s="371">
        <f t="shared" si="490"/>
        <v>-84.187064504776075</v>
      </c>
      <c r="R1652" s="12">
        <f t="shared" si="491"/>
        <v>95.812935495223925</v>
      </c>
      <c r="S1652" s="57">
        <f t="shared" si="492"/>
        <v>0.44533177573601107</v>
      </c>
      <c r="T1652" s="12">
        <f t="shared" si="475"/>
        <v>31.011562889518039</v>
      </c>
    </row>
    <row r="1653" spans="1:20" x14ac:dyDescent="0.3">
      <c r="A1653" s="57">
        <f t="shared" si="476"/>
        <v>2808.7348579911736</v>
      </c>
      <c r="B1653" s="12">
        <f t="shared" si="493"/>
        <v>447.02403648380795</v>
      </c>
      <c r="C1653" s="57" t="str">
        <f t="shared" si="477"/>
        <v>3.59831396394632-35.2132821531519i</v>
      </c>
      <c r="D1653" s="57" t="str">
        <f t="shared" si="478"/>
        <v>3.47082809237501-23.7397438246224i</v>
      </c>
      <c r="E1653" s="57" t="str">
        <f t="shared" si="479"/>
        <v>162.472813453035+0.266948618722766i</v>
      </c>
      <c r="F1653" s="57" t="str">
        <f t="shared" si="480"/>
        <v>3.07957683679886-445.488619450541i</v>
      </c>
      <c r="G1653" s="57" t="str">
        <f t="shared" si="481"/>
        <v>0.999999109365209-0.000943734071761887i</v>
      </c>
      <c r="H1653" s="57" t="str">
        <f t="shared" si="482"/>
        <v>551.135472139591-5.22418933709812i</v>
      </c>
      <c r="I1653" s="57" t="str">
        <f t="shared" si="483"/>
        <v>-4.26577289941399-1662.43309882917i</v>
      </c>
      <c r="K1653" s="57" t="str">
        <f t="shared" si="484"/>
        <v>0.00907136455550931-0.000408350262173257i</v>
      </c>
      <c r="L1653" s="57" t="str">
        <f t="shared" si="485"/>
        <v>0.00075-1.48346742477739i</v>
      </c>
      <c r="M1653" s="57" t="str">
        <f t="shared" si="486"/>
        <v>0.00075-0.233739615248539i</v>
      </c>
      <c r="N1653" s="57">
        <f t="shared" si="487"/>
        <v>95.834589919135084</v>
      </c>
      <c r="O1653" s="57">
        <f t="shared" si="488"/>
        <v>30.97924417520673</v>
      </c>
      <c r="P1653" s="371">
        <f t="shared" si="489"/>
        <v>30.97924417520673</v>
      </c>
      <c r="Q1653" s="371">
        <f t="shared" si="490"/>
        <v>-84.165410080864916</v>
      </c>
      <c r="R1653" s="12">
        <f t="shared" si="491"/>
        <v>95.834589919135084</v>
      </c>
      <c r="S1653" s="57">
        <f t="shared" si="492"/>
        <v>0.44702403648380795</v>
      </c>
      <c r="T1653" s="12">
        <f t="shared" si="475"/>
        <v>30.97924417520673</v>
      </c>
    </row>
    <row r="1654" spans="1:20" x14ac:dyDescent="0.3">
      <c r="A1654" s="57">
        <f t="shared" si="476"/>
        <v>2819.40805045154</v>
      </c>
      <c r="B1654" s="12">
        <f t="shared" si="493"/>
        <v>448.72272782244642</v>
      </c>
      <c r="C1654" s="57" t="str">
        <f t="shared" si="477"/>
        <v>3.59825830468561-35.0811594941366i</v>
      </c>
      <c r="D1654" s="57" t="str">
        <f t="shared" si="478"/>
        <v>3.4708280524681-23.6499066550848i</v>
      </c>
      <c r="E1654" s="57" t="str">
        <f t="shared" si="479"/>
        <v>162.472838486827+0.267964436313085i</v>
      </c>
      <c r="F1654" s="57" t="str">
        <f t="shared" si="480"/>
        <v>3.07957681591414-443.802193246064i</v>
      </c>
      <c r="G1654" s="57" t="str">
        <f t="shared" si="481"/>
        <v>0.99999910258353-0.000947320254810156i</v>
      </c>
      <c r="H1654" s="57" t="str">
        <f t="shared" si="482"/>
        <v>551.144106205785-5.24464281997515i</v>
      </c>
      <c r="I1654" s="57" t="str">
        <f t="shared" si="483"/>
        <v>-4.26740129271669-1656.16663210752i</v>
      </c>
      <c r="K1654" s="57" t="str">
        <f t="shared" si="484"/>
        <v>0.0090712160777982-0.000409894857015838i</v>
      </c>
      <c r="L1654" s="57" t="str">
        <f t="shared" si="485"/>
        <v>0.00075-1.47785158874018i</v>
      </c>
      <c r="M1654" s="57" t="str">
        <f t="shared" si="486"/>
        <v>0.00075-0.232854767133432i</v>
      </c>
      <c r="N1654" s="57">
        <f t="shared" si="487"/>
        <v>95.856321743179706</v>
      </c>
      <c r="O1654" s="57">
        <f t="shared" si="488"/>
        <v>30.946930108551456</v>
      </c>
      <c r="P1654" s="371">
        <f t="shared" si="489"/>
        <v>30.946930108551456</v>
      </c>
      <c r="Q1654" s="371">
        <f t="shared" si="490"/>
        <v>-84.143678256820294</v>
      </c>
      <c r="R1654" s="12">
        <f t="shared" si="491"/>
        <v>95.856321743179706</v>
      </c>
      <c r="S1654" s="57">
        <f t="shared" si="492"/>
        <v>0.44872272782244643</v>
      </c>
      <c r="T1654" s="12">
        <f t="shared" si="475"/>
        <v>30.946930108551456</v>
      </c>
    </row>
    <row r="1655" spans="1:20" x14ac:dyDescent="0.3">
      <c r="A1655" s="57">
        <f t="shared" si="476"/>
        <v>2830.1218010432558</v>
      </c>
      <c r="B1655" s="12">
        <f t="shared" si="493"/>
        <v>450.4278741881717</v>
      </c>
      <c r="C1655" s="57" t="str">
        <f t="shared" si="477"/>
        <v>3.59820222361938-34.9495414483034i</v>
      </c>
      <c r="D1655" s="57" t="str">
        <f t="shared" si="478"/>
        <v>3.47082801225733-23.5604096973936i</v>
      </c>
      <c r="E1655" s="57" t="str">
        <f t="shared" si="479"/>
        <v>162.472863712535+0.268984130113714i</v>
      </c>
      <c r="F1655" s="57" t="str">
        <f t="shared" si="480"/>
        <v>3.07957679487039-442.122151285132i</v>
      </c>
      <c r="G1655" s="57" t="str">
        <f t="shared" si="481"/>
        <v>0.999999095750212-0.000950920065280489i</v>
      </c>
      <c r="H1655" s="57" t="str">
        <f t="shared" si="482"/>
        <v>551.152805832096-5.26518092366727i</v>
      </c>
      <c r="I1655" s="57" t="str">
        <f t="shared" si="483"/>
        <v>-4.26904213023562-1649.92398954361i</v>
      </c>
      <c r="K1655" s="57" t="str">
        <f t="shared" si="484"/>
        <v>0.00907106647474334-0.0004114452399095i</v>
      </c>
      <c r="L1655" s="57" t="str">
        <f t="shared" si="485"/>
        <v>0.00075-1.47225701209422i</v>
      </c>
      <c r="M1655" s="57" t="str">
        <f t="shared" si="486"/>
        <v>0.00075-0.231973268712325i</v>
      </c>
      <c r="N1655" s="57">
        <f t="shared" si="487"/>
        <v>95.878131207213841</v>
      </c>
      <c r="O1655" s="57">
        <f t="shared" si="488"/>
        <v>30.914620723263173</v>
      </c>
      <c r="P1655" s="371">
        <f t="shared" si="489"/>
        <v>30.914620723263173</v>
      </c>
      <c r="Q1655" s="371">
        <f t="shared" si="490"/>
        <v>-84.121868792786159</v>
      </c>
      <c r="R1655" s="12">
        <f t="shared" si="491"/>
        <v>95.878131207213841</v>
      </c>
      <c r="S1655" s="57">
        <f t="shared" si="492"/>
        <v>0.45042787418817171</v>
      </c>
      <c r="T1655" s="12">
        <f t="shared" si="475"/>
        <v>30.914620723263173</v>
      </c>
    </row>
    <row r="1656" spans="1:20" x14ac:dyDescent="0.3">
      <c r="A1656" s="57">
        <f t="shared" si="476"/>
        <v>2840.8762638872199</v>
      </c>
      <c r="B1656" s="12">
        <f t="shared" si="493"/>
        <v>452.13950011008677</v>
      </c>
      <c r="C1656" s="57" t="str">
        <f t="shared" si="477"/>
        <v>3.59814571756646-34.8184261218153i</v>
      </c>
      <c r="D1656" s="57" t="str">
        <f t="shared" si="478"/>
        <v>3.47082797174038-23.4712516641049i</v>
      </c>
      <c r="E1656" s="57" t="str">
        <f t="shared" si="479"/>
        <v>162.472889131642+0.270007715037308i</v>
      </c>
      <c r="F1656" s="57" t="str">
        <f t="shared" si="480"/>
        <v>3.07957677366642-440.448469399778i</v>
      </c>
      <c r="G1656" s="57" t="str">
        <f t="shared" si="481"/>
        <v>0.999999088864862-0.000954533554956252i</v>
      </c>
      <c r="H1656" s="57" t="str">
        <f t="shared" si="482"/>
        <v>551.161571514888-5.28580404892559i</v>
      </c>
      <c r="I1656" s="57" t="str">
        <f t="shared" si="483"/>
        <v>-4.27069550741022-1643.70508133075i</v>
      </c>
      <c r="K1656" s="57" t="str">
        <f t="shared" si="484"/>
        <v>0.00907091573785561-0.000413001431922062i</v>
      </c>
      <c r="L1656" s="57" t="str">
        <f t="shared" si="485"/>
        <v>0.00075-1.46668361435966i</v>
      </c>
      <c r="M1656" s="57" t="str">
        <f t="shared" si="486"/>
        <v>0.00075-0.231095107304568i</v>
      </c>
      <c r="N1656" s="57">
        <f t="shared" si="487"/>
        <v>95.900018551414846</v>
      </c>
      <c r="O1656" s="57">
        <f t="shared" si="488"/>
        <v>30.882316053284935</v>
      </c>
      <c r="P1656" s="371">
        <f t="shared" si="489"/>
        <v>30.882316053284935</v>
      </c>
      <c r="Q1656" s="371">
        <f t="shared" si="490"/>
        <v>-84.099981448585154</v>
      </c>
      <c r="R1656" s="12">
        <f t="shared" si="491"/>
        <v>95.900018551414846</v>
      </c>
      <c r="S1656" s="57">
        <f t="shared" si="492"/>
        <v>0.45213950011008675</v>
      </c>
      <c r="T1656" s="12">
        <f t="shared" si="475"/>
        <v>30.882316053284935</v>
      </c>
    </row>
    <row r="1657" spans="1:20" x14ac:dyDescent="0.3">
      <c r="A1657" s="57">
        <f t="shared" si="476"/>
        <v>2851.6715936899918</v>
      </c>
      <c r="B1657" s="12">
        <f t="shared" si="493"/>
        <v>453.85763021050514</v>
      </c>
      <c r="C1657" s="57" t="str">
        <f t="shared" si="477"/>
        <v>3.59808878332187-34.6878116280614i</v>
      </c>
      <c r="D1657" s="57" t="str">
        <f t="shared" si="478"/>
        <v>3.47082793091493-23.3824312726506i</v>
      </c>
      <c r="E1657" s="57" t="str">
        <f t="shared" si="479"/>
        <v>162.47291474564+0.271035206055258i</v>
      </c>
      <c r="F1657" s="57" t="str">
        <f t="shared" si="480"/>
        <v>3.07957675230098-438.781123513525i</v>
      </c>
      <c r="G1657" s="57" t="str">
        <f t="shared" si="481"/>
        <v>0.999999081927085-0.000958160775817573i</v>
      </c>
      <c r="H1657" s="57" t="str">
        <f t="shared" si="482"/>
        <v>551.170403754266-5.30651259893494i</v>
      </c>
      <c r="I1657" s="57" t="str">
        <f t="shared" si="483"/>
        <v>-4.27236152041612-1637.50981800367i</v>
      </c>
      <c r="K1657" s="57" t="str">
        <f t="shared" si="484"/>
        <v>0.00907076385858245-0.000414563454190892i</v>
      </c>
      <c r="L1657" s="57" t="str">
        <f t="shared" si="485"/>
        <v>0.00075-1.46113131536128i</v>
      </c>
      <c r="M1657" s="57" t="str">
        <f t="shared" si="486"/>
        <v>0.00075-0.230220270277513i</v>
      </c>
      <c r="N1657" s="57">
        <f t="shared" si="487"/>
        <v>95.92198401627644</v>
      </c>
      <c r="O1657" s="57">
        <f t="shared" si="488"/>
        <v>30.850016132792977</v>
      </c>
      <c r="P1657" s="371">
        <f t="shared" si="489"/>
        <v>30.850016132792977</v>
      </c>
      <c r="Q1657" s="371">
        <f t="shared" si="490"/>
        <v>-84.07801598372356</v>
      </c>
      <c r="R1657" s="12">
        <f t="shared" si="491"/>
        <v>95.92198401627644</v>
      </c>
      <c r="S1657" s="57">
        <f t="shared" si="492"/>
        <v>0.45385763021050513</v>
      </c>
      <c r="T1657" s="12">
        <f t="shared" si="475"/>
        <v>30.850016132792977</v>
      </c>
    </row>
    <row r="1658" spans="1:20" x14ac:dyDescent="0.3">
      <c r="A1658" s="57">
        <f t="shared" si="476"/>
        <v>2862.5079457460138</v>
      </c>
      <c r="B1658" s="12">
        <f t="shared" si="493"/>
        <v>455.58228920530507</v>
      </c>
      <c r="C1658" s="57" t="str">
        <f t="shared" si="477"/>
        <v>3.59803141765667-34.5576960876296i</v>
      </c>
      <c r="D1658" s="57" t="str">
        <f t="shared" si="478"/>
        <v>3.47082788977861-23.2939472453194i</v>
      </c>
      <c r="E1658" s="57" t="str">
        <f t="shared" si="479"/>
        <v>162.472940556033+0.272066618197948i</v>
      </c>
      <c r="F1658" s="57" t="str">
        <f t="shared" si="480"/>
        <v>3.07957673077284-437.120089641043i</v>
      </c>
      <c r="G1658" s="57" t="str">
        <f t="shared" si="481"/>
        <v>0.99999907493648-0.000961801780042098i</v>
      </c>
      <c r="H1658" s="57" t="str">
        <f t="shared" si="482"/>
        <v>551.179303054099-5.32730697933507i</v>
      </c>
      <c r="I1658" s="57" t="str">
        <f t="shared" si="483"/>
        <v>-4.27404026617507-1631.33811043717i</v>
      </c>
      <c r="K1658" s="57" t="str">
        <f t="shared" si="484"/>
        <v>0.00907061082830733-0.000416131327923031i</v>
      </c>
      <c r="L1658" s="57" t="str">
        <f t="shared" si="485"/>
        <v>0.00075-1.45560003522742i</v>
      </c>
      <c r="M1658" s="57" t="str">
        <f t="shared" si="486"/>
        <v>0.00075-0.229348745046337i</v>
      </c>
      <c r="N1658" s="57">
        <f t="shared" si="487"/>
        <v>95.944027842603759</v>
      </c>
      <c r="O1658" s="57">
        <f t="shared" si="488"/>
        <v>30.817720996198112</v>
      </c>
      <c r="P1658" s="371">
        <f t="shared" si="489"/>
        <v>30.817720996198112</v>
      </c>
      <c r="Q1658" s="371">
        <f t="shared" si="490"/>
        <v>-84.055972157396241</v>
      </c>
      <c r="R1658" s="12">
        <f t="shared" si="491"/>
        <v>95.944027842603759</v>
      </c>
      <c r="S1658" s="57">
        <f t="shared" si="492"/>
        <v>0.45558228920530508</v>
      </c>
      <c r="T1658" s="12">
        <f t="shared" si="475"/>
        <v>30.817720996198112</v>
      </c>
    </row>
    <row r="1659" spans="1:20" x14ac:dyDescent="0.3">
      <c r="A1659" s="57">
        <f t="shared" si="476"/>
        <v>2873.3854759398487</v>
      </c>
      <c r="B1659" s="12">
        <f t="shared" si="493"/>
        <v>457.31350190428526</v>
      </c>
      <c r="C1659" s="57" t="str">
        <f t="shared" si="477"/>
        <v>3.59797361731777-34.4280776282792i</v>
      </c>
      <c r="D1659" s="57" t="str">
        <f t="shared" si="478"/>
        <v>3.47082784832904-23.2057983092388i</v>
      </c>
      <c r="E1659" s="57" t="str">
        <f t="shared" si="479"/>
        <v>162.472966564336+0.27310196655498i</v>
      </c>
      <c r="F1659" s="57" t="str">
        <f t="shared" si="480"/>
        <v>3.07957670908081-435.465343887801i</v>
      </c>
      <c r="G1659" s="57" t="str">
        <f t="shared" si="481"/>
        <v>0.999999067892646-0.000965456620005735i</v>
      </c>
      <c r="H1659" s="57" t="str">
        <f t="shared" si="482"/>
        <v>551.188269922056-5.34818759823999i</v>
      </c>
      <c r="I1659" s="57" t="str">
        <f t="shared" si="483"/>
        <v>-4.2757318423585-1625.18986984491i</v>
      </c>
      <c r="K1659" s="57" t="str">
        <f t="shared" si="484"/>
        <v>0.00907045663834924-0.000417705074395352i</v>
      </c>
      <c r="L1659" s="57" t="str">
        <f t="shared" si="485"/>
        <v>0.00075-1.45008969438874i</v>
      </c>
      <c r="M1659" s="57" t="str">
        <f t="shared" si="486"/>
        <v>0.00075-0.228480519073856i</v>
      </c>
      <c r="N1659" s="57">
        <f t="shared" si="487"/>
        <v>95.96615027150817</v>
      </c>
      <c r="O1659" s="57">
        <f t="shared" si="488"/>
        <v>30.785430678147037</v>
      </c>
      <c r="P1659" s="371">
        <f t="shared" si="489"/>
        <v>30.785430678147037</v>
      </c>
      <c r="Q1659" s="371">
        <f t="shared" si="490"/>
        <v>-84.03384972849183</v>
      </c>
      <c r="R1659" s="12">
        <f t="shared" si="491"/>
        <v>95.96615027150817</v>
      </c>
      <c r="S1659" s="57">
        <f t="shared" si="492"/>
        <v>0.45731350190428527</v>
      </c>
      <c r="T1659" s="12">
        <f t="shared" si="475"/>
        <v>30.785430678147037</v>
      </c>
    </row>
    <row r="1660" spans="1:20" x14ac:dyDescent="0.3">
      <c r="A1660" s="57">
        <f t="shared" si="476"/>
        <v>2884.3043407484206</v>
      </c>
      <c r="B1660" s="12">
        <f t="shared" si="493"/>
        <v>459.05129321152157</v>
      </c>
      <c r="C1660" s="57" t="str">
        <f t="shared" si="477"/>
        <v>3.59791537902799-34.2989543849173i</v>
      </c>
      <c r="D1660" s="57" t="str">
        <f t="shared" si="478"/>
        <v>3.47082780656387-23.1179831963569i</v>
      </c>
      <c r="E1660" s="57" t="str">
        <f t="shared" si="479"/>
        <v>162.472992772078+0.274141266275445i</v>
      </c>
      <c r="F1660" s="57" t="str">
        <f t="shared" si="480"/>
        <v>3.0795766872236-433.816862449728i</v>
      </c>
      <c r="G1660" s="57" t="str">
        <f t="shared" si="481"/>
        <v>0.999999060795177-0.000969125348283413i</v>
      </c>
      <c r="H1660" s="57" t="str">
        <f t="shared" si="482"/>
        <v>551.197304869601-5.36915486625529i</v>
      </c>
      <c r="I1660" s="57" t="str">
        <f t="shared" si="483"/>
        <v>-4.27743634738638-1619.065007778i</v>
      </c>
      <c r="K1660" s="57" t="str">
        <f t="shared" si="484"/>
        <v>0.00907030127996273-0.000419284714954736i</v>
      </c>
      <c r="L1660" s="57" t="str">
        <f t="shared" si="485"/>
        <v>0.00075-1.44460021357715i</v>
      </c>
      <c r="M1660" s="57" t="str">
        <f t="shared" si="486"/>
        <v>0.00075-0.227615579870349i</v>
      </c>
      <c r="N1660" s="57">
        <f t="shared" si="487"/>
        <v>95.988351544401965</v>
      </c>
      <c r="O1660" s="57">
        <f t="shared" si="488"/>
        <v>30.753145213524682</v>
      </c>
      <c r="P1660" s="371">
        <f t="shared" si="489"/>
        <v>30.753145213524682</v>
      </c>
      <c r="Q1660" s="371">
        <f t="shared" si="490"/>
        <v>-84.011648455598035</v>
      </c>
      <c r="R1660" s="12">
        <f t="shared" si="491"/>
        <v>95.988351544401965</v>
      </c>
      <c r="S1660" s="57">
        <f t="shared" si="492"/>
        <v>0.45905129321152155</v>
      </c>
      <c r="T1660" s="12">
        <f t="shared" si="475"/>
        <v>30.753145213524682</v>
      </c>
    </row>
    <row r="1661" spans="1:20" x14ac:dyDescent="0.3">
      <c r="A1661" s="57">
        <f t="shared" si="476"/>
        <v>2895.2646972432644</v>
      </c>
      <c r="B1661" s="12">
        <f t="shared" si="493"/>
        <v>460.79568812572535</v>
      </c>
      <c r="C1661" s="57" t="str">
        <f t="shared" si="477"/>
        <v>3.59785669948557-34.1703244995674i</v>
      </c>
      <c r="D1661" s="57" t="str">
        <f t="shared" si="478"/>
        <v>3.47082776448067-23.0305006434237i</v>
      </c>
      <c r="E1661" s="57" t="str">
        <f t="shared" si="479"/>
        <v>162.473019180801+0.275184532568177i</v>
      </c>
      <c r="F1661" s="57" t="str">
        <f t="shared" si="480"/>
        <v>3.07957666519993-432.174621612864i</v>
      </c>
      <c r="G1661" s="57" t="str">
        <f t="shared" si="481"/>
        <v>0.999999053643665-0.000972808017649836i</v>
      </c>
      <c r="H1661" s="57" t="str">
        <f t="shared" si="482"/>
        <v>551.20640841207-5.39020919650306i</v>
      </c>
      <c r="I1661" s="57" t="str">
        <f t="shared" si="483"/>
        <v>-4.27915388044491-1612.96343612385i</v>
      </c>
      <c r="K1661" s="57" t="str">
        <f t="shared" si="484"/>
        <v>0.00907014474433668-0.000420870271018158i</v>
      </c>
      <c r="L1661" s="57" t="str">
        <f t="shared" si="485"/>
        <v>0.00075-1.43913151382462i</v>
      </c>
      <c r="M1661" s="57" t="str">
        <f t="shared" si="486"/>
        <v>0.00075-0.226753914993374i</v>
      </c>
      <c r="N1661" s="57">
        <f t="shared" si="487"/>
        <v>96.010631902993353</v>
      </c>
      <c r="O1661" s="57">
        <f t="shared" si="488"/>
        <v>30.720864637454419</v>
      </c>
      <c r="P1661" s="371">
        <f t="shared" si="489"/>
        <v>30.720864637454419</v>
      </c>
      <c r="Q1661" s="371">
        <f t="shared" si="490"/>
        <v>-83.989368097006647</v>
      </c>
      <c r="R1661" s="12">
        <f t="shared" si="491"/>
        <v>96.010631902993353</v>
      </c>
      <c r="S1661" s="57">
        <f t="shared" si="492"/>
        <v>0.46079568812572536</v>
      </c>
      <c r="T1661" s="12">
        <f t="shared" si="475"/>
        <v>30.720864637454419</v>
      </c>
    </row>
    <row r="1662" spans="1:20" x14ac:dyDescent="0.3">
      <c r="A1662" s="57">
        <f t="shared" si="476"/>
        <v>2906.2667030927892</v>
      </c>
      <c r="B1662" s="12">
        <f t="shared" si="493"/>
        <v>462.54671174060314</v>
      </c>
      <c r="C1662" s="57" t="str">
        <f t="shared" si="477"/>
        <v>3.59779757536399-34.0421861213438i</v>
      </c>
      <c r="D1662" s="57" t="str">
        <f t="shared" si="478"/>
        <v>3.47082772207703-22.9433493919733i</v>
      </c>
      <c r="E1662" s="57" t="str">
        <f t="shared" si="479"/>
        <v>162.473045792052+0.276231780701982i</v>
      </c>
      <c r="F1662" s="57" t="str">
        <f t="shared" si="480"/>
        <v>3.0795766430086-430.538597753022i</v>
      </c>
      <c r="G1662" s="57" t="str">
        <f t="shared" si="481"/>
        <v>0.999999046437698-0.000976504681080238i</v>
      </c>
      <c r="H1662" s="57" t="str">
        <f t="shared" si="482"/>
        <v>551.215581068667-5.41135100463956i</v>
      </c>
      <c r="I1662" s="57" t="str">
        <f t="shared" si="483"/>
        <v>-4.28088454148443-1606.88506710487i</v>
      </c>
      <c r="K1662" s="57" t="str">
        <f t="shared" si="484"/>
        <v>0.00906998702259428-0.000422461764072867i</v>
      </c>
      <c r="L1662" s="57" t="str">
        <f t="shared" si="485"/>
        <v>0.00075-1.43368351646206i</v>
      </c>
      <c r="M1662" s="57" t="str">
        <f t="shared" si="486"/>
        <v>0.00075-0.225895512047593i</v>
      </c>
      <c r="N1662" s="57">
        <f t="shared" si="487"/>
        <v>96.032991589280797</v>
      </c>
      <c r="O1662" s="57">
        <f t="shared" si="488"/>
        <v>30.688588985299837</v>
      </c>
      <c r="P1662" s="371">
        <f t="shared" si="489"/>
        <v>30.688588985299837</v>
      </c>
      <c r="Q1662" s="371">
        <f t="shared" si="490"/>
        <v>-83.967008410719203</v>
      </c>
      <c r="R1662" s="12">
        <f t="shared" si="491"/>
        <v>96.032991589280797</v>
      </c>
      <c r="S1662" s="57">
        <f t="shared" si="492"/>
        <v>0.46254671174060313</v>
      </c>
      <c r="T1662" s="12">
        <f t="shared" si="475"/>
        <v>30.688588985299837</v>
      </c>
    </row>
    <row r="1663" spans="1:20" x14ac:dyDescent="0.3">
      <c r="A1663" s="57">
        <f t="shared" si="476"/>
        <v>2917.310516564542</v>
      </c>
      <c r="B1663" s="12">
        <f t="shared" si="493"/>
        <v>464.30438924521746</v>
      </c>
      <c r="C1663" s="57" t="str">
        <f t="shared" si="477"/>
        <v>3.59773800331225-33.9145374064285i</v>
      </c>
      <c r="D1663" s="57" t="str">
        <f t="shared" si="478"/>
        <v>3.47082767935055-22.8565281883058i</v>
      </c>
      <c r="E1663" s="57" t="str">
        <f t="shared" si="479"/>
        <v>162.473072607401+0.277283026005906i</v>
      </c>
      <c r="F1663" s="57" t="str">
        <f t="shared" si="480"/>
        <v>3.07957662064827-428.908767335451i</v>
      </c>
      <c r="G1663" s="57" t="str">
        <f t="shared" si="481"/>
        <v>0.999999039176863-0.000980215391751153i</v>
      </c>
      <c r="H1663" s="57" t="str">
        <f t="shared" si="482"/>
        <v>551.224823362495-5.43258070887642i</v>
      </c>
      <c r="I1663" s="57" t="str">
        <f t="shared" si="483"/>
        <v>-4.28262843122756-1600.82981327715i</v>
      </c>
      <c r="K1663" s="57" t="str">
        <f t="shared" si="484"/>
        <v>0.00906982810579257-0.000424059215676523i</v>
      </c>
      <c r="L1663" s="57" t="str">
        <f t="shared" si="485"/>
        <v>0.00075-1.42825614311821i</v>
      </c>
      <c r="M1663" s="57" t="str">
        <f t="shared" si="486"/>
        <v>0.00075-0.225040358684592i</v>
      </c>
      <c r="N1663" s="57">
        <f t="shared" si="487"/>
        <v>96.055430845547718</v>
      </c>
      <c r="O1663" s="57">
        <f t="shared" si="488"/>
        <v>30.656318292667109</v>
      </c>
      <c r="P1663" s="371">
        <f t="shared" si="489"/>
        <v>30.656318292667109</v>
      </c>
      <c r="Q1663" s="371">
        <f t="shared" si="490"/>
        <v>-83.944569154452282</v>
      </c>
      <c r="R1663" s="12">
        <f t="shared" si="491"/>
        <v>96.055430845547718</v>
      </c>
      <c r="S1663" s="57">
        <f t="shared" si="492"/>
        <v>0.46430438924521744</v>
      </c>
      <c r="T1663" s="12">
        <f t="shared" si="475"/>
        <v>30.656318292667109</v>
      </c>
    </row>
    <row r="1664" spans="1:20" x14ac:dyDescent="0.3">
      <c r="A1664" s="57">
        <f t="shared" si="476"/>
        <v>2928.3962965274873</v>
      </c>
      <c r="B1664" s="12">
        <f t="shared" si="493"/>
        <v>466.06874592434929</v>
      </c>
      <c r="C1664" s="57" t="str">
        <f t="shared" si="477"/>
        <v>3.59767797995391-33.7873765180383i</v>
      </c>
      <c r="D1664" s="57" t="str">
        <f t="shared" si="478"/>
        <v>3.4708276362987-22.7700357834689i</v>
      </c>
      <c r="E1664" s="57" t="str">
        <f t="shared" si="479"/>
        <v>162.47309962842+0.27833828386949i</v>
      </c>
      <c r="F1664" s="57" t="str">
        <f t="shared" si="480"/>
        <v>3.07957659811768-427.285106914492i</v>
      </c>
      <c r="G1664" s="57" t="str">
        <f t="shared" si="481"/>
        <v>0.999999031860739-0.000983940203041173i</v>
      </c>
      <c r="H1664" s="57" t="str">
        <f t="shared" si="482"/>
        <v>551.234135820603-5.45389873000268i</v>
      </c>
      <c r="I1664" s="57" t="str">
        <f t="shared" si="483"/>
        <v>-4.28438565117694-1594.79758752931i</v>
      </c>
      <c r="K1664" s="57" t="str">
        <f t="shared" si="484"/>
        <v>0.00906966798492167-0.000425662647457325i</v>
      </c>
      <c r="L1664" s="57" t="str">
        <f t="shared" si="485"/>
        <v>0.00075-1.42284931571848i</v>
      </c>
      <c r="M1664" s="57" t="str">
        <f t="shared" si="486"/>
        <v>0.00075-0.224188442602702i</v>
      </c>
      <c r="N1664" s="57">
        <f t="shared" si="487"/>
        <v>96.077949914356893</v>
      </c>
      <c r="O1664" s="57">
        <f t="shared" si="488"/>
        <v>30.624052595404777</v>
      </c>
      <c r="P1664" s="371">
        <f t="shared" si="489"/>
        <v>30.624052595404777</v>
      </c>
      <c r="Q1664" s="371">
        <f t="shared" si="490"/>
        <v>-83.922050085643107</v>
      </c>
      <c r="R1664" s="12">
        <f t="shared" si="491"/>
        <v>96.077949914356893</v>
      </c>
      <c r="S1664" s="57">
        <f t="shared" si="492"/>
        <v>0.46606874592434927</v>
      </c>
      <c r="T1664" s="12">
        <f t="shared" si="475"/>
        <v>30.624052595404777</v>
      </c>
    </row>
    <row r="1665" spans="1:20" x14ac:dyDescent="0.3">
      <c r="A1665" s="57">
        <f t="shared" si="476"/>
        <v>2939.5242024542918</v>
      </c>
      <c r="B1665" s="12">
        <f t="shared" si="493"/>
        <v>467.83980715886184</v>
      </c>
      <c r="C1665" s="57" t="str">
        <f t="shared" si="477"/>
        <v>3.59761750188766-33.6607016264043i</v>
      </c>
      <c r="D1665" s="57" t="str">
        <f t="shared" si="478"/>
        <v>3.47082759291904-22.6838709332405i</v>
      </c>
      <c r="E1665" s="57" t="str">
        <f t="shared" si="479"/>
        <v>162.4731268567+0.279397569743007i</v>
      </c>
      <c r="F1665" s="57" t="str">
        <f t="shared" si="480"/>
        <v>3.07957657541554-425.667593133248i</v>
      </c>
      <c r="G1665" s="57" t="str">
        <f t="shared" si="481"/>
        <v>0.999999024488908-0.000987679168531718i</v>
      </c>
      <c r="H1665" s="57" t="str">
        <f t="shared" si="482"/>
        <v>551.243518973994-5.47530549140464i</v>
      </c>
      <c r="I1665" s="57" t="str">
        <f t="shared" si="483"/>
        <v>-4.28615630361847-1588.78830308113i</v>
      </c>
      <c r="K1665" s="57" t="str">
        <f t="shared" si="484"/>
        <v>0.00906950665090456-0.000427272081114164i</v>
      </c>
      <c r="L1665" s="57" t="str">
        <f t="shared" si="485"/>
        <v>0.00075-1.41746295648384i</v>
      </c>
      <c r="M1665" s="57" t="str">
        <f t="shared" si="486"/>
        <v>0.00075-0.223339751546824i</v>
      </c>
      <c r="N1665" s="57">
        <f t="shared" si="487"/>
        <v>96.100549038544841</v>
      </c>
      <c r="O1665" s="57">
        <f t="shared" si="488"/>
        <v>30.591791929606767</v>
      </c>
      <c r="P1665" s="371">
        <f t="shared" si="489"/>
        <v>30.591791929606767</v>
      </c>
      <c r="Q1665" s="371">
        <f t="shared" si="490"/>
        <v>-83.899450961455159</v>
      </c>
      <c r="R1665" s="12">
        <f t="shared" si="491"/>
        <v>96.100549038544841</v>
      </c>
      <c r="S1665" s="57">
        <f t="shared" si="492"/>
        <v>0.46783980715886186</v>
      </c>
      <c r="T1665" s="12">
        <f t="shared" si="475"/>
        <v>30.591791929606767</v>
      </c>
    </row>
    <row r="1666" spans="1:20" x14ac:dyDescent="0.3">
      <c r="A1666" s="57">
        <f t="shared" si="476"/>
        <v>2950.6943944236182</v>
      </c>
      <c r="B1666" s="12">
        <f t="shared" si="493"/>
        <v>469.61759842606551</v>
      </c>
      <c r="C1666" s="57" t="str">
        <f t="shared" si="477"/>
        <v>3.59755656568677-33.5345109087412i</v>
      </c>
      <c r="D1666" s="57" t="str">
        <f t="shared" si="478"/>
        <v>3.47082754920909-22.59803239811i</v>
      </c>
      <c r="E1666" s="57" t="str">
        <f t="shared" si="479"/>
        <v>162.473154293841+0.280460899137754i</v>
      </c>
      <c r="F1666" s="57" t="str">
        <f t="shared" si="480"/>
        <v>3.07957655254055-424.056202723235i</v>
      </c>
      <c r="G1666" s="57" t="str">
        <f t="shared" si="481"/>
        <v>0.999999017060945-0.000991432342007809i</v>
      </c>
      <c r="H1666" s="57" t="str">
        <f t="shared" si="482"/>
        <v>551.252973357668-5.4968014190884i</v>
      </c>
      <c r="I1666" s="57" t="str">
        <f t="shared" si="483"/>
        <v>-4.28794049162997-1582.80187348236i</v>
      </c>
      <c r="K1666" s="57" t="str">
        <f t="shared" si="484"/>
        <v>0.00906934409459647-0.000428887538416753i</v>
      </c>
      <c r="L1666" s="57" t="str">
        <f t="shared" si="485"/>
        <v>0.00075-1.41209698792971i</v>
      </c>
      <c r="M1666" s="57" t="str">
        <f t="shared" si="486"/>
        <v>0.00075-0.222494273308253i</v>
      </c>
      <c r="N1666" s="57">
        <f t="shared" si="487"/>
        <v>96.123228461216399</v>
      </c>
      <c r="O1666" s="57">
        <f t="shared" si="488"/>
        <v>30.55953633161274</v>
      </c>
      <c r="P1666" s="371">
        <f t="shared" si="489"/>
        <v>30.55953633161274</v>
      </c>
      <c r="Q1666" s="371">
        <f t="shared" si="490"/>
        <v>-83.876771538783601</v>
      </c>
      <c r="R1666" s="12">
        <f t="shared" si="491"/>
        <v>96.123228461216399</v>
      </c>
      <c r="S1666" s="57">
        <f t="shared" si="492"/>
        <v>0.46961759842606549</v>
      </c>
      <c r="T1666" s="12">
        <f t="shared" si="475"/>
        <v>30.55953633161274</v>
      </c>
    </row>
    <row r="1667" spans="1:20" x14ac:dyDescent="0.3">
      <c r="A1667" s="57">
        <f t="shared" si="476"/>
        <v>2961.9070331224275</v>
      </c>
      <c r="B1667" s="12">
        <f t="shared" si="493"/>
        <v>471.40214530008456</v>
      </c>
      <c r="C1667" s="57" t="str">
        <f t="shared" si="477"/>
        <v>3.59749516789882-33.4088025492242i</v>
      </c>
      <c r="D1667" s="57" t="str">
        <f t="shared" si="478"/>
        <v>3.47082750516628-22.5125189432614i</v>
      </c>
      <c r="E1667" s="57" t="str">
        <f t="shared" si="479"/>
        <v>162.473181941457+0.281528287626253i</v>
      </c>
      <c r="F1667" s="57" t="str">
        <f t="shared" si="480"/>
        <v>3.07957652949135-422.450912504065i</v>
      </c>
      <c r="G1667" s="57" t="str">
        <f t="shared" si="481"/>
        <v>0.999999009576422-0.000995199777458835i</v>
      </c>
      <c r="H1667" s="57" t="str">
        <f t="shared" si="482"/>
        <v>551.262499510643-5.51838694169977i</v>
      </c>
      <c r="I1667" s="57" t="str">
        <f t="shared" si="483"/>
        <v>-4.28973831908342-1576.8382126115i</v>
      </c>
      <c r="K1667" s="57" t="str">
        <f t="shared" si="484"/>
        <v>0.00906918030678447-0.000430509041205784i</v>
      </c>
      <c r="L1667" s="57" t="str">
        <f t="shared" si="485"/>
        <v>0.00075-1.40675133286482i</v>
      </c>
      <c r="M1667" s="57" t="str">
        <f t="shared" si="486"/>
        <v>0.00075-0.221651995724499i</v>
      </c>
      <c r="N1667" s="57">
        <f t="shared" si="487"/>
        <v>96.145988425738224</v>
      </c>
      <c r="O1667" s="57">
        <f t="shared" si="488"/>
        <v>30.527285838010357</v>
      </c>
      <c r="P1667" s="371">
        <f t="shared" si="489"/>
        <v>30.527285838010357</v>
      </c>
      <c r="Q1667" s="371">
        <f t="shared" si="490"/>
        <v>-83.854011574261776</v>
      </c>
      <c r="R1667" s="12">
        <f t="shared" si="491"/>
        <v>96.145988425738224</v>
      </c>
      <c r="S1667" s="57">
        <f t="shared" si="492"/>
        <v>0.47140214530008456</v>
      </c>
      <c r="T1667" s="12">
        <f t="shared" si="475"/>
        <v>30.527285838010357</v>
      </c>
    </row>
    <row r="1668" spans="1:20" x14ac:dyDescent="0.3">
      <c r="A1668" s="57">
        <f t="shared" si="476"/>
        <v>2973.1622798482931</v>
      </c>
      <c r="B1668" s="12">
        <f t="shared" si="493"/>
        <v>473.19347345222491</v>
      </c>
      <c r="C1668" s="57" t="str">
        <f t="shared" si="477"/>
        <v>3.59743330504585-33.2835747389606i</v>
      </c>
      <c r="D1668" s="57" t="str">
        <f t="shared" si="478"/>
        <v>3.47082746078813-22.427329338555i</v>
      </c>
      <c r="E1668" s="57" t="str">
        <f t="shared" si="479"/>
        <v>162.473209801175+0.282599750842577i</v>
      </c>
      <c r="F1668" s="57" t="str">
        <f t="shared" si="480"/>
        <v>3.07957650626666-420.851699383099i</v>
      </c>
      <c r="G1668" s="57" t="str">
        <f t="shared" si="481"/>
        <v>0.999999002034909-0.000998981529079339i</v>
      </c>
      <c r="H1668" s="57" t="str">
        <f t="shared" si="482"/>
        <v>551.272097975994-5.540062490549i</v>
      </c>
      <c r="I1668" s="57" t="str">
        <f t="shared" si="483"/>
        <v>-4.29154989065828-1570.8972346745i</v>
      </c>
      <c r="K1668" s="57" t="str">
        <f t="shared" si="484"/>
        <v>0.00906901527818681-0.000432136611393029i</v>
      </c>
      <c r="L1668" s="57" t="str">
        <f t="shared" si="485"/>
        <v>0.00075-1.40142591439014i</v>
      </c>
      <c r="M1668" s="57" t="str">
        <f t="shared" si="486"/>
        <v>0.00075-0.220812906679119i</v>
      </c>
      <c r="N1668" s="57">
        <f t="shared" si="487"/>
        <v>96.168829175733791</v>
      </c>
      <c r="O1668" s="57">
        <f t="shared" si="488"/>
        <v>30.495040485636167</v>
      </c>
      <c r="P1668" s="371">
        <f t="shared" si="489"/>
        <v>30.495040485636167</v>
      </c>
      <c r="Q1668" s="371">
        <f t="shared" si="490"/>
        <v>-83.831170824266209</v>
      </c>
      <c r="R1668" s="12">
        <f t="shared" si="491"/>
        <v>96.168829175733791</v>
      </c>
      <c r="S1668" s="57">
        <f t="shared" si="492"/>
        <v>0.4731934734522249</v>
      </c>
      <c r="T1668" s="12">
        <f t="shared" si="475"/>
        <v>30.495040485636167</v>
      </c>
    </row>
    <row r="1669" spans="1:20" x14ac:dyDescent="0.3">
      <c r="A1669" s="57">
        <f t="shared" si="476"/>
        <v>2984.4602965117165</v>
      </c>
      <c r="B1669" s="12">
        <f t="shared" si="493"/>
        <v>474.99160865134337</v>
      </c>
      <c r="C1669" s="57" t="str">
        <f t="shared" si="477"/>
        <v>3.59737097362381-33.1588256759645i</v>
      </c>
      <c r="D1669" s="57" t="str">
        <f t="shared" si="478"/>
        <v>3.47082741607206-22.3424623585096i</v>
      </c>
      <c r="E1669" s="57" t="str">
        <f t="shared" si="479"/>
        <v>162.473237874633+0.283675304482555i</v>
      </c>
      <c r="F1669" s="57" t="str">
        <f t="shared" si="480"/>
        <v>3.07957648286513-419.258540355117i</v>
      </c>
      <c r="G1669" s="57" t="str">
        <f t="shared" si="481"/>
        <v>0.999998994435971-0.00100277765126979i</v>
      </c>
      <c r="H1669" s="57" t="str">
        <f t="shared" si="482"/>
        <v>551.281769300877-5.56182849962996i</v>
      </c>
      <c r="I1669" s="57" t="str">
        <f t="shared" si="483"/>
        <v>-4.29337531184026-1564.97885420357i</v>
      </c>
      <c r="K1669" s="57" t="str">
        <f t="shared" si="484"/>
        <v>0.00906884899945255-0.000433770270961512i</v>
      </c>
      <c r="L1669" s="57" t="str">
        <f t="shared" si="485"/>
        <v>0.00075-1.39612065589773i</v>
      </c>
      <c r="M1669" s="57" t="str">
        <f t="shared" si="486"/>
        <v>0.00075-0.219976994101533i</v>
      </c>
      <c r="N1669" s="57">
        <f t="shared" si="487"/>
        <v>96.191750955076785</v>
      </c>
      <c r="O1669" s="57">
        <f t="shared" si="488"/>
        <v>30.462800311577311</v>
      </c>
      <c r="P1669" s="371">
        <f t="shared" si="489"/>
        <v>30.462800311577311</v>
      </c>
      <c r="Q1669" s="371">
        <f t="shared" si="490"/>
        <v>-83.808249044923215</v>
      </c>
      <c r="R1669" s="12">
        <f t="shared" si="491"/>
        <v>96.191750955076785</v>
      </c>
      <c r="S1669" s="57">
        <f t="shared" si="492"/>
        <v>0.47499160865134338</v>
      </c>
      <c r="T1669" s="12">
        <f t="shared" si="475"/>
        <v>30.462800311577311</v>
      </c>
    </row>
    <row r="1670" spans="1:20" x14ac:dyDescent="0.3">
      <c r="A1670" s="57">
        <f t="shared" si="476"/>
        <v>2995.8012456384613</v>
      </c>
      <c r="B1670" s="12">
        <f t="shared" si="493"/>
        <v>476.79657676421851</v>
      </c>
      <c r="C1670" s="57" t="str">
        <f t="shared" si="477"/>
        <v>3.59730817010262-33.0345535651308i</v>
      </c>
      <c r="D1670" s="57" t="str">
        <f t="shared" si="478"/>
        <v>3.47082737101551-22.2579167822853i</v>
      </c>
      <c r="E1670" s="57" t="str">
        <f t="shared" si="479"/>
        <v>162.473266163484+0.284754964304065i</v>
      </c>
      <c r="F1670" s="57" t="str">
        <f t="shared" si="480"/>
        <v>3.0795764592854-417.671412501994i</v>
      </c>
      <c r="G1670" s="57" t="str">
        <f t="shared" si="481"/>
        <v>0.999998986779172-0.00100658819863736i</v>
      </c>
      <c r="H1670" s="57" t="str">
        <f t="shared" si="482"/>
        <v>551.291514036563-5.58368540564457i</v>
      </c>
      <c r="I1670" s="57" t="str">
        <f t="shared" si="483"/>
        <v>-4.29521468893382-1559.08298605594i</v>
      </c>
      <c r="K1670" s="57" t="str">
        <f t="shared" si="484"/>
        <v>0.00906868146116097-0.00043541004196562i</v>
      </c>
      <c r="L1670" s="57" t="str">
        <f t="shared" si="485"/>
        <v>0.00075-1.39083548106966i</v>
      </c>
      <c r="M1670" s="57" t="str">
        <f t="shared" si="486"/>
        <v>0.00075-0.219144245966859i</v>
      </c>
      <c r="N1670" s="57">
        <f t="shared" si="487"/>
        <v>96.214754007885332</v>
      </c>
      <c r="O1670" s="57">
        <f t="shared" si="488"/>
        <v>30.430565353172952</v>
      </c>
      <c r="P1670" s="371">
        <f t="shared" si="489"/>
        <v>30.430565353172952</v>
      </c>
      <c r="Q1670" s="371">
        <f t="shared" si="490"/>
        <v>-83.785245992114668</v>
      </c>
      <c r="R1670" s="12">
        <f t="shared" si="491"/>
        <v>96.214754007885332</v>
      </c>
      <c r="S1670" s="57">
        <f t="shared" si="492"/>
        <v>0.47679657676421849</v>
      </c>
      <c r="T1670" s="12">
        <f t="shared" si="475"/>
        <v>30.430565353172952</v>
      </c>
    </row>
    <row r="1671" spans="1:20" x14ac:dyDescent="0.3">
      <c r="A1671" s="57">
        <f t="shared" si="476"/>
        <v>3007.1852903718877</v>
      </c>
      <c r="B1671" s="12">
        <f t="shared" si="493"/>
        <v>478.60840375592255</v>
      </c>
      <c r="C1671" s="57" t="str">
        <f t="shared" si="477"/>
        <v>3.59724489092589-32.9107566182099i</v>
      </c>
      <c r="D1671" s="57" t="str">
        <f t="shared" si="478"/>
        <v>3.47082732561587-22.1736913936655i</v>
      </c>
      <c r="E1671" s="57" t="str">
        <f t="shared" si="479"/>
        <v>162.473294669393+0.285838746127288i</v>
      </c>
      <c r="F1671" s="57" t="str">
        <f t="shared" si="480"/>
        <v>3.07957643552614-416.090292992361i</v>
      </c>
      <c r="G1671" s="57" t="str">
        <f t="shared" si="481"/>
        <v>0.99999897906407-0.00101041322599673i</v>
      </c>
      <c r="H1671" s="57" t="str">
        <f t="shared" si="482"/>
        <v>551.301332738454-5.60563364802281i</v>
      </c>
      <c r="I1671" s="57" t="str">
        <f t="shared" si="483"/>
        <v>-4.29706812906119-1553.20954541259i</v>
      </c>
      <c r="K1671" s="57" t="str">
        <f t="shared" si="484"/>
        <v>0.00906851265382131-0.000437055946531267i</v>
      </c>
      <c r="L1671" s="57" t="str">
        <f t="shared" si="485"/>
        <v>0.00075-1.38557031387693i</v>
      </c>
      <c r="M1671" s="57" t="str">
        <f t="shared" si="486"/>
        <v>0.00075-0.218314650295735i</v>
      </c>
      <c r="N1671" s="57">
        <f t="shared" si="487"/>
        <v>96.237838578515706</v>
      </c>
      <c r="O1671" s="57">
        <f t="shared" si="488"/>
        <v>30.398335648015966</v>
      </c>
      <c r="P1671" s="371">
        <f t="shared" si="489"/>
        <v>30.398335648015966</v>
      </c>
      <c r="Q1671" s="371">
        <f t="shared" si="490"/>
        <v>-83.762161421484294</v>
      </c>
      <c r="R1671" s="12">
        <f t="shared" si="491"/>
        <v>96.237838578515706</v>
      </c>
      <c r="S1671" s="57">
        <f t="shared" si="492"/>
        <v>0.47860840375592256</v>
      </c>
      <c r="T1671" s="12">
        <f t="shared" si="475"/>
        <v>30.398335648015966</v>
      </c>
    </row>
    <row r="1672" spans="1:20" x14ac:dyDescent="0.3">
      <c r="A1672" s="57">
        <f t="shared" si="476"/>
        <v>3018.6125944753012</v>
      </c>
      <c r="B1672" s="12">
        <f t="shared" si="493"/>
        <v>480.42711569019508</v>
      </c>
      <c r="C1672" s="57" t="str">
        <f t="shared" si="477"/>
        <v>3.59718113251065-32.7874330537799i</v>
      </c>
      <c r="D1672" s="57" t="str">
        <f t="shared" si="478"/>
        <v>3.47082727987054-22.0897849810397i</v>
      </c>
      <c r="E1672" s="57" t="str">
        <f t="shared" si="479"/>
        <v>162.473323394036+0.28692666583496i</v>
      </c>
      <c r="F1672" s="57" t="str">
        <f t="shared" si="480"/>
        <v>3.07957641158597-414.515159081284i</v>
      </c>
      <c r="G1672" s="57" t="str">
        <f t="shared" si="481"/>
        <v>0.999998971290223-0.00101425278837087i</v>
      </c>
      <c r="H1672" s="57" t="str">
        <f t="shared" si="482"/>
        <v>551.311225966146-5.62767366894928i</v>
      </c>
      <c r="I1672" s="57" t="str">
        <f t="shared" si="483"/>
        <v>-4.29893574017959-1547.35844777714i</v>
      </c>
      <c r="K1672" s="57" t="str">
        <f t="shared" si="484"/>
        <v>0.00906834256787174-0.000438708006855977i</v>
      </c>
      <c r="L1672" s="57" t="str">
        <f t="shared" si="485"/>
        <v>0.00075-1.38032507857833i</v>
      </c>
      <c r="M1672" s="57" t="str">
        <f t="shared" si="486"/>
        <v>0.00075-0.217488195154149i</v>
      </c>
      <c r="N1672" s="57">
        <f t="shared" si="487"/>
        <v>96.261004911556299</v>
      </c>
      <c r="O1672" s="57">
        <f t="shared" si="488"/>
        <v>30.366111233953838</v>
      </c>
      <c r="P1672" s="371">
        <f t="shared" si="489"/>
        <v>30.366111233953838</v>
      </c>
      <c r="Q1672" s="371">
        <f t="shared" si="490"/>
        <v>-83.738995088443701</v>
      </c>
      <c r="R1672" s="12">
        <f t="shared" si="491"/>
        <v>96.261004911556299</v>
      </c>
      <c r="S1672" s="57">
        <f t="shared" si="492"/>
        <v>0.48042711569019508</v>
      </c>
      <c r="T1672" s="12">
        <f t="shared" si="475"/>
        <v>30.366111233953838</v>
      </c>
    </row>
    <row r="1673" spans="1:20" x14ac:dyDescent="0.3">
      <c r="A1673" s="57">
        <f t="shared" si="476"/>
        <v>3030.0833223343075</v>
      </c>
      <c r="B1673" s="12">
        <f t="shared" si="493"/>
        <v>482.25273872981785</v>
      </c>
      <c r="C1673" s="57" t="str">
        <f t="shared" si="477"/>
        <v>3.59711689124744-32.6645810972245i</v>
      </c>
      <c r="D1673" s="57" t="str">
        <f t="shared" si="478"/>
        <v>3.47082723377691-22.006196337386i</v>
      </c>
      <c r="E1673" s="57" t="str">
        <f t="shared" si="479"/>
        <v>162.473352339107+0.288018739372657i</v>
      </c>
      <c r="F1673" s="57" t="str">
        <f t="shared" si="480"/>
        <v>3.07957638746349-412.945988109933i</v>
      </c>
      <c r="G1673" s="57" t="str">
        <f t="shared" si="481"/>
        <v>0.999998963457182-0.0010181069409918i</v>
      </c>
      <c r="H1673" s="57" t="str">
        <f t="shared" si="482"/>
        <v>551.321194283415-5.64980591338137i</v>
      </c>
      <c r="I1673" s="57" t="str">
        <f t="shared" si="483"/>
        <v>-4.30081763107485-1541.52960897447i</v>
      </c>
      <c r="K1673" s="57" t="str">
        <f t="shared" si="484"/>
        <v>0.00906817119367954-0.000440366245209081i</v>
      </c>
      <c r="L1673" s="57" t="str">
        <f t="shared" si="485"/>
        <v>0.00075-1.3750996997194i</v>
      </c>
      <c r="M1673" s="57" t="str">
        <f t="shared" si="486"/>
        <v>0.00075-0.216664868653267i</v>
      </c>
      <c r="N1673" s="57">
        <f t="shared" si="487"/>
        <v>96.284253251820999</v>
      </c>
      <c r="O1673" s="57">
        <f t="shared" si="488"/>
        <v>30.333892149091163</v>
      </c>
      <c r="P1673" s="371">
        <f t="shared" si="489"/>
        <v>30.333892149091163</v>
      </c>
      <c r="Q1673" s="371">
        <f t="shared" si="490"/>
        <v>-83.715746748179001</v>
      </c>
      <c r="R1673" s="12">
        <f t="shared" si="491"/>
        <v>96.284253251820999</v>
      </c>
      <c r="S1673" s="57">
        <f t="shared" si="492"/>
        <v>0.48225273872981783</v>
      </c>
      <c r="T1673" s="12">
        <f t="shared" si="475"/>
        <v>30.333892149091163</v>
      </c>
    </row>
    <row r="1674" spans="1:20" x14ac:dyDescent="0.3">
      <c r="A1674" s="57">
        <f t="shared" si="476"/>
        <v>3041.5976389591779</v>
      </c>
      <c r="B1674" s="12">
        <f t="shared" si="493"/>
        <v>484.08529913699118</v>
      </c>
      <c r="C1674" s="57" t="str">
        <f t="shared" si="477"/>
        <v>3.59705216349962-32.5421989807029i</v>
      </c>
      <c r="D1674" s="57" t="str">
        <f t="shared" si="478"/>
        <v>3.47082718733227-21.9229242602538i</v>
      </c>
      <c r="E1674" s="57" t="str">
        <f t="shared" si="479"/>
        <v>162.473381506308+0.289114982749049i</v>
      </c>
      <c r="F1674" s="57" t="str">
        <f t="shared" si="480"/>
        <v>3.07957636315732-411.382757505257i</v>
      </c>
      <c r="G1674" s="57" t="str">
        <f t="shared" si="481"/>
        <v>0.999998955564497-0.00102197573930142i</v>
      </c>
      <c r="H1674" s="57" t="str">
        <f t="shared" si="482"/>
        <v>551.331238258296-5.67203082907757i</v>
      </c>
      <c r="I1674" s="57" t="str">
        <f t="shared" si="483"/>
        <v>-4.30271391138118-1535.7229451497i</v>
      </c>
      <c r="K1674" s="57" t="str">
        <f t="shared" si="484"/>
        <v>0.00906799852153984-0.00044203068393178i</v>
      </c>
      <c r="L1674" s="57" t="str">
        <f t="shared" si="485"/>
        <v>0.00075-1.3698941021313i</v>
      </c>
      <c r="M1674" s="57" t="str">
        <f t="shared" si="486"/>
        <v>0.00075-0.21584465894926i</v>
      </c>
      <c r="N1674" s="57">
        <f t="shared" si="487"/>
        <v>96.307583844342943</v>
      </c>
      <c r="O1674" s="57">
        <f t="shared" si="488"/>
        <v>30.301678431789906</v>
      </c>
      <c r="P1674" s="371">
        <f t="shared" si="489"/>
        <v>30.301678431789906</v>
      </c>
      <c r="Q1674" s="371">
        <f t="shared" si="490"/>
        <v>-83.692416155657057</v>
      </c>
      <c r="R1674" s="12">
        <f t="shared" si="491"/>
        <v>96.307583844342943</v>
      </c>
      <c r="S1674" s="57">
        <f t="shared" si="492"/>
        <v>0.48408529913699117</v>
      </c>
      <c r="T1674" s="12">
        <f t="shared" si="475"/>
        <v>30.301678431789906</v>
      </c>
    </row>
    <row r="1675" spans="1:20" x14ac:dyDescent="0.3">
      <c r="A1675" s="57">
        <f t="shared" si="476"/>
        <v>3053.1557099872225</v>
      </c>
      <c r="B1675" s="12">
        <f t="shared" si="493"/>
        <v>485.92482327371175</v>
      </c>
      <c r="C1675" s="57" t="str">
        <f t="shared" si="477"/>
        <v>3.59698694560376-32.4202849431283i</v>
      </c>
      <c r="D1675" s="57" t="str">
        <f t="shared" si="478"/>
        <v>3.47082714053402-21.8399675517462i</v>
      </c>
      <c r="E1675" s="57" t="str">
        <f t="shared" si="479"/>
        <v>162.473410897358+0.290215412036161i</v>
      </c>
      <c r="F1675" s="57" t="str">
        <f t="shared" si="480"/>
        <v>3.07957633866612-409.825444779659i</v>
      </c>
      <c r="G1675" s="57" t="str">
        <f t="shared" si="481"/>
        <v>0.999998947611714-0.00102585923895233i</v>
      </c>
      <c r="H1675" s="57" t="str">
        <f t="shared" si="482"/>
        <v>551.341358463076-5.69434886661614i</v>
      </c>
      <c r="I1675" s="57" t="str">
        <f t="shared" si="483"/>
        <v>-4.30462469157521-1529.93837276681i</v>
      </c>
      <c r="K1675" s="57" t="str">
        <f t="shared" si="484"/>
        <v>0.00906782454167573-0.00044370134543734i</v>
      </c>
      <c r="L1675" s="57" t="str">
        <f t="shared" si="485"/>
        <v>0.00075-1.36470821092977i</v>
      </c>
      <c r="M1675" s="57" t="str">
        <f t="shared" si="486"/>
        <v>0.00075-0.215027554243136i</v>
      </c>
      <c r="N1675" s="57">
        <f t="shared" si="487"/>
        <v>96.330996934368116</v>
      </c>
      <c r="O1675" s="57">
        <f t="shared" si="488"/>
        <v>30.269470120671983</v>
      </c>
      <c r="P1675" s="371">
        <f t="shared" si="489"/>
        <v>30.269470120671983</v>
      </c>
      <c r="Q1675" s="371">
        <f t="shared" si="490"/>
        <v>-83.669003065631884</v>
      </c>
      <c r="R1675" s="12">
        <f t="shared" si="491"/>
        <v>96.330996934368116</v>
      </c>
      <c r="S1675" s="57">
        <f t="shared" si="492"/>
        <v>0.48592482327371173</v>
      </c>
      <c r="T1675" s="12">
        <f t="shared" si="475"/>
        <v>30.269470120671983</v>
      </c>
    </row>
    <row r="1676" spans="1:20" x14ac:dyDescent="0.3">
      <c r="A1676" s="57">
        <f t="shared" si="476"/>
        <v>3064.7577016851742</v>
      </c>
      <c r="B1676" s="12">
        <f t="shared" si="493"/>
        <v>487.77133760215185</v>
      </c>
      <c r="C1676" s="57" t="str">
        <f t="shared" si="477"/>
        <v>3.59692123386894-32.2988372301399i</v>
      </c>
      <c r="D1676" s="57" t="str">
        <f t="shared" si="478"/>
        <v>3.4708270933794-21.757325018503i</v>
      </c>
      <c r="E1676" s="57" t="str">
        <f t="shared" si="479"/>
        <v>162.473440513988+0.291320043369678i</v>
      </c>
      <c r="F1676" s="57" t="str">
        <f t="shared" si="480"/>
        <v>3.07957631398839-408.274027530671i</v>
      </c>
      <c r="G1676" s="57" t="str">
        <f t="shared" si="481"/>
        <v>0.999998939598375-0.00102975749580854i</v>
      </c>
      <c r="H1676" s="57" t="str">
        <f t="shared" si="482"/>
        <v>551.351555474345-5.71676047942216i</v>
      </c>
      <c r="I1676" s="57" t="str">
        <f t="shared" si="483"/>
        <v>-4.30655008299231-1524.17580860754i</v>
      </c>
      <c r="K1676" s="57" t="str">
        <f t="shared" si="484"/>
        <v>0.00906764924423735-0.000445378252211173i</v>
      </c>
      <c r="L1676" s="57" t="str">
        <f t="shared" si="485"/>
        <v>0.00075-1.35954195151401i</v>
      </c>
      <c r="M1676" s="57" t="str">
        <f t="shared" si="486"/>
        <v>0.00075-0.214213542780569i</v>
      </c>
      <c r="N1676" s="57">
        <f t="shared" si="487"/>
        <v>96.354492767348404</v>
      </c>
      <c r="O1676" s="57">
        <f t="shared" si="488"/>
        <v>30.237267254620072</v>
      </c>
      <c r="P1676" s="371">
        <f t="shared" si="489"/>
        <v>30.237267254620072</v>
      </c>
      <c r="Q1676" s="371">
        <f t="shared" si="490"/>
        <v>-83.645507232651596</v>
      </c>
      <c r="R1676" s="12">
        <f t="shared" si="491"/>
        <v>96.354492767348404</v>
      </c>
      <c r="S1676" s="57">
        <f t="shared" si="492"/>
        <v>0.48777133760215186</v>
      </c>
      <c r="T1676" s="12">
        <f t="shared" si="475"/>
        <v>30.237267254620072</v>
      </c>
    </row>
    <row r="1677" spans="1:20" x14ac:dyDescent="0.3">
      <c r="A1677" s="57">
        <f t="shared" si="476"/>
        <v>3076.403780951578</v>
      </c>
      <c r="B1677" s="12">
        <f t="shared" si="493"/>
        <v>489.62486868504004</v>
      </c>
      <c r="C1677" s="57" t="str">
        <f t="shared" si="477"/>
        <v>3.59685502457687-32.1778540940785i</v>
      </c>
      <c r="D1677" s="57" t="str">
        <f t="shared" si="478"/>
        <v>3.47082704586572-21.6749954716837i</v>
      </c>
      <c r="E1677" s="57" t="str">
        <f t="shared" si="479"/>
        <v>162.473470357942+0.29242889294916i</v>
      </c>
      <c r="F1677" s="57" t="str">
        <f t="shared" si="480"/>
        <v>3.07957628912276-406.728483440636i</v>
      </c>
      <c r="G1677" s="57" t="str">
        <f t="shared" si="481"/>
        <v>0.99999893152402-0.00103367056594638i</v>
      </c>
      <c r="H1677" s="57" t="str">
        <f t="shared" si="482"/>
        <v>551.361829873023-5.73926612379033i</v>
      </c>
      <c r="I1677" s="57" t="str">
        <f t="shared" si="483"/>
        <v>-4.30849019782937-1518.43516977015i</v>
      </c>
      <c r="K1677" s="57" t="str">
        <f t="shared" si="484"/>
        <v>0.00906747261930149-0.00044706142681098i</v>
      </c>
      <c r="L1677" s="57" t="str">
        <f t="shared" si="485"/>
        <v>0.00075-1.35439524956566i</v>
      </c>
      <c r="M1677" s="57" t="str">
        <f t="shared" si="486"/>
        <v>0.00075-0.213402612851733i</v>
      </c>
      <c r="N1677" s="57">
        <f t="shared" si="487"/>
        <v>96.378071588935271</v>
      </c>
      <c r="O1677" s="57">
        <f t="shared" si="488"/>
        <v>30.205069872779383</v>
      </c>
      <c r="P1677" s="371">
        <f t="shared" si="489"/>
        <v>30.205069872779383</v>
      </c>
      <c r="Q1677" s="371">
        <f t="shared" si="490"/>
        <v>-83.621928411064729</v>
      </c>
      <c r="R1677" s="12">
        <f t="shared" si="491"/>
        <v>96.378071588935271</v>
      </c>
      <c r="S1677" s="57">
        <f t="shared" si="492"/>
        <v>0.48962486868504002</v>
      </c>
      <c r="T1677" s="12">
        <f t="shared" si="475"/>
        <v>30.205069872779383</v>
      </c>
    </row>
    <row r="1678" spans="1:20" x14ac:dyDescent="0.3">
      <c r="A1678" s="57">
        <f t="shared" si="476"/>
        <v>3088.0941153191939</v>
      </c>
      <c r="B1678" s="12">
        <f t="shared" si="493"/>
        <v>491.4854431860432</v>
      </c>
      <c r="C1678" s="57" t="str">
        <f t="shared" si="477"/>
        <v>3.59678831398162-32.0573337939619i</v>
      </c>
      <c r="D1678" s="57" t="str">
        <f t="shared" si="478"/>
        <v>3.47082699799028-21.5929777269501i</v>
      </c>
      <c r="E1678" s="57" t="str">
        <f t="shared" si="479"/>
        <v>162.47350043098+0.293541977038358i</v>
      </c>
      <c r="F1678" s="57" t="str">
        <f t="shared" si="480"/>
        <v>3.07957626406782-405.188790276384i</v>
      </c>
      <c r="G1678" s="57" t="str">
        <f t="shared" si="481"/>
        <v>0.999998923388182-0.00103759850565523i</v>
      </c>
      <c r="H1678" s="57" t="str">
        <f t="shared" si="482"/>
        <v>551.372182244397-5.76186625890898i</v>
      </c>
      <c r="I1678" s="57" t="str">
        <f t="shared" si="483"/>
        <v>-4.31044514915156-1512.71637366827i</v>
      </c>
      <c r="K1678" s="57" t="str">
        <f t="shared" si="484"/>
        <v>0.00906729465687099-0.000448750891866884i</v>
      </c>
      <c r="L1678" s="57" t="str">
        <f t="shared" si="485"/>
        <v>0.00075-1.34926803104768i</v>
      </c>
      <c r="M1678" s="57" t="str">
        <f t="shared" si="486"/>
        <v>0.00075-0.212594752791126i</v>
      </c>
      <c r="N1678" s="57">
        <f t="shared" si="487"/>
        <v>96.401733644972666</v>
      </c>
      <c r="O1678" s="57">
        <f t="shared" si="488"/>
        <v>30.172878014559316</v>
      </c>
      <c r="P1678" s="371">
        <f t="shared" si="489"/>
        <v>30.172878014559316</v>
      </c>
      <c r="Q1678" s="371">
        <f t="shared" si="490"/>
        <v>-83.598266355027334</v>
      </c>
      <c r="R1678" s="12">
        <f t="shared" si="491"/>
        <v>96.401733644972666</v>
      </c>
      <c r="S1678" s="57">
        <f t="shared" si="492"/>
        <v>0.4914854431860432</v>
      </c>
      <c r="T1678" s="12">
        <f t="shared" si="475"/>
        <v>30.172878014559316</v>
      </c>
    </row>
    <row r="1679" spans="1:20" x14ac:dyDescent="0.3">
      <c r="A1679" s="57">
        <f t="shared" si="476"/>
        <v>3099.8288729574069</v>
      </c>
      <c r="B1679" s="12">
        <f t="shared" si="493"/>
        <v>493.35308787015015</v>
      </c>
      <c r="C1679" s="57" t="str">
        <f t="shared" si="477"/>
        <v>3.59672109830914-31.9372745954584i</v>
      </c>
      <c r="D1679" s="57" t="str">
        <f t="shared" si="478"/>
        <v>3.47082694975022-21.5112706044494i</v>
      </c>
      <c r="E1679" s="57" t="str">
        <f t="shared" si="479"/>
        <v>162.473530734872+0.294659311965476i</v>
      </c>
      <c r="F1679" s="57" t="str">
        <f t="shared" si="480"/>
        <v>3.07957623882203-403.654925888911i</v>
      </c>
      <c r="G1679" s="57" t="str">
        <f t="shared" si="481"/>
        <v>0.999998915190395-0.00104154137143838i</v>
      </c>
      <c r="H1679" s="57" t="str">
        <f t="shared" si="482"/>
        <v>551.38261317814-5.78456134688415i</v>
      </c>
      <c r="I1679" s="57" t="str">
        <f t="shared" si="483"/>
        <v>-4.31241505089886-1507.01933802965i</v>
      </c>
      <c r="K1679" s="57" t="str">
        <f t="shared" si="484"/>
        <v>0.0090671153468744-0.000450446670081556i</v>
      </c>
      <c r="L1679" s="57" t="str">
        <f t="shared" si="485"/>
        <v>0.00075-1.34416022220331i</v>
      </c>
      <c r="M1679" s="57" t="str">
        <f t="shared" si="486"/>
        <v>0.00075-0.211789950977413i</v>
      </c>
      <c r="N1679" s="57">
        <f t="shared" si="487"/>
        <v>96.42547918148999</v>
      </c>
      <c r="O1679" s="57">
        <f t="shared" si="488"/>
        <v>30.140691719634614</v>
      </c>
      <c r="P1679" s="371">
        <f t="shared" si="489"/>
        <v>30.140691719634614</v>
      </c>
      <c r="Q1679" s="371">
        <f t="shared" si="490"/>
        <v>-83.57452081851001</v>
      </c>
      <c r="R1679" s="12">
        <f t="shared" si="491"/>
        <v>96.42547918148999</v>
      </c>
      <c r="S1679" s="57">
        <f t="shared" si="492"/>
        <v>0.49335308787015014</v>
      </c>
      <c r="T1679" s="12">
        <f t="shared" si="475"/>
        <v>30.140691719634614</v>
      </c>
    </row>
    <row r="1680" spans="1:20" x14ac:dyDescent="0.3">
      <c r="A1680" s="57">
        <f t="shared" si="476"/>
        <v>3111.6082226746453</v>
      </c>
      <c r="B1680" s="12">
        <f t="shared" si="493"/>
        <v>495.22782960405675</v>
      </c>
      <c r="C1680" s="57" t="str">
        <f t="shared" si="477"/>
        <v>3.59665337375788-31.8176747708639i</v>
      </c>
      <c r="D1680" s="57" t="str">
        <f t="shared" si="478"/>
        <v>3.47082690114296-21.4298729287972i</v>
      </c>
      <c r="E1680" s="57" t="str">
        <f t="shared" si="479"/>
        <v>162.473561271408+0.295780914123428i</v>
      </c>
      <c r="F1680" s="57" t="str">
        <f t="shared" si="480"/>
        <v>3.07957621338411-402.126868213063i</v>
      </c>
      <c r="G1680" s="57" t="str">
        <f t="shared" si="481"/>
        <v>0.999998906930186-0.00104549922001379i</v>
      </c>
      <c r="H1680" s="57" t="str">
        <f t="shared" si="482"/>
        <v>551.393123268353-5.8073518527643i</v>
      </c>
      <c r="I1680" s="57" t="str">
        <f t="shared" si="483"/>
        <v>-4.31440001789157-1501.343980895i</v>
      </c>
      <c r="K1680" s="57" t="str">
        <f t="shared" si="484"/>
        <v>0.00906693467916525-0.00045214878423034i</v>
      </c>
      <c r="L1680" s="57" t="str">
        <f t="shared" si="485"/>
        <v>0.00075-1.339071749555i</v>
      </c>
      <c r="M1680" s="57" t="str">
        <f t="shared" si="486"/>
        <v>0.00075-0.210988195833246i</v>
      </c>
      <c r="N1680" s="57">
        <f t="shared" si="487"/>
        <v>96.449308444696044</v>
      </c>
      <c r="O1680" s="57">
        <f t="shared" si="488"/>
        <v>30.10851102794749</v>
      </c>
      <c r="P1680" s="371">
        <f t="shared" si="489"/>
        <v>30.10851102794749</v>
      </c>
      <c r="Q1680" s="371">
        <f t="shared" si="490"/>
        <v>-83.550691555303956</v>
      </c>
      <c r="R1680" s="12">
        <f t="shared" si="491"/>
        <v>96.449308444696044</v>
      </c>
      <c r="S1680" s="57">
        <f t="shared" si="492"/>
        <v>0.49522782960405676</v>
      </c>
      <c r="T1680" s="12">
        <f t="shared" si="475"/>
        <v>30.10851102794749</v>
      </c>
    </row>
    <row r="1681" spans="1:20" x14ac:dyDescent="0.3">
      <c r="A1681" s="57">
        <f t="shared" si="476"/>
        <v>3123.4323339208086</v>
      </c>
      <c r="B1681" s="12">
        <f t="shared" si="493"/>
        <v>497.10969535655215</v>
      </c>
      <c r="C1681" s="57" t="str">
        <f t="shared" si="477"/>
        <v>3.59658513649718-31.6985325990733i</v>
      </c>
      <c r="D1681" s="57" t="str">
        <f t="shared" si="478"/>
        <v>3.4708268521655-21.3487835290607i</v>
      </c>
      <c r="E1681" s="57" t="str">
        <f t="shared" si="479"/>
        <v>162.473592042384+0.296906799970138i</v>
      </c>
      <c r="F1681" s="57" t="str">
        <f t="shared" si="480"/>
        <v>3.07957618775243-400.604595267219i</v>
      </c>
      <c r="G1681" s="57" t="str">
        <f t="shared" si="481"/>
        <v>0.999998898607081-0.00104947210831497i</v>
      </c>
      <c r="H1681" s="57" t="str">
        <f t="shared" si="482"/>
        <v>551.40371311361-5.8302382445675i</v>
      </c>
      <c r="I1681" s="57" t="str">
        <f t="shared" si="483"/>
        <v>-4.31640016584542-1495.69022061687i</v>
      </c>
      <c r="K1681" s="57" t="str">
        <f t="shared" si="484"/>
        <v>0.00906675264352135-0.000453857257161344i</v>
      </c>
      <c r="L1681" s="57" t="str">
        <f t="shared" si="485"/>
        <v>0.00075-1.33400253990337i</v>
      </c>
      <c r="M1681" s="57" t="str">
        <f t="shared" si="486"/>
        <v>0.00075-0.21018947582511i</v>
      </c>
      <c r="N1681" s="57">
        <f t="shared" si="487"/>
        <v>96.473221680970212</v>
      </c>
      <c r="O1681" s="57">
        <f t="shared" si="488"/>
        <v>30.076335979708123</v>
      </c>
      <c r="P1681" s="371">
        <f t="shared" si="489"/>
        <v>30.076335979708123</v>
      </c>
      <c r="Q1681" s="371">
        <f t="shared" si="490"/>
        <v>-83.526778319029788</v>
      </c>
      <c r="R1681" s="12">
        <f t="shared" si="491"/>
        <v>96.473221680970212</v>
      </c>
      <c r="S1681" s="57">
        <f t="shared" si="492"/>
        <v>0.49710969535655214</v>
      </c>
      <c r="T1681" s="12">
        <f t="shared" si="475"/>
        <v>30.076335979708123</v>
      </c>
    </row>
    <row r="1682" spans="1:20" x14ac:dyDescent="0.3">
      <c r="A1682" s="57">
        <f t="shared" si="476"/>
        <v>3135.3013767897078</v>
      </c>
      <c r="B1682" s="12">
        <f t="shared" si="493"/>
        <v>498.99871219890707</v>
      </c>
      <c r="C1682" s="57" t="str">
        <f t="shared" si="477"/>
        <v>3.5965163826686-31.5798463655599i</v>
      </c>
      <c r="D1682" s="57" t="str">
        <f t="shared" si="478"/>
        <v>3.47082680281515-21.2680012387415i</v>
      </c>
      <c r="E1682" s="57" t="str">
        <f t="shared" si="479"/>
        <v>162.473623049617+0.298036986028811i</v>
      </c>
      <c r="F1682" s="57" t="str">
        <f t="shared" si="480"/>
        <v>3.07957616192561-399.088085152969i</v>
      </c>
      <c r="G1682" s="57" t="str">
        <f t="shared" si="481"/>
        <v>0.9999988902206-0.00105346009349173i</v>
      </c>
      <c r="H1682" s="57" t="str">
        <f t="shared" si="482"/>
        <v>551.414383316966-5.85322099330355i</v>
      </c>
      <c r="I1682" s="57" t="str">
        <f t="shared" si="483"/>
        <v>-4.3184156113684-1490.05797585837i</v>
      </c>
      <c r="K1682" s="57" t="str">
        <f t="shared" si="484"/>
        <v>0.00906656922964463-0.000455572111795607i</v>
      </c>
      <c r="L1682" s="57" t="str">
        <f t="shared" si="485"/>
        <v>0.00075-1.32895252032613i</v>
      </c>
      <c r="M1682" s="57" t="str">
        <f t="shared" si="486"/>
        <v>0.00075-0.209393779463151i</v>
      </c>
      <c r="N1682" s="57">
        <f t="shared" si="487"/>
        <v>96.497219136857112</v>
      </c>
      <c r="O1682" s="57">
        <f t="shared" si="488"/>
        <v>30.044166615397366</v>
      </c>
      <c r="P1682" s="371">
        <f t="shared" si="489"/>
        <v>30.044166615397366</v>
      </c>
      <c r="Q1682" s="371">
        <f t="shared" si="490"/>
        <v>-83.502780863142888</v>
      </c>
      <c r="R1682" s="12">
        <f t="shared" si="491"/>
        <v>96.497219136857112</v>
      </c>
      <c r="S1682" s="57">
        <f t="shared" si="492"/>
        <v>0.49899871219890707</v>
      </c>
      <c r="T1682" s="12">
        <f t="shared" si="475"/>
        <v>30.044166615397366</v>
      </c>
    </row>
    <row r="1683" spans="1:20" x14ac:dyDescent="0.3">
      <c r="A1683" s="57">
        <f t="shared" si="476"/>
        <v>3147.2155220215086</v>
      </c>
      <c r="B1683" s="12">
        <f t="shared" si="493"/>
        <v>500.8949073052629</v>
      </c>
      <c r="C1683" s="57" t="str">
        <f t="shared" si="477"/>
        <v>3.59644710838462-31.4616143623479i</v>
      </c>
      <c r="D1683" s="57" t="str">
        <f t="shared" si="478"/>
        <v>3.470826753089-21.1875248957592i</v>
      </c>
      <c r="E1683" s="57" t="str">
        <f t="shared" si="479"/>
        <v>162.473654294935+0.299171488888192i</v>
      </c>
      <c r="F1683" s="57" t="str">
        <f t="shared" si="480"/>
        <v>3.07957613590211-397.577316054807i</v>
      </c>
      <c r="G1683" s="57" t="str">
        <f t="shared" si="481"/>
        <v>0.999998881770261-0.00105746323291107i</v>
      </c>
      <c r="H1683" s="57" t="str">
        <f t="shared" si="482"/>
        <v>551.425134485999-5.87630057299962i</v>
      </c>
      <c r="I1683" s="57" t="str">
        <f t="shared" si="483"/>
        <v>-4.32044647197005-1484.44716559206i</v>
      </c>
      <c r="K1683" s="57" t="str">
        <f t="shared" si="484"/>
        <v>0.00906638442716043-0.000457293371127211i</v>
      </c>
      <c r="L1683" s="57" t="str">
        <f t="shared" si="485"/>
        <v>0.00075-1.32392161817706i</v>
      </c>
      <c r="M1683" s="57" t="str">
        <f t="shared" si="486"/>
        <v>0.00075-0.208601095301007i</v>
      </c>
      <c r="N1683" s="57">
        <f t="shared" si="487"/>
        <v>96.521301059057947</v>
      </c>
      <c r="O1683" s="57">
        <f t="shared" si="488"/>
        <v>30.012002975767537</v>
      </c>
      <c r="P1683" s="371">
        <f t="shared" si="489"/>
        <v>30.012002975767537</v>
      </c>
      <c r="Q1683" s="371">
        <f t="shared" si="490"/>
        <v>-83.478698940942053</v>
      </c>
      <c r="R1683" s="12">
        <f t="shared" si="491"/>
        <v>96.521301059057947</v>
      </c>
      <c r="S1683" s="57">
        <f t="shared" si="492"/>
        <v>0.50089490730526287</v>
      </c>
      <c r="T1683" s="12">
        <f t="shared" si="475"/>
        <v>30.012002975767537</v>
      </c>
    </row>
    <row r="1684" spans="1:20" x14ac:dyDescent="0.3">
      <c r="A1684" s="57">
        <f t="shared" si="476"/>
        <v>3159.1749410051902</v>
      </c>
      <c r="B1684" s="12">
        <f t="shared" si="493"/>
        <v>502.79830795302291</v>
      </c>
      <c r="C1684" s="57" t="str">
        <f t="shared" si="477"/>
        <v>3.59637730972901-31.3438348879893i</v>
      </c>
      <c r="D1684" s="57" t="str">
        <f t="shared" si="478"/>
        <v>3.47082670298423-21.1073533424347i</v>
      </c>
      <c r="E1684" s="57" t="str">
        <f t="shared" si="479"/>
        <v>162.473685780182+0.300310325202879i</v>
      </c>
      <c r="F1684" s="57" t="str">
        <f t="shared" si="480"/>
        <v>3.07957610968047-396.072266239813i</v>
      </c>
      <c r="G1684" s="57" t="str">
        <f t="shared" si="481"/>
        <v>0.999998873255577-0.00106148158415794i</v>
      </c>
      <c r="H1684" s="57" t="str">
        <f t="shared" si="482"/>
        <v>551.435967232854-5.89947746072763i</v>
      </c>
      <c r="I1684" s="57" t="str">
        <f t="shared" si="483"/>
        <v>-4.32249286607193-1478.85770909879i</v>
      </c>
      <c r="K1684" s="57" t="str">
        <f t="shared" si="484"/>
        <v>0.00906619822561685-0.000459021058223382i</v>
      </c>
      <c r="L1684" s="57" t="str">
        <f t="shared" si="485"/>
        <v>0.00075-1.31890976108493i</v>
      </c>
      <c r="M1684" s="57" t="str">
        <f t="shared" si="486"/>
        <v>0.00075-0.207811411935651i</v>
      </c>
      <c r="N1684" s="57">
        <f t="shared" si="487"/>
        <v>96.545467694423735</v>
      </c>
      <c r="O1684" s="57">
        <f t="shared" si="488"/>
        <v>29.979845101844372</v>
      </c>
      <c r="P1684" s="371">
        <f t="shared" si="489"/>
        <v>29.979845101844372</v>
      </c>
      <c r="Q1684" s="371">
        <f t="shared" si="490"/>
        <v>-83.454532305576265</v>
      </c>
      <c r="R1684" s="12">
        <f t="shared" si="491"/>
        <v>96.545467694423735</v>
      </c>
      <c r="S1684" s="57">
        <f t="shared" si="492"/>
        <v>0.50279830795302294</v>
      </c>
      <c r="T1684" s="12">
        <f t="shared" si="475"/>
        <v>29.979845101844372</v>
      </c>
    </row>
    <row r="1685" spans="1:20" x14ac:dyDescent="0.3">
      <c r="A1685" s="57">
        <f t="shared" si="476"/>
        <v>3171.1798057810101</v>
      </c>
      <c r="B1685" s="12">
        <f t="shared" si="493"/>
        <v>504.70894152324439</v>
      </c>
      <c r="C1685" s="57" t="str">
        <f t="shared" si="477"/>
        <v>3.59630698275623-31.2265062475374i</v>
      </c>
      <c r="D1685" s="57" t="str">
        <f t="shared" si="478"/>
        <v>3.47082665249791-21.0274854254733i</v>
      </c>
      <c r="E1685" s="57" t="str">
        <f t="shared" si="479"/>
        <v>162.473717507213+0.301453511693574i</v>
      </c>
      <c r="F1685" s="57" t="str">
        <f t="shared" si="480"/>
        <v>3.07957608325914-394.57291405734i</v>
      </c>
      <c r="G1685" s="57" t="str">
        <f t="shared" si="481"/>
        <v>0.999998864676059-0.00106551520503612i</v>
      </c>
      <c r="H1685" s="57" t="str">
        <f t="shared" si="482"/>
        <v>551.446882174268-5.92275213663038i</v>
      </c>
      <c r="I1685" s="57" t="str">
        <f t="shared" si="483"/>
        <v>-4.32455491301604-1473.28952596652i</v>
      </c>
      <c r="K1685" s="57" t="str">
        <f t="shared" si="484"/>
        <v>0.00906601061448418-0.000460755196224605i</v>
      </c>
      <c r="L1685" s="57" t="str">
        <f t="shared" si="485"/>
        <v>0.00075-1.31391687695252i</v>
      </c>
      <c r="M1685" s="57" t="str">
        <f t="shared" si="486"/>
        <v>0.00075-0.207024718007224i</v>
      </c>
      <c r="N1685" s="57">
        <f t="shared" si="487"/>
        <v>96.569719289947628</v>
      </c>
      <c r="O1685" s="57">
        <f t="shared" si="488"/>
        <v>29.947693034928051</v>
      </c>
      <c r="P1685" s="371">
        <f t="shared" si="489"/>
        <v>29.947693034928051</v>
      </c>
      <c r="Q1685" s="371">
        <f t="shared" si="490"/>
        <v>-83.430280710052372</v>
      </c>
      <c r="R1685" s="12">
        <f t="shared" si="491"/>
        <v>96.569719289947628</v>
      </c>
      <c r="S1685" s="57">
        <f t="shared" si="492"/>
        <v>0.50470894152324441</v>
      </c>
      <c r="T1685" s="12">
        <f t="shared" si="475"/>
        <v>29.947693034928051</v>
      </c>
    </row>
    <row r="1686" spans="1:20" x14ac:dyDescent="0.3">
      <c r="A1686" s="57">
        <f t="shared" si="476"/>
        <v>3183.2302890429783</v>
      </c>
      <c r="B1686" s="12">
        <f t="shared" si="493"/>
        <v>506.62683550103276</v>
      </c>
      <c r="C1686" s="57" t="str">
        <f t="shared" si="477"/>
        <v>3.59623612349169-31.1096267525245i</v>
      </c>
      <c r="D1686" s="57" t="str">
        <f t="shared" si="478"/>
        <v>3.47082660162719-20.947919995948i</v>
      </c>
      <c r="E1686" s="57" t="str">
        <f t="shared" si="479"/>
        <v>162.473749477904+0.302601065147393i</v>
      </c>
      <c r="F1686" s="57" t="str">
        <f t="shared" si="480"/>
        <v>3.07957605663665-393.079237938702i</v>
      </c>
      <c r="G1686" s="57" t="str">
        <f t="shared" si="481"/>
        <v>0.999998856031213-0.00106956415356903i</v>
      </c>
      <c r="H1686" s="57" t="str">
        <f t="shared" si="482"/>
        <v>551.457879931608-5.94612508394588i</v>
      </c>
      <c r="I1686" s="57" t="str">
        <f t="shared" si="483"/>
        <v>-4.32663273306624-1467.74253608915i</v>
      </c>
      <c r="K1686" s="57" t="str">
        <f t="shared" si="484"/>
        <v>0.00906582158315443-0.000462495808344763i</v>
      </c>
      <c r="L1686" s="57" t="str">
        <f t="shared" si="485"/>
        <v>0.00075-1.30894289395548i</v>
      </c>
      <c r="M1686" s="57" t="str">
        <f t="shared" si="486"/>
        <v>0.00075-0.206241002198868i</v>
      </c>
      <c r="N1686" s="57">
        <f t="shared" si="487"/>
        <v>96.594056092757583</v>
      </c>
      <c r="O1686" s="57">
        <f t="shared" si="488"/>
        <v>29.915546816595338</v>
      </c>
      <c r="P1686" s="371">
        <f t="shared" si="489"/>
        <v>29.915546816595338</v>
      </c>
      <c r="Q1686" s="371">
        <f t="shared" si="490"/>
        <v>-83.405943907242417</v>
      </c>
      <c r="R1686" s="12">
        <f t="shared" si="491"/>
        <v>96.594056092757583</v>
      </c>
      <c r="S1686" s="57">
        <f t="shared" si="492"/>
        <v>0.50662683550103271</v>
      </c>
      <c r="T1686" s="12">
        <f t="shared" si="475"/>
        <v>29.915546816595338</v>
      </c>
    </row>
    <row r="1687" spans="1:20" x14ac:dyDescent="0.3">
      <c r="A1687" s="57">
        <f t="shared" si="476"/>
        <v>3195.3265641413414</v>
      </c>
      <c r="B1687" s="12">
        <f t="shared" si="493"/>
        <v>508.55201747593668</v>
      </c>
      <c r="C1687" s="57" t="str">
        <f t="shared" si="477"/>
        <v>3.59616472793106-30.9931947209365i</v>
      </c>
      <c r="D1687" s="57" t="str">
        <f t="shared" si="478"/>
        <v>3.47082655036913-20.8686559092836i</v>
      </c>
      <c r="E1687" s="57" t="str">
        <f t="shared" si="479"/>
        <v>162.473781694139+0.303753002418122i</v>
      </c>
      <c r="F1687" s="57" t="str">
        <f t="shared" si="480"/>
        <v>3.07957602981146-391.591216396868i</v>
      </c>
      <c r="G1687" s="57" t="str">
        <f t="shared" si="481"/>
        <v>0.999998847320541-0.00107362848800056i</v>
      </c>
      <c r="H1687" s="57" t="str">
        <f t="shared" si="482"/>
        <v>551.468961130889-5.969596789034i</v>
      </c>
      <c r="I1687" s="57" t="str">
        <f t="shared" si="483"/>
        <v>-4.32872644741712-1462.21665966539i</v>
      </c>
      <c r="K1687" s="57" t="str">
        <f t="shared" si="484"/>
        <v>0.00906563112094092-0.000464242917871254i</v>
      </c>
      <c r="L1687" s="57" t="str">
        <f t="shared" si="485"/>
        <v>0.00075-1.30398774054143i</v>
      </c>
      <c r="M1687" s="57" t="str">
        <f t="shared" si="486"/>
        <v>0.00075-0.205460253236569i</v>
      </c>
      <c r="N1687" s="57">
        <f t="shared" si="487"/>
        <v>96.618478350108049</v>
      </c>
      <c r="O1687" s="57">
        <f t="shared" si="488"/>
        <v>29.883406488700878</v>
      </c>
      <c r="P1687" s="371">
        <f t="shared" si="489"/>
        <v>29.883406488700878</v>
      </c>
      <c r="Q1687" s="371">
        <f t="shared" si="490"/>
        <v>-83.381521649891951</v>
      </c>
      <c r="R1687" s="12">
        <f t="shared" si="491"/>
        <v>96.618478350108049</v>
      </c>
      <c r="S1687" s="57">
        <f t="shared" si="492"/>
        <v>0.5085520174759367</v>
      </c>
      <c r="T1687" s="12">
        <f t="shared" si="475"/>
        <v>29.883406488700878</v>
      </c>
    </row>
    <row r="1688" spans="1:20" x14ac:dyDescent="0.3">
      <c r="A1688" s="57">
        <f t="shared" si="476"/>
        <v>3207.4688050850787</v>
      </c>
      <c r="B1688" s="12">
        <f t="shared" si="493"/>
        <v>510.48451514234523</v>
      </c>
      <c r="C1688" s="57" t="str">
        <f t="shared" si="477"/>
        <v>3.59609279204024-30.8772084771878i</v>
      </c>
      <c r="D1688" s="57" t="str">
        <f t="shared" si="478"/>
        <v>3.47082649872076-20.7896920252394i</v>
      </c>
      <c r="E1688" s="57" t="str">
        <f t="shared" si="479"/>
        <v>162.473814157819+0.30490934042652i</v>
      </c>
      <c r="F1688" s="57" t="str">
        <f t="shared" si="480"/>
        <v>3.079576002782-390.108828026147i</v>
      </c>
      <c r="G1688" s="57" t="str">
        <f t="shared" si="481"/>
        <v>0.999998838543543-0.00107770826679591i</v>
      </c>
      <c r="H1688" s="57" t="str">
        <f t="shared" si="482"/>
        <v>551.480126402838-5.99316774140567i</v>
      </c>
      <c r="I1688" s="57" t="str">
        <f t="shared" si="483"/>
        <v>-4.33083617820685-1456.71181719762i</v>
      </c>
      <c r="K1688" s="57" t="str">
        <f t="shared" si="484"/>
        <v>0.00906543921707726-0.00046599654816507i</v>
      </c>
      <c r="L1688" s="57" t="str">
        <f t="shared" si="485"/>
        <v>0.00075-1.2990513454288i</v>
      </c>
      <c r="M1688" s="57" t="str">
        <f t="shared" si="486"/>
        <v>0.00075-0.204682459888991i</v>
      </c>
      <c r="N1688" s="57">
        <f t="shared" si="487"/>
        <v>96.642986309372617</v>
      </c>
      <c r="O1688" s="57">
        <f t="shared" si="488"/>
        <v>29.851272093378483</v>
      </c>
      <c r="P1688" s="371">
        <f t="shared" si="489"/>
        <v>29.851272093378483</v>
      </c>
      <c r="Q1688" s="371">
        <f t="shared" si="490"/>
        <v>-83.357013690627383</v>
      </c>
      <c r="R1688" s="12">
        <f t="shared" si="491"/>
        <v>96.642986309372617</v>
      </c>
      <c r="S1688" s="57">
        <f t="shared" si="492"/>
        <v>0.51048451514234527</v>
      </c>
      <c r="T1688" s="12">
        <f t="shared" si="475"/>
        <v>29.851272093378483</v>
      </c>
    </row>
    <row r="1689" spans="1:20" x14ac:dyDescent="0.3">
      <c r="A1689" s="57">
        <f t="shared" si="476"/>
        <v>3219.6571865444021</v>
      </c>
      <c r="B1689" s="12">
        <f t="shared" si="493"/>
        <v>512.4243562998862</v>
      </c>
      <c r="C1689" s="57" t="str">
        <f t="shared" si="477"/>
        <v>3.59602031175534-30.7616663520996i</v>
      </c>
      <c r="D1689" s="57" t="str">
        <f t="shared" si="478"/>
        <v>3.47082644667911-20.7110272078935i</v>
      </c>
      <c r="E1689" s="57" t="str">
        <f t="shared" si="479"/>
        <v>162.473846870864+0.306070096160617i</v>
      </c>
      <c r="F1689" s="57" t="str">
        <f t="shared" si="480"/>
        <v>3.07957597554671-388.632051501888i</v>
      </c>
      <c r="G1689" s="57" t="str">
        <f t="shared" si="481"/>
        <v>0.999998829699712-0.00108180354864243i</v>
      </c>
      <c r="H1689" s="57" t="str">
        <f t="shared" si="482"/>
        <v>551.4913763829-6.01683843374674i</v>
      </c>
      <c r="I1689" s="57" t="str">
        <f t="shared" si="483"/>
        <v>-4.3329620485169-1451.22792949069i</v>
      </c>
      <c r="K1689" s="57" t="str">
        <f t="shared" si="484"/>
        <v>0.00906524586071724-0.000467756722660953i</v>
      </c>
      <c r="L1689" s="57" t="str">
        <f t="shared" si="485"/>
        <v>0.00075-1.2941336376059i</v>
      </c>
      <c r="M1689" s="57" t="str">
        <f t="shared" si="486"/>
        <v>0.00075-0.203907610967315i</v>
      </c>
      <c r="N1689" s="57">
        <f t="shared" si="487"/>
        <v>96.667580218036022</v>
      </c>
      <c r="O1689" s="57">
        <f t="shared" si="488"/>
        <v>29.819143673043442</v>
      </c>
      <c r="P1689" s="371">
        <f t="shared" si="489"/>
        <v>29.819143673043442</v>
      </c>
      <c r="Q1689" s="371">
        <f t="shared" si="490"/>
        <v>-83.332419781963978</v>
      </c>
      <c r="R1689" s="12">
        <f t="shared" si="491"/>
        <v>96.667580218036022</v>
      </c>
      <c r="S1689" s="57">
        <f t="shared" si="492"/>
        <v>0.51242435629988625</v>
      </c>
      <c r="T1689" s="12">
        <f t="shared" si="475"/>
        <v>29.819143673043442</v>
      </c>
    </row>
    <row r="1690" spans="1:20" x14ac:dyDescent="0.3">
      <c r="A1690" s="57">
        <f t="shared" si="476"/>
        <v>3231.8918838532713</v>
      </c>
      <c r="B1690" s="12">
        <f t="shared" si="493"/>
        <v>514.37156885382581</v>
      </c>
      <c r="C1690" s="57" t="str">
        <f t="shared" si="477"/>
        <v>3.59594728298217-30.6465666828727i</v>
      </c>
      <c r="D1690" s="57" t="str">
        <f t="shared" si="478"/>
        <v>3.47082639424121-20.632660325626i</v>
      </c>
      <c r="E1690" s="57" t="str">
        <f t="shared" si="479"/>
        <v>162.473879835203+0.307235286675975i</v>
      </c>
      <c r="F1690" s="57" t="str">
        <f t="shared" si="480"/>
        <v>3.07957594810404-387.160865580161i</v>
      </c>
      <c r="G1690" s="57" t="str">
        <f t="shared" si="481"/>
        <v>0.999998820788542-0.0010859143924505i</v>
      </c>
      <c r="H1690" s="57" t="str">
        <f t="shared" si="482"/>
        <v>551.502711711287-6.04060936194727i</v>
      </c>
      <c r="I1690" s="57" t="str">
        <f t="shared" si="483"/>
        <v>-4.33510418238404-1445.76491765084i</v>
      </c>
      <c r="K1690" s="57" t="str">
        <f t="shared" si="484"/>
        <v>0.00906505104093402-0.000469523464867478i</v>
      </c>
      <c r="L1690" s="57" t="str">
        <f t="shared" si="485"/>
        <v>0.00075-1.28923454632984i</v>
      </c>
      <c r="M1690" s="57" t="str">
        <f t="shared" si="486"/>
        <v>0.00075-0.20313569532508i</v>
      </c>
      <c r="N1690" s="57">
        <f t="shared" si="487"/>
        <v>96.692260323686085</v>
      </c>
      <c r="O1690" s="57">
        <f t="shared" si="488"/>
        <v>29.787021270393183</v>
      </c>
      <c r="P1690" s="371">
        <f t="shared" si="489"/>
        <v>29.787021270393183</v>
      </c>
      <c r="Q1690" s="371">
        <f t="shared" si="490"/>
        <v>-83.307739676313915</v>
      </c>
      <c r="R1690" s="12">
        <f t="shared" si="491"/>
        <v>96.692260323686085</v>
      </c>
      <c r="S1690" s="57">
        <f t="shared" si="492"/>
        <v>0.51437156885382584</v>
      </c>
      <c r="T1690" s="12">
        <f t="shared" si="475"/>
        <v>29.787021270393183</v>
      </c>
    </row>
    <row r="1691" spans="1:20" x14ac:dyDescent="0.3">
      <c r="A1691" s="57">
        <f t="shared" si="476"/>
        <v>3244.1730730119139</v>
      </c>
      <c r="B1691" s="12">
        <f t="shared" si="493"/>
        <v>516.32618081547037</v>
      </c>
      <c r="C1691" s="57" t="str">
        <f t="shared" si="477"/>
        <v>3.59587370159606-30.5319078130654i</v>
      </c>
      <c r="D1691" s="57" t="str">
        <f t="shared" si="478"/>
        <v>3.47082634140401-20.5545902511031i</v>
      </c>
      <c r="E1691" s="57" t="str">
        <f t="shared" si="479"/>
        <v>162.473913052783+0.308404929095992i</v>
      </c>
      <c r="F1691" s="57" t="str">
        <f t="shared" si="480"/>
        <v>3.07957592045244-385.695249097464i</v>
      </c>
      <c r="G1691" s="57" t="str">
        <f t="shared" si="481"/>
        <v>0.999998811809518-0.00109004085735429i</v>
      </c>
      <c r="H1691" s="57" t="str">
        <f t="shared" si="482"/>
        <v>551.514133033027-6.0644810251298i</v>
      </c>
      <c r="I1691" s="57" t="str">
        <f t="shared" si="483"/>
        <v>-4.33726270480985-1440.32270308458i</v>
      </c>
      <c r="K1691" s="57" t="str">
        <f t="shared" si="484"/>
        <v>0.00906485474671935-0.000471296798367157i</v>
      </c>
      <c r="L1691" s="57" t="str">
        <f t="shared" si="485"/>
        <v>0.00075-1.28435400112556i</v>
      </c>
      <c r="M1691" s="57" t="str">
        <f t="shared" si="486"/>
        <v>0.00075-0.202366701858019i</v>
      </c>
      <c r="N1691" s="57">
        <f t="shared" si="487"/>
        <v>96.717026874005342</v>
      </c>
      <c r="O1691" s="57">
        <f t="shared" si="488"/>
        <v>29.754904928409417</v>
      </c>
      <c r="P1691" s="371">
        <f t="shared" si="489"/>
        <v>29.754904928409417</v>
      </c>
      <c r="Q1691" s="371">
        <f t="shared" si="490"/>
        <v>-83.282973125994658</v>
      </c>
      <c r="R1691" s="12">
        <f t="shared" si="491"/>
        <v>96.717026874005342</v>
      </c>
      <c r="S1691" s="57">
        <f t="shared" si="492"/>
        <v>0.51632618081547033</v>
      </c>
      <c r="T1691" s="12">
        <f t="shared" si="475"/>
        <v>29.754904928409417</v>
      </c>
    </row>
    <row r="1692" spans="1:20" x14ac:dyDescent="0.3">
      <c r="A1692" s="57">
        <f t="shared" si="476"/>
        <v>3256.5009306893589</v>
      </c>
      <c r="B1692" s="12">
        <f t="shared" si="493"/>
        <v>518.28822030256913</v>
      </c>
      <c r="C1692" s="57" t="str">
        <f t="shared" si="477"/>
        <v>3.5957995634419-30.4176880925698i</v>
      </c>
      <c r="D1692" s="57" t="str">
        <f t="shared" si="478"/>
        <v>3.47082628816447-20.4768158612605i</v>
      </c>
      <c r="E1692" s="57" t="str">
        <f t="shared" si="479"/>
        <v>162.473946525568+0.30957904061219i</v>
      </c>
      <c r="F1692" s="57" t="str">
        <f t="shared" si="480"/>
        <v>3.07957589259028-384.235180970412i</v>
      </c>
      <c r="G1692" s="57" t="str">
        <f t="shared" si="481"/>
        <v>0.999998802762123-0.00109418300271272i</v>
      </c>
      <c r="H1692" s="57" t="str">
        <f t="shared" si="482"/>
        <v>551.525640997962-6.0884539256745i</v>
      </c>
      <c r="I1692" s="57" t="str">
        <f t="shared" si="483"/>
        <v>-4.33943774176199-1434.90120749746i</v>
      </c>
      <c r="K1692" s="57" t="str">
        <f t="shared" si="484"/>
        <v>0.00906465696698352-0.000473076746816579i</v>
      </c>
      <c r="L1692" s="57" t="str">
        <f t="shared" si="485"/>
        <v>0.00075-1.27949193178478i</v>
      </c>
      <c r="M1692" s="57" t="str">
        <f t="shared" si="486"/>
        <v>0.00075-0.201600619503905i</v>
      </c>
      <c r="N1692" s="57">
        <f t="shared" si="487"/>
        <v>96.74188011676317</v>
      </c>
      <c r="O1692" s="57">
        <f t="shared" si="488"/>
        <v>29.722794690359745</v>
      </c>
      <c r="P1692" s="371">
        <f t="shared" si="489"/>
        <v>29.722794690359745</v>
      </c>
      <c r="Q1692" s="371">
        <f t="shared" si="490"/>
        <v>-83.25811988323683</v>
      </c>
      <c r="R1692" s="12">
        <f t="shared" si="491"/>
        <v>96.74188011676317</v>
      </c>
      <c r="S1692" s="57">
        <f t="shared" si="492"/>
        <v>0.51828822030256916</v>
      </c>
      <c r="T1692" s="12">
        <f t="shared" si="475"/>
        <v>29.722794690359745</v>
      </c>
    </row>
    <row r="1693" spans="1:20" x14ac:dyDescent="0.3">
      <c r="A1693" s="57">
        <f t="shared" si="476"/>
        <v>3268.8756342259785</v>
      </c>
      <c r="B1693" s="12">
        <f t="shared" si="493"/>
        <v>520.2577155397189</v>
      </c>
      <c r="C1693" s="57" t="str">
        <f t="shared" si="477"/>
        <v>3.59572486433374-30.3039058775871i</v>
      </c>
      <c r="D1693" s="57" t="str">
        <f t="shared" si="478"/>
        <v>3.47082623451957-20.3993360372874i</v>
      </c>
      <c r="E1693" s="57" t="str">
        <f t="shared" si="479"/>
        <v>162.473980255536+0.310757638484539i</v>
      </c>
      <c r="F1693" s="57" t="str">
        <f t="shared" si="480"/>
        <v>3.07957586451593-382.780640195436i</v>
      </c>
      <c r="G1693" s="57" t="str">
        <f t="shared" si="481"/>
        <v>0.999998793645838-0.00109834088811023i</v>
      </c>
      <c r="H1693" s="57" t="str">
        <f t="shared" si="482"/>
        <v>551.537236260811-6.11252856924864i</v>
      </c>
      <c r="I1693" s="57" t="str">
        <f t="shared" si="483"/>
        <v>-4.34162942018457-1429.50035289302i</v>
      </c>
      <c r="K1693" s="57" t="str">
        <f t="shared" si="484"/>
        <v>0.00906445769055437-0.000474863333946505i</v>
      </c>
      <c r="L1693" s="57" t="str">
        <f t="shared" si="485"/>
        <v>0.00075-1.27464826836499i</v>
      </c>
      <c r="M1693" s="57" t="str">
        <f t="shared" si="486"/>
        <v>0.00075-0.200837437242384i</v>
      </c>
      <c r="N1693" s="57">
        <f t="shared" si="487"/>
        <v>96.766820299807279</v>
      </c>
      <c r="O1693" s="57">
        <f t="shared" si="488"/>
        <v>29.690690599799009</v>
      </c>
      <c r="P1693" s="371">
        <f t="shared" si="489"/>
        <v>29.690690599799009</v>
      </c>
      <c r="Q1693" s="371">
        <f t="shared" si="490"/>
        <v>-83.233179700192721</v>
      </c>
      <c r="R1693" s="12">
        <f t="shared" si="491"/>
        <v>96.766820299807279</v>
      </c>
      <c r="S1693" s="57">
        <f t="shared" si="492"/>
        <v>0.52025771553971889</v>
      </c>
      <c r="T1693" s="12">
        <f t="shared" si="475"/>
        <v>29.690690599799009</v>
      </c>
    </row>
    <row r="1694" spans="1:20" x14ac:dyDescent="0.3">
      <c r="A1694" s="57">
        <f t="shared" si="476"/>
        <v>3281.2973616360377</v>
      </c>
      <c r="B1694" s="12">
        <f t="shared" si="493"/>
        <v>522.2346948587699</v>
      </c>
      <c r="C1694" s="57" t="str">
        <f t="shared" si="477"/>
        <v>3.59564960005436-30.190559530604i</v>
      </c>
      <c r="D1694" s="57" t="str">
        <f t="shared" si="478"/>
        <v>3.47082618046619-20.3221496646107i</v>
      </c>
      <c r="E1694" s="57" t="str">
        <f t="shared" si="479"/>
        <v>162.474014244678+0.311940740041691i</v>
      </c>
      <c r="F1694" s="57" t="str">
        <f t="shared" si="480"/>
        <v>3.07957583622783-381.331605848476i</v>
      </c>
      <c r="G1694" s="57" t="str">
        <f t="shared" si="481"/>
        <v>0.999998784460138-0.00110251457335767i</v>
      </c>
      <c r="H1694" s="57" t="str">
        <f t="shared" si="482"/>
        <v>551.548919481204-6.13670546483581i</v>
      </c>
      <c r="I1694" s="57" t="str">
        <f t="shared" si="483"/>
        <v>-4.3438378680074-1424.12006157166i</v>
      </c>
      <c r="K1694" s="57" t="str">
        <f t="shared" si="484"/>
        <v>0.00906425690617677-0.000476656583561959i</v>
      </c>
      <c r="L1694" s="57" t="str">
        <f t="shared" si="485"/>
        <v>0.00075-1.26982294118848i</v>
      </c>
      <c r="M1694" s="57" t="str">
        <f t="shared" si="486"/>
        <v>0.00075-0.200077144094823i</v>
      </c>
      <c r="N1694" s="57">
        <f t="shared" si="487"/>
        <v>96.791847671054811</v>
      </c>
      <c r="O1694" s="57">
        <f t="shared" si="488"/>
        <v>29.658592700570914</v>
      </c>
      <c r="P1694" s="371">
        <f t="shared" si="489"/>
        <v>29.658592700570914</v>
      </c>
      <c r="Q1694" s="371">
        <f t="shared" si="490"/>
        <v>-83.208152328945189</v>
      </c>
      <c r="R1694" s="12">
        <f t="shared" si="491"/>
        <v>96.791847671054811</v>
      </c>
      <c r="S1694" s="57">
        <f t="shared" si="492"/>
        <v>0.52223469485876994</v>
      </c>
      <c r="T1694" s="12">
        <f t="shared" si="475"/>
        <v>29.658592700570914</v>
      </c>
    </row>
    <row r="1695" spans="1:20" x14ac:dyDescent="0.3">
      <c r="A1695" s="57">
        <f t="shared" si="476"/>
        <v>3293.7662916102545</v>
      </c>
      <c r="B1695" s="12">
        <f t="shared" si="493"/>
        <v>524.21918669923321</v>
      </c>
      <c r="C1695" s="57" t="str">
        <f t="shared" si="477"/>
        <v>3.59557376635546-30.0776474203688i</v>
      </c>
      <c r="D1695" s="57" t="str">
        <f t="shared" si="478"/>
        <v>3.47082612600124-20.2452556328784i</v>
      </c>
      <c r="E1695" s="57" t="str">
        <f t="shared" si="479"/>
        <v>162.474048495006+0.313128362681314i</v>
      </c>
      <c r="F1695" s="57" t="str">
        <f t="shared" si="480"/>
        <v>3.07957580772436-379.88805708469i</v>
      </c>
      <c r="G1695" s="57" t="str">
        <f t="shared" si="481"/>
        <v>0.999998775204494-0.00110670411849316i</v>
      </c>
      <c r="H1695" s="57" t="str">
        <f t="shared" si="482"/>
        <v>551.56069132372-6.16098512476541i</v>
      </c>
      <c r="I1695" s="57" t="str">
        <f t="shared" si="483"/>
        <v>-4.34606321415655-1418.76025612954i</v>
      </c>
      <c r="K1695" s="57" t="str">
        <f t="shared" si="484"/>
        <v>0.00906405460251186-0.00047845651954232i</v>
      </c>
      <c r="L1695" s="57" t="str">
        <f t="shared" si="485"/>
        <v>0.00075-1.26501588084128i</v>
      </c>
      <c r="M1695" s="57" t="str">
        <f t="shared" si="486"/>
        <v>0.00075-0.199319729124151i</v>
      </c>
      <c r="N1695" s="57">
        <f t="shared" si="487"/>
        <v>96.816962478484626</v>
      </c>
      <c r="O1695" s="57">
        <f t="shared" si="488"/>
        <v>29.626501036809543</v>
      </c>
      <c r="P1695" s="371">
        <f t="shared" si="489"/>
        <v>29.626501036809543</v>
      </c>
      <c r="Q1695" s="371">
        <f t="shared" si="490"/>
        <v>-83.183037521515374</v>
      </c>
      <c r="R1695" s="12">
        <f t="shared" si="491"/>
        <v>96.816962478484626</v>
      </c>
      <c r="S1695" s="57">
        <f t="shared" si="492"/>
        <v>0.52421918669923318</v>
      </c>
      <c r="T1695" s="12">
        <f t="shared" si="475"/>
        <v>29.626501036809543</v>
      </c>
    </row>
    <row r="1696" spans="1:20" x14ac:dyDescent="0.3">
      <c r="A1696" s="57">
        <f t="shared" si="476"/>
        <v>3306.2826035183734</v>
      </c>
      <c r="B1696" s="12">
        <f t="shared" si="493"/>
        <v>526.21121960869027</v>
      </c>
      <c r="C1696" s="57" t="str">
        <f t="shared" si="477"/>
        <v>3.59549735895707-29.9651679218683i</v>
      </c>
      <c r="D1696" s="57" t="str">
        <f t="shared" si="478"/>
        <v>3.47082607112155-20.1686528359439i</v>
      </c>
      <c r="E1696" s="57" t="str">
        <f t="shared" si="479"/>
        <v>162.474083008542+0.314320523870414i</v>
      </c>
      <c r="F1696" s="57" t="str">
        <f t="shared" si="480"/>
        <v>3.07957577900382-378.449973138141i</v>
      </c>
      <c r="G1696" s="57" t="str">
        <f t="shared" si="481"/>
        <v>0.999998765878374-0.00111090958378294i</v>
      </c>
      <c r="H1696" s="57" t="str">
        <f t="shared" si="482"/>
        <v>551.572552457906-6.18536806473874i</v>
      </c>
      <c r="I1696" s="57" t="str">
        <f t="shared" si="483"/>
        <v>-4.34830558855443-1413.42085945738i</v>
      </c>
      <c r="K1696" s="57" t="str">
        <f t="shared" si="484"/>
        <v>0.00906385076813685-0.000480263165841469i</v>
      </c>
      <c r="L1696" s="57" t="str">
        <f t="shared" si="485"/>
        <v>0.00075-1.26022701817223i</v>
      </c>
      <c r="M1696" s="57" t="str">
        <f t="shared" si="486"/>
        <v>0.00075-0.198565181434699i</v>
      </c>
      <c r="N1696" s="57">
        <f t="shared" si="487"/>
        <v>96.842164970127783</v>
      </c>
      <c r="O1696" s="57">
        <f t="shared" si="488"/>
        <v>29.594415652941084</v>
      </c>
      <c r="P1696" s="371">
        <f t="shared" si="489"/>
        <v>29.594415652941084</v>
      </c>
      <c r="Q1696" s="371">
        <f t="shared" si="490"/>
        <v>-83.157835029872217</v>
      </c>
      <c r="R1696" s="12">
        <f t="shared" si="491"/>
        <v>96.842164970127783</v>
      </c>
      <c r="S1696" s="57">
        <f t="shared" si="492"/>
        <v>0.52621121960869022</v>
      </c>
      <c r="T1696" s="12">
        <f t="shared" si="475"/>
        <v>29.594415652941084</v>
      </c>
    </row>
    <row r="1697" spans="1:20" x14ac:dyDescent="0.3">
      <c r="A1697" s="57">
        <f t="shared" si="476"/>
        <v>3318.8464774117433</v>
      </c>
      <c r="B1697" s="12">
        <f t="shared" si="493"/>
        <v>528.21082224320332</v>
      </c>
      <c r="C1697" s="57" t="str">
        <f t="shared" si="477"/>
        <v>3.59542037354766-29.8531194163055i</v>
      </c>
      <c r="D1697" s="57" t="str">
        <f t="shared" si="478"/>
        <v>3.470826015824-20.0923401718504i</v>
      </c>
      <c r="E1697" s="57" t="str">
        <f t="shared" si="479"/>
        <v>162.47411778733+0.315517241145574i</v>
      </c>
      <c r="F1697" s="57" t="str">
        <f t="shared" si="480"/>
        <v>3.0795757500646-377.01733332151i</v>
      </c>
      <c r="G1697" s="57" t="str">
        <f t="shared" si="481"/>
        <v>0.99999875648124-0.00111513102972227i</v>
      </c>
      <c r="H1697" s="57" t="str">
        <f t="shared" si="482"/>
        <v>551.584503558328-6.20985480385991i</v>
      </c>
      <c r="I1697" s="57" t="str">
        <f t="shared" si="483"/>
        <v>-4.35056512213135-1408.10179473944i</v>
      </c>
      <c r="K1697" s="57" t="str">
        <f t="shared" si="484"/>
        <v>0.00906364539154416-0.000482076546487865i</v>
      </c>
      <c r="L1697" s="57" t="str">
        <f t="shared" si="485"/>
        <v>0.00075-1.25545628429192i</v>
      </c>
      <c r="M1697" s="57" t="str">
        <f t="shared" si="486"/>
        <v>0.00075-0.197813490172046i</v>
      </c>
      <c r="N1697" s="57">
        <f t="shared" si="487"/>
        <v>96.86745539405905</v>
      </c>
      <c r="O1697" s="57">
        <f t="shared" si="488"/>
        <v>29.562336593685757</v>
      </c>
      <c r="P1697" s="371">
        <f t="shared" si="489"/>
        <v>29.562336593685757</v>
      </c>
      <c r="Q1697" s="371">
        <f t="shared" si="490"/>
        <v>-83.13254460594095</v>
      </c>
      <c r="R1697" s="12">
        <f t="shared" si="491"/>
        <v>96.86745539405905</v>
      </c>
      <c r="S1697" s="57">
        <f t="shared" si="492"/>
        <v>0.52821082224320337</v>
      </c>
      <c r="T1697" s="12">
        <f t="shared" si="475"/>
        <v>29.562336593685757</v>
      </c>
    </row>
    <row r="1698" spans="1:20" x14ac:dyDescent="0.3">
      <c r="A1698" s="57">
        <f t="shared" si="476"/>
        <v>3331.4580940259079</v>
      </c>
      <c r="B1698" s="12">
        <f t="shared" si="493"/>
        <v>530.21802336772748</v>
      </c>
      <c r="C1698" s="57" t="str">
        <f t="shared" si="477"/>
        <v>3.59534280578352-29.7415002910727i</v>
      </c>
      <c r="D1698" s="57" t="str">
        <f t="shared" si="478"/>
        <v>3.47082596010538-20.0163165428144i</v>
      </c>
      <c r="E1698" s="57" t="str">
        <f t="shared" si="479"/>
        <v>162.474152833423+0.316718532113286i</v>
      </c>
      <c r="F1698" s="57" t="str">
        <f t="shared" si="480"/>
        <v>3.07957572090503-375.590117025791i</v>
      </c>
      <c r="G1698" s="57" t="str">
        <f t="shared" si="481"/>
        <v>0.999998747012553-0.00111936851703625i</v>
      </c>
      <c r="H1698" s="57" t="str">
        <f t="shared" si="482"/>
        <v>551.596545304609-6.23444586466651i</v>
      </c>
      <c r="I1698" s="57" t="str">
        <f t="shared" si="483"/>
        <v>-4.35284194683628-1402.80298545239i</v>
      </c>
      <c r="K1698" s="57" t="str">
        <f t="shared" si="484"/>
        <v>0.00906343846114073-0.000483896685584631i</v>
      </c>
      <c r="L1698" s="57" t="str">
        <f t="shared" si="485"/>
        <v>0.00075-1.25070361057174i</v>
      </c>
      <c r="M1698" s="57" t="str">
        <f t="shared" si="486"/>
        <v>0.00075-0.197064644522859i</v>
      </c>
      <c r="N1698" s="57">
        <f t="shared" si="487"/>
        <v>96.89283399838807</v>
      </c>
      <c r="O1698" s="57">
        <f t="shared" si="488"/>
        <v>29.530263904058405</v>
      </c>
      <c r="P1698" s="371">
        <f t="shared" si="489"/>
        <v>29.530263904058405</v>
      </c>
      <c r="Q1698" s="371">
        <f t="shared" si="490"/>
        <v>-83.10716600161193</v>
      </c>
      <c r="R1698" s="12">
        <f t="shared" si="491"/>
        <v>96.89283399838807</v>
      </c>
      <c r="S1698" s="57">
        <f t="shared" si="492"/>
        <v>0.5302180233677275</v>
      </c>
      <c r="T1698" s="12">
        <f t="shared" si="475"/>
        <v>29.530263904058405</v>
      </c>
    </row>
    <row r="1699" spans="1:20" x14ac:dyDescent="0.3">
      <c r="A1699" s="57">
        <f t="shared" si="476"/>
        <v>3344.1176347832065</v>
      </c>
      <c r="B1699" s="12">
        <f t="shared" si="493"/>
        <v>532.23285185652492</v>
      </c>
      <c r="C1699" s="57" t="str">
        <f t="shared" si="477"/>
        <v>3.5952646512889-29.6303089397332i</v>
      </c>
      <c r="D1699" s="57" t="str">
        <f t="shared" si="478"/>
        <v>3.47082590396248-19.9405808552107i</v>
      </c>
      <c r="E1699" s="57" t="str">
        <f t="shared" si="479"/>
        <v>162.474188148898+0.317924414450272i</v>
      </c>
      <c r="F1699" s="57" t="str">
        <f t="shared" si="480"/>
        <v>3.07957569152341-374.168303720001i</v>
      </c>
      <c r="G1699" s="57" t="str">
        <f t="shared" si="481"/>
        <v>0.999998737471767-0.00112362210668074i</v>
      </c>
      <c r="H1699" s="57" t="str">
        <f t="shared" si="482"/>
        <v>551.608678381459-6.25914177315787i</v>
      </c>
      <c r="I1699" s="57" t="str">
        <f t="shared" si="483"/>
        <v>-4.35513619564093-1397.52435536418i</v>
      </c>
      <c r="K1699" s="57" t="str">
        <f t="shared" si="484"/>
        <v>0.00906322996524758-0.000485723607309674i</v>
      </c>
      <c r="L1699" s="57" t="str">
        <f t="shared" si="485"/>
        <v>0.00075-1.2459689286429i</v>
      </c>
      <c r="M1699" s="57" t="str">
        <f t="shared" si="486"/>
        <v>0.00075-0.196318633714743i</v>
      </c>
      <c r="N1699" s="57">
        <f t="shared" si="487"/>
        <v>96.918301031249896</v>
      </c>
      <c r="O1699" s="57">
        <f t="shared" si="488"/>
        <v>29.498197629371528</v>
      </c>
      <c r="P1699" s="371">
        <f t="shared" si="489"/>
        <v>29.498197629371528</v>
      </c>
      <c r="Q1699" s="371">
        <f t="shared" si="490"/>
        <v>-83.081698968750104</v>
      </c>
      <c r="R1699" s="12">
        <f t="shared" si="491"/>
        <v>96.918301031249896</v>
      </c>
      <c r="S1699" s="57">
        <f t="shared" si="492"/>
        <v>0.53223285185652491</v>
      </c>
      <c r="T1699" s="12">
        <f t="shared" si="475"/>
        <v>29.498197629371528</v>
      </c>
    </row>
    <row r="1700" spans="1:20" x14ac:dyDescent="0.3">
      <c r="A1700" s="57">
        <f t="shared" si="476"/>
        <v>3356.8252817953826</v>
      </c>
      <c r="B1700" s="12">
        <f t="shared" si="493"/>
        <v>534.25533669357969</v>
      </c>
      <c r="C1700" s="57" t="str">
        <f t="shared" si="477"/>
        <v>3.59518590565563-29.5195437619934i</v>
      </c>
      <c r="D1700" s="57" t="str">
        <f t="shared" si="478"/>
        <v>3.47082584739214-19.865132019556i</v>
      </c>
      <c r="E1700" s="57" t="str">
        <f t="shared" si="479"/>
        <v>162.474223735843+0.319134905903747i</v>
      </c>
      <c r="F1700" s="57" t="str">
        <f t="shared" si="480"/>
        <v>3.07957566191807-372.751872950877i</v>
      </c>
      <c r="G1700" s="57" t="str">
        <f t="shared" si="481"/>
        <v>0.999998727858334-0.0011278918598432i</v>
      </c>
      <c r="H1700" s="57" t="str">
        <f t="shared" si="482"/>
        <v>551.620903478716-6.28394305882664i</v>
      </c>
      <c r="I1700" s="57" t="str">
        <f t="shared" si="483"/>
        <v>-4.35744800255047-1392.26582853297i</v>
      </c>
      <c r="K1700" s="57" t="str">
        <f t="shared" si="484"/>
        <v>0.00906301989209907-0.000487557335915763i</v>
      </c>
      <c r="L1700" s="57" t="str">
        <f t="shared" si="485"/>
        <v>0.00075-1.2412521703954i</v>
      </c>
      <c r="M1700" s="57" t="str">
        <f t="shared" si="486"/>
        <v>0.00075-0.195575447016082i</v>
      </c>
      <c r="N1700" s="57">
        <f t="shared" si="487"/>
        <v>96.943856740796548</v>
      </c>
      <c r="O1700" s="57">
        <f t="shared" si="488"/>
        <v>29.466137815235559</v>
      </c>
      <c r="P1700" s="371">
        <f t="shared" si="489"/>
        <v>29.466137815235559</v>
      </c>
      <c r="Q1700" s="371">
        <f t="shared" si="490"/>
        <v>-83.056143259203452</v>
      </c>
      <c r="R1700" s="12">
        <f t="shared" si="491"/>
        <v>96.943856740796548</v>
      </c>
      <c r="S1700" s="57">
        <f t="shared" si="492"/>
        <v>0.53425533669357972</v>
      </c>
      <c r="T1700" s="12">
        <f t="shared" si="475"/>
        <v>29.466137815235559</v>
      </c>
    </row>
    <row r="1701" spans="1:20" x14ac:dyDescent="0.3">
      <c r="A1701" s="57">
        <f t="shared" si="476"/>
        <v>3369.5812178662054</v>
      </c>
      <c r="B1701" s="12">
        <f t="shared" si="493"/>
        <v>536.28550697301534</v>
      </c>
      <c r="C1701" s="57" t="str">
        <f t="shared" si="477"/>
        <v>3.59510656444262-29.4092031636813i</v>
      </c>
      <c r="D1701" s="57" t="str">
        <f t="shared" si="478"/>
        <v>3.47082579039098-19.7899689504931i</v>
      </c>
      <c r="E1701" s="57" t="str">
        <f t="shared" si="479"/>
        <v>162.474259596363+0.320350024291765i</v>
      </c>
      <c r="F1701" s="57" t="str">
        <f t="shared" si="480"/>
        <v>3.07957563208731-371.340804342586i</v>
      </c>
      <c r="G1701" s="57" t="str">
        <f t="shared" si="481"/>
        <v>0.9999987181717-0.0011321778379436i</v>
      </c>
      <c r="H1701" s="57" t="str">
        <f t="shared" si="482"/>
        <v>551.633221291391-6.3088502546892i</v>
      </c>
      <c r="I1701" s="57" t="str">
        <f t="shared" si="483"/>
        <v>-4.35977750261159-1387.02732930605i</v>
      </c>
      <c r="K1701" s="57" t="str">
        <f t="shared" si="484"/>
        <v>0.00906280822984224-0.000489397895730625i</v>
      </c>
      <c r="L1701" s="57" t="str">
        <f t="shared" si="485"/>
        <v>0.00075-1.23655326797709i</v>
      </c>
      <c r="M1701" s="57" t="str">
        <f t="shared" si="486"/>
        <v>0.00075-0.194835073735886i</v>
      </c>
      <c r="N1701" s="57">
        <f t="shared" si="487"/>
        <v>96.96950137518688</v>
      </c>
      <c r="O1701" s="57">
        <f t="shared" si="488"/>
        <v>29.434084507560904</v>
      </c>
      <c r="P1701" s="371">
        <f t="shared" si="489"/>
        <v>29.434084507560904</v>
      </c>
      <c r="Q1701" s="371">
        <f t="shared" si="490"/>
        <v>-83.03049862481312</v>
      </c>
      <c r="R1701" s="12">
        <f t="shared" si="491"/>
        <v>96.96950137518688</v>
      </c>
      <c r="S1701" s="57">
        <f t="shared" si="492"/>
        <v>0.53628550697301536</v>
      </c>
      <c r="T1701" s="12">
        <f t="shared" si="475"/>
        <v>29.434084507560904</v>
      </c>
    </row>
    <row r="1702" spans="1:20" x14ac:dyDescent="0.3">
      <c r="A1702" s="57">
        <f t="shared" si="476"/>
        <v>3382.3856264940969</v>
      </c>
      <c r="B1702" s="12">
        <f t="shared" si="493"/>
        <v>538.32339189951279</v>
      </c>
      <c r="C1702" s="57" t="str">
        <f t="shared" si="477"/>
        <v>3.59502662317625-29.2992855567262i</v>
      </c>
      <c r="D1702" s="57" t="str">
        <f t="shared" si="478"/>
        <v>3.47082573295582-19.7150905667764i</v>
      </c>
      <c r="E1702" s="57" t="str">
        <f t="shared" si="479"/>
        <v>162.474295732583+0.321569787503492i</v>
      </c>
      <c r="F1702" s="57" t="str">
        <f t="shared" si="480"/>
        <v>3.07957560202941-369.935077596434i</v>
      </c>
      <c r="G1702" s="57" t="str">
        <f t="shared" si="481"/>
        <v>0.999998708411308-0.00113648010263528i</v>
      </c>
      <c r="H1702" s="57" t="str">
        <f t="shared" si="482"/>
        <v>551.645632519685-6.33386389731457i</v>
      </c>
      <c r="I1702" s="57" t="str">
        <f t="shared" si="483"/>
        <v>-4.36212483191617-1381.80878231868i</v>
      </c>
      <c r="K1702" s="57" t="str">
        <f t="shared" si="484"/>
        <v>0.00906259496653647-0.000491245311157063i</v>
      </c>
      <c r="L1702" s="57" t="str">
        <f t="shared" si="485"/>
        <v>0.00075-1.23187215379267i</v>
      </c>
      <c r="M1702" s="57" t="str">
        <f t="shared" si="486"/>
        <v>0.00075-0.194097503223636i</v>
      </c>
      <c r="N1702" s="57">
        <f t="shared" si="487"/>
        <v>96.995235182577758</v>
      </c>
      <c r="O1702" s="57">
        <f t="shared" si="488"/>
        <v>29.402037752560382</v>
      </c>
      <c r="P1702" s="371">
        <f t="shared" si="489"/>
        <v>29.402037752560382</v>
      </c>
      <c r="Q1702" s="371">
        <f t="shared" si="490"/>
        <v>-83.004764817422242</v>
      </c>
      <c r="R1702" s="12">
        <f t="shared" si="491"/>
        <v>96.995235182577758</v>
      </c>
      <c r="S1702" s="57">
        <f t="shared" si="492"/>
        <v>0.53832339189951284</v>
      </c>
      <c r="T1702" s="12">
        <f t="shared" si="475"/>
        <v>29.402037752560382</v>
      </c>
    </row>
    <row r="1703" spans="1:20" x14ac:dyDescent="0.3">
      <c r="A1703" s="57">
        <f t="shared" si="476"/>
        <v>3395.2386918747748</v>
      </c>
      <c r="B1703" s="12">
        <f t="shared" si="493"/>
        <v>540.36902078873095</v>
      </c>
      <c r="C1703" s="57" t="str">
        <f t="shared" si="477"/>
        <v>3.59494607734956-29.1897893591314i</v>
      </c>
      <c r="D1703" s="57" t="str">
        <f t="shared" si="478"/>
        <v>3.47082567508334-19.6404957912551i</v>
      </c>
      <c r="E1703" s="57" t="str">
        <f t="shared" si="479"/>
        <v>162.474332146641+0.322794213499535i</v>
      </c>
      <c r="F1703" s="57" t="str">
        <f t="shared" si="480"/>
        <v>3.07957557174264-368.534672490569i</v>
      </c>
      <c r="G1703" s="57" t="str">
        <f t="shared" si="481"/>
        <v>0.999998698576596-0.00114079871580584i</v>
      </c>
      <c r="H1703" s="57" t="str">
        <f t="shared" si="482"/>
        <v>551.658137869049-6.35898452685866i</v>
      </c>
      <c r="I1703" s="57" t="str">
        <f t="shared" si="483"/>
        <v>-4.36449012761649-1376.61011249309i</v>
      </c>
      <c r="K1703" s="57" t="str">
        <f t="shared" si="484"/>
        <v>0.00906238009015249-0.000493099606673006i</v>
      </c>
      <c r="L1703" s="57" t="str">
        <f t="shared" si="485"/>
        <v>0.00075-1.22720876050276i</v>
      </c>
      <c r="M1703" s="57" t="str">
        <f t="shared" si="486"/>
        <v>0.00075-0.193362724869133i</v>
      </c>
      <c r="N1703" s="57">
        <f t="shared" si="487"/>
        <v>97.021058411114367</v>
      </c>
      <c r="O1703" s="57">
        <f t="shared" si="488"/>
        <v>29.369997596749563</v>
      </c>
      <c r="P1703" s="371">
        <f t="shared" si="489"/>
        <v>29.369997596749563</v>
      </c>
      <c r="Q1703" s="371">
        <f t="shared" si="490"/>
        <v>-82.978941588885633</v>
      </c>
      <c r="R1703" s="12">
        <f t="shared" si="491"/>
        <v>97.021058411114367</v>
      </c>
      <c r="S1703" s="57">
        <f t="shared" si="492"/>
        <v>0.54036902078873095</v>
      </c>
      <c r="T1703" s="12">
        <f t="shared" si="475"/>
        <v>29.369997596749563</v>
      </c>
    </row>
    <row r="1704" spans="1:20" x14ac:dyDescent="0.3">
      <c r="A1704" s="57">
        <f t="shared" si="476"/>
        <v>3408.140598903899</v>
      </c>
      <c r="B1704" s="12">
        <f t="shared" si="493"/>
        <v>542.42242306772812</v>
      </c>
      <c r="C1704" s="57" t="str">
        <f t="shared" si="477"/>
        <v>3.59486492242221-29.0807129949535i</v>
      </c>
      <c r="D1704" s="57" t="str">
        <f t="shared" si="478"/>
        <v>3.4708256167702-19.5661835508581i</v>
      </c>
      <c r="E1704" s="57" t="str">
        <f t="shared" si="479"/>
        <v>162.474368840694+0.32402332031224i</v>
      </c>
      <c r="F1704" s="57" t="str">
        <f t="shared" si="480"/>
        <v>3.07957554122523-367.139568879692i</v>
      </c>
      <c r="G1704" s="57" t="str">
        <f t="shared" si="481"/>
        <v>0.999998688666999-0.00114513373957808i</v>
      </c>
      <c r="H1704" s="57" t="str">
        <f t="shared" si="482"/>
        <v>551.670738050214-6.38421268709392i</v>
      </c>
      <c r="I1704" s="57" t="str">
        <f t="shared" si="483"/>
        <v>-4.36687352792925-1371.43124503736i</v>
      </c>
      <c r="K1704" s="57" t="str">
        <f t="shared" si="484"/>
        <v>0.00906216358857189-0.000494960806831625i</v>
      </c>
      <c r="L1704" s="57" t="str">
        <f t="shared" si="485"/>
        <v>0.00075-1.22256302102288i</v>
      </c>
      <c r="M1704" s="57" t="str">
        <f t="shared" si="486"/>
        <v>0.00075-0.192630728102344i</v>
      </c>
      <c r="N1704" s="57">
        <f t="shared" si="487"/>
        <v>97.046971308920448</v>
      </c>
      <c r="O1704" s="57">
        <f t="shared" si="488"/>
        <v>29.337964086949</v>
      </c>
      <c r="P1704" s="371">
        <f t="shared" si="489"/>
        <v>29.337964086949</v>
      </c>
      <c r="Q1704" s="371">
        <f t="shared" si="490"/>
        <v>-82.953028691079552</v>
      </c>
      <c r="R1704" s="12">
        <f t="shared" si="491"/>
        <v>97.046971308920448</v>
      </c>
      <c r="S1704" s="57">
        <f t="shared" si="492"/>
        <v>0.54242242306772814</v>
      </c>
      <c r="T1704" s="12">
        <f t="shared" si="475"/>
        <v>29.337964086949</v>
      </c>
    </row>
    <row r="1705" spans="1:20" x14ac:dyDescent="0.3">
      <c r="A1705" s="57">
        <f t="shared" si="476"/>
        <v>3421.0915331797337</v>
      </c>
      <c r="B1705" s="12">
        <f t="shared" si="493"/>
        <v>544.48362827538551</v>
      </c>
      <c r="C1705" s="57" t="str">
        <f t="shared" si="477"/>
        <v>3.59478315382024-28.9720548942802i</v>
      </c>
      <c r="D1705" s="57" t="str">
        <f t="shared" si="478"/>
        <v>3.47082555801303-19.4921527765791i</v>
      </c>
      <c r="E1705" s="57" t="str">
        <f t="shared" si="479"/>
        <v>162.474405816914+0.325257126046011i</v>
      </c>
      <c r="F1705" s="57" t="str">
        <f t="shared" si="480"/>
        <v>3.07957551047549-365.749746694772i</v>
      </c>
      <c r="G1705" s="57" t="str">
        <f t="shared" si="481"/>
        <v>0.999998678681946-0.00114948523631079i</v>
      </c>
      <c r="H1705" s="57" t="str">
        <f t="shared" si="482"/>
        <v>551.683433779226-6.40954892544184i</v>
      </c>
      <c r="I1705" s="57" t="str">
        <f t="shared" si="483"/>
        <v>-4.36927517214533-1366.27210544435i</v>
      </c>
      <c r="K1705" s="57" t="str">
        <f t="shared" si="484"/>
        <v>0.00906194544958653-0.000496828936261407i</v>
      </c>
      <c r="L1705" s="57" t="str">
        <f t="shared" si="485"/>
        <v>0.00075-1.21793486852249i</v>
      </c>
      <c r="M1705" s="57" t="str">
        <f t="shared" si="486"/>
        <v>0.00075-0.19190150239325i</v>
      </c>
      <c r="N1705" s="57">
        <f t="shared" si="487"/>
        <v>97.072974124088489</v>
      </c>
      <c r="O1705" s="57">
        <f t="shared" si="488"/>
        <v>29.305937270286051</v>
      </c>
      <c r="P1705" s="371">
        <f t="shared" si="489"/>
        <v>29.305937270286051</v>
      </c>
      <c r="Q1705" s="371">
        <f t="shared" si="490"/>
        <v>-82.927025875911511</v>
      </c>
      <c r="R1705" s="12">
        <f t="shared" si="491"/>
        <v>97.072974124088489</v>
      </c>
      <c r="S1705" s="57">
        <f t="shared" si="492"/>
        <v>0.54448362827538554</v>
      </c>
      <c r="T1705" s="12">
        <f t="shared" si="475"/>
        <v>29.305937270286051</v>
      </c>
    </row>
    <row r="1706" spans="1:20" x14ac:dyDescent="0.3">
      <c r="A1706" s="57">
        <f t="shared" si="476"/>
        <v>3434.091681005817</v>
      </c>
      <c r="B1706" s="12">
        <f t="shared" si="493"/>
        <v>546.55266606283203</v>
      </c>
      <c r="C1706" s="57" t="str">
        <f t="shared" si="477"/>
        <v>3.59470076693583-28.8638134932062i</v>
      </c>
      <c r="D1706" s="57" t="str">
        <f t="shared" si="478"/>
        <v>3.47082549880842-19.4184024034604i</v>
      </c>
      <c r="E1706" s="57" t="str">
        <f t="shared" si="479"/>
        <v>162.474443077493+0.326495648877619i</v>
      </c>
      <c r="F1706" s="57" t="str">
        <f t="shared" si="480"/>
        <v>3.07957547949158-364.365185942747i</v>
      </c>
      <c r="G1706" s="57" t="str">
        <f t="shared" si="481"/>
        <v>0.999998668620862-0.00115385326859973i</v>
      </c>
      <c r="H1706" s="57" t="str">
        <f t="shared" si="482"/>
        <v>551.696225777493-6.43499379300467i</v>
      </c>
      <c r="I1706" s="57" t="str">
        <f t="shared" si="483"/>
        <v>-4.3716952006374-1361.1326194906i</v>
      </c>
      <c r="K1706" s="57" t="str">
        <f t="shared" si="484"/>
        <v>0.00906172566089778-0.000498704019666252i</v>
      </c>
      <c r="L1706" s="57" t="str">
        <f t="shared" si="485"/>
        <v>0.00075-1.21332423642408i</v>
      </c>
      <c r="M1706" s="57" t="str">
        <f t="shared" si="486"/>
        <v>0.00075-0.191175037251693i</v>
      </c>
      <c r="N1706" s="57">
        <f t="shared" si="487"/>
        <v>97.099067104670041</v>
      </c>
      <c r="O1706" s="57">
        <f t="shared" si="488"/>
        <v>29.273917194196059</v>
      </c>
      <c r="P1706" s="371">
        <f t="shared" si="489"/>
        <v>29.273917194196059</v>
      </c>
      <c r="Q1706" s="371">
        <f t="shared" si="490"/>
        <v>-82.900932895329959</v>
      </c>
      <c r="R1706" s="12">
        <f t="shared" si="491"/>
        <v>97.099067104670041</v>
      </c>
      <c r="S1706" s="57">
        <f t="shared" si="492"/>
        <v>0.54655266606283204</v>
      </c>
      <c r="T1706" s="12">
        <f t="shared" si="475"/>
        <v>29.273917194196059</v>
      </c>
    </row>
    <row r="1707" spans="1:20" x14ac:dyDescent="0.3">
      <c r="A1707" s="57">
        <f t="shared" si="476"/>
        <v>3447.1412293936392</v>
      </c>
      <c r="B1707" s="12">
        <f t="shared" si="493"/>
        <v>548.6295661938708</v>
      </c>
      <c r="C1707" s="57" t="str">
        <f t="shared" si="477"/>
        <v>3.59461775712725-28.755987233812i</v>
      </c>
      <c r="D1707" s="57" t="str">
        <f t="shared" si="478"/>
        <v>3.47082543915304-19.3449313705781i</v>
      </c>
      <c r="E1707" s="57" t="str">
        <f t="shared" si="479"/>
        <v>162.474480624639+0.327738907056535i</v>
      </c>
      <c r="F1707" s="57" t="str">
        <f t="shared" si="480"/>
        <v>3.07957544827173-362.985866706248i</v>
      </c>
      <c r="G1707" s="57" t="str">
        <f t="shared" si="481"/>
        <v>0.999998658483169-0.00115823789927854i</v>
      </c>
      <c r="H1707" s="57" t="str">
        <f t="shared" si="482"/>
        <v>551.709114771817-6.46054784459845i</v>
      </c>
      <c r="I1707" s="57" t="str">
        <f t="shared" si="483"/>
        <v>-4.37413375486946-1356.0127132353i</v>
      </c>
      <c r="K1707" s="57" t="str">
        <f t="shared" si="484"/>
        <v>0.00906150421011603-0.000500586081825542i</v>
      </c>
      <c r="L1707" s="57" t="str">
        <f t="shared" si="485"/>
        <v>0.00075-1.20873105840215i</v>
      </c>
      <c r="M1707" s="57" t="str">
        <f t="shared" si="486"/>
        <v>0.00075-0.19045132222723i</v>
      </c>
      <c r="N1707" s="57">
        <f t="shared" si="487"/>
        <v>97.12525049866575</v>
      </c>
      <c r="O1707" s="57">
        <f t="shared" si="488"/>
        <v>29.241903906424405</v>
      </c>
      <c r="P1707" s="371">
        <f t="shared" si="489"/>
        <v>29.241903906424405</v>
      </c>
      <c r="Q1707" s="371">
        <f t="shared" si="490"/>
        <v>-82.87474950133425</v>
      </c>
      <c r="R1707" s="12">
        <f t="shared" si="491"/>
        <v>97.12525049866575</v>
      </c>
      <c r="S1707" s="57">
        <f t="shared" si="492"/>
        <v>0.54862956619387082</v>
      </c>
      <c r="T1707" s="12">
        <f t="shared" si="475"/>
        <v>29.241903906424405</v>
      </c>
    </row>
    <row r="1708" spans="1:20" x14ac:dyDescent="0.3">
      <c r="A1708" s="57">
        <f t="shared" si="476"/>
        <v>3460.2403660653354</v>
      </c>
      <c r="B1708" s="12">
        <f t="shared" si="493"/>
        <v>550.71435854540755</v>
      </c>
      <c r="C1708" s="57" t="str">
        <f t="shared" si="477"/>
        <v>3.59453411971817-28.6485745641396i</v>
      </c>
      <c r="D1708" s="57" t="str">
        <f t="shared" si="478"/>
        <v>3.47082537904343-19.2717386210268i</v>
      </c>
      <c r="E1708" s="57" t="str">
        <f t="shared" si="479"/>
        <v>162.474518460576+0.328986918905198i</v>
      </c>
      <c r="F1708" s="57" t="str">
        <f t="shared" si="480"/>
        <v>3.07957541681419-361.611769143304i</v>
      </c>
      <c r="G1708" s="57" t="str">
        <f t="shared" si="481"/>
        <v>0.999998648268283-0.00116263919141956i</v>
      </c>
      <c r="H1708" s="57" t="str">
        <f t="shared" si="482"/>
        <v>551.72210149444-6.48621163878601i</v>
      </c>
      <c r="I1708" s="57" t="str">
        <f t="shared" si="483"/>
        <v>-4.37659097740552-1350.91231301923i</v>
      </c>
      <c r="K1708" s="57" t="str">
        <f t="shared" si="484"/>
        <v>0.00906128108475981-0.000502475147594227i</v>
      </c>
      <c r="L1708" s="57" t="str">
        <f t="shared" si="485"/>
        <v>0.00075-1.2041552683823i</v>
      </c>
      <c r="M1708" s="57" t="str">
        <f t="shared" si="486"/>
        <v>0.00075-0.189730346908976i</v>
      </c>
      <c r="N1708" s="57">
        <f t="shared" si="487"/>
        <v>97.151524554014841</v>
      </c>
      <c r="O1708" s="57">
        <f t="shared" si="488"/>
        <v>29.209897455027615</v>
      </c>
      <c r="P1708" s="371">
        <f t="shared" si="489"/>
        <v>29.209897455027615</v>
      </c>
      <c r="Q1708" s="371">
        <f t="shared" si="490"/>
        <v>-82.848475445985159</v>
      </c>
      <c r="R1708" s="12">
        <f t="shared" si="491"/>
        <v>97.151524554014841</v>
      </c>
      <c r="S1708" s="57">
        <f t="shared" si="492"/>
        <v>0.55071435854540751</v>
      </c>
      <c r="T1708" s="12">
        <f t="shared" ref="T1708:T1771" si="494">P1708</f>
        <v>29.209897455027615</v>
      </c>
    </row>
    <row r="1709" spans="1:20" x14ac:dyDescent="0.3">
      <c r="A1709" s="57">
        <f t="shared" ref="A1709:A1772" si="495">2*PI()*B1709</f>
        <v>3473.3892794563835</v>
      </c>
      <c r="B1709" s="12">
        <f t="shared" si="493"/>
        <v>552.80707310788011</v>
      </c>
      <c r="C1709" s="57" t="str">
        <f t="shared" ref="C1709:C1772" si="496">IMPRODUCT(D1709,E1709,$C$40,,K1709,$C$41)</f>
        <v>3.59444984999777-28.5415739381725i</v>
      </c>
      <c r="D1709" s="57" t="str">
        <f t="shared" ref="D1709:D1772" si="497">IMDIV(IMPRODUCT($C$37,$C$38,COMPLEX(1,A1709/$C$38)),IMSUM(-1*A1709*A1709/$C$39,COMPLEX(0,1*A1709)))</f>
        <v>3.4708253184761-19.1988231019042i</v>
      </c>
      <c r="E1709" s="57" t="str">
        <f t="shared" ref="E1709:E1772" si="498">IMDIV(IMPRODUCT(IMSUM(F1709,G1709),$C$29,H1709),IMSUM(1,I1709))</f>
        <v>162.474556587549+0.330239702819397i</v>
      </c>
      <c r="F1709" s="57" t="str">
        <f t="shared" ref="F1709:F1772" si="499">IMDIV(IMPRODUCT($C$14,$C$15,COMPLEX(1,A1709/$C$15)),IMSUM(-1*A1709*A1709/$C$16,COMPLEX(0,A1709)))</f>
        <v>3.0795753851171-360.242873487062i</v>
      </c>
      <c r="G1709" s="57" t="str">
        <f t="shared" ref="G1709:G1772" si="500">IMDIV(1,COMPLEX(1,A1709*$C$9*$C$10))</f>
        <v>0.999998637975617-0.0011670572083348i</v>
      </c>
      <c r="H1709" s="57" t="str">
        <f t="shared" ref="H1709:H1772" si="501">IMDIV($C$3,IMSUM(K1709,COMPLEX(0,$C$28*A1709)))</f>
        <v>551.735186683077-6.51198573790923i</v>
      </c>
      <c r="I1709" s="57" t="str">
        <f t="shared" ref="I1709:I1772" si="502">IMPRODUCT(F1709,$C$29,H1709,$C$31)</f>
        <v>-4.37906701191675-1345.83134546364i</v>
      </c>
      <c r="K1709" s="57" t="str">
        <f t="shared" ref="K1709:K1772" si="503">IF($C$26&lt;=0,IMDIV(1,IMSUM(IMDIV(1,L1709),1/$C$18)),IMDIV(1,IMSUM(IMDIV(1,L1709),1/$C$18,IMDIV(1,M1709))))</f>
        <v>0.00906105627225537-0.000504371241902916i</v>
      </c>
      <c r="L1709" s="57" t="str">
        <f t="shared" ref="L1709:L1772" si="504">IMSUM($C$21/$C$22,IMDIV(1,COMPLEX(0,$C$20*$C$22*A1709)))</f>
        <v>0.00075-1.19959680054025i</v>
      </c>
      <c r="M1709" s="57" t="str">
        <f t="shared" ref="M1709:M1772" si="505">IMSUM($C$25/$C$26,IMDIV(1,COMPLEX(0,$C$24*$C$26*A1709)))</f>
        <v>0.00075-0.189012100925459i</v>
      </c>
      <c r="N1709" s="57">
        <f t="shared" ref="N1709:N1772" si="506">ABS(R1709)</f>
        <v>97.177889518584834</v>
      </c>
      <c r="O1709" s="57">
        <f t="shared" ref="O1709:O1772" si="507">ABS(P1709)</f>
        <v>29.177897888375711</v>
      </c>
      <c r="P1709" s="371">
        <f t="shared" ref="P1709:P1772" si="508">20*LOG10(IMABS(C1709))</f>
        <v>29.177897888375711</v>
      </c>
      <c r="Q1709" s="371">
        <f t="shared" ref="Q1709:Q1772" si="509">IMARGUMENT(C1709)*180/PI()</f>
        <v>-82.822110481415166</v>
      </c>
      <c r="R1709" s="12">
        <f t="shared" ref="R1709:R1772" si="510">IF(Q1709&lt;0,Q1709+180,Q1709-180)</f>
        <v>97.177889518584834</v>
      </c>
      <c r="S1709" s="57">
        <f t="shared" ref="S1709:S1772" si="511">B1709/1000</f>
        <v>0.55280707310788013</v>
      </c>
      <c r="T1709" s="12">
        <f t="shared" si="494"/>
        <v>29.177897888375711</v>
      </c>
    </row>
    <row r="1710" spans="1:20" x14ac:dyDescent="0.3">
      <c r="A1710" s="57">
        <f t="shared" si="495"/>
        <v>3486.5881587183185</v>
      </c>
      <c r="B1710" s="12">
        <f t="shared" ref="B1710:B1773" si="512">B1709*(1+B$42)</f>
        <v>554.90773998569011</v>
      </c>
      <c r="C1710" s="57" t="str">
        <f t="shared" si="496"/>
        <v>3.59436494322041-28.4349838158107i</v>
      </c>
      <c r="D1710" s="57" t="str">
        <f t="shared" si="497"/>
        <v>3.47082525744759-19.126183764296i</v>
      </c>
      <c r="E1710" s="57" t="str">
        <f t="shared" si="498"/>
        <v>162.474595007817+0.331497277268534i</v>
      </c>
      <c r="F1710" s="57" t="str">
        <f t="shared" si="499"/>
        <v>3.07957535317866-358.879160045495i</v>
      </c>
      <c r="G1710" s="57" t="str">
        <f t="shared" si="500"/>
        <v>0.999998627604579-0.00117149201357688i</v>
      </c>
      <c r="H1710" s="57" t="str">
        <f t="shared" si="501"/>
        <v>551.748371080959-6.53787070812374i</v>
      </c>
      <c r="I1710" s="57" t="str">
        <f t="shared" si="502"/>
        <v>-4.38156200319201-1340.76973746925i</v>
      </c>
      <c r="K1710" s="57" t="str">
        <f t="shared" si="503"/>
        <v>0.00906082975993587-0.000506274389757933i</v>
      </c>
      <c r="L1710" s="57" t="str">
        <f t="shared" si="504"/>
        <v>0.00075-1.1950555893009i</v>
      </c>
      <c r="M1710" s="57" t="str">
        <f t="shared" si="505"/>
        <v>0.00075-0.18829657394447i</v>
      </c>
      <c r="N1710" s="57">
        <f t="shared" si="506"/>
        <v>97.204345640161719</v>
      </c>
      <c r="O1710" s="57">
        <f t="shared" si="507"/>
        <v>29.145905255153053</v>
      </c>
      <c r="P1710" s="371">
        <f t="shared" si="508"/>
        <v>29.145905255153053</v>
      </c>
      <c r="Q1710" s="371">
        <f t="shared" si="509"/>
        <v>-82.795654359838281</v>
      </c>
      <c r="R1710" s="12">
        <f t="shared" si="510"/>
        <v>97.204345640161719</v>
      </c>
      <c r="S1710" s="57">
        <f t="shared" si="511"/>
        <v>0.5549077399856901</v>
      </c>
      <c r="T1710" s="12">
        <f t="shared" si="494"/>
        <v>29.145905255153053</v>
      </c>
    </row>
    <row r="1711" spans="1:20" x14ac:dyDescent="0.3">
      <c r="A1711" s="57">
        <f t="shared" si="495"/>
        <v>3499.8371937214479</v>
      </c>
      <c r="B1711" s="12">
        <f t="shared" si="512"/>
        <v>557.01638939763575</v>
      </c>
      <c r="C1711" s="57" t="str">
        <f t="shared" si="496"/>
        <v>3.59427939460536-28.3288026628503i</v>
      </c>
      <c r="D1711" s="57" t="str">
        <f t="shared" si="497"/>
        <v>3.4708251959544-19.053819563261i</v>
      </c>
      <c r="E1711" s="57" t="str">
        <f t="shared" si="498"/>
        <v>162.474633723659+0.332759660795992i</v>
      </c>
      <c r="F1711" s="57" t="str">
        <f t="shared" si="499"/>
        <v>3.07957532099704-357.52060920113i</v>
      </c>
      <c r="G1711" s="57" t="str">
        <f t="shared" si="500"/>
        <v>0.999998617154571-0.00117594367093983i</v>
      </c>
      <c r="H1711" s="57" t="str">
        <f t="shared" si="501"/>
        <v>551.761655436882-6.56386711943304i</v>
      </c>
      <c r="I1711" s="57" t="str">
        <f t="shared" si="502"/>
        <v>-4.38407609714777-1335.72741621519i</v>
      </c>
      <c r="K1711" s="57" t="str">
        <f t="shared" si="503"/>
        <v>0.00906060153504069-0.000508184616241397i</v>
      </c>
      <c r="L1711" s="57" t="str">
        <f t="shared" si="504"/>
        <v>0.00075-1.19053156933742i</v>
      </c>
      <c r="M1711" s="57" t="str">
        <f t="shared" si="505"/>
        <v>0.00075-0.187583755672913i</v>
      </c>
      <c r="N1711" s="57">
        <f t="shared" si="506"/>
        <v>97.230893166438804</v>
      </c>
      <c r="O1711" s="57">
        <f t="shared" si="507"/>
        <v>29.113919604360543</v>
      </c>
      <c r="P1711" s="371">
        <f t="shared" si="508"/>
        <v>29.113919604360543</v>
      </c>
      <c r="Q1711" s="371">
        <f t="shared" si="509"/>
        <v>-82.769106833561196</v>
      </c>
      <c r="R1711" s="12">
        <f t="shared" si="510"/>
        <v>97.230893166438804</v>
      </c>
      <c r="S1711" s="57">
        <f t="shared" si="511"/>
        <v>0.55701638939763576</v>
      </c>
      <c r="T1711" s="12">
        <f t="shared" si="494"/>
        <v>29.113919604360543</v>
      </c>
    </row>
    <row r="1712" spans="1:20" x14ac:dyDescent="0.3">
      <c r="A1712" s="57">
        <f t="shared" si="495"/>
        <v>3513.1365750575897</v>
      </c>
      <c r="B1712" s="12">
        <f t="shared" si="512"/>
        <v>559.13305167734677</v>
      </c>
      <c r="C1712" s="57" t="str">
        <f t="shared" si="496"/>
        <v>3.59419319933644-28.2230289509604i</v>
      </c>
      <c r="D1712" s="57" t="str">
        <f t="shared" si="497"/>
        <v>3.47082513399294-18.9817294578157i</v>
      </c>
      <c r="E1712" s="57" t="str">
        <f t="shared" si="498"/>
        <v>162.474672737371+0.334026872019426i</v>
      </c>
      <c r="F1712" s="57" t="str">
        <f t="shared" si="499"/>
        <v>3.07957528857037-356.167201410756i</v>
      </c>
      <c r="G1712" s="57" t="str">
        <f t="shared" si="500"/>
        <v>0.999998606624992-0.00118041224446014i</v>
      </c>
      <c r="H1712" s="57" t="str">
        <f t="shared" si="501"/>
        <v>551.775040505232-6.58997554572123i</v>
      </c>
      <c r="I1712" s="57" t="str">
        <f t="shared" si="502"/>
        <v>-4.38660944083325-1330.70430915793i</v>
      </c>
      <c r="K1712" s="57" t="str">
        <f t="shared" si="503"/>
        <v>0.00906037158471486-0.000510101946511312i</v>
      </c>
      <c r="L1712" s="57" t="str">
        <f t="shared" si="504"/>
        <v>0.00075-1.18602467557025i</v>
      </c>
      <c r="M1712" s="57" t="str">
        <f t="shared" si="505"/>
        <v>0.00075-0.186873635856658i</v>
      </c>
      <c r="N1712" s="57">
        <f t="shared" si="506"/>
        <v>97.257532345006197</v>
      </c>
      <c r="O1712" s="57">
        <f t="shared" si="507"/>
        <v>29.081940985316962</v>
      </c>
      <c r="P1712" s="371">
        <f t="shared" si="508"/>
        <v>29.081940985316962</v>
      </c>
      <c r="Q1712" s="371">
        <f t="shared" si="509"/>
        <v>-82.742467654993803</v>
      </c>
      <c r="R1712" s="12">
        <f t="shared" si="510"/>
        <v>97.257532345006197</v>
      </c>
      <c r="S1712" s="57">
        <f t="shared" si="511"/>
        <v>0.55913305167734673</v>
      </c>
      <c r="T1712" s="12">
        <f t="shared" si="494"/>
        <v>29.081940985316962</v>
      </c>
    </row>
    <row r="1713" spans="1:20" x14ac:dyDescent="0.3">
      <c r="A1713" s="57">
        <f t="shared" si="495"/>
        <v>3526.4864940428083</v>
      </c>
      <c r="B1713" s="12">
        <f t="shared" si="512"/>
        <v>561.2577572737207</v>
      </c>
      <c r="C1713" s="57" t="str">
        <f t="shared" si="496"/>
        <v>3.59410635256207-28.1176611576619i</v>
      </c>
      <c r="D1713" s="57" t="str">
        <f t="shared" si="497"/>
        <v>3.47082507155971-18.9099124109199i</v>
      </c>
      <c r="E1713" s="57" t="str">
        <f t="shared" si="498"/>
        <v>162.474712051268+0.335298929631084i</v>
      </c>
      <c r="F1713" s="57" t="str">
        <f t="shared" si="499"/>
        <v>3.07957525589676-354.818917205148i</v>
      </c>
      <c r="G1713" s="57" t="str">
        <f t="shared" si="500"/>
        <v>0.999998596015236-0.00118489779841759i</v>
      </c>
      <c r="H1713" s="57" t="str">
        <f t="shared" si="501"/>
        <v>551.788527046035-6.61619656478857i</v>
      </c>
      <c r="I1713" s="57" t="str">
        <f t="shared" si="502"/>
        <v>-4.38916218244157-1325.70034403025i</v>
      </c>
      <c r="K1713" s="57" t="str">
        <f t="shared" si="503"/>
        <v>0.00906013989600837-0.000512026405801625i</v>
      </c>
      <c r="L1713" s="57" t="str">
        <f t="shared" si="504"/>
        <v>0.00075-1.18153484316622i</v>
      </c>
      <c r="M1713" s="57" t="str">
        <f t="shared" si="505"/>
        <v>0.00075-0.186166204280392i</v>
      </c>
      <c r="N1713" s="57">
        <f t="shared" si="506"/>
        <v>97.284263423340292</v>
      </c>
      <c r="O1713" s="57">
        <f t="shared" si="507"/>
        <v>29.049969447660928</v>
      </c>
      <c r="P1713" s="371">
        <f t="shared" si="508"/>
        <v>29.049969447660928</v>
      </c>
      <c r="Q1713" s="371">
        <f t="shared" si="509"/>
        <v>-82.715736576659708</v>
      </c>
      <c r="R1713" s="12">
        <f t="shared" si="510"/>
        <v>97.284263423340292</v>
      </c>
      <c r="S1713" s="57">
        <f t="shared" si="511"/>
        <v>0.56125775727372074</v>
      </c>
      <c r="T1713" s="12">
        <f t="shared" si="494"/>
        <v>29.049969447660928</v>
      </c>
    </row>
    <row r="1714" spans="1:20" x14ac:dyDescent="0.3">
      <c r="A1714" s="57">
        <f t="shared" si="495"/>
        <v>3539.8871427201711</v>
      </c>
      <c r="B1714" s="12">
        <f t="shared" si="512"/>
        <v>563.39053675136086</v>
      </c>
      <c r="C1714" s="57" t="str">
        <f t="shared" si="496"/>
        <v>3.59401884939475-28.012697766305i</v>
      </c>
      <c r="D1714" s="57" t="str">
        <f t="shared" si="497"/>
        <v>3.47082500865109-18.8383673894612i</v>
      </c>
      <c r="E1714" s="57" t="str">
        <f t="shared" si="498"/>
        <v>162.474751667686+0.336575852398174i</v>
      </c>
      <c r="F1714" s="57" t="str">
        <f t="shared" si="499"/>
        <v>3.0795752229744-353.475737188784i</v>
      </c>
      <c r="G1714" s="57" t="str">
        <f t="shared" si="500"/>
        <v>0.999998585324694-0.00118940039733623i</v>
      </c>
      <c r="H1714" s="57" t="str">
        <f t="shared" si="501"/>
        <v>551.802115825002-6.64253075838765i</v>
      </c>
      <c r="I1714" s="57" t="str">
        <f t="shared" si="502"/>
        <v>-4.39173447132105-1320.71544884018i</v>
      </c>
      <c r="K1714" s="57" t="str">
        <f t="shared" si="503"/>
        <v>0.00905990645587537-0.000513958019422281i</v>
      </c>
      <c r="L1714" s="57" t="str">
        <f t="shared" si="504"/>
        <v>0.00075-1.17706200753758i</v>
      </c>
      <c r="M1714" s="57" t="str">
        <f t="shared" si="505"/>
        <v>0.00075-0.185461450767476i</v>
      </c>
      <c r="N1714" s="57">
        <f t="shared" si="506"/>
        <v>97.311086648792397</v>
      </c>
      <c r="O1714" s="57">
        <f t="shared" si="507"/>
        <v>29.018005041352346</v>
      </c>
      <c r="P1714" s="371">
        <f t="shared" si="508"/>
        <v>29.018005041352346</v>
      </c>
      <c r="Q1714" s="371">
        <f t="shared" si="509"/>
        <v>-82.688913351207603</v>
      </c>
      <c r="R1714" s="12">
        <f t="shared" si="510"/>
        <v>97.311086648792397</v>
      </c>
      <c r="S1714" s="57">
        <f t="shared" si="511"/>
        <v>0.56339053675136086</v>
      </c>
      <c r="T1714" s="12">
        <f t="shared" si="494"/>
        <v>29.018005041352346</v>
      </c>
    </row>
    <row r="1715" spans="1:20" x14ac:dyDescent="0.3">
      <c r="A1715" s="57">
        <f t="shared" si="495"/>
        <v>3553.3387138625076</v>
      </c>
      <c r="B1715" s="12">
        <f t="shared" si="512"/>
        <v>565.53142079101599</v>
      </c>
      <c r="C1715" s="57" t="str">
        <f t="shared" si="496"/>
        <v>3.59393068491073-27.9081372660464i</v>
      </c>
      <c r="D1715" s="57" t="str">
        <f t="shared" si="497"/>
        <v>3.47082494526345-18.7670933642404i</v>
      </c>
      <c r="E1715" s="57" t="str">
        <f t="shared" si="498"/>
        <v>162.474791588972+0.337857659163148i</v>
      </c>
      <c r="F1715" s="57" t="str">
        <f t="shared" si="499"/>
        <v>3.07957518980134-352.13764203957i</v>
      </c>
      <c r="G1715" s="57" t="str">
        <f t="shared" si="500"/>
        <v>0.999998574552749-0.00119392010598524i</v>
      </c>
      <c r="H1715" s="57" t="str">
        <f t="shared" si="501"/>
        <v>551.815807613554-6.66897871225531i</v>
      </c>
      <c r="I1715" s="57" t="str">
        <f t="shared" si="502"/>
        <v>-4.3943264579774-1315.74955186999i</v>
      </c>
      <c r="K1715" s="57" t="str">
        <f t="shared" si="503"/>
        <v>0.00905967125117375-0.000515896812759335i</v>
      </c>
      <c r="L1715" s="57" t="str">
        <f t="shared" si="504"/>
        <v>0.00075-1.17260610434108i</v>
      </c>
      <c r="M1715" s="57" t="str">
        <f t="shared" si="505"/>
        <v>0.00075-0.184759365179792i</v>
      </c>
      <c r="N1715" s="57">
        <f t="shared" si="506"/>
        <v>97.338002268577839</v>
      </c>
      <c r="O1715" s="57">
        <f t="shared" si="507"/>
        <v>28.986047816673821</v>
      </c>
      <c r="P1715" s="371">
        <f t="shared" si="508"/>
        <v>28.986047816673821</v>
      </c>
      <c r="Q1715" s="371">
        <f t="shared" si="509"/>
        <v>-82.661997731422161</v>
      </c>
      <c r="R1715" s="12">
        <f t="shared" si="510"/>
        <v>97.338002268577839</v>
      </c>
      <c r="S1715" s="57">
        <f t="shared" si="511"/>
        <v>0.56553142079101604</v>
      </c>
      <c r="T1715" s="12">
        <f t="shared" si="494"/>
        <v>28.986047816673821</v>
      </c>
    </row>
    <row r="1716" spans="1:20" x14ac:dyDescent="0.3">
      <c r="A1716" s="57">
        <f t="shared" si="495"/>
        <v>3566.841400975185</v>
      </c>
      <c r="B1716" s="12">
        <f t="shared" si="512"/>
        <v>567.68044019002184</v>
      </c>
      <c r="C1716" s="57" t="str">
        <f t="shared" si="496"/>
        <v>3.59384185415006-27.8039781518284i</v>
      </c>
      <c r="D1716" s="57" t="str">
        <f t="shared" si="497"/>
        <v>3.47082488139313-18.6960893099567i</v>
      </c>
      <c r="E1716" s="57" t="str">
        <f t="shared" si="498"/>
        <v>162.474831817499+0.339144368844052i</v>
      </c>
      <c r="F1716" s="57" t="str">
        <f t="shared" si="499"/>
        <v>3.07957515637566-350.804612508556i</v>
      </c>
      <c r="G1716" s="57" t="str">
        <f t="shared" si="500"/>
        <v>0.999998563698782-0.00119845698937995i</v>
      </c>
      <c r="H1716" s="57" t="str">
        <f t="shared" si="501"/>
        <v>551.829603188894-6.69554101615437i</v>
      </c>
      <c r="I1716" s="57" t="str">
        <f t="shared" si="502"/>
        <v>-4.3969382940957-1310.80258167517i</v>
      </c>
      <c r="K1716" s="57" t="str">
        <f t="shared" si="503"/>
        <v>0.00905943426866396-0.000517842811274935i</v>
      </c>
      <c r="L1716" s="57" t="str">
        <f t="shared" si="504"/>
        <v>0.00075-1.16816706947707i</v>
      </c>
      <c r="M1716" s="57" t="str">
        <f t="shared" si="505"/>
        <v>0.00075-0.184059937417606i</v>
      </c>
      <c r="N1716" s="57">
        <f t="shared" si="506"/>
        <v>97.365010529765016</v>
      </c>
      <c r="O1716" s="57">
        <f t="shared" si="507"/>
        <v>28.95409782423258</v>
      </c>
      <c r="P1716" s="371">
        <f t="shared" si="508"/>
        <v>28.95409782423258</v>
      </c>
      <c r="Q1716" s="371">
        <f t="shared" si="509"/>
        <v>-82.634989470234984</v>
      </c>
      <c r="R1716" s="12">
        <f t="shared" si="510"/>
        <v>97.365010529765016</v>
      </c>
      <c r="S1716" s="57">
        <f t="shared" si="511"/>
        <v>0.56768044019002184</v>
      </c>
      <c r="T1716" s="12">
        <f t="shared" si="494"/>
        <v>28.95409782423258</v>
      </c>
    </row>
    <row r="1717" spans="1:20" x14ac:dyDescent="0.3">
      <c r="A1717" s="57">
        <f t="shared" si="495"/>
        <v>3580.395398298891</v>
      </c>
      <c r="B1717" s="12">
        <f t="shared" si="512"/>
        <v>569.83762586274395</v>
      </c>
      <c r="C1717" s="57" t="str">
        <f t="shared" si="496"/>
        <v>3.59375235211618-27.7002189243577i</v>
      </c>
      <c r="D1717" s="57" t="str">
        <f t="shared" si="497"/>
        <v>3.47082481703651-18.6253542051929i</v>
      </c>
      <c r="E1717" s="57" t="str">
        <f t="shared" si="498"/>
        <v>162.474872355656+0.340436000434857i</v>
      </c>
      <c r="F1717" s="57" t="str">
        <f t="shared" si="499"/>
        <v>3.07957512269553-349.476629419668i</v>
      </c>
      <c r="G1717" s="57" t="str">
        <f t="shared" si="500"/>
        <v>0.999998552762168-0.00120301111278272i</v>
      </c>
      <c r="H1717" s="57" t="str">
        <f t="shared" si="501"/>
        <v>551.843503334016-6.72221826390249i</v>
      </c>
      <c r="I1717" s="57" t="str">
        <f t="shared" si="502"/>
        <v>-4.39957013253326-1305.87446708334i</v>
      </c>
      <c r="K1717" s="57" t="str">
        <f t="shared" si="503"/>
        <v>0.00905919549500889-0.000519796040507484i</v>
      </c>
      <c r="L1717" s="57" t="str">
        <f t="shared" si="504"/>
        <v>0.00075-1.16374483908853i</v>
      </c>
      <c r="M1717" s="57" t="str">
        <f t="shared" si="505"/>
        <v>0.00075-0.183363157419412i</v>
      </c>
      <c r="N1717" s="57">
        <f t="shared" si="506"/>
        <v>97.392111679263735</v>
      </c>
      <c r="O1717" s="57">
        <f t="shared" si="507"/>
        <v>28.922155114962301</v>
      </c>
      <c r="P1717" s="371">
        <f t="shared" si="508"/>
        <v>28.922155114962301</v>
      </c>
      <c r="Q1717" s="371">
        <f t="shared" si="509"/>
        <v>-82.607888320736265</v>
      </c>
      <c r="R1717" s="12">
        <f t="shared" si="510"/>
        <v>97.392111679263735</v>
      </c>
      <c r="S1717" s="57">
        <f t="shared" si="511"/>
        <v>0.569837625862744</v>
      </c>
      <c r="T1717" s="12">
        <f t="shared" si="494"/>
        <v>28.922155114962301</v>
      </c>
    </row>
    <row r="1718" spans="1:20" x14ac:dyDescent="0.3">
      <c r="A1718" s="57">
        <f t="shared" si="495"/>
        <v>3594.0009008124271</v>
      </c>
      <c r="B1718" s="12">
        <f t="shared" si="512"/>
        <v>572.00300884102239</v>
      </c>
      <c r="C1718" s="57" t="str">
        <f t="shared" si="496"/>
        <v>3.59366217377557-27.5968580900828i</v>
      </c>
      <c r="D1718" s="57" t="str">
        <f t="shared" si="497"/>
        <v>3.47082475218985-18.5548870324009i</v>
      </c>
      <c r="E1718" s="57" t="str">
        <f t="shared" si="498"/>
        <v>162.474913205851+0.341732573005793i</v>
      </c>
      <c r="F1718" s="57" t="str">
        <f t="shared" si="499"/>
        <v>3.07957508875888-348.15367366942i</v>
      </c>
      <c r="G1718" s="57" t="str">
        <f t="shared" si="500"/>
        <v>0.999998541742279-0.00120758254170385i</v>
      </c>
      <c r="H1718" s="57" t="str">
        <f t="shared" si="501"/>
        <v>551.857508837762-6.74901105341391i</v>
      </c>
      <c r="I1718" s="57" t="str">
        <f t="shared" si="502"/>
        <v>-4.40222212734179-1300.96513719326i</v>
      </c>
      <c r="K1718" s="57" t="str">
        <f t="shared" si="503"/>
        <v>0.00905895491677286-0.000521756526071627i</v>
      </c>
      <c r="L1718" s="57" t="str">
        <f t="shared" si="504"/>
        <v>0.00075-1.1593393495602i</v>
      </c>
      <c r="M1718" s="57" t="str">
        <f t="shared" si="505"/>
        <v>0.00075-0.182669015161797i</v>
      </c>
      <c r="N1718" s="57">
        <f t="shared" si="506"/>
        <v>97.41930596381367</v>
      </c>
      <c r="O1718" s="57">
        <f t="shared" si="507"/>
        <v>28.890219740124476</v>
      </c>
      <c r="P1718" s="371">
        <f t="shared" si="508"/>
        <v>28.890219740124476</v>
      </c>
      <c r="Q1718" s="371">
        <f t="shared" si="509"/>
        <v>-82.58069403618633</v>
      </c>
      <c r="R1718" s="12">
        <f t="shared" si="510"/>
        <v>97.41930596381367</v>
      </c>
      <c r="S1718" s="57">
        <f t="shared" si="511"/>
        <v>0.5720030088410224</v>
      </c>
      <c r="T1718" s="12">
        <f t="shared" si="494"/>
        <v>28.890219740124476</v>
      </c>
    </row>
    <row r="1719" spans="1:20" x14ac:dyDescent="0.3">
      <c r="A1719" s="57">
        <f t="shared" si="495"/>
        <v>3607.6581042355137</v>
      </c>
      <c r="B1719" s="12">
        <f t="shared" si="512"/>
        <v>574.17662027461824</v>
      </c>
      <c r="C1719" s="57" t="str">
        <f t="shared" si="496"/>
        <v>3.59357131405755-27.493894161172i</v>
      </c>
      <c r="D1719" s="57" t="str">
        <f t="shared" si="497"/>
        <v>3.47082468684941-18.4846867778866i</v>
      </c>
      <c r="E1719" s="57" t="str">
        <f t="shared" si="498"/>
        <v>162.474954370511+0.343034105703681i</v>
      </c>
      <c r="F1719" s="57" t="str">
        <f t="shared" si="499"/>
        <v>3.07957505456385-346.835726226651i</v>
      </c>
      <c r="G1719" s="57" t="str">
        <f t="shared" si="500"/>
        <v>0.999998530638479-0.00121217134190259i</v>
      </c>
      <c r="H1719" s="57" t="str">
        <f t="shared" si="501"/>
        <v>551.871620494873-6.77591998673463i</v>
      </c>
      <c r="I1719" s="57" t="str">
        <f t="shared" si="502"/>
        <v>-4.40489443377149-1296.07452137383i</v>
      </c>
      <c r="K1719" s="57" t="str">
        <f t="shared" si="503"/>
        <v>0.00905871252042089-0.000523724293658334i</v>
      </c>
      <c r="L1719" s="57" t="str">
        <f t="shared" si="504"/>
        <v>0.00075-1.15495053751764i</v>
      </c>
      <c r="M1719" s="57" t="str">
        <f t="shared" si="505"/>
        <v>0.00075-0.181977500659292i</v>
      </c>
      <c r="N1719" s="57">
        <f t="shared" si="506"/>
        <v>97.446593629973037</v>
      </c>
      <c r="O1719" s="57">
        <f t="shared" si="507"/>
        <v>28.858291751309942</v>
      </c>
      <c r="P1719" s="371">
        <f t="shared" si="508"/>
        <v>28.858291751309942</v>
      </c>
      <c r="Q1719" s="371">
        <f t="shared" si="509"/>
        <v>-82.553406370026963</v>
      </c>
      <c r="R1719" s="12">
        <f t="shared" si="510"/>
        <v>97.446593629973037</v>
      </c>
      <c r="S1719" s="57">
        <f t="shared" si="511"/>
        <v>0.57417662027461824</v>
      </c>
      <c r="T1719" s="12">
        <f t="shared" si="494"/>
        <v>28.858291751309942</v>
      </c>
    </row>
    <row r="1720" spans="1:20" x14ac:dyDescent="0.3">
      <c r="A1720" s="57">
        <f t="shared" si="495"/>
        <v>3621.367205031609</v>
      </c>
      <c r="B1720" s="12">
        <f t="shared" si="512"/>
        <v>576.35849143166183</v>
      </c>
      <c r="C1720" s="57" t="str">
        <f t="shared" si="496"/>
        <v>3.59347976785401-27.3913256554924i</v>
      </c>
      <c r="D1720" s="57" t="str">
        <f t="shared" si="497"/>
        <v>3.47082462101143-18.4147524317957i</v>
      </c>
      <c r="E1720" s="57" t="str">
        <f t="shared" si="498"/>
        <v>162.47499585208+0.344340617752253i</v>
      </c>
      <c r="F1720" s="57" t="str">
        <f t="shared" si="499"/>
        <v>3.07957502010842-345.522768132244i</v>
      </c>
      <c r="G1720" s="57" t="str">
        <f t="shared" si="500"/>
        <v>0.99999851945013-0.00121677757938807i</v>
      </c>
      <c r="H1720" s="57" t="str">
        <f t="shared" si="501"/>
        <v>551.885839106021-6.8029456700801i</v>
      </c>
      <c r="I1720" s="57" t="str">
        <f t="shared" si="502"/>
        <v>-4.40758720828282-1291.20254926307i</v>
      </c>
      <c r="K1720" s="57" t="str">
        <f t="shared" si="503"/>
        <v>0.00905846829231804-0.000525699369034949i</v>
      </c>
      <c r="L1720" s="57" t="str">
        <f t="shared" si="504"/>
        <v>0.00075-1.1505783398263i</v>
      </c>
      <c r="M1720" s="57" t="str">
        <f t="shared" si="505"/>
        <v>0.00075-0.181288603964227i</v>
      </c>
      <c r="N1720" s="57">
        <f t="shared" si="506"/>
        <v>97.473974924106685</v>
      </c>
      <c r="O1720" s="57">
        <f t="shared" si="507"/>
        <v>28.826371200440704</v>
      </c>
      <c r="P1720" s="371">
        <f t="shared" si="508"/>
        <v>28.826371200440704</v>
      </c>
      <c r="Q1720" s="371">
        <f t="shared" si="509"/>
        <v>-82.526025075893315</v>
      </c>
      <c r="R1720" s="12">
        <f t="shared" si="510"/>
        <v>97.473974924106685</v>
      </c>
      <c r="S1720" s="57">
        <f t="shared" si="511"/>
        <v>0.57635849143166185</v>
      </c>
      <c r="T1720" s="12">
        <f t="shared" si="494"/>
        <v>28.826371200440704</v>
      </c>
    </row>
    <row r="1721" spans="1:20" x14ac:dyDescent="0.3">
      <c r="A1721" s="57">
        <f t="shared" si="495"/>
        <v>3635.1284004107292</v>
      </c>
      <c r="B1721" s="12">
        <f t="shared" si="512"/>
        <v>578.54865369910215</v>
      </c>
      <c r="C1721" s="57" t="str">
        <f t="shared" si="496"/>
        <v>3.5933875300193-27.2891510965894i</v>
      </c>
      <c r="D1721" s="57" t="str">
        <f t="shared" si="497"/>
        <v>3.47082455467214-18.3450829880992i</v>
      </c>
      <c r="E1721" s="57" t="str">
        <f t="shared" si="498"/>
        <v>162.475037653027+0.345652128452533i</v>
      </c>
      <c r="F1721" s="57" t="str">
        <f t="shared" si="499"/>
        <v>3.07957498539068-344.214780498856i</v>
      </c>
      <c r="G1721" s="57" t="str">
        <f t="shared" si="500"/>
        <v>0.999998508176589-0.00122140132042021i</v>
      </c>
      <c r="H1721" s="57" t="str">
        <f t="shared" si="501"/>
        <v>551.900165477855-6.83008871387255i</v>
      </c>
      <c r="I1721" s="57" t="str">
        <f t="shared" si="502"/>
        <v>-4.41030060855432-1286.34915076705i</v>
      </c>
      <c r="K1721" s="57" t="str">
        <f t="shared" si="503"/>
        <v>0.00905822221872876-0.000527681778045244i</v>
      </c>
      <c r="L1721" s="57" t="str">
        <f t="shared" si="504"/>
        <v>0.00075-1.14622269359065i</v>
      </c>
      <c r="M1721" s="57" t="str">
        <f t="shared" si="505"/>
        <v>0.00075-0.180602315166595i</v>
      </c>
      <c r="N1721" s="57">
        <f t="shared" si="506"/>
        <v>97.501450092374284</v>
      </c>
      <c r="O1721" s="57">
        <f t="shared" si="507"/>
        <v>28.794458139771876</v>
      </c>
      <c r="P1721" s="371">
        <f t="shared" si="508"/>
        <v>28.794458139771876</v>
      </c>
      <c r="Q1721" s="371">
        <f t="shared" si="509"/>
        <v>-82.498549907625716</v>
      </c>
      <c r="R1721" s="12">
        <f t="shared" si="510"/>
        <v>97.501450092374284</v>
      </c>
      <c r="S1721" s="57">
        <f t="shared" si="511"/>
        <v>0.57854865369910213</v>
      </c>
      <c r="T1721" s="12">
        <f t="shared" si="494"/>
        <v>28.794458139771876</v>
      </c>
    </row>
    <row r="1722" spans="1:20" x14ac:dyDescent="0.3">
      <c r="A1722" s="57">
        <f t="shared" si="495"/>
        <v>3648.9418883322901</v>
      </c>
      <c r="B1722" s="12">
        <f t="shared" si="512"/>
        <v>580.74713858315874</v>
      </c>
      <c r="C1722" s="57" t="str">
        <f t="shared" si="496"/>
        <v>3.59329459536971-27.1873690136642i</v>
      </c>
      <c r="D1722" s="57" t="str">
        <f t="shared" si="497"/>
        <v>3.47082448782773-18.2756774445789i</v>
      </c>
      <c r="E1722" s="57" t="str">
        <f t="shared" si="498"/>
        <v>162.475079775836+0.346968657183128i</v>
      </c>
      <c r="F1722" s="57" t="str">
        <f t="shared" si="499"/>
        <v>3.07957495040854-342.911744510647i</v>
      </c>
      <c r="G1722" s="57" t="str">
        <f t="shared" si="500"/>
        <v>0.999998496817206-0.00122604263151069i</v>
      </c>
      <c r="H1722" s="57" t="str">
        <f t="shared" si="501"/>
        <v>551.914600423042-6.85734973277814i</v>
      </c>
      <c r="I1722" s="57" t="str">
        <f t="shared" si="502"/>
        <v>-4.41303479349133-1281.51425605895i</v>
      </c>
      <c r="K1722" s="57" t="str">
        <f t="shared" si="503"/>
        <v>0.00905797428581617-0.000529671546609489i</v>
      </c>
      <c r="L1722" s="57" t="str">
        <f t="shared" si="504"/>
        <v>0.00075-1.14188353615327i</v>
      </c>
      <c r="M1722" s="57" t="str">
        <f t="shared" si="505"/>
        <v>0.00075-0.179918624393898i</v>
      </c>
      <c r="N1722" s="57">
        <f t="shared" si="506"/>
        <v>97.529019380717997</v>
      </c>
      <c r="O1722" s="57">
        <f t="shared" si="507"/>
        <v>28.762552621892969</v>
      </c>
      <c r="P1722" s="371">
        <f t="shared" si="508"/>
        <v>28.762552621892969</v>
      </c>
      <c r="Q1722" s="371">
        <f t="shared" si="509"/>
        <v>-82.470980619282003</v>
      </c>
      <c r="R1722" s="12">
        <f t="shared" si="510"/>
        <v>97.529019380717997</v>
      </c>
      <c r="S1722" s="57">
        <f t="shared" si="511"/>
        <v>0.58074713858315874</v>
      </c>
      <c r="T1722" s="12">
        <f t="shared" si="494"/>
        <v>28.762552621892969</v>
      </c>
    </row>
    <row r="1723" spans="1:20" x14ac:dyDescent="0.3">
      <c r="A1723" s="57">
        <f t="shared" si="495"/>
        <v>3662.8078675079528</v>
      </c>
      <c r="B1723" s="12">
        <f t="shared" si="512"/>
        <v>582.95397770977479</v>
      </c>
      <c r="C1723" s="57" t="str">
        <f t="shared" si="496"/>
        <v>3.59320095868337-27.0859779415525i</v>
      </c>
      <c r="D1723" s="57" t="str">
        <f t="shared" si="497"/>
        <v>3.47082442047436-18.2065348028125i</v>
      </c>
      <c r="E1723" s="57" t="str">
        <f t="shared" si="498"/>
        <v>162.475122223012+0.348290223400627i</v>
      </c>
      <c r="F1723" s="57" t="str">
        <f t="shared" si="499"/>
        <v>3.07957491516004-341.613641423006i</v>
      </c>
      <c r="G1723" s="57" t="str">
        <f t="shared" si="500"/>
        <v>0.999998485371328-0.00123070157942395i</v>
      </c>
      <c r="H1723" s="57" t="str">
        <f t="shared" si="501"/>
        <v>551.929144760312-6.88472934574674i</v>
      </c>
      <c r="I1723" s="57" t="str">
        <f t="shared" si="502"/>
        <v>-4.41578992323747-1276.69779557798i</v>
      </c>
      <c r="K1723" s="57" t="str">
        <f t="shared" si="503"/>
        <v>0.00905772447964129-0.000531668700724476i</v>
      </c>
      <c r="L1723" s="57" t="str">
        <f t="shared" si="504"/>
        <v>0.00075-1.13756080509391i</v>
      </c>
      <c r="M1723" s="57" t="str">
        <f t="shared" si="505"/>
        <v>0.00075-0.179237521811016i</v>
      </c>
      <c r="N1723" s="57">
        <f t="shared" si="506"/>
        <v>97.556683034850749</v>
      </c>
      <c r="O1723" s="57">
        <f t="shared" si="507"/>
        <v>28.730654699729566</v>
      </c>
      <c r="P1723" s="371">
        <f t="shared" si="508"/>
        <v>28.730654699729566</v>
      </c>
      <c r="Q1723" s="371">
        <f t="shared" si="509"/>
        <v>-82.443316965149251</v>
      </c>
      <c r="R1723" s="12">
        <f t="shared" si="510"/>
        <v>97.556683034850749</v>
      </c>
      <c r="S1723" s="57">
        <f t="shared" si="511"/>
        <v>0.58295397770977475</v>
      </c>
      <c r="T1723" s="12">
        <f t="shared" si="494"/>
        <v>28.730654699729566</v>
      </c>
    </row>
    <row r="1724" spans="1:20" x14ac:dyDescent="0.3">
      <c r="A1724" s="57">
        <f t="shared" si="495"/>
        <v>3676.7265374044832</v>
      </c>
      <c r="B1724" s="12">
        <f t="shared" si="512"/>
        <v>585.16920282507192</v>
      </c>
      <c r="C1724" s="57" t="str">
        <f t="shared" si="496"/>
        <v>3.59310661469975-26.9849764207036i</v>
      </c>
      <c r="D1724" s="57" t="str">
        <f t="shared" si="497"/>
        <v>3.47082435260809-18.13765406816i</v>
      </c>
      <c r="E1724" s="57" t="str">
        <f t="shared" si="498"/>
        <v>162.47516499708+0.349616846639868i</v>
      </c>
      <c r="F1724" s="57" t="str">
        <f t="shared" si="499"/>
        <v>3.07957487964317-340.320452562284i</v>
      </c>
      <c r="G1724" s="57" t="str">
        <f t="shared" si="500"/>
        <v>0.999998473838297-0.00123537823117809i</v>
      </c>
      <c r="H1724" s="57" t="str">
        <f t="shared" si="501"/>
        <v>551.943799314513-6.9122281760515i</v>
      </c>
      <c r="I1724" s="57" t="str">
        <f t="shared" si="502"/>
        <v>-4.41856615918662-1271.89970002849i</v>
      </c>
      <c r="K1724" s="57" t="str">
        <f t="shared" si="503"/>
        <v>0.00905747278616221-0.000533673266463557i</v>
      </c>
      <c r="L1724" s="57" t="str">
        <f t="shared" si="504"/>
        <v>0.00075-1.13325443822864i</v>
      </c>
      <c r="M1724" s="57" t="str">
        <f t="shared" si="505"/>
        <v>0.00075-0.178558997620059i</v>
      </c>
      <c r="N1724" s="57">
        <f t="shared" si="506"/>
        <v>97.584441300243313</v>
      </c>
      <c r="O1724" s="57">
        <f t="shared" si="507"/>
        <v>28.698764426545051</v>
      </c>
      <c r="P1724" s="371">
        <f t="shared" si="508"/>
        <v>28.698764426545051</v>
      </c>
      <c r="Q1724" s="371">
        <f t="shared" si="509"/>
        <v>-82.415558699756687</v>
      </c>
      <c r="R1724" s="12">
        <f t="shared" si="510"/>
        <v>97.584441300243313</v>
      </c>
      <c r="S1724" s="57">
        <f t="shared" si="511"/>
        <v>0.5851692028250719</v>
      </c>
      <c r="T1724" s="12">
        <f t="shared" si="494"/>
        <v>28.698764426545051</v>
      </c>
    </row>
    <row r="1725" spans="1:20" x14ac:dyDescent="0.3">
      <c r="A1725" s="57">
        <f t="shared" si="495"/>
        <v>3690.6980982466207</v>
      </c>
      <c r="B1725" s="12">
        <f t="shared" si="512"/>
        <v>587.39284579580726</v>
      </c>
      <c r="C1725" s="57" t="str">
        <f t="shared" si="496"/>
        <v>3.59301155811982-26.8843629971594i</v>
      </c>
      <c r="D1725" s="57" t="str">
        <f t="shared" si="497"/>
        <v>3.47082428422508-18.0690342497489i</v>
      </c>
      <c r="E1725" s="57" t="str">
        <f t="shared" si="498"/>
        <v>162.475208100585+0.350948546514362i</v>
      </c>
      <c r="F1725" s="57" t="str">
        <f t="shared" si="499"/>
        <v>3.07957484385584-339.032159325525i</v>
      </c>
      <c r="G1725" s="57" t="str">
        <f t="shared" si="500"/>
        <v>0.999998462217448-0.00124007265404584i</v>
      </c>
      <c r="H1725" s="57" t="str">
        <f t="shared" si="501"/>
        <v>551.95856491664-6.93984685132667i</v>
      </c>
      <c r="I1725" s="57" t="str">
        <f t="shared" si="502"/>
        <v>-4.42136366398981-1267.11990037885i</v>
      </c>
      <c r="K1725" s="57" t="str">
        <f t="shared" si="503"/>
        <v>0.00905721919123354-0.000535685269976709i</v>
      </c>
      <c r="L1725" s="57" t="str">
        <f t="shared" si="504"/>
        <v>0.00075-1.12896437360893i</v>
      </c>
      <c r="M1725" s="57" t="str">
        <f t="shared" si="505"/>
        <v>0.00075-0.177883042060231i</v>
      </c>
      <c r="N1725" s="57">
        <f t="shared" si="506"/>
        <v>97.612294422112626</v>
      </c>
      <c r="O1725" s="57">
        <f t="shared" si="507"/>
        <v>28.666881855942322</v>
      </c>
      <c r="P1725" s="371">
        <f t="shared" si="508"/>
        <v>28.666881855942322</v>
      </c>
      <c r="Q1725" s="371">
        <f t="shared" si="509"/>
        <v>-82.387705577887374</v>
      </c>
      <c r="R1725" s="12">
        <f t="shared" si="510"/>
        <v>97.612294422112626</v>
      </c>
      <c r="S1725" s="57">
        <f t="shared" si="511"/>
        <v>0.58739284579580731</v>
      </c>
      <c r="T1725" s="12">
        <f t="shared" si="494"/>
        <v>28.666881855942322</v>
      </c>
    </row>
    <row r="1726" spans="1:20" x14ac:dyDescent="0.3">
      <c r="A1726" s="57">
        <f t="shared" si="495"/>
        <v>3704.7227510199577</v>
      </c>
      <c r="B1726" s="12">
        <f t="shared" si="512"/>
        <v>589.62493860983136</v>
      </c>
      <c r="C1726" s="57" t="str">
        <f t="shared" si="496"/>
        <v>3.59291578360532-26.7841362225332i</v>
      </c>
      <c r="D1726" s="57" t="str">
        <f t="shared" si="497"/>
        <v>3.47082421532137-18.00067436046i</v>
      </c>
      <c r="E1726" s="57" t="str">
        <f t="shared" si="498"/>
        <v>162.475251536092+0.352285342716593i</v>
      </c>
      <c r="F1726" s="57" t="str">
        <f t="shared" si="499"/>
        <v>3.07957480779599-337.748743180198i</v>
      </c>
      <c r="G1726" s="57" t="str">
        <f t="shared" si="500"/>
        <v>0.999998450508113-0.00124478491555559i</v>
      </c>
      <c r="H1726" s="57" t="str">
        <f t="shared" si="501"/>
        <v>551.973442403887-6.96758600360696i</v>
      </c>
      <c r="I1726" s="57" t="str">
        <f t="shared" si="502"/>
        <v>-4.42418260156388-1262.35832786053i</v>
      </c>
      <c r="K1726" s="57" t="str">
        <f t="shared" si="503"/>
        <v>0.00905696368060561-0.000537704737490579i</v>
      </c>
      <c r="L1726" s="57" t="str">
        <f t="shared" si="504"/>
        <v>0.00075-1.12469054952075i</v>
      </c>
      <c r="M1726" s="57" t="str">
        <f t="shared" si="505"/>
        <v>0.00075-0.177209645407681i</v>
      </c>
      <c r="N1726" s="57">
        <f t="shared" si="506"/>
        <v>97.640242645408421</v>
      </c>
      <c r="O1726" s="57">
        <f t="shared" si="507"/>
        <v>28.635007041865386</v>
      </c>
      <c r="P1726" s="371">
        <f t="shared" si="508"/>
        <v>28.635007041865386</v>
      </c>
      <c r="Q1726" s="371">
        <f t="shared" si="509"/>
        <v>-82.359757354591579</v>
      </c>
      <c r="R1726" s="12">
        <f t="shared" si="510"/>
        <v>97.640242645408421</v>
      </c>
      <c r="S1726" s="57">
        <f t="shared" si="511"/>
        <v>0.58962493860983134</v>
      </c>
      <c r="T1726" s="12">
        <f t="shared" si="494"/>
        <v>28.635007041865386</v>
      </c>
    </row>
    <row r="1727" spans="1:20" x14ac:dyDescent="0.3">
      <c r="A1727" s="57">
        <f t="shared" si="495"/>
        <v>3718.8006974738337</v>
      </c>
      <c r="B1727" s="12">
        <f t="shared" si="512"/>
        <v>591.86551337654873</v>
      </c>
      <c r="C1727" s="57" t="str">
        <f t="shared" si="496"/>
        <v>3.59281928577874-26.6842946539889i</v>
      </c>
      <c r="D1727" s="57" t="str">
        <f t="shared" si="497"/>
        <v>3.47082414589298-17.9325734169133i</v>
      </c>
      <c r="E1727" s="57" t="str">
        <f t="shared" si="498"/>
        <v>162.475295306187+0.353627255018396i</v>
      </c>
      <c r="F1727" s="57" t="str">
        <f t="shared" si="499"/>
        <v>3.0795747714616-336.470185663932i</v>
      </c>
      <c r="G1727" s="57" t="str">
        <f t="shared" si="500"/>
        <v>0.999998438709619-0.00124951508349228i</v>
      </c>
      <c r="H1727" s="57" t="str">
        <f t="shared" si="501"/>
        <v>551.988432619689-6.9954462693691i</v>
      </c>
      <c r="I1727" s="57" t="str">
        <f t="shared" si="502"/>
        <v>-4.42702313710494-1257.61491396708i</v>
      </c>
      <c r="K1727" s="57" t="str">
        <f t="shared" si="503"/>
        <v>0.00905670623992372-0.000539731695308498i</v>
      </c>
      <c r="L1727" s="57" t="str">
        <f t="shared" si="504"/>
        <v>0.00075-1.12043290448371i</v>
      </c>
      <c r="M1727" s="57" t="str">
        <f t="shared" si="505"/>
        <v>0.00075-0.176538797975375i</v>
      </c>
      <c r="N1727" s="57">
        <f t="shared" si="506"/>
        <v>97.668286214800787</v>
      </c>
      <c r="O1727" s="57">
        <f t="shared" si="507"/>
        <v>28.603140038601076</v>
      </c>
      <c r="P1727" s="371">
        <f t="shared" si="508"/>
        <v>28.603140038601076</v>
      </c>
      <c r="Q1727" s="371">
        <f t="shared" si="509"/>
        <v>-82.331713785199213</v>
      </c>
      <c r="R1727" s="12">
        <f t="shared" si="510"/>
        <v>97.668286214800787</v>
      </c>
      <c r="S1727" s="57">
        <f t="shared" si="511"/>
        <v>0.59186551337654869</v>
      </c>
      <c r="T1727" s="12">
        <f t="shared" si="494"/>
        <v>28.603140038601076</v>
      </c>
    </row>
    <row r="1728" spans="1:20" x14ac:dyDescent="0.3">
      <c r="A1728" s="57">
        <f t="shared" si="495"/>
        <v>3732.9321401242346</v>
      </c>
      <c r="B1728" s="12">
        <f t="shared" si="512"/>
        <v>594.11460232737966</v>
      </c>
      <c r="C1728" s="57" t="str">
        <f t="shared" si="496"/>
        <v>3.59272205922306-26.58483685422i</v>
      </c>
      <c r="D1728" s="57" t="str">
        <f t="shared" si="497"/>
        <v>3.47082407593596-17.8647304394539i</v>
      </c>
      <c r="E1728" s="57" t="str">
        <f t="shared" si="498"/>
        <v>162.475339413478+0.354974303271266i</v>
      </c>
      <c r="F1728" s="57" t="str">
        <f t="shared" si="499"/>
        <v>3.07957473485053-335.196468384248i</v>
      </c>
      <c r="G1728" s="57" t="str">
        <f t="shared" si="500"/>
        <v>0.999998426821285-0.00125426322589843i</v>
      </c>
      <c r="H1728" s="57" t="str">
        <f t="shared" si="501"/>
        <v>552.003536413774-7.02342828957228i</v>
      </c>
      <c r="I1728" s="57" t="str">
        <f t="shared" si="502"/>
        <v>-4.42988543709855-1252.88959045315i</v>
      </c>
      <c r="K1728" s="57" t="str">
        <f t="shared" si="503"/>
        <v>0.00905644685472733-0.000541766169810523i</v>
      </c>
      <c r="L1728" s="57" t="str">
        <f t="shared" si="504"/>
        <v>0.00075-1.11619137725016i</v>
      </c>
      <c r="M1728" s="57" t="str">
        <f t="shared" si="505"/>
        <v>0.00075-0.175870490112946i</v>
      </c>
      <c r="N1728" s="57">
        <f t="shared" si="506"/>
        <v>97.69642537466747</v>
      </c>
      <c r="O1728" s="57">
        <f t="shared" si="507"/>
        <v>28.571280900780668</v>
      </c>
      <c r="P1728" s="371">
        <f t="shared" si="508"/>
        <v>28.571280900780668</v>
      </c>
      <c r="Q1728" s="371">
        <f t="shared" si="509"/>
        <v>-82.30357462533253</v>
      </c>
      <c r="R1728" s="12">
        <f t="shared" si="510"/>
        <v>97.69642537466747</v>
      </c>
      <c r="S1728" s="57">
        <f t="shared" si="511"/>
        <v>0.59411460232737967</v>
      </c>
      <c r="T1728" s="12">
        <f t="shared" si="494"/>
        <v>28.571280900780668</v>
      </c>
    </row>
    <row r="1729" spans="1:20" x14ac:dyDescent="0.3">
      <c r="A1729" s="57">
        <f t="shared" si="495"/>
        <v>3747.1172822567064</v>
      </c>
      <c r="B1729" s="12">
        <f t="shared" si="512"/>
        <v>596.37223781622367</v>
      </c>
      <c r="C1729" s="57" t="str">
        <f t="shared" si="496"/>
        <v>3.59262409848116-26.485761391428i</v>
      </c>
      <c r="D1729" s="57" t="str">
        <f t="shared" si="497"/>
        <v>3.47082400544626-17.7971444521377i</v>
      </c>
      <c r="E1729" s="57" t="str">
        <f t="shared" si="498"/>
        <v>162.475383860588+0.356326507406765i</v>
      </c>
      <c r="F1729" s="57" t="str">
        <f t="shared" si="499"/>
        <v>3.0795746979607-333.927573018293i</v>
      </c>
      <c r="G1729" s="57" t="str">
        <f t="shared" si="500"/>
        <v>0.999998414842429-0.00125902941107508i</v>
      </c>
      <c r="H1729" s="57" t="str">
        <f t="shared" si="501"/>
        <v>552.018754642204-7.05153270969805i</v>
      </c>
      <c r="I1729" s="57" t="str">
        <f t="shared" si="502"/>
        <v>-4.43276966932688-1248.18228933353i</v>
      </c>
      <c r="K1729" s="57" t="str">
        <f t="shared" si="503"/>
        <v>0.00905618551044937-0.000543808187453485i</v>
      </c>
      <c r="L1729" s="57" t="str">
        <f t="shared" si="504"/>
        <v>0.00075-1.11196590680431i</v>
      </c>
      <c r="M1729" s="57" t="str">
        <f t="shared" si="505"/>
        <v>0.00075-0.175204712206561i</v>
      </c>
      <c r="N1729" s="57">
        <f t="shared" si="506"/>
        <v>97.72466036908024</v>
      </c>
      <c r="O1729" s="57">
        <f t="shared" si="507"/>
        <v>28.539429683381286</v>
      </c>
      <c r="P1729" s="371">
        <f t="shared" si="508"/>
        <v>28.539429683381286</v>
      </c>
      <c r="Q1729" s="371">
        <f t="shared" si="509"/>
        <v>-82.27533963091976</v>
      </c>
      <c r="R1729" s="12">
        <f t="shared" si="510"/>
        <v>97.72466036908024</v>
      </c>
      <c r="S1729" s="57">
        <f t="shared" si="511"/>
        <v>0.59637223781622373</v>
      </c>
      <c r="T1729" s="12">
        <f t="shared" si="494"/>
        <v>28.539429683381286</v>
      </c>
    </row>
    <row r="1730" spans="1:20" x14ac:dyDescent="0.3">
      <c r="A1730" s="57">
        <f t="shared" si="495"/>
        <v>3761.3563279292825</v>
      </c>
      <c r="B1730" s="12">
        <f t="shared" si="512"/>
        <v>598.63845231992536</v>
      </c>
      <c r="C1730" s="57" t="str">
        <f t="shared" si="496"/>
        <v>3.59252539805596-26.3870668393038i</v>
      </c>
      <c r="D1730" s="57" t="str">
        <f t="shared" si="497"/>
        <v>3.47082393441981-17.7298144827177i</v>
      </c>
      <c r="E1730" s="57" t="str">
        <f t="shared" si="498"/>
        <v>162.475428650168+0.357683887436828i</v>
      </c>
      <c r="F1730" s="57" t="str">
        <f t="shared" si="499"/>
        <v>3.07957466078997-332.663481312584i</v>
      </c>
      <c r="G1730" s="57" t="str">
        <f t="shared" si="500"/>
        <v>0.999998402772362-0.00126381370758283i</v>
      </c>
      <c r="H1730" s="57" t="str">
        <f t="shared" si="501"/>
        <v>552.034088167419-7.07976017979254i</v>
      </c>
      <c r="I1730" s="57" t="str">
        <f t="shared" si="502"/>
        <v>-4.43567600288169-1243.49294288213i</v>
      </c>
      <c r="K1730" s="57" t="str">
        <f t="shared" si="503"/>
        <v>0.00905592219241555-0.000545857774771003i</v>
      </c>
      <c r="L1730" s="57" t="str">
        <f t="shared" si="504"/>
        <v>0.00075-1.10775643236133i</v>
      </c>
      <c r="M1730" s="57" t="str">
        <f t="shared" si="505"/>
        <v>0.00075-0.174541454678782i</v>
      </c>
      <c r="N1730" s="57">
        <f t="shared" si="506"/>
        <v>97.752991441792133</v>
      </c>
      <c r="O1730" s="57">
        <f t="shared" si="507"/>
        <v>28.507586441728261</v>
      </c>
      <c r="P1730" s="371">
        <f t="shared" si="508"/>
        <v>28.507586441728261</v>
      </c>
      <c r="Q1730" s="371">
        <f t="shared" si="509"/>
        <v>-82.247008558207867</v>
      </c>
      <c r="R1730" s="12">
        <f t="shared" si="510"/>
        <v>97.752991441792133</v>
      </c>
      <c r="S1730" s="57">
        <f t="shared" si="511"/>
        <v>0.59863845231992541</v>
      </c>
      <c r="T1730" s="12">
        <f t="shared" si="494"/>
        <v>28.507586441728261</v>
      </c>
    </row>
    <row r="1731" spans="1:20" x14ac:dyDescent="0.3">
      <c r="A1731" s="57">
        <f t="shared" si="495"/>
        <v>3775.6494819754139</v>
      </c>
      <c r="B1731" s="12">
        <f t="shared" si="512"/>
        <v>600.91327843874114</v>
      </c>
      <c r="C1731" s="57" t="str">
        <f t="shared" si="496"/>
        <v>3.5924259524098-26.2887517770046i</v>
      </c>
      <c r="D1731" s="57" t="str">
        <f t="shared" si="497"/>
        <v>3.47082386285253-17.6627395626296i</v>
      </c>
      <c r="E1731" s="57" t="str">
        <f t="shared" si="498"/>
        <v>162.475473784886+0.359046463454176i</v>
      </c>
      <c r="F1731" s="57" t="str">
        <f t="shared" si="499"/>
        <v>3.07957462333618-331.404175082736i</v>
      </c>
      <c r="G1731" s="57" t="str">
        <f t="shared" si="500"/>
        <v>0.999998390610387-0.00126861618424274i</v>
      </c>
      <c r="H1731" s="57" t="str">
        <f t="shared" si="501"/>
        <v>552.049537858293-7.1081113545084i</v>
      </c>
      <c r="I1731" s="57" t="str">
        <f t="shared" si="502"/>
        <v>-4.43860460817409-1238.82148363103i</v>
      </c>
      <c r="K1731" s="57" t="str">
        <f t="shared" si="503"/>
        <v>0.00905565688584339-0.000547914958373514i</v>
      </c>
      <c r="L1731" s="57" t="str">
        <f t="shared" si="504"/>
        <v>0.00075-1.10356289336654i</v>
      </c>
      <c r="M1731" s="57" t="str">
        <f t="shared" si="505"/>
        <v>0.00075-0.173880707988425i</v>
      </c>
      <c r="N1731" s="57">
        <f t="shared" si="506"/>
        <v>97.78141883622385</v>
      </c>
      <c r="O1731" s="57">
        <f t="shared" si="507"/>
        <v>28.475751231495963</v>
      </c>
      <c r="P1731" s="371">
        <f t="shared" si="508"/>
        <v>28.475751231495963</v>
      </c>
      <c r="Q1731" s="371">
        <f t="shared" si="509"/>
        <v>-82.21858116377615</v>
      </c>
      <c r="R1731" s="12">
        <f t="shared" si="510"/>
        <v>97.78141883622385</v>
      </c>
      <c r="S1731" s="57">
        <f t="shared" si="511"/>
        <v>0.60091327843874109</v>
      </c>
      <c r="T1731" s="12">
        <f t="shared" si="494"/>
        <v>28.475751231495963</v>
      </c>
    </row>
    <row r="1732" spans="1:20" x14ac:dyDescent="0.3">
      <c r="A1732" s="57">
        <f t="shared" si="495"/>
        <v>3789.9969500069205</v>
      </c>
      <c r="B1732" s="12">
        <f t="shared" si="512"/>
        <v>603.19674889680834</v>
      </c>
      <c r="C1732" s="57" t="str">
        <f t="shared" si="496"/>
        <v>3.59232575596441-26.1908147891342i</v>
      </c>
      <c r="D1732" s="57" t="str">
        <f t="shared" si="497"/>
        <v>3.47082379074032-17.595918726978i</v>
      </c>
      <c r="E1732" s="57" t="str">
        <f t="shared" si="498"/>
        <v>162.475519267431+0.360414255632596i</v>
      </c>
      <c r="F1732" s="57" t="str">
        <f t="shared" si="499"/>
        <v>3.07957458559726-330.149636213205i</v>
      </c>
      <c r="G1732" s="57" t="str">
        <f t="shared" si="500"/>
        <v>0.999998378355806-0.00127343691013741i</v>
      </c>
      <c r="H1732" s="57" t="str">
        <f t="shared" si="501"/>
        <v>552.065104590167-7.13658689314751i</v>
      </c>
      <c r="I1732" s="57" t="str">
        <f t="shared" si="502"/>
        <v>-4.44155565694599-1234.1678443695i</v>
      </c>
      <c r="K1732" s="57" t="str">
        <f t="shared" si="503"/>
        <v>0.00905538957584165-0.00054997976494829i</v>
      </c>
      <c r="L1732" s="57" t="str">
        <f t="shared" si="504"/>
        <v>0.00075-1.09938522949446i</v>
      </c>
      <c r="M1732" s="57" t="str">
        <f t="shared" si="505"/>
        <v>0.00075-0.17322246263043i</v>
      </c>
      <c r="N1732" s="57">
        <f t="shared" si="506"/>
        <v>97.809942795450766</v>
      </c>
      <c r="O1732" s="57">
        <f t="shared" si="507"/>
        <v>28.443924108709776</v>
      </c>
      <c r="P1732" s="371">
        <f t="shared" si="508"/>
        <v>28.443924108709776</v>
      </c>
      <c r="Q1732" s="371">
        <f t="shared" si="509"/>
        <v>-82.190057204549234</v>
      </c>
      <c r="R1732" s="12">
        <f t="shared" si="510"/>
        <v>97.809942795450766</v>
      </c>
      <c r="S1732" s="57">
        <f t="shared" si="511"/>
        <v>0.6031967488968083</v>
      </c>
      <c r="T1732" s="12">
        <f t="shared" si="494"/>
        <v>28.443924108709776</v>
      </c>
    </row>
    <row r="1733" spans="1:20" x14ac:dyDescent="0.3">
      <c r="A1733" s="57">
        <f t="shared" si="495"/>
        <v>3804.3989384169467</v>
      </c>
      <c r="B1733" s="12">
        <f t="shared" si="512"/>
        <v>605.4888965426162</v>
      </c>
      <c r="C1733" s="57" t="str">
        <f t="shared" si="496"/>
        <v>3.59222480310043-26.093254465724i</v>
      </c>
      <c r="D1733" s="57" t="str">
        <f t="shared" si="497"/>
        <v>3.47082371807902-17.5293510145229i</v>
      </c>
      <c r="E1733" s="57" t="str">
        <f t="shared" si="498"/>
        <v>162.475565100516+0.36178728422738i</v>
      </c>
      <c r="F1733" s="57" t="str">
        <f t="shared" si="499"/>
        <v>3.07957454757091-328.89984665703i</v>
      </c>
      <c r="G1733" s="57" t="str">
        <f t="shared" si="500"/>
        <v>0.999998366007914-0.00127827595461188i</v>
      </c>
      <c r="H1733" s="57" t="str">
        <f t="shared" si="501"/>
        <v>552.080789244903-7.16518745970158i</v>
      </c>
      <c r="I1733" s="57" t="str">
        <f t="shared" si="502"/>
        <v>-4.44452932227708-1229.53195814303i</v>
      </c>
      <c r="K1733" s="57" t="str">
        <f t="shared" si="503"/>
        <v>0.00905512024740959-0.000552052221259492i</v>
      </c>
      <c r="L1733" s="57" t="str">
        <f t="shared" si="504"/>
        <v>0.00075-1.095223380648i</v>
      </c>
      <c r="M1733" s="57" t="str">
        <f t="shared" si="505"/>
        <v>0.00075-0.172566709135714i</v>
      </c>
      <c r="N1733" s="57">
        <f t="shared" si="506"/>
        <v>97.838563562188256</v>
      </c>
      <c r="O1733" s="57">
        <f t="shared" si="507"/>
        <v>28.41210512974822</v>
      </c>
      <c r="P1733" s="371">
        <f t="shared" si="508"/>
        <v>28.41210512974822</v>
      </c>
      <c r="Q1733" s="371">
        <f t="shared" si="509"/>
        <v>-82.161436437811744</v>
      </c>
      <c r="R1733" s="12">
        <f t="shared" si="510"/>
        <v>97.838563562188256</v>
      </c>
      <c r="S1733" s="57">
        <f t="shared" si="511"/>
        <v>0.60548889654261617</v>
      </c>
      <c r="T1733" s="12">
        <f t="shared" si="494"/>
        <v>28.41210512974822</v>
      </c>
    </row>
    <row r="1734" spans="1:20" x14ac:dyDescent="0.3">
      <c r="A1734" s="57">
        <f t="shared" si="495"/>
        <v>3818.8556543829309</v>
      </c>
      <c r="B1734" s="12">
        <f t="shared" si="512"/>
        <v>607.78975434947813</v>
      </c>
      <c r="C1734" s="57" t="str">
        <f t="shared" si="496"/>
        <v>3.59212308815724-25.9960694022107i</v>
      </c>
      <c r="D1734" s="57" t="str">
        <f t="shared" si="497"/>
        <v>3.47082364486447-17.4630354676654i</v>
      </c>
      <c r="E1734" s="57" t="str">
        <f t="shared" si="498"/>
        <v>162.475611286874+0.363165569575661i</v>
      </c>
      <c r="F1734" s="57" t="str">
        <f t="shared" si="499"/>
        <v>3.07957450925504-327.654788435569i</v>
      </c>
      <c r="G1734" s="57" t="str">
        <f t="shared" si="500"/>
        <v>0.999998353566-0.00128313338727475i</v>
      </c>
      <c r="H1734" s="57" t="str">
        <f t="shared" si="501"/>
        <v>552.096592710928-7.19391372289728i</v>
      </c>
      <c r="I1734" s="57" t="str">
        <f t="shared" si="502"/>
        <v>-4.44752577859792-1224.91375825236i</v>
      </c>
      <c r="K1734" s="57" t="str">
        <f t="shared" si="503"/>
        <v>0.00905484888543605-0.000554132354148159i</v>
      </c>
      <c r="L1734" s="57" t="str">
        <f t="shared" si="504"/>
        <v>0.00075-1.09107728695756i</v>
      </c>
      <c r="M1734" s="57" t="str">
        <f t="shared" si="505"/>
        <v>0.00075-0.171913438071044i</v>
      </c>
      <c r="N1734" s="57">
        <f t="shared" si="506"/>
        <v>97.867281378778685</v>
      </c>
      <c r="O1734" s="57">
        <f t="shared" si="507"/>
        <v>28.380294351344006</v>
      </c>
      <c r="P1734" s="371">
        <f t="shared" si="508"/>
        <v>28.380294351344006</v>
      </c>
      <c r="Q1734" s="371">
        <f t="shared" si="509"/>
        <v>-82.132718621221315</v>
      </c>
      <c r="R1734" s="12">
        <f t="shared" si="510"/>
        <v>97.867281378778685</v>
      </c>
      <c r="S1734" s="57">
        <f t="shared" si="511"/>
        <v>0.60778975434947813</v>
      </c>
      <c r="T1734" s="12">
        <f t="shared" si="494"/>
        <v>28.380294351344006</v>
      </c>
    </row>
    <row r="1735" spans="1:20" x14ac:dyDescent="0.3">
      <c r="A1735" s="57">
        <f t="shared" si="495"/>
        <v>3833.3673058695858</v>
      </c>
      <c r="B1735" s="12">
        <f t="shared" si="512"/>
        <v>610.09935541600612</v>
      </c>
      <c r="C1735" s="57" t="str">
        <f t="shared" si="496"/>
        <v>3.59202060543245-25.8992581994158i</v>
      </c>
      <c r="D1735" s="57" t="str">
        <f t="shared" si="497"/>
        <v>3.47082357109238-17.3969711324339i</v>
      </c>
      <c r="E1735" s="57" t="str">
        <f t="shared" si="498"/>
        <v>162.47565782926+0.364549132096748i</v>
      </c>
      <c r="F1735" s="57" t="str">
        <f t="shared" si="499"/>
        <v>3.07957447064742-326.41444363824i</v>
      </c>
      <c r="G1735" s="57" t="str">
        <f t="shared" si="500"/>
        <v>0.999998341029348-0.00128800927799904i</v>
      </c>
      <c r="H1735" s="57" t="str">
        <f t="shared" si="501"/>
        <v>552.1125158833-7.22276635624175i</v>
      </c>
      <c r="I1735" s="57" t="str">
        <f t="shared" si="502"/>
        <v>-4.45054520170569-1220.31317825255i</v>
      </c>
      <c r="K1735" s="57" t="str">
        <f t="shared" si="503"/>
        <v>0.00905457547469854-0.000556220190532201i</v>
      </c>
      <c r="L1735" s="57" t="str">
        <f t="shared" si="504"/>
        <v>0.00075-1.0869468887802i</v>
      </c>
      <c r="M1735" s="57" t="str">
        <f t="shared" si="505"/>
        <v>0.00075-0.171262640038896i</v>
      </c>
      <c r="N1735" s="57">
        <f t="shared" si="506"/>
        <v>97.896096487177076</v>
      </c>
      <c r="O1735" s="57">
        <f t="shared" si="507"/>
        <v>28.34849183058563</v>
      </c>
      <c r="P1735" s="371">
        <f t="shared" si="508"/>
        <v>28.34849183058563</v>
      </c>
      <c r="Q1735" s="371">
        <f t="shared" si="509"/>
        <v>-82.103903512822924</v>
      </c>
      <c r="R1735" s="12">
        <f t="shared" si="510"/>
        <v>97.896096487177076</v>
      </c>
      <c r="S1735" s="57">
        <f t="shared" si="511"/>
        <v>0.61009935541600613</v>
      </c>
      <c r="T1735" s="12">
        <f t="shared" si="494"/>
        <v>28.34849183058563</v>
      </c>
    </row>
    <row r="1736" spans="1:20" x14ac:dyDescent="0.3">
      <c r="A1736" s="57">
        <f t="shared" si="495"/>
        <v>3847.9341016318908</v>
      </c>
      <c r="B1736" s="12">
        <f t="shared" si="512"/>
        <v>612.41773296658698</v>
      </c>
      <c r="C1736" s="57" t="str">
        <f t="shared" si="496"/>
        <v>3.59191734918204-25.802819463527i</v>
      </c>
      <c r="D1736" s="57" t="str">
        <f t="shared" si="497"/>
        <v>3.47082349675861-17.3311570584709i</v>
      </c>
      <c r="E1736" s="57" t="str">
        <f t="shared" si="498"/>
        <v>162.475704730451+0.365937992292537i</v>
      </c>
      <c r="F1736" s="57" t="str">
        <f t="shared" si="499"/>
        <v>3.07957443174584-325.178794422268i</v>
      </c>
      <c r="G1736" s="57" t="str">
        <f t="shared" si="500"/>
        <v>0.999998328397236-0.00129290369692331i</v>
      </c>
      <c r="H1736" s="57" t="str">
        <f t="shared" si="501"/>
        <v>552.128559663729-7.25174603806284i</v>
      </c>
      <c r="I1736" s="57" t="str">
        <f t="shared" si="502"/>
        <v>-4.45358776876653-1215.73015195199i</v>
      </c>
      <c r="K1736" s="57" t="str">
        <f t="shared" si="503"/>
        <v>0.00905429999986278-0.000558315757406466i</v>
      </c>
      <c r="L1736" s="57" t="str">
        <f t="shared" si="504"/>
        <v>0.00075-1.08283212669874i</v>
      </c>
      <c r="M1736" s="57" t="str">
        <f t="shared" si="505"/>
        <v>0.00075-0.170614305677322i</v>
      </c>
      <c r="N1736" s="57">
        <f t="shared" si="506"/>
        <v>97.925009128937333</v>
      </c>
      <c r="O1736" s="57">
        <f t="shared" si="507"/>
        <v>28.316697624919588</v>
      </c>
      <c r="P1736" s="371">
        <f t="shared" si="508"/>
        <v>28.316697624919588</v>
      </c>
      <c r="Q1736" s="371">
        <f t="shared" si="509"/>
        <v>-82.074990871062667</v>
      </c>
      <c r="R1736" s="12">
        <f t="shared" si="510"/>
        <v>97.925009128937333</v>
      </c>
      <c r="S1736" s="57">
        <f t="shared" si="511"/>
        <v>0.61241773296658697</v>
      </c>
      <c r="T1736" s="12">
        <f t="shared" si="494"/>
        <v>28.316697624919588</v>
      </c>
    </row>
    <row r="1737" spans="1:20" x14ac:dyDescent="0.3">
      <c r="A1737" s="57">
        <f t="shared" si="495"/>
        <v>3862.5562512180923</v>
      </c>
      <c r="B1737" s="12">
        <f t="shared" si="512"/>
        <v>614.74492035186006</v>
      </c>
      <c r="C1737" s="57" t="str">
        <f t="shared" si="496"/>
        <v>3.59181331361957-25.7067518060768i</v>
      </c>
      <c r="D1737" s="57" t="str">
        <f t="shared" si="497"/>
        <v>3.47082342185881-17.2655922990188i</v>
      </c>
      <c r="E1737" s="57" t="str">
        <f t="shared" si="498"/>
        <v>162.475751993245+0.367332170747841i</v>
      </c>
      <c r="F1737" s="57" t="str">
        <f t="shared" si="499"/>
        <v>3.07957439254806-323.947823012422i</v>
      </c>
      <c r="G1737" s="57" t="str">
        <f t="shared" si="500"/>
        <v>0.999998315668939-0.00129781671445259i</v>
      </c>
      <c r="H1737" s="57" t="str">
        <f t="shared" si="501"/>
        <v>552.144724960631-7.28085345155464i</v>
      </c>
      <c r="I1737" s="57" t="str">
        <f t="shared" si="502"/>
        <v>-4.45665365832824-1211.16461341144i</v>
      </c>
      <c r="K1737" s="57" t="str">
        <f t="shared" si="503"/>
        <v>0.00905402244548188-0.000560419081842733i</v>
      </c>
      <c r="L1737" s="57" t="str">
        <f t="shared" si="504"/>
        <v>0.00075-1.07873294152096i</v>
      </c>
      <c r="M1737" s="57" t="str">
        <f t="shared" si="505"/>
        <v>0.00075-0.169968425659815i</v>
      </c>
      <c r="N1737" s="57">
        <f t="shared" si="506"/>
        <v>97.95401954519717</v>
      </c>
      <c r="O1737" s="57">
        <f t="shared" si="507"/>
        <v>28.284911792151604</v>
      </c>
      <c r="P1737" s="371">
        <f t="shared" si="508"/>
        <v>28.284911792151604</v>
      </c>
      <c r="Q1737" s="371">
        <f t="shared" si="509"/>
        <v>-82.04598045480283</v>
      </c>
      <c r="R1737" s="12">
        <f t="shared" si="510"/>
        <v>97.95401954519717</v>
      </c>
      <c r="S1737" s="57">
        <f t="shared" si="511"/>
        <v>0.61474492035186001</v>
      </c>
      <c r="T1737" s="12">
        <f t="shared" si="494"/>
        <v>28.284911792151604</v>
      </c>
    </row>
    <row r="1738" spans="1:20" x14ac:dyDescent="0.3">
      <c r="A1738" s="57">
        <f t="shared" si="495"/>
        <v>3877.2339649727205</v>
      </c>
      <c r="B1738" s="12">
        <f t="shared" si="512"/>
        <v>617.0809510491971</v>
      </c>
      <c r="C1738" s="57" t="str">
        <f t="shared" si="496"/>
        <v>3.59170849291619-25.6110538439222i</v>
      </c>
      <c r="D1738" s="57" t="str">
        <f t="shared" si="497"/>
        <v>3.4708233463887-17.2002759109064i</v>
      </c>
      <c r="E1738" s="57" t="str">
        <f t="shared" si="498"/>
        <v>162.475799620463+0.368731688130787i</v>
      </c>
      <c r="F1738" s="57" t="str">
        <f t="shared" si="499"/>
        <v>3.07957435305176-322.721511700767i</v>
      </c>
      <c r="G1738" s="57" t="str">
        <f t="shared" si="500"/>
        <v>0.999998302843723-0.00130274840125945i</v>
      </c>
      <c r="H1738" s="57" t="str">
        <f t="shared" si="501"/>
        <v>552.161012689198-7.31008928482583i</v>
      </c>
      <c r="I1738" s="57" t="str">
        <f t="shared" si="502"/>
        <v>-4.45974305033864-1206.61649694312i</v>
      </c>
      <c r="K1738" s="57" t="str">
        <f t="shared" si="503"/>
        <v>0.00905374279599515-0.000562530190989681i</v>
      </c>
      <c r="L1738" s="57" t="str">
        <f t="shared" si="504"/>
        <v>0.00075-1.0746492742787i</v>
      </c>
      <c r="M1738" s="57" t="str">
        <f t="shared" si="505"/>
        <v>0.00075-0.169324990695174i</v>
      </c>
      <c r="N1738" s="57">
        <f t="shared" si="506"/>
        <v>97.983127976664605</v>
      </c>
      <c r="O1738" s="57">
        <f t="shared" si="507"/>
        <v>28.25313439044826</v>
      </c>
      <c r="P1738" s="371">
        <f t="shared" si="508"/>
        <v>28.25313439044826</v>
      </c>
      <c r="Q1738" s="371">
        <f t="shared" si="509"/>
        <v>-82.016872023335395</v>
      </c>
      <c r="R1738" s="12">
        <f t="shared" si="510"/>
        <v>97.983127976664605</v>
      </c>
      <c r="S1738" s="57">
        <f t="shared" si="511"/>
        <v>0.61708095104919714</v>
      </c>
      <c r="T1738" s="12">
        <f t="shared" si="494"/>
        <v>28.25313439044826</v>
      </c>
    </row>
    <row r="1739" spans="1:20" x14ac:dyDescent="0.3">
      <c r="A1739" s="57">
        <f t="shared" si="495"/>
        <v>3891.9674540396172</v>
      </c>
      <c r="B1739" s="12">
        <f t="shared" si="512"/>
        <v>619.42585866318404</v>
      </c>
      <c r="C1739" s="57" t="str">
        <f t="shared" si="496"/>
        <v>3.59160288120034-25.5157241992261i</v>
      </c>
      <c r="D1739" s="57" t="str">
        <f t="shared" si="497"/>
        <v>3.47082327034394-17.1352069545356i</v>
      </c>
      <c r="E1739" s="57" t="str">
        <f t="shared" si="498"/>
        <v>162.475847614952+0.370136565193202i</v>
      </c>
      <c r="F1739" s="57" t="str">
        <f t="shared" si="499"/>
        <v>3.07957431325473-321.499842846403i</v>
      </c>
      <c r="G1739" s="57" t="str">
        <f t="shared" si="500"/>
        <v>0.99999828992085-0.00130769882828499i</v>
      </c>
      <c r="H1739" s="57" t="str">
        <f t="shared" si="501"/>
        <v>552.177423771427-7.33945423094232i</v>
      </c>
      <c r="I1739" s="57" t="str">
        <f t="shared" si="502"/>
        <v>-4.46285612614951-1202.08573710973i</v>
      </c>
      <c r="K1739" s="57" t="str">
        <f t="shared" si="503"/>
        <v>0.00905346103572764-0.000564649112072927i</v>
      </c>
      <c r="L1739" s="57" t="str">
        <f t="shared" si="504"/>
        <v>0.00075-1.07058106622704i</v>
      </c>
      <c r="M1739" s="57" t="str">
        <f t="shared" si="505"/>
        <v>0.00075-0.16868399152737i</v>
      </c>
      <c r="N1739" s="57">
        <f t="shared" si="506"/>
        <v>98.012334663602587</v>
      </c>
      <c r="O1739" s="57">
        <f t="shared" si="507"/>
        <v>28.221365478339074</v>
      </c>
      <c r="P1739" s="371">
        <f t="shared" si="508"/>
        <v>28.221365478339074</v>
      </c>
      <c r="Q1739" s="371">
        <f t="shared" si="509"/>
        <v>-81.987665336397413</v>
      </c>
      <c r="R1739" s="12">
        <f t="shared" si="510"/>
        <v>98.012334663602587</v>
      </c>
      <c r="S1739" s="57">
        <f t="shared" si="511"/>
        <v>0.619425858663184</v>
      </c>
      <c r="T1739" s="12">
        <f t="shared" si="494"/>
        <v>28.221365478339074</v>
      </c>
    </row>
    <row r="1740" spans="1:20" x14ac:dyDescent="0.3">
      <c r="A1740" s="57">
        <f t="shared" si="495"/>
        <v>3906.7569303649675</v>
      </c>
      <c r="B1740" s="12">
        <f t="shared" si="512"/>
        <v>621.77967692610412</v>
      </c>
      <c r="C1740" s="57" t="str">
        <f t="shared" si="496"/>
        <v>3.59149647255719-25.4207614994358i</v>
      </c>
      <c r="D1740" s="57" t="str">
        <f t="shared" si="497"/>
        <v>3.47082319372013-17.0703844938676i</v>
      </c>
      <c r="E1740" s="57" t="str">
        <f t="shared" si="498"/>
        <v>162.475895979576+0.371546822770934i</v>
      </c>
      <c r="F1740" s="57" t="str">
        <f t="shared" si="499"/>
        <v>3.07957427315471-320.282798875212i</v>
      </c>
      <c r="G1740" s="57" t="str">
        <f t="shared" si="500"/>
        <v>0.999998276899578-0.00131266806673983i</v>
      </c>
      <c r="H1740" s="57" t="str">
        <f t="shared" si="501"/>
        <v>552.193959136164-7.36894898797162i</v>
      </c>
      <c r="I1740" s="57" t="str">
        <f t="shared" si="502"/>
        <v>-4.46599306852493-1197.5722687235i</v>
      </c>
      <c r="K1740" s="57" t="str">
        <f t="shared" si="503"/>
        <v>0.00905317714888946-0.000566775872395053i</v>
      </c>
      <c r="L1740" s="57" t="str">
        <f t="shared" si="504"/>
        <v>0.00075-1.06652825884343i</v>
      </c>
      <c r="M1740" s="57" t="str">
        <f t="shared" si="505"/>
        <v>0.00075-0.168045418935415i</v>
      </c>
      <c r="N1740" s="57">
        <f t="shared" si="506"/>
        <v>98.041639845814359</v>
      </c>
      <c r="O1740" s="57">
        <f t="shared" si="507"/>
        <v>28.1896051147177</v>
      </c>
      <c r="P1740" s="371">
        <f t="shared" si="508"/>
        <v>28.1896051147177</v>
      </c>
      <c r="Q1740" s="371">
        <f t="shared" si="509"/>
        <v>-81.958360154185641</v>
      </c>
      <c r="R1740" s="12">
        <f t="shared" si="510"/>
        <v>98.041639845814359</v>
      </c>
      <c r="S1740" s="57">
        <f t="shared" si="511"/>
        <v>0.62177967692610414</v>
      </c>
      <c r="T1740" s="12">
        <f t="shared" si="494"/>
        <v>28.1896051147177</v>
      </c>
    </row>
    <row r="1741" spans="1:20" x14ac:dyDescent="0.3">
      <c r="A1741" s="57">
        <f t="shared" si="495"/>
        <v>3921.6026067003545</v>
      </c>
      <c r="B1741" s="12">
        <f t="shared" si="512"/>
        <v>624.14243969842335</v>
      </c>
      <c r="C1741" s="57" t="str">
        <f t="shared" si="496"/>
        <v>3.59138926102871-25.3261643772634i</v>
      </c>
      <c r="D1741" s="57" t="str">
        <f t="shared" si="497"/>
        <v>3.4708231165129-17.0058075964095i</v>
      </c>
      <c r="E1741" s="57" t="str">
        <f t="shared" si="498"/>
        <v>162.475944717226+0.372962481784286i</v>
      </c>
      <c r="F1741" s="57" t="str">
        <f t="shared" si="499"/>
        <v>3.07957423274931-319.07036227961i</v>
      </c>
      <c r="G1741" s="57" t="str">
        <f t="shared" si="500"/>
        <v>0.999998263779156-0.00131765618810521i</v>
      </c>
      <c r="H1741" s="57" t="str">
        <f t="shared" si="501"/>
        <v>552.210619719181-7.39857425903608i</v>
      </c>
      <c r="I1741" s="57" t="str">
        <f t="shared" si="502"/>
        <v>-4.469154061667-1193.0760268453i</v>
      </c>
      <c r="K1741" s="57" t="str">
        <f t="shared" si="503"/>
        <v>0.00905289111957442-0.000568910499335511i</v>
      </c>
      <c r="L1741" s="57" t="str">
        <f t="shared" si="504"/>
        <v>0.00075-1.06249079382689i</v>
      </c>
      <c r="M1741" s="57" t="str">
        <f t="shared" si="505"/>
        <v>0.00075-0.167409263733229i</v>
      </c>
      <c r="N1741" s="57">
        <f t="shared" si="506"/>
        <v>98.071043762629046</v>
      </c>
      <c r="O1741" s="57">
        <f t="shared" si="507"/>
        <v>28.1578533588436</v>
      </c>
      <c r="P1741" s="371">
        <f t="shared" si="508"/>
        <v>28.1578533588436</v>
      </c>
      <c r="Q1741" s="371">
        <f t="shared" si="509"/>
        <v>-81.928956237370954</v>
      </c>
      <c r="R1741" s="12">
        <f t="shared" si="510"/>
        <v>98.071043762629046</v>
      </c>
      <c r="S1741" s="57">
        <f t="shared" si="511"/>
        <v>0.62414243969842331</v>
      </c>
      <c r="T1741" s="12">
        <f t="shared" si="494"/>
        <v>28.1578533588436</v>
      </c>
    </row>
    <row r="1742" spans="1:20" x14ac:dyDescent="0.3">
      <c r="A1742" s="57">
        <f t="shared" si="495"/>
        <v>3936.5046966058162</v>
      </c>
      <c r="B1742" s="12">
        <f t="shared" si="512"/>
        <v>626.51418096927739</v>
      </c>
      <c r="C1742" s="57" t="str">
        <f t="shared" si="496"/>
        <v>3.59128124061291-25.2319314706664i</v>
      </c>
      <c r="D1742" s="57" t="str">
        <f t="shared" si="497"/>
        <v>3.47082303871773-16.9414753332009i</v>
      </c>
      <c r="E1742" s="57" t="str">
        <f t="shared" si="498"/>
        <v>162.475993830813+0.374383563238349i</v>
      </c>
      <c r="F1742" s="57" t="str">
        <f t="shared" si="499"/>
        <v>3.07957419203628-317.862515618287i</v>
      </c>
      <c r="G1742" s="57" t="str">
        <f t="shared" si="500"/>
        <v>0.999998250558829-0.00132266326413393i</v>
      </c>
      <c r="H1742" s="57" t="str">
        <f t="shared" si="501"/>
        <v>552.227406463194-7.42833075235195i</v>
      </c>
      <c r="I1742" s="57" t="str">
        <f t="shared" si="502"/>
        <v>-4.47233929120914-1188.59694678364i</v>
      </c>
      <c r="K1742" s="57" t="str">
        <f t="shared" si="503"/>
        <v>0.00905260293175985-0.000571053020350728i</v>
      </c>
      <c r="L1742" s="57" t="str">
        <f t="shared" si="504"/>
        <v>0.00075-1.05846861309712i</v>
      </c>
      <c r="M1742" s="57" t="str">
        <f t="shared" si="505"/>
        <v>0.00075-0.166775516769505i</v>
      </c>
      <c r="N1742" s="57">
        <f t="shared" si="506"/>
        <v>98.100546652885583</v>
      </c>
      <c r="O1742" s="57">
        <f t="shared" si="507"/>
        <v>28.126110270343872</v>
      </c>
      <c r="P1742" s="371">
        <f t="shared" si="508"/>
        <v>28.126110270343872</v>
      </c>
      <c r="Q1742" s="371">
        <f t="shared" si="509"/>
        <v>-81.899453347114417</v>
      </c>
      <c r="R1742" s="12">
        <f t="shared" si="510"/>
        <v>98.100546652885583</v>
      </c>
      <c r="S1742" s="57">
        <f t="shared" si="511"/>
        <v>0.62651418096927736</v>
      </c>
      <c r="T1742" s="12">
        <f t="shared" si="494"/>
        <v>28.126110270343872</v>
      </c>
    </row>
    <row r="1743" spans="1:20" x14ac:dyDescent="0.3">
      <c r="A1743" s="57">
        <f t="shared" si="495"/>
        <v>3951.4634144529182</v>
      </c>
      <c r="B1743" s="12">
        <f t="shared" si="512"/>
        <v>628.89493485696062</v>
      </c>
      <c r="C1743" s="57" t="str">
        <f t="shared" si="496"/>
        <v>3.59117240526407-25.138061422828i</v>
      </c>
      <c r="D1743" s="57" t="str">
        <f t="shared" si="497"/>
        <v>3.47082296033024-16.8773867788006i</v>
      </c>
      <c r="E1743" s="57" t="str">
        <f t="shared" si="498"/>
        <v>162.476043323272+0.375810088223419i</v>
      </c>
      <c r="F1743" s="57" t="str">
        <f t="shared" si="499"/>
        <v>3.07957415101322-316.659241515964i</v>
      </c>
      <c r="G1743" s="57" t="str">
        <f t="shared" si="500"/>
        <v>0.999998237237838-0.00132768936685148i</v>
      </c>
      <c r="H1743" s="57" t="str">
        <f t="shared" si="501"/>
        <v>552.244320317937-7.4582191812824i</v>
      </c>
      <c r="I1743" s="57" t="str">
        <f t="shared" si="502"/>
        <v>-4.47554894424033-1184.13496409379i</v>
      </c>
      <c r="K1743" s="57" t="str">
        <f t="shared" si="503"/>
        <v>0.00905231256930532-0.000573203462974019i</v>
      </c>
      <c r="L1743" s="57" t="str">
        <f t="shared" si="504"/>
        <v>0.00075-1.05446165879371i</v>
      </c>
      <c r="M1743" s="57" t="str">
        <f t="shared" si="505"/>
        <v>0.00075-0.16614416892758i</v>
      </c>
      <c r="N1743" s="57">
        <f t="shared" si="506"/>
        <v>98.130148754918437</v>
      </c>
      <c r="O1743" s="57">
        <f t="shared" si="507"/>
        <v>28.094375909214904</v>
      </c>
      <c r="P1743" s="371">
        <f t="shared" si="508"/>
        <v>28.094375909214904</v>
      </c>
      <c r="Q1743" s="371">
        <f t="shared" si="509"/>
        <v>-81.869851245081563</v>
      </c>
      <c r="R1743" s="12">
        <f t="shared" si="510"/>
        <v>98.130148754918437</v>
      </c>
      <c r="S1743" s="57">
        <f t="shared" si="511"/>
        <v>0.62889493485696057</v>
      </c>
      <c r="T1743" s="12">
        <f t="shared" si="494"/>
        <v>28.094375909214904</v>
      </c>
    </row>
    <row r="1744" spans="1:20" x14ac:dyDescent="0.3">
      <c r="A1744" s="57">
        <f t="shared" si="495"/>
        <v>3966.4789754278395</v>
      </c>
      <c r="B1744" s="12">
        <f t="shared" si="512"/>
        <v>631.28473560941711</v>
      </c>
      <c r="C1744" s="57" t="str">
        <f t="shared" si="496"/>
        <v>3.59106274889209-25.0445528821375i</v>
      </c>
      <c r="D1744" s="57" t="str">
        <f t="shared" si="497"/>
        <v>3.47082288134589-16.8135410112732i</v>
      </c>
      <c r="E1744" s="57" t="str">
        <f t="shared" si="498"/>
        <v>162.476093197567+0.377242077915379i</v>
      </c>
      <c r="F1744" s="57" t="str">
        <f t="shared" si="499"/>
        <v>3.07957410967782-315.460522663141i</v>
      </c>
      <c r="G1744" s="57" t="str">
        <f t="shared" si="500"/>
        <v>0.999998223815415-0.00133273456855695i</v>
      </c>
      <c r="H1744" s="57" t="str">
        <f t="shared" si="501"/>
        <v>552.261362240201-7.48824026438382i</v>
      </c>
      <c r="I1744" s="57" t="str">
        <f t="shared" si="502"/>
        <v>-4.47878320931208-1179.69001457681i</v>
      </c>
      <c r="K1744" s="57" t="str">
        <f t="shared" si="503"/>
        <v>0.009052020015952-0.000575361854815603i</v>
      </c>
      <c r="L1744" s="57" t="str">
        <f t="shared" si="504"/>
        <v>0.00075-1.05046987327526i</v>
      </c>
      <c r="M1744" s="57" t="str">
        <f t="shared" si="505"/>
        <v>0.00075-0.165515211125304i</v>
      </c>
      <c r="N1744" s="57">
        <f t="shared" si="506"/>
        <v>98.159850306541529</v>
      </c>
      <c r="O1744" s="57">
        <f t="shared" si="507"/>
        <v>28.062650335824024</v>
      </c>
      <c r="P1744" s="371">
        <f t="shared" si="508"/>
        <v>28.062650335824024</v>
      </c>
      <c r="Q1744" s="371">
        <f t="shared" si="509"/>
        <v>-81.840149693458471</v>
      </c>
      <c r="R1744" s="12">
        <f t="shared" si="510"/>
        <v>98.159850306541529</v>
      </c>
      <c r="S1744" s="57">
        <f t="shared" si="511"/>
        <v>0.63128473560941711</v>
      </c>
      <c r="T1744" s="12">
        <f t="shared" si="494"/>
        <v>28.062650335824024</v>
      </c>
    </row>
    <row r="1745" spans="1:20" x14ac:dyDescent="0.3">
      <c r="A1745" s="57">
        <f t="shared" si="495"/>
        <v>3981.5515955344654</v>
      </c>
      <c r="B1745" s="12">
        <f t="shared" si="512"/>
        <v>633.68361760473294</v>
      </c>
      <c r="C1745" s="57" t="str">
        <f t="shared" si="496"/>
        <v>3.59095226536196-24.9514045021693i</v>
      </c>
      <c r="D1745" s="57" t="str">
        <f t="shared" si="497"/>
        <v>3.47082280176008-16.7499371121758i</v>
      </c>
      <c r="E1745" s="57" t="str">
        <f t="shared" si="498"/>
        <v>162.476143456674+0.378679553576027i</v>
      </c>
      <c r="F1745" s="57" t="str">
        <f t="shared" si="499"/>
        <v>3.07957406802763-314.266341815843i</v>
      </c>
      <c r="G1745" s="57" t="str">
        <f t="shared" si="500"/>
        <v>0.999998210290788-0.00133779894182421i</v>
      </c>
      <c r="H1745" s="57" t="str">
        <f t="shared" si="501"/>
        <v>552.278533193881-7.51839472545347i</v>
      </c>
      <c r="I1745" s="57" t="str">
        <f t="shared" si="502"/>
        <v>-4.4820422764488-1175.26203427866i</v>
      </c>
      <c r="K1745" s="57" t="str">
        <f t="shared" si="503"/>
        <v>0.00905172525532191-0.000577528223562598i</v>
      </c>
      <c r="L1745" s="57" t="str">
        <f t="shared" si="504"/>
        <v>0.00075-1.04649319911861i</v>
      </c>
      <c r="M1745" s="57" t="str">
        <f t="shared" si="505"/>
        <v>0.00075-0.164888634314907i</v>
      </c>
      <c r="N1745" s="57">
        <f t="shared" si="506"/>
        <v>98.18965154503249</v>
      </c>
      <c r="O1745" s="57">
        <f t="shared" si="507"/>
        <v>28.030933610910651</v>
      </c>
      <c r="P1745" s="371">
        <f t="shared" si="508"/>
        <v>28.030933610910651</v>
      </c>
      <c r="Q1745" s="371">
        <f t="shared" si="509"/>
        <v>-81.81034845496751</v>
      </c>
      <c r="R1745" s="12">
        <f t="shared" si="510"/>
        <v>98.18965154503249</v>
      </c>
      <c r="S1745" s="57">
        <f t="shared" si="511"/>
        <v>0.63368361760473291</v>
      </c>
      <c r="T1745" s="12">
        <f t="shared" si="494"/>
        <v>28.030933610910651</v>
      </c>
    </row>
    <row r="1746" spans="1:20" x14ac:dyDescent="0.3">
      <c r="A1746" s="57">
        <f t="shared" si="495"/>
        <v>3996.6814915974965</v>
      </c>
      <c r="B1746" s="12">
        <f t="shared" si="512"/>
        <v>636.09161535163094</v>
      </c>
      <c r="C1746" s="57" t="str">
        <f t="shared" si="496"/>
        <v>3.59084094849414-24.858614941666i</v>
      </c>
      <c r="D1746" s="57" t="str">
        <f t="shared" si="497"/>
        <v>3.47082272156831-16.6865741665451i</v>
      </c>
      <c r="E1746" s="57" t="str">
        <f t="shared" si="498"/>
        <v>162.476194103607+0.380122536553559i</v>
      </c>
      <c r="F1746" s="57" t="str">
        <f t="shared" si="499"/>
        <v>3.07957402606032-313.076681795377i</v>
      </c>
      <c r="G1746" s="57" t="str">
        <f t="shared" si="500"/>
        <v>0.999998196663179-0.00134288255950283i</v>
      </c>
      <c r="H1746" s="57" t="str">
        <f t="shared" si="501"/>
        <v>552.295834150056-7.54868329358232i</v>
      </c>
      <c r="I1746" s="57" t="str">
        <f t="shared" si="502"/>
        <v>-4.4853263371661-1170.85095948926i</v>
      </c>
      <c r="K1746" s="57" t="str">
        <f t="shared" si="503"/>
        <v>0.00905142827091666-0.000579702596978952i</v>
      </c>
      <c r="L1746" s="57" t="str">
        <f t="shared" si="504"/>
        <v>0.00075-1.04253157911796i</v>
      </c>
      <c r="M1746" s="57" t="str">
        <f t="shared" si="505"/>
        <v>0.00075-0.164264429482872i</v>
      </c>
      <c r="N1746" s="57">
        <f t="shared" si="506"/>
        <v>98.219552707117572</v>
      </c>
      <c r="O1746" s="57">
        <f t="shared" si="507"/>
        <v>27.999225795588842</v>
      </c>
      <c r="P1746" s="371">
        <f t="shared" si="508"/>
        <v>27.999225795588842</v>
      </c>
      <c r="Q1746" s="371">
        <f t="shared" si="509"/>
        <v>-81.780447292882428</v>
      </c>
      <c r="R1746" s="12">
        <f t="shared" si="510"/>
        <v>98.219552707117572</v>
      </c>
      <c r="S1746" s="57">
        <f t="shared" si="511"/>
        <v>0.63609161535163095</v>
      </c>
      <c r="T1746" s="12">
        <f t="shared" si="494"/>
        <v>27.999225795588842</v>
      </c>
    </row>
    <row r="1747" spans="1:20" x14ac:dyDescent="0.3">
      <c r="A1747" s="57">
        <f t="shared" si="495"/>
        <v>4011.8688812655669</v>
      </c>
      <c r="B1747" s="12">
        <f t="shared" si="512"/>
        <v>638.50876348996712</v>
      </c>
      <c r="C1747" s="57" t="str">
        <f t="shared" si="496"/>
        <v>3.5907287920635-24.7661828645162i</v>
      </c>
      <c r="D1747" s="57" t="str">
        <f t="shared" si="497"/>
        <v>3.4708226407659-16.6234512628837i</v>
      </c>
      <c r="E1747" s="57" t="str">
        <f t="shared" si="498"/>
        <v>162.476245141392+0.381571048282869i</v>
      </c>
      <c r="F1747" s="57" t="str">
        <f t="shared" si="499"/>
        <v>3.07957398377345-311.891525488087i</v>
      </c>
      <c r="G1747" s="57" t="str">
        <f t="shared" si="500"/>
        <v>0.999998182931804-0.00134798549471921i</v>
      </c>
      <c r="H1747" s="57" t="str">
        <f t="shared" si="501"/>
        <v>552.313266086992-7.57910670319953i</v>
      </c>
      <c r="I1747" s="57" t="str">
        <f t="shared" si="502"/>
        <v>-4.4886355844737-1166.45672674157i</v>
      </c>
      <c r="K1747" s="57" t="str">
        <f t="shared" si="503"/>
        <v>0.00905112904611726-0.00058188500290549i</v>
      </c>
      <c r="L1747" s="57" t="str">
        <f t="shared" si="504"/>
        <v>0.00075-1.03858495628408i</v>
      </c>
      <c r="M1747" s="57" t="str">
        <f t="shared" si="505"/>
        <v>0.00075-0.163642587649803i</v>
      </c>
      <c r="N1747" s="57">
        <f t="shared" si="506"/>
        <v>98.249554028954918</v>
      </c>
      <c r="O1747" s="57">
        <f t="shared" si="507"/>
        <v>27.967526951347956</v>
      </c>
      <c r="P1747" s="371">
        <f t="shared" si="508"/>
        <v>27.967526951347956</v>
      </c>
      <c r="Q1747" s="371">
        <f t="shared" si="509"/>
        <v>-81.750445971045082</v>
      </c>
      <c r="R1747" s="12">
        <f t="shared" si="510"/>
        <v>98.249554028954918</v>
      </c>
      <c r="S1747" s="57">
        <f t="shared" si="511"/>
        <v>0.6385087634899671</v>
      </c>
      <c r="T1747" s="12">
        <f t="shared" si="494"/>
        <v>27.967526951347956</v>
      </c>
    </row>
    <row r="1748" spans="1:20" x14ac:dyDescent="0.3">
      <c r="A1748" s="57">
        <f t="shared" si="495"/>
        <v>4027.1139830143766</v>
      </c>
      <c r="B1748" s="12">
        <f t="shared" si="512"/>
        <v>640.93509679122906</v>
      </c>
      <c r="C1748" s="57" t="str">
        <f t="shared" si="496"/>
        <v>3.5906157897995-24.6741069397369i</v>
      </c>
      <c r="D1748" s="57" t="str">
        <f t="shared" si="497"/>
        <v>3.47082255934823-16.5605674931474i</v>
      </c>
      <c r="E1748" s="57" t="str">
        <f t="shared" si="498"/>
        <v>162.476296573086+0.383025110285992i</v>
      </c>
      <c r="F1748" s="57" t="str">
        <f t="shared" si="499"/>
        <v>3.07957394116461-310.710855845098i</v>
      </c>
      <c r="G1748" s="57" t="str">
        <f t="shared" si="500"/>
        <v>0.999998169095873-0.0013531078208776i</v>
      </c>
      <c r="H1748" s="57" t="str">
        <f t="shared" si="501"/>
        <v>552.330829990238-7.60966569412619i</v>
      </c>
      <c r="I1748" s="57" t="str">
        <f t="shared" si="502"/>
        <v>-4.49197021289293-1162.07927281068i</v>
      </c>
      <c r="K1748" s="57" t="str">
        <f t="shared" si="503"/>
        <v>0.00905082756418274-0.000584075469259839i</v>
      </c>
      <c r="L1748" s="57" t="str">
        <f t="shared" si="504"/>
        <v>0.00075-1.03465327384348i</v>
      </c>
      <c r="M1748" s="57" t="str">
        <f t="shared" si="505"/>
        <v>0.00075-0.163023099870296i</v>
      </c>
      <c r="N1748" s="57">
        <f t="shared" si="506"/>
        <v>98.279655746119033</v>
      </c>
      <c r="O1748" s="57">
        <f t="shared" si="507"/>
        <v>27.935837140054932</v>
      </c>
      <c r="P1748" s="371">
        <f t="shared" si="508"/>
        <v>27.935837140054932</v>
      </c>
      <c r="Q1748" s="371">
        <f t="shared" si="509"/>
        <v>-81.720344253880967</v>
      </c>
      <c r="R1748" s="12">
        <f t="shared" si="510"/>
        <v>98.279655746119033</v>
      </c>
      <c r="S1748" s="57">
        <f t="shared" si="511"/>
        <v>0.64093509679122906</v>
      </c>
      <c r="T1748" s="12">
        <f t="shared" si="494"/>
        <v>27.935837140054932</v>
      </c>
    </row>
    <row r="1749" spans="1:20" x14ac:dyDescent="0.3">
      <c r="A1749" s="57">
        <f t="shared" si="495"/>
        <v>4042.4170161498314</v>
      </c>
      <c r="B1749" s="12">
        <f t="shared" si="512"/>
        <v>643.37065015903579</v>
      </c>
      <c r="C1749" s="57" t="str">
        <f t="shared" si="496"/>
        <v>3.59050193538565-24.5823858414535i</v>
      </c>
      <c r="D1749" s="57" t="str">
        <f t="shared" si="497"/>
        <v>3.47082247731063-16.4979219527322i</v>
      </c>
      <c r="E1749" s="57" t="str">
        <f t="shared" si="498"/>
        <v>162.476348401768+0.384484744172475i</v>
      </c>
      <c r="F1749" s="57" t="str">
        <f t="shared" si="499"/>
        <v>3.07957389823132-309.534655882084i</v>
      </c>
      <c r="G1749" s="57" t="str">
        <f t="shared" si="500"/>
        <v>0.999998155154589-0.00135824961166115i</v>
      </c>
      <c r="H1749" s="57" t="str">
        <f t="shared" si="501"/>
        <v>552.348526852662-7.64036101162601i</v>
      </c>
      <c r="I1749" s="57" t="str">
        <f t="shared" si="502"/>
        <v>-4.49533041847014-1157.71853471292i</v>
      </c>
      <c r="K1749" s="57" t="str">
        <f t="shared" si="503"/>
        <v>0.00905052380824941-0.000586274024036402i</v>
      </c>
      <c r="L1749" s="57" t="str">
        <f t="shared" si="504"/>
        <v>0.00075-1.03073647523757i</v>
      </c>
      <c r="M1749" s="57" t="str">
        <f t="shared" si="505"/>
        <v>0.00075-0.162405957232811i</v>
      </c>
      <c r="N1749" s="57">
        <f t="shared" si="506"/>
        <v>98.30985809358414</v>
      </c>
      <c r="O1749" s="57">
        <f t="shared" si="507"/>
        <v>27.904156423955619</v>
      </c>
      <c r="P1749" s="371">
        <f t="shared" si="508"/>
        <v>27.904156423955619</v>
      </c>
      <c r="Q1749" s="371">
        <f t="shared" si="509"/>
        <v>-81.69014190641586</v>
      </c>
      <c r="R1749" s="12">
        <f t="shared" si="510"/>
        <v>98.30985809358414</v>
      </c>
      <c r="S1749" s="57">
        <f t="shared" si="511"/>
        <v>0.64337065015903583</v>
      </c>
      <c r="T1749" s="12">
        <f t="shared" si="494"/>
        <v>27.904156423955619</v>
      </c>
    </row>
    <row r="1750" spans="1:20" x14ac:dyDescent="0.3">
      <c r="A1750" s="57">
        <f t="shared" si="495"/>
        <v>4057.7782008112008</v>
      </c>
      <c r="B1750" s="12">
        <f t="shared" si="512"/>
        <v>645.81545862964015</v>
      </c>
      <c r="C1750" s="57" t="str">
        <f t="shared" si="496"/>
        <v>3.59038722245925-24.491018248881i</v>
      </c>
      <c r="D1750" s="57" t="str">
        <f t="shared" si="497"/>
        <v>3.47082239464836-16.4355137404608i</v>
      </c>
      <c r="E1750" s="57" t="str">
        <f t="shared" si="498"/>
        <v>162.476400630541+0.385949971639777i</v>
      </c>
      <c r="F1750" s="57" t="str">
        <f t="shared" si="499"/>
        <v>3.07957385497112-308.362908679012i</v>
      </c>
      <c r="G1750" s="57" t="str">
        <f t="shared" si="500"/>
        <v>0.99999814110715-0.001363410941033i</v>
      </c>
      <c r="H1750" s="57" t="str">
        <f t="shared" si="501"/>
        <v>552.366357674484-7.67119340645334i</v>
      </c>
      <c r="I1750" s="57" t="str">
        <f t="shared" si="502"/>
        <v>-4.49871639878145-1153.37444970488i</v>
      </c>
      <c r="K1750" s="57" t="str">
        <f t="shared" si="503"/>
        <v>0.00905021776133036-0.000588480695306364i</v>
      </c>
      <c r="L1750" s="57" t="str">
        <f t="shared" si="504"/>
        <v>0.00075-1.02683450412191i</v>
      </c>
      <c r="M1750" s="57" t="str">
        <f t="shared" si="505"/>
        <v>0.00075-0.161791150859545i</v>
      </c>
      <c r="N1750" s="57">
        <f t="shared" si="506"/>
        <v>98.340161305707724</v>
      </c>
      <c r="O1750" s="57">
        <f t="shared" si="507"/>
        <v>27.872484865676572</v>
      </c>
      <c r="P1750" s="371">
        <f t="shared" si="508"/>
        <v>27.872484865676572</v>
      </c>
      <c r="Q1750" s="371">
        <f t="shared" si="509"/>
        <v>-81.659838694292276</v>
      </c>
      <c r="R1750" s="12">
        <f t="shared" si="510"/>
        <v>98.340161305707724</v>
      </c>
      <c r="S1750" s="57">
        <f t="shared" si="511"/>
        <v>0.64581545862964018</v>
      </c>
      <c r="T1750" s="12">
        <f t="shared" si="494"/>
        <v>27.872484865676572</v>
      </c>
    </row>
    <row r="1751" spans="1:20" x14ac:dyDescent="0.3">
      <c r="A1751" s="57">
        <f t="shared" si="495"/>
        <v>4073.1977579742838</v>
      </c>
      <c r="B1751" s="12">
        <f t="shared" si="512"/>
        <v>648.26955737243281</v>
      </c>
      <c r="C1751" s="57" t="str">
        <f t="shared" si="496"/>
        <v>3.59027164461108-24.4000028463043i</v>
      </c>
      <c r="D1751" s="57" t="str">
        <f t="shared" si="497"/>
        <v>3.47082231135667-16.3733419585701i</v>
      </c>
      <c r="E1751" s="57" t="str">
        <f t="shared" si="498"/>
        <v>162.476453262538+0.387420814473704i</v>
      </c>
      <c r="F1751" s="57" t="str">
        <f t="shared" si="499"/>
        <v>3.07957381138152-307.195597379905i</v>
      </c>
      <c r="G1751" s="57" t="str">
        <f t="shared" si="500"/>
        <v>0.999998126952749-0.00136859188323729i</v>
      </c>
      <c r="H1751" s="57" t="str">
        <f t="shared" si="501"/>
        <v>552.384323463379-7.70216363491119i</v>
      </c>
      <c r="I1751" s="57" t="str">
        <f t="shared" si="502"/>
        <v>-4.50212835295749-1149.0469552826i</v>
      </c>
      <c r="K1751" s="57" t="str">
        <f t="shared" si="503"/>
        <v>0.00904990940631383-0.000590695511217577i</v>
      </c>
      <c r="L1751" s="57" t="str">
        <f t="shared" si="504"/>
        <v>0.00075-1.02294730436532i</v>
      </c>
      <c r="M1751" s="57" t="str">
        <f t="shared" si="505"/>
        <v>0.00075-0.161178671906301i</v>
      </c>
      <c r="N1751" s="57">
        <f t="shared" si="506"/>
        <v>98.370565616214094</v>
      </c>
      <c r="O1751" s="57">
        <f t="shared" si="507"/>
        <v>27.840822528226489</v>
      </c>
      <c r="P1751" s="371">
        <f t="shared" si="508"/>
        <v>27.840822528226489</v>
      </c>
      <c r="Q1751" s="371">
        <f t="shared" si="509"/>
        <v>-81.629434383785906</v>
      </c>
      <c r="R1751" s="12">
        <f t="shared" si="510"/>
        <v>98.370565616214094</v>
      </c>
      <c r="S1751" s="57">
        <f t="shared" si="511"/>
        <v>0.64826955737243286</v>
      </c>
      <c r="T1751" s="12">
        <f t="shared" si="494"/>
        <v>27.840822528226489</v>
      </c>
    </row>
    <row r="1752" spans="1:20" x14ac:dyDescent="0.3">
      <c r="A1752" s="57">
        <f t="shared" si="495"/>
        <v>4088.6759094545864</v>
      </c>
      <c r="B1752" s="12">
        <f t="shared" si="512"/>
        <v>650.73298169044813</v>
      </c>
      <c r="C1752" s="57" t="str">
        <f t="shared" si="496"/>
        <v>3.59015519538499-24.3093383230592i</v>
      </c>
      <c r="D1752" s="57" t="str">
        <f t="shared" si="497"/>
        <v>3.47082222743076-16.3114057126981i</v>
      </c>
      <c r="E1752" s="57" t="str">
        <f t="shared" si="498"/>
        <v>162.47650630091+0.388897294548717i</v>
      </c>
      <c r="F1752" s="57" t="str">
        <f t="shared" si="499"/>
        <v>3.07957376746001-306.032705192598i</v>
      </c>
      <c r="G1752" s="57" t="str">
        <f t="shared" si="500"/>
        <v>0.99999811269057-0.00137379251280028i</v>
      </c>
      <c r="H1752" s="57" t="str">
        <f t="shared" si="501"/>
        <v>552.402425234471-7.73327245889625i</v>
      </c>
      <c r="I1752" s="57" t="str">
        <f t="shared" si="502"/>
        <v>-4.50556648168141-1144.73598918061i</v>
      </c>
      <c r="K1752" s="57" t="str">
        <f t="shared" si="503"/>
        <v>0.00904959872596326-0.000592918499994612i</v>
      </c>
      <c r="L1752" s="57" t="str">
        <f t="shared" si="504"/>
        <v>0.00075-1.01907482004913i</v>
      </c>
      <c r="M1752" s="57" t="str">
        <f t="shared" si="505"/>
        <v>0.00075-0.160568511562364i</v>
      </c>
      <c r="N1752" s="57">
        <f t="shared" si="506"/>
        <v>98.401071258177325</v>
      </c>
      <c r="O1752" s="57">
        <f t="shared" si="507"/>
        <v>27.809169474997827</v>
      </c>
      <c r="P1752" s="371">
        <f t="shared" si="508"/>
        <v>27.809169474997827</v>
      </c>
      <c r="Q1752" s="371">
        <f t="shared" si="509"/>
        <v>-81.598928741822675</v>
      </c>
      <c r="R1752" s="12">
        <f t="shared" si="510"/>
        <v>98.401071258177325</v>
      </c>
      <c r="S1752" s="57">
        <f t="shared" si="511"/>
        <v>0.65073298169044813</v>
      </c>
      <c r="T1752" s="12">
        <f t="shared" si="494"/>
        <v>27.809169474997827</v>
      </c>
    </row>
    <row r="1753" spans="1:20" x14ac:dyDescent="0.3">
      <c r="A1753" s="57">
        <f t="shared" si="495"/>
        <v>4104.2128779105133</v>
      </c>
      <c r="B1753" s="12">
        <f t="shared" si="512"/>
        <v>653.2057670208718</v>
      </c>
      <c r="C1753" s="57" t="str">
        <f t="shared" si="496"/>
        <v>3.59003786827765-24.2190233735139i</v>
      </c>
      <c r="D1753" s="57" t="str">
        <f t="shared" si="497"/>
        <v>3.4708221428658-16.2497041118712i</v>
      </c>
      <c r="E1753" s="57" t="str">
        <f t="shared" si="498"/>
        <v>162.476559748837+0.390379433828444i</v>
      </c>
      <c r="F1753" s="57" t="str">
        <f t="shared" si="499"/>
        <v>3.07957372320405-304.874215388498i</v>
      </c>
      <c r="G1753" s="57" t="str">
        <f t="shared" si="500"/>
        <v>0.999998098319793-0.0013790129045314i</v>
      </c>
      <c r="H1753" s="57" t="str">
        <f t="shared" si="501"/>
        <v>552.42066401043-7.76452064595694i</v>
      </c>
      <c r="I1753" s="57" t="str">
        <f t="shared" si="502"/>
        <v>-4.50903098721125-1140.44148937104i</v>
      </c>
      <c r="K1753" s="57" t="str">
        <f t="shared" si="503"/>
        <v>0.00904928570291573-0.000595149689938654i</v>
      </c>
      <c r="L1753" s="57" t="str">
        <f t="shared" si="504"/>
        <v>0.00075-1.01521699546636i</v>
      </c>
      <c r="M1753" s="57" t="str">
        <f t="shared" si="505"/>
        <v>0.00075-0.159960661050372i</v>
      </c>
      <c r="N1753" s="57">
        <f t="shared" si="506"/>
        <v>98.431678464004236</v>
      </c>
      <c r="O1753" s="57">
        <f t="shared" si="507"/>
        <v>27.777525769768609</v>
      </c>
      <c r="P1753" s="371">
        <f t="shared" si="508"/>
        <v>27.777525769768609</v>
      </c>
      <c r="Q1753" s="371">
        <f t="shared" si="509"/>
        <v>-81.568321535995764</v>
      </c>
      <c r="R1753" s="12">
        <f t="shared" si="510"/>
        <v>98.431678464004236</v>
      </c>
      <c r="S1753" s="57">
        <f t="shared" si="511"/>
        <v>0.65320576702087185</v>
      </c>
      <c r="T1753" s="12">
        <f t="shared" si="494"/>
        <v>27.777525769768609</v>
      </c>
    </row>
    <row r="1754" spans="1:20" x14ac:dyDescent="0.3">
      <c r="A1754" s="57">
        <f t="shared" si="495"/>
        <v>4119.8088868465738</v>
      </c>
      <c r="B1754" s="12">
        <f t="shared" si="512"/>
        <v>655.68794893555116</v>
      </c>
      <c r="C1754" s="57" t="str">
        <f t="shared" si="496"/>
        <v>3.58991965673823-24.1290566970491i</v>
      </c>
      <c r="D1754" s="57" t="str">
        <f t="shared" si="497"/>
        <v>3.47082205765693-16.188236268491i</v>
      </c>
      <c r="E1754" s="57" t="str">
        <f t="shared" si="498"/>
        <v>162.476613609524+0.391867254366024i</v>
      </c>
      <c r="F1754" s="57" t="str">
        <f t="shared" si="499"/>
        <v>3.07957367861111-303.720111302339i</v>
      </c>
      <c r="G1754" s="57" t="str">
        <f t="shared" si="500"/>
        <v>0.999998083839591-0.00138425313352432i</v>
      </c>
      <c r="H1754" s="57" t="str">
        <f t="shared" si="501"/>
        <v>552.439040821518-7.79590896934805i</v>
      </c>
      <c r="I1754" s="57" t="str">
        <f t="shared" si="502"/>
        <v>-4.5125220733945-1136.16339406275i</v>
      </c>
      <c r="K1754" s="57" t="str">
        <f t="shared" si="503"/>
        <v>0.00904897031968118-0.000597389109427431i</v>
      </c>
      <c r="L1754" s="57" t="str">
        <f t="shared" si="504"/>
        <v>0.00075-1.0113737751209i</v>
      </c>
      <c r="M1754" s="57" t="str">
        <f t="shared" si="505"/>
        <v>0.00075-0.159355111626193i</v>
      </c>
      <c r="N1754" s="57">
        <f t="shared" si="506"/>
        <v>98.462387465417592</v>
      </c>
      <c r="O1754" s="57">
        <f t="shared" si="507"/>
        <v>27.74589147670369</v>
      </c>
      <c r="P1754" s="371">
        <f t="shared" si="508"/>
        <v>27.74589147670369</v>
      </c>
      <c r="Q1754" s="371">
        <f t="shared" si="509"/>
        <v>-81.537612534582408</v>
      </c>
      <c r="R1754" s="12">
        <f t="shared" si="510"/>
        <v>98.462387465417592</v>
      </c>
      <c r="S1754" s="57">
        <f t="shared" si="511"/>
        <v>0.65568794893555116</v>
      </c>
      <c r="T1754" s="12">
        <f t="shared" si="494"/>
        <v>27.74589147670369</v>
      </c>
    </row>
    <row r="1755" spans="1:20" x14ac:dyDescent="0.3">
      <c r="A1755" s="57">
        <f t="shared" si="495"/>
        <v>4135.4641606165906</v>
      </c>
      <c r="B1755" s="12">
        <f t="shared" si="512"/>
        <v>658.17956314150626</v>
      </c>
      <c r="C1755" s="57" t="str">
        <f t="shared" si="496"/>
        <v>3.58980055416806-24.0394369980405i</v>
      </c>
      <c r="D1755" s="57" t="str">
        <f t="shared" si="497"/>
        <v>3.47082197179926-16.127001298322i</v>
      </c>
      <c r="E1755" s="57" t="str">
        <f t="shared" si="498"/>
        <v>162.476667886203+0.393360778304501i</v>
      </c>
      <c r="F1755" s="57" t="str">
        <f t="shared" si="499"/>
        <v>3.07957363367861-302.570376331945i</v>
      </c>
      <c r="G1755" s="57" t="str">
        <f t="shared" si="500"/>
        <v>0.99999806924913-0.00138951327515803i</v>
      </c>
      <c r="H1755" s="57" t="str">
        <f t="shared" si="501"/>
        <v>552.457556705619-7.82743820807787i</v>
      </c>
      <c r="I1755" s="57" t="str">
        <f t="shared" si="502"/>
        <v>-4.51603994566725-1131.9016417004i</v>
      </c>
      <c r="K1755" s="57" t="str">
        <f t="shared" si="503"/>
        <v>0.00904865255864194-0.000599636786915263i</v>
      </c>
      <c r="L1755" s="57" t="str">
        <f t="shared" si="504"/>
        <v>0.00075-1.00754510372674i</v>
      </c>
      <c r="M1755" s="57" t="str">
        <f t="shared" si="505"/>
        <v>0.00075-0.158751854578793i</v>
      </c>
      <c r="N1755" s="57">
        <f t="shared" si="506"/>
        <v>98.493198493438229</v>
      </c>
      <c r="O1755" s="57">
        <f t="shared" si="507"/>
        <v>27.714266660356813</v>
      </c>
      <c r="P1755" s="371">
        <f t="shared" si="508"/>
        <v>27.714266660356813</v>
      </c>
      <c r="Q1755" s="371">
        <f t="shared" si="509"/>
        <v>-81.506801506561771</v>
      </c>
      <c r="R1755" s="12">
        <f t="shared" si="510"/>
        <v>98.493198493438229</v>
      </c>
      <c r="S1755" s="57">
        <f t="shared" si="511"/>
        <v>0.65817956314150627</v>
      </c>
      <c r="T1755" s="12">
        <f t="shared" si="494"/>
        <v>27.714266660356813</v>
      </c>
    </row>
    <row r="1756" spans="1:20" x14ac:dyDescent="0.3">
      <c r="A1756" s="57">
        <f t="shared" si="495"/>
        <v>4151.1789244269339</v>
      </c>
      <c r="B1756" s="12">
        <f t="shared" si="512"/>
        <v>660.680645481444</v>
      </c>
      <c r="C1756" s="57" t="str">
        <f t="shared" si="496"/>
        <v>3.58968055392017-23.9501629858381i</v>
      </c>
      <c r="D1756" s="57" t="str">
        <f t="shared" si="497"/>
        <v>3.47082188528783-16.0659983204785i</v>
      </c>
      <c r="E1756" s="57" t="str">
        <f t="shared" si="498"/>
        <v>162.476722582128+0.394860027877261i</v>
      </c>
      <c r="F1756" s="57" t="str">
        <f t="shared" si="499"/>
        <v>3.079573588404-301.424993937995i</v>
      </c>
      <c r="G1756" s="57" t="str">
        <f t="shared" si="500"/>
        <v>0.999998054547572-0.00139479340509795i</v>
      </c>
      <c r="H1756" s="57" t="str">
        <f t="shared" si="501"/>
        <v>552.476212708331-7.85910914697185i</v>
      </c>
      <c r="I1756" s="57" t="str">
        <f t="shared" si="502"/>
        <v>-4.51958481108457-1127.65617096362i</v>
      </c>
      <c r="K1756" s="57" t="str">
        <f t="shared" si="503"/>
        <v>0.00904833240205126-0.000601892750932878i</v>
      </c>
      <c r="L1756" s="57" t="str">
        <f t="shared" si="504"/>
        <v>0.00075-1.00373092620715i</v>
      </c>
      <c r="M1756" s="57" t="str">
        <f t="shared" si="505"/>
        <v>0.00075-0.158150881230119i</v>
      </c>
      <c r="N1756" s="57">
        <f t="shared" si="506"/>
        <v>98.524111778367853</v>
      </c>
      <c r="O1756" s="57">
        <f t="shared" si="507"/>
        <v>27.682651385671562</v>
      </c>
      <c r="P1756" s="371">
        <f t="shared" si="508"/>
        <v>27.682651385671562</v>
      </c>
      <c r="Q1756" s="371">
        <f t="shared" si="509"/>
        <v>-81.475888221632147</v>
      </c>
      <c r="R1756" s="12">
        <f t="shared" si="510"/>
        <v>98.524111778367853</v>
      </c>
      <c r="S1756" s="57">
        <f t="shared" si="511"/>
        <v>0.66068064548144401</v>
      </c>
      <c r="T1756" s="12">
        <f t="shared" si="494"/>
        <v>27.682651385671562</v>
      </c>
    </row>
    <row r="1757" spans="1:20" x14ac:dyDescent="0.3">
      <c r="A1757" s="57">
        <f t="shared" si="495"/>
        <v>4166.9534043397571</v>
      </c>
      <c r="B1757" s="12">
        <f t="shared" si="512"/>
        <v>663.19123193427356</v>
      </c>
      <c r="C1757" s="57" t="str">
        <f t="shared" si="496"/>
        <v>3.58955964929915-23.8612333747498i</v>
      </c>
      <c r="D1757" s="57" t="str">
        <f t="shared" si="497"/>
        <v>3.47082179811764-16.0052264574122i</v>
      </c>
      <c r="E1757" s="57" t="str">
        <f t="shared" si="498"/>
        <v>162.476777700583+0.396365025408454i</v>
      </c>
      <c r="F1757" s="57" t="str">
        <f t="shared" si="499"/>
        <v>3.07957354278466-300.283947643777i</v>
      </c>
      <c r="G1757" s="57" t="str">
        <f t="shared" si="500"/>
        <v>0.999998039734071-0.001400093599297i</v>
      </c>
      <c r="H1757" s="57" t="str">
        <f t="shared" si="501"/>
        <v>552.495009882981-7.89092257671932i</v>
      </c>
      <c r="I1757" s="57" t="str">
        <f t="shared" si="502"/>
        <v>-4.52315687831652-1123.42692076603i</v>
      </c>
      <c r="K1757" s="57" t="str">
        <f t="shared" si="503"/>
        <v>0.009048009832033-0.000604157030087476i</v>
      </c>
      <c r="L1757" s="57" t="str">
        <f t="shared" si="504"/>
        <v>0.00075-0.999931187693919i</v>
      </c>
      <c r="M1757" s="57" t="str">
        <f t="shared" si="505"/>
        <v>0.00075-0.157552182934966i</v>
      </c>
      <c r="N1757" s="57">
        <f t="shared" si="506"/>
        <v>98.555127549770958</v>
      </c>
      <c r="O1757" s="57">
        <f t="shared" si="507"/>
        <v>27.65104571798377</v>
      </c>
      <c r="P1757" s="371">
        <f t="shared" si="508"/>
        <v>27.65104571798377</v>
      </c>
      <c r="Q1757" s="371">
        <f t="shared" si="509"/>
        <v>-81.444872450229042</v>
      </c>
      <c r="R1757" s="12">
        <f t="shared" si="510"/>
        <v>98.555127549770958</v>
      </c>
      <c r="S1757" s="57">
        <f t="shared" si="511"/>
        <v>0.66319123193427354</v>
      </c>
      <c r="T1757" s="12">
        <f t="shared" si="494"/>
        <v>27.65104571798377</v>
      </c>
    </row>
    <row r="1758" spans="1:20" x14ac:dyDescent="0.3">
      <c r="A1758" s="57">
        <f t="shared" si="495"/>
        <v>4182.7878272762482</v>
      </c>
      <c r="B1758" s="12">
        <f t="shared" si="512"/>
        <v>665.71135861562379</v>
      </c>
      <c r="C1758" s="57" t="str">
        <f t="shared" si="496"/>
        <v>3.58943783356077-23.7726468840206i</v>
      </c>
      <c r="D1758" s="57" t="str">
        <f t="shared" si="497"/>
        <v>3.47082171028374-15.9446848348995i</v>
      </c>
      <c r="E1758" s="57" t="str">
        <f t="shared" si="498"/>
        <v>162.476833244879+0.397875793313384i</v>
      </c>
      <c r="F1758" s="57" t="str">
        <f t="shared" si="499"/>
        <v>3.07957349681791-299.147221034958i</v>
      </c>
      <c r="G1758" s="57" t="str">
        <f t="shared" si="500"/>
        <v>0.999998024807773-0.00140541393399666i</v>
      </c>
      <c r="H1758" s="57" t="str">
        <f t="shared" si="501"/>
        <v>552.51394929073-7.92287929393848i</v>
      </c>
      <c r="I1758" s="57" t="str">
        <f t="shared" si="502"/>
        <v>-4.52675635767911-1119.21383025448i</v>
      </c>
      <c r="K1758" s="57" t="str">
        <f t="shared" si="503"/>
        <v>0.00904768483057997-0.000606429653062536i</v>
      </c>
      <c r="L1758" s="57" t="str">
        <f t="shared" si="504"/>
        <v>0.00075-0.996145833526516i</v>
      </c>
      <c r="M1758" s="57" t="str">
        <f t="shared" si="505"/>
        <v>0.00075-0.156955751080859i</v>
      </c>
      <c r="N1758" s="57">
        <f t="shared" si="506"/>
        <v>98.586246036457609</v>
      </c>
      <c r="O1758" s="57">
        <f t="shared" si="507"/>
        <v>27.619449723022321</v>
      </c>
      <c r="P1758" s="371">
        <f t="shared" si="508"/>
        <v>27.619449723022321</v>
      </c>
      <c r="Q1758" s="371">
        <f t="shared" si="509"/>
        <v>-81.413753963542391</v>
      </c>
      <c r="R1758" s="12">
        <f t="shared" si="510"/>
        <v>98.586246036457609</v>
      </c>
      <c r="S1758" s="57">
        <f t="shared" si="511"/>
        <v>0.6657113586156238</v>
      </c>
      <c r="T1758" s="12">
        <f t="shared" si="494"/>
        <v>27.619449723022321</v>
      </c>
    </row>
    <row r="1759" spans="1:20" x14ac:dyDescent="0.3">
      <c r="A1759" s="57">
        <f t="shared" si="495"/>
        <v>4198.6824210198974</v>
      </c>
      <c r="B1759" s="12">
        <f t="shared" si="512"/>
        <v>668.24106177836313</v>
      </c>
      <c r="C1759" s="57" t="str">
        <f t="shared" si="496"/>
        <v>3.58931509991146-23.6844022378145i</v>
      </c>
      <c r="D1759" s="57" t="str">
        <f t="shared" si="497"/>
        <v>3.47082162178103-15.8843725820286i</v>
      </c>
      <c r="E1759" s="57" t="str">
        <f t="shared" si="498"/>
        <v>162.476889218349+0.399392354098924i</v>
      </c>
      <c r="F1759" s="57" t="str">
        <f t="shared" si="499"/>
        <v>3.07957345050121-298.014797759343i</v>
      </c>
      <c r="G1759" s="57" t="str">
        <f t="shared" si="500"/>
        <v>0.99999800976782-0.00141075448572813i</v>
      </c>
      <c r="H1759" s="57" t="str">
        <f t="shared" si="501"/>
        <v>552.533032000579-7.9549801012244i</v>
      </c>
      <c r="I1759" s="57" t="str">
        <f t="shared" si="502"/>
        <v>-4.53038346113-1115.01683880808i</v>
      </c>
      <c r="K1759" s="57" t="str">
        <f t="shared" si="503"/>
        <v>0.00904735737955384-0.000608710648617863i</v>
      </c>
      <c r="L1759" s="57" t="str">
        <f t="shared" si="504"/>
        <v>0.00075-0.992374809251357i</v>
      </c>
      <c r="M1759" s="57" t="str">
        <f t="shared" si="505"/>
        <v>0.00075-0.156361577087925i</v>
      </c>
      <c r="N1759" s="57">
        <f t="shared" si="506"/>
        <v>98.617467466464689</v>
      </c>
      <c r="O1759" s="57">
        <f t="shared" si="507"/>
        <v>27.587863466910928</v>
      </c>
      <c r="P1759" s="371">
        <f t="shared" si="508"/>
        <v>27.587863466910928</v>
      </c>
      <c r="Q1759" s="371">
        <f t="shared" si="509"/>
        <v>-81.382532533535311</v>
      </c>
      <c r="R1759" s="12">
        <f t="shared" si="510"/>
        <v>98.617467466464689</v>
      </c>
      <c r="S1759" s="57">
        <f t="shared" si="511"/>
        <v>0.66824106177836318</v>
      </c>
      <c r="T1759" s="12">
        <f t="shared" si="494"/>
        <v>27.587863466910928</v>
      </c>
    </row>
    <row r="1760" spans="1:20" x14ac:dyDescent="0.3">
      <c r="A1760" s="57">
        <f t="shared" si="495"/>
        <v>4214.6374142197728</v>
      </c>
      <c r="B1760" s="12">
        <f t="shared" si="512"/>
        <v>670.78037781312094</v>
      </c>
      <c r="C1760" s="57" t="str">
        <f t="shared" si="496"/>
        <v>3.58919144150815-23.5964981651976i</v>
      </c>
      <c r="D1760" s="57" t="str">
        <f t="shared" si="497"/>
        <v>3.47082153260441-15.8242888311877i</v>
      </c>
      <c r="E1760" s="57" t="str">
        <f t="shared" si="498"/>
        <v>162.476945624356+0.400914730363947i</v>
      </c>
      <c r="F1760" s="57" t="str">
        <f t="shared" si="499"/>
        <v>3.07957340383182-296.886661526644i</v>
      </c>
      <c r="G1760" s="57" t="str">
        <f t="shared" si="500"/>
        <v>0.999997994613347-0.00141611533131336i</v>
      </c>
      <c r="H1760" s="57" t="str">
        <f t="shared" si="501"/>
        <v>552.55225908945-7.98722580721046i</v>
      </c>
      <c r="I1760" s="57" t="str">
        <f t="shared" si="502"/>
        <v>-4.53403840229157-1110.83588603736i</v>
      </c>
      <c r="K1760" s="57" t="str">
        <f t="shared" si="503"/>
        <v>0.00904702746068378-0.000611000045589462i</v>
      </c>
      <c r="L1760" s="57" t="str">
        <f t="shared" si="504"/>
        <v>0.00075-0.988618060620998i</v>
      </c>
      <c r="M1760" s="57" t="str">
        <f t="shared" si="505"/>
        <v>0.00075-0.155769652408771i</v>
      </c>
      <c r="N1760" s="57">
        <f t="shared" si="506"/>
        <v>98.648792067037562</v>
      </c>
      <c r="O1760" s="57">
        <f t="shared" si="507"/>
        <v>27.556287016170259</v>
      </c>
      <c r="P1760" s="371">
        <f t="shared" si="508"/>
        <v>27.556287016170259</v>
      </c>
      <c r="Q1760" s="371">
        <f t="shared" si="509"/>
        <v>-81.351207932962438</v>
      </c>
      <c r="R1760" s="12">
        <f t="shared" si="510"/>
        <v>98.648792067037562</v>
      </c>
      <c r="S1760" s="57">
        <f t="shared" si="511"/>
        <v>0.67078037781312094</v>
      </c>
      <c r="T1760" s="12">
        <f t="shared" si="494"/>
        <v>27.556287016170259</v>
      </c>
    </row>
    <row r="1761" spans="1:20" x14ac:dyDescent="0.3">
      <c r="A1761" s="57">
        <f t="shared" si="495"/>
        <v>4230.6530363938082</v>
      </c>
      <c r="B1761" s="12">
        <f t="shared" si="512"/>
        <v>673.3293432488108</v>
      </c>
      <c r="C1761" s="57" t="str">
        <f t="shared" si="496"/>
        <v>3.58906685145795-23.508933400117i</v>
      </c>
      <c r="D1761" s="57" t="str">
        <f t="shared" si="497"/>
        <v>3.47082144274877-15.7644327180516i</v>
      </c>
      <c r="E1761" s="57" t="str">
        <f t="shared" si="498"/>
        <v>162.477002466292+0.402442944799738i</v>
      </c>
      <c r="F1761" s="57" t="str">
        <f t="shared" si="499"/>
        <v>3.07957335680704-295.762796108242i</v>
      </c>
      <c r="G1761" s="57" t="str">
        <f t="shared" si="500"/>
        <v>0.999997979343481-0.00142149654786625i</v>
      </c>
      <c r="H1761" s="57" t="str">
        <f t="shared" si="501"/>
        <v>552.571631642256-8.01961722662845i</v>
      </c>
      <c r="I1761" s="57" t="str">
        <f t="shared" si="502"/>
        <v>-4.53772139646757-1106.67091178341i</v>
      </c>
      <c r="K1761" s="57" t="str">
        <f t="shared" si="503"/>
        <v>0.00904669505556533-0.000613297872889425i</v>
      </c>
      <c r="L1761" s="57" t="str">
        <f t="shared" si="504"/>
        <v>0.00075-0.984875533593351i</v>
      </c>
      <c r="M1761" s="57" t="str">
        <f t="shared" si="505"/>
        <v>0.00075-0.155179968528363i</v>
      </c>
      <c r="N1761" s="57">
        <f t="shared" si="506"/>
        <v>98.680220064612456</v>
      </c>
      <c r="O1761" s="57">
        <f t="shared" si="507"/>
        <v>27.524720437718571</v>
      </c>
      <c r="P1761" s="371">
        <f t="shared" si="508"/>
        <v>27.524720437718571</v>
      </c>
      <c r="Q1761" s="371">
        <f t="shared" si="509"/>
        <v>-81.319779935387544</v>
      </c>
      <c r="R1761" s="12">
        <f t="shared" si="510"/>
        <v>98.680220064612456</v>
      </c>
      <c r="S1761" s="57">
        <f t="shared" si="511"/>
        <v>0.67332934324881077</v>
      </c>
      <c r="T1761" s="12">
        <f t="shared" si="494"/>
        <v>27.524720437718571</v>
      </c>
    </row>
    <row r="1762" spans="1:20" x14ac:dyDescent="0.3">
      <c r="A1762" s="57">
        <f t="shared" si="495"/>
        <v>4246.7295179321045</v>
      </c>
      <c r="B1762" s="12">
        <f t="shared" si="512"/>
        <v>675.88799475315625</v>
      </c>
      <c r="C1762" s="57" t="str">
        <f t="shared" si="496"/>
        <v>3.5889413228177-23.4217066813849i</v>
      </c>
      <c r="D1762" s="57" t="str">
        <f t="shared" si="497"/>
        <v>3.47082135220896-15.7048033815702i</v>
      </c>
      <c r="E1762" s="57" t="str">
        <f t="shared" si="498"/>
        <v>162.477059747571+0.403977020190439i</v>
      </c>
      <c r="F1762" s="57" t="str">
        <f t="shared" si="499"/>
        <v>3.07957330942421-294.643185336956i</v>
      </c>
      <c r="G1762" s="57" t="str">
        <f t="shared" si="500"/>
        <v>0.999997963957345-0.00142689821279365i</v>
      </c>
      <c r="H1762" s="57" t="str">
        <f t="shared" si="501"/>
        <v>552.591150751917-8.05215518035981i</v>
      </c>
      <c r="I1762" s="57" t="str">
        <f t="shared" si="502"/>
        <v>-4.54143266064316-1102.52185611696i</v>
      </c>
      <c r="K1762" s="57" t="str">
        <f t="shared" si="503"/>
        <v>0.00904636014566018-0.000615604159505949i</v>
      </c>
      <c r="L1762" s="57" t="str">
        <f t="shared" si="504"/>
        <v>0.00075-0.981147174330895i</v>
      </c>
      <c r="M1762" s="57" t="str">
        <f t="shared" si="505"/>
        <v>0.00075-0.154592516963901i</v>
      </c>
      <c r="N1762" s="57">
        <f t="shared" si="506"/>
        <v>98.711751684796823</v>
      </c>
      <c r="O1762" s="57">
        <f t="shared" si="507"/>
        <v>27.49316379887415</v>
      </c>
      <c r="P1762" s="371">
        <f t="shared" si="508"/>
        <v>27.49316379887415</v>
      </c>
      <c r="Q1762" s="371">
        <f t="shared" si="509"/>
        <v>-81.288248315203177</v>
      </c>
      <c r="R1762" s="12">
        <f t="shared" si="510"/>
        <v>98.711751684796823</v>
      </c>
      <c r="S1762" s="57">
        <f t="shared" si="511"/>
        <v>0.6758879947531562</v>
      </c>
      <c r="T1762" s="12">
        <f t="shared" si="494"/>
        <v>27.49316379887415</v>
      </c>
    </row>
    <row r="1763" spans="1:20" x14ac:dyDescent="0.3">
      <c r="A1763" s="57">
        <f t="shared" si="495"/>
        <v>4262.867090100247</v>
      </c>
      <c r="B1763" s="12">
        <f t="shared" si="512"/>
        <v>678.45636913321823</v>
      </c>
      <c r="C1763" s="57" t="str">
        <f t="shared" si="496"/>
        <v>3.58881484859346-23.3348167526577i</v>
      </c>
      <c r="D1763" s="57" t="str">
        <f t="shared" si="497"/>
        <v>3.47082126097972-15.6453999639553i</v>
      </c>
      <c r="E1763" s="57" t="str">
        <f t="shared" si="498"/>
        <v>162.477117471638+0.405516979413421i</v>
      </c>
      <c r="F1763" s="57" t="str">
        <f t="shared" si="499"/>
        <v>3.07957326168055-293.527813106808i</v>
      </c>
      <c r="G1763" s="57" t="str">
        <f t="shared" si="500"/>
        <v>0.999997948454052-0.00143232040379653i</v>
      </c>
      <c r="H1763" s="57" t="str">
        <f t="shared" si="501"/>
        <v>552.610817519471-8.0848404955031i</v>
      </c>
      <c r="I1763" s="57" t="str">
        <f t="shared" si="502"/>
        <v>-4.54517241351485-1098.38865933762i</v>
      </c>
      <c r="K1763" s="57" t="str">
        <f t="shared" si="503"/>
        <v>0.00904602271229431-0.000617918934503139i</v>
      </c>
      <c r="L1763" s="57" t="str">
        <f t="shared" si="504"/>
        <v>0.00075-0.977432929199929i</v>
      </c>
      <c r="M1763" s="57" t="str">
        <f t="shared" si="505"/>
        <v>0.00075-0.154007289264695i</v>
      </c>
      <c r="N1763" s="57">
        <f t="shared" si="506"/>
        <v>98.743387152350977</v>
      </c>
      <c r="O1763" s="57">
        <f t="shared" si="507"/>
        <v>27.461617167355929</v>
      </c>
      <c r="P1763" s="371">
        <f t="shared" si="508"/>
        <v>27.461617167355929</v>
      </c>
      <c r="Q1763" s="371">
        <f t="shared" si="509"/>
        <v>-81.256612847649023</v>
      </c>
      <c r="R1763" s="12">
        <f t="shared" si="510"/>
        <v>98.743387152350977</v>
      </c>
      <c r="S1763" s="57">
        <f t="shared" si="511"/>
        <v>0.67845636913321827</v>
      </c>
      <c r="T1763" s="12">
        <f t="shared" si="494"/>
        <v>27.461617167355929</v>
      </c>
    </row>
    <row r="1764" spans="1:20" x14ac:dyDescent="0.3">
      <c r="A1764" s="57">
        <f t="shared" si="495"/>
        <v>4279.0659850426273</v>
      </c>
      <c r="B1764" s="12">
        <f t="shared" si="512"/>
        <v>681.03450333592446</v>
      </c>
      <c r="C1764" s="57" t="str">
        <f t="shared" si="496"/>
        <v>3.58868742174056-23.2482623624204i</v>
      </c>
      <c r="D1764" s="57" t="str">
        <f t="shared" si="497"/>
        <v>3.47082116905582-15.5862216106689i</v>
      </c>
      <c r="E1764" s="57" t="str">
        <f t="shared" si="498"/>
        <v>162.477175641964+0.407062845439778i</v>
      </c>
      <c r="F1764" s="57" t="str">
        <f t="shared" si="499"/>
        <v>3.07957321357338-292.416663372795i</v>
      </c>
      <c r="G1764" s="57" t="str">
        <f t="shared" si="500"/>
        <v>0.999997932832711-0.00143776319887112i</v>
      </c>
      <c r="H1764" s="57" t="str">
        <f t="shared" si="501"/>
        <v>552.630633054081-8.11767400542648i</v>
      </c>
      <c r="I1764" s="57" t="str">
        <f t="shared" si="502"/>
        <v>-4.54894087549015-1094.2712619729i</v>
      </c>
      <c r="K1764" s="57" t="str">
        <f t="shared" si="503"/>
        <v>0.00904568273665792-0.000620242227021007i</v>
      </c>
      <c r="L1764" s="57" t="str">
        <f t="shared" si="504"/>
        <v>0.00075-0.973732744769806i</v>
      </c>
      <c r="M1764" s="57" t="str">
        <f t="shared" si="505"/>
        <v>0.00075-0.153424277012049i</v>
      </c>
      <c r="N1764" s="57">
        <f t="shared" si="506"/>
        <v>98.775126691169021</v>
      </c>
      <c r="O1764" s="57">
        <f t="shared" si="507"/>
        <v>27.430080611285991</v>
      </c>
      <c r="P1764" s="371">
        <f t="shared" si="508"/>
        <v>27.430080611285991</v>
      </c>
      <c r="Q1764" s="371">
        <f t="shared" si="509"/>
        <v>-81.224873308830979</v>
      </c>
      <c r="R1764" s="12">
        <f t="shared" si="510"/>
        <v>98.775126691169021</v>
      </c>
      <c r="S1764" s="57">
        <f t="shared" si="511"/>
        <v>0.68103450333592441</v>
      </c>
      <c r="T1764" s="12">
        <f t="shared" si="494"/>
        <v>27.430080611285991</v>
      </c>
    </row>
    <row r="1765" spans="1:20" x14ac:dyDescent="0.3">
      <c r="A1765" s="57">
        <f t="shared" si="495"/>
        <v>4295.3264357857897</v>
      </c>
      <c r="B1765" s="12">
        <f t="shared" si="512"/>
        <v>683.62243444860098</v>
      </c>
      <c r="C1765" s="57" t="str">
        <f t="shared" si="496"/>
        <v>3.58855903516308-23.1620422639669i</v>
      </c>
      <c r="D1765" s="57" t="str">
        <f t="shared" si="497"/>
        <v>3.470821076432-15.5272674704104i</v>
      </c>
      <c r="E1765" s="57" t="str">
        <f t="shared" si="498"/>
        <v>162.477234262052+0.408614641334718i</v>
      </c>
      <c r="F1765" s="57" t="str">
        <f t="shared" si="499"/>
        <v>3.07957316509992-291.309720150656i</v>
      </c>
      <c r="G1765" s="57" t="str">
        <f t="shared" si="500"/>
        <v>0.999997917092422-0.00144322667630999i</v>
      </c>
      <c r="H1765" s="57" t="str">
        <f t="shared" si="501"/>
        <v>552.65059847313-8.15065654983337i</v>
      </c>
      <c r="I1765" s="57" t="str">
        <f t="shared" si="502"/>
        <v>-4.55273826871196-1090.16960477742i</v>
      </c>
      <c r="K1765" s="57" t="str">
        <f t="shared" si="503"/>
        <v>0.00904534019980389-0.000622574066275318i</v>
      </c>
      <c r="L1765" s="57" t="str">
        <f t="shared" si="504"/>
        <v>0.00075-0.970046567812118i</v>
      </c>
      <c r="M1765" s="57" t="str">
        <f t="shared" si="505"/>
        <v>0.00075-0.152843471819136i</v>
      </c>
      <c r="N1765" s="57">
        <f t="shared" si="506"/>
        <v>98.806970524259881</v>
      </c>
      <c r="O1765" s="57">
        <f t="shared" si="507"/>
        <v>27.398554199190563</v>
      </c>
      <c r="P1765" s="371">
        <f t="shared" si="508"/>
        <v>27.398554199190563</v>
      </c>
      <c r="Q1765" s="371">
        <f t="shared" si="509"/>
        <v>-81.193029475740119</v>
      </c>
      <c r="R1765" s="12">
        <f t="shared" si="510"/>
        <v>98.806970524259881</v>
      </c>
      <c r="S1765" s="57">
        <f t="shared" si="511"/>
        <v>0.68362243444860094</v>
      </c>
      <c r="T1765" s="12">
        <f t="shared" si="494"/>
        <v>27.398554199190563</v>
      </c>
    </row>
    <row r="1766" spans="1:20" x14ac:dyDescent="0.3">
      <c r="A1766" s="57">
        <f t="shared" si="495"/>
        <v>4311.6486762417753</v>
      </c>
      <c r="B1766" s="12">
        <f t="shared" si="512"/>
        <v>686.22019969950566</v>
      </c>
      <c r="C1766" s="57" t="str">
        <f t="shared" si="496"/>
        <v>3.5884296817132-23.0761552153815i</v>
      </c>
      <c r="D1766" s="57" t="str">
        <f t="shared" si="497"/>
        <v>3.47082098310287-15.4685366951047i</v>
      </c>
      <c r="E1766" s="57" t="str">
        <f t="shared" si="498"/>
        <v>162.477293335428+0.410172390257985i</v>
      </c>
      <c r="F1766" s="57" t="str">
        <f t="shared" si="499"/>
        <v>3.07957311625736-290.206967516639i</v>
      </c>
      <c r="G1766" s="57" t="str">
        <f t="shared" si="500"/>
        <v>0.999997901232281-0.00144871091470316i</v>
      </c>
      <c r="H1766" s="57" t="str">
        <f t="shared" si="501"/>
        <v>552.67071490226-8.18378897482038i</v>
      </c>
      <c r="I1766" s="57" t="str">
        <f t="shared" si="502"/>
        <v>-4.55656481706636-1086.08362873205i</v>
      </c>
      <c r="K1766" s="57" t="str">
        <f t="shared" si="503"/>
        <v>0.00904499508264708-0.000624914481557523i</v>
      </c>
      <c r="L1766" s="57" t="str">
        <f t="shared" si="504"/>
        <v>0.00075-0.966374345299975i</v>
      </c>
      <c r="M1766" s="57" t="str">
        <f t="shared" si="505"/>
        <v>0.00075-0.152264865330879i</v>
      </c>
      <c r="N1766" s="57">
        <f t="shared" si="506"/>
        <v>98.838918873727181</v>
      </c>
      <c r="O1766" s="57">
        <f t="shared" si="507"/>
        <v>27.36703800000139</v>
      </c>
      <c r="P1766" s="371">
        <f t="shared" si="508"/>
        <v>27.36703800000139</v>
      </c>
      <c r="Q1766" s="371">
        <f t="shared" si="509"/>
        <v>-81.161081126272819</v>
      </c>
      <c r="R1766" s="12">
        <f t="shared" si="510"/>
        <v>98.838918873727181</v>
      </c>
      <c r="S1766" s="57">
        <f t="shared" si="511"/>
        <v>0.68622019969950565</v>
      </c>
      <c r="T1766" s="12">
        <f t="shared" si="494"/>
        <v>27.36703800000139</v>
      </c>
    </row>
    <row r="1767" spans="1:20" x14ac:dyDescent="0.3">
      <c r="A1767" s="57">
        <f t="shared" si="495"/>
        <v>4328.0329412114943</v>
      </c>
      <c r="B1767" s="12">
        <f t="shared" si="512"/>
        <v>688.82783645836378</v>
      </c>
      <c r="C1767" s="57" t="str">
        <f t="shared" si="496"/>
        <v>3.58829935419132-22.990599979522i</v>
      </c>
      <c r="D1767" s="57" t="str">
        <f t="shared" si="497"/>
        <v>3.47082088906313-15.4100284398899i</v>
      </c>
      <c r="E1767" s="57" t="str">
        <f t="shared" si="498"/>
        <v>162.477352865648+0.41173611546434i</v>
      </c>
      <c r="F1767" s="57" t="str">
        <f t="shared" si="499"/>
        <v>3.07957306704289-289.108389607279i</v>
      </c>
      <c r="G1767" s="57" t="str">
        <f t="shared" si="500"/>
        <v>0.999997885251374-0.00145421599293928i</v>
      </c>
      <c r="H1767" s="57" t="str">
        <f t="shared" si="501"/>
        <v>552.690983475437-8.21707213293954i</v>
      </c>
      <c r="I1767" s="57" t="str">
        <f t="shared" si="502"/>
        <v>-4.56042074619795-1082.01327504304i</v>
      </c>
      <c r="K1767" s="57" t="str">
        <f t="shared" si="503"/>
        <v>0.00904464736596336-0.000627263502234652i</v>
      </c>
      <c r="L1767" s="57" t="str">
        <f t="shared" si="504"/>
        <v>0.00075-0.96271602440723i</v>
      </c>
      <c r="M1767" s="57" t="str">
        <f t="shared" si="505"/>
        <v>0.00075-0.151688449223828i</v>
      </c>
      <c r="N1767" s="57">
        <f t="shared" si="506"/>
        <v>98.870971960750509</v>
      </c>
      <c r="O1767" s="57">
        <f t="shared" si="507"/>
        <v>27.335532083057679</v>
      </c>
      <c r="P1767" s="371">
        <f t="shared" si="508"/>
        <v>27.335532083057679</v>
      </c>
      <c r="Q1767" s="371">
        <f t="shared" si="509"/>
        <v>-81.129028039249491</v>
      </c>
      <c r="R1767" s="12">
        <f t="shared" si="510"/>
        <v>98.870971960750509</v>
      </c>
      <c r="S1767" s="57">
        <f t="shared" si="511"/>
        <v>0.68882783645836376</v>
      </c>
      <c r="T1767" s="12">
        <f t="shared" si="494"/>
        <v>27.335532083057679</v>
      </c>
    </row>
    <row r="1768" spans="1:20" x14ac:dyDescent="0.3">
      <c r="A1768" s="57">
        <f t="shared" si="495"/>
        <v>4344.4794663880984</v>
      </c>
      <c r="B1768" s="12">
        <f t="shared" si="512"/>
        <v>691.44538223690563</v>
      </c>
      <c r="C1768" s="57" t="str">
        <f t="shared" si="496"/>
        <v>3.58816804534533-22.9053753240008i</v>
      </c>
      <c r="D1768" s="57" t="str">
        <f t="shared" si="497"/>
        <v>3.47082079430731-15.3517418631049i</v>
      </c>
      <c r="E1768" s="57" t="str">
        <f t="shared" si="498"/>
        <v>162.477412856297+0.413305840303945i</v>
      </c>
      <c r="F1768" s="57" t="str">
        <f t="shared" si="499"/>
        <v>3.07957301745369-288.013970619162i</v>
      </c>
      <c r="G1768" s="57" t="str">
        <f t="shared" si="500"/>
        <v>0.999997869148782-0.00145974199020677i</v>
      </c>
      <c r="H1768" s="57" t="str">
        <f t="shared" si="501"/>
        <v>552.711405335007-8.25050688326123i</v>
      </c>
      <c r="I1768" s="57" t="str">
        <f t="shared" si="502"/>
        <v>-4.56430628352491-1077.95848514118i</v>
      </c>
      <c r="K1768" s="57" t="str">
        <f t="shared" si="503"/>
        <v>0.00904429703038864-0.000629621157749199i</v>
      </c>
      <c r="L1768" s="57" t="str">
        <f t="shared" si="504"/>
        <v>0.00075-0.959071552507705i</v>
      </c>
      <c r="M1768" s="57" t="str">
        <f t="shared" si="505"/>
        <v>0.00075-0.151114215206046i</v>
      </c>
      <c r="N1768" s="57">
        <f t="shared" si="506"/>
        <v>98.903130005564975</v>
      </c>
      <c r="O1768" s="57">
        <f t="shared" si="507"/>
        <v>27.30403651810726</v>
      </c>
      <c r="P1768" s="371">
        <f t="shared" si="508"/>
        <v>27.30403651810726</v>
      </c>
      <c r="Q1768" s="371">
        <f t="shared" si="509"/>
        <v>-81.096869994435025</v>
      </c>
      <c r="R1768" s="12">
        <f t="shared" si="510"/>
        <v>98.903130005564975</v>
      </c>
      <c r="S1768" s="57">
        <f t="shared" si="511"/>
        <v>0.69144538223690566</v>
      </c>
      <c r="T1768" s="12">
        <f t="shared" si="494"/>
        <v>27.30403651810726</v>
      </c>
    </row>
    <row r="1769" spans="1:20" x14ac:dyDescent="0.3">
      <c r="A1769" s="57">
        <f t="shared" si="495"/>
        <v>4360.9884883603736</v>
      </c>
      <c r="B1769" s="12">
        <f t="shared" si="512"/>
        <v>694.07287468940592</v>
      </c>
      <c r="C1769" s="57" t="str">
        <f t="shared" si="496"/>
        <v>3.58803574787054-22.820480021168i</v>
      </c>
      <c r="D1769" s="57" t="str">
        <f t="shared" si="497"/>
        <v>3.47082069883001-15.2936761262779i</v>
      </c>
      <c r="E1769" s="57" t="str">
        <f t="shared" si="498"/>
        <v>162.477473310992+0.414881588222845i</v>
      </c>
      <c r="F1769" s="57" t="str">
        <f t="shared" si="499"/>
        <v>3.07957296748687-286.923694808706i</v>
      </c>
      <c r="G1769" s="57" t="str">
        <f t="shared" si="500"/>
        <v>0.999997852923578-0.0014652889859949i</v>
      </c>
      <c r="H1769" s="57" t="str">
        <f t="shared" si="501"/>
        <v>552.731981631764-8.28409409143725i</v>
      </c>
      <c r="I1769" s="57" t="str">
        <f t="shared" si="502"/>
        <v>-4.56822165825391-1073.91920068096i</v>
      </c>
      <c r="K1769" s="57" t="str">
        <f t="shared" si="503"/>
        <v>0.00904394405641778-0.000631987477619009i</v>
      </c>
      <c r="L1769" s="57" t="str">
        <f t="shared" si="504"/>
        <v>0.00075-0.955440877174439i</v>
      </c>
      <c r="M1769" s="57" t="str">
        <f t="shared" si="505"/>
        <v>0.00075-0.150542155016981i</v>
      </c>
      <c r="N1769" s="57">
        <f t="shared" si="506"/>
        <v>98.935393227441494</v>
      </c>
      <c r="O1769" s="57">
        <f t="shared" si="507"/>
        <v>27.272551375308506</v>
      </c>
      <c r="P1769" s="371">
        <f t="shared" si="508"/>
        <v>27.272551375308506</v>
      </c>
      <c r="Q1769" s="371">
        <f t="shared" si="509"/>
        <v>-81.064606772558506</v>
      </c>
      <c r="R1769" s="12">
        <f t="shared" si="510"/>
        <v>98.935393227441494</v>
      </c>
      <c r="S1769" s="57">
        <f t="shared" si="511"/>
        <v>0.69407287468940593</v>
      </c>
      <c r="T1769" s="12">
        <f t="shared" si="494"/>
        <v>27.272551375308506</v>
      </c>
    </row>
    <row r="1770" spans="1:20" x14ac:dyDescent="0.3">
      <c r="A1770" s="57">
        <f t="shared" si="495"/>
        <v>4377.5602446161429</v>
      </c>
      <c r="B1770" s="12">
        <f t="shared" si="512"/>
        <v>696.71035161322573</v>
      </c>
      <c r="C1770" s="57" t="str">
        <f t="shared" si="496"/>
        <v>3.587902454409-22.7359128480919i</v>
      </c>
      <c r="D1770" s="57" t="str">
        <f t="shared" si="497"/>
        <v>3.4708206026257-15.2358303941136i</v>
      </c>
      <c r="E1770" s="57" t="str">
        <f t="shared" si="498"/>
        <v>162.477534233374+0.416463382763387i</v>
      </c>
      <c r="F1770" s="57" t="str">
        <f t="shared" si="499"/>
        <v>3.0795729171396-285.837546491925i</v>
      </c>
      <c r="G1770" s="57" t="str">
        <f t="shared" si="500"/>
        <v>0.999997836574828-0.00147085706009495i</v>
      </c>
      <c r="H1770" s="57" t="str">
        <f t="shared" si="501"/>
        <v>552.752713525008-8.31783462976447i</v>
      </c>
      <c r="I1770" s="57" t="str">
        <f t="shared" si="502"/>
        <v>-4.57216710139338-1069.89536353973i</v>
      </c>
      <c r="K1770" s="57" t="str">
        <f t="shared" si="503"/>
        <v>0.00904358842440372-0.000634362491437157i</v>
      </c>
      <c r="L1770" s="57" t="str">
        <f t="shared" si="504"/>
        <v>0.00075-0.951823946178963i</v>
      </c>
      <c r="M1770" s="57" t="str">
        <f t="shared" si="505"/>
        <v>0.00075-0.149972260427357i</v>
      </c>
      <c r="N1770" s="57">
        <f t="shared" si="506"/>
        <v>98.967761844666612</v>
      </c>
      <c r="O1770" s="57">
        <f t="shared" si="507"/>
        <v>27.241076725231149</v>
      </c>
      <c r="P1770" s="371">
        <f t="shared" si="508"/>
        <v>27.241076725231149</v>
      </c>
      <c r="Q1770" s="371">
        <f t="shared" si="509"/>
        <v>-81.032238155333388</v>
      </c>
      <c r="R1770" s="12">
        <f t="shared" si="510"/>
        <v>98.967761844666612</v>
      </c>
      <c r="S1770" s="57">
        <f t="shared" si="511"/>
        <v>0.6967103516132257</v>
      </c>
      <c r="T1770" s="12">
        <f t="shared" si="494"/>
        <v>27.241076725231149</v>
      </c>
    </row>
    <row r="1771" spans="1:20" x14ac:dyDescent="0.3">
      <c r="A1771" s="57">
        <f t="shared" si="495"/>
        <v>4394.1949735456847</v>
      </c>
      <c r="B1771" s="12">
        <f t="shared" si="512"/>
        <v>699.35785094935602</v>
      </c>
      <c r="C1771" s="57" t="str">
        <f t="shared" si="496"/>
        <v>3.58776815754937-22.6516725865429i</v>
      </c>
      <c r="D1771" s="57" t="str">
        <f t="shared" si="497"/>
        <v>3.47082050568885-15.1782038344818i</v>
      </c>
      <c r="E1771" s="57" t="str">
        <f t="shared" si="498"/>
        <v>162.477595627116+0.418051247564666i</v>
      </c>
      <c r="F1771" s="57" t="str">
        <f t="shared" si="499"/>
        <v>3.07957286640896-284.755510044212i</v>
      </c>
      <c r="G1771" s="57" t="str">
        <f t="shared" si="500"/>
        <v>0.999997820101593-0.00147644629260141i</v>
      </c>
      <c r="H1771" s="57" t="str">
        <f t="shared" si="501"/>
        <v>552.773602182591-8.3517293772482i</v>
      </c>
      <c r="I1771" s="57" t="str">
        <f t="shared" si="502"/>
        <v>-4.57614284576745-1065.88691581684i</v>
      </c>
      <c r="K1771" s="57" t="str">
        <f t="shared" si="503"/>
        <v>0.0090432301145566-0.000636746228871847i</v>
      </c>
      <c r="L1771" s="57" t="str">
        <f t="shared" si="504"/>
        <v>0.00075-0.948220707490499i</v>
      </c>
      <c r="M1771" s="57" t="str">
        <f t="shared" si="505"/>
        <v>0.00075-0.149404523239049i</v>
      </c>
      <c r="N1771" s="57">
        <f t="shared" si="506"/>
        <v>99.000236074521894</v>
      </c>
      <c r="O1771" s="57">
        <f t="shared" si="507"/>
        <v>27.209612638858456</v>
      </c>
      <c r="P1771" s="371">
        <f t="shared" si="508"/>
        <v>27.209612638858456</v>
      </c>
      <c r="Q1771" s="371">
        <f t="shared" si="509"/>
        <v>-80.999763925478106</v>
      </c>
      <c r="R1771" s="12">
        <f t="shared" si="510"/>
        <v>99.000236074521894</v>
      </c>
      <c r="S1771" s="57">
        <f t="shared" si="511"/>
        <v>0.69935785094935599</v>
      </c>
      <c r="T1771" s="12">
        <f t="shared" si="494"/>
        <v>27.209612638858456</v>
      </c>
    </row>
    <row r="1772" spans="1:20" x14ac:dyDescent="0.3">
      <c r="A1772" s="57">
        <f t="shared" si="495"/>
        <v>4410.8929144451586</v>
      </c>
      <c r="B1772" s="12">
        <f t="shared" si="512"/>
        <v>702.01541078296361</v>
      </c>
      <c r="C1772" s="57" t="str">
        <f t="shared" si="496"/>
        <v>3.58763284982654-22.5677580229746i</v>
      </c>
      <c r="D1772" s="57" t="str">
        <f t="shared" si="497"/>
        <v>3.47082040801389-15.1207956184049i</v>
      </c>
      <c r="E1772" s="57" t="str">
        <f t="shared" si="498"/>
        <v>162.477657495922+0.419645206362998i</v>
      </c>
      <c r="F1772" s="57" t="str">
        <f t="shared" si="499"/>
        <v>3.07957281529205-283.677569900109i</v>
      </c>
      <c r="G1772" s="57" t="str">
        <f t="shared" si="500"/>
        <v>0.999997803502924-0.00148205676391307i</v>
      </c>
      <c r="H1772" s="57" t="str">
        <f t="shared" si="501"/>
        <v>552.794648781001-8.3857792196692i</v>
      </c>
      <c r="I1772" s="57" t="str">
        <f t="shared" si="502"/>
        <v>-4.58014912603306-1061.89379983284i</v>
      </c>
      <c r="K1772" s="57" t="str">
        <f t="shared" si="503"/>
        <v>0.0090428691069425-0.000639138719666253i</v>
      </c>
      <c r="L1772" s="57" t="str">
        <f t="shared" si="504"/>
        <v>0.00075-0.944631109275247i</v>
      </c>
      <c r="M1772" s="57" t="str">
        <f t="shared" si="505"/>
        <v>0.00075-0.148838935284966i</v>
      </c>
      <c r="N1772" s="57">
        <f t="shared" si="506"/>
        <v>99.032816133263793</v>
      </c>
      <c r="O1772" s="57">
        <f t="shared" si="507"/>
        <v>27.1781591875882</v>
      </c>
      <c r="P1772" s="371">
        <f t="shared" si="508"/>
        <v>27.1781591875882</v>
      </c>
      <c r="Q1772" s="371">
        <f t="shared" si="509"/>
        <v>-80.967183866736207</v>
      </c>
      <c r="R1772" s="12">
        <f t="shared" si="510"/>
        <v>99.032816133263793</v>
      </c>
      <c r="S1772" s="57">
        <f t="shared" si="511"/>
        <v>0.70201541078296359</v>
      </c>
      <c r="T1772" s="12">
        <f t="shared" ref="T1772:T1835" si="513">P1772</f>
        <v>27.1781591875882</v>
      </c>
    </row>
    <row r="1773" spans="1:20" x14ac:dyDescent="0.3">
      <c r="A1773" s="57">
        <f t="shared" ref="A1773:A1836" si="514">2*PI()*B1773</f>
        <v>4427.6543075200507</v>
      </c>
      <c r="B1773" s="12">
        <f t="shared" si="512"/>
        <v>704.68306934393888</v>
      </c>
      <c r="C1773" s="57" t="str">
        <f t="shared" ref="C1773:C1836" si="515">IMPRODUCT(D1773,E1773,$C$40,,K1773,$C$41)</f>
        <v>3.58749652372106-22.4841679485069i</v>
      </c>
      <c r="D1773" s="57" t="str">
        <f t="shared" ref="D1773:D1836" si="516">IMDIV(IMPRODUCT($C$37,$C$38,COMPLEX(1,A1773/$C$38)),IMSUM(-1*A1773*A1773/$C$39,COMPLEX(0,1*A1773)))</f>
        <v>3.47082030959518-15.0636049200466i</v>
      </c>
      <c r="E1773" s="57" t="str">
        <f t="shared" ref="E1773:E1836" si="517">IMDIV(IMPRODUCT(IMSUM(F1773,G1773),$C$29,H1773),IMSUM(1,I1773))</f>
        <v>162.477719843522+0.421245282992328i</v>
      </c>
      <c r="F1773" s="57" t="str">
        <f t="shared" ref="F1773:F1836" si="518">IMDIV(IMPRODUCT($C$14,$C$15,COMPLEX(1,A1773/$C$15)),IMSUM(-1*A1773*A1773/$C$16,COMPLEX(0,A1773)))</f>
        <v>3.0795727637859-282.603710553085i</v>
      </c>
      <c r="G1773" s="57" t="str">
        <f t="shared" ref="G1773:G1836" si="519">IMDIV(1,COMPLEX(1,A1773*$C$9*$C$10))</f>
        <v>0.999997786777866-0.00148768855473421i</v>
      </c>
      <c r="H1773" s="57" t="str">
        <f t="shared" ref="H1773:H1836" si="520">IMDIV($C$3,IMSUM(K1773,COMPLEX(0,$C$28*A1773)))</f>
        <v>552.815854505405-8.41998504964733i</v>
      </c>
      <c r="I1773" s="57" t="str">
        <f t="shared" ref="I1773:I1836" si="521">IMPRODUCT(F1773,$C$29,H1773,$C$31)</f>
        <v>-4.58418617869137-1057.91595812861i</v>
      </c>
      <c r="K1773" s="57" t="str">
        <f t="shared" ref="K1773:K1836" si="522">IF($C$26&lt;=0,IMDIV(1,IMSUM(IMDIV(1,L1773),1/$C$18)),IMDIV(1,IMSUM(IMDIV(1,L1773),1/$C$18,IMDIV(1,M1773))))</f>
        <v>0.00904250538148275-0.000641539993638423i</v>
      </c>
      <c r="L1773" s="57" t="str">
        <f t="shared" ref="L1773:L1836" si="523">IMSUM($C$21/$C$22,IMDIV(1,COMPLEX(0,$C$20*$C$22*A1773)))</f>
        <v>0.00075-0.941055099895648i</v>
      </c>
      <c r="M1773" s="57" t="str">
        <f t="shared" ref="M1773:M1836" si="524">IMSUM($C$25/$C$26,IMDIV(1,COMPLEX(0,$C$24*$C$26*A1773)))</f>
        <v>0.00075-0.148275488428936i</v>
      </c>
      <c r="N1773" s="57">
        <f t="shared" ref="N1773:N1836" si="525">ABS(R1773)</f>
        <v>99.065502236102191</v>
      </c>
      <c r="O1773" s="57">
        <f t="shared" ref="O1773:O1836" si="526">ABS(P1773)</f>
        <v>27.146716443234467</v>
      </c>
      <c r="P1773" s="371">
        <f t="shared" ref="P1773:P1836" si="527">20*LOG10(IMABS(C1773))</f>
        <v>27.146716443234467</v>
      </c>
      <c r="Q1773" s="371">
        <f t="shared" ref="Q1773:Q1836" si="528">IMARGUMENT(C1773)*180/PI()</f>
        <v>-80.934497763897809</v>
      </c>
      <c r="R1773" s="12">
        <f t="shared" ref="R1773:R1836" si="529">IF(Q1773&lt;0,Q1773+180,Q1773-180)</f>
        <v>99.065502236102191</v>
      </c>
      <c r="S1773" s="57">
        <f t="shared" ref="S1773:S1836" si="530">B1773/1000</f>
        <v>0.70468306934393887</v>
      </c>
      <c r="T1773" s="12">
        <f t="shared" si="513"/>
        <v>27.146716443234467</v>
      </c>
    </row>
    <row r="1774" spans="1:20" x14ac:dyDescent="0.3">
      <c r="A1774" s="57">
        <f t="shared" si="514"/>
        <v>4444.4793938886269</v>
      </c>
      <c r="B1774" s="12">
        <f t="shared" ref="B1774:B1837" si="531">B1773*(1+B$42)</f>
        <v>707.36086500744591</v>
      </c>
      <c r="C1774" s="57" t="str">
        <f t="shared" si="515"/>
        <v>3.587359171659-22.4009011589074i</v>
      </c>
      <c r="D1774" s="57" t="str">
        <f t="shared" si="516"/>
        <v>3.47082021042708-15.0066309166994i</v>
      </c>
      <c r="E1774" s="57" t="str">
        <f t="shared" si="517"/>
        <v>162.477782673679+0.422851501384698i</v>
      </c>
      <c r="F1774" s="57" t="str">
        <f t="shared" si="518"/>
        <v>3.07957271188755-281.533916555313i</v>
      </c>
      <c r="G1774" s="57" t="str">
        <f t="shared" si="519"/>
        <v>0.999997769925456-0.00149334174607574i</v>
      </c>
      <c r="H1774" s="57" t="str">
        <f t="shared" si="520"/>
        <v>552.837220549727-8.45434776671166i</v>
      </c>
      <c r="I1774" s="57" t="str">
        <f t="shared" si="521"/>
        <v>-4.58825424210884-1053.95333346458i</v>
      </c>
      <c r="K1774" s="57" t="str">
        <f t="shared" si="522"/>
        <v>0.00904213891795255-0.000643950080681089i</v>
      </c>
      <c r="L1774" s="57" t="str">
        <f t="shared" si="523"/>
        <v>0.00075-0.93749262790959i</v>
      </c>
      <c r="M1774" s="57" t="str">
        <f t="shared" si="524"/>
        <v>0.00075-0.147714174565586i</v>
      </c>
      <c r="N1774" s="57">
        <f t="shared" si="525"/>
        <v>99.0982945971802</v>
      </c>
      <c r="O1774" s="57">
        <f t="shared" si="526"/>
        <v>27.115284478028681</v>
      </c>
      <c r="P1774" s="371">
        <f t="shared" si="527"/>
        <v>27.115284478028681</v>
      </c>
      <c r="Q1774" s="371">
        <f t="shared" si="528"/>
        <v>-80.9017054028198</v>
      </c>
      <c r="R1774" s="12">
        <f t="shared" si="529"/>
        <v>99.0982945971802</v>
      </c>
      <c r="S1774" s="57">
        <f t="shared" si="530"/>
        <v>0.70736086500744588</v>
      </c>
      <c r="T1774" s="12">
        <f t="shared" si="513"/>
        <v>27.115284478028681</v>
      </c>
    </row>
    <row r="1775" spans="1:20" x14ac:dyDescent="0.3">
      <c r="A1775" s="57">
        <f t="shared" si="514"/>
        <v>4461.3684155854035</v>
      </c>
      <c r="B1775" s="12">
        <f t="shared" si="531"/>
        <v>710.0488362944742</v>
      </c>
      <c r="C1775" s="57" t="str">
        <f t="shared" si="515"/>
        <v>3.58722078601152-22.3179564545754i</v>
      </c>
      <c r="D1775" s="57" t="str">
        <f t="shared" si="516"/>
        <v>3.47082011050388-14.9498727887731i</v>
      </c>
      <c r="E1775" s="57" t="str">
        <f t="shared" si="517"/>
        <v>162.477845990186+0.424463885570727i</v>
      </c>
      <c r="F1775" s="57" t="str">
        <f t="shared" si="518"/>
        <v>3.07957265959404-280.468172517449i</v>
      </c>
      <c r="G1775" s="57" t="str">
        <f t="shared" si="519"/>
        <v>0.999997752944725-0.00149901641925638i</v>
      </c>
      <c r="H1775" s="57" t="str">
        <f t="shared" si="520"/>
        <v>552.858748116685-8.48886827736227i</v>
      </c>
      <c r="I1775" s="57" t="str">
        <f t="shared" si="521"/>
        <v>-4.59235355652247-1050.00586881984i</v>
      </c>
      <c r="K1775" s="57" t="str">
        <f t="shared" si="522"/>
        <v>0.00904176969598055-0.000646369010761602i</v>
      </c>
      <c r="L1775" s="57" t="str">
        <f t="shared" si="523"/>
        <v>0.00075-0.933943642069721i</v>
      </c>
      <c r="M1775" s="57" t="str">
        <f t="shared" si="524"/>
        <v>0.00075-0.14715498562023i</v>
      </c>
      <c r="N1775" s="57">
        <f t="shared" si="525"/>
        <v>99.131193429552425</v>
      </c>
      <c r="O1775" s="57">
        <f t="shared" si="526"/>
        <v>27.08386336462166</v>
      </c>
      <c r="P1775" s="371">
        <f t="shared" si="527"/>
        <v>27.08386336462166</v>
      </c>
      <c r="Q1775" s="371">
        <f t="shared" si="528"/>
        <v>-80.868806570447575</v>
      </c>
      <c r="R1775" s="12">
        <f t="shared" si="529"/>
        <v>99.131193429552425</v>
      </c>
      <c r="S1775" s="57">
        <f t="shared" si="530"/>
        <v>0.71004883629447424</v>
      </c>
      <c r="T1775" s="12">
        <f t="shared" si="513"/>
        <v>27.08386336462166</v>
      </c>
    </row>
    <row r="1776" spans="1:20" x14ac:dyDescent="0.3">
      <c r="A1776" s="57">
        <f t="shared" si="514"/>
        <v>4478.3216155646287</v>
      </c>
      <c r="B1776" s="12">
        <f t="shared" si="531"/>
        <v>712.74702187239325</v>
      </c>
      <c r="C1776" s="57" t="str">
        <f t="shared" si="515"/>
        <v>3.58708135909432-22.2353326405226i</v>
      </c>
      <c r="D1776" s="57" t="str">
        <f t="shared" si="516"/>
        <v>3.47082000981982-14.8933297197829i</v>
      </c>
      <c r="E1776" s="57" t="str">
        <f t="shared" si="517"/>
        <v>162.477909796866+0.426082459680046i</v>
      </c>
      <c r="F1776" s="57" t="str">
        <f t="shared" si="518"/>
        <v>3.07957260690235-279.406463108403i</v>
      </c>
      <c r="G1776" s="57" t="str">
        <f t="shared" si="519"/>
        <v>0.999997735834697-0.00150471265590382i</v>
      </c>
      <c r="H1776" s="57" t="str">
        <f t="shared" si="520"/>
        <v>552.880438417886-8.52354749514385i</v>
      </c>
      <c r="I1776" s="57" t="str">
        <f t="shared" si="521"/>
        <v>-4.59648436406462-1046.07350739135i</v>
      </c>
      <c r="K1776" s="57" t="str">
        <f t="shared" si="522"/>
        <v>0.00904139769504715-0.000648796813921711i</v>
      </c>
      <c r="L1776" s="57" t="str">
        <f t="shared" si="523"/>
        <v>0.00075-0.930408091322699i</v>
      </c>
      <c r="M1776" s="57" t="str">
        <f t="shared" si="524"/>
        <v>0.00075-0.146597913548744i</v>
      </c>
      <c r="N1776" s="57">
        <f t="shared" si="525"/>
        <v>99.164198945163719</v>
      </c>
      <c r="O1776" s="57">
        <f t="shared" si="526"/>
        <v>27.05245317608432</v>
      </c>
      <c r="P1776" s="371">
        <f t="shared" si="527"/>
        <v>27.05245317608432</v>
      </c>
      <c r="Q1776" s="371">
        <f t="shared" si="528"/>
        <v>-80.835801054836281</v>
      </c>
      <c r="R1776" s="12">
        <f t="shared" si="529"/>
        <v>99.164198945163719</v>
      </c>
      <c r="S1776" s="57">
        <f t="shared" si="530"/>
        <v>0.71274702187239325</v>
      </c>
      <c r="T1776" s="12">
        <f t="shared" si="513"/>
        <v>27.05245317608432</v>
      </c>
    </row>
    <row r="1777" spans="1:20" x14ac:dyDescent="0.3">
      <c r="A1777" s="57">
        <f t="shared" si="514"/>
        <v>4495.3392377037744</v>
      </c>
      <c r="B1777" s="12">
        <f t="shared" si="531"/>
        <v>715.45546055550835</v>
      </c>
      <c r="C1777" s="57" t="str">
        <f t="shared" si="515"/>
        <v>3.58694088316757-22.1530285263576i</v>
      </c>
      <c r="D1777" s="57" t="str">
        <f t="shared" si="516"/>
        <v>3.47081990836912-14.8370008963378i</v>
      </c>
      <c r="E1777" s="57" t="str">
        <f t="shared" si="517"/>
        <v>162.477974097574+0.427707247941756i</v>
      </c>
      <c r="F1777" s="57" t="str">
        <f t="shared" si="518"/>
        <v>3.07957255380944-278.348773055133i</v>
      </c>
      <c r="G1777" s="57" t="str">
        <f t="shared" si="519"/>
        <v>0.999997718594385-0.0015104305379559i</v>
      </c>
      <c r="H1777" s="57" t="str">
        <f t="shared" si="520"/>
        <v>552.902292673857-8.55838634071027i</v>
      </c>
      <c r="I1777" s="57" t="str">
        <f t="shared" si="521"/>
        <v>-4.60064690877171-1042.15619259314i</v>
      </c>
      <c r="K1777" s="57" t="str">
        <f t="shared" si="522"/>
        <v>0.00904102289448409-0.000651233520277462i</v>
      </c>
      <c r="L1777" s="57" t="str">
        <f t="shared" si="523"/>
        <v>0.00075-0.926885924808422i</v>
      </c>
      <c r="M1777" s="57" t="str">
        <f t="shared" si="524"/>
        <v>0.00075-0.146042950337462i</v>
      </c>
      <c r="N1777" s="57">
        <f t="shared" si="525"/>
        <v>99.197311354827718</v>
      </c>
      <c r="O1777" s="57">
        <f t="shared" si="526"/>
        <v>27.021053985909845</v>
      </c>
      <c r="P1777" s="371">
        <f t="shared" si="527"/>
        <v>27.021053985909845</v>
      </c>
      <c r="Q1777" s="371">
        <f t="shared" si="528"/>
        <v>-80.802688645172282</v>
      </c>
      <c r="R1777" s="12">
        <f t="shared" si="529"/>
        <v>99.197311354827718</v>
      </c>
      <c r="S1777" s="57">
        <f t="shared" si="530"/>
        <v>0.71545546055550835</v>
      </c>
      <c r="T1777" s="12">
        <f t="shared" si="513"/>
        <v>27.021053985909845</v>
      </c>
    </row>
    <row r="1778" spans="1:20" x14ac:dyDescent="0.3">
      <c r="A1778" s="57">
        <f t="shared" si="514"/>
        <v>4512.4215268070484</v>
      </c>
      <c r="B1778" s="12">
        <f t="shared" si="531"/>
        <v>718.17419130561927</v>
      </c>
      <c r="C1778" s="57" t="str">
        <f t="shared" si="515"/>
        <v>3.58679935043523-22.071042926267i</v>
      </c>
      <c r="D1778" s="57" t="str">
        <f t="shared" si="516"/>
        <v>3.47081980614594-14.7808855081287i</v>
      </c>
      <c r="E1778" s="57" t="str">
        <f t="shared" si="517"/>
        <v>162.478038896197+0.429338274684908i</v>
      </c>
      <c r="F1778" s="57" t="str">
        <f t="shared" si="518"/>
        <v>3.07957250031226-277.295087142409i</v>
      </c>
      <c r="G1778" s="57" t="str">
        <f t="shared" si="519"/>
        <v>0.999997701222799-0.00151617014766179i</v>
      </c>
      <c r="H1778" s="57" t="str">
        <f t="shared" si="520"/>
        <v>552.924312114142-8.5933857418985i</v>
      </c>
      <c r="I1778" s="57" t="str">
        <f t="shared" si="521"/>
        <v>-4.60484143660629-1038.25386805546i</v>
      </c>
      <c r="K1778" s="57" t="str">
        <f t="shared" si="522"/>
        <v>0.00904064527347285-0.000653679160018992i</v>
      </c>
      <c r="L1778" s="57" t="str">
        <f t="shared" si="523"/>
        <v>0.00075-0.923377091859362i</v>
      </c>
      <c r="M1778" s="57" t="str">
        <f t="shared" si="524"/>
        <v>0.00075-0.14549008800305i</v>
      </c>
      <c r="N1778" s="57">
        <f t="shared" si="525"/>
        <v>99.23053086820488</v>
      </c>
      <c r="O1778" s="57">
        <f t="shared" si="526"/>
        <v>26.989665868014487</v>
      </c>
      <c r="P1778" s="371">
        <f t="shared" si="527"/>
        <v>26.989665868014487</v>
      </c>
      <c r="Q1778" s="371">
        <f t="shared" si="528"/>
        <v>-80.76946913179512</v>
      </c>
      <c r="R1778" s="12">
        <f t="shared" si="529"/>
        <v>99.23053086820488</v>
      </c>
      <c r="S1778" s="57">
        <f t="shared" si="530"/>
        <v>0.71817419130561932</v>
      </c>
      <c r="T1778" s="12">
        <f t="shared" si="513"/>
        <v>26.989665868014487</v>
      </c>
    </row>
    <row r="1779" spans="1:20" x14ac:dyDescent="0.3">
      <c r="A1779" s="57">
        <f t="shared" si="514"/>
        <v>4529.5687286089151</v>
      </c>
      <c r="B1779" s="12">
        <f t="shared" si="531"/>
        <v>720.9032532325806</v>
      </c>
      <c r="C1779" s="57" t="str">
        <f t="shared" si="515"/>
        <v>3.58665675304477-21.9893746589984i</v>
      </c>
      <c r="D1779" s="57" t="str">
        <f t="shared" si="516"/>
        <v>3.47081970314438-14.7249827479168i</v>
      </c>
      <c r="E1779" s="57" t="str">
        <f t="shared" si="517"/>
        <v>162.47810419665+0.430975564338937i</v>
      </c>
      <c r="F1779" s="57" t="str">
        <f t="shared" si="518"/>
        <v>3.07957244640772-276.245390212608i</v>
      </c>
      <c r="G1779" s="57" t="str">
        <f t="shared" si="519"/>
        <v>0.999997683718938-0.00152193156758317i</v>
      </c>
      <c r="H1779" s="57" t="str">
        <f t="shared" si="520"/>
        <v>552.94649797733-8.62854663379397i</v>
      </c>
      <c r="I1779" s="57" t="str">
        <f t="shared" si="521"/>
        <v>-4.60906819546483-1034.366477624i</v>
      </c>
      <c r="K1779" s="57" t="str">
        <f t="shared" si="522"/>
        <v>0.00904026481104419-0.00065613376341042i</v>
      </c>
      <c r="L1779" s="57" t="str">
        <f t="shared" si="523"/>
        <v>0.00075-0.919881541999761i</v>
      </c>
      <c r="M1779" s="57" t="str">
        <f t="shared" si="524"/>
        <v>0.00075-0.144939318592399i</v>
      </c>
      <c r="N1779" s="57">
        <f t="shared" si="525"/>
        <v>99.263857693780594</v>
      </c>
      <c r="O1779" s="57">
        <f t="shared" si="526"/>
        <v>26.958288896739067</v>
      </c>
      <c r="P1779" s="371">
        <f t="shared" si="527"/>
        <v>26.958288896739067</v>
      </c>
      <c r="Q1779" s="371">
        <f t="shared" si="528"/>
        <v>-80.736142306219406</v>
      </c>
      <c r="R1779" s="12">
        <f t="shared" si="529"/>
        <v>99.263857693780594</v>
      </c>
      <c r="S1779" s="57">
        <f t="shared" si="530"/>
        <v>0.72090325323258064</v>
      </c>
      <c r="T1779" s="12">
        <f t="shared" si="513"/>
        <v>26.958288896739067</v>
      </c>
    </row>
    <row r="1780" spans="1:20" x14ac:dyDescent="0.3">
      <c r="A1780" s="57">
        <f t="shared" si="514"/>
        <v>4546.7810897776289</v>
      </c>
      <c r="B1780" s="12">
        <f t="shared" si="531"/>
        <v>723.64268559486447</v>
      </c>
      <c r="C1780" s="57" t="str">
        <f t="shared" si="515"/>
        <v>3.58651308308687-21.908022547844i</v>
      </c>
      <c r="D1780" s="57" t="str">
        <f t="shared" si="516"/>
        <v>3.47081959935854-14.6692918115222i</v>
      </c>
      <c r="E1780" s="57" t="str">
        <f t="shared" si="517"/>
        <v>162.478170002881+0.432619141434172i</v>
      </c>
      <c r="F1780" s="57" t="str">
        <f t="shared" si="518"/>
        <v>3.07957239209274-275.199667165486i</v>
      </c>
      <c r="G1780" s="57" t="str">
        <f t="shared" si="519"/>
        <v>0.999997666081796-0.00152771488059539i</v>
      </c>
      <c r="H1780" s="57" t="str">
        <f t="shared" si="520"/>
        <v>552.968851511143-8.66386995880473i</v>
      </c>
      <c r="I1780" s="57" t="str">
        <f t="shared" si="521"/>
        <v>-4.61332743519805-1030.49396535902i</v>
      </c>
      <c r="K1780" s="57" t="str">
        <f t="shared" si="522"/>
        <v>0.00903988148607679-0.000658597360789649i</v>
      </c>
      <c r="L1780" s="57" t="str">
        <f t="shared" si="523"/>
        <v>0.00075-0.916399224944971i</v>
      </c>
      <c r="M1780" s="57" t="str">
        <f t="shared" si="524"/>
        <v>0.00075-0.144390634182506i</v>
      </c>
      <c r="N1780" s="57">
        <f t="shared" si="525"/>
        <v>99.297292038842969</v>
      </c>
      <c r="O1780" s="57">
        <f t="shared" si="526"/>
        <v>26.926923146850655</v>
      </c>
      <c r="P1780" s="371">
        <f t="shared" si="527"/>
        <v>26.926923146850655</v>
      </c>
      <c r="Q1780" s="371">
        <f t="shared" si="528"/>
        <v>-80.702707961157031</v>
      </c>
      <c r="R1780" s="12">
        <f t="shared" si="529"/>
        <v>99.297292038842969</v>
      </c>
      <c r="S1780" s="57">
        <f t="shared" si="530"/>
        <v>0.72364268559486444</v>
      </c>
      <c r="T1780" s="12">
        <f t="shared" si="513"/>
        <v>26.926923146850655</v>
      </c>
    </row>
    <row r="1781" spans="1:20" x14ac:dyDescent="0.3">
      <c r="A1781" s="57">
        <f t="shared" si="514"/>
        <v>4564.0588579187843</v>
      </c>
      <c r="B1781" s="12">
        <f t="shared" si="531"/>
        <v>726.39252780012498</v>
      </c>
      <c r="C1781" s="57" t="str">
        <f t="shared" si="515"/>
        <v>3.58636833259492-21.8269854206229i</v>
      </c>
      <c r="D1781" s="57" t="str">
        <f t="shared" si="516"/>
        <v>3.47081949478242-14.613811897812i</v>
      </c>
      <c r="E1781" s="57" t="str">
        <f t="shared" si="517"/>
        <v>162.478236318873+0.434269030602262i</v>
      </c>
      <c r="F1781" s="57" t="str">
        <f t="shared" si="518"/>
        <v>3.07957233736417-274.157902957967i</v>
      </c>
      <c r="G1781" s="57" t="str">
        <f t="shared" si="519"/>
        <v>0.999997648310358-0.00153352016988873i</v>
      </c>
      <c r="H1781" s="57" t="str">
        <f t="shared" si="520"/>
        <v>552.991373972501-8.69935666673384i</v>
      </c>
      <c r="I1781" s="57" t="str">
        <f t="shared" si="521"/>
        <v>-4.61761940762832-1026.63627553463i</v>
      </c>
      <c r="K1781" s="57" t="str">
        <f t="shared" si="522"/>
        <v>0.0090394952772961-0.000661069982568179i</v>
      </c>
      <c r="L1781" s="57" t="str">
        <f t="shared" si="523"/>
        <v>0.00075-0.912930090600686i</v>
      </c>
      <c r="M1781" s="57" t="str">
        <f t="shared" si="524"/>
        <v>0.00075-0.14384402688036i</v>
      </c>
      <c r="N1781" s="57">
        <f t="shared" si="525"/>
        <v>99.330834109460298</v>
      </c>
      <c r="O1781" s="57">
        <f t="shared" si="526"/>
        <v>26.895568693543787</v>
      </c>
      <c r="P1781" s="371">
        <f t="shared" si="527"/>
        <v>26.895568693543787</v>
      </c>
      <c r="Q1781" s="371">
        <f t="shared" si="528"/>
        <v>-80.669165890539702</v>
      </c>
      <c r="R1781" s="12">
        <f t="shared" si="529"/>
        <v>99.330834109460298</v>
      </c>
      <c r="S1781" s="57">
        <f t="shared" si="530"/>
        <v>0.72639252780012498</v>
      </c>
      <c r="T1781" s="12">
        <f t="shared" si="513"/>
        <v>26.895568693543787</v>
      </c>
    </row>
    <row r="1782" spans="1:20" x14ac:dyDescent="0.3">
      <c r="A1782" s="57">
        <f t="shared" si="514"/>
        <v>4581.4022815788758</v>
      </c>
      <c r="B1782" s="12">
        <f t="shared" si="531"/>
        <v>729.15281940576551</v>
      </c>
      <c r="C1782" s="57" t="str">
        <f t="shared" si="515"/>
        <v>3.5862224935447-21.7462621096635i</v>
      </c>
      <c r="D1782" s="57" t="str">
        <f t="shared" si="516"/>
        <v>3.47081938941004-14.558542208689i</v>
      </c>
      <c r="E1782" s="57" t="str">
        <f t="shared" si="517"/>
        <v>162.478303148637+0.435925256576695i</v>
      </c>
      <c r="F1782" s="57" t="str">
        <f t="shared" si="518"/>
        <v>3.07957228221888-273.120082603921i</v>
      </c>
      <c r="G1782" s="57" t="str">
        <f t="shared" si="519"/>
        <v>0.999997630403601-0.00153934751896952i</v>
      </c>
      <c r="H1782" s="57" t="str">
        <f t="shared" si="520"/>
        <v>553.014066627573-8.73500771485034i</v>
      </c>
      <c r="I1782" s="57" t="str">
        <f t="shared" si="521"/>
        <v>-4.62194436656208-1022.7933526379i</v>
      </c>
      <c r="K1782" s="57" t="str">
        <f t="shared" si="522"/>
        <v>0.00903910616327359-0.000663551659230952i</v>
      </c>
      <c r="L1782" s="57" t="str">
        <f t="shared" si="523"/>
        <v>0.00075-0.909474089062251i</v>
      </c>
      <c r="M1782" s="57" t="str">
        <f t="shared" si="524"/>
        <v>0.00075-0.143299488822834i</v>
      </c>
      <c r="N1782" s="57">
        <f t="shared" si="525"/>
        <v>99.364484110458818</v>
      </c>
      <c r="O1782" s="57">
        <f t="shared" si="526"/>
        <v>26.864225612441544</v>
      </c>
      <c r="P1782" s="371">
        <f t="shared" si="527"/>
        <v>26.864225612441544</v>
      </c>
      <c r="Q1782" s="371">
        <f t="shared" si="528"/>
        <v>-80.635515889541182</v>
      </c>
      <c r="R1782" s="12">
        <f t="shared" si="529"/>
        <v>99.364484110458818</v>
      </c>
      <c r="S1782" s="57">
        <f t="shared" si="530"/>
        <v>0.72915281940576548</v>
      </c>
      <c r="T1782" s="12">
        <f t="shared" si="513"/>
        <v>26.864225612441544</v>
      </c>
    </row>
    <row r="1783" spans="1:20" x14ac:dyDescent="0.3">
      <c r="A1783" s="57">
        <f t="shared" si="514"/>
        <v>4598.8116102488757</v>
      </c>
      <c r="B1783" s="12">
        <f t="shared" si="531"/>
        <v>731.92360011950746</v>
      </c>
      <c r="C1783" s="57" t="str">
        <f t="shared" si="515"/>
        <v>3.58607555785396-21.6658514517877i</v>
      </c>
      <c r="D1783" s="57" t="str">
        <f t="shared" si="516"/>
        <v>3.4708192832353-14.50348194908i</v>
      </c>
      <c r="E1783" s="57" t="str">
        <f t="shared" si="517"/>
        <v>162.478370496221+0.437587844193241i</v>
      </c>
      <c r="F1783" s="57" t="str">
        <f t="shared" si="518"/>
        <v>3.07957222665372-272.086191173955i</v>
      </c>
      <c r="G1783" s="57" t="str">
        <f t="shared" si="519"/>
        <v>0.999997612360494-0.00154519701166138i</v>
      </c>
      <c r="H1783" s="57" t="str">
        <f t="shared" si="520"/>
        <v>553.036930751847-8.77082406796214i</v>
      </c>
      <c r="I1783" s="57" t="str">
        <f t="shared" si="521"/>
        <v>-4.62630256780537-1018.9651413681i</v>
      </c>
      <c r="K1783" s="57" t="str">
        <f t="shared" si="522"/>
        <v>0.00903871412242559-0.000666042421336177i</v>
      </c>
      <c r="L1783" s="57" t="str">
        <f t="shared" si="523"/>
        <v>0.00075-0.906031170613918i</v>
      </c>
      <c r="M1783" s="57" t="str">
        <f t="shared" si="524"/>
        <v>0.00075-0.142757012176563i</v>
      </c>
      <c r="N1783" s="57">
        <f t="shared" si="525"/>
        <v>99.398242245399345</v>
      </c>
      <c r="O1783" s="57">
        <f t="shared" si="526"/>
        <v>26.832893979597451</v>
      </c>
      <c r="P1783" s="371">
        <f t="shared" si="527"/>
        <v>26.832893979597451</v>
      </c>
      <c r="Q1783" s="371">
        <f t="shared" si="528"/>
        <v>-80.601757754600655</v>
      </c>
      <c r="R1783" s="12">
        <f t="shared" si="529"/>
        <v>99.398242245399345</v>
      </c>
      <c r="S1783" s="57">
        <f t="shared" si="530"/>
        <v>0.73192360011950741</v>
      </c>
      <c r="T1783" s="12">
        <f t="shared" si="513"/>
        <v>26.832893979597451</v>
      </c>
    </row>
    <row r="1784" spans="1:20" x14ac:dyDescent="0.3">
      <c r="A1784" s="57">
        <f t="shared" si="514"/>
        <v>4616.2870943678217</v>
      </c>
      <c r="B1784" s="12">
        <f t="shared" si="531"/>
        <v>734.70490979996157</v>
      </c>
      <c r="C1784" s="57" t="str">
        <f t="shared" si="515"/>
        <v>3.58592751738193-21.5857522882927i</v>
      </c>
      <c r="D1784" s="57" t="str">
        <f t="shared" si="516"/>
        <v>3.47081917625211-14.4486303269249i</v>
      </c>
      <c r="E1784" s="57" t="str">
        <f t="shared" si="517"/>
        <v>162.478438365701+0.439256818390451i</v>
      </c>
      <c r="F1784" s="57" t="str">
        <f t="shared" si="518"/>
        <v>3.07957217066544-271.056213795195i</v>
      </c>
      <c r="G1784" s="57" t="str">
        <f t="shared" si="519"/>
        <v>0.99999759418-0.00155106873210644i</v>
      </c>
      <c r="H1784" s="57" t="str">
        <f t="shared" si="520"/>
        <v>553.059967630207-8.80680669849313i</v>
      </c>
      <c r="I1784" s="57" t="str">
        <f t="shared" si="521"/>
        <v>-4.63069426918509-1015.15158663592i</v>
      </c>
      <c r="K1784" s="57" t="str">
        <f t="shared" si="522"/>
        <v>0.00903831913301208-0.0006685422995151i</v>
      </c>
      <c r="L1784" s="57" t="str">
        <f t="shared" si="523"/>
        <v>0.00075-0.902601285728149i</v>
      </c>
      <c r="M1784" s="57" t="str">
        <f t="shared" si="524"/>
        <v>0.00075-0.142216589137839i</v>
      </c>
      <c r="N1784" s="57">
        <f t="shared" si="525"/>
        <v>99.432108716554481</v>
      </c>
      <c r="O1784" s="57">
        <f t="shared" si="526"/>
        <v>26.801573871496259</v>
      </c>
      <c r="P1784" s="371">
        <f t="shared" si="527"/>
        <v>26.801573871496259</v>
      </c>
      <c r="Q1784" s="371">
        <f t="shared" si="528"/>
        <v>-80.567891283445519</v>
      </c>
      <c r="R1784" s="12">
        <f t="shared" si="529"/>
        <v>99.432108716554481</v>
      </c>
      <c r="S1784" s="57">
        <f t="shared" si="530"/>
        <v>0.73470490979996161</v>
      </c>
      <c r="T1784" s="12">
        <f t="shared" si="513"/>
        <v>26.801573871496259</v>
      </c>
    </row>
    <row r="1785" spans="1:20" x14ac:dyDescent="0.3">
      <c r="A1785" s="57">
        <f t="shared" si="514"/>
        <v>4633.8289853264196</v>
      </c>
      <c r="B1785" s="12">
        <f t="shared" si="531"/>
        <v>737.49678845720143</v>
      </c>
      <c r="C1785" s="57" t="str">
        <f t="shared" si="515"/>
        <v>3.58577836392915-21.5059634649348i</v>
      </c>
      <c r="D1785" s="57" t="str">
        <f t="shared" si="516"/>
        <v>3.47081906845431-14.3939865531645i</v>
      </c>
      <c r="E1785" s="57" t="str">
        <f t="shared" si="517"/>
        <v>162.47850676119+0.440932204210116i</v>
      </c>
      <c r="F1785" s="57" t="str">
        <f t="shared" si="518"/>
        <v>3.07957211425085-270.030135651068i</v>
      </c>
      <c r="G1785" s="57" t="str">
        <f t="shared" si="519"/>
        <v>0.999997575861073-0.00155696276476648i</v>
      </c>
      <c r="H1785" s="57" t="str">
        <f t="shared" si="520"/>
        <v>553.083178556985-8.84295658655596i</v>
      </c>
      <c r="I1785" s="57" t="str">
        <f t="shared" si="521"/>
        <v>-4.63511973056067-1011.35263356262i</v>
      </c>
      <c r="K1785" s="57" t="str">
        <f t="shared" si="522"/>
        <v>0.00903792117313581-0.000671051324471837i</v>
      </c>
      <c r="L1785" s="57" t="str">
        <f t="shared" si="523"/>
        <v>0.00075-0.899184385064905i</v>
      </c>
      <c r="M1785" s="57" t="str">
        <f t="shared" si="524"/>
        <v>0.00075-0.141678211932495i</v>
      </c>
      <c r="N1785" s="57">
        <f t="shared" si="525"/>
        <v>99.466083724885721</v>
      </c>
      <c r="O1785" s="57">
        <f t="shared" si="526"/>
        <v>26.770265365055597</v>
      </c>
      <c r="P1785" s="371">
        <f t="shared" si="527"/>
        <v>26.770265365055597</v>
      </c>
      <c r="Q1785" s="371">
        <f t="shared" si="528"/>
        <v>-80.533916275114279</v>
      </c>
      <c r="R1785" s="12">
        <f t="shared" si="529"/>
        <v>99.466083724885721</v>
      </c>
      <c r="S1785" s="57">
        <f t="shared" si="530"/>
        <v>0.73749678845720146</v>
      </c>
      <c r="T1785" s="12">
        <f t="shared" si="513"/>
        <v>26.770265365055597</v>
      </c>
    </row>
    <row r="1786" spans="1:20" x14ac:dyDescent="0.3">
      <c r="A1786" s="57">
        <f t="shared" si="514"/>
        <v>4651.4375354706599</v>
      </c>
      <c r="B1786" s="12">
        <f t="shared" si="531"/>
        <v>740.2992762533388</v>
      </c>
      <c r="C1786" s="57" t="str">
        <f t="shared" si="515"/>
        <v>3.58562808923682-21.4264838319122i</v>
      </c>
      <c r="D1786" s="57" t="str">
        <f t="shared" si="516"/>
        <v>3.47081895983568-14.3395498417297i</v>
      </c>
      <c r="E1786" s="57" t="str">
        <f t="shared" si="517"/>
        <v>162.478575686832+0.442614026797781i</v>
      </c>
      <c r="F1786" s="57" t="str">
        <f t="shared" si="518"/>
        <v>3.07957205740668-269.007941981097i</v>
      </c>
      <c r="G1786" s="57" t="str">
        <f t="shared" si="519"/>
        <v>0.999997557402657-0.00156287919442425i</v>
      </c>
      <c r="H1786" s="57" t="str">
        <f t="shared" si="520"/>
        <v>553.106564836033-8.87927472002887i</v>
      </c>
      <c r="I1786" s="57" t="str">
        <f t="shared" si="521"/>
        <v>-4.639579213843-1007.5682274793i</v>
      </c>
      <c r="K1786" s="57" t="str">
        <f t="shared" si="522"/>
        <v>0.00903752022074113-0.000673569526983165i</v>
      </c>
      <c r="L1786" s="57" t="str">
        <f t="shared" si="523"/>
        <v>0.00075-0.895780419470914i</v>
      </c>
      <c r="M1786" s="57" t="str">
        <f t="shared" si="524"/>
        <v>0.00075-0.141141872815795i</v>
      </c>
      <c r="N1786" s="57">
        <f t="shared" si="525"/>
        <v>99.500167470019377</v>
      </c>
      <c r="O1786" s="57">
        <f t="shared" si="526"/>
        <v>26.738968537627095</v>
      </c>
      <c r="P1786" s="371">
        <f t="shared" si="527"/>
        <v>26.738968537627095</v>
      </c>
      <c r="Q1786" s="371">
        <f t="shared" si="528"/>
        <v>-80.499832529980623</v>
      </c>
      <c r="R1786" s="12">
        <f t="shared" si="529"/>
        <v>99.500167470019377</v>
      </c>
      <c r="S1786" s="57">
        <f t="shared" si="530"/>
        <v>0.7402992762533388</v>
      </c>
      <c r="T1786" s="12">
        <f t="shared" si="513"/>
        <v>26.738968537627095</v>
      </c>
    </row>
    <row r="1787" spans="1:20" x14ac:dyDescent="0.3">
      <c r="A1787" s="57">
        <f t="shared" si="514"/>
        <v>4669.1129981054482</v>
      </c>
      <c r="B1787" s="12">
        <f t="shared" si="531"/>
        <v>743.11241350310149</v>
      </c>
      <c r="C1787" s="57" t="str">
        <f t="shared" si="515"/>
        <v>3.58547668498664-21.3473122438485i</v>
      </c>
      <c r="D1787" s="57" t="str">
        <f t="shared" si="516"/>
        <v>3.47081885039001-14.2853194095301i</v>
      </c>
      <c r="E1787" s="57" t="str">
        <f t="shared" si="517"/>
        <v>162.478645146807+0.444302311403197i</v>
      </c>
      <c r="F1787" s="57" t="str">
        <f t="shared" si="518"/>
        <v>3.0795720001297-267.989618080682i</v>
      </c>
      <c r="G1787" s="57" t="str">
        <f t="shared" si="519"/>
        <v>0.999997538803692-0.0015688181061846i</v>
      </c>
      <c r="H1787" s="57" t="str">
        <f t="shared" si="520"/>
        <v>553.130127780796-8.91576209463293i</v>
      </c>
      <c r="I1787" s="57" t="str">
        <f t="shared" si="521"/>
        <v>-4.64407298301102-1003.79831392605i</v>
      </c>
      <c r="K1787" s="57" t="str">
        <f t="shared" si="522"/>
        <v>0.00903711625361291-0.000676096937898305i</v>
      </c>
      <c r="L1787" s="57" t="str">
        <f t="shared" si="523"/>
        <v>0.00075-0.892389339978993i</v>
      </c>
      <c r="M1787" s="57" t="str">
        <f t="shared" si="524"/>
        <v>0.00075-0.140607564072321i</v>
      </c>
      <c r="N1787" s="57">
        <f t="shared" si="525"/>
        <v>99.534360150223606</v>
      </c>
      <c r="O1787" s="57">
        <f t="shared" si="526"/>
        <v>26.707683466997803</v>
      </c>
      <c r="P1787" s="371">
        <f t="shared" si="527"/>
        <v>26.707683466997803</v>
      </c>
      <c r="Q1787" s="371">
        <f t="shared" si="528"/>
        <v>-80.465639849776394</v>
      </c>
      <c r="R1787" s="12">
        <f t="shared" si="529"/>
        <v>99.534360150223606</v>
      </c>
      <c r="S1787" s="57">
        <f t="shared" si="530"/>
        <v>0.74311241350310153</v>
      </c>
      <c r="T1787" s="12">
        <f t="shared" si="513"/>
        <v>26.707683466997803</v>
      </c>
    </row>
    <row r="1788" spans="1:20" x14ac:dyDescent="0.3">
      <c r="A1788" s="57">
        <f t="shared" si="514"/>
        <v>4686.8556274982493</v>
      </c>
      <c r="B1788" s="12">
        <f t="shared" si="531"/>
        <v>745.93624067441328</v>
      </c>
      <c r="C1788" s="57" t="str">
        <f t="shared" si="515"/>
        <v>3.58532414280005-21.2684475597761i</v>
      </c>
      <c r="D1788" s="57" t="str">
        <f t="shared" si="516"/>
        <v>3.47081874011095-14.2312944764428i</v>
      </c>
      <c r="E1788" s="57" t="str">
        <f t="shared" si="517"/>
        <v>162.478715145326+0.445997083380848i</v>
      </c>
      <c r="F1788" s="57" t="str">
        <f t="shared" si="518"/>
        <v>3.07957194241655-266.975149300893i</v>
      </c>
      <c r="G1788" s="57" t="str">
        <f t="shared" si="519"/>
        <v>0.999997520063107-0.00157477958547573i</v>
      </c>
      <c r="H1788" s="57" t="str">
        <f t="shared" si="520"/>
        <v>553.153868714362-8.9524197140063i</v>
      </c>
      <c r="I1788" s="57" t="str">
        <f t="shared" si="521"/>
        <v>-4.64860130412371-1000.04283865121i</v>
      </c>
      <c r="K1788" s="57" t="str">
        <f t="shared" si="522"/>
        <v>0.0090367092493756-0.000678633588138756i</v>
      </c>
      <c r="L1788" s="57" t="str">
        <f t="shared" si="523"/>
        <v>0.00075-0.889011097807327i</v>
      </c>
      <c r="M1788" s="57" t="str">
        <f t="shared" si="524"/>
        <v>0.00075-0.14007527801586i</v>
      </c>
      <c r="N1788" s="57">
        <f t="shared" si="525"/>
        <v>99.568661962383345</v>
      </c>
      <c r="O1788" s="57">
        <f t="shared" si="526"/>
        <v>26.6764102313915</v>
      </c>
      <c r="P1788" s="371">
        <f t="shared" si="527"/>
        <v>26.6764102313915</v>
      </c>
      <c r="Q1788" s="371">
        <f t="shared" si="528"/>
        <v>-80.431338037616655</v>
      </c>
      <c r="R1788" s="12">
        <f t="shared" si="529"/>
        <v>99.568661962383345</v>
      </c>
      <c r="S1788" s="57">
        <f t="shared" si="530"/>
        <v>0.74593624067441333</v>
      </c>
      <c r="T1788" s="12">
        <f t="shared" si="513"/>
        <v>26.6764102313915</v>
      </c>
    </row>
    <row r="1789" spans="1:20" x14ac:dyDescent="0.3">
      <c r="A1789" s="57">
        <f t="shared" si="514"/>
        <v>4704.6656788827431</v>
      </c>
      <c r="B1789" s="12">
        <f t="shared" si="531"/>
        <v>748.77079838897612</v>
      </c>
      <c r="C1789" s="57" t="str">
        <f t="shared" si="515"/>
        <v>3.58517045423826-21.1898886431183i</v>
      </c>
      <c r="D1789" s="57" t="str">
        <f t="shared" si="516"/>
        <v>3.47081862899222-14.1774742653009i</v>
      </c>
      <c r="E1789" s="57" t="str">
        <f t="shared" si="517"/>
        <v>162.478785686634+0.447698368190418i</v>
      </c>
      <c r="F1789" s="57" t="str">
        <f t="shared" si="518"/>
        <v>3.07957188426399-265.964521048256i</v>
      </c>
      <c r="G1789" s="57" t="str">
        <f t="shared" si="519"/>
        <v>0.999997501179824-0.00158076371805046i</v>
      </c>
      <c r="H1789" s="57" t="str">
        <f t="shared" si="520"/>
        <v>553.177788969558-8.98924858979026i</v>
      </c>
      <c r="I1789" s="57" t="str">
        <f t="shared" si="521"/>
        <v>-4.6531644453489-996.301747610585i</v>
      </c>
      <c r="K1789" s="57" t="str">
        <f t="shared" si="522"/>
        <v>0.00903629918549177-0.000681179508697968i</v>
      </c>
      <c r="L1789" s="57" t="str">
        <f t="shared" si="523"/>
        <v>0.00075-0.885645644358762i</v>
      </c>
      <c r="M1789" s="57" t="str">
        <f t="shared" si="524"/>
        <v>0.00075-0.139545006989301i</v>
      </c>
      <c r="N1789" s="57">
        <f t="shared" si="525"/>
        <v>99.60307310197804</v>
      </c>
      <c r="O1789" s="57">
        <f t="shared" si="526"/>
        <v>26.645148909469466</v>
      </c>
      <c r="P1789" s="371">
        <f t="shared" si="527"/>
        <v>26.645148909469466</v>
      </c>
      <c r="Q1789" s="371">
        <f t="shared" si="528"/>
        <v>-80.39692689802196</v>
      </c>
      <c r="R1789" s="12">
        <f t="shared" si="529"/>
        <v>99.60307310197804</v>
      </c>
      <c r="S1789" s="57">
        <f t="shared" si="530"/>
        <v>0.74877079838897609</v>
      </c>
      <c r="T1789" s="12">
        <f t="shared" si="513"/>
        <v>26.645148909469466</v>
      </c>
    </row>
    <row r="1790" spans="1:20" x14ac:dyDescent="0.3">
      <c r="A1790" s="57">
        <f t="shared" si="514"/>
        <v>4722.5434084624976</v>
      </c>
      <c r="B1790" s="12">
        <f t="shared" si="531"/>
        <v>751.61612742285422</v>
      </c>
      <c r="C1790" s="57" t="str">
        <f t="shared" si="515"/>
        <v>3.58501561080151-21.1116343616749i</v>
      </c>
      <c r="D1790" s="57" t="str">
        <f t="shared" si="516"/>
        <v>3.47081851702737-14.1238580018825i</v>
      </c>
      <c r="E1790" s="57" t="str">
        <f t="shared" si="517"/>
        <v>162.478856775015+0.449406191397316i</v>
      </c>
      <c r="F1790" s="57" t="str">
        <f t="shared" si="518"/>
        <v>3.07957182566861-264.957718784542i</v>
      </c>
      <c r="G1790" s="57" t="str">
        <f t="shared" si="519"/>
        <v>0.999997482152755-0.00158677058998738i</v>
      </c>
      <c r="H1790" s="57" t="str">
        <f t="shared" si="520"/>
        <v>553.201889888992-9.02624974170039i</v>
      </c>
      <c r="I1790" s="57" t="str">
        <f t="shared" si="521"/>
        <v>-4.65776267696716-992.574986966607i</v>
      </c>
      <c r="K1790" s="57" t="str">
        <f t="shared" si="522"/>
        <v>0.00903588603926143-0.000683734730641234i</v>
      </c>
      <c r="L1790" s="57" t="str">
        <f t="shared" si="523"/>
        <v>0.00075-0.882292931220127i</v>
      </c>
      <c r="M1790" s="57" t="str">
        <f t="shared" si="524"/>
        <v>0.00075-0.139016743364516i</v>
      </c>
      <c r="N1790" s="57">
        <f t="shared" si="525"/>
        <v>99.637593763055449</v>
      </c>
      <c r="O1790" s="57">
        <f t="shared" si="526"/>
        <v>26.613899580332607</v>
      </c>
      <c r="P1790" s="371">
        <f t="shared" si="527"/>
        <v>26.613899580332607</v>
      </c>
      <c r="Q1790" s="371">
        <f t="shared" si="528"/>
        <v>-80.362406236944551</v>
      </c>
      <c r="R1790" s="12">
        <f t="shared" si="529"/>
        <v>99.637593763055449</v>
      </c>
      <c r="S1790" s="57">
        <f t="shared" si="530"/>
        <v>0.75161612742285422</v>
      </c>
      <c r="T1790" s="12">
        <f t="shared" si="513"/>
        <v>26.613899580332607</v>
      </c>
    </row>
    <row r="1791" spans="1:20" x14ac:dyDescent="0.3">
      <c r="A1791" s="57">
        <f t="shared" si="514"/>
        <v>4740.4890734146547</v>
      </c>
      <c r="B1791" s="12">
        <f t="shared" si="531"/>
        <v>754.47226870706106</v>
      </c>
      <c r="C1791" s="57" t="str">
        <f t="shared" si="515"/>
        <v>3.58485960392887-21.0336835876039i</v>
      </c>
      <c r="D1791" s="57" t="str">
        <f t="shared" si="516"/>
        <v>3.47081840421-14.0704449148997i</v>
      </c>
      <c r="E1791" s="57" t="str">
        <f t="shared" si="517"/>
        <v>162.478928414785+0.451120578673127i</v>
      </c>
      <c r="F1791" s="57" t="str">
        <f t="shared" si="518"/>
        <v>3.07957176662708-263.954728026566i</v>
      </c>
      <c r="G1791" s="57" t="str">
        <f t="shared" si="519"/>
        <v>0.999997462980807-0.00159280028769217i</v>
      </c>
      <c r="H1791" s="57" t="str">
        <f t="shared" si="520"/>
        <v>553.226172825131-9.06342419761069i</v>
      </c>
      <c r="I1791" s="57" t="str">
        <f t="shared" si="521"/>
        <v>-4.66239627139543-988.862503087633i</v>
      </c>
      <c r="K1791" s="57" t="str">
        <f t="shared" si="522"/>
        <v>0.00903546978782073-0.000686299285105401i</v>
      </c>
      <c r="L1791" s="57" t="str">
        <f t="shared" si="523"/>
        <v>0.00075-0.878952910161511i</v>
      </c>
      <c r="M1791" s="57" t="str">
        <f t="shared" si="524"/>
        <v>0.00075-0.138490479542255i</v>
      </c>
      <c r="N1791" s="57">
        <f t="shared" si="525"/>
        <v>99.672224138208477</v>
      </c>
      <c r="O1791" s="57">
        <f t="shared" si="526"/>
        <v>26.582662323521973</v>
      </c>
      <c r="P1791" s="371">
        <f t="shared" si="527"/>
        <v>26.582662323521973</v>
      </c>
      <c r="Q1791" s="371">
        <f t="shared" si="528"/>
        <v>-80.327775861791523</v>
      </c>
      <c r="R1791" s="12">
        <f t="shared" si="529"/>
        <v>99.672224138208477</v>
      </c>
      <c r="S1791" s="57">
        <f t="shared" si="530"/>
        <v>0.75447226870706108</v>
      </c>
      <c r="T1791" s="12">
        <f t="shared" si="513"/>
        <v>26.582662323521973</v>
      </c>
    </row>
    <row r="1792" spans="1:20" x14ac:dyDescent="0.3">
      <c r="A1792" s="57">
        <f t="shared" si="514"/>
        <v>4758.5029318936304</v>
      </c>
      <c r="B1792" s="12">
        <f t="shared" si="531"/>
        <v>757.33926332814792</v>
      </c>
      <c r="C1792" s="57" t="str">
        <f t="shared" si="515"/>
        <v>3.58470242499756-20.9560351974051i</v>
      </c>
      <c r="D1792" s="57" t="str">
        <f t="shared" si="516"/>
        <v>3.47081829053357-14.0172342359871i</v>
      </c>
      <c r="E1792" s="57" t="str">
        <f t="shared" si="517"/>
        <v>162.479000610294+0.452841555796166i</v>
      </c>
      <c r="F1792" s="57" t="str">
        <f t="shared" si="518"/>
        <v>3.07957170713597-262.955534345966i</v>
      </c>
      <c r="G1792" s="57" t="str">
        <f t="shared" si="519"/>
        <v>0.999997443662876-0.00159885289789879i</v>
      </c>
      <c r="H1792" s="57" t="str">
        <f t="shared" si="520"/>
        <v>553.250639140381-9.10077299363646i</v>
      </c>
      <c r="I1792" s="57" t="str">
        <f t="shared" si="521"/>
        <v>-4.66706550320712-985.164242547126i</v>
      </c>
      <c r="K1792" s="57" t="str">
        <f t="shared" si="522"/>
        <v>0.00903505040814074-0.00068887320329861i</v>
      </c>
      <c r="L1792" s="57" t="str">
        <f t="shared" si="523"/>
        <v>0.00075-0.875625533135599i</v>
      </c>
      <c r="M1792" s="57" t="str">
        <f t="shared" si="524"/>
        <v>0.00075-0.137966207952037i</v>
      </c>
      <c r="N1792" s="57">
        <f t="shared" si="525"/>
        <v>99.70696441854966</v>
      </c>
      <c r="O1792" s="57">
        <f t="shared" si="526"/>
        <v>26.551437219019995</v>
      </c>
      <c r="P1792" s="371">
        <f t="shared" si="527"/>
        <v>26.551437219019995</v>
      </c>
      <c r="Q1792" s="371">
        <f t="shared" si="528"/>
        <v>-80.29303558145034</v>
      </c>
      <c r="R1792" s="12">
        <f t="shared" si="529"/>
        <v>99.70696441854966</v>
      </c>
      <c r="S1792" s="57">
        <f t="shared" si="530"/>
        <v>0.75733926332814794</v>
      </c>
      <c r="T1792" s="12">
        <f t="shared" si="513"/>
        <v>26.551437219019995</v>
      </c>
    </row>
    <row r="1793" spans="1:20" x14ac:dyDescent="0.3">
      <c r="A1793" s="57">
        <f t="shared" si="514"/>
        <v>4776.5852430348268</v>
      </c>
      <c r="B1793" s="12">
        <f t="shared" si="531"/>
        <v>760.21715252879494</v>
      </c>
      <c r="C1793" s="57" t="str">
        <f t="shared" si="515"/>
        <v>3.58454406532288-20.8786880719052i</v>
      </c>
      <c r="D1793" s="57" t="str">
        <f t="shared" si="516"/>
        <v>3.47081817599157-13.9642251996914i</v>
      </c>
      <c r="E1793" s="57" t="str">
        <f t="shared" si="517"/>
        <v>162.479073365929+0.454569148651933i</v>
      </c>
      <c r="F1793" s="57" t="str">
        <f t="shared" si="518"/>
        <v>3.07957164719188-261.960123369006i</v>
      </c>
      <c r="G1793" s="57" t="str">
        <f t="shared" si="519"/>
        <v>0.999997424197851-0.00160492850767075i</v>
      </c>
      <c r="H1793" s="57" t="str">
        <f t="shared" si="520"/>
        <v>553.27529020713-9.13829717421123i</v>
      </c>
      <c r="I1793" s="57" t="str">
        <f t="shared" si="521"/>
        <v>-4.67177064914129-981.480152122877i</v>
      </c>
      <c r="K1793" s="57" t="str">
        <f t="shared" si="522"/>
        <v>0.00903462787702667-0.000691456516500119i</v>
      </c>
      <c r="L1793" s="57" t="str">
        <f t="shared" si="523"/>
        <v>0.00075-0.872310752276944i</v>
      </c>
      <c r="M1793" s="57" t="str">
        <f t="shared" si="524"/>
        <v>0.00075-0.13744392105204i</v>
      </c>
      <c r="N1793" s="57">
        <f t="shared" si="525"/>
        <v>99.741814793686515</v>
      </c>
      <c r="O1793" s="57">
        <f t="shared" si="526"/>
        <v>26.520224347252288</v>
      </c>
      <c r="P1793" s="371">
        <f t="shared" si="527"/>
        <v>26.520224347252288</v>
      </c>
      <c r="Q1793" s="371">
        <f t="shared" si="528"/>
        <v>-80.258185206313485</v>
      </c>
      <c r="R1793" s="12">
        <f t="shared" si="529"/>
        <v>99.741814793686515</v>
      </c>
      <c r="S1793" s="57">
        <f t="shared" si="530"/>
        <v>0.76021715252879496</v>
      </c>
      <c r="T1793" s="12">
        <f t="shared" si="513"/>
        <v>26.520224347252288</v>
      </c>
    </row>
    <row r="1794" spans="1:20" x14ac:dyDescent="0.3">
      <c r="A1794" s="57">
        <f t="shared" si="514"/>
        <v>4794.736266958359</v>
      </c>
      <c r="B1794" s="12">
        <f t="shared" si="531"/>
        <v>763.10597770840434</v>
      </c>
      <c r="C1794" s="57" t="str">
        <f t="shared" si="515"/>
        <v>3.58438451615748-20.8016410962391i</v>
      </c>
      <c r="D1794" s="57" t="str">
        <f t="shared" si="516"/>
        <v>3.47081806057742-13.9114170434597i</v>
      </c>
      <c r="E1794" s="57" t="str">
        <f t="shared" si="517"/>
        <v>162.479146686112+0.456303383233681i</v>
      </c>
      <c r="F1794" s="57" t="str">
        <f t="shared" si="518"/>
        <v>3.07957158679133-260.968480776367i</v>
      </c>
      <c r="G1794" s="57" t="str">
        <f t="shared" si="519"/>
        <v>0.999997404584611-0.00161102720440236i</v>
      </c>
      <c r="H1794" s="57" t="str">
        <f t="shared" si="520"/>
        <v>553.300127407853-9.17599779217554i</v>
      </c>
      <c r="I1794" s="57" t="str">
        <f t="shared" si="521"/>
        <v>-4.6765119881302-977.810178796287i</v>
      </c>
      <c r="K1794" s="57" t="str">
        <f t="shared" si="522"/>
        <v>0.00903420217111625-0.000694049256059975i</v>
      </c>
      <c r="L1794" s="57" t="str">
        <f t="shared" si="523"/>
        <v>0.00075-0.869008519901318i</v>
      </c>
      <c r="M1794" s="57" t="str">
        <f t="shared" si="524"/>
        <v>0.00075-0.13692361132899i</v>
      </c>
      <c r="N1794" s="57">
        <f t="shared" si="525"/>
        <v>99.776775451696466</v>
      </c>
      <c r="O1794" s="57">
        <f t="shared" si="526"/>
        <v>26.489023789087916</v>
      </c>
      <c r="P1794" s="371">
        <f t="shared" si="527"/>
        <v>26.489023789087916</v>
      </c>
      <c r="Q1794" s="371">
        <f t="shared" si="528"/>
        <v>-80.223224548303534</v>
      </c>
      <c r="R1794" s="12">
        <f t="shared" si="529"/>
        <v>99.776775451696466</v>
      </c>
      <c r="S1794" s="57">
        <f t="shared" si="530"/>
        <v>0.76310597770840438</v>
      </c>
      <c r="T1794" s="12">
        <f t="shared" si="513"/>
        <v>26.489023789087916</v>
      </c>
    </row>
    <row r="1795" spans="1:20" x14ac:dyDescent="0.3">
      <c r="A1795" s="57">
        <f t="shared" si="514"/>
        <v>4812.9562647728008</v>
      </c>
      <c r="B1795" s="12">
        <f t="shared" si="531"/>
        <v>766.00578042369625</v>
      </c>
      <c r="C1795" s="57" t="str">
        <f t="shared" si="515"/>
        <v>3.58422376869116-20.7248931598362i</v>
      </c>
      <c r="D1795" s="57" t="str">
        <f t="shared" si="516"/>
        <v>3.47081794428444-13.8588090076289i</v>
      </c>
      <c r="E1795" s="57" t="str">
        <f t="shared" si="517"/>
        <v>162.479220575303+0.458044285642853i</v>
      </c>
      <c r="F1795" s="57" t="str">
        <f t="shared" si="518"/>
        <v>3.0795715259309-259.980592302935i</v>
      </c>
      <c r="G1795" s="57" t="str">
        <f t="shared" si="519"/>
        <v>0.999997384822027-0.00161714907581996i</v>
      </c>
      <c r="H1795" s="57" t="str">
        <f t="shared" si="520"/>
        <v>553.325152135148-9.21387590885539i</v>
      </c>
      <c r="I1795" s="57" t="str">
        <f t="shared" si="521"/>
        <v>-4.6812898013074-974.154269751524i</v>
      </c>
      <c r="K1795" s="57" t="str">
        <f t="shared" si="522"/>
        <v>0.00903377326687917-0.00069665145339883i</v>
      </c>
      <c r="L1795" s="57" t="str">
        <f t="shared" si="523"/>
        <v>0.00075-0.865718788505003i</v>
      </c>
      <c r="M1795" s="57" t="str">
        <f t="shared" si="524"/>
        <v>0.00075-0.136405271298057i</v>
      </c>
      <c r="N1795" s="57">
        <f t="shared" si="525"/>
        <v>99.811846579101015</v>
      </c>
      <c r="O1795" s="57">
        <f t="shared" si="526"/>
        <v>26.457835625841554</v>
      </c>
      <c r="P1795" s="371">
        <f t="shared" si="527"/>
        <v>26.457835625841554</v>
      </c>
      <c r="Q1795" s="371">
        <f t="shared" si="528"/>
        <v>-80.188153420898985</v>
      </c>
      <c r="R1795" s="12">
        <f t="shared" si="529"/>
        <v>99.811846579101015</v>
      </c>
      <c r="S1795" s="57">
        <f t="shared" si="530"/>
        <v>0.76600578042369627</v>
      </c>
      <c r="T1795" s="12">
        <f t="shared" si="513"/>
        <v>26.457835625841554</v>
      </c>
    </row>
    <row r="1796" spans="1:20" x14ac:dyDescent="0.3">
      <c r="A1796" s="57">
        <f t="shared" si="514"/>
        <v>4831.2454985789373</v>
      </c>
      <c r="B1796" s="12">
        <f t="shared" si="531"/>
        <v>768.91660238930626</v>
      </c>
      <c r="C1796" s="57" t="str">
        <f t="shared" si="515"/>
        <v>3.58406181405032-20.6484431564014i</v>
      </c>
      <c r="D1796" s="57" t="str">
        <f t="shared" si="516"/>
        <v>3.47081782710598-13.8064003354146i</v>
      </c>
      <c r="E1796" s="57" t="str">
        <f t="shared" si="517"/>
        <v>162.479295037995+0.459791882089664i</v>
      </c>
      <c r="F1796" s="57" t="str">
        <f t="shared" si="518"/>
        <v>3.07957146460704-258.996443737604i</v>
      </c>
      <c r="G1796" s="57" t="str">
        <f t="shared" si="519"/>
        <v>0.999997364908964-0.00162329420998323i</v>
      </c>
      <c r="H1796" s="57" t="str">
        <f t="shared" si="520"/>
        <v>553.350365791837-9.25193259415281i</v>
      </c>
      <c r="I1796" s="57" t="str">
        <f t="shared" si="521"/>
        <v>-4.68610437203641-970.51237237484i</v>
      </c>
      <c r="K1796" s="57" t="str">
        <f t="shared" si="522"/>
        <v>0.00903334114061536-0.000699263140007596i</v>
      </c>
      <c r="L1796" s="57" t="str">
        <f t="shared" si="523"/>
        <v>0.00075-0.862441510764102i</v>
      </c>
      <c r="M1796" s="57" t="str">
        <f t="shared" si="524"/>
        <v>0.00075-0.135888893502746i</v>
      </c>
      <c r="N1796" s="57">
        <f t="shared" si="525"/>
        <v>99.847028360840909</v>
      </c>
      <c r="O1796" s="57">
        <f t="shared" si="526"/>
        <v>26.426659939273542</v>
      </c>
      <c r="P1796" s="371">
        <f t="shared" si="527"/>
        <v>26.426659939273542</v>
      </c>
      <c r="Q1796" s="371">
        <f t="shared" si="528"/>
        <v>-80.152971639159091</v>
      </c>
      <c r="R1796" s="12">
        <f t="shared" si="529"/>
        <v>99.847028360840909</v>
      </c>
      <c r="S1796" s="57">
        <f t="shared" si="530"/>
        <v>0.76891660238930626</v>
      </c>
      <c r="T1796" s="12">
        <f t="shared" si="513"/>
        <v>26.426659939273542</v>
      </c>
    </row>
    <row r="1797" spans="1:20" x14ac:dyDescent="0.3">
      <c r="A1797" s="57">
        <f t="shared" si="514"/>
        <v>4849.6042314735378</v>
      </c>
      <c r="B1797" s="12">
        <f t="shared" si="531"/>
        <v>771.83848547838568</v>
      </c>
      <c r="C1797" s="57" t="str">
        <f t="shared" si="515"/>
        <v>3.5838986432975-20.5722899839013i</v>
      </c>
      <c r="D1797" s="57" t="str">
        <f t="shared" si="516"/>
        <v>3.47081770903527-13.7541902729006i</v>
      </c>
      <c r="E1797" s="57" t="str">
        <f t="shared" si="517"/>
        <v>162.47937007872+0.461546198893583i</v>
      </c>
      <c r="F1797" s="57" t="str">
        <f t="shared" si="518"/>
        <v>3.07957140281623-258.016020923066i</v>
      </c>
      <c r="G1797" s="57" t="str">
        <f t="shared" si="519"/>
        <v>0.999997344844275-0.00162946269528642i</v>
      </c>
      <c r="H1797" s="57" t="str">
        <f t="shared" si="520"/>
        <v>553.375769791017-9.29016892662691i</v>
      </c>
      <c r="I1797" s="57" t="str">
        <f t="shared" si="521"/>
        <v>-4.69095598592006-966.884434253749i</v>
      </c>
      <c r="K1797" s="57" t="str">
        <f t="shared" si="522"/>
        <v>0.00903290576845428-0.000701884347447242i</v>
      </c>
      <c r="L1797" s="57" t="str">
        <f t="shared" si="523"/>
        <v>0.00075-0.859176639533869i</v>
      </c>
      <c r="M1797" s="57" t="str">
        <f t="shared" si="524"/>
        <v>0.00075-0.13537447051479i</v>
      </c>
      <c r="N1797" s="57">
        <f t="shared" si="525"/>
        <v>99.882320980249247</v>
      </c>
      <c r="O1797" s="57">
        <f t="shared" si="526"/>
        <v>26.395496811591968</v>
      </c>
      <c r="P1797" s="371">
        <f t="shared" si="527"/>
        <v>26.395496811591968</v>
      </c>
      <c r="Q1797" s="371">
        <f t="shared" si="528"/>
        <v>-80.117679019750753</v>
      </c>
      <c r="R1797" s="12">
        <f t="shared" si="529"/>
        <v>99.882320980249247</v>
      </c>
      <c r="S1797" s="57">
        <f t="shared" si="530"/>
        <v>0.77183848547838563</v>
      </c>
      <c r="T1797" s="12">
        <f t="shared" si="513"/>
        <v>26.395496811591968</v>
      </c>
    </row>
    <row r="1798" spans="1:20" x14ac:dyDescent="0.3">
      <c r="A1798" s="57">
        <f t="shared" si="514"/>
        <v>4868.0327275531372</v>
      </c>
      <c r="B1798" s="12">
        <f t="shared" si="531"/>
        <v>774.7714717232036</v>
      </c>
      <c r="C1798" s="57" t="str">
        <f t="shared" si="515"/>
        <v>3.58373424743112-20.4964325445467i</v>
      </c>
      <c r="D1798" s="57" t="str">
        <f t="shared" si="516"/>
        <v>3.47081759006553-13.7021780690274i</v>
      </c>
      <c r="E1798" s="57" t="str">
        <f t="shared" si="517"/>
        <v>162.479445702046+0.463307262483844i</v>
      </c>
      <c r="F1798" s="57" t="str">
        <f t="shared" si="518"/>
        <v>3.0795713405549-257.039309755609i</v>
      </c>
      <c r="G1798" s="57" t="str">
        <f t="shared" si="519"/>
        <v>0.999997324626805-0.00163565462045961i</v>
      </c>
      <c r="H1798" s="57" t="str">
        <f t="shared" si="520"/>
        <v>553.401365556139-9.32858599358244i</v>
      </c>
      <c r="I1798" s="57" t="str">
        <f t="shared" si="521"/>
        <v>-4.69584493082229-963.270403176299i</v>
      </c>
      <c r="K1798" s="57" t="str">
        <f t="shared" si="522"/>
        <v>0.0090324671263536-0.000704515107348488i</v>
      </c>
      <c r="L1798" s="57" t="str">
        <f t="shared" si="523"/>
        <v>0.00075-0.855924127848049i</v>
      </c>
      <c r="M1798" s="57" t="str">
        <f t="shared" si="524"/>
        <v>0.00075-0.134861994934041i</v>
      </c>
      <c r="N1798" s="57">
        <f t="shared" si="525"/>
        <v>99.917724619026387</v>
      </c>
      <c r="O1798" s="57">
        <f t="shared" si="526"/>
        <v>26.364346325453209</v>
      </c>
      <c r="P1798" s="371">
        <f t="shared" si="527"/>
        <v>26.364346325453209</v>
      </c>
      <c r="Q1798" s="371">
        <f t="shared" si="528"/>
        <v>-80.082275380973613</v>
      </c>
      <c r="R1798" s="12">
        <f t="shared" si="529"/>
        <v>99.917724619026387</v>
      </c>
      <c r="S1798" s="57">
        <f t="shared" si="530"/>
        <v>0.7747714717232036</v>
      </c>
      <c r="T1798" s="12">
        <f t="shared" si="513"/>
        <v>26.364346325453209</v>
      </c>
    </row>
    <row r="1799" spans="1:20" x14ac:dyDescent="0.3">
      <c r="A1799" s="57">
        <f t="shared" si="514"/>
        <v>4886.5312519178387</v>
      </c>
      <c r="B1799" s="12">
        <f t="shared" si="531"/>
        <v>777.71560331575176</v>
      </c>
      <c r="C1799" s="57" t="str">
        <f t="shared" si="515"/>
        <v>3.58356861738492-20.4208697447771i</v>
      </c>
      <c r="D1799" s="57" t="str">
        <f t="shared" si="516"/>
        <v>3.47081747018992-13.6503629755821i</v>
      </c>
      <c r="E1799" s="57" t="str">
        <f t="shared" si="517"/>
        <v>162.47952191258+0.465075099399976i</v>
      </c>
      <c r="F1799" s="57" t="str">
        <f t="shared" si="518"/>
        <v>3.07957127781954-256.066296184916i</v>
      </c>
      <c r="G1799" s="57" t="str">
        <f t="shared" si="519"/>
        <v>0.999997304255391-0.00164187007457006i</v>
      </c>
      <c r="H1799" s="57" t="str">
        <f t="shared" si="520"/>
        <v>553.427154521078-9.36718489115786i</v>
      </c>
      <c r="I1799" s="57" t="str">
        <f t="shared" si="521"/>
        <v>-4.70077149688699-959.670227130311i</v>
      </c>
      <c r="K1799" s="57" t="str">
        <f t="shared" si="522"/>
        <v>0.00903202519009802-0.00070715545141152i</v>
      </c>
      <c r="L1799" s="57" t="str">
        <f t="shared" si="523"/>
        <v>0.00075-0.852683928918159i</v>
      </c>
      <c r="M1799" s="57" t="str">
        <f t="shared" si="524"/>
        <v>0.00075-0.134351459388365i</v>
      </c>
      <c r="N1799" s="57">
        <f t="shared" si="525"/>
        <v>99.953239457213144</v>
      </c>
      <c r="O1799" s="57">
        <f t="shared" si="526"/>
        <v>26.333208563963275</v>
      </c>
      <c r="P1799" s="371">
        <f t="shared" si="527"/>
        <v>26.333208563963275</v>
      </c>
      <c r="Q1799" s="371">
        <f t="shared" si="528"/>
        <v>-80.046760542786856</v>
      </c>
      <c r="R1799" s="12">
        <f t="shared" si="529"/>
        <v>99.953239457213144</v>
      </c>
      <c r="S1799" s="57">
        <f t="shared" si="530"/>
        <v>0.77771560331575174</v>
      </c>
      <c r="T1799" s="12">
        <f t="shared" si="513"/>
        <v>26.333208563963275</v>
      </c>
    </row>
    <row r="1800" spans="1:20" x14ac:dyDescent="0.3">
      <c r="A1800" s="57">
        <f t="shared" si="514"/>
        <v>4905.1000706751265</v>
      </c>
      <c r="B1800" s="12">
        <f t="shared" si="531"/>
        <v>780.67092260835159</v>
      </c>
      <c r="C1800" s="57" t="str">
        <f t="shared" si="515"/>
        <v>3.58340174402746-20.345600495244i</v>
      </c>
      <c r="D1800" s="57" t="str">
        <f t="shared" si="516"/>
        <v>3.4708173494015-13.5987442471869i</v>
      </c>
      <c r="E1800" s="57" t="str">
        <f t="shared" si="517"/>
        <v>162.479598714964+0.466849736292382i</v>
      </c>
      <c r="F1800" s="57" t="str">
        <f t="shared" si="518"/>
        <v>3.07957121460646-255.09696621386i</v>
      </c>
      <c r="G1800" s="57" t="str">
        <f t="shared" si="519"/>
        <v>0.999997283728861-0.00164810914702337i</v>
      </c>
      <c r="H1800" s="57" t="str">
        <f t="shared" si="520"/>
        <v>553.453138130213-9.40596672441356i</v>
      </c>
      <c r="I1800" s="57" t="str">
        <f t="shared" si="521"/>
        <v>-4.70573597655644-956.083854302633i</v>
      </c>
      <c r="K1800" s="57" t="str">
        <f t="shared" si="522"/>
        <v>0.00903157993529814-0.000709805411405699i</v>
      </c>
      <c r="L1800" s="57" t="str">
        <f t="shared" si="523"/>
        <v>0.00075-0.849455996132853i</v>
      </c>
      <c r="M1800" s="57" t="str">
        <f t="shared" si="524"/>
        <v>0.00075-0.133842856533538i</v>
      </c>
      <c r="N1800" s="57">
        <f t="shared" si="525"/>
        <v>99.988865673164426</v>
      </c>
      <c r="O1800" s="57">
        <f t="shared" si="526"/>
        <v>26.302083610678537</v>
      </c>
      <c r="P1800" s="371">
        <f t="shared" si="527"/>
        <v>26.302083610678537</v>
      </c>
      <c r="Q1800" s="371">
        <f t="shared" si="528"/>
        <v>-80.011134326835574</v>
      </c>
      <c r="R1800" s="12">
        <f t="shared" si="529"/>
        <v>99.988865673164426</v>
      </c>
      <c r="S1800" s="57">
        <f t="shared" si="530"/>
        <v>0.78067092260835158</v>
      </c>
      <c r="T1800" s="12">
        <f t="shared" si="513"/>
        <v>26.302083610678537</v>
      </c>
    </row>
    <row r="1801" spans="1:20" x14ac:dyDescent="0.3">
      <c r="A1801" s="57">
        <f t="shared" si="514"/>
        <v>4923.7394509436917</v>
      </c>
      <c r="B1801" s="12">
        <f t="shared" si="531"/>
        <v>783.63747211426335</v>
      </c>
      <c r="C1801" s="57" t="str">
        <f t="shared" si="515"/>
        <v>3.58323361816193-20.2706237107965i</v>
      </c>
      <c r="D1801" s="57" t="str">
        <f t="shared" si="516"/>
        <v>3.47081722769339-13.5473211412893i</v>
      </c>
      <c r="E1801" s="57" t="str">
        <f t="shared" si="517"/>
        <v>162.479676113879+0.46863119992276i</v>
      </c>
      <c r="F1801" s="57" t="str">
        <f t="shared" si="518"/>
        <v>3.07957115091203-254.131305898304i</v>
      </c>
      <c r="G1801" s="57" t="str">
        <f t="shared" si="519"/>
        <v>0.999997263046034-0.00165437192756488i</v>
      </c>
      <c r="H1801" s="57" t="str">
        <f t="shared" si="520"/>
        <v>553.479317838481-9.44493260741979i</v>
      </c>
      <c r="I1801" s="57" t="str">
        <f t="shared" si="521"/>
        <v>-4.71073866458662-952.511233078362i</v>
      </c>
      <c r="K1801" s="57" t="str">
        <f t="shared" si="522"/>
        <v>0.00903113133738945-0.000712465019169293i</v>
      </c>
      <c r="L1801" s="57" t="str">
        <f t="shared" si="523"/>
        <v>0.00075-0.846240283057233i</v>
      </c>
      <c r="M1801" s="57" t="str">
        <f t="shared" si="524"/>
        <v>0.00075-0.133336179053136i</v>
      </c>
      <c r="N1801" s="57">
        <f t="shared" si="525"/>
        <v>100.02460344352244</v>
      </c>
      <c r="O1801" s="57">
        <f t="shared" si="526"/>
        <v>26.270971549607456</v>
      </c>
      <c r="P1801" s="371">
        <f t="shared" si="527"/>
        <v>26.270971549607456</v>
      </c>
      <c r="Q1801" s="371">
        <f t="shared" si="528"/>
        <v>-79.975396556477563</v>
      </c>
      <c r="R1801" s="12">
        <f t="shared" si="529"/>
        <v>100.02460344352244</v>
      </c>
      <c r="S1801" s="57">
        <f t="shared" si="530"/>
        <v>0.78363747211426338</v>
      </c>
      <c r="T1801" s="12">
        <f t="shared" si="513"/>
        <v>26.270971549607456</v>
      </c>
    </row>
    <row r="1802" spans="1:20" x14ac:dyDescent="0.3">
      <c r="A1802" s="57">
        <f t="shared" si="514"/>
        <v>4942.4496608572781</v>
      </c>
      <c r="B1802" s="12">
        <f t="shared" si="531"/>
        <v>786.61529450829755</v>
      </c>
      <c r="C1802" s="57" t="str">
        <f t="shared" si="515"/>
        <v>3.58306423052543-20.1959383104633i</v>
      </c>
      <c r="D1802" s="57" t="str">
        <f t="shared" si="516"/>
        <v>3.47081710505854-13.4960929181505i</v>
      </c>
      <c r="E1802" s="57" t="str">
        <f t="shared" si="517"/>
        <v>162.479754114045+0.470419517164756i</v>
      </c>
      <c r="F1802" s="57" t="str">
        <f t="shared" si="518"/>
        <v>3.07957108673264-253.169301346899i</v>
      </c>
      <c r="G1802" s="57" t="str">
        <f t="shared" si="519"/>
        <v>0.99999724220572-0.00166065850628089i</v>
      </c>
      <c r="H1802" s="57" t="str">
        <f t="shared" si="520"/>
        <v>553.505695111479-9.48408366335201i</v>
      </c>
      <c r="I1802" s="57" t="str">
        <f t="shared" si="521"/>
        <v>-4.71577985807379-948.952312040143i</v>
      </c>
      <c r="K1802" s="57" t="str">
        <f t="shared" si="522"/>
        <v>0.00903067937163074-0.000715134306609101i</v>
      </c>
      <c r="L1802" s="57" t="str">
        <f t="shared" si="523"/>
        <v>0.00075-0.843036743432191i</v>
      </c>
      <c r="M1802" s="57" t="str">
        <f t="shared" si="524"/>
        <v>0.00075-0.132831419658434i</v>
      </c>
      <c r="N1802" s="57">
        <f t="shared" si="525"/>
        <v>100.06045294318992</v>
      </c>
      <c r="O1802" s="57">
        <f t="shared" si="526"/>
        <v>26.23987246521073</v>
      </c>
      <c r="P1802" s="371">
        <f t="shared" si="527"/>
        <v>26.23987246521073</v>
      </c>
      <c r="Q1802" s="371">
        <f t="shared" si="528"/>
        <v>-79.939547056810085</v>
      </c>
      <c r="R1802" s="12">
        <f t="shared" si="529"/>
        <v>100.06045294318992</v>
      </c>
      <c r="S1802" s="57">
        <f t="shared" si="530"/>
        <v>0.78661529450829759</v>
      </c>
      <c r="T1802" s="12">
        <f t="shared" si="513"/>
        <v>26.23987246521073</v>
      </c>
    </row>
    <row r="1803" spans="1:20" x14ac:dyDescent="0.3">
      <c r="A1803" s="57">
        <f t="shared" si="514"/>
        <v>4961.2309695685362</v>
      </c>
      <c r="B1803" s="12">
        <f t="shared" si="531"/>
        <v>789.60443262742911</v>
      </c>
      <c r="C1803" s="57" t="str">
        <f t="shared" si="515"/>
        <v>3.58289357178869-20.1215432174384i</v>
      </c>
      <c r="D1803" s="57" t="str">
        <f t="shared" si="516"/>
        <v>3.47081698148989-13.4450588408352i</v>
      </c>
      <c r="E1803" s="57" t="str">
        <f t="shared" si="517"/>
        <v>162.479832720222+0.472214715004374i</v>
      </c>
      <c r="F1803" s="57" t="str">
        <f t="shared" si="518"/>
        <v>3.07957102206454-252.210938720888i</v>
      </c>
      <c r="G1803" s="57" t="str">
        <f t="shared" si="519"/>
        <v>0.999997221206719-0.00166696897359998i</v>
      </c>
      <c r="H1803" s="57" t="str">
        <f t="shared" si="520"/>
        <v>553.53227142552-9.52342102457872i</v>
      </c>
      <c r="I1803" s="57" t="str">
        <f t="shared" si="521"/>
        <v>-4.72085985646807-945.407039967408i</v>
      </c>
      <c r="K1803" s="57" t="str">
        <f t="shared" si="522"/>
        <v>0.00903022401310324-0.000717813305700199i</v>
      </c>
      <c r="L1803" s="57" t="str">
        <f t="shared" si="523"/>
        <v>0.00075-0.839845331173732i</v>
      </c>
      <c r="M1803" s="57" t="str">
        <f t="shared" si="524"/>
        <v>0.00075-0.132328571088298i</v>
      </c>
      <c r="N1803" s="57">
        <f t="shared" si="525"/>
        <v>100.09641434530278</v>
      </c>
      <c r="O1803" s="57">
        <f t="shared" si="526"/>
        <v>26.208786442402925</v>
      </c>
      <c r="P1803" s="371">
        <f t="shared" si="527"/>
        <v>26.208786442402925</v>
      </c>
      <c r="Q1803" s="371">
        <f t="shared" si="528"/>
        <v>-79.903585654697224</v>
      </c>
      <c r="R1803" s="12">
        <f t="shared" si="529"/>
        <v>100.09641434530278</v>
      </c>
      <c r="S1803" s="57">
        <f t="shared" si="530"/>
        <v>0.78960443262742908</v>
      </c>
      <c r="T1803" s="12">
        <f t="shared" si="513"/>
        <v>26.208786442402925</v>
      </c>
    </row>
    <row r="1804" spans="1:20" x14ac:dyDescent="0.3">
      <c r="A1804" s="57">
        <f t="shared" si="514"/>
        <v>4980.0836472528963</v>
      </c>
      <c r="B1804" s="12">
        <f t="shared" si="531"/>
        <v>792.60492947141336</v>
      </c>
      <c r="C1804" s="57" t="str">
        <f t="shared" si="515"/>
        <v>3.58272163255559-20.0474373590646i</v>
      </c>
      <c r="D1804" s="57" t="str">
        <f t="shared" si="516"/>
        <v>3.47081685698034-13.3942181752011i</v>
      </c>
      <c r="E1804" s="57" t="str">
        <f t="shared" si="517"/>
        <v>162.479911937204+0.47401682054064i</v>
      </c>
      <c r="F1804" s="57" t="str">
        <f t="shared" si="518"/>
        <v>3.07957095690403-251.256204233901i</v>
      </c>
      <c r="G1804" s="57" t="str">
        <f t="shared" si="519"/>
        <v>0.999997200047824-0.0016733034202943i</v>
      </c>
      <c r="H1804" s="57" t="str">
        <f t="shared" si="520"/>
        <v>553.559048267702-9.56294583275459i</v>
      </c>
      <c r="I1804" s="57" t="str">
        <f t="shared" si="521"/>
        <v>-4.7259789615925-941.875365835603i</v>
      </c>
      <c r="K1804" s="57" t="str">
        <f t="shared" si="522"/>
        <v>0.00902976523670946-0.000720502048485611i</v>
      </c>
      <c r="L1804" s="57" t="str">
        <f t="shared" si="523"/>
        <v>0.00075-0.836666000372322i</v>
      </c>
      <c r="M1804" s="57" t="str">
        <f t="shared" si="524"/>
        <v>0.00075-0.131827626109084i</v>
      </c>
      <c r="N1804" s="57">
        <f t="shared" si="525"/>
        <v>100.13248782120289</v>
      </c>
      <c r="O1804" s="57">
        <f t="shared" si="526"/>
        <v>26.177713566553159</v>
      </c>
      <c r="P1804" s="371">
        <f t="shared" si="527"/>
        <v>26.177713566553159</v>
      </c>
      <c r="Q1804" s="371">
        <f t="shared" si="528"/>
        <v>-79.867512178797114</v>
      </c>
      <c r="R1804" s="12">
        <f t="shared" si="529"/>
        <v>100.13248782120289</v>
      </c>
      <c r="S1804" s="57">
        <f t="shared" si="530"/>
        <v>0.79260492947141337</v>
      </c>
      <c r="T1804" s="12">
        <f t="shared" si="513"/>
        <v>26.177713566553159</v>
      </c>
    </row>
    <row r="1805" spans="1:20" x14ac:dyDescent="0.3">
      <c r="A1805" s="57">
        <f t="shared" si="514"/>
        <v>4999.0079651124579</v>
      </c>
      <c r="B1805" s="12">
        <f t="shared" si="531"/>
        <v>795.61682820340479</v>
      </c>
      <c r="C1805" s="57" t="str">
        <f t="shared" si="515"/>
        <v>3.58254840336273-19.9736196668181i</v>
      </c>
      <c r="D1805" s="57" t="str">
        <f t="shared" si="516"/>
        <v>3.47081673152275-13.3435701898881i</v>
      </c>
      <c r="E1805" s="57" t="str">
        <f t="shared" si="517"/>
        <v>162.479991769829+0.475825860986054i</v>
      </c>
      <c r="F1805" s="57" t="str">
        <f t="shared" si="518"/>
        <v>3.07957089124737-250.305084151764i</v>
      </c>
      <c r="G1805" s="57" t="str">
        <f t="shared" si="519"/>
        <v>0.999997178727816-0.00167966193748092i</v>
      </c>
      <c r="H1805" s="57" t="str">
        <f t="shared" si="520"/>
        <v>553.586027136003-9.60265923891524i</v>
      </c>
      <c r="I1805" s="57" t="str">
        <f t="shared" si="521"/>
        <v>-4.73113747766467-938.35723881551i</v>
      </c>
      <c r="K1805" s="57" t="str">
        <f t="shared" si="522"/>
        <v>0.00902930301717173-0.00072320056707597i</v>
      </c>
      <c r="L1805" s="57" t="str">
        <f t="shared" si="523"/>
        <v>0.00075-0.833498705292207i</v>
      </c>
      <c r="M1805" s="57" t="str">
        <f t="shared" si="524"/>
        <v>0.00075-0.131328577514528i</v>
      </c>
      <c r="N1805" s="57">
        <f t="shared" si="525"/>
        <v>100.16867354041035</v>
      </c>
      <c r="O1805" s="57">
        <f t="shared" si="526"/>
        <v>26.146653923486202</v>
      </c>
      <c r="P1805" s="371">
        <f t="shared" si="527"/>
        <v>26.146653923486202</v>
      </c>
      <c r="Q1805" s="371">
        <f t="shared" si="528"/>
        <v>-79.831326459589647</v>
      </c>
      <c r="R1805" s="12">
        <f t="shared" si="529"/>
        <v>100.16867354041035</v>
      </c>
      <c r="S1805" s="57">
        <f t="shared" si="530"/>
        <v>0.79561682820340485</v>
      </c>
      <c r="T1805" s="12">
        <f t="shared" si="513"/>
        <v>26.146653923486202</v>
      </c>
    </row>
    <row r="1806" spans="1:20" x14ac:dyDescent="0.3">
      <c r="A1806" s="57">
        <f t="shared" si="514"/>
        <v>5018.0041953798855</v>
      </c>
      <c r="B1806" s="12">
        <f t="shared" si="531"/>
        <v>798.64017215057777</v>
      </c>
      <c r="C1806" s="57" t="str">
        <f t="shared" si="515"/>
        <v>3.58237387467893-19.9000890762928i</v>
      </c>
      <c r="D1806" s="57" t="str">
        <f t="shared" si="516"/>
        <v>3.47081660510986-13.2931141563078i</v>
      </c>
      <c r="E1806" s="57" t="str">
        <f t="shared" si="517"/>
        <v>162.480072222972+0.477641863667135i</v>
      </c>
      <c r="F1806" s="57" t="str">
        <f t="shared" si="518"/>
        <v>3.07957082509078-249.357564792294i</v>
      </c>
      <c r="G1806" s="57" t="str">
        <f t="shared" si="519"/>
        <v>0.99999715724547-0.00168604461662304i</v>
      </c>
      <c r="H1806" s="57" t="str">
        <f t="shared" si="520"/>
        <v>553.613209539332-9.64256240357225i</v>
      </c>
      <c r="I1806" s="57" t="str">
        <f t="shared" si="521"/>
        <v>-4.73633571131661-934.852608272449i</v>
      </c>
      <c r="K1806" s="57" t="str">
        <f t="shared" si="522"/>
        <v>0.00902883732903129-0.000725908893649175i</v>
      </c>
      <c r="L1806" s="57" t="str">
        <f t="shared" si="523"/>
        <v>0.00075-0.8303434003708i</v>
      </c>
      <c r="M1806" s="57" t="str">
        <f t="shared" si="524"/>
        <v>0.00075-0.130831418125651i</v>
      </c>
      <c r="N1806" s="57">
        <f t="shared" si="525"/>
        <v>100.20497167059555</v>
      </c>
      <c r="O1806" s="57">
        <f t="shared" si="526"/>
        <v>26.115607599483415</v>
      </c>
      <c r="P1806" s="371">
        <f t="shared" si="527"/>
        <v>26.115607599483415</v>
      </c>
      <c r="Q1806" s="371">
        <f t="shared" si="528"/>
        <v>-79.795028329404445</v>
      </c>
      <c r="R1806" s="12">
        <f t="shared" si="529"/>
        <v>100.20497167059555</v>
      </c>
      <c r="S1806" s="57">
        <f t="shared" si="530"/>
        <v>0.79864017215057781</v>
      </c>
      <c r="T1806" s="12">
        <f t="shared" si="513"/>
        <v>26.115607599483415</v>
      </c>
    </row>
    <row r="1807" spans="1:20" x14ac:dyDescent="0.3">
      <c r="A1807" s="57">
        <f t="shared" si="514"/>
        <v>5037.0726113223291</v>
      </c>
      <c r="B1807" s="12">
        <f t="shared" si="531"/>
        <v>801.67500480474996</v>
      </c>
      <c r="C1807" s="57" t="str">
        <f t="shared" si="515"/>
        <v>3.58219803690489-19.8268445271849i</v>
      </c>
      <c r="D1807" s="57" t="str">
        <f t="shared" si="516"/>
        <v>3.47081647773442-13.2428493486333i</v>
      </c>
      <c r="E1807" s="57" t="str">
        <f t="shared" si="517"/>
        <v>162.480153301551+0.479464856025068i</v>
      </c>
      <c r="F1807" s="57" t="str">
        <f t="shared" si="518"/>
        <v>3.07957075843043-248.413632525108i</v>
      </c>
      <c r="G1807" s="57" t="str">
        <f t="shared" si="519"/>
        <v>0.999997135599548-0.00169245154953143i</v>
      </c>
      <c r="H1807" s="57" t="str">
        <f t="shared" si="520"/>
        <v>553.640596997621-9.68265649680637i</v>
      </c>
      <c r="I1807" s="57" t="str">
        <f t="shared" si="521"/>
        <v>-4.74157397161026-931.361423765586i</v>
      </c>
      <c r="K1807" s="57" t="str">
        <f t="shared" si="522"/>
        <v>0.00902836814664693-0.000728627060450096i</v>
      </c>
      <c r="L1807" s="57" t="str">
        <f t="shared" si="523"/>
        <v>0.00075-0.827200040217969i</v>
      </c>
      <c r="M1807" s="57" t="str">
        <f t="shared" si="524"/>
        <v>0.00075-0.130336140790647i</v>
      </c>
      <c r="N1807" s="57">
        <f t="shared" si="525"/>
        <v>100.2413823775513</v>
      </c>
      <c r="O1807" s="57">
        <f t="shared" si="526"/>
        <v>26.084574681283733</v>
      </c>
      <c r="P1807" s="371">
        <f t="shared" si="527"/>
        <v>26.084574681283733</v>
      </c>
      <c r="Q1807" s="371">
        <f t="shared" si="528"/>
        <v>-79.758617622448696</v>
      </c>
      <c r="R1807" s="12">
        <f t="shared" si="529"/>
        <v>100.2413823775513</v>
      </c>
      <c r="S1807" s="57">
        <f t="shared" si="530"/>
        <v>0.80167500480474996</v>
      </c>
      <c r="T1807" s="12">
        <f t="shared" si="513"/>
        <v>26.084574681283733</v>
      </c>
    </row>
    <row r="1808" spans="1:20" x14ac:dyDescent="0.3">
      <c r="A1808" s="57">
        <f t="shared" si="514"/>
        <v>5056.2134872453535</v>
      </c>
      <c r="B1808" s="12">
        <f t="shared" si="531"/>
        <v>804.72136982300799</v>
      </c>
      <c r="C1808" s="57" t="str">
        <f t="shared" si="515"/>
        <v>3.58202088037252-19.753884963276i</v>
      </c>
      <c r="D1808" s="57" t="str">
        <f t="shared" si="516"/>
        <v>3.47081634938911-13.1927750437883i</v>
      </c>
      <c r="E1808" s="57" t="str">
        <f t="shared" si="517"/>
        <v>162.480235010519+0.481294865616134i</v>
      </c>
      <c r="F1808" s="57" t="str">
        <f t="shared" si="518"/>
        <v>3.07957069126252-247.473273771422i</v>
      </c>
      <c r="G1808" s="57" t="str">
        <f t="shared" si="519"/>
        <v>0.999997113788805-0.00169888282836565i</v>
      </c>
      <c r="H1808" s="57" t="str">
        <f t="shared" si="520"/>
        <v>553.668191041907-9.72294269836949i</v>
      </c>
      <c r="I1808" s="57" t="str">
        <f t="shared" si="521"/>
        <v>-4.74685257006504-927.883635047205i</v>
      </c>
      <c r="K1808" s="57" t="str">
        <f t="shared" si="522"/>
        <v>0.00902789544419361-0.000731355099790147i</v>
      </c>
      <c r="L1808" s="57" t="str">
        <f t="shared" si="523"/>
        <v>0.00075-0.824068579615435i</v>
      </c>
      <c r="M1808" s="57" t="str">
        <f t="shared" si="524"/>
        <v>0.00075-0.129842738384784i</v>
      </c>
      <c r="N1808" s="57">
        <f t="shared" si="525"/>
        <v>100.27790582516452</v>
      </c>
      <c r="O1808" s="57">
        <f t="shared" si="526"/>
        <v>26.053555256084003</v>
      </c>
      <c r="P1808" s="371">
        <f t="shared" si="527"/>
        <v>26.053555256084003</v>
      </c>
      <c r="Q1808" s="371">
        <f t="shared" si="528"/>
        <v>-79.722094174835476</v>
      </c>
      <c r="R1808" s="12">
        <f t="shared" si="529"/>
        <v>100.27790582516452</v>
      </c>
      <c r="S1808" s="57">
        <f t="shared" si="530"/>
        <v>0.80472136982300801</v>
      </c>
      <c r="T1808" s="12">
        <f t="shared" si="513"/>
        <v>26.053555256084003</v>
      </c>
    </row>
    <row r="1809" spans="1:20" x14ac:dyDescent="0.3">
      <c r="A1809" s="57">
        <f t="shared" si="514"/>
        <v>5075.4270984968862</v>
      </c>
      <c r="B1809" s="12">
        <f t="shared" si="531"/>
        <v>807.77931102833543</v>
      </c>
      <c r="C1809" s="57" t="str">
        <f t="shared" si="515"/>
        <v>3.58184239534475-19.6812093324199i</v>
      </c>
      <c r="D1809" s="57" t="str">
        <f t="shared" si="516"/>
        <v>3.47081622006652-13.1428905214372i</v>
      </c>
      <c r="E1809" s="57" t="str">
        <f t="shared" si="517"/>
        <v>162.480317354877+0.483131920112314i</v>
      </c>
      <c r="F1809" s="57" t="str">
        <f t="shared" si="518"/>
        <v>3.07957062358316-246.53647500386i</v>
      </c>
      <c r="G1809" s="57" t="str">
        <f t="shared" si="519"/>
        <v>0.999997091811987-0.00170533854563541i</v>
      </c>
      <c r="H1809" s="57" t="str">
        <f t="shared" si="520"/>
        <v>553.695993214392-9.76342219777897i</v>
      </c>
      <c r="I1809" s="57" t="str">
        <f t="shared" si="521"/>
        <v>-4.75217182067292-924.419192061957i</v>
      </c>
      <c r="K1809" s="57" t="str">
        <f t="shared" si="522"/>
        <v>0.00902741919566152-0.000734093044046981i</v>
      </c>
      <c r="L1809" s="57" t="str">
        <f t="shared" si="523"/>
        <v>0.00075-0.820948973516072i</v>
      </c>
      <c r="M1809" s="57" t="str">
        <f t="shared" si="524"/>
        <v>0.00075-0.129351203810305i</v>
      </c>
      <c r="N1809" s="57">
        <f t="shared" si="525"/>
        <v>100.31454217538746</v>
      </c>
      <c r="O1809" s="57">
        <f t="shared" si="526"/>
        <v>26.022549411540822</v>
      </c>
      <c r="P1809" s="371">
        <f t="shared" si="527"/>
        <v>26.022549411540822</v>
      </c>
      <c r="Q1809" s="371">
        <f t="shared" si="528"/>
        <v>-79.685457824612541</v>
      </c>
      <c r="R1809" s="12">
        <f t="shared" si="529"/>
        <v>100.31454217538746</v>
      </c>
      <c r="S1809" s="57">
        <f t="shared" si="530"/>
        <v>0.80777931102833544</v>
      </c>
      <c r="T1809" s="12">
        <f t="shared" si="513"/>
        <v>26.022549411540822</v>
      </c>
    </row>
    <row r="1810" spans="1:20" x14ac:dyDescent="0.3">
      <c r="A1810" s="57">
        <f t="shared" si="514"/>
        <v>5094.7137214711738</v>
      </c>
      <c r="B1810" s="12">
        <f t="shared" si="531"/>
        <v>810.84887241024308</v>
      </c>
      <c r="C1810" s="57" t="str">
        <f t="shared" si="515"/>
        <v>3.58166257201485-19.6088165865248i</v>
      </c>
      <c r="D1810" s="57" t="str">
        <f t="shared" si="516"/>
        <v>3.47081608975923-13.0931950639742i</v>
      </c>
      <c r="E1810" s="57" t="str">
        <f t="shared" si="517"/>
        <v>162.480400339658+0.484976047301876i</v>
      </c>
      <c r="F1810" s="57" t="str">
        <f t="shared" si="518"/>
        <v>3.07957055538846-245.603222746258i</v>
      </c>
      <c r="G1810" s="57" t="str">
        <f t="shared" si="519"/>
        <v>0.999997069667829-0.00171181879420193i</v>
      </c>
      <c r="H1810" s="57" t="str">
        <f t="shared" si="520"/>
        <v>553.724005068524-9.80409619441671i</v>
      </c>
      <c r="I1810" s="57" t="str">
        <f t="shared" si="521"/>
        <v>-4.75753203991799-920.968044946148i</v>
      </c>
      <c r="K1810" s="57" t="str">
        <f t="shared" si="522"/>
        <v>0.00902693937485475-0.000736840925664127i</v>
      </c>
      <c r="L1810" s="57" t="str">
        <f t="shared" si="523"/>
        <v>0.00075-0.817841177043307i</v>
      </c>
      <c r="M1810" s="57" t="str">
        <f t="shared" si="524"/>
        <v>0.00075-0.128861529996319i</v>
      </c>
      <c r="N1810" s="57">
        <f t="shared" si="525"/>
        <v>100.35129158820938</v>
      </c>
      <c r="O1810" s="57">
        <f t="shared" si="526"/>
        <v>25.991557235770383</v>
      </c>
      <c r="P1810" s="371">
        <f t="shared" si="527"/>
        <v>25.991557235770383</v>
      </c>
      <c r="Q1810" s="371">
        <f t="shared" si="528"/>
        <v>-79.648708411790622</v>
      </c>
      <c r="R1810" s="12">
        <f t="shared" si="529"/>
        <v>100.35129158820938</v>
      </c>
      <c r="S1810" s="57">
        <f t="shared" si="530"/>
        <v>0.81084887241024306</v>
      </c>
      <c r="T1810" s="12">
        <f t="shared" si="513"/>
        <v>25.991557235770383</v>
      </c>
    </row>
    <row r="1811" spans="1:20" x14ac:dyDescent="0.3">
      <c r="A1811" s="57">
        <f t="shared" si="514"/>
        <v>5114.0736336127648</v>
      </c>
      <c r="B1811" s="12">
        <f t="shared" si="531"/>
        <v>813.93009812540197</v>
      </c>
      <c r="C1811" s="57" t="str">
        <f t="shared" si="515"/>
        <v>3.58148140050617-19.53670568154i</v>
      </c>
      <c r="D1811" s="57" t="str">
        <f t="shared" si="516"/>
        <v>3.47081595845974-13.0436879565135i</v>
      </c>
      <c r="E1811" s="57" t="str">
        <f t="shared" si="517"/>
        <v>162.480483969945+0.486827275089887i</v>
      </c>
      <c r="F1811" s="57" t="str">
        <f t="shared" si="518"/>
        <v>3.07957048667449-244.673503573469i</v>
      </c>
      <c r="G1811" s="57" t="str">
        <f t="shared" si="519"/>
        <v>0.999997047355056-0.00171832366727922i</v>
      </c>
      <c r="H1811" s="57" t="str">
        <f t="shared" si="520"/>
        <v>553.752228169083-9.84496589763099i</v>
      </c>
      <c r="I1811" s="57" t="str">
        <f t="shared" si="521"/>
        <v>-4.76293354679958-917.530144027021i</v>
      </c>
      <c r="K1811" s="57" t="str">
        <f t="shared" si="522"/>
        <v>0.00902645595539-0.000739598777150595i</v>
      </c>
      <c r="L1811" s="57" t="str">
        <f t="shared" si="523"/>
        <v>0.00075-0.814745145490445i</v>
      </c>
      <c r="M1811" s="57" t="str">
        <f t="shared" si="524"/>
        <v>0.00075-0.128373709898704i</v>
      </c>
      <c r="N1811" s="57">
        <f t="shared" si="525"/>
        <v>100.38815422162715</v>
      </c>
      <c r="O1811" s="57">
        <f t="shared" si="526"/>
        <v>25.960578817350211</v>
      </c>
      <c r="P1811" s="371">
        <f t="shared" si="527"/>
        <v>25.960578817350211</v>
      </c>
      <c r="Q1811" s="371">
        <f t="shared" si="528"/>
        <v>-79.611845778372853</v>
      </c>
      <c r="R1811" s="12">
        <f t="shared" si="529"/>
        <v>100.38815422162715</v>
      </c>
      <c r="S1811" s="57">
        <f t="shared" si="530"/>
        <v>0.81393009812540196</v>
      </c>
      <c r="T1811" s="12">
        <f t="shared" si="513"/>
        <v>25.960578817350211</v>
      </c>
    </row>
    <row r="1812" spans="1:20" x14ac:dyDescent="0.3">
      <c r="A1812" s="57">
        <f t="shared" si="514"/>
        <v>5133.5071134204936</v>
      </c>
      <c r="B1812" s="12">
        <f t="shared" si="531"/>
        <v>817.02303249827855</v>
      </c>
      <c r="C1812" s="57" t="str">
        <f t="shared" si="515"/>
        <v>3.58129887087143-19.4648755774388i</v>
      </c>
      <c r="D1812" s="57" t="str">
        <f t="shared" si="516"/>
        <v>3.47081582616046-12.9943684868786i</v>
      </c>
      <c r="E1812" s="57" t="str">
        <f t="shared" si="517"/>
        <v>162.480568250858+0.488685631498804i</v>
      </c>
      <c r="F1812" s="57" t="str">
        <f t="shared" si="518"/>
        <v>3.07957041743733-243.747304111169i</v>
      </c>
      <c r="G1812" s="57" t="str">
        <f t="shared" si="519"/>
        <v>0.999997024872386-0.00172485325843546i</v>
      </c>
      <c r="H1812" s="57" t="str">
        <f t="shared" si="520"/>
        <v>553.780664092251-9.88603252683678i</v>
      </c>
      <c r="I1812" s="57" t="str">
        <f t="shared" si="521"/>
        <v>-4.76837666285099-914.105439822019i</v>
      </c>
      <c r="K1812" s="57" t="str">
        <f t="shared" si="522"/>
        <v>0.00902596891069538-0.00074236663108051i</v>
      </c>
      <c r="L1812" s="57" t="str">
        <f t="shared" si="523"/>
        <v>0.00075-0.811660834320025i</v>
      </c>
      <c r="M1812" s="57" t="str">
        <f t="shared" si="524"/>
        <v>0.00075-0.127887736500004i</v>
      </c>
      <c r="N1812" s="57">
        <f t="shared" si="525"/>
        <v>100.42513023161622</v>
      </c>
      <c r="O1812" s="57">
        <f t="shared" si="526"/>
        <v>25.929614245319158</v>
      </c>
      <c r="P1812" s="371">
        <f t="shared" si="527"/>
        <v>25.929614245319158</v>
      </c>
      <c r="Q1812" s="371">
        <f t="shared" si="528"/>
        <v>-79.574869768383778</v>
      </c>
      <c r="R1812" s="12">
        <f t="shared" si="529"/>
        <v>100.42513023161622</v>
      </c>
      <c r="S1812" s="57">
        <f t="shared" si="530"/>
        <v>0.81702303249827857</v>
      </c>
      <c r="T1812" s="12">
        <f t="shared" si="513"/>
        <v>25.929614245319158</v>
      </c>
    </row>
    <row r="1813" spans="1:20" x14ac:dyDescent="0.3">
      <c r="A1813" s="57">
        <f t="shared" si="514"/>
        <v>5153.0144404514913</v>
      </c>
      <c r="B1813" s="12">
        <f t="shared" si="531"/>
        <v>820.12772002177201</v>
      </c>
      <c r="C1813" s="57" t="str">
        <f t="shared" si="515"/>
        <v>3.58111497309247-19.3933252382041i</v>
      </c>
      <c r="D1813" s="57" t="str">
        <f t="shared" si="516"/>
        <v>3.47081569285382-12.9452359455924i</v>
      </c>
      <c r="E1813" s="57" t="str">
        <f t="shared" si="517"/>
        <v>162.480653187559+0.49055114466903i</v>
      </c>
      <c r="F1813" s="57" t="str">
        <f t="shared" si="518"/>
        <v>3.07957034767295-242.824611035668i</v>
      </c>
      <c r="G1813" s="57" t="str">
        <f t="shared" si="519"/>
        <v>0.999997002218523-0.00173140766159432i</v>
      </c>
      <c r="H1813" s="57" t="str">
        <f t="shared" si="520"/>
        <v>553.809314425701-9.92729731162114i</v>
      </c>
      <c r="I1813" s="57" t="str">
        <f t="shared" si="521"/>
        <v>-4.77386171216556-910.693883038106i</v>
      </c>
      <c r="K1813" s="57" t="str">
        <f t="shared" si="522"/>
        <v>0.00902547821400901-0.000745144520092683i</v>
      </c>
      <c r="L1813" s="57" t="str">
        <f t="shared" si="523"/>
        <v>0.00075-0.808588199163205i</v>
      </c>
      <c r="M1813" s="57" t="str">
        <f t="shared" si="524"/>
        <v>0.00075-0.127403602809329i</v>
      </c>
      <c r="N1813" s="57">
        <f t="shared" si="525"/>
        <v>100.46221977210141</v>
      </c>
      <c r="O1813" s="57">
        <f t="shared" si="526"/>
        <v>25.898663609178584</v>
      </c>
      <c r="P1813" s="371">
        <f t="shared" si="527"/>
        <v>25.898663609178584</v>
      </c>
      <c r="Q1813" s="371">
        <f t="shared" si="528"/>
        <v>-79.537780227898594</v>
      </c>
      <c r="R1813" s="12">
        <f t="shared" si="529"/>
        <v>100.46221977210141</v>
      </c>
      <c r="S1813" s="57">
        <f t="shared" si="530"/>
        <v>0.82012772002177203</v>
      </c>
      <c r="T1813" s="12">
        <f t="shared" si="513"/>
        <v>25.898663609178584</v>
      </c>
    </row>
    <row r="1814" spans="1:20" x14ac:dyDescent="0.3">
      <c r="A1814" s="57">
        <f t="shared" si="514"/>
        <v>5172.5958953252066</v>
      </c>
      <c r="B1814" s="12">
        <f t="shared" si="531"/>
        <v>823.24420535785475</v>
      </c>
      <c r="C1814" s="57" t="str">
        <f t="shared" si="515"/>
        <v>3.58092969707968-19.3220536318134i</v>
      </c>
      <c r="D1814" s="57" t="str">
        <f t="shared" si="516"/>
        <v>3.47081555853213-12.8962896258668i</v>
      </c>
      <c r="E1814" s="57" t="str">
        <f t="shared" si="517"/>
        <v>162.480738785255+0.492423842859522i</v>
      </c>
      <c r="F1814" s="57" t="str">
        <f t="shared" si="518"/>
        <v>3.07957027737738-241.905411073718i</v>
      </c>
      <c r="G1814" s="57" t="str">
        <f t="shared" si="519"/>
        <v>0.999996979392164-0.00173798697103635i</v>
      </c>
      <c r="H1814" s="57" t="str">
        <f t="shared" si="520"/>
        <v>553.838180768664-9.96876149184193i</v>
      </c>
      <c r="I1814" s="57" t="str">
        <f t="shared" si="521"/>
        <v>-4.77938902140902-907.295424571025i</v>
      </c>
      <c r="K1814" s="57" t="str">
        <f t="shared" si="522"/>
        <v>0.00902498383837801-0.000747932476890282i</v>
      </c>
      <c r="L1814" s="57" t="str">
        <f t="shared" si="523"/>
        <v>0.00075-0.805527195819093i</v>
      </c>
      <c r="M1814" s="57" t="str">
        <f t="shared" si="524"/>
        <v>0.00075-0.126921301862252i</v>
      </c>
      <c r="N1814" s="57">
        <f t="shared" si="525"/>
        <v>100.49942299492669</v>
      </c>
      <c r="O1814" s="57">
        <f t="shared" si="526"/>
        <v>25.867726998893215</v>
      </c>
      <c r="P1814" s="371">
        <f t="shared" si="527"/>
        <v>25.867726998893215</v>
      </c>
      <c r="Q1814" s="371">
        <f t="shared" si="528"/>
        <v>-79.50057700507331</v>
      </c>
      <c r="R1814" s="12">
        <f t="shared" si="529"/>
        <v>100.49942299492669</v>
      </c>
      <c r="S1814" s="57">
        <f t="shared" si="530"/>
        <v>0.82324420535785481</v>
      </c>
      <c r="T1814" s="12">
        <f t="shared" si="513"/>
        <v>25.867726998893215</v>
      </c>
    </row>
    <row r="1815" spans="1:20" x14ac:dyDescent="0.3">
      <c r="A1815" s="57">
        <f t="shared" si="514"/>
        <v>5192.2517597274427</v>
      </c>
      <c r="B1815" s="12">
        <f t="shared" si="531"/>
        <v>826.37253333821457</v>
      </c>
      <c r="C1815" s="57" t="str">
        <f t="shared" si="515"/>
        <v>3.58074303267157-19.2510597302227i</v>
      </c>
      <c r="D1815" s="57" t="str">
        <f t="shared" si="516"/>
        <v>3.47081542318769-12.8475288235924i</v>
      </c>
      <c r="E1815" s="57" t="str">
        <f t="shared" si="517"/>
        <v>162.480825049191+0.4943037544483i</v>
      </c>
      <c r="F1815" s="57" t="str">
        <f t="shared" si="518"/>
        <v>3.07957020654652-240.989691002318i</v>
      </c>
      <c r="G1815" s="57" t="str">
        <f t="shared" si="519"/>
        <v>0.999996956391997-0.00174459128140027i</v>
      </c>
      <c r="H1815" s="57" t="str">
        <f t="shared" si="520"/>
        <v>553.867264732004-10.0104263177359i</v>
      </c>
      <c r="I1815" s="57" t="str">
        <f t="shared" si="521"/>
        <v>-4.78495891984662-903.910015504568i</v>
      </c>
      <c r="K1815" s="57" t="str">
        <f t="shared" si="522"/>
        <v>0.00902448575665718-0.000750730534240383i</v>
      </c>
      <c r="L1815" s="57" t="str">
        <f t="shared" si="523"/>
        <v>0.00075-0.802477780254125i</v>
      </c>
      <c r="M1815" s="57" t="str">
        <f t="shared" si="524"/>
        <v>0.00075-0.126440826720713i</v>
      </c>
      <c r="N1815" s="57">
        <f t="shared" si="525"/>
        <v>100.53674004982608</v>
      </c>
      <c r="O1815" s="57">
        <f t="shared" si="526"/>
        <v>25.836804504891408</v>
      </c>
      <c r="P1815" s="371">
        <f t="shared" si="527"/>
        <v>25.836804504891408</v>
      </c>
      <c r="Q1815" s="371">
        <f t="shared" si="528"/>
        <v>-79.463259950173921</v>
      </c>
      <c r="R1815" s="12">
        <f t="shared" si="529"/>
        <v>100.53674004982608</v>
      </c>
      <c r="S1815" s="57">
        <f t="shared" si="530"/>
        <v>0.82637253333821459</v>
      </c>
      <c r="T1815" s="12">
        <f t="shared" si="513"/>
        <v>25.836804504891408</v>
      </c>
    </row>
    <row r="1816" spans="1:20" x14ac:dyDescent="0.3">
      <c r="A1816" s="57">
        <f t="shared" si="514"/>
        <v>5211.9823164144073</v>
      </c>
      <c r="B1816" s="12">
        <f t="shared" si="531"/>
        <v>829.51274896489986</v>
      </c>
      <c r="C1816" s="57" t="str">
        <f t="shared" si="515"/>
        <v>3.58055496963429-19.1803425093527i</v>
      </c>
      <c r="D1816" s="57" t="str">
        <f t="shared" si="516"/>
        <v>3.47081528681265-12.7989528373286i</v>
      </c>
      <c r="E1816" s="57" t="str">
        <f t="shared" si="517"/>
        <v>162.480911984664+0.496190907933062i</v>
      </c>
      <c r="F1816" s="57" t="str">
        <f t="shared" si="518"/>
        <v>3.07957013517634-240.077437648526i</v>
      </c>
      <c r="G1816" s="57" t="str">
        <f t="shared" si="519"/>
        <v>0.999996933216698-0.00175122068768441i</v>
      </c>
      <c r="H1816" s="57" t="str">
        <f t="shared" si="520"/>
        <v>553.896567938319-10.0522930500249i</v>
      </c>
      <c r="I1816" s="57" t="str">
        <f t="shared" si="521"/>
        <v>-4.7905717393637-900.537607109911i</v>
      </c>
      <c r="K1816" s="57" t="str">
        <f t="shared" si="522"/>
        <v>0.00902398394150755-0.000753538724973549i</v>
      </c>
      <c r="L1816" s="57" t="str">
        <f t="shared" si="523"/>
        <v>0.00075-0.799439908601441i</v>
      </c>
      <c r="M1816" s="57" t="str">
        <f t="shared" si="524"/>
        <v>0.00075-0.125962170472916i</v>
      </c>
      <c r="N1816" s="57">
        <f t="shared" si="525"/>
        <v>100.57417108439269</v>
      </c>
      <c r="O1816" s="57">
        <f t="shared" si="526"/>
        <v>25.805896218066479</v>
      </c>
      <c r="P1816" s="371">
        <f t="shared" si="527"/>
        <v>25.805896218066479</v>
      </c>
      <c r="Q1816" s="371">
        <f t="shared" si="528"/>
        <v>-79.425828915607312</v>
      </c>
      <c r="R1816" s="12">
        <f t="shared" si="529"/>
        <v>100.57417108439269</v>
      </c>
      <c r="S1816" s="57">
        <f t="shared" si="530"/>
        <v>0.8295127489648999</v>
      </c>
      <c r="T1816" s="12">
        <f t="shared" si="513"/>
        <v>25.805896218066479</v>
      </c>
    </row>
    <row r="1817" spans="1:20" x14ac:dyDescent="0.3">
      <c r="A1817" s="57">
        <f t="shared" si="514"/>
        <v>5231.7878492167829</v>
      </c>
      <c r="B1817" s="12">
        <f t="shared" si="531"/>
        <v>832.66489741096655</v>
      </c>
      <c r="C1817" s="57" t="str">
        <f t="shared" si="515"/>
        <v>3.58036549766104-19.1099009490723i</v>
      </c>
      <c r="D1817" s="57" t="str">
        <f t="shared" si="516"/>
        <v>3.47081514939922-12.7505609682937i</v>
      </c>
      <c r="E1817" s="57" t="str">
        <f t="shared" si="517"/>
        <v>162.480999597004+0.498085331931791i</v>
      </c>
      <c r="F1817" s="57" t="str">
        <f t="shared" si="518"/>
        <v>3.07957006326274-239.168637889274i</v>
      </c>
      <c r="G1817" s="57" t="str">
        <f t="shared" si="519"/>
        <v>0.999996909864933-0.00175787528524799i</v>
      </c>
      <c r="H1817" s="57" t="str">
        <f t="shared" si="520"/>
        <v>553.926092022009-10.0943629600234i</v>
      </c>
      <c r="I1817" s="57" t="str">
        <f t="shared" si="521"/>
        <v>-4.79622781448882-897.178150844904i</v>
      </c>
      <c r="K1817" s="57" t="str">
        <f t="shared" si="522"/>
        <v>0.00902347836539514-0.000756357081983413i</v>
      </c>
      <c r="L1817" s="57" t="str">
        <f t="shared" si="523"/>
        <v>0.00075-0.796413537160232i</v>
      </c>
      <c r="M1817" s="57" t="str">
        <f t="shared" si="524"/>
        <v>0.00075-0.12548532623323i</v>
      </c>
      <c r="N1817" s="57">
        <f t="shared" si="525"/>
        <v>100.61171624404884</v>
      </c>
      <c r="O1817" s="57">
        <f t="shared" si="526"/>
        <v>25.775002229776682</v>
      </c>
      <c r="P1817" s="371">
        <f t="shared" si="527"/>
        <v>25.775002229776682</v>
      </c>
      <c r="Q1817" s="371">
        <f t="shared" si="528"/>
        <v>-79.388283755951164</v>
      </c>
      <c r="R1817" s="12">
        <f t="shared" si="529"/>
        <v>100.61171624404884</v>
      </c>
      <c r="S1817" s="57">
        <f t="shared" si="530"/>
        <v>0.8326648974109665</v>
      </c>
      <c r="T1817" s="12">
        <f t="shared" si="513"/>
        <v>25.775002229776682</v>
      </c>
    </row>
    <row r="1818" spans="1:20" x14ac:dyDescent="0.3">
      <c r="A1818" s="57">
        <f t="shared" si="514"/>
        <v>5251.6686430438067</v>
      </c>
      <c r="B1818" s="12">
        <f t="shared" si="531"/>
        <v>835.82902402112825</v>
      </c>
      <c r="C1818" s="57" t="str">
        <f t="shared" si="515"/>
        <v>3.58017460637184-19.0397340331844i</v>
      </c>
      <c r="D1818" s="57" t="str">
        <f t="shared" si="516"/>
        <v>3.47081501093948-12.7023525203541i</v>
      </c>
      <c r="E1818" s="57" t="str">
        <f t="shared" si="517"/>
        <v>162.481087891593+0.499987055183291i</v>
      </c>
      <c r="F1818" s="57" t="str">
        <f t="shared" si="518"/>
        <v>3.07956999080152-238.26327865117i</v>
      </c>
      <c r="G1818" s="57" t="str">
        <f t="shared" si="519"/>
        <v>0.999996886335358-0.00176455516981257i</v>
      </c>
      <c r="H1818" s="57" t="str">
        <f t="shared" si="520"/>
        <v>553.955838629347-10.1366373297435i</v>
      </c>
      <c r="I1818" s="57" t="str">
        <f t="shared" si="521"/>
        <v>-4.80192748240964-893.831598353316i</v>
      </c>
      <c r="K1818" s="57" t="str">
        <f t="shared" si="522"/>
        <v>0.00902296900058993-0.000759185638226286i</v>
      </c>
      <c r="L1818" s="57" t="str">
        <f t="shared" si="523"/>
        <v>0.00075-0.793398622395134i</v>
      </c>
      <c r="M1818" s="57" t="str">
        <f t="shared" si="524"/>
        <v>0.00075-0.12501028714209i</v>
      </c>
      <c r="N1818" s="57">
        <f t="shared" si="525"/>
        <v>100.64937567201576</v>
      </c>
      <c r="O1818" s="57">
        <f t="shared" si="526"/>
        <v>25.744122631846249</v>
      </c>
      <c r="P1818" s="371">
        <f t="shared" si="527"/>
        <v>25.744122631846249</v>
      </c>
      <c r="Q1818" s="371">
        <f t="shared" si="528"/>
        <v>-79.350624327984235</v>
      </c>
      <c r="R1818" s="12">
        <f t="shared" si="529"/>
        <v>100.64937567201576</v>
      </c>
      <c r="S1818" s="57">
        <f t="shared" si="530"/>
        <v>0.83582902402112824</v>
      </c>
      <c r="T1818" s="12">
        <f t="shared" si="513"/>
        <v>25.744122631846249</v>
      </c>
    </row>
    <row r="1819" spans="1:20" x14ac:dyDescent="0.3">
      <c r="A1819" s="57">
        <f t="shared" si="514"/>
        <v>5271.6249838873737</v>
      </c>
      <c r="B1819" s="12">
        <f t="shared" si="531"/>
        <v>839.0051743124086</v>
      </c>
      <c r="C1819" s="57" t="str">
        <f t="shared" si="515"/>
        <v>3.57998228531271-18.9698407494109i</v>
      </c>
      <c r="D1819" s="57" t="str">
        <f t="shared" si="516"/>
        <v>3.47081487142546-12.6543268000152i</v>
      </c>
      <c r="E1819" s="57" t="str">
        <f t="shared" si="517"/>
        <v>162.481176873852+0.501896106547809i</v>
      </c>
      <c r="F1819" s="57" t="str">
        <f t="shared" si="518"/>
        <v>3.07956991778858-237.361346910319i</v>
      </c>
      <c r="G1819" s="57" t="str">
        <f t="shared" si="519"/>
        <v>0.999996862626619-0.00177126043746338i</v>
      </c>
      <c r="H1819" s="57" t="str">
        <f t="shared" si="520"/>
        <v>553.985809418585-10.1791174520102i</v>
      </c>
      <c r="I1819" s="57" t="str">
        <f t="shared" si="521"/>
        <v>-4.80767108300325-890.497901464213i</v>
      </c>
      <c r="K1819" s="57" t="str">
        <f t="shared" si="522"/>
        <v>0.00902245581916416-0.000762024426720645i</v>
      </c>
      <c r="L1819" s="57" t="str">
        <f t="shared" si="523"/>
        <v>0.00075-0.790395120935576i</v>
      </c>
      <c r="M1819" s="57" t="str">
        <f t="shared" si="524"/>
        <v>0.00075-0.1245370463659i</v>
      </c>
      <c r="N1819" s="57">
        <f t="shared" si="525"/>
        <v>100.68714950928188</v>
      </c>
      <c r="O1819" s="57">
        <f t="shared" si="526"/>
        <v>25.71325751656595</v>
      </c>
      <c r="P1819" s="371">
        <f t="shared" si="527"/>
        <v>25.71325751656595</v>
      </c>
      <c r="Q1819" s="371">
        <f t="shared" si="528"/>
        <v>-79.31285049071812</v>
      </c>
      <c r="R1819" s="12">
        <f t="shared" si="529"/>
        <v>100.68714950928188</v>
      </c>
      <c r="S1819" s="57">
        <f t="shared" si="530"/>
        <v>0.83900517431240862</v>
      </c>
      <c r="T1819" s="12">
        <f t="shared" si="513"/>
        <v>25.71325751656595</v>
      </c>
    </row>
    <row r="1820" spans="1:20" x14ac:dyDescent="0.3">
      <c r="A1820" s="57">
        <f t="shared" si="514"/>
        <v>5291.657158826145</v>
      </c>
      <c r="B1820" s="12">
        <f t="shared" si="531"/>
        <v>842.19339397479575</v>
      </c>
      <c r="C1820" s="57" t="str">
        <f t="shared" si="515"/>
        <v>3.5797885239556-18.9002200893778i</v>
      </c>
      <c r="D1820" s="57" t="str">
        <f t="shared" si="516"/>
        <v>3.47081473084913-12.6064831164107i</v>
      </c>
      <c r="E1820" s="57" t="str">
        <f t="shared" si="517"/>
        <v>162.481266549252+0.503812515007593i</v>
      </c>
      <c r="F1820" s="57" t="str">
        <f t="shared" si="518"/>
        <v>3.07956984421969-236.462829692129i</v>
      </c>
      <c r="G1820" s="57" t="str">
        <f t="shared" si="519"/>
        <v>0.999996838737354-0.00177799118465069i</v>
      </c>
      <c r="H1820" s="57" t="str">
        <f t="shared" si="520"/>
        <v>554.016006060002-10.2218046305658i</v>
      </c>
      <c r="I1820" s="57" t="str">
        <f t="shared" si="521"/>
        <v>-4.81345895884893-887.177012191176i</v>
      </c>
      <c r="K1820" s="57" t="str">
        <f t="shared" si="522"/>
        <v>0.0090219387929915-0.00076487348054677i</v>
      </c>
      <c r="L1820" s="57" t="str">
        <f t="shared" si="523"/>
        <v>0.00075-0.787402989575194i</v>
      </c>
      <c r="M1820" s="57" t="str">
        <f t="shared" si="524"/>
        <v>0.00075-0.124065597096931i</v>
      </c>
      <c r="N1820" s="57">
        <f t="shared" si="525"/>
        <v>100.72503789457288</v>
      </c>
      <c r="O1820" s="57">
        <f t="shared" si="526"/>
        <v>25.682406976693702</v>
      </c>
      <c r="P1820" s="371">
        <f t="shared" si="527"/>
        <v>25.682406976693702</v>
      </c>
      <c r="Q1820" s="371">
        <f t="shared" si="528"/>
        <v>-79.274962105427122</v>
      </c>
      <c r="R1820" s="12">
        <f t="shared" si="529"/>
        <v>100.72503789457288</v>
      </c>
      <c r="S1820" s="57">
        <f t="shared" si="530"/>
        <v>0.84219339397479576</v>
      </c>
      <c r="T1820" s="12">
        <f t="shared" si="513"/>
        <v>25.682406976693702</v>
      </c>
    </row>
    <row r="1821" spans="1:20" x14ac:dyDescent="0.3">
      <c r="A1821" s="57">
        <f t="shared" si="514"/>
        <v>5311.7654560296842</v>
      </c>
      <c r="B1821" s="12">
        <f t="shared" si="531"/>
        <v>845.39372887189995</v>
      </c>
      <c r="C1821" s="57" t="str">
        <f t="shared" si="515"/>
        <v>3.57959331169742-18.8308710485999i</v>
      </c>
      <c r="D1821" s="57" t="str">
        <f t="shared" si="516"/>
        <v>3.4708145892024-12.5588207812933i</v>
      </c>
      <c r="E1821" s="57" t="str">
        <f t="shared" si="517"/>
        <v>162.481356923303+0.505736309667568i</v>
      </c>
      <c r="F1821" s="57" t="str">
        <f t="shared" si="518"/>
        <v>3.0795697700906-235.567714071129i</v>
      </c>
      <c r="G1821" s="57" t="str">
        <f t="shared" si="519"/>
        <v>0.999996814666186-0.00178474750819127i</v>
      </c>
      <c r="H1821" s="57" t="str">
        <f t="shared" si="520"/>
        <v>554.046430236025-10.2647001801898i</v>
      </c>
      <c r="I1821" s="57" t="str">
        <f t="shared" si="521"/>
        <v>-4.81929145526205-883.868882731687i</v>
      </c>
      <c r="K1821" s="57" t="str">
        <f t="shared" si="522"/>
        <v>0.00902141789374521-0.000767732832846184i</v>
      </c>
      <c r="L1821" s="57" t="str">
        <f t="shared" si="523"/>
        <v>0.00075-0.784422185271163i</v>
      </c>
      <c r="M1821" s="57" t="str">
        <f t="shared" si="524"/>
        <v>0.00075-0.123595932553229i</v>
      </c>
      <c r="N1821" s="57">
        <f t="shared" si="525"/>
        <v>100.76304096431933</v>
      </c>
      <c r="O1821" s="57">
        <f t="shared" si="526"/>
        <v>25.651571105454881</v>
      </c>
      <c r="P1821" s="371">
        <f t="shared" si="527"/>
        <v>25.651571105454881</v>
      </c>
      <c r="Q1821" s="371">
        <f t="shared" si="528"/>
        <v>-79.23695903568067</v>
      </c>
      <c r="R1821" s="12">
        <f t="shared" si="529"/>
        <v>100.76304096431933</v>
      </c>
      <c r="S1821" s="57">
        <f t="shared" si="530"/>
        <v>0.84539372887190001</v>
      </c>
      <c r="T1821" s="12">
        <f t="shared" si="513"/>
        <v>25.651571105454881</v>
      </c>
    </row>
    <row r="1822" spans="1:20" x14ac:dyDescent="0.3">
      <c r="A1822" s="57">
        <f t="shared" si="514"/>
        <v>5331.9501647625975</v>
      </c>
      <c r="B1822" s="12">
        <f t="shared" si="531"/>
        <v>848.60622504161324</v>
      </c>
      <c r="C1822" s="57" t="str">
        <f t="shared" si="515"/>
        <v>3.57939663786002-18.7617926264666i</v>
      </c>
      <c r="D1822" s="57" t="str">
        <f t="shared" si="516"/>
        <v>3.4708144464771-12.511339109024i</v>
      </c>
      <c r="E1822" s="57" t="str">
        <f t="shared" si="517"/>
        <v>162.481448001566+0.507667519755802i</v>
      </c>
      <c r="F1822" s="57" t="str">
        <f t="shared" si="518"/>
        <v>3.07956969539707-234.675987170778i</v>
      </c>
      <c r="G1822" s="57" t="str">
        <f t="shared" si="519"/>
        <v>0.99999679041173-0.00179152950526969i</v>
      </c>
      <c r="H1822" s="57" t="str">
        <f t="shared" si="520"/>
        <v>554.077083641274-10.3078054268042i</v>
      </c>
      <c r="I1822" s="57" t="str">
        <f t="shared" si="521"/>
        <v>-4.82516892030376-880.573465466359i</v>
      </c>
      <c r="K1822" s="57" t="str">
        <f t="shared" si="522"/>
        <v>0.00902089309289737-0.000770602516821299i</v>
      </c>
      <c r="L1822" s="57" t="str">
        <f t="shared" si="523"/>
        <v>0.00075-0.781452665143617i</v>
      </c>
      <c r="M1822" s="57" t="str">
        <f t="shared" si="524"/>
        <v>0.00075-0.123128045978511i</v>
      </c>
      <c r="N1822" s="57">
        <f t="shared" si="525"/>
        <v>100.8011588526262</v>
      </c>
      <c r="O1822" s="57">
        <f t="shared" si="526"/>
        <v>25.620749996543168</v>
      </c>
      <c r="P1822" s="371">
        <f t="shared" si="527"/>
        <v>25.620749996543168</v>
      </c>
      <c r="Q1822" s="371">
        <f t="shared" si="528"/>
        <v>-79.198841147373798</v>
      </c>
      <c r="R1822" s="12">
        <f t="shared" si="529"/>
        <v>100.8011588526262</v>
      </c>
      <c r="S1822" s="57">
        <f t="shared" si="530"/>
        <v>0.8486062250416132</v>
      </c>
      <c r="T1822" s="12">
        <f t="shared" si="513"/>
        <v>25.620749996543168</v>
      </c>
    </row>
    <row r="1823" spans="1:20" x14ac:dyDescent="0.3">
      <c r="A1823" s="57">
        <f t="shared" si="514"/>
        <v>5352.2115753886956</v>
      </c>
      <c r="B1823" s="12">
        <f t="shared" si="531"/>
        <v>851.83092869677137</v>
      </c>
      <c r="C1823" s="57" t="str">
        <f t="shared" si="515"/>
        <v>3.57919849168936-18.6929838262264i</v>
      </c>
      <c r="D1823" s="57" t="str">
        <f t="shared" si="516"/>
        <v>3.47081430266507-12.4640374165631i</v>
      </c>
      <c r="E1823" s="57" t="str">
        <f t="shared" si="517"/>
        <v>162.481539789644+0.509606174624244i</v>
      </c>
      <c r="F1823" s="57" t="str">
        <f t="shared" si="518"/>
        <v>3.07956962013482-233.787636163287i</v>
      </c>
      <c r="G1823" s="57" t="str">
        <f t="shared" si="519"/>
        <v>0.999996765972592-0.00179833727343976i</v>
      </c>
      <c r="H1823" s="57" t="str">
        <f t="shared" si="520"/>
        <v>554.107967982687-10.3511217075968i</v>
      </c>
      <c r="I1823" s="57" t="str">
        <f t="shared" si="521"/>
        <v>-4.83109170481736-877.290712958338i</v>
      </c>
      <c r="K1823" s="57" t="str">
        <f t="shared" si="522"/>
        <v>0.00902036436171693-0.000773482565734825i</v>
      </c>
      <c r="L1823" s="57" t="str">
        <f t="shared" si="523"/>
        <v>0.00075-0.778494386475008i</v>
      </c>
      <c r="M1823" s="57" t="str">
        <f t="shared" si="524"/>
        <v>0.00075-0.122661930642071i</v>
      </c>
      <c r="N1823" s="57">
        <f t="shared" si="525"/>
        <v>100.83939169124065</v>
      </c>
      <c r="O1823" s="57">
        <f t="shared" si="526"/>
        <v>25.589943744120639</v>
      </c>
      <c r="P1823" s="371">
        <f t="shared" si="527"/>
        <v>25.589943744120639</v>
      </c>
      <c r="Q1823" s="371">
        <f t="shared" si="528"/>
        <v>-79.16060830875935</v>
      </c>
      <c r="R1823" s="12">
        <f t="shared" si="529"/>
        <v>100.83939169124065</v>
      </c>
      <c r="S1823" s="57">
        <f t="shared" si="530"/>
        <v>0.85183092869677135</v>
      </c>
      <c r="T1823" s="12">
        <f t="shared" si="513"/>
        <v>25.589943744120639</v>
      </c>
    </row>
    <row r="1824" spans="1:20" x14ac:dyDescent="0.3">
      <c r="A1824" s="57">
        <f t="shared" si="514"/>
        <v>5372.5499793751733</v>
      </c>
      <c r="B1824" s="12">
        <f t="shared" si="531"/>
        <v>855.06788622581917</v>
      </c>
      <c r="C1824" s="57" t="str">
        <f t="shared" si="515"/>
        <v>3.5789988623552-18.6244436549736i</v>
      </c>
      <c r="D1824" s="57" t="str">
        <f t="shared" si="516"/>
        <v>3.47081415775798-12.4169150234598i</v>
      </c>
      <c r="E1824" s="57" t="str">
        <f t="shared" si="517"/>
        <v>162.48163229319+0.511552303749227i</v>
      </c>
      <c r="F1824" s="57" t="str">
        <f t="shared" si="518"/>
        <v>3.07956954429947-232.90264826943i</v>
      </c>
      <c r="G1824" s="57" t="str">
        <f t="shared" si="519"/>
        <v>0.999996741347364-0.00180517091062595i</v>
      </c>
      <c r="H1824" s="57" t="str">
        <f t="shared" si="520"/>
        <v>554.139084979548-10.3946503711276i</v>
      </c>
      <c r="I1824" s="57" t="str">
        <f t="shared" si="521"/>
        <v>-4.83706016243687-874.020577952509i</v>
      </c>
      <c r="K1824" s="57" t="str">
        <f t="shared" si="522"/>
        <v>0.0090198316712692-0.000776373012909409i</v>
      </c>
      <c r="L1824" s="57" t="str">
        <f t="shared" si="523"/>
        <v>0.00075-0.775547306709514i</v>
      </c>
      <c r="M1824" s="57" t="str">
        <f t="shared" si="524"/>
        <v>0.00075-0.122197579838684i</v>
      </c>
      <c r="N1824" s="57">
        <f t="shared" si="525"/>
        <v>100.87773960951964</v>
      </c>
      <c r="O1824" s="57">
        <f t="shared" si="526"/>
        <v>25.55915244281891</v>
      </c>
      <c r="P1824" s="371">
        <f t="shared" si="527"/>
        <v>25.55915244281891</v>
      </c>
      <c r="Q1824" s="371">
        <f t="shared" si="528"/>
        <v>-79.122260390480363</v>
      </c>
      <c r="R1824" s="12">
        <f t="shared" si="529"/>
        <v>100.87773960951964</v>
      </c>
      <c r="S1824" s="57">
        <f t="shared" si="530"/>
        <v>0.8550678862258192</v>
      </c>
      <c r="T1824" s="12">
        <f t="shared" si="513"/>
        <v>25.55915244281891</v>
      </c>
    </row>
    <row r="1825" spans="1:20" x14ac:dyDescent="0.3">
      <c r="A1825" s="57">
        <f t="shared" si="514"/>
        <v>5392.9656692967983</v>
      </c>
      <c r="B1825" s="12">
        <f t="shared" si="531"/>
        <v>858.31714419347725</v>
      </c>
      <c r="C1825" s="57" t="str">
        <f t="shared" si="515"/>
        <v>3.5787977389505-18.5561711236316i</v>
      </c>
      <c r="D1825" s="57" t="str">
        <f t="shared" si="516"/>
        <v>3.47081401174752-12.3699712518426i</v>
      </c>
      <c r="E1825" s="57" t="str">
        <f t="shared" si="517"/>
        <v>162.481725517899+0.513505936732183i</v>
      </c>
      <c r="F1825" s="57" t="str">
        <f t="shared" si="518"/>
        <v>3.07956946788668-232.021010758356i</v>
      </c>
      <c r="G1825" s="57" t="str">
        <f t="shared" si="519"/>
        <v>0.999996716534631-0.00181203051512474i</v>
      </c>
      <c r="H1825" s="57" t="str">
        <f t="shared" si="520"/>
        <v>554.170436363628-10.4383927774557i</v>
      </c>
      <c r="I1825" s="57" t="str">
        <f t="shared" si="521"/>
        <v>-4.8430746496234-870.763013374892i</v>
      </c>
      <c r="K1825" s="57" t="str">
        <f t="shared" si="522"/>
        <v>0.00901929499241366-0.000779273891727016i</v>
      </c>
      <c r="L1825" s="57" t="str">
        <f t="shared" si="523"/>
        <v>0.00075-0.772611383452395i</v>
      </c>
      <c r="M1825" s="57" t="str">
        <f t="shared" si="524"/>
        <v>0.00075-0.121734986888508i</v>
      </c>
      <c r="N1825" s="57">
        <f t="shared" si="525"/>
        <v>100.91620273439878</v>
      </c>
      <c r="O1825" s="57">
        <f t="shared" si="526"/>
        <v>25.528376187738594</v>
      </c>
      <c r="P1825" s="371">
        <f t="shared" si="527"/>
        <v>25.528376187738594</v>
      </c>
      <c r="Q1825" s="371">
        <f t="shared" si="528"/>
        <v>-79.08379726560122</v>
      </c>
      <c r="R1825" s="12">
        <f t="shared" si="529"/>
        <v>100.91620273439878</v>
      </c>
      <c r="S1825" s="57">
        <f t="shared" si="530"/>
        <v>0.85831714419347727</v>
      </c>
      <c r="T1825" s="12">
        <f t="shared" si="513"/>
        <v>25.528376187738594</v>
      </c>
    </row>
    <row r="1826" spans="1:20" x14ac:dyDescent="0.3">
      <c r="A1826" s="57">
        <f t="shared" si="514"/>
        <v>5413.4589388401264</v>
      </c>
      <c r="B1826" s="12">
        <f t="shared" si="531"/>
        <v>861.5787493414125</v>
      </c>
      <c r="C1826" s="57" t="str">
        <f t="shared" si="515"/>
        <v>3.57859511049104-18.4881652469401i</v>
      </c>
      <c r="D1826" s="57" t="str">
        <f t="shared" si="516"/>
        <v>3.4708138646253-12.3232054264095i</v>
      </c>
      <c r="E1826" s="57" t="str">
        <f t="shared" si="517"/>
        <v>162.48181946952+0.515467103300133i</v>
      </c>
      <c r="F1826" s="57" t="str">
        <f t="shared" si="518"/>
        <v>3.07956939089205-231.142710947415i</v>
      </c>
      <c r="G1826" s="57" t="str">
        <f t="shared" si="519"/>
        <v>0.999996691532964-0.00181891618560613i</v>
      </c>
      <c r="H1826" s="57" t="str">
        <f t="shared" si="520"/>
        <v>554.202023879241-10.4823502982524i</v>
      </c>
      <c r="I1826" s="57" t="str">
        <f t="shared" si="521"/>
        <v>-4.84913552568114-867.517972331936i</v>
      </c>
      <c r="K1826" s="57" t="str">
        <f t="shared" si="522"/>
        <v>0.00901875429580311-0.000782185235628507i</v>
      </c>
      <c r="L1826" s="57" t="str">
        <f t="shared" si="523"/>
        <v>0.00075-0.769686574469411i</v>
      </c>
      <c r="M1826" s="57" t="str">
        <f t="shared" si="524"/>
        <v>0.00075-0.121274145136987i</v>
      </c>
      <c r="N1826" s="57">
        <f t="shared" si="525"/>
        <v>100.95478119035916</v>
      </c>
      <c r="O1826" s="57">
        <f t="shared" si="526"/>
        <v>25.497615074450543</v>
      </c>
      <c r="P1826" s="371">
        <f t="shared" si="527"/>
        <v>25.497615074450543</v>
      </c>
      <c r="Q1826" s="371">
        <f t="shared" si="528"/>
        <v>-79.045218809640843</v>
      </c>
      <c r="R1826" s="12">
        <f t="shared" si="529"/>
        <v>100.95478119035916</v>
      </c>
      <c r="S1826" s="57">
        <f t="shared" si="530"/>
        <v>0.86157874934141254</v>
      </c>
      <c r="T1826" s="12">
        <f t="shared" si="513"/>
        <v>25.497615074450543</v>
      </c>
    </row>
    <row r="1827" spans="1:20" x14ac:dyDescent="0.3">
      <c r="A1827" s="57">
        <f t="shared" si="514"/>
        <v>5434.0300828077188</v>
      </c>
      <c r="B1827" s="12">
        <f t="shared" si="531"/>
        <v>864.85274858890989</v>
      </c>
      <c r="C1827" s="57" t="str">
        <f t="shared" si="515"/>
        <v>3.57839096591465-18.4204250434395i</v>
      </c>
      <c r="D1827" s="57" t="str">
        <f t="shared" si="516"/>
        <v>3.47081371638282-12.2766168744184i</v>
      </c>
      <c r="E1827" s="57" t="str">
        <f t="shared" si="517"/>
        <v>162.481914153839+0.517435833306407i</v>
      </c>
      <c r="F1827" s="57" t="str">
        <f t="shared" si="518"/>
        <v>3.07956931331118-230.26773620197i</v>
      </c>
      <c r="G1827" s="57" t="str">
        <f t="shared" si="519"/>
        <v>0.999996666340924-0.00182582802111495i</v>
      </c>
      <c r="H1827" s="57" t="str">
        <f t="shared" si="520"/>
        <v>554.233849283317-10.5265243169205i</v>
      </c>
      <c r="I1827" s="57" t="str">
        <f t="shared" si="521"/>
        <v>-4.85524315277955-864.285408109815i</v>
      </c>
      <c r="K1827" s="57" t="str">
        <f t="shared" si="522"/>
        <v>0.00901820955188242-0.000785107078113128i</v>
      </c>
      <c r="L1827" s="57" t="str">
        <f t="shared" si="523"/>
        <v>0.00075-0.766772837686204i</v>
      </c>
      <c r="M1827" s="57" t="str">
        <f t="shared" si="524"/>
        <v>0.00075-0.120815047954759i</v>
      </c>
      <c r="N1827" s="57">
        <f t="shared" si="525"/>
        <v>100.99347509939446</v>
      </c>
      <c r="O1827" s="57">
        <f t="shared" si="526"/>
        <v>25.466869198995695</v>
      </c>
      <c r="P1827" s="371">
        <f t="shared" si="527"/>
        <v>25.466869198995695</v>
      </c>
      <c r="Q1827" s="371">
        <f t="shared" si="528"/>
        <v>-79.006524900605541</v>
      </c>
      <c r="R1827" s="12">
        <f t="shared" si="529"/>
        <v>100.99347509939446</v>
      </c>
      <c r="S1827" s="57">
        <f t="shared" si="530"/>
        <v>0.86485274858890993</v>
      </c>
      <c r="T1827" s="12">
        <f t="shared" si="513"/>
        <v>25.466869198995695</v>
      </c>
    </row>
    <row r="1828" spans="1:20" x14ac:dyDescent="0.3">
      <c r="A1828" s="57">
        <f t="shared" si="514"/>
        <v>5454.6793971223888</v>
      </c>
      <c r="B1828" s="12">
        <f t="shared" si="531"/>
        <v>868.13918903354772</v>
      </c>
      <c r="C1828" s="57" t="str">
        <f t="shared" si="515"/>
        <v>3.57818529408115-18.3529495354571i</v>
      </c>
      <c r="D1828" s="57" t="str">
        <f t="shared" si="516"/>
        <v>3.47081356701157-12.2302049256772i</v>
      </c>
      <c r="E1828" s="57" t="str">
        <f t="shared" si="517"/>
        <v>162.482009576701+0.519412156731217i</v>
      </c>
      <c r="F1828" s="57" t="str">
        <f t="shared" si="518"/>
        <v>3.07956923513955-229.396073935213i</v>
      </c>
      <c r="G1828" s="57" t="str">
        <f t="shared" si="519"/>
        <v>0.999996640957062-0.00183276612107234i</v>
      </c>
      <c r="H1828" s="57" t="str">
        <f t="shared" si="520"/>
        <v>554.265914345516-10.5709162287201i</v>
      </c>
      <c r="I1828" s="57" t="str">
        <f t="shared" si="521"/>
        <v>-4.86139789598362-861.065274173774i</v>
      </c>
      <c r="K1828" s="57" t="str">
        <f t="shared" si="522"/>
        <v>0.00901766073088675-0.000788039452737932i</v>
      </c>
      <c r="L1828" s="57" t="str">
        <f t="shared" si="523"/>
        <v>0.00075-0.763870131187692i</v>
      </c>
      <c r="M1828" s="57" t="str">
        <f t="shared" si="524"/>
        <v>0.00075-0.120357688737556i</v>
      </c>
      <c r="N1828" s="57">
        <f t="shared" si="525"/>
        <v>101.03228458097915</v>
      </c>
      <c r="O1828" s="57">
        <f t="shared" si="526"/>
        <v>25.436138657885763</v>
      </c>
      <c r="P1828" s="371">
        <f t="shared" si="527"/>
        <v>25.436138657885763</v>
      </c>
      <c r="Q1828" s="371">
        <f t="shared" si="528"/>
        <v>-78.967715419020848</v>
      </c>
      <c r="R1828" s="12">
        <f t="shared" si="529"/>
        <v>101.03228458097915</v>
      </c>
      <c r="S1828" s="57">
        <f t="shared" si="530"/>
        <v>0.8681391890335477</v>
      </c>
      <c r="T1828" s="12">
        <f t="shared" si="513"/>
        <v>25.436138657885763</v>
      </c>
    </row>
    <row r="1829" spans="1:20" x14ac:dyDescent="0.3">
      <c r="A1829" s="57">
        <f t="shared" si="514"/>
        <v>5475.4071788314541</v>
      </c>
      <c r="B1829" s="12">
        <f t="shared" si="531"/>
        <v>871.43811795187526</v>
      </c>
      <c r="C1829" s="57" t="str">
        <f t="shared" si="515"/>
        <v>3.57797808377142-18.2857377490919i</v>
      </c>
      <c r="D1829" s="57" t="str">
        <f t="shared" si="516"/>
        <v>3.47081341650298-12.1839689125344i</v>
      </c>
      <c r="E1829" s="57" t="str">
        <f t="shared" si="517"/>
        <v>162.482105743992+0.521396103682285i</v>
      </c>
      <c r="F1829" s="57" t="str">
        <f t="shared" si="518"/>
        <v>3.07956915637267-228.527711607993i</v>
      </c>
      <c r="G1829" s="57" t="str">
        <f t="shared" si="519"/>
        <v>0.999996615379918-0.00183973058527721i</v>
      </c>
      <c r="H1829" s="57" t="str">
        <f t="shared" si="520"/>
        <v>554.298220848297-10.6155274408886i</v>
      </c>
      <c r="I1829" s="57" t="str">
        <f t="shared" si="521"/>
        <v>-4.86760012327392-857.857524167469i</v>
      </c>
      <c r="K1829" s="57" t="str">
        <f t="shared" si="522"/>
        <v>0.00901710780284048-0.000790982393117285i</v>
      </c>
      <c r="L1829" s="57" t="str">
        <f t="shared" si="523"/>
        <v>0.00075-0.760978413217463i</v>
      </c>
      <c r="M1829" s="57" t="str">
        <f t="shared" si="524"/>
        <v>0.00075-0.119902060906113i</v>
      </c>
      <c r="N1829" s="57">
        <f t="shared" si="525"/>
        <v>101.07120975203439</v>
      </c>
      <c r="O1829" s="57">
        <f t="shared" si="526"/>
        <v>25.405423548103162</v>
      </c>
      <c r="P1829" s="371">
        <f t="shared" si="527"/>
        <v>25.405423548103162</v>
      </c>
      <c r="Q1829" s="371">
        <f t="shared" si="528"/>
        <v>-78.928790247965608</v>
      </c>
      <c r="R1829" s="12">
        <f t="shared" si="529"/>
        <v>101.07120975203439</v>
      </c>
      <c r="S1829" s="57">
        <f t="shared" si="530"/>
        <v>0.8714381179518752</v>
      </c>
      <c r="T1829" s="12">
        <f t="shared" si="513"/>
        <v>25.405423548103162</v>
      </c>
    </row>
    <row r="1830" spans="1:20" x14ac:dyDescent="0.3">
      <c r="A1830" s="57">
        <f t="shared" si="514"/>
        <v>5496.2137261110138</v>
      </c>
      <c r="B1830" s="12">
        <f t="shared" si="531"/>
        <v>874.74958280009241</v>
      </c>
      <c r="C1830" s="57" t="str">
        <f t="shared" si="515"/>
        <v>3.57776932368709-18.2187887142012i</v>
      </c>
      <c r="D1830" s="57" t="str">
        <f t="shared" si="516"/>
        <v>3.47081326484833-12.1379081698694i</v>
      </c>
      <c r="E1830" s="57" t="str">
        <f t="shared" si="517"/>
        <v>162.482202661652+0.52338770439549i</v>
      </c>
      <c r="F1830" s="57" t="str">
        <f t="shared" si="518"/>
        <v>3.07956907700607-227.662636728623i</v>
      </c>
      <c r="G1830" s="57" t="str">
        <f t="shared" si="519"/>
        <v>0.999996589608019-0.00184672151390758i</v>
      </c>
      <c r="H1830" s="57" t="str">
        <f t="shared" si="520"/>
        <v>554.330770587012-10.6603593727651i</v>
      </c>
      <c r="I1830" s="57" t="str">
        <f t="shared" si="521"/>
        <v>-4.87385020557015-854.662111912255i</v>
      </c>
      <c r="K1830" s="57" t="str">
        <f t="shared" si="522"/>
        <v>0.00901655073755575-0.000793935932922317i</v>
      </c>
      <c r="L1830" s="57" t="str">
        <f t="shared" si="523"/>
        <v>0.00075-0.758097642177192i</v>
      </c>
      <c r="M1830" s="57" t="str">
        <f t="shared" si="524"/>
        <v>0.00075-0.11944815790607i</v>
      </c>
      <c r="N1830" s="57">
        <f t="shared" si="525"/>
        <v>101.11025072689479</v>
      </c>
      <c r="O1830" s="57">
        <f t="shared" si="526"/>
        <v>25.374723967101701</v>
      </c>
      <c r="P1830" s="371">
        <f t="shared" si="527"/>
        <v>25.374723967101701</v>
      </c>
      <c r="Q1830" s="371">
        <f t="shared" si="528"/>
        <v>-78.88974927310521</v>
      </c>
      <c r="R1830" s="12">
        <f t="shared" si="529"/>
        <v>101.11025072689479</v>
      </c>
      <c r="S1830" s="57">
        <f t="shared" si="530"/>
        <v>0.87474958280009241</v>
      </c>
      <c r="T1830" s="12">
        <f t="shared" si="513"/>
        <v>25.374723967101701</v>
      </c>
    </row>
    <row r="1831" spans="1:20" x14ac:dyDescent="0.3">
      <c r="A1831" s="57">
        <f t="shared" si="514"/>
        <v>5517.0993382702354</v>
      </c>
      <c r="B1831" s="12">
        <f t="shared" si="531"/>
        <v>878.07363121473281</v>
      </c>
      <c r="C1831" s="57" t="str">
        <f t="shared" si="515"/>
        <v>3.57755900245006-18.152101464385i</v>
      </c>
      <c r="D1831" s="57" t="str">
        <f t="shared" si="516"/>
        <v>3.47081311203895-12.0920220350828i</v>
      </c>
      <c r="E1831" s="57" t="str">
        <f t="shared" si="517"/>
        <v>162.482300335667+0.525386989235493i</v>
      </c>
      <c r="F1831" s="57" t="str">
        <f t="shared" si="518"/>
        <v>3.07956899703513-226.800836852712i</v>
      </c>
      <c r="G1831" s="57" t="str">
        <f t="shared" si="519"/>
        <v>0.999996563639883-0.00185373900752212i</v>
      </c>
      <c r="H1831" s="57" t="str">
        <f t="shared" si="520"/>
        <v>554.363565369984-10.7054134559168i</v>
      </c>
      <c r="I1831" s="57" t="str">
        <f t="shared" si="521"/>
        <v>-4.8801485167584-851.478991406549i</v>
      </c>
      <c r="K1831" s="57" t="str">
        <f t="shared" si="522"/>
        <v>0.0090159895046311-0.000796900105880367i</v>
      </c>
      <c r="L1831" s="57" t="str">
        <f t="shared" si="523"/>
        <v>0.00075-0.755227776626009i</v>
      </c>
      <c r="M1831" s="57" t="str">
        <f t="shared" si="524"/>
        <v>0.00075-0.11899597320788i</v>
      </c>
      <c r="N1831" s="57">
        <f t="shared" si="525"/>
        <v>101.1494076172757</v>
      </c>
      <c r="O1831" s="57">
        <f t="shared" si="526"/>
        <v>25.344040012806296</v>
      </c>
      <c r="P1831" s="371">
        <f t="shared" si="527"/>
        <v>25.344040012806296</v>
      </c>
      <c r="Q1831" s="371">
        <f t="shared" si="528"/>
        <v>-78.850592382724301</v>
      </c>
      <c r="R1831" s="12">
        <f t="shared" si="529"/>
        <v>101.1494076172757</v>
      </c>
      <c r="S1831" s="57">
        <f t="shared" si="530"/>
        <v>0.87807363121473281</v>
      </c>
      <c r="T1831" s="12">
        <f t="shared" si="513"/>
        <v>25.344040012806296</v>
      </c>
    </row>
    <row r="1832" spans="1:20" x14ac:dyDescent="0.3">
      <c r="A1832" s="57">
        <f t="shared" si="514"/>
        <v>5538.0643157556633</v>
      </c>
      <c r="B1832" s="12">
        <f t="shared" si="531"/>
        <v>881.41031101334886</v>
      </c>
      <c r="C1832" s="57" t="str">
        <f t="shared" si="515"/>
        <v>3.57734710860176-18.0856750369725i</v>
      </c>
      <c r="D1832" s="57" t="str">
        <f t="shared" si="516"/>
        <v>3.47081295806602-12.0463098480872i</v>
      </c>
      <c r="E1832" s="57" t="str">
        <f t="shared" si="517"/>
        <v>162.482398772071+0.52739398869638i</v>
      </c>
      <c r="F1832" s="57" t="str">
        <f t="shared" si="518"/>
        <v>3.07956891645527-225.94229958298i</v>
      </c>
      <c r="G1832" s="57" t="str">
        <f t="shared" si="519"/>
        <v>0.999996537474016-0.00186078316706152i</v>
      </c>
      <c r="H1832" s="57" t="str">
        <f t="shared" si="520"/>
        <v>554.396607018603-10.7506911342653i</v>
      </c>
      <c r="I1832" s="57" t="str">
        <f t="shared" si="521"/>
        <v>-4.88649543371333-848.308116825151i</v>
      </c>
      <c r="K1832" s="57" t="str">
        <f t="shared" si="522"/>
        <v>0.00901542407345007-0.000799874945774423i</v>
      </c>
      <c r="L1832" s="57" t="str">
        <f t="shared" si="523"/>
        <v>0.00075-0.752368775279947i</v>
      </c>
      <c r="M1832" s="57" t="str">
        <f t="shared" si="524"/>
        <v>0.00075-0.118545500306714i</v>
      </c>
      <c r="N1832" s="57">
        <f t="shared" si="525"/>
        <v>101.18868053223825</v>
      </c>
      <c r="O1832" s="57">
        <f t="shared" si="526"/>
        <v>25.313371783613455</v>
      </c>
      <c r="P1832" s="371">
        <f t="shared" si="527"/>
        <v>25.313371783613455</v>
      </c>
      <c r="Q1832" s="371">
        <f t="shared" si="528"/>
        <v>-78.811319467761749</v>
      </c>
      <c r="R1832" s="12">
        <f t="shared" si="529"/>
        <v>101.18868053223825</v>
      </c>
      <c r="S1832" s="57">
        <f t="shared" si="530"/>
        <v>0.88141031101334888</v>
      </c>
      <c r="T1832" s="12">
        <f t="shared" si="513"/>
        <v>25.313371783613455</v>
      </c>
    </row>
    <row r="1833" spans="1:20" x14ac:dyDescent="0.3">
      <c r="A1833" s="57">
        <f t="shared" si="514"/>
        <v>5559.108960155535</v>
      </c>
      <c r="B1833" s="12">
        <f t="shared" si="531"/>
        <v>884.75967019519965</v>
      </c>
      <c r="C1833" s="57" t="str">
        <f t="shared" si="515"/>
        <v>3.577133630603-18.0195084730082i</v>
      </c>
      <c r="D1833" s="57" t="str">
        <f t="shared" si="516"/>
        <v>3.4708128029207-12.0007709512973i</v>
      </c>
      <c r="E1833" s="57" t="str">
        <f t="shared" si="517"/>
        <v>162.482497976953+0.529408733402242i</v>
      </c>
      <c r="F1833" s="57" t="str">
        <f t="shared" si="518"/>
        <v>3.07956883526184-225.08701256908i</v>
      </c>
      <c r="G1833" s="57" t="str">
        <f t="shared" si="519"/>
        <v>0.999996511108912-0.00186785409385002i</v>
      </c>
      <c r="H1833" s="57" t="str">
        <f t="shared" si="520"/>
        <v>554.429897367405-10.7961938642148i</v>
      </c>
      <c r="I1833" s="57" t="str">
        <f t="shared" si="521"/>
        <v>-4.89289133632318-845.149442518569i</v>
      </c>
      <c r="K1833" s="57" t="str">
        <f t="shared" si="522"/>
        <v>0.0090148544131799-0.000802860486442555i</v>
      </c>
      <c r="L1833" s="57" t="str">
        <f t="shared" si="523"/>
        <v>0.00075-0.749520597011303i</v>
      </c>
      <c r="M1833" s="57" t="str">
        <f t="shared" si="524"/>
        <v>0.00075-0.118096732722369i</v>
      </c>
      <c r="N1833" s="57">
        <f t="shared" si="525"/>
        <v>101.22806957815614</v>
      </c>
      <c r="O1833" s="57">
        <f t="shared" si="526"/>
        <v>25.282719378391661</v>
      </c>
      <c r="P1833" s="371">
        <f t="shared" si="527"/>
        <v>25.282719378391661</v>
      </c>
      <c r="Q1833" s="371">
        <f t="shared" si="528"/>
        <v>-78.771930421843862</v>
      </c>
      <c r="R1833" s="12">
        <f t="shared" si="529"/>
        <v>101.22806957815614</v>
      </c>
      <c r="S1833" s="57">
        <f t="shared" si="530"/>
        <v>0.88475967019519963</v>
      </c>
      <c r="T1833" s="12">
        <f t="shared" si="513"/>
        <v>25.282719378391661</v>
      </c>
    </row>
    <row r="1834" spans="1:20" x14ac:dyDescent="0.3">
      <c r="A1834" s="57">
        <f t="shared" si="514"/>
        <v>5580.2335742041259</v>
      </c>
      <c r="B1834" s="12">
        <f t="shared" si="531"/>
        <v>888.12175694194138</v>
      </c>
      <c r="C1834" s="57" t="str">
        <f t="shared" si="515"/>
        <v>3.57691855683312-17.9536008172369i</v>
      </c>
      <c r="D1834" s="57" t="str">
        <f t="shared" si="516"/>
        <v>3.47081264659404-11.9554046896207i</v>
      </c>
      <c r="E1834" s="57" t="str">
        <f t="shared" si="517"/>
        <v>162.482597956449+0.53143125410794i</v>
      </c>
      <c r="F1834" s="57" t="str">
        <f t="shared" si="518"/>
        <v>3.07956875345016-224.23496350742i</v>
      </c>
      <c r="G1834" s="57" t="str">
        <f t="shared" si="519"/>
        <v>0.999996484543053-0.00187495188959677i</v>
      </c>
      <c r="H1834" s="57" t="str">
        <f t="shared" si="520"/>
        <v>554.463438264166-10.8419231147828i</v>
      </c>
      <c r="I1834" s="57" t="str">
        <f t="shared" si="521"/>
        <v>-4.89933660751576-842.002923012362i</v>
      </c>
      <c r="K1834" s="57" t="str">
        <f t="shared" si="522"/>
        <v>0.00901428049277005-0.000805856761777327i</v>
      </c>
      <c r="L1834" s="57" t="str">
        <f t="shared" si="523"/>
        <v>0.00075-0.746683200848081i</v>
      </c>
      <c r="M1834" s="57" t="str">
        <f t="shared" si="524"/>
        <v>0.00075-0.117649663999173i</v>
      </c>
      <c r="N1834" s="57">
        <f t="shared" si="525"/>
        <v>101.26757485868107</v>
      </c>
      <c r="O1834" s="57">
        <f t="shared" si="526"/>
        <v>25.252082896481056</v>
      </c>
      <c r="P1834" s="371">
        <f t="shared" si="527"/>
        <v>25.252082896481056</v>
      </c>
      <c r="Q1834" s="371">
        <f t="shared" si="528"/>
        <v>-78.732425141318927</v>
      </c>
      <c r="R1834" s="12">
        <f t="shared" si="529"/>
        <v>101.26757485868107</v>
      </c>
      <c r="S1834" s="57">
        <f t="shared" si="530"/>
        <v>0.8881217569419414</v>
      </c>
      <c r="T1834" s="12">
        <f t="shared" si="513"/>
        <v>25.252082896481056</v>
      </c>
    </row>
    <row r="1835" spans="1:20" x14ac:dyDescent="0.3">
      <c r="A1835" s="57">
        <f t="shared" si="514"/>
        <v>5601.4384617861015</v>
      </c>
      <c r="B1835" s="12">
        <f t="shared" si="531"/>
        <v>891.49661961832078</v>
      </c>
      <c r="C1835" s="57" t="str">
        <f t="shared" si="515"/>
        <v>3.57670187558947-17.8879511180895i</v>
      </c>
      <c r="D1835" s="57" t="str">
        <f t="shared" si="516"/>
        <v>3.47081248907703-11.9102104104485i</v>
      </c>
      <c r="E1835" s="57" t="str">
        <f t="shared" si="517"/>
        <v>162.482698716746+0.533461581699667i</v>
      </c>
      <c r="F1835" s="57" t="str">
        <f t="shared" si="518"/>
        <v>3.07956867101554-223.386140140989i</v>
      </c>
      <c r="G1835" s="57" t="str">
        <f t="shared" si="519"/>
        <v>0.999996457774912-0.00188207665639737i</v>
      </c>
      <c r="H1835" s="57" t="str">
        <f t="shared" si="520"/>
        <v>554.497231570005-10.8878803677333i</v>
      </c>
      <c r="I1835" s="57" t="str">
        <f t="shared" si="521"/>
        <v>-4.90583163328618-838.868513006511i</v>
      </c>
      <c r="K1835" s="57" t="str">
        <f t="shared" si="522"/>
        <v>0.00901370228095055-0.000808863805725179i</v>
      </c>
      <c r="L1835" s="57" t="str">
        <f t="shared" si="523"/>
        <v>0.00075-0.743856545973385i</v>
      </c>
      <c r="M1835" s="57" t="str">
        <f t="shared" si="524"/>
        <v>0.00075-0.11720428770589i</v>
      </c>
      <c r="N1835" s="57">
        <f t="shared" si="525"/>
        <v>101.30719647470806</v>
      </c>
      <c r="O1835" s="57">
        <f t="shared" si="526"/>
        <v>25.221462437693543</v>
      </c>
      <c r="P1835" s="371">
        <f t="shared" si="527"/>
        <v>25.221462437693543</v>
      </c>
      <c r="Q1835" s="371">
        <f t="shared" si="528"/>
        <v>-78.692803525291936</v>
      </c>
      <c r="R1835" s="12">
        <f t="shared" si="529"/>
        <v>101.30719647470806</v>
      </c>
      <c r="S1835" s="57">
        <f t="shared" si="530"/>
        <v>0.89149661961832083</v>
      </c>
      <c r="T1835" s="12">
        <f t="shared" si="513"/>
        <v>25.221462437693543</v>
      </c>
    </row>
    <row r="1836" spans="1:20" x14ac:dyDescent="0.3">
      <c r="A1836" s="57">
        <f t="shared" si="514"/>
        <v>5622.7239279408886</v>
      </c>
      <c r="B1836" s="12">
        <f t="shared" si="531"/>
        <v>894.88430677287045</v>
      </c>
      <c r="C1836" s="57" t="str">
        <f t="shared" si="515"/>
        <v>3.57648357508739-17.8225584276705i</v>
      </c>
      <c r="D1836" s="57" t="str">
        <f t="shared" si="516"/>
        <v>3.47081233036066-11.8651874636457i</v>
      </c>
      <c r="E1836" s="57" t="str">
        <f t="shared" si="517"/>
        <v>162.482800264087+0.535499747195578i</v>
      </c>
      <c r="F1836" s="57" t="str">
        <f t="shared" si="518"/>
        <v>3.07956858795324-222.540530259178i</v>
      </c>
      <c r="G1836" s="57" t="str">
        <f t="shared" si="519"/>
        <v>0.999996430802948-0.00188922849673529i</v>
      </c>
      <c r="H1836" s="57" t="str">
        <f t="shared" si="520"/>
        <v>554.53127915943-10.9340671177044i</v>
      </c>
      <c r="I1836" s="57" t="str">
        <f t="shared" si="521"/>
        <v>-4.91237680271516-835.746167374691i</v>
      </c>
      <c r="K1836" s="57" t="str">
        <f t="shared" si="522"/>
        <v>0.00901311974623126-0.00081188165228589i</v>
      </c>
      <c r="L1836" s="57" t="str">
        <f t="shared" si="523"/>
        <v>0.00075-0.74104059172483i</v>
      </c>
      <c r="M1836" s="57" t="str">
        <f t="shared" si="524"/>
        <v>0.00075-0.116760597435635i</v>
      </c>
      <c r="N1836" s="57">
        <f t="shared" si="525"/>
        <v>101.34693452434155</v>
      </c>
      <c r="O1836" s="57">
        <f t="shared" si="526"/>
        <v>25.19085810231357</v>
      </c>
      <c r="P1836" s="371">
        <f t="shared" si="527"/>
        <v>25.19085810231357</v>
      </c>
      <c r="Q1836" s="371">
        <f t="shared" si="528"/>
        <v>-78.653065475658451</v>
      </c>
      <c r="R1836" s="12">
        <f t="shared" si="529"/>
        <v>101.34693452434155</v>
      </c>
      <c r="S1836" s="57">
        <f t="shared" si="530"/>
        <v>0.89488430677287045</v>
      </c>
      <c r="T1836" s="12">
        <f t="shared" ref="T1836:T1899" si="532">P1836</f>
        <v>25.19085810231357</v>
      </c>
    </row>
    <row r="1837" spans="1:20" x14ac:dyDescent="0.3">
      <c r="A1837" s="57">
        <f t="shared" ref="A1837:A1900" si="533">2*PI()*B1837</f>
        <v>5644.0902788670646</v>
      </c>
      <c r="B1837" s="12">
        <f t="shared" si="531"/>
        <v>898.28486713860741</v>
      </c>
      <c r="C1837" s="57" t="str">
        <f t="shared" ref="C1837:C1900" si="534">IMPRODUCT(D1837,E1837,$C$40,,K1837,$C$41)</f>
        <v>3.57626364345884-17.7574218017411i</v>
      </c>
      <c r="D1837" s="57" t="str">
        <f t="shared" ref="D1837:D1900" si="535">IMDIV(IMPRODUCT($C$37,$C$38,COMPLEX(1,A1837/$C$38)),IMSUM(-1*A1837*A1837/$C$39,COMPLEX(0,1*A1837)))</f>
        <v>3.47081217043576-11.8203352015421i</v>
      </c>
      <c r="E1837" s="57" t="str">
        <f t="shared" ref="E1837:E1900" si="536">IMDIV(IMPRODUCT(IMSUM(F1837,G1837),$C$29,H1837),IMSUM(1,I1837))</f>
        <v>162.48290260476+0.537545781746547i</v>
      </c>
      <c r="F1837" s="57" t="str">
        <f t="shared" ref="F1837:F1900" si="537">IMDIV(IMPRODUCT($C$14,$C$15,COMPLEX(1,A1837/$C$15)),IMSUM(-1*A1837*A1837/$C$16,COMPLEX(0,A1837)))</f>
        <v>3.07956850425846-221.698121697604i</v>
      </c>
      <c r="G1837" s="57" t="str">
        <f t="shared" ref="G1837:G1900" si="538">IMDIV(1,COMPLEX(1,A1837*$C$9*$C$10))</f>
        <v>0.999996403625609-0.00189640751348339i</v>
      </c>
      <c r="H1837" s="57" t="str">
        <f t="shared" ref="H1837:H1900" si="539">IMDIV($C$3,IMSUM(K1837,COMPLEX(0,$C$28*A1837)))</f>
        <v>554.565582920487-10.9804848723501i</v>
      </c>
      <c r="I1837" s="57" t="str">
        <f t="shared" ref="I1837:I1900" si="540">IMPRODUCT(F1837,$C$29,H1837,$C$31)</f>
        <v>-4.91897250800466-832.6358411637i</v>
      </c>
      <c r="K1837" s="57" t="str">
        <f t="shared" ref="K1837:K1900" si="541">IF($C$26&lt;=0,IMDIV(1,IMSUM(IMDIV(1,L1837),1/$C$18)),IMDIV(1,IMSUM(IMDIV(1,L1837),1/$C$18,IMDIV(1,M1837))))</f>
        <v>0.00901253285689959-0.000814910335511871i</v>
      </c>
      <c r="L1837" s="57" t="str">
        <f t="shared" ref="L1837:L1900" si="542">IMSUM($C$21/$C$22,IMDIV(1,COMPLEX(0,$C$20*$C$22*A1837)))</f>
        <v>0.00075-0.738235297593969i</v>
      </c>
      <c r="M1837" s="57" t="str">
        <f t="shared" ref="M1837:M1900" si="543">IMSUM($C$25/$C$26,IMDIV(1,COMPLEX(0,$C$24*$C$26*A1837)))</f>
        <v>0.00075-0.116318586805773i</v>
      </c>
      <c r="N1837" s="57">
        <f t="shared" ref="N1837:N1900" si="544">ABS(R1837)</f>
        <v>101.38678910285944</v>
      </c>
      <c r="O1837" s="57">
        <f t="shared" ref="O1837:O1900" si="545">ABS(P1837)</f>
        <v>25.160269991096772</v>
      </c>
      <c r="P1837" s="371">
        <f t="shared" ref="P1837:P1900" si="546">20*LOG10(IMABS(C1837))</f>
        <v>25.160269991096772</v>
      </c>
      <c r="Q1837" s="371">
        <f t="shared" ref="Q1837:Q1900" si="547">IMARGUMENT(C1837)*180/PI()</f>
        <v>-78.613210897140561</v>
      </c>
      <c r="R1837" s="12">
        <f t="shared" ref="R1837:R1900" si="548">IF(Q1837&lt;0,Q1837+180,Q1837-180)</f>
        <v>101.38678910285944</v>
      </c>
      <c r="S1837" s="57">
        <f t="shared" ref="S1837:S1900" si="549">B1837/1000</f>
        <v>0.89828486713860745</v>
      </c>
      <c r="T1837" s="12">
        <f t="shared" si="532"/>
        <v>25.160269991096772</v>
      </c>
    </row>
    <row r="1838" spans="1:20" x14ac:dyDescent="0.3">
      <c r="A1838" s="57">
        <f t="shared" si="533"/>
        <v>5665.5378219267595</v>
      </c>
      <c r="B1838" s="12">
        <f t="shared" ref="B1838:B1901" si="550">B1837*(1+B$42)</f>
        <v>901.6983496337341</v>
      </c>
      <c r="C1838" s="57" t="str">
        <f t="shared" si="534"/>
        <v>3.57604206875258-17.6925402997076i</v>
      </c>
      <c r="D1838" s="57" t="str">
        <f t="shared" si="535"/>
        <v>3.47081200929314-11.7756529789227i</v>
      </c>
      <c r="E1838" s="57" t="str">
        <f t="shared" si="536"/>
        <v>162.483005745109+0.539599716636705i</v>
      </c>
      <c r="F1838" s="57" t="str">
        <f t="shared" si="537"/>
        <v>3.07956841992637-220.858902337938i</v>
      </c>
      <c r="G1838" s="57" t="str">
        <f t="shared" si="538"/>
        <v>0.999996376241331-0.00190361380990535i</v>
      </c>
      <c r="H1838" s="57" t="str">
        <f t="shared" si="539"/>
        <v>554.600144754801-11.0271351524705i</v>
      </c>
      <c r="I1838" s="57" t="str">
        <f t="shared" si="540"/>
        <v>-4.92561914449619-829.537489592742i</v>
      </c>
      <c r="K1838" s="57" t="str">
        <f t="shared" si="541"/>
        <v>0.00901194158101974-0.000817949889507617i</v>
      </c>
      <c r="L1838" s="57" t="str">
        <f t="shared" si="542"/>
        <v>0.00075-0.735440623225715i</v>
      </c>
      <c r="M1838" s="57" t="str">
        <f t="shared" si="543"/>
        <v>0.00075-0.115878249457833i</v>
      </c>
      <c r="N1838" s="57">
        <f t="shared" si="544"/>
        <v>101.42676030267877</v>
      </c>
      <c r="O1838" s="57">
        <f t="shared" si="545"/>
        <v>25.129698205271097</v>
      </c>
      <c r="P1838" s="371">
        <f t="shared" si="546"/>
        <v>25.129698205271097</v>
      </c>
      <c r="Q1838" s="371">
        <f t="shared" si="547"/>
        <v>-78.573239697321227</v>
      </c>
      <c r="R1838" s="12">
        <f t="shared" si="548"/>
        <v>101.42676030267877</v>
      </c>
      <c r="S1838" s="57">
        <f t="shared" si="549"/>
        <v>0.90169834963373408</v>
      </c>
      <c r="T1838" s="12">
        <f t="shared" si="532"/>
        <v>25.129698205271097</v>
      </c>
    </row>
    <row r="1839" spans="1:20" x14ac:dyDescent="0.3">
      <c r="A1839" s="57">
        <f t="shared" si="533"/>
        <v>5687.0668656500811</v>
      </c>
      <c r="B1839" s="12">
        <f t="shared" si="550"/>
        <v>905.12480336234228</v>
      </c>
      <c r="C1839" s="57" t="str">
        <f t="shared" si="534"/>
        <v>3.57581883893338-17.6279129846071i</v>
      </c>
      <c r="D1839" s="57" t="str">
        <f t="shared" si="535"/>
        <v>3.47081184692352-11.7311401530187i</v>
      </c>
      <c r="E1839" s="57" t="str">
        <f t="shared" si="536"/>
        <v>162.483109691533+0.541661583284234i</v>
      </c>
      <c r="F1839" s="57" t="str">
        <f t="shared" si="537"/>
        <v>3.07956833495219-220.022860107727i</v>
      </c>
      <c r="G1839" s="57" t="str">
        <f t="shared" si="538"/>
        <v>0.999996348648539-0.00191084748965718i</v>
      </c>
      <c r="H1839" s="57" t="str">
        <f t="shared" si="539"/>
        <v>554.634966577685-11.0740194921497i</v>
      </c>
      <c r="I1839" s="57" t="str">
        <f t="shared" si="540"/>
        <v>-4.93231711069668-826.451068052795i</v>
      </c>
      <c r="K1839" s="57" t="str">
        <f t="shared" si="541"/>
        <v>0.00901134588643107-0.000821000348429058i</v>
      </c>
      <c r="L1839" s="57" t="str">
        <f t="shared" si="542"/>
        <v>0.00075-0.732656528417726i</v>
      </c>
      <c r="M1839" s="57" t="str">
        <f t="shared" si="543"/>
        <v>0.00075-0.115439579057415i</v>
      </c>
      <c r="N1839" s="57">
        <f t="shared" si="544"/>
        <v>101.46684821331969</v>
      </c>
      <c r="O1839" s="57">
        <f t="shared" si="545"/>
        <v>25.099142846536559</v>
      </c>
      <c r="P1839" s="371">
        <f t="shared" si="546"/>
        <v>25.099142846536559</v>
      </c>
      <c r="Q1839" s="371">
        <f t="shared" si="547"/>
        <v>-78.533151786680307</v>
      </c>
      <c r="R1839" s="12">
        <f t="shared" si="548"/>
        <v>101.46684821331969</v>
      </c>
      <c r="S1839" s="57">
        <f t="shared" si="549"/>
        <v>0.90512480336234225</v>
      </c>
      <c r="T1839" s="12">
        <f t="shared" si="532"/>
        <v>25.099142846536559</v>
      </c>
    </row>
    <row r="1840" spans="1:20" x14ac:dyDescent="0.3">
      <c r="A1840" s="57">
        <f t="shared" si="533"/>
        <v>5708.6777197395513</v>
      </c>
      <c r="B1840" s="12">
        <f t="shared" si="550"/>
        <v>908.56427761511918</v>
      </c>
      <c r="C1840" s="57" t="str">
        <f t="shared" si="534"/>
        <v>3.57559394188138-17.5635389230922i</v>
      </c>
      <c r="D1840" s="57" t="str">
        <f t="shared" si="535"/>
        <v>3.47081168331756-11.686796083498i</v>
      </c>
      <c r="E1840" s="57" t="str">
        <f t="shared" si="536"/>
        <v>162.483214450479+0.543731413241924i</v>
      </c>
      <c r="F1840" s="57" t="str">
        <f t="shared" si="537"/>
        <v>3.07956824933097-219.189982980224i</v>
      </c>
      <c r="G1840" s="57" t="str">
        <f t="shared" si="538"/>
        <v>0.999996320845644-0.00191810865678871i</v>
      </c>
      <c r="H1840" s="57" t="str">
        <f t="shared" si="539"/>
        <v>554.670050318239-11.1211394389004i</v>
      </c>
      <c r="I1840" s="57" t="str">
        <f t="shared" si="540"/>
        <v>-4.93906680831394-823.376532105983i</v>
      </c>
      <c r="K1840" s="57" t="str">
        <f t="shared" si="541"/>
        <v>0.00901074574074646-0.000824061746482861i</v>
      </c>
      <c r="L1840" s="57" t="str">
        <f t="shared" si="542"/>
        <v>0.00075-0.729882973119872i</v>
      </c>
      <c r="M1840" s="57" t="str">
        <f t="shared" si="543"/>
        <v>0.00075-0.115002569294097i</v>
      </c>
      <c r="N1840" s="57">
        <f t="shared" si="544"/>
        <v>101.50705292137042</v>
      </c>
      <c r="O1840" s="57">
        <f t="shared" si="545"/>
        <v>25.06860401706447</v>
      </c>
      <c r="P1840" s="371">
        <f t="shared" si="546"/>
        <v>25.06860401706447</v>
      </c>
      <c r="Q1840" s="371">
        <f t="shared" si="547"/>
        <v>-78.492947078629584</v>
      </c>
      <c r="R1840" s="12">
        <f t="shared" si="548"/>
        <v>101.50705292137042</v>
      </c>
      <c r="S1840" s="57">
        <f t="shared" si="549"/>
        <v>0.90856427761511915</v>
      </c>
      <c r="T1840" s="12">
        <f t="shared" si="532"/>
        <v>25.06860401706447</v>
      </c>
    </row>
    <row r="1841" spans="1:20" x14ac:dyDescent="0.3">
      <c r="A1841" s="57">
        <f t="shared" si="533"/>
        <v>5730.3706950745618</v>
      </c>
      <c r="B1841" s="12">
        <f t="shared" si="550"/>
        <v>912.01682187005667</v>
      </c>
      <c r="C1841" s="57" t="str">
        <f t="shared" si="534"/>
        <v>3.57536736539172-17.4994171854189i</v>
      </c>
      <c r="D1841" s="57" t="str">
        <f t="shared" si="535"/>
        <v>3.47081151846586-11.6426201324564i</v>
      </c>
      <c r="E1841" s="57" t="str">
        <f t="shared" si="536"/>
        <v>162.483320028452+0.545809238197912i</v>
      </c>
      <c r="F1841" s="57" t="str">
        <f t="shared" si="537"/>
        <v>3.07956816305778-218.36025897421i</v>
      </c>
      <c r="G1841" s="57" t="str">
        <f t="shared" si="538"/>
        <v>0.999996292831048-0.00192539741574507i</v>
      </c>
      <c r="H1841" s="57" t="str">
        <f t="shared" si="539"/>
        <v>554.705397919435-11.1684965537989i</v>
      </c>
      <c r="I1841" s="57" t="str">
        <f t="shared" si="540"/>
        <v>-4.94586864227388-820.313837484905i</v>
      </c>
      <c r="K1841" s="57" t="str">
        <f t="shared" si="541"/>
        <v>0.00901014111135104-0.000827134117925815i</v>
      </c>
      <c r="L1841" s="57" t="str">
        <f t="shared" si="542"/>
        <v>0.00075-0.727119917433625i</v>
      </c>
      <c r="M1841" s="57" t="str">
        <f t="shared" si="543"/>
        <v>0.00075-0.114567213881348i</v>
      </c>
      <c r="N1841" s="57">
        <f t="shared" si="544"/>
        <v>101.54737451045079</v>
      </c>
      <c r="O1841" s="57">
        <f t="shared" si="545"/>
        <v>25.038081819498107</v>
      </c>
      <c r="P1841" s="371">
        <f t="shared" si="546"/>
        <v>25.038081819498107</v>
      </c>
      <c r="Q1841" s="371">
        <f t="shared" si="547"/>
        <v>-78.452625489549206</v>
      </c>
      <c r="R1841" s="12">
        <f t="shared" si="548"/>
        <v>101.54737451045079</v>
      </c>
      <c r="S1841" s="57">
        <f t="shared" si="549"/>
        <v>0.91201682187005673</v>
      </c>
      <c r="T1841" s="12">
        <f t="shared" si="532"/>
        <v>25.038081819498107</v>
      </c>
    </row>
    <row r="1842" spans="1:20" x14ac:dyDescent="0.3">
      <c r="A1842" s="57">
        <f t="shared" si="533"/>
        <v>5752.146103715846</v>
      </c>
      <c r="B1842" s="12">
        <f t="shared" si="550"/>
        <v>915.48248579316294</v>
      </c>
      <c r="C1842" s="57" t="str">
        <f t="shared" si="534"/>
        <v>3.57513909717393-17.4355468454317i</v>
      </c>
      <c r="D1842" s="57" t="str">
        <f t="shared" si="535"/>
        <v>3.47081135235889-11.5986116644078i</v>
      </c>
      <c r="E1842" s="57" t="str">
        <f t="shared" si="536"/>
        <v>162.48342643201+0.547895089976332i</v>
      </c>
      <c r="F1842" s="57" t="str">
        <f t="shared" si="537"/>
        <v>3.07956807612767-217.533676153828i</v>
      </c>
      <c r="G1842" s="57" t="str">
        <f t="shared" si="538"/>
        <v>0.999996264603138-0.00193271387136822i</v>
      </c>
      <c r="H1842" s="57" t="str">
        <f t="shared" si="539"/>
        <v>554.741011338192-11.216092411628i</v>
      </c>
      <c r="I1842" s="57" t="str">
        <f t="shared" si="540"/>
        <v>-4.95272302074929-817.26294009199i</v>
      </c>
      <c r="K1842" s="57" t="str">
        <f t="shared" si="541"/>
        <v>0.00900953196540093-0.000830217497064192i</v>
      </c>
      <c r="L1842" s="57" t="str">
        <f t="shared" si="542"/>
        <v>0.00075-0.724367321611501i</v>
      </c>
      <c r="M1842" s="57" t="str">
        <f t="shared" si="543"/>
        <v>0.00075-0.114133506556434i</v>
      </c>
      <c r="N1842" s="57">
        <f t="shared" si="544"/>
        <v>101.5878130611768</v>
      </c>
      <c r="O1842" s="57">
        <f t="shared" si="545"/>
        <v>25.007576356952022</v>
      </c>
      <c r="P1842" s="371">
        <f t="shared" si="546"/>
        <v>25.007576356952022</v>
      </c>
      <c r="Q1842" s="371">
        <f t="shared" si="547"/>
        <v>-78.412186938823197</v>
      </c>
      <c r="R1842" s="12">
        <f t="shared" si="548"/>
        <v>101.5878130611768</v>
      </c>
      <c r="S1842" s="57">
        <f t="shared" si="549"/>
        <v>0.91548248579316294</v>
      </c>
      <c r="T1842" s="12">
        <f t="shared" si="532"/>
        <v>25.007576356952022</v>
      </c>
    </row>
    <row r="1843" spans="1:20" x14ac:dyDescent="0.3">
      <c r="A1843" s="57">
        <f t="shared" si="533"/>
        <v>5774.0042589099658</v>
      </c>
      <c r="B1843" s="12">
        <f t="shared" si="550"/>
        <v>918.96131923917699</v>
      </c>
      <c r="C1843" s="57" t="str">
        <f t="shared" si="534"/>
        <v>3.57490912485143-17.3719269805498i</v>
      </c>
      <c r="D1843" s="57" t="str">
        <f t="shared" si="535"/>
        <v>3.47081118498716-11.5547700462755i</v>
      </c>
      <c r="E1843" s="57" t="str">
        <f t="shared" si="536"/>
        <v>162.483533667765+0.54998900053798i</v>
      </c>
      <c r="F1843" s="57" t="str">
        <f t="shared" si="537"/>
        <v>3.07956798853567-216.710222628407i</v>
      </c>
      <c r="G1843" s="57" t="str">
        <f t="shared" si="538"/>
        <v>0.99999623616029-0.00194005812889844i</v>
      </c>
      <c r="H1843" s="57" t="str">
        <f t="shared" si="539"/>
        <v>554.776892545503-11.2639286010236i</v>
      </c>
      <c r="I1843" s="57" t="str">
        <f t="shared" si="540"/>
        <v>-4.95963035518979-814.223795998887i</v>
      </c>
      <c r="K1843" s="57" t="str">
        <f t="shared" si="541"/>
        <v>0.00900891826982128-0.00083331191825299i</v>
      </c>
      <c r="L1843" s="57" t="str">
        <f t="shared" si="542"/>
        <v>0.00075-0.721625146056485i</v>
      </c>
      <c r="M1843" s="57" t="str">
        <f t="shared" si="543"/>
        <v>0.00075-0.113701441080328i</v>
      </c>
      <c r="N1843" s="57">
        <f t="shared" si="544"/>
        <v>101.62836865112426</v>
      </c>
      <c r="O1843" s="57">
        <f t="shared" si="545"/>
        <v>24.977087733011789</v>
      </c>
      <c r="P1843" s="371">
        <f t="shared" si="546"/>
        <v>24.977087733011789</v>
      </c>
      <c r="Q1843" s="371">
        <f t="shared" si="547"/>
        <v>-78.371631348875738</v>
      </c>
      <c r="R1843" s="12">
        <f t="shared" si="548"/>
        <v>101.62836865112426</v>
      </c>
      <c r="S1843" s="57">
        <f t="shared" si="549"/>
        <v>0.91896131923917701</v>
      </c>
      <c r="T1843" s="12">
        <f t="shared" si="532"/>
        <v>24.977087733011789</v>
      </c>
    </row>
    <row r="1844" spans="1:20" x14ac:dyDescent="0.3">
      <c r="A1844" s="57">
        <f t="shared" si="533"/>
        <v>5795.9454750938248</v>
      </c>
      <c r="B1844" s="12">
        <f t="shared" si="550"/>
        <v>922.45337225228593</v>
      </c>
      <c r="C1844" s="57" t="str">
        <f t="shared" si="534"/>
        <v>3.57467743596088-17.3085566717541i</v>
      </c>
      <c r="D1844" s="57" t="str">
        <f t="shared" si="535"/>
        <v>3.470811016341-11.5110946473831i</v>
      </c>
      <c r="E1844" s="57" t="str">
        <f t="shared" si="536"/>
        <v>162.483641742386+0.55209100198108i</v>
      </c>
      <c r="F1844" s="57" t="str">
        <f t="shared" si="537"/>
        <v>3.0795679002767-215.88988655229i</v>
      </c>
      <c r="G1844" s="57" t="str">
        <f t="shared" si="538"/>
        <v>0.999996207500867-0.00194743029397582i</v>
      </c>
      <c r="H1844" s="57" t="str">
        <f t="shared" si="539"/>
        <v>554.813043526501-11.3120067246207i</v>
      </c>
      <c r="I1844" s="57" t="str">
        <f t="shared" si="540"/>
        <v>-4.96659106035063-811.19636144579i</v>
      </c>
      <c r="K1844" s="57" t="str">
        <f t="shared" si="541"/>
        <v>0.0090082999913052-0.000836417415895284i</v>
      </c>
      <c r="L1844" s="57" t="str">
        <f t="shared" si="542"/>
        <v>0.00075-0.718893351321462i</v>
      </c>
      <c r="M1844" s="57" t="str">
        <f t="shared" si="543"/>
        <v>0.00075-0.113271011237625i</v>
      </c>
      <c r="N1844" s="57">
        <f t="shared" si="544"/>
        <v>101.66904135479179</v>
      </c>
      <c r="O1844" s="57">
        <f t="shared" si="545"/>
        <v>24.946616051734036</v>
      </c>
      <c r="P1844" s="371">
        <f t="shared" si="546"/>
        <v>24.946616051734036</v>
      </c>
      <c r="Q1844" s="371">
        <f t="shared" si="547"/>
        <v>-78.330958645208213</v>
      </c>
      <c r="R1844" s="12">
        <f t="shared" si="548"/>
        <v>101.66904135479179</v>
      </c>
      <c r="S1844" s="57">
        <f t="shared" si="549"/>
        <v>0.92245337225228596</v>
      </c>
      <c r="T1844" s="12">
        <f t="shared" si="532"/>
        <v>24.946616051734036</v>
      </c>
    </row>
    <row r="1845" spans="1:20" x14ac:dyDescent="0.3">
      <c r="A1845" s="57">
        <f t="shared" si="533"/>
        <v>5817.9700678991812</v>
      </c>
      <c r="B1845" s="12">
        <f t="shared" si="550"/>
        <v>925.9586950668446</v>
      </c>
      <c r="C1845" s="57" t="str">
        <f t="shared" si="534"/>
        <v>3.57444401795168-17.245435003573i</v>
      </c>
      <c r="D1845" s="57" t="str">
        <f t="shared" si="535"/>
        <v>3.47081084641069-11.4675848394453i</v>
      </c>
      <c r="E1845" s="57" t="str">
        <f t="shared" si="536"/>
        <v>162.483750662596+0.554201126541853i</v>
      </c>
      <c r="F1845" s="57" t="str">
        <f t="shared" si="537"/>
        <v>3.07956781134568-215.072656124668i</v>
      </c>
      <c r="G1845" s="57" t="str">
        <f t="shared" si="538"/>
        <v>0.99999617862322-0.00195483047264181i</v>
      </c>
      <c r="H1845" s="57" t="str">
        <f t="shared" si="539"/>
        <v>554.849466280562-11.3603283991972i</v>
      </c>
      <c r="I1845" s="57" t="str">
        <f t="shared" si="540"/>
        <v>-4.97360555431492-808.180592840822i</v>
      </c>
      <c r="K1845" s="57" t="str">
        <f t="shared" si="541"/>
        <v>0.00900767709631219-0.000839534024441529i</v>
      </c>
      <c r="L1845" s="57" t="str">
        <f t="shared" si="542"/>
        <v>0.00075-0.716171898108652i</v>
      </c>
      <c r="M1845" s="57" t="str">
        <f t="shared" si="543"/>
        <v>0.00075-0.112842210836447i</v>
      </c>
      <c r="N1845" s="57">
        <f t="shared" si="544"/>
        <v>101.70983124356434</v>
      </c>
      <c r="O1845" s="57">
        <f t="shared" si="545"/>
        <v>24.91616141764591</v>
      </c>
      <c r="P1845" s="371">
        <f t="shared" si="546"/>
        <v>24.91616141764591</v>
      </c>
      <c r="Q1845" s="371">
        <f t="shared" si="547"/>
        <v>-78.290168756435662</v>
      </c>
      <c r="R1845" s="12">
        <f t="shared" si="548"/>
        <v>101.70983124356434</v>
      </c>
      <c r="S1845" s="57">
        <f t="shared" si="549"/>
        <v>0.92595869506684458</v>
      </c>
      <c r="T1845" s="12">
        <f t="shared" si="532"/>
        <v>24.91616141764591</v>
      </c>
    </row>
    <row r="1846" spans="1:20" x14ac:dyDescent="0.3">
      <c r="A1846" s="57">
        <f t="shared" si="533"/>
        <v>5840.0783541571973</v>
      </c>
      <c r="B1846" s="12">
        <f t="shared" si="550"/>
        <v>929.47733810809859</v>
      </c>
      <c r="C1846" s="57" t="str">
        <f t="shared" si="534"/>
        <v>3.57420885818556-17.1825610640687i</v>
      </c>
      <c r="D1846" s="57" t="str">
        <f t="shared" si="535"/>
        <v>3.47081067518649-11.4242399965587i</v>
      </c>
      <c r="E1846" s="57" t="str">
        <f t="shared" si="536"/>
        <v>162.483860435175+0.556319406595332i</v>
      </c>
      <c r="F1846" s="57" t="str">
        <f t="shared" si="537"/>
        <v>3.07956772173752-214.258519589407i</v>
      </c>
      <c r="G1846" s="57" t="str">
        <f t="shared" si="538"/>
        <v>0.999996149525688-0.00196225877134073i</v>
      </c>
      <c r="H1846" s="57" t="str">
        <f t="shared" si="539"/>
        <v>554.886162821396-11.4088952558242i</v>
      </c>
      <c r="I1846" s="57" t="str">
        <f t="shared" si="540"/>
        <v>-4.9806742585233-805.176446759397i</v>
      </c>
      <c r="K1846" s="57" t="str">
        <f t="shared" si="541"/>
        <v>0.00900704955106661-0.000842661778388828i</v>
      </c>
      <c r="L1846" s="57" t="str">
        <f t="shared" si="542"/>
        <v>0.00075-0.713460747269026i</v>
      </c>
      <c r="M1846" s="57" t="str">
        <f t="shared" si="543"/>
        <v>0.00075-0.112415033708355i</v>
      </c>
      <c r="N1846" s="57">
        <f t="shared" si="544"/>
        <v>101.7507383856769</v>
      </c>
      <c r="O1846" s="57">
        <f t="shared" si="545"/>
        <v>24.885723935744643</v>
      </c>
      <c r="P1846" s="371">
        <f t="shared" si="546"/>
        <v>24.885723935744643</v>
      </c>
      <c r="Q1846" s="371">
        <f t="shared" si="547"/>
        <v>-78.249261614323103</v>
      </c>
      <c r="R1846" s="12">
        <f t="shared" si="548"/>
        <v>101.7507383856769</v>
      </c>
      <c r="S1846" s="57">
        <f t="shared" si="549"/>
        <v>0.92947733810809863</v>
      </c>
      <c r="T1846" s="12">
        <f t="shared" si="532"/>
        <v>24.885723935744643</v>
      </c>
    </row>
    <row r="1847" spans="1:20" x14ac:dyDescent="0.3">
      <c r="A1847" s="57">
        <f t="shared" si="533"/>
        <v>5862.2706519029953</v>
      </c>
      <c r="B1847" s="12">
        <f t="shared" si="550"/>
        <v>933.00935199290939</v>
      </c>
      <c r="C1847" s="57" t="str">
        <f t="shared" si="534"/>
        <v>3.57397194393579-17.1199339448244i</v>
      </c>
      <c r="D1847" s="57" t="str">
        <f t="shared" si="535"/>
        <v>3.47081050265852-11.3810594951933i</v>
      </c>
      <c r="E1847" s="57" t="str">
        <f t="shared" si="536"/>
        <v>162.48397106696+0.558445874655941i</v>
      </c>
      <c r="F1847" s="57" t="str">
        <f t="shared" si="537"/>
        <v>3.07956763144704-213.44746523488i</v>
      </c>
      <c r="G1847" s="57" t="str">
        <f t="shared" si="538"/>
        <v>0.999996120206596-0.00196971529692134i</v>
      </c>
      <c r="H1847" s="57" t="str">
        <f t="shared" si="539"/>
        <v>554.923135177148-11.4577089400207i</v>
      </c>
      <c r="I1847" s="57" t="str">
        <f t="shared" si="540"/>
        <v>-4.98779759780815-802.183879943589i</v>
      </c>
      <c r="K1847" s="57" t="str">
        <f t="shared" si="541"/>
        <v>0.00900641732155616-0.000845800712280185i</v>
      </c>
      <c r="L1847" s="57" t="str">
        <f t="shared" si="542"/>
        <v>0.00075-0.71075985980178i</v>
      </c>
      <c r="M1847" s="57" t="str">
        <f t="shared" si="543"/>
        <v>0.00075-0.111989473708264i</v>
      </c>
      <c r="N1847" s="57">
        <f t="shared" si="544"/>
        <v>101.79176284617601</v>
      </c>
      <c r="O1847" s="57">
        <f t="shared" si="545"/>
        <v>24.855303711497548</v>
      </c>
      <c r="P1847" s="371">
        <f t="shared" si="546"/>
        <v>24.855303711497548</v>
      </c>
      <c r="Q1847" s="371">
        <f t="shared" si="547"/>
        <v>-78.208237153823987</v>
      </c>
      <c r="R1847" s="12">
        <f t="shared" si="548"/>
        <v>101.79176284617601</v>
      </c>
      <c r="S1847" s="57">
        <f t="shared" si="549"/>
        <v>0.93300935199290935</v>
      </c>
      <c r="T1847" s="12">
        <f t="shared" si="532"/>
        <v>24.855303711497548</v>
      </c>
    </row>
    <row r="1848" spans="1:20" x14ac:dyDescent="0.3">
      <c r="A1848" s="57">
        <f t="shared" si="533"/>
        <v>5884.5472803802268</v>
      </c>
      <c r="B1848" s="12">
        <f t="shared" si="550"/>
        <v>936.55478753048249</v>
      </c>
      <c r="C1848" s="57" t="str">
        <f t="shared" si="534"/>
        <v>3.57373326238674-17.0575527409291i</v>
      </c>
      <c r="D1848" s="57" t="str">
        <f t="shared" si="535"/>
        <v>3.47081032881687-11.3380427141828i</v>
      </c>
      <c r="E1848" s="57" t="str">
        <f t="shared" si="536"/>
        <v>162.484082564843+0.5605805633783i</v>
      </c>
      <c r="F1848" s="57" t="str">
        <f t="shared" si="537"/>
        <v>3.07956754046906-212.639481393796i</v>
      </c>
      <c r="G1848" s="57" t="str">
        <f t="shared" si="538"/>
        <v>0.999996090664258-0.0019772001566383i</v>
      </c>
      <c r="H1848" s="57" t="str">
        <f t="shared" si="539"/>
        <v>554.96038539048-11.5067711118975i</v>
      </c>
      <c r="I1848" s="57" t="str">
        <f t="shared" si="540"/>
        <v>-4.99497600040931-799.202849301484i</v>
      </c>
      <c r="K1848" s="57" t="str">
        <f t="shared" si="541"/>
        <v>0.00900578037353055-0.00084895086070385i</v>
      </c>
      <c r="L1848" s="57" t="str">
        <f t="shared" si="542"/>
        <v>0.00075-0.708069196853739i</v>
      </c>
      <c r="M1848" s="57" t="str">
        <f t="shared" si="543"/>
        <v>0.00075-0.111565524714349i</v>
      </c>
      <c r="N1848" s="57">
        <f t="shared" si="544"/>
        <v>101.83290468688392</v>
      </c>
      <c r="O1848" s="57">
        <f t="shared" si="545"/>
        <v>24.824900850840734</v>
      </c>
      <c r="P1848" s="371">
        <f t="shared" si="546"/>
        <v>24.824900850840734</v>
      </c>
      <c r="Q1848" s="371">
        <f t="shared" si="547"/>
        <v>-78.167095313116079</v>
      </c>
      <c r="R1848" s="12">
        <f t="shared" si="548"/>
        <v>101.83290468688392</v>
      </c>
      <c r="S1848" s="57">
        <f t="shared" si="549"/>
        <v>0.93655478753048249</v>
      </c>
      <c r="T1848" s="12">
        <f t="shared" si="532"/>
        <v>24.824900850840734</v>
      </c>
    </row>
    <row r="1849" spans="1:20" x14ac:dyDescent="0.3">
      <c r="A1849" s="57">
        <f t="shared" si="533"/>
        <v>5906.9085600456719</v>
      </c>
      <c r="B1849" s="12">
        <f t="shared" si="550"/>
        <v>940.11369572309832</v>
      </c>
      <c r="C1849" s="57" t="str">
        <f t="shared" si="534"/>
        <v>3.57349280063342-16.9954165509664i</v>
      </c>
      <c r="D1849" s="57" t="str">
        <f t="shared" si="535"/>
        <v>3.47081015365154-11.2951890347164i</v>
      </c>
      <c r="E1849" s="57" t="str">
        <f t="shared" si="536"/>
        <v>162.484194935777+0.56272350555789i</v>
      </c>
      <c r="F1849" s="57" t="str">
        <f t="shared" si="537"/>
        <v>3.07956744879834-211.834556443038i</v>
      </c>
      <c r="G1849" s="57" t="str">
        <f t="shared" si="538"/>
        <v>0.999996060896973-0.00198471345815376i</v>
      </c>
      <c r="H1849" s="57" t="str">
        <f t="shared" si="539"/>
        <v>554.997915518677-11.5560834463202i</v>
      </c>
      <c r="I1849" s="57" t="str">
        <f t="shared" si="540"/>
        <v>-5.00220989801604-796.233311906586i</v>
      </c>
      <c r="K1849" s="57" t="str">
        <f t="shared" si="541"/>
        <v>0.00900513867249984-0.000852112258292461i</v>
      </c>
      <c r="L1849" s="57" t="str">
        <f t="shared" si="542"/>
        <v>0.00075-0.705388719718806i</v>
      </c>
      <c r="M1849" s="57" t="str">
        <f t="shared" si="543"/>
        <v>0.00075-0.111143180627963i</v>
      </c>
      <c r="N1849" s="57">
        <f t="shared" si="544"/>
        <v>101.8741639663597</v>
      </c>
      <c r="O1849" s="57">
        <f t="shared" si="545"/>
        <v>24.794515460179735</v>
      </c>
      <c r="P1849" s="371">
        <f t="shared" si="546"/>
        <v>24.794515460179735</v>
      </c>
      <c r="Q1849" s="371">
        <f t="shared" si="547"/>
        <v>-78.125836033640297</v>
      </c>
      <c r="R1849" s="12">
        <f t="shared" si="548"/>
        <v>101.8741639663597</v>
      </c>
      <c r="S1849" s="57">
        <f t="shared" si="549"/>
        <v>0.94011369572309833</v>
      </c>
      <c r="T1849" s="12">
        <f t="shared" si="532"/>
        <v>24.794515460179735</v>
      </c>
    </row>
    <row r="1850" spans="1:20" x14ac:dyDescent="0.3">
      <c r="A1850" s="57">
        <f t="shared" si="533"/>
        <v>5929.3548125738453</v>
      </c>
      <c r="B1850" s="12">
        <f t="shared" si="550"/>
        <v>943.68612776684608</v>
      </c>
      <c r="C1850" s="57" t="str">
        <f t="shared" si="534"/>
        <v>3.57325054568069-16.9335244769988i</v>
      </c>
      <c r="D1850" s="57" t="str">
        <f t="shared" si="535"/>
        <v>3.47080997715243-11.2524978403294i</v>
      </c>
      <c r="E1850" s="57" t="str">
        <f t="shared" si="536"/>
        <v>162.484308186772+0.564874734131742i</v>
      </c>
      <c r="F1850" s="57" t="str">
        <f t="shared" si="537"/>
        <v>3.0795673564296-211.03267880349i</v>
      </c>
      <c r="G1850" s="57" t="str">
        <f t="shared" si="538"/>
        <v>0.999996030903028-0.00199225530953891i</v>
      </c>
      <c r="H1850" s="57" t="str">
        <f t="shared" si="539"/>
        <v>555.035727633753-11.6056476330637i</v>
      </c>
      <c r="I1850" s="57" t="str">
        <f t="shared" si="540"/>
        <v>-5.0094997257929-793.275224997184i</v>
      </c>
      <c r="K1850" s="57" t="str">
        <f t="shared" si="541"/>
        <v>0.00900449218373277-0.00085528493972229i</v>
      </c>
      <c r="L1850" s="57" t="str">
        <f t="shared" si="542"/>
        <v>0.00075-0.702718389837424i</v>
      </c>
      <c r="M1850" s="57" t="str">
        <f t="shared" si="543"/>
        <v>0.00075-0.110722435373544i</v>
      </c>
      <c r="N1850" s="57">
        <f t="shared" si="544"/>
        <v>101.91554073986229</v>
      </c>
      <c r="O1850" s="57">
        <f t="shared" si="545"/>
        <v>24.764147646387848</v>
      </c>
      <c r="P1850" s="371">
        <f t="shared" si="546"/>
        <v>24.764147646387848</v>
      </c>
      <c r="Q1850" s="371">
        <f t="shared" si="547"/>
        <v>-78.084459260137706</v>
      </c>
      <c r="R1850" s="12">
        <f t="shared" si="548"/>
        <v>101.91554073986229</v>
      </c>
      <c r="S1850" s="57">
        <f t="shared" si="549"/>
        <v>0.94368612776684613</v>
      </c>
      <c r="T1850" s="12">
        <f t="shared" si="532"/>
        <v>24.764147646387848</v>
      </c>
    </row>
    <row r="1851" spans="1:20" x14ac:dyDescent="0.3">
      <c r="A1851" s="57">
        <f t="shared" si="533"/>
        <v>5951.8863608616257</v>
      </c>
      <c r="B1851" s="12">
        <f t="shared" si="550"/>
        <v>947.27213505236011</v>
      </c>
      <c r="C1851" s="57" t="str">
        <f t="shared" si="534"/>
        <v>3.57300648444284-16.8718756245562i</v>
      </c>
      <c r="D1851" s="57" t="str">
        <f t="shared" si="535"/>
        <v>3.47080979930939-11.2099685168947i</v>
      </c>
      <c r="E1851" s="57" t="str">
        <f t="shared" si="536"/>
        <v>162.484422324895+0.56703428217921i</v>
      </c>
      <c r="F1851" s="57" t="str">
        <f t="shared" si="537"/>
        <v>3.07956726335751-210.233836939872i</v>
      </c>
      <c r="G1851" s="57" t="str">
        <f t="shared" si="538"/>
        <v>0.999996000680698-0.00199982581927552i</v>
      </c>
      <c r="H1851" s="57" t="str">
        <f t="shared" si="539"/>
        <v>555.073823822516-11.6554653769617i</v>
      </c>
      <c r="I1851" s="57" t="str">
        <f t="shared" si="540"/>
        <v>-5.01684592239799-790.328545975693i</v>
      </c>
      <c r="K1851" s="57" t="str">
        <f t="shared" si="541"/>
        <v>0.00900384087225573-0.00085846893971259i</v>
      </c>
      <c r="L1851" s="57" t="str">
        <f t="shared" si="542"/>
        <v>0.00075-0.700058168795998i</v>
      </c>
      <c r="M1851" s="57" t="str">
        <f t="shared" si="543"/>
        <v>0.00075-0.110303282898529i</v>
      </c>
      <c r="N1851" s="57">
        <f t="shared" si="544"/>
        <v>101.95703505931165</v>
      </c>
      <c r="O1851" s="57">
        <f t="shared" si="545"/>
        <v>24.733797516806465</v>
      </c>
      <c r="P1851" s="371">
        <f t="shared" si="546"/>
        <v>24.733797516806465</v>
      </c>
      <c r="Q1851" s="371">
        <f t="shared" si="547"/>
        <v>-78.04296494068835</v>
      </c>
      <c r="R1851" s="12">
        <f t="shared" si="548"/>
        <v>101.95703505931165</v>
      </c>
      <c r="S1851" s="57">
        <f t="shared" si="549"/>
        <v>0.94727213505236008</v>
      </c>
      <c r="T1851" s="12">
        <f t="shared" si="532"/>
        <v>24.733797516806465</v>
      </c>
    </row>
    <row r="1852" spans="1:20" x14ac:dyDescent="0.3">
      <c r="A1852" s="57">
        <f t="shared" si="533"/>
        <v>5974.5035290329006</v>
      </c>
      <c r="B1852" s="12">
        <f t="shared" si="550"/>
        <v>950.87176916555916</v>
      </c>
      <c r="C1852" s="57" t="str">
        <f t="shared" si="534"/>
        <v>3.57276060374312-16.8104691026211i</v>
      </c>
      <c r="D1852" s="57" t="str">
        <f t="shared" si="535"/>
        <v>3.47080962011219-11.1676004526135i</v>
      </c>
      <c r="E1852" s="57" t="str">
        <f t="shared" si="536"/>
        <v>162.484537357276+0.569202182922615i</v>
      </c>
      <c r="F1852" s="57" t="str">
        <f t="shared" si="537"/>
        <v>3.07956716957676-209.438019360576i</v>
      </c>
      <c r="G1852" s="57" t="str">
        <f t="shared" si="538"/>
        <v>0.999995970228244-0.0020074250962575i</v>
      </c>
      <c r="H1852" s="57" t="str">
        <f t="shared" si="539"/>
        <v>555.112206186695-11.7055383980773i</v>
      </c>
      <c r="I1852" s="57" t="str">
        <f t="shared" si="540"/>
        <v>-5.0242489300274-787.393232408081i</v>
      </c>
      <c r="K1852" s="57" t="str">
        <f t="shared" si="541"/>
        <v>0.00900318470285076-0.000861664293024642i</v>
      </c>
      <c r="L1852" s="57" t="str">
        <f t="shared" si="542"/>
        <v>0.00075-0.697408018326356i</v>
      </c>
      <c r="M1852" s="57" t="str">
        <f t="shared" si="543"/>
        <v>0.00075-0.109885717173271i</v>
      </c>
      <c r="N1852" s="57">
        <f t="shared" si="544"/>
        <v>101.99864697325172</v>
      </c>
      <c r="O1852" s="57">
        <f t="shared" si="545"/>
        <v>24.703465179243761</v>
      </c>
      <c r="P1852" s="371">
        <f t="shared" si="546"/>
        <v>24.703465179243761</v>
      </c>
      <c r="Q1852" s="371">
        <f t="shared" si="547"/>
        <v>-78.001353026748276</v>
      </c>
      <c r="R1852" s="12">
        <f t="shared" si="548"/>
        <v>101.99864697325172</v>
      </c>
      <c r="S1852" s="57">
        <f t="shared" si="549"/>
        <v>0.95087176916555916</v>
      </c>
      <c r="T1852" s="12">
        <f t="shared" si="532"/>
        <v>24.703465179243761</v>
      </c>
    </row>
    <row r="1853" spans="1:20" x14ac:dyDescent="0.3">
      <c r="A1853" s="57">
        <f t="shared" si="533"/>
        <v>5997.206642443226</v>
      </c>
      <c r="B1853" s="12">
        <f t="shared" si="550"/>
        <v>954.48508188838832</v>
      </c>
      <c r="C1853" s="57" t="str">
        <f t="shared" si="534"/>
        <v>3.57251289031299-16.749304023616i</v>
      </c>
      <c r="D1853" s="57" t="str">
        <f t="shared" si="535"/>
        <v>3.47080943955054-11.1253930380068i</v>
      </c>
      <c r="E1853" s="57" t="str">
        <f t="shared" si="536"/>
        <v>162.484653291101+0.571378469728029i</v>
      </c>
      <c r="F1853" s="57" t="str">
        <f t="shared" si="537"/>
        <v>3.07956707508193-208.6452146175i</v>
      </c>
      <c r="G1853" s="57" t="str">
        <f t="shared" si="538"/>
        <v>0.999995939543913-0.00201505324979246i</v>
      </c>
      <c r="H1853" s="57" t="str">
        <f t="shared" si="539"/>
        <v>555.150876843019-11.7558684318584i</v>
      </c>
      <c r="I1853" s="57" t="str">
        <f t="shared" si="540"/>
        <v>-5.03170919443707-784.469242023228i</v>
      </c>
      <c r="K1853" s="57" t="str">
        <f t="shared" si="541"/>
        <v>0.00900252364005427-0.000864871034461063i</v>
      </c>
      <c r="L1853" s="57" t="str">
        <f t="shared" si="542"/>
        <v>0.00075-0.6947679003052i</v>
      </c>
      <c r="M1853" s="57" t="str">
        <f t="shared" si="543"/>
        <v>0.00075-0.109469732190945i</v>
      </c>
      <c r="N1853" s="57">
        <f t="shared" si="544"/>
        <v>102.04037652681107</v>
      </c>
      <c r="O1853" s="57">
        <f t="shared" si="545"/>
        <v>24.673150741974293</v>
      </c>
      <c r="P1853" s="371">
        <f t="shared" si="546"/>
        <v>24.673150741974293</v>
      </c>
      <c r="Q1853" s="371">
        <f t="shared" si="547"/>
        <v>-77.959623473188927</v>
      </c>
      <c r="R1853" s="12">
        <f t="shared" si="548"/>
        <v>102.04037652681107</v>
      </c>
      <c r="S1853" s="57">
        <f t="shared" si="549"/>
        <v>0.95448508188838832</v>
      </c>
      <c r="T1853" s="12">
        <f t="shared" si="532"/>
        <v>24.673150741974293</v>
      </c>
    </row>
    <row r="1854" spans="1:20" x14ac:dyDescent="0.3">
      <c r="A1854" s="57">
        <f t="shared" si="533"/>
        <v>6019.9960276845104</v>
      </c>
      <c r="B1854" s="12">
        <f t="shared" si="550"/>
        <v>958.11212519956428</v>
      </c>
      <c r="C1854" s="57" t="str">
        <f t="shared" si="534"/>
        <v>3.57226333079159-16.6883795033906i</v>
      </c>
      <c r="D1854" s="57" t="str">
        <f t="shared" si="535"/>
        <v>3.47080925761403-11.0833456659069i</v>
      </c>
      <c r="E1854" s="57" t="str">
        <f t="shared" si="536"/>
        <v>162.48477013362+0.573563176106015i</v>
      </c>
      <c r="F1854" s="57" t="str">
        <f t="shared" si="537"/>
        <v>3.07956697986758-207.85541130588i</v>
      </c>
      <c r="G1854" s="57" t="str">
        <f t="shared" si="538"/>
        <v>0.99999590862594-0.00202271038960332i</v>
      </c>
      <c r="H1854" s="57" t="str">
        <f t="shared" si="539"/>
        <v>555.189837923322-11.8064572292995i</v>
      </c>
      <c r="I1854" s="57" t="str">
        <f t="shared" si="540"/>
        <v>-5.03922716496998-781.556532712299i</v>
      </c>
      <c r="K1854" s="57" t="str">
        <f t="shared" si="541"/>
        <v>0.00900185764815547-0.000868089198864968i</v>
      </c>
      <c r="L1854" s="57" t="str">
        <f t="shared" si="542"/>
        <v>0.00075-0.692137776753536i</v>
      </c>
      <c r="M1854" s="57" t="str">
        <f t="shared" si="543"/>
        <v>0.00075-0.109055321967469i</v>
      </c>
      <c r="N1854" s="57">
        <f t="shared" si="544"/>
        <v>102.0822237616639</v>
      </c>
      <c r="O1854" s="57">
        <f t="shared" si="545"/>
        <v>24.642854313738553</v>
      </c>
      <c r="P1854" s="371">
        <f t="shared" si="546"/>
        <v>24.642854313738553</v>
      </c>
      <c r="Q1854" s="371">
        <f t="shared" si="547"/>
        <v>-77.917776238336103</v>
      </c>
      <c r="R1854" s="12">
        <f t="shared" si="548"/>
        <v>102.0822237616639</v>
      </c>
      <c r="S1854" s="57">
        <f t="shared" si="549"/>
        <v>0.95811212519956424</v>
      </c>
      <c r="T1854" s="12">
        <f t="shared" si="532"/>
        <v>24.642854313738553</v>
      </c>
    </row>
    <row r="1855" spans="1:20" x14ac:dyDescent="0.3">
      <c r="A1855" s="57">
        <f t="shared" si="533"/>
        <v>6042.8720125897116</v>
      </c>
      <c r="B1855" s="12">
        <f t="shared" si="550"/>
        <v>961.75295127532263</v>
      </c>
      <c r="C1855" s="57" t="str">
        <f t="shared" si="534"/>
        <v>3.57201191172515-16.627694661207i</v>
      </c>
      <c r="D1855" s="57" t="str">
        <f t="shared" si="535"/>
        <v>3.4708090742922-11.0414577314481i</v>
      </c>
      <c r="E1855" s="57" t="str">
        <f t="shared" si="536"/>
        <v>162.484887892139+0.575756335712299i</v>
      </c>
      <c r="F1855" s="57" t="str">
        <f t="shared" si="537"/>
        <v>3.0795668839282-207.06859806413i</v>
      </c>
      <c r="G1855" s="57" t="str">
        <f t="shared" si="538"/>
        <v>0.999995877472547-0.0020303966258298i</v>
      </c>
      <c r="H1855" s="57" t="str">
        <f t="shared" si="539"/>
        <v>555.229091574644-11.8573065571142i</v>
      </c>
      <c r="I1855" s="57" t="str">
        <f t="shared" si="540"/>
        <v>-5.04680329459715-778.655062528159i</v>
      </c>
      <c r="K1855" s="57" t="str">
        <f t="shared" si="541"/>
        <v>0.00900118669119465-0.000871318821119096i</v>
      </c>
      <c r="L1855" s="57" t="str">
        <f t="shared" si="542"/>
        <v>0.00075-0.689517609836158i</v>
      </c>
      <c r="M1855" s="57" t="str">
        <f t="shared" si="543"/>
        <v>0.00075-0.108642480541411i</v>
      </c>
      <c r="N1855" s="57">
        <f t="shared" si="544"/>
        <v>102.1241887159923</v>
      </c>
      <c r="O1855" s="57">
        <f t="shared" si="545"/>
        <v>24.612576003741331</v>
      </c>
      <c r="P1855" s="371">
        <f t="shared" si="546"/>
        <v>24.612576003741331</v>
      </c>
      <c r="Q1855" s="371">
        <f t="shared" si="547"/>
        <v>-77.875811284007696</v>
      </c>
      <c r="R1855" s="12">
        <f t="shared" si="548"/>
        <v>102.1241887159923</v>
      </c>
      <c r="S1855" s="57">
        <f t="shared" si="549"/>
        <v>0.96175295127532268</v>
      </c>
      <c r="T1855" s="12">
        <f t="shared" si="532"/>
        <v>24.612576003741331</v>
      </c>
    </row>
    <row r="1856" spans="1:20" x14ac:dyDescent="0.3">
      <c r="A1856" s="57">
        <f t="shared" si="533"/>
        <v>6065.8349262375523</v>
      </c>
      <c r="B1856" s="12">
        <f t="shared" si="550"/>
        <v>965.40761249016884</v>
      </c>
      <c r="C1856" s="57" t="str">
        <f t="shared" si="534"/>
        <v>3.57175861956655-16.5672486197281i</v>
      </c>
      <c r="D1856" s="57" t="str">
        <f t="shared" si="535"/>
        <v>3.47080888957448-10.9997286320582i</v>
      </c>
      <c r="E1856" s="57" t="str">
        <f t="shared" si="536"/>
        <v>162.485006574031+0.577957982348546i</v>
      </c>
      <c r="F1856" s="57" t="str">
        <f t="shared" si="537"/>
        <v>3.07956678725834-206.284763573679i</v>
      </c>
      <c r="G1856" s="57" t="str">
        <f t="shared" si="538"/>
        <v>0.999995846081939-0.00203811206903012i</v>
      </c>
      <c r="H1856" s="57" t="str">
        <f t="shared" si="539"/>
        <v>555.268639959327-11.9084181978947i</v>
      </c>
      <c r="I1856" s="57" t="str">
        <f t="shared" si="540"/>
        <v>-5.0544380399371-775.764789684751i</v>
      </c>
      <c r="K1856" s="57" t="str">
        <f t="shared" si="541"/>
        <v>0.00900051073296183-0.000874559936145018i</v>
      </c>
      <c r="L1856" s="57" t="str">
        <f t="shared" si="542"/>
        <v>0.00075-0.686907361861086i</v>
      </c>
      <c r="M1856" s="57" t="str">
        <f t="shared" si="543"/>
        <v>0.00075-0.10823120197391i</v>
      </c>
      <c r="N1856" s="57">
        <f t="shared" si="544"/>
        <v>102.16627142444656</v>
      </c>
      <c r="O1856" s="57">
        <f t="shared" si="545"/>
        <v>24.582315921651738</v>
      </c>
      <c r="P1856" s="371">
        <f t="shared" si="546"/>
        <v>24.582315921651738</v>
      </c>
      <c r="Q1856" s="371">
        <f t="shared" si="547"/>
        <v>-77.833728575553437</v>
      </c>
      <c r="R1856" s="12">
        <f t="shared" si="548"/>
        <v>102.16627142444656</v>
      </c>
      <c r="S1856" s="57">
        <f t="shared" si="549"/>
        <v>0.96540761249016882</v>
      </c>
      <c r="T1856" s="12">
        <f t="shared" si="532"/>
        <v>24.582315921651738</v>
      </c>
    </row>
    <row r="1857" spans="1:20" x14ac:dyDescent="0.3">
      <c r="A1857" s="57">
        <f t="shared" si="533"/>
        <v>6088.8850989572557</v>
      </c>
      <c r="B1857" s="12">
        <f t="shared" si="550"/>
        <v>969.07616141763151</v>
      </c>
      <c r="C1857" s="57" t="str">
        <f t="shared" si="534"/>
        <v>3.57150344067464-16.5070405050038i</v>
      </c>
      <c r="D1857" s="57" t="str">
        <f t="shared" si="535"/>
        <v>3.47080870345025-10.95815776745i</v>
      </c>
      <c r="E1857" s="57" t="str">
        <f t="shared" si="536"/>
        <v>162.485126186727+0.580168149963096i</v>
      </c>
      <c r="F1857" s="57" t="str">
        <f t="shared" si="537"/>
        <v>3.07956668985237-205.503896558804i</v>
      </c>
      <c r="G1857" s="57" t="str">
        <f t="shared" si="538"/>
        <v>0.999995814452312-0.00204585683018247i</v>
      </c>
      <c r="H1857" s="57" t="str">
        <f t="shared" si="539"/>
        <v>555.3084852551-11.9597939502833i</v>
      </c>
      <c r="I1857" s="57" t="str">
        <f t="shared" si="540"/>
        <v>-5.06213186129093-772.885672556461i</v>
      </c>
      <c r="K1857" s="57" t="str">
        <f t="shared" si="541"/>
        <v>0.00899982973699524-0.00087781257890229i</v>
      </c>
      <c r="L1857" s="57" t="str">
        <f t="shared" si="542"/>
        <v>0.00075-0.684306995279025i</v>
      </c>
      <c r="M1857" s="57" t="str">
        <f t="shared" si="543"/>
        <v>0.00075-0.107821480348586i</v>
      </c>
      <c r="N1857" s="57">
        <f t="shared" si="544"/>
        <v>102.20847191810589</v>
      </c>
      <c r="O1857" s="57">
        <f t="shared" si="545"/>
        <v>24.552074177601924</v>
      </c>
      <c r="P1857" s="371">
        <f t="shared" si="546"/>
        <v>24.552074177601924</v>
      </c>
      <c r="Q1857" s="371">
        <f t="shared" si="547"/>
        <v>-77.791528081894114</v>
      </c>
      <c r="R1857" s="12">
        <f t="shared" si="548"/>
        <v>102.20847191810589</v>
      </c>
      <c r="S1857" s="57">
        <f t="shared" si="549"/>
        <v>0.96907616141763153</v>
      </c>
      <c r="T1857" s="12">
        <f t="shared" si="532"/>
        <v>24.552074177601924</v>
      </c>
    </row>
    <row r="1858" spans="1:20" x14ac:dyDescent="0.3">
      <c r="A1858" s="57">
        <f t="shared" si="533"/>
        <v>6112.0228623332923</v>
      </c>
      <c r="B1858" s="12">
        <f t="shared" si="550"/>
        <v>972.75865083101849</v>
      </c>
      <c r="C1858" s="57" t="str">
        <f t="shared" si="534"/>
        <v>3.57124636131362-16.4470694464583i</v>
      </c>
      <c r="D1858" s="57" t="str">
        <f t="shared" si="535"/>
        <v>3.47080851590884-10.9167445396128i</v>
      </c>
      <c r="E1858" s="57" t="str">
        <f t="shared" si="536"/>
        <v>162.485246737723+0.582386872651726i</v>
      </c>
      <c r="F1858" s="57" t="str">
        <f t="shared" si="537"/>
        <v>3.07956659170475-204.725985786471i</v>
      </c>
      <c r="G1858" s="57" t="str">
        <f t="shared" si="538"/>
        <v>0.999995782581844-0.00205363102068671i</v>
      </c>
      <c r="H1858" s="57" t="str">
        <f t="shared" si="539"/>
        <v>555.34862965521-12.0114356291457i</v>
      </c>
      <c r="I1858" s="57" t="str">
        <f t="shared" si="540"/>
        <v>-5.06988522267534-770.017669677554i</v>
      </c>
      <c r="K1858" s="57" t="str">
        <f t="shared" si="541"/>
        <v>0.00899914366657942-0.000881076784387531i</v>
      </c>
      <c r="L1858" s="57" t="str">
        <f t="shared" si="542"/>
        <v>0.00075-0.68171647268283i</v>
      </c>
      <c r="M1858" s="57" t="str">
        <f t="shared" si="543"/>
        <v>0.00075-0.107413309771454i</v>
      </c>
      <c r="N1858" s="57">
        <f t="shared" si="544"/>
        <v>102.25079022443866</v>
      </c>
      <c r="O1858" s="57">
        <f t="shared" si="545"/>
        <v>24.521850882186357</v>
      </c>
      <c r="P1858" s="371">
        <f t="shared" si="546"/>
        <v>24.521850882186357</v>
      </c>
      <c r="Q1858" s="371">
        <f t="shared" si="547"/>
        <v>-77.74920977556134</v>
      </c>
      <c r="R1858" s="12">
        <f t="shared" si="548"/>
        <v>102.25079022443866</v>
      </c>
      <c r="S1858" s="57">
        <f t="shared" si="549"/>
        <v>0.97275865083101853</v>
      </c>
      <c r="T1858" s="12">
        <f t="shared" si="532"/>
        <v>24.521850882186357</v>
      </c>
    </row>
    <row r="1859" spans="1:20" x14ac:dyDescent="0.3">
      <c r="A1859" s="57">
        <f t="shared" si="533"/>
        <v>6135.2485492101596</v>
      </c>
      <c r="B1859" s="12">
        <f t="shared" si="550"/>
        <v>976.45513370417643</v>
      </c>
      <c r="C1859" s="57" t="str">
        <f t="shared" si="534"/>
        <v>3.57098736765248-16.3873345768761i</v>
      </c>
      <c r="D1859" s="57" t="str">
        <f t="shared" si="535"/>
        <v>3.4708083269394-10.8754883528031i</v>
      </c>
      <c r="E1859" s="57" t="str">
        <f t="shared" si="536"/>
        <v>162.485368234577+0.584614184658421i</v>
      </c>
      <c r="F1859" s="57" t="str">
        <f t="shared" si="537"/>
        <v>3.07956649280978-203.951020066171i</v>
      </c>
      <c r="G1859" s="57" t="str">
        <f t="shared" si="538"/>
        <v>0.999995750468703-0.00206143475236589i</v>
      </c>
      <c r="H1859" s="57" t="str">
        <f t="shared" si="539"/>
        <v>555.389075368488-12.0633450657402i</v>
      </c>
      <c r="I1859" s="57" t="str">
        <f t="shared" si="540"/>
        <v>-5.07769859185014-767.160739741527i</v>
      </c>
      <c r="K1859" s="57" t="str">
        <f t="shared" si="541"/>
        <v>0.00899845248474407-0.000884352587633614i</v>
      </c>
      <c r="L1859" s="57" t="str">
        <f t="shared" si="542"/>
        <v>0.00075-0.679135756806963i</v>
      </c>
      <c r="M1859" s="57" t="str">
        <f t="shared" si="543"/>
        <v>0.00075-0.107006684370845i</v>
      </c>
      <c r="N1859" s="57">
        <f t="shared" si="544"/>
        <v>102.29322636726344</v>
      </c>
      <c r="O1859" s="57">
        <f t="shared" si="545"/>
        <v>24.491646146460351</v>
      </c>
      <c r="P1859" s="371">
        <f t="shared" si="546"/>
        <v>24.491646146460351</v>
      </c>
      <c r="Q1859" s="371">
        <f t="shared" si="547"/>
        <v>-77.706773632736557</v>
      </c>
      <c r="R1859" s="12">
        <f t="shared" si="548"/>
        <v>102.29322636726344</v>
      </c>
      <c r="S1859" s="57">
        <f t="shared" si="549"/>
        <v>0.97645513370417647</v>
      </c>
      <c r="T1859" s="12">
        <f t="shared" si="532"/>
        <v>24.491646146460351</v>
      </c>
    </row>
    <row r="1860" spans="1:20" x14ac:dyDescent="0.3">
      <c r="A1860" s="57">
        <f t="shared" si="533"/>
        <v>6158.5624936971581</v>
      </c>
      <c r="B1860" s="12">
        <f t="shared" si="550"/>
        <v>980.1656632122523</v>
      </c>
      <c r="C1860" s="57" t="str">
        <f t="shared" si="534"/>
        <v>3.57072644576454-16.3278350323902i</v>
      </c>
      <c r="D1860" s="57" t="str">
        <f t="shared" si="535"/>
        <v>3.47080813653111-10.8343886135368i</v>
      </c>
      <c r="E1860" s="57" t="str">
        <f t="shared" si="536"/>
        <v>162.485490684911+0.58685012037603i</v>
      </c>
      <c r="F1860" s="57" t="str">
        <f t="shared" si="537"/>
        <v>3.07956639316178-203.178988249763i</v>
      </c>
      <c r="G1860" s="57" t="str">
        <f t="shared" si="538"/>
        <v>0.999995718111041-0.00206926813746792i</v>
      </c>
      <c r="H1860" s="57" t="str">
        <f t="shared" si="539"/>
        <v>555.429824619471-12.1155241078959i</v>
      </c>
      <c r="I1860" s="57" t="str">
        <f t="shared" si="540"/>
        <v>-5.0855724403536-764.31484160054i</v>
      </c>
      <c r="K1860" s="57" t="str">
        <f t="shared" si="541"/>
        <v>0.00899775615426217-0.0008876400237087i</v>
      </c>
      <c r="L1860" s="57" t="str">
        <f t="shared" si="542"/>
        <v>0.00075-0.67656481052696i</v>
      </c>
      <c r="M1860" s="57" t="str">
        <f t="shared" si="543"/>
        <v>0.00075-0.106601598297315i</v>
      </c>
      <c r="N1860" s="57">
        <f t="shared" si="544"/>
        <v>102.33578036670863</v>
      </c>
      <c r="O1860" s="57">
        <f t="shared" si="545"/>
        <v>24.461460081939641</v>
      </c>
      <c r="P1860" s="371">
        <f t="shared" si="546"/>
        <v>24.461460081939641</v>
      </c>
      <c r="Q1860" s="371">
        <f t="shared" si="547"/>
        <v>-77.664219633291367</v>
      </c>
      <c r="R1860" s="12">
        <f t="shared" si="548"/>
        <v>102.33578036670863</v>
      </c>
      <c r="S1860" s="57">
        <f t="shared" si="549"/>
        <v>0.98016566321225229</v>
      </c>
      <c r="T1860" s="12">
        <f t="shared" si="532"/>
        <v>24.461460081939641</v>
      </c>
    </row>
    <row r="1861" spans="1:20" x14ac:dyDescent="0.3">
      <c r="A1861" s="57">
        <f t="shared" si="533"/>
        <v>6181.9650311732075</v>
      </c>
      <c r="B1861" s="12">
        <f t="shared" si="550"/>
        <v>983.89029273245887</v>
      </c>
      <c r="C1861" s="57" t="str">
        <f t="shared" si="534"/>
        <v>3.5704635816266-16.2685699524684i</v>
      </c>
      <c r="D1861" s="57" t="str">
        <f t="shared" si="535"/>
        <v>3.47080794467297-10.7934447305803i</v>
      </c>
      <c r="E1861" s="57" t="str">
        <f t="shared" si="536"/>
        <v>162.485614096411+0.589094714347141i</v>
      </c>
      <c r="F1861" s="57" t="str">
        <f t="shared" si="537"/>
        <v>3.07956629275502-202.40987923131i</v>
      </c>
      <c r="G1861" s="57" t="str">
        <f t="shared" si="538"/>
        <v>0.999995685506995-0.00207713128866712i</v>
      </c>
      <c r="H1861" s="57" t="str">
        <f t="shared" si="539"/>
        <v>555.470879648498-12.1679746201879i</v>
      </c>
      <c r="I1861" s="57" t="str">
        <f t="shared" si="540"/>
        <v>-5.09350724353202-761.479934264799i</v>
      </c>
      <c r="K1861" s="57" t="str">
        <f t="shared" si="541"/>
        <v>0.00899705463764846-0.000890939127715376i</v>
      </c>
      <c r="L1861" s="57" t="str">
        <f t="shared" si="542"/>
        <v>0.00075-0.674003596858897i</v>
      </c>
      <c r="M1861" s="57" t="str">
        <f t="shared" si="543"/>
        <v>0.00075-0.106198045723566i</v>
      </c>
      <c r="N1861" s="57">
        <f t="shared" si="544"/>
        <v>102.37845223917208</v>
      </c>
      <c r="O1861" s="57">
        <f t="shared" si="545"/>
        <v>24.431292800598889</v>
      </c>
      <c r="P1861" s="371">
        <f t="shared" si="546"/>
        <v>24.431292800598889</v>
      </c>
      <c r="Q1861" s="371">
        <f t="shared" si="547"/>
        <v>-77.621547760827923</v>
      </c>
      <c r="R1861" s="12">
        <f t="shared" si="548"/>
        <v>102.37845223917208</v>
      </c>
      <c r="S1861" s="57">
        <f t="shared" si="549"/>
        <v>0.98389029273245887</v>
      </c>
      <c r="T1861" s="12">
        <f t="shared" si="532"/>
        <v>24.431292800598889</v>
      </c>
    </row>
    <row r="1862" spans="1:20" x14ac:dyDescent="0.3">
      <c r="A1862" s="57">
        <f t="shared" si="533"/>
        <v>6205.4564982916654</v>
      </c>
      <c r="B1862" s="12">
        <f t="shared" si="550"/>
        <v>987.62907584484219</v>
      </c>
      <c r="C1862" s="57" t="str">
        <f t="shared" si="534"/>
        <v>3.57019876111863-16.2095384799006i</v>
      </c>
      <c r="D1862" s="57" t="str">
        <f t="shared" si="535"/>
        <v>3.47080775135396-10.752656114942i</v>
      </c>
      <c r="E1862" s="57" t="str">
        <f t="shared" si="536"/>
        <v>162.485738476829+0.591348001264819i</v>
      </c>
      <c r="F1862" s="57" t="str">
        <f t="shared" si="537"/>
        <v>3.07956619158375-201.64368194692i</v>
      </c>
      <c r="G1862" s="57" t="str">
        <f t="shared" si="538"/>
        <v>0.99999565265469-0.0020850243190659i</v>
      </c>
      <c r="H1862" s="57" t="str">
        <f t="shared" si="539"/>
        <v>555.512242711804-12.2206984841161i</v>
      </c>
      <c r="I1862" s="57" t="str">
        <f t="shared" si="540"/>
        <v>-5.10150348057169-758.655976901953i</v>
      </c>
      <c r="K1862" s="57" t="str">
        <f t="shared" si="541"/>
        <v>0.00899634789715797-0.000894249934789735i</v>
      </c>
      <c r="L1862" s="57" t="str">
        <f t="shared" si="542"/>
        <v>0.00075-0.671452078958853i</v>
      </c>
      <c r="M1862" s="57" t="str">
        <f t="shared" si="543"/>
        <v>0.00075-0.105796020844357i</v>
      </c>
      <c r="N1862" s="57">
        <f t="shared" si="544"/>
        <v>102.42124199728157</v>
      </c>
      <c r="O1862" s="57">
        <f t="shared" si="545"/>
        <v>24.401144414870647</v>
      </c>
      <c r="P1862" s="371">
        <f t="shared" si="546"/>
        <v>24.401144414870647</v>
      </c>
      <c r="Q1862" s="371">
        <f t="shared" si="547"/>
        <v>-77.57875800271843</v>
      </c>
      <c r="R1862" s="12">
        <f t="shared" si="548"/>
        <v>102.42124199728157</v>
      </c>
      <c r="S1862" s="57">
        <f t="shared" si="549"/>
        <v>0.98762907584484216</v>
      </c>
      <c r="T1862" s="12">
        <f t="shared" si="532"/>
        <v>24.401144414870647</v>
      </c>
    </row>
    <row r="1863" spans="1:20" x14ac:dyDescent="0.3">
      <c r="A1863" s="57">
        <f t="shared" si="533"/>
        <v>6229.0372329851743</v>
      </c>
      <c r="B1863" s="12">
        <f t="shared" si="550"/>
        <v>991.38206633305265</v>
      </c>
      <c r="C1863" s="57" t="str">
        <f t="shared" si="534"/>
        <v>3.56993197002297-16.1507397607855i</v>
      </c>
      <c r="D1863" s="57" t="str">
        <f t="shared" si="535"/>
        <v>3.47080755656297-10.7120221798638i</v>
      </c>
      <c r="E1863" s="57" t="str">
        <f t="shared" si="536"/>
        <v>162.485863833978+0.59361001597332i</v>
      </c>
      <c r="F1863" s="57" t="str">
        <f t="shared" si="537"/>
        <v>3.07956608964209-200.880385374589i</v>
      </c>
      <c r="G1863" s="57" t="str">
        <f t="shared" si="538"/>
        <v>0.999995619552235-0.00209294734219635i</v>
      </c>
      <c r="H1863" s="57" t="str">
        <f t="shared" si="539"/>
        <v>555.553916081632-12.2736975982878i</v>
      </c>
      <c r="I1863" s="57" t="str">
        <f t="shared" si="540"/>
        <v>-5.10956163453386-755.842928836516i</v>
      </c>
      <c r="K1863" s="57" t="str">
        <f t="shared" si="541"/>
        <v>0.00899563589478427-0.000897572480100398i</v>
      </c>
      <c r="L1863" s="57" t="str">
        <f t="shared" si="542"/>
        <v>0.00075-0.668910220122389i</v>
      </c>
      <c r="M1863" s="57" t="str">
        <f t="shared" si="543"/>
        <v>0.00075-0.105395517876427i</v>
      </c>
      <c r="N1863" s="57">
        <f t="shared" si="544"/>
        <v>102.46414964985397</v>
      </c>
      <c r="O1863" s="57">
        <f t="shared" si="545"/>
        <v>24.371015037643939</v>
      </c>
      <c r="P1863" s="371">
        <f t="shared" si="546"/>
        <v>24.371015037643939</v>
      </c>
      <c r="Q1863" s="371">
        <f t="shared" si="547"/>
        <v>-77.535850350146035</v>
      </c>
      <c r="R1863" s="12">
        <f t="shared" si="548"/>
        <v>102.46414964985397</v>
      </c>
      <c r="S1863" s="57">
        <f t="shared" si="549"/>
        <v>0.9913820663330527</v>
      </c>
      <c r="T1863" s="12">
        <f t="shared" si="532"/>
        <v>24.371015037643939</v>
      </c>
    </row>
    <row r="1864" spans="1:20" x14ac:dyDescent="0.3">
      <c r="A1864" s="57">
        <f t="shared" si="533"/>
        <v>6252.707574470518</v>
      </c>
      <c r="B1864" s="12">
        <f t="shared" si="550"/>
        <v>995.14931818511832</v>
      </c>
      <c r="C1864" s="57" t="str">
        <f t="shared" si="534"/>
        <v>3.5696631940239-16.092172944519i</v>
      </c>
      <c r="D1864" s="57" t="str">
        <f t="shared" si="535"/>
        <v>3.47080736028876-10.6715423408128i</v>
      </c>
      <c r="E1864" s="57" t="str">
        <f t="shared" si="536"/>
        <v>162.485990175745+0.595880793468947i</v>
      </c>
      <c r="F1864" s="57" t="str">
        <f t="shared" si="537"/>
        <v>3.07956598692422-200.119978534039i</v>
      </c>
      <c r="G1864" s="57" t="str">
        <f t="shared" si="538"/>
        <v>0.999995586197725-0.00210090047202188i</v>
      </c>
      <c r="H1864" s="57" t="str">
        <f t="shared" si="539"/>
        <v>555.595902046323-12.3269738785973i</v>
      </c>
      <c r="I1864" s="57" t="str">
        <f t="shared" si="540"/>
        <v>-5.11768219238189-753.040749549244i</v>
      </c>
      <c r="K1864" s="57" t="str">
        <f t="shared" si="541"/>
        <v>0.00899491859225801-0.00090090679884763i</v>
      </c>
      <c r="L1864" s="57" t="str">
        <f t="shared" si="542"/>
        <v>0.00075-0.666377983784011i</v>
      </c>
      <c r="M1864" s="57" t="str">
        <f t="shared" si="543"/>
        <v>0.00075-0.104996531058405i</v>
      </c>
      <c r="N1864" s="57">
        <f t="shared" si="544"/>
        <v>102.50717520185415</v>
      </c>
      <c r="O1864" s="57">
        <f t="shared" si="545"/>
        <v>24.34090478226366</v>
      </c>
      <c r="P1864" s="371">
        <f t="shared" si="546"/>
        <v>24.34090478226366</v>
      </c>
      <c r="Q1864" s="371">
        <f t="shared" si="547"/>
        <v>-77.492824798145847</v>
      </c>
      <c r="R1864" s="12">
        <f t="shared" si="548"/>
        <v>102.50717520185415</v>
      </c>
      <c r="S1864" s="57">
        <f t="shared" si="549"/>
        <v>0.99514931818511831</v>
      </c>
      <c r="T1864" s="12">
        <f t="shared" si="532"/>
        <v>24.34090478226366</v>
      </c>
    </row>
    <row r="1865" spans="1:20" x14ac:dyDescent="0.3">
      <c r="A1865" s="57">
        <f t="shared" si="533"/>
        <v>6276.467863253506</v>
      </c>
      <c r="B1865" s="12">
        <f t="shared" si="550"/>
        <v>998.93088559422176</v>
      </c>
      <c r="C1865" s="57" t="str">
        <f t="shared" si="534"/>
        <v>3.56939241870687-16.0338371837798i</v>
      </c>
      <c r="D1865" s="57" t="str">
        <f t="shared" si="535"/>
        <v>3.47080716252007-10.6312160154729i</v>
      </c>
      <c r="E1865" s="57" t="str">
        <f t="shared" si="536"/>
        <v>162.486117510077+0.598160368900794i</v>
      </c>
      <c r="F1865" s="57" t="str">
        <f t="shared" si="537"/>
        <v>3.07956588342423-199.362450486561i</v>
      </c>
      <c r="G1865" s="57" t="str">
        <f t="shared" si="538"/>
        <v>0.999995552589242-0.00210888382293887i</v>
      </c>
      <c r="H1865" s="57" t="str">
        <f t="shared" si="539"/>
        <v>555.63820291044-12.380529258419i</v>
      </c>
      <c r="I1865" s="57" t="str">
        <f t="shared" si="540"/>
        <v>-5.12586564502506-750.249398676576i</v>
      </c>
      <c r="K1865" s="57" t="str">
        <f t="shared" si="541"/>
        <v>0.00899419595104498-0.000904252926262276i</v>
      </c>
      <c r="L1865" s="57" t="str">
        <f t="shared" si="542"/>
        <v>0.00075-0.663855333516647i</v>
      </c>
      <c r="M1865" s="57" t="str">
        <f t="shared" si="543"/>
        <v>0.00075-0.104599054650732i</v>
      </c>
      <c r="N1865" s="57">
        <f t="shared" si="544"/>
        <v>102.55031865435484</v>
      </c>
      <c r="O1865" s="57">
        <f t="shared" si="545"/>
        <v>24.310813762528362</v>
      </c>
      <c r="P1865" s="371">
        <f t="shared" si="546"/>
        <v>24.310813762528362</v>
      </c>
      <c r="Q1865" s="371">
        <f t="shared" si="547"/>
        <v>-77.44968134564516</v>
      </c>
      <c r="R1865" s="12">
        <f t="shared" si="548"/>
        <v>102.55031865435484</v>
      </c>
      <c r="S1865" s="57">
        <f t="shared" si="549"/>
        <v>0.99893088559422172</v>
      </c>
      <c r="T1865" s="12">
        <f t="shared" si="532"/>
        <v>24.310813762528362</v>
      </c>
    </row>
    <row r="1866" spans="1:20" x14ac:dyDescent="0.3">
      <c r="A1866" s="57">
        <f t="shared" si="533"/>
        <v>6300.3184411338698</v>
      </c>
      <c r="B1866" s="12">
        <f t="shared" si="550"/>
        <v>1002.7268229594798</v>
      </c>
      <c r="C1866" s="57" t="str">
        <f t="shared" si="534"/>
        <v>3.56911962955802-15.9757316345182i</v>
      </c>
      <c r="D1866" s="57" t="str">
        <f t="shared" si="535"/>
        <v>3.47080696324549-10.5910426237364i</v>
      </c>
      <c r="E1866" s="57" t="str">
        <f t="shared" si="536"/>
        <v>162.486245844991+0.600448777571504i</v>
      </c>
      <c r="F1866" s="57" t="str">
        <f t="shared" si="537"/>
        <v>3.07956577913615-198.607790334862i</v>
      </c>
      <c r="G1866" s="57" t="str">
        <f t="shared" si="538"/>
        <v>0.999995518724851-0.00211689750977827i</v>
      </c>
      <c r="H1866" s="57" t="str">
        <f t="shared" si="539"/>
        <v>555.680820994841-12.4343656887846i</v>
      </c>
      <c r="I1866" s="57" t="str">
        <f t="shared" si="540"/>
        <v>-5.13411248733895-747.468836010022i</v>
      </c>
      <c r="K1866" s="57" t="str">
        <f t="shared" si="541"/>
        <v>0.008993467932345-0.000907610897604888i</v>
      </c>
      <c r="L1866" s="57" t="str">
        <f t="shared" si="542"/>
        <v>0.00075-0.661342233031127i</v>
      </c>
      <c r="M1866" s="57" t="str">
        <f t="shared" si="543"/>
        <v>0.00075-0.104203082935577i</v>
      </c>
      <c r="N1866" s="57">
        <f t="shared" si="544"/>
        <v>102.59358000449473</v>
      </c>
      <c r="O1866" s="57">
        <f t="shared" si="545"/>
        <v>24.280742092689756</v>
      </c>
      <c r="P1866" s="371">
        <f t="shared" si="546"/>
        <v>24.280742092689756</v>
      </c>
      <c r="Q1866" s="371">
        <f t="shared" si="547"/>
        <v>-77.406419995505274</v>
      </c>
      <c r="R1866" s="12">
        <f t="shared" si="548"/>
        <v>102.59358000449473</v>
      </c>
      <c r="S1866" s="57">
        <f t="shared" si="549"/>
        <v>1.0027268229594799</v>
      </c>
      <c r="T1866" s="12">
        <f t="shared" si="532"/>
        <v>24.280742092689756</v>
      </c>
    </row>
    <row r="1867" spans="1:20" x14ac:dyDescent="0.3">
      <c r="A1867" s="57">
        <f t="shared" si="533"/>
        <v>6324.2596512101791</v>
      </c>
      <c r="B1867" s="12">
        <f t="shared" si="550"/>
        <v>1006.5371848867259</v>
      </c>
      <c r="C1867" s="57" t="str">
        <f t="shared" si="534"/>
        <v>3.56884481196356-15.9178554559416i</v>
      </c>
      <c r="D1867" s="57" t="str">
        <f t="shared" si="535"/>
        <v>3.47080676245357-10.5510215876952i</v>
      </c>
      <c r="E1867" s="57" t="str">
        <f t="shared" si="536"/>
        <v>162.486375188572+0.602746054938128i</v>
      </c>
      <c r="F1867" s="57" t="str">
        <f t="shared" si="537"/>
        <v>3.07956567405396-197.8559872229i</v>
      </c>
      <c r="G1867" s="57" t="str">
        <f t="shared" si="538"/>
        <v>0.999995484602605-0.00212494164780731i</v>
      </c>
      <c r="H1867" s="57" t="str">
        <f t="shared" si="539"/>
        <v>555.72375863681-12.4884851385809i</v>
      </c>
      <c r="I1867" s="57" t="str">
        <f t="shared" si="540"/>
        <v>-5.14242321820883-744.699021495576i</v>
      </c>
      <c r="K1867" s="57" t="str">
        <f t="shared" si="541"/>
        <v>0.00899273449708982-0.000910980748164667i</v>
      </c>
      <c r="L1867" s="57" t="str">
        <f t="shared" si="542"/>
        <v>0.00075-0.658838646175661i</v>
      </c>
      <c r="M1867" s="57" t="str">
        <f t="shared" si="543"/>
        <v>0.00075-0.103808610216753i</v>
      </c>
      <c r="N1867" s="57">
        <f t="shared" si="544"/>
        <v>102.6369592454386</v>
      </c>
      <c r="O1867" s="57">
        <f t="shared" si="545"/>
        <v>24.250689887450299</v>
      </c>
      <c r="P1867" s="371">
        <f t="shared" si="546"/>
        <v>24.250689887450299</v>
      </c>
      <c r="Q1867" s="371">
        <f t="shared" si="547"/>
        <v>-77.363040754561396</v>
      </c>
      <c r="R1867" s="12">
        <f t="shared" si="548"/>
        <v>102.6369592454386</v>
      </c>
      <c r="S1867" s="57">
        <f t="shared" si="549"/>
        <v>1.0065371848867259</v>
      </c>
      <c r="T1867" s="12">
        <f t="shared" si="532"/>
        <v>24.250689887450299</v>
      </c>
    </row>
    <row r="1868" spans="1:20" x14ac:dyDescent="0.3">
      <c r="A1868" s="57">
        <f t="shared" si="533"/>
        <v>6348.2918378847771</v>
      </c>
      <c r="B1868" s="12">
        <f t="shared" si="550"/>
        <v>1010.3620261892954</v>
      </c>
      <c r="C1868" s="57" t="str">
        <f t="shared" si="534"/>
        <v>3.56856795120906-15.8602078105036i</v>
      </c>
      <c r="D1868" s="57" t="str">
        <f t="shared" si="535"/>
        <v>3.47080656013276-10.5111523316334i</v>
      </c>
      <c r="E1868" s="57" t="str">
        <f t="shared" si="536"/>
        <v>162.48650554897+0.605052236612823i</v>
      </c>
      <c r="F1868" s="57" t="str">
        <f t="shared" si="537"/>
        <v>3.07956556817165-197.107030335736i</v>
      </c>
      <c r="G1868" s="57" t="str">
        <f t="shared" si="538"/>
        <v>0.999995450220538-0.00213301635273114i</v>
      </c>
      <c r="H1868" s="57" t="str">
        <f t="shared" si="539"/>
        <v>555.767018190139-12.5428895947372i</v>
      </c>
      <c r="I1868" s="57" t="str">
        <f t="shared" si="540"/>
        <v>-5.15079834055858-741.939915233136i</v>
      </c>
      <c r="K1868" s="57" t="str">
        <f t="shared" si="541"/>
        <v>0.00899199560594183-0.000914362513258476i</v>
      </c>
      <c r="L1868" s="57" t="str">
        <f t="shared" si="542"/>
        <v>0.00075-0.656344536935304i</v>
      </c>
      <c r="M1868" s="57" t="str">
        <f t="shared" si="543"/>
        <v>0.00075-0.103415630819639i</v>
      </c>
      <c r="N1868" s="57">
        <f t="shared" si="544"/>
        <v>102.6804563663341</v>
      </c>
      <c r="O1868" s="57">
        <f t="shared" si="545"/>
        <v>24.220657261962643</v>
      </c>
      <c r="P1868" s="371">
        <f t="shared" si="546"/>
        <v>24.220657261962643</v>
      </c>
      <c r="Q1868" s="371">
        <f t="shared" si="547"/>
        <v>-77.319543633665901</v>
      </c>
      <c r="R1868" s="12">
        <f t="shared" si="548"/>
        <v>102.6804563663341</v>
      </c>
      <c r="S1868" s="57">
        <f t="shared" si="549"/>
        <v>1.0103620261892954</v>
      </c>
      <c r="T1868" s="12">
        <f t="shared" si="532"/>
        <v>24.220657261962643</v>
      </c>
    </row>
    <row r="1869" spans="1:20" x14ac:dyDescent="0.3">
      <c r="A1869" s="57">
        <f t="shared" si="533"/>
        <v>6372.4153468687391</v>
      </c>
      <c r="B1869" s="12">
        <f t="shared" si="550"/>
        <v>1014.2014018888148</v>
      </c>
      <c r="C1869" s="57" t="str">
        <f t="shared" si="534"/>
        <v>3.56828903247908-15.8027878638905i</v>
      </c>
      <c r="D1869" s="57" t="str">
        <f t="shared" si="535"/>
        <v>3.47080635627143-10.4714342820182i</v>
      </c>
      <c r="E1869" s="57" t="str">
        <f t="shared" si="536"/>
        <v>162.486636934411+0.607367358363788i</v>
      </c>
      <c r="F1869" s="57" t="str">
        <f t="shared" si="537"/>
        <v>3.07956546148311-196.360908899374i</v>
      </c>
      <c r="G1869" s="57" t="str">
        <f t="shared" si="538"/>
        <v>0.999995415576675-0.00214112174069445i</v>
      </c>
      <c r="H1869" s="57" t="str">
        <f t="shared" si="539"/>
        <v>555.810602025256-12.5975810624228i</v>
      </c>
      <c r="I1869" s="57" t="str">
        <f t="shared" si="540"/>
        <v>-5.15923836138912-739.191477475933i</v>
      </c>
      <c r="K1869" s="57" t="str">
        <f t="shared" si="541"/>
        <v>0.00899125121929206-0.000917756228229787i</v>
      </c>
      <c r="L1869" s="57" t="str">
        <f t="shared" si="542"/>
        <v>0.00075-0.653859869431465i</v>
      </c>
      <c r="M1869" s="57" t="str">
        <f t="shared" si="543"/>
        <v>0.00075-0.103024139091092i</v>
      </c>
      <c r="N1869" s="57">
        <f t="shared" si="544"/>
        <v>102.72407135227171</v>
      </c>
      <c r="O1869" s="57">
        <f t="shared" si="545"/>
        <v>24.190644331827652</v>
      </c>
      <c r="P1869" s="371">
        <f t="shared" si="546"/>
        <v>24.190644331827652</v>
      </c>
      <c r="Q1869" s="371">
        <f t="shared" si="547"/>
        <v>-77.275928647728293</v>
      </c>
      <c r="R1869" s="12">
        <f t="shared" si="548"/>
        <v>102.72407135227171</v>
      </c>
      <c r="S1869" s="57">
        <f t="shared" si="549"/>
        <v>1.0142014018888148</v>
      </c>
      <c r="T1869" s="12">
        <f t="shared" si="532"/>
        <v>24.190644331827652</v>
      </c>
    </row>
    <row r="1870" spans="1:20" x14ac:dyDescent="0.3">
      <c r="A1870" s="57">
        <f t="shared" si="533"/>
        <v>6396.6305251868407</v>
      </c>
      <c r="B1870" s="12">
        <f t="shared" si="550"/>
        <v>1018.0553672159923</v>
      </c>
      <c r="C1870" s="57" t="str">
        <f t="shared" si="534"/>
        <v>3.56800804085623-15.7455947850085i</v>
      </c>
      <c r="D1870" s="57" t="str">
        <f t="shared" si="535"/>
        <v>3.47080615085781-10.4318668674919i</v>
      </c>
      <c r="E1870" s="57" t="str">
        <f t="shared" si="536"/>
        <v>162.486769353184+0.609691456115935i</v>
      </c>
      <c r="F1870" s="57" t="str">
        <f t="shared" si="537"/>
        <v>3.07956535398221-195.617612180606i</v>
      </c>
      <c r="G1870" s="57" t="str">
        <f t="shared" si="538"/>
        <v>0.999995380669019-0.00214925792828319i</v>
      </c>
      <c r="H1870" s="57" t="str">
        <f t="shared" si="539"/>
        <v>555.854512529307-12.6525615652391i</v>
      </c>
      <c r="I1870" s="57" t="str">
        <f t="shared" si="540"/>
        <v>-5.16774379180752-736.45366862992i</v>
      </c>
      <c r="K1870" s="57" t="str">
        <f t="shared" si="541"/>
        <v>0.00899050129725892-0.000921161928447683i</v>
      </c>
      <c r="L1870" s="57" t="str">
        <f t="shared" si="542"/>
        <v>0.00075-0.651384607921366i</v>
      </c>
      <c r="M1870" s="57" t="str">
        <f t="shared" si="543"/>
        <v>0.00075-0.102634129399375i</v>
      </c>
      <c r="N1870" s="57">
        <f t="shared" si="544"/>
        <v>102.76780418424201</v>
      </c>
      <c r="O1870" s="57">
        <f t="shared" si="545"/>
        <v>24.160651213092624</v>
      </c>
      <c r="P1870" s="371">
        <f t="shared" si="546"/>
        <v>24.160651213092624</v>
      </c>
      <c r="Q1870" s="371">
        <f t="shared" si="547"/>
        <v>-77.23219581575799</v>
      </c>
      <c r="R1870" s="12">
        <f t="shared" si="548"/>
        <v>102.76780418424201</v>
      </c>
      <c r="S1870" s="57">
        <f t="shared" si="549"/>
        <v>1.0180553672159922</v>
      </c>
      <c r="T1870" s="12">
        <f t="shared" si="532"/>
        <v>24.160651213092624</v>
      </c>
    </row>
    <row r="1871" spans="1:20" x14ac:dyDescent="0.3">
      <c r="A1871" s="57">
        <f t="shared" si="533"/>
        <v>6420.9377211825513</v>
      </c>
      <c r="B1871" s="12">
        <f t="shared" si="550"/>
        <v>1021.9239776114131</v>
      </c>
      <c r="C1871" s="57" t="str">
        <f t="shared" si="534"/>
        <v>3.56772496132081-15.688627745972i</v>
      </c>
      <c r="D1871" s="57" t="str">
        <f t="shared" si="535"/>
        <v>3.47080594388011-10.392449518864i</v>
      </c>
      <c r="E1871" s="57" t="str">
        <f t="shared" si="536"/>
        <v>162.486902813652+0.61202456595175i</v>
      </c>
      <c r="F1871" s="57" t="str">
        <f t="shared" si="537"/>
        <v>3.07956524566276-194.87712948686i</v>
      </c>
      <c r="G1871" s="57" t="str">
        <f t="shared" si="538"/>
        <v>0.999995345495565-0.00215742503252622i</v>
      </c>
      <c r="H1871" s="57" t="str">
        <f t="shared" si="539"/>
        <v>555.898752106271-12.7078331454224i</v>
      </c>
      <c r="I1871" s="57" t="str">
        <f t="shared" si="540"/>
        <v>-5.17631514706765-733.726449253215i</v>
      </c>
      <c r="K1871" s="57" t="str">
        <f t="shared" si="541"/>
        <v>0.00898974579968628-0.000924579649305784i</v>
      </c>
      <c r="L1871" s="57" t="str">
        <f t="shared" si="542"/>
        <v>0.00075-0.648918716797535i</v>
      </c>
      <c r="M1871" s="57" t="str">
        <f t="shared" si="543"/>
        <v>0.00075-0.102245596134065i</v>
      </c>
      <c r="N1871" s="57">
        <f t="shared" si="544"/>
        <v>102.81165483909382</v>
      </c>
      <c r="O1871" s="57">
        <f t="shared" si="545"/>
        <v>24.130678022250116</v>
      </c>
      <c r="P1871" s="371">
        <f t="shared" si="546"/>
        <v>24.130678022250116</v>
      </c>
      <c r="Q1871" s="371">
        <f t="shared" si="547"/>
        <v>-77.188345160906181</v>
      </c>
      <c r="R1871" s="12">
        <f t="shared" si="548"/>
        <v>102.81165483909382</v>
      </c>
      <c r="S1871" s="57">
        <f t="shared" si="549"/>
        <v>1.0219239776114131</v>
      </c>
      <c r="T1871" s="12">
        <f t="shared" si="532"/>
        <v>24.130678022250116</v>
      </c>
    </row>
    <row r="1872" spans="1:20" x14ac:dyDescent="0.3">
      <c r="A1872" s="57">
        <f t="shared" si="533"/>
        <v>6445.3372845230451</v>
      </c>
      <c r="B1872" s="12">
        <f t="shared" si="550"/>
        <v>1025.8072887263365</v>
      </c>
      <c r="C1872" s="57" t="str">
        <f t="shared" si="534"/>
        <v>3.56743977875017-15.6318859220901i</v>
      </c>
      <c r="D1872" s="57" t="str">
        <f t="shared" si="535"/>
        <v>3.47080573532643-10.3531816691026i</v>
      </c>
      <c r="E1872" s="57" t="str">
        <f t="shared" si="536"/>
        <v>162.487037324247+0.614366724112203i</v>
      </c>
      <c r="F1872" s="57" t="str">
        <f t="shared" si="537"/>
        <v>3.07956513651854-194.139450166042i</v>
      </c>
      <c r="G1872" s="57" t="str">
        <f t="shared" si="538"/>
        <v>0.999995310054286-0.002165623170897i</v>
      </c>
      <c r="H1872" s="57" t="str">
        <f t="shared" si="539"/>
        <v>555.943323177067-12.7633978640426i</v>
      </c>
      <c r="I1872" s="57" t="str">
        <f t="shared" si="540"/>
        <v>-5.18495294660195-731.009780055508i</v>
      </c>
      <c r="K1872" s="57" t="str">
        <f t="shared" si="541"/>
        <v>0.00898898468614192-0.000928009426221153i</v>
      </c>
      <c r="L1872" s="57" t="str">
        <f t="shared" si="542"/>
        <v>0.00075-0.646462160587303i</v>
      </c>
      <c r="M1872" s="57" t="str">
        <f t="shared" si="543"/>
        <v>0.00075-0.101858533705983i</v>
      </c>
      <c r="N1872" s="57">
        <f t="shared" si="544"/>
        <v>102.8556232894928</v>
      </c>
      <c r="O1872" s="57">
        <f t="shared" si="545"/>
        <v>24.100724876235695</v>
      </c>
      <c r="P1872" s="371">
        <f t="shared" si="546"/>
        <v>24.100724876235695</v>
      </c>
      <c r="Q1872" s="371">
        <f t="shared" si="547"/>
        <v>-77.144376710507203</v>
      </c>
      <c r="R1872" s="12">
        <f t="shared" si="548"/>
        <v>102.8556232894928</v>
      </c>
      <c r="S1872" s="57">
        <f t="shared" si="549"/>
        <v>1.0258072887263365</v>
      </c>
      <c r="T1872" s="12">
        <f t="shared" si="532"/>
        <v>24.100724876235695</v>
      </c>
    </row>
    <row r="1873" spans="1:20" x14ac:dyDescent="0.3">
      <c r="A1873" s="57">
        <f t="shared" si="533"/>
        <v>6469.8295662042328</v>
      </c>
      <c r="B1873" s="12">
        <f t="shared" si="550"/>
        <v>1029.7053564234966</v>
      </c>
      <c r="C1873" s="57" t="str">
        <f t="shared" si="534"/>
        <v>3.56715247791795-15.5753684918553i</v>
      </c>
      <c r="D1873" s="57" t="str">
        <f t="shared" si="535"/>
        <v>3.47080552518474-10.3140627533264i</v>
      </c>
      <c r="E1873" s="57" t="str">
        <f t="shared" si="536"/>
        <v>162.487172893476+0.616717966997394i</v>
      </c>
      <c r="F1873" s="57" t="str">
        <f t="shared" si="537"/>
        <v>3.07956502654323-193.404563606389i</v>
      </c>
      <c r="G1873" s="57" t="str">
        <f t="shared" si="538"/>
        <v>0.999995274343145-0.00217385246131529i</v>
      </c>
      <c r="H1873" s="57" t="str">
        <f t="shared" si="539"/>
        <v>555.988228179653-12.8192578012029i</v>
      </c>
      <c r="I1873" s="57" t="str">
        <f t="shared" si="540"/>
        <v>-5.19365771405324-728.303621897498i</v>
      </c>
      <c r="K1873" s="57" t="str">
        <f t="shared" si="541"/>
        <v>0.00898821791591592-0.000931451294633291i</v>
      </c>
      <c r="L1873" s="57" t="str">
        <f t="shared" si="542"/>
        <v>0.00075-0.644014903952282i</v>
      </c>
      <c r="M1873" s="57" t="str">
        <f t="shared" si="543"/>
        <v>0.00075-0.101472936547104i</v>
      </c>
      <c r="N1873" s="57">
        <f t="shared" si="544"/>
        <v>102.89970950387779</v>
      </c>
      <c r="O1873" s="57">
        <f t="shared" si="545"/>
        <v>24.070791892426726</v>
      </c>
      <c r="P1873" s="371">
        <f t="shared" si="546"/>
        <v>24.070791892426726</v>
      </c>
      <c r="Q1873" s="371">
        <f t="shared" si="547"/>
        <v>-77.100290496122213</v>
      </c>
      <c r="R1873" s="12">
        <f t="shared" si="548"/>
        <v>102.89970950387779</v>
      </c>
      <c r="S1873" s="57">
        <f t="shared" si="549"/>
        <v>1.0297053564234966</v>
      </c>
      <c r="T1873" s="12">
        <f t="shared" si="532"/>
        <v>24.070791892426726</v>
      </c>
    </row>
    <row r="1874" spans="1:20" x14ac:dyDescent="0.3">
      <c r="A1874" s="57">
        <f t="shared" si="533"/>
        <v>6494.414918555809</v>
      </c>
      <c r="B1874" s="12">
        <f t="shared" si="550"/>
        <v>1033.6182367779058</v>
      </c>
      <c r="C1874" s="57" t="str">
        <f t="shared" si="534"/>
        <v>3.56686304349354-15.5190746369293i</v>
      </c>
      <c r="D1874" s="57" t="str">
        <f t="shared" si="535"/>
        <v>3.47080531344297-10.2750922087965i</v>
      </c>
      <c r="E1874" s="57" t="str">
        <f t="shared" si="536"/>
        <v>162.487309529913+0.61907833116747i</v>
      </c>
      <c r="F1874" s="57" t="str">
        <f t="shared" si="537"/>
        <v>3.07956491573053-192.67245923631i</v>
      </c>
      <c r="G1874" s="57" t="str">
        <f t="shared" si="538"/>
        <v>0.999995238360085-0.00218211302214881i</v>
      </c>
      <c r="H1874" s="57" t="str">
        <f t="shared" si="539"/>
        <v>556.033469569147-12.8754150562573i</v>
      </c>
      <c r="I1874" s="57" t="str">
        <f t="shared" si="540"/>
        <v>-5.2024299773249-725.60793579032i</v>
      </c>
      <c r="K1874" s="57" t="str">
        <f t="shared" si="541"/>
        <v>0.00898744544801868-0.0009349052900029i</v>
      </c>
      <c r="L1874" s="57" t="str">
        <f t="shared" si="542"/>
        <v>0.00075-0.641576911687872i</v>
      </c>
      <c r="M1874" s="57" t="str">
        <f t="shared" si="543"/>
        <v>0.00075-0.101088799110484i</v>
      </c>
      <c r="N1874" s="57">
        <f t="shared" si="544"/>
        <v>102.94391344641991</v>
      </c>
      <c r="O1874" s="57">
        <f t="shared" si="545"/>
        <v>24.0408791886396</v>
      </c>
      <c r="P1874" s="371">
        <f t="shared" si="546"/>
        <v>24.0408791886396</v>
      </c>
      <c r="Q1874" s="371">
        <f t="shared" si="547"/>
        <v>-77.056086553580087</v>
      </c>
      <c r="R1874" s="12">
        <f t="shared" si="548"/>
        <v>102.94391344641991</v>
      </c>
      <c r="S1874" s="57">
        <f t="shared" si="549"/>
        <v>1.0336182367779059</v>
      </c>
      <c r="T1874" s="12">
        <f t="shared" si="532"/>
        <v>24.0408791886396</v>
      </c>
    </row>
    <row r="1875" spans="1:20" x14ac:dyDescent="0.3">
      <c r="A1875" s="57">
        <f t="shared" si="533"/>
        <v>6519.0936952463207</v>
      </c>
      <c r="B1875" s="12">
        <f t="shared" si="550"/>
        <v>1037.5459860776618</v>
      </c>
      <c r="C1875" s="57" t="str">
        <f t="shared" si="534"/>
        <v>3.56657146004159-15.4630035421328i</v>
      </c>
      <c r="D1875" s="57" t="str">
        <f t="shared" si="535"/>
        <v>3.47080510008893-10.2362694749085i</v>
      </c>
      <c r="E1875" s="57" t="str">
        <f t="shared" si="536"/>
        <v>162.487447242211+0.621447853343544i</v>
      </c>
      <c r="F1875" s="57" t="str">
        <f t="shared" si="537"/>
        <v>3.07956480407407-191.943126524238i</v>
      </c>
      <c r="G1875" s="57" t="str">
        <f t="shared" si="538"/>
        <v>0.999995202103038-0.00219040497221498i</v>
      </c>
      <c r="H1875" s="57" t="str">
        <f t="shared" si="539"/>
        <v>556.079049817913-12.9318717480036i</v>
      </c>
      <c r="I1875" s="57" t="str">
        <f t="shared" si="540"/>
        <v>-5.21127026859844-722.922682894957i</v>
      </c>
      <c r="K1875" s="57" t="str">
        <f t="shared" si="541"/>
        <v>0.0089866672411797-0.000938371447810901i</v>
      </c>
      <c r="L1875" s="57" t="str">
        <f t="shared" si="542"/>
        <v>0.00075-0.639148148722723i</v>
      </c>
      <c r="M1875" s="57" t="str">
        <f t="shared" si="543"/>
        <v>0.00075-0.100706115870177i</v>
      </c>
      <c r="N1875" s="57">
        <f t="shared" si="544"/>
        <v>102.98823507697871</v>
      </c>
      <c r="O1875" s="57">
        <f t="shared" si="545"/>
        <v>24.010986883128989</v>
      </c>
      <c r="P1875" s="371">
        <f t="shared" si="546"/>
        <v>24.010986883128989</v>
      </c>
      <c r="Q1875" s="371">
        <f t="shared" si="547"/>
        <v>-77.011764923021289</v>
      </c>
      <c r="R1875" s="12">
        <f t="shared" si="548"/>
        <v>102.98823507697871</v>
      </c>
      <c r="S1875" s="57">
        <f t="shared" si="549"/>
        <v>1.0375459860776619</v>
      </c>
      <c r="T1875" s="12">
        <f t="shared" si="532"/>
        <v>24.010986883128989</v>
      </c>
    </row>
    <row r="1876" spans="1:20" x14ac:dyDescent="0.3">
      <c r="A1876" s="57">
        <f t="shared" si="533"/>
        <v>6543.8662512882574</v>
      </c>
      <c r="B1876" s="12">
        <f t="shared" si="550"/>
        <v>1041.4886608247571</v>
      </c>
      <c r="C1876" s="57" t="str">
        <f t="shared" si="534"/>
        <v>3.56627771202111-15.4071543954313i</v>
      </c>
      <c r="D1876" s="57" t="str">
        <f t="shared" si="535"/>
        <v>3.47080488511035-10.1975939931841i</v>
      </c>
      <c r="E1876" s="57" t="str">
        <f t="shared" si="536"/>
        <v>162.48758603909+0.623826570408323i</v>
      </c>
      <c r="F1876" s="57" t="str">
        <f t="shared" si="537"/>
        <v>3.07956469156741-191.216554978478i</v>
      </c>
      <c r="G1876" s="57" t="str">
        <f t="shared" si="538"/>
        <v>0.999995165569916-0.00219872843078259i</v>
      </c>
      <c r="H1876" s="57" t="str">
        <f t="shared" si="539"/>
        <v>556.124971415685-12.9886300149039i</v>
      </c>
      <c r="I1876" s="57" t="str">
        <f t="shared" si="540"/>
        <v>-5.22017912438281-720.247824521693i</v>
      </c>
      <c r="K1876" s="57" t="str">
        <f t="shared" si="541"/>
        <v>0.00898588325384555-0.000941849803557223i</v>
      </c>
      <c r="L1876" s="57" t="str">
        <f t="shared" si="542"/>
        <v>0.00075-0.636728580118275i</v>
      </c>
      <c r="M1876" s="57" t="str">
        <f t="shared" si="543"/>
        <v>0.00075-0.100324881321157i</v>
      </c>
      <c r="N1876" s="57">
        <f t="shared" si="544"/>
        <v>103.03267435105981</v>
      </c>
      <c r="O1876" s="57">
        <f t="shared" si="545"/>
        <v>23.981115094584847</v>
      </c>
      <c r="P1876" s="371">
        <f t="shared" si="546"/>
        <v>23.981115094584847</v>
      </c>
      <c r="Q1876" s="371">
        <f t="shared" si="547"/>
        <v>-76.967325648940189</v>
      </c>
      <c r="R1876" s="12">
        <f t="shared" si="548"/>
        <v>103.03267435105981</v>
      </c>
      <c r="S1876" s="57">
        <f t="shared" si="549"/>
        <v>1.0414886608247571</v>
      </c>
      <c r="T1876" s="12">
        <f t="shared" si="532"/>
        <v>23.981115094584847</v>
      </c>
    </row>
    <row r="1877" spans="1:20" x14ac:dyDescent="0.3">
      <c r="A1877" s="57">
        <f t="shared" si="533"/>
        <v>6568.7329430431528</v>
      </c>
      <c r="B1877" s="12">
        <f t="shared" si="550"/>
        <v>1045.4463177358912</v>
      </c>
      <c r="C1877" s="57" t="str">
        <f t="shared" si="534"/>
        <v>3.56598178378514-15.3515263879243i</v>
      </c>
      <c r="D1877" s="57" t="str">
        <f t="shared" si="535"/>
        <v>3.47080466849487-10.1590652072636i</v>
      </c>
      <c r="E1877" s="57" t="str">
        <f t="shared" si="536"/>
        <v>162.487725929353+0.626214519407187i</v>
      </c>
      <c r="F1877" s="57" t="str">
        <f t="shared" si="537"/>
        <v>3.07956457820409-190.492734147053i</v>
      </c>
      <c r="G1877" s="57" t="str">
        <f t="shared" si="538"/>
        <v>0.999995128758617-0.00220708351757356i</v>
      </c>
      <c r="H1877" s="57" t="str">
        <f t="shared" si="539"/>
        <v>556.171236869672-13.0456920152967i</v>
      </c>
      <c r="I1877" s="57" t="str">
        <f t="shared" si="540"/>
        <v>-5.22915708554979-717.583322129527i</v>
      </c>
      <c r="K1877" s="57" t="str">
        <f t="shared" si="541"/>
        <v>0.00898509344417819-0.000945340392759647i</v>
      </c>
      <c r="L1877" s="57" t="str">
        <f t="shared" si="542"/>
        <v>0.00075-0.634318171068214i</v>
      </c>
      <c r="M1877" s="57" t="str">
        <f t="shared" si="543"/>
        <v>0.00075-0.0999450899792359i</v>
      </c>
      <c r="N1877" s="57">
        <f t="shared" si="544"/>
        <v>103.07723121977179</v>
      </c>
      <c r="O1877" s="57">
        <f t="shared" si="545"/>
        <v>23.951263942131227</v>
      </c>
      <c r="P1877" s="371">
        <f t="shared" si="546"/>
        <v>23.951263942131227</v>
      </c>
      <c r="Q1877" s="371">
        <f t="shared" si="547"/>
        <v>-76.922768780228211</v>
      </c>
      <c r="R1877" s="12">
        <f t="shared" si="548"/>
        <v>103.07723121977179</v>
      </c>
      <c r="S1877" s="57">
        <f t="shared" si="549"/>
        <v>1.0454463177358913</v>
      </c>
      <c r="T1877" s="12">
        <f t="shared" si="532"/>
        <v>23.951263942131227</v>
      </c>
    </row>
    <row r="1878" spans="1:20" x14ac:dyDescent="0.3">
      <c r="A1878" s="57">
        <f t="shared" si="533"/>
        <v>6593.6941282267171</v>
      </c>
      <c r="B1878" s="12">
        <f t="shared" si="550"/>
        <v>1049.4190137432877</v>
      </c>
      <c r="C1878" s="57" t="str">
        <f t="shared" si="534"/>
        <v>3.56568365957973-15.2961187138312i</v>
      </c>
      <c r="D1878" s="57" t="str">
        <f t="shared" si="535"/>
        <v>3.47080445022998-10.1206825628972i</v>
      </c>
      <c r="E1878" s="57" t="str">
        <f t="shared" si="536"/>
        <v>162.487866921868+0.628611737548834i</v>
      </c>
      <c r="F1878" s="57" t="str">
        <f t="shared" si="537"/>
        <v>3.07956446397757-189.771653617558i</v>
      </c>
      <c r="G1878" s="57" t="str">
        <f t="shared" si="538"/>
        <v>0.999995091667024-0.00221547035276462i</v>
      </c>
      <c r="H1878" s="57" t="str">
        <f t="shared" si="539"/>
        <v>556.217848704658-13.1030599276051i</v>
      </c>
      <c r="I1878" s="57" t="str">
        <f t="shared" si="540"/>
        <v>-5.23820469736259-714.92913732562i</v>
      </c>
      <c r="K1878" s="57" t="str">
        <f t="shared" si="541"/>
        <v>0.00898429777005348-0.000948843250952705i</v>
      </c>
      <c r="L1878" s="57" t="str">
        <f t="shared" si="542"/>
        <v>0.00075-0.631916886898004i</v>
      </c>
      <c r="M1878" s="57" t="str">
        <f t="shared" si="543"/>
        <v>0.00075-0.0995667363809882i</v>
      </c>
      <c r="N1878" s="57">
        <f t="shared" si="544"/>
        <v>103.12190562978316</v>
      </c>
      <c r="O1878" s="57">
        <f t="shared" si="545"/>
        <v>23.921433545323112</v>
      </c>
      <c r="P1878" s="371">
        <f t="shared" si="546"/>
        <v>23.921433545323112</v>
      </c>
      <c r="Q1878" s="371">
        <f t="shared" si="547"/>
        <v>-76.878094370216843</v>
      </c>
      <c r="R1878" s="12">
        <f t="shared" si="548"/>
        <v>103.12190562978316</v>
      </c>
      <c r="S1878" s="57">
        <f t="shared" si="549"/>
        <v>1.0494190137432877</v>
      </c>
      <c r="T1878" s="12">
        <f t="shared" si="532"/>
        <v>23.921433545323112</v>
      </c>
    </row>
    <row r="1879" spans="1:20" x14ac:dyDescent="0.3">
      <c r="A1879" s="57">
        <f t="shared" si="533"/>
        <v>6618.7501659139798</v>
      </c>
      <c r="B1879" s="12">
        <f t="shared" si="550"/>
        <v>1053.4068059955123</v>
      </c>
      <c r="C1879" s="57" t="str">
        <f t="shared" si="534"/>
        <v>3.56538332354389-15.2409305704812i</v>
      </c>
      <c r="D1879" s="57" t="str">
        <f t="shared" si="535"/>
        <v>3.47080423030316-10.0824455079376i</v>
      </c>
      <c r="E1879" s="57" t="str">
        <f t="shared" si="536"/>
        <v>162.488009025587+0.631018262206281i</v>
      </c>
      <c r="F1879" s="57" t="str">
        <f t="shared" si="537"/>
        <v>3.0795643488813-189.053303017008i</v>
      </c>
      <c r="G1879" s="57" t="str">
        <f t="shared" si="538"/>
        <v>0.999995054293002-0.00222388905698903i</v>
      </c>
      <c r="H1879" s="57" t="str">
        <f t="shared" si="539"/>
        <v>556.264809463109-13.1607359505647i</v>
      </c>
      <c r="I1879" s="57" t="str">
        <f t="shared" si="540"/>
        <v>-5.24732250952592-712.285231864714i</v>
      </c>
      <c r="K1879" s="57" t="str">
        <f t="shared" si="541"/>
        <v>0.00898349618905942-0.000952358413686431i</v>
      </c>
      <c r="L1879" s="57" t="str">
        <f t="shared" si="542"/>
        <v>0.00075-0.62952469306436i</v>
      </c>
      <c r="M1879" s="57" t="str">
        <f t="shared" si="543"/>
        <v>0.00075-0.0991898150836696i</v>
      </c>
      <c r="N1879" s="57">
        <f t="shared" si="544"/>
        <v>103.16669752327937</v>
      </c>
      <c r="O1879" s="57">
        <f t="shared" si="545"/>
        <v>23.891624024145472</v>
      </c>
      <c r="P1879" s="371">
        <f t="shared" si="546"/>
        <v>23.891624024145472</v>
      </c>
      <c r="Q1879" s="371">
        <f t="shared" si="547"/>
        <v>-76.833302476720633</v>
      </c>
      <c r="R1879" s="12">
        <f t="shared" si="548"/>
        <v>103.16669752327937</v>
      </c>
      <c r="S1879" s="57">
        <f t="shared" si="549"/>
        <v>1.0534068059955124</v>
      </c>
      <c r="T1879" s="12">
        <f t="shared" si="532"/>
        <v>23.891624024145472</v>
      </c>
    </row>
    <row r="1880" spans="1:20" x14ac:dyDescent="0.3">
      <c r="A1880" s="57">
        <f t="shared" si="533"/>
        <v>6643.9014165444532</v>
      </c>
      <c r="B1880" s="12">
        <f t="shared" si="550"/>
        <v>1057.4097518582953</v>
      </c>
      <c r="C1880" s="57" t="str">
        <f t="shared" si="534"/>
        <v>3.56508075970837-15.1859611582998i</v>
      </c>
      <c r="D1880" s="57" t="str">
        <f t="shared" si="535"/>
        <v>3.47080400870176-10.0443534923319i</v>
      </c>
      <c r="E1880" s="57" t="str">
        <f t="shared" si="536"/>
        <v>162.488152249532+0.633434130917606i</v>
      </c>
      <c r="F1880" s="57" t="str">
        <f t="shared" si="537"/>
        <v>3.07956423290865-188.337672011688i</v>
      </c>
      <c r="G1880" s="57" t="str">
        <f t="shared" si="538"/>
        <v>0.999995016634401-0.00223233975133838i</v>
      </c>
      <c r="H1880" s="57" t="str">
        <f t="shared" si="539"/>
        <v>556.312121705294-13.2187223034358i</v>
      </c>
      <c r="I1880" s="57" t="str">
        <f t="shared" si="540"/>
        <v>-5.25651107621312-709.651567648586i</v>
      </c>
      <c r="K1880" s="57" t="str">
        <f t="shared" si="541"/>
        <v>0.00898268865849431-0.000955885916525198i</v>
      </c>
      <c r="L1880" s="57" t="str">
        <f t="shared" si="542"/>
        <v>0.00075-0.627141555154769i</v>
      </c>
      <c r="M1880" s="57" t="str">
        <f t="shared" si="543"/>
        <v>0.00075-0.0988143206651424i</v>
      </c>
      <c r="N1880" s="57">
        <f t="shared" si="544"/>
        <v>103.21160683791837</v>
      </c>
      <c r="O1880" s="57">
        <f t="shared" si="545"/>
        <v>23.861835499010255</v>
      </c>
      <c r="P1880" s="371">
        <f t="shared" si="546"/>
        <v>23.861835499010255</v>
      </c>
      <c r="Q1880" s="371">
        <f t="shared" si="547"/>
        <v>-76.788393162081633</v>
      </c>
      <c r="R1880" s="12">
        <f t="shared" si="548"/>
        <v>103.21160683791837</v>
      </c>
      <c r="S1880" s="57">
        <f t="shared" si="549"/>
        <v>1.0574097518582952</v>
      </c>
      <c r="T1880" s="12">
        <f t="shared" si="532"/>
        <v>23.861835499010255</v>
      </c>
    </row>
    <row r="1881" spans="1:20" x14ac:dyDescent="0.3">
      <c r="A1881" s="57">
        <f t="shared" si="533"/>
        <v>6669.1482419273216</v>
      </c>
      <c r="B1881" s="12">
        <f t="shared" si="550"/>
        <v>1061.4279089153567</v>
      </c>
      <c r="C1881" s="57" t="str">
        <f t="shared" si="534"/>
        <v>3.56477595199537-15.1312096807968i</v>
      </c>
      <c r="D1881" s="57" t="str">
        <f t="shared" si="535"/>
        <v>3.47080378541301-10.0064059681136i</v>
      </c>
      <c r="E1881" s="57" t="str">
        <f t="shared" si="536"/>
        <v>162.48829660281+0.635859381386916i</v>
      </c>
      <c r="F1881" s="57" t="str">
        <f t="shared" si="537"/>
        <v>3.07956411605292-187.624750307004i</v>
      </c>
      <c r="G1881" s="57" t="str">
        <f t="shared" si="538"/>
        <v>0.999994978689053-0.00224082255736424i</v>
      </c>
      <c r="H1881" s="57" t="str">
        <f t="shared" si="539"/>
        <v>556.359788009396-13.277021226234i</v>
      </c>
      <c r="I1881" s="57" t="str">
        <f t="shared" si="540"/>
        <v>-5.265770956114-707.028106725492i</v>
      </c>
      <c r="K1881" s="57" t="str">
        <f t="shared" si="541"/>
        <v>0.00898187513536491-0.000959425795046462i</v>
      </c>
      <c r="L1881" s="57" t="str">
        <f t="shared" si="542"/>
        <v>0.00075-0.624767438886998i</v>
      </c>
      <c r="M1881" s="57" t="str">
        <f t="shared" si="543"/>
        <v>0.00075-0.0984402477237919i</v>
      </c>
      <c r="N1881" s="57">
        <f t="shared" si="544"/>
        <v>103.25663350678812</v>
      </c>
      <c r="O1881" s="57">
        <f t="shared" si="545"/>
        <v>23.832068090754191</v>
      </c>
      <c r="P1881" s="371">
        <f t="shared" si="546"/>
        <v>23.832068090754191</v>
      </c>
      <c r="Q1881" s="371">
        <f t="shared" si="547"/>
        <v>-76.74336649321188</v>
      </c>
      <c r="R1881" s="12">
        <f t="shared" si="548"/>
        <v>103.25663350678812</v>
      </c>
      <c r="S1881" s="57">
        <f t="shared" si="549"/>
        <v>1.0614279089153567</v>
      </c>
      <c r="T1881" s="12">
        <f t="shared" si="532"/>
        <v>23.832068090754191</v>
      </c>
    </row>
    <row r="1882" spans="1:20" x14ac:dyDescent="0.3">
      <c r="A1882" s="57">
        <f t="shared" si="533"/>
        <v>6694.4910052466457</v>
      </c>
      <c r="B1882" s="12">
        <f t="shared" si="550"/>
        <v>1065.4613349692352</v>
      </c>
      <c r="C1882" s="57" t="str">
        <f t="shared" si="534"/>
        <v>3.56446888421773-15.0766753445536i</v>
      </c>
      <c r="D1882" s="57" t="str">
        <f t="shared" si="535"/>
        <v>3.47080356042408-9.96860238939449i</v>
      </c>
      <c r="E1882" s="57" t="str">
        <f t="shared" si="536"/>
        <v>162.488442094595+0.638294051485116i</v>
      </c>
      <c r="F1882" s="57" t="str">
        <f t="shared" si="537"/>
        <v>3.07956399830741-186.91452764734i</v>
      </c>
      <c r="G1882" s="57" t="str">
        <f t="shared" si="538"/>
        <v>0.999994940454775-0.00224933759707999i</v>
      </c>
      <c r="H1882" s="57" t="str">
        <f t="shared" si="539"/>
        <v>556.4078109716-13.3356349799477i</v>
      </c>
      <c r="I1882" s="57" t="str">
        <f t="shared" si="540"/>
        <v>-5.27510271246363-704.414811289598i</v>
      </c>
      <c r="K1882" s="57" t="str">
        <f t="shared" si="541"/>
        <v>0.00898105557638516-0.000962978084839579i</v>
      </c>
      <c r="L1882" s="57" t="str">
        <f t="shared" si="542"/>
        <v>0.00075-0.622402310108589i</v>
      </c>
      <c r="M1882" s="57" t="str">
        <f t="shared" si="543"/>
        <v>0.00075-0.0980675908784537i</v>
      </c>
      <c r="N1882" s="57">
        <f t="shared" si="544"/>
        <v>103.30177745836272</v>
      </c>
      <c r="O1882" s="57">
        <f t="shared" si="545"/>
        <v>23.802321920636082</v>
      </c>
      <c r="P1882" s="371">
        <f t="shared" si="546"/>
        <v>23.802321920636082</v>
      </c>
      <c r="Q1882" s="371">
        <f t="shared" si="547"/>
        <v>-76.698222541637278</v>
      </c>
      <c r="R1882" s="12">
        <f t="shared" si="548"/>
        <v>103.30177745836272</v>
      </c>
      <c r="S1882" s="57">
        <f t="shared" si="549"/>
        <v>1.0654613349692352</v>
      </c>
      <c r="T1882" s="12">
        <f t="shared" si="532"/>
        <v>23.802321920636082</v>
      </c>
    </row>
    <row r="1883" spans="1:20" x14ac:dyDescent="0.3">
      <c r="A1883" s="57">
        <f t="shared" si="533"/>
        <v>6719.930071066583</v>
      </c>
      <c r="B1883" s="12">
        <f t="shared" si="550"/>
        <v>1069.5100880421182</v>
      </c>
      <c r="C1883" s="57" t="str">
        <f t="shared" si="534"/>
        <v>3.56415954007849-15.0223573592132i</v>
      </c>
      <c r="D1883" s="57" t="str">
        <f t="shared" si="535"/>
        <v>3.47080333372202-9.93094221235748i</v>
      </c>
      <c r="E1883" s="57" t="str">
        <f t="shared" si="536"/>
        <v>162.48858873415+0.640738179250894i</v>
      </c>
      <c r="F1883" s="57" t="str">
        <f t="shared" si="537"/>
        <v>3.07956387966538-186.206993815905i</v>
      </c>
      <c r="G1883" s="57" t="str">
        <f t="shared" si="538"/>
        <v>0.999994901929368-0.00225788499296251i</v>
      </c>
      <c r="H1883" s="57" t="str">
        <f t="shared" si="539"/>
        <v>556.456193206221-13.3945658467734i</v>
      </c>
      <c r="I1883" s="57" t="str">
        <f t="shared" si="540"/>
        <v>-5.28450691308945-701.811643680425i</v>
      </c>
      <c r="K1883" s="57" t="str">
        <f t="shared" si="541"/>
        <v>0.00898022993797407-0.000966542821504511i</v>
      </c>
      <c r="L1883" s="57" t="str">
        <f t="shared" si="542"/>
        <v>0.00075-0.620046134796361i</v>
      </c>
      <c r="M1883" s="57" t="str">
        <f t="shared" si="543"/>
        <v>0.00075-0.0976963447683343i</v>
      </c>
      <c r="N1883" s="57">
        <f t="shared" si="544"/>
        <v>103.34703861645751</v>
      </c>
      <c r="O1883" s="57">
        <f t="shared" si="545"/>
        <v>23.772597110335507</v>
      </c>
      <c r="P1883" s="371">
        <f t="shared" si="546"/>
        <v>23.772597110335507</v>
      </c>
      <c r="Q1883" s="371">
        <f t="shared" si="547"/>
        <v>-76.65296138354249</v>
      </c>
      <c r="R1883" s="12">
        <f t="shared" si="548"/>
        <v>103.34703861645751</v>
      </c>
      <c r="S1883" s="57">
        <f t="shared" si="549"/>
        <v>1.0695100880421182</v>
      </c>
      <c r="T1883" s="12">
        <f t="shared" si="532"/>
        <v>23.772597110335507</v>
      </c>
    </row>
    <row r="1884" spans="1:20" x14ac:dyDescent="0.3">
      <c r="A1884" s="57">
        <f t="shared" si="533"/>
        <v>6745.4658053366365</v>
      </c>
      <c r="B1884" s="12">
        <f t="shared" si="550"/>
        <v>1073.5742263766783</v>
      </c>
      <c r="C1884" s="57" t="str">
        <f t="shared" si="534"/>
        <v>3.56384790317003-14.9682549374659i</v>
      </c>
      <c r="D1884" s="57" t="str">
        <f t="shared" si="535"/>
        <v>3.47080310529375-9.89342489524808i</v>
      </c>
      <c r="E1884" s="57" t="str">
        <f t="shared" si="536"/>
        <v>162.488736530812+0.643191802891507i</v>
      </c>
      <c r="F1884" s="57" t="str">
        <f t="shared" si="537"/>
        <v>3.07956376011992-185.502138634585i</v>
      </c>
      <c r="G1884" s="57" t="str">
        <f t="shared" si="538"/>
        <v>0.999994863110615-0.00226646486795398i</v>
      </c>
      <c r="H1884" s="57" t="str">
        <f t="shared" si="539"/>
        <v>556.504937345803-13.4538161303413i</v>
      </c>
      <c r="I1884" s="57" t="str">
        <f t="shared" si="540"/>
        <v>-5.29398413044445-699.218566382282i</v>
      </c>
      <c r="K1884" s="57" t="str">
        <f t="shared" si="541"/>
        <v>0.00897939817625422-0.000970120040650596i</v>
      </c>
      <c r="L1884" s="57" t="str">
        <f t="shared" si="542"/>
        <v>0.00075-0.617698879055949i</v>
      </c>
      <c r="M1884" s="57" t="str">
        <f t="shared" si="543"/>
        <v>0.00075-0.0973265040529326i</v>
      </c>
      <c r="N1884" s="57">
        <f t="shared" si="544"/>
        <v>103.39241690018619</v>
      </c>
      <c r="O1884" s="57">
        <f t="shared" si="545"/>
        <v>23.742893781949075</v>
      </c>
      <c r="P1884" s="371">
        <f t="shared" si="546"/>
        <v>23.742893781949075</v>
      </c>
      <c r="Q1884" s="371">
        <f t="shared" si="547"/>
        <v>-76.607583099813809</v>
      </c>
      <c r="R1884" s="12">
        <f t="shared" si="548"/>
        <v>103.39241690018619</v>
      </c>
      <c r="S1884" s="57">
        <f t="shared" si="549"/>
        <v>1.0735742263766783</v>
      </c>
      <c r="T1884" s="12">
        <f t="shared" si="532"/>
        <v>23.742893781949075</v>
      </c>
    </row>
    <row r="1885" spans="1:20" x14ac:dyDescent="0.3">
      <c r="A1885" s="57">
        <f t="shared" si="533"/>
        <v>6771.0985753969153</v>
      </c>
      <c r="B1885" s="12">
        <f t="shared" si="550"/>
        <v>1077.6538084369097</v>
      </c>
      <c r="C1885" s="57" t="str">
        <f t="shared" si="534"/>
        <v>3.56353395697346-14.914367295038i</v>
      </c>
      <c r="D1885" s="57" t="str">
        <f t="shared" si="535"/>
        <v>3.47080287512618-9.85604989836701i</v>
      </c>
      <c r="E1885" s="57" t="str">
        <f t="shared" si="536"/>
        <v>162.488885493995+0.645654960783687i</v>
      </c>
      <c r="F1885" s="57" t="str">
        <f t="shared" si="537"/>
        <v>3.07956363966423-184.799951963803i</v>
      </c>
      <c r="G1885" s="57" t="str">
        <f t="shared" si="538"/>
        <v>0.999994823996281-0.00227507734546361i</v>
      </c>
      <c r="H1885" s="57" t="str">
        <f t="shared" si="539"/>
        <v>556.554046041251-13.5133881559546i</v>
      </c>
      <c r="I1885" s="57" t="str">
        <f t="shared" si="540"/>
        <v>-5.30353494165294-696.635542023762i</v>
      </c>
      <c r="K1885" s="57" t="str">
        <f t="shared" si="541"/>
        <v>0.00897856024704968-0.000973709777895206i</v>
      </c>
      <c r="L1885" s="57" t="str">
        <f t="shared" si="542"/>
        <v>0.00075-0.615360509121287i</v>
      </c>
      <c r="M1885" s="57" t="str">
        <f t="shared" si="543"/>
        <v>0.00075-0.0969580634119673i</v>
      </c>
      <c r="N1885" s="57">
        <f t="shared" si="544"/>
        <v>103.43791222391614</v>
      </c>
      <c r="O1885" s="57">
        <f t="shared" si="545"/>
        <v>23.713212057988187</v>
      </c>
      <c r="P1885" s="371">
        <f t="shared" si="546"/>
        <v>23.713212057988187</v>
      </c>
      <c r="Q1885" s="371">
        <f t="shared" si="547"/>
        <v>-76.562087776083857</v>
      </c>
      <c r="R1885" s="12">
        <f t="shared" si="548"/>
        <v>103.43791222391614</v>
      </c>
      <c r="S1885" s="57">
        <f t="shared" si="549"/>
        <v>1.0776538084369096</v>
      </c>
      <c r="T1885" s="12">
        <f t="shared" si="532"/>
        <v>23.713212057988187</v>
      </c>
    </row>
    <row r="1886" spans="1:20" x14ac:dyDescent="0.3">
      <c r="A1886" s="57">
        <f t="shared" si="533"/>
        <v>6796.8287499834241</v>
      </c>
      <c r="B1886" s="12">
        <f t="shared" si="550"/>
        <v>1081.74889290897</v>
      </c>
      <c r="C1886" s="57" t="str">
        <f t="shared" si="534"/>
        <v>3.56321768485819-14.8606936506806i</v>
      </c>
      <c r="D1886" s="57" t="str">
        <f t="shared" si="535"/>
        <v>3.47080264320604-9.81881668406227i</v>
      </c>
      <c r="E1886" s="57" t="str">
        <f t="shared" si="536"/>
        <v>162.489035633201+0.648127691474588i</v>
      </c>
      <c r="F1886" s="57" t="str">
        <f t="shared" si="537"/>
        <v>3.07956351829132-184.100423702368i</v>
      </c>
      <c r="G1886" s="57" t="str">
        <f t="shared" si="538"/>
        <v>0.999994784584117-0.00228372254936945i</v>
      </c>
      <c r="H1886" s="57" t="str">
        <f t="shared" si="539"/>
        <v>556.60352196191-13.5732842708202i</v>
      </c>
      <c r="I1886" s="57" t="str">
        <f t="shared" si="540"/>
        <v>-5.31315992854474-694.062533377131i</v>
      </c>
      <c r="K1886" s="57" t="str">
        <f t="shared" si="541"/>
        <v>0.00897771610588469-0.000977312068862498i</v>
      </c>
      <c r="L1886" s="57" t="str">
        <f t="shared" si="542"/>
        <v>0.00075-0.613030991354142i</v>
      </c>
      <c r="M1886" s="57" t="str">
        <f t="shared" si="543"/>
        <v>0.00075-0.0965910175452949i</v>
      </c>
      <c r="N1886" s="57">
        <f t="shared" si="544"/>
        <v>103.48352449722429</v>
      </c>
      <c r="O1886" s="57">
        <f t="shared" si="545"/>
        <v>23.683552061376879</v>
      </c>
      <c r="P1886" s="371">
        <f t="shared" si="546"/>
        <v>23.683552061376879</v>
      </c>
      <c r="Q1886" s="371">
        <f t="shared" si="547"/>
        <v>-76.516475502775705</v>
      </c>
      <c r="R1886" s="12">
        <f t="shared" si="548"/>
        <v>103.48352449722429</v>
      </c>
      <c r="S1886" s="57">
        <f t="shared" si="549"/>
        <v>1.08174889290897</v>
      </c>
      <c r="T1886" s="12">
        <f t="shared" si="532"/>
        <v>23.683552061376879</v>
      </c>
    </row>
    <row r="1887" spans="1:20" x14ac:dyDescent="0.3">
      <c r="A1887" s="57">
        <f t="shared" si="533"/>
        <v>6822.656699233361</v>
      </c>
      <c r="B1887" s="12">
        <f t="shared" si="550"/>
        <v>1085.8595387020241</v>
      </c>
      <c r="C1887" s="57" t="str">
        <f t="shared" si="534"/>
        <v>3.56289907008102-14.8072332261568i</v>
      </c>
      <c r="D1887" s="57" t="str">
        <f t="shared" si="535"/>
        <v>3.47080240951998-9.78172471672143i</v>
      </c>
      <c r="E1887" s="57" t="str">
        <f t="shared" si="536"/>
        <v>162.489186958009+0.650610033682599i</v>
      </c>
      <c r="F1887" s="57" t="str">
        <f t="shared" si="537"/>
        <v>3.07956339599426-183.40354378733i</v>
      </c>
      <c r="G1887" s="57" t="str">
        <f t="shared" si="538"/>
        <v>0.999994744871854-0.00229240060402017i</v>
      </c>
      <c r="H1887" s="57" t="str">
        <f t="shared" si="539"/>
        <v>556.653367795697-13.6335068442917i</v>
      </c>
      <c r="I1887" s="57" t="str">
        <f t="shared" si="540"/>
        <v>-5.32285967769898-691.499503357809i</v>
      </c>
      <c r="K1887" s="57" t="str">
        <f t="shared" si="541"/>
        <v>0.00897686570798167-0.000980926949182069i</v>
      </c>
      <c r="L1887" s="57" t="str">
        <f t="shared" si="542"/>
        <v>0.00075-0.610710292243614i</v>
      </c>
      <c r="M1887" s="57" t="str">
        <f t="shared" si="543"/>
        <v>0.00075-0.0962253611728382i</v>
      </c>
      <c r="N1887" s="57">
        <f t="shared" si="544"/>
        <v>103.52925362485256</v>
      </c>
      <c r="O1887" s="57">
        <f t="shared" si="545"/>
        <v>23.653913915448538</v>
      </c>
      <c r="P1887" s="371">
        <f t="shared" si="546"/>
        <v>23.653913915448538</v>
      </c>
      <c r="Q1887" s="371">
        <f t="shared" si="547"/>
        <v>-76.470746375147442</v>
      </c>
      <c r="R1887" s="12">
        <f t="shared" si="548"/>
        <v>103.52925362485256</v>
      </c>
      <c r="S1887" s="57">
        <f t="shared" si="549"/>
        <v>1.085859538702024</v>
      </c>
      <c r="T1887" s="12">
        <f t="shared" si="532"/>
        <v>23.653913915448538</v>
      </c>
    </row>
    <row r="1888" spans="1:20" x14ac:dyDescent="0.3">
      <c r="A1888" s="57">
        <f t="shared" si="533"/>
        <v>6848.5827946904474</v>
      </c>
      <c r="B1888" s="12">
        <f t="shared" si="550"/>
        <v>1089.9858049490917</v>
      </c>
      <c r="C1888" s="57" t="str">
        <f t="shared" si="534"/>
        <v>3.56257809578565-14.75398524623i</v>
      </c>
      <c r="D1888" s="57" t="str">
        <f t="shared" si="535"/>
        <v>3.47080217405459-9.74477346276397i</v>
      </c>
      <c r="E1888" s="57" t="str">
        <f t="shared" si="536"/>
        <v>162.48933947808+0.653102026298345i</v>
      </c>
      <c r="F1888" s="57" t="str">
        <f t="shared" si="537"/>
        <v>3.07956327276596-182.709302193839i</v>
      </c>
      <c r="G1888" s="57" t="str">
        <f t="shared" si="538"/>
        <v>0.999994704857208-0.00230111163423679i</v>
      </c>
      <c r="H1888" s="57" t="str">
        <f t="shared" si="539"/>
        <v>556.703586249212-13.6940582681106i</v>
      </c>
      <c r="I1888" s="57" t="str">
        <f t="shared" si="540"/>
        <v>-5.33263478048503-688.946415023838i</v>
      </c>
      <c r="K1888" s="57" t="str">
        <f t="shared" si="541"/>
        <v>0.00897600900825943-0.000984554454487599i</v>
      </c>
      <c r="L1888" s="57" t="str">
        <f t="shared" si="542"/>
        <v>0.00075-0.608398378405673i</v>
      </c>
      <c r="M1888" s="57" t="str">
        <f t="shared" si="543"/>
        <v>0.00075-0.0958610890345074i</v>
      </c>
      <c r="N1888" s="57">
        <f t="shared" si="544"/>
        <v>103.57509950666361</v>
      </c>
      <c r="O1888" s="57">
        <f t="shared" si="545"/>
        <v>23.624297743943259</v>
      </c>
      <c r="P1888" s="371">
        <f t="shared" si="546"/>
        <v>23.624297743943259</v>
      </c>
      <c r="Q1888" s="371">
        <f t="shared" si="547"/>
        <v>-76.424900493336395</v>
      </c>
      <c r="R1888" s="12">
        <f t="shared" si="548"/>
        <v>103.57509950666361</v>
      </c>
      <c r="S1888" s="57">
        <f t="shared" si="549"/>
        <v>1.0899858049490918</v>
      </c>
      <c r="T1888" s="12">
        <f t="shared" si="532"/>
        <v>23.624297743943259</v>
      </c>
    </row>
    <row r="1889" spans="1:20" x14ac:dyDescent="0.3">
      <c r="A1889" s="57">
        <f t="shared" si="533"/>
        <v>6874.6074093102707</v>
      </c>
      <c r="B1889" s="12">
        <f t="shared" si="550"/>
        <v>1094.1277510078983</v>
      </c>
      <c r="C1889" s="57" t="str">
        <f t="shared" si="534"/>
        <v>3.56225474500182-14.7009489386523i</v>
      </c>
      <c r="D1889" s="57" t="str">
        <f t="shared" si="535"/>
        <v>3.47080193679626-9.70796239063361i</v>
      </c>
      <c r="E1889" s="57" t="str">
        <f t="shared" si="536"/>
        <v>162.48949320316+0.655603708385492i</v>
      </c>
      <c r="F1889" s="57" t="str">
        <f t="shared" si="537"/>
        <v>3.07956314859938-182.017688934995i</v>
      </c>
      <c r="G1889" s="57" t="str">
        <f t="shared" si="538"/>
        <v>0.999994664537876-0.00230985576531455i</v>
      </c>
      <c r="H1889" s="57" t="str">
        <f t="shared" si="539"/>
        <v>556.754180047846-13.7549409566509i</v>
      </c>
      <c r="I1889" s="57" t="str">
        <f t="shared" si="540"/>
        <v>-5.34248583310213-686.403231575309i</v>
      </c>
      <c r="K1889" s="57" t="str">
        <f t="shared" si="541"/>
        <v>0.00897514596133143-0.000988194620415506i</v>
      </c>
      <c r="L1889" s="57" t="str">
        <f t="shared" si="542"/>
        <v>0.00075-0.606095216582662i</v>
      </c>
      <c r="M1889" s="57" t="str">
        <f t="shared" si="543"/>
        <v>0.00075-0.095498195890125i</v>
      </c>
      <c r="N1889" s="57">
        <f t="shared" si="544"/>
        <v>103.62106203759528</v>
      </c>
      <c r="O1889" s="57">
        <f t="shared" si="545"/>
        <v>23.594703671005096</v>
      </c>
      <c r="P1889" s="371">
        <f t="shared" si="546"/>
        <v>23.594703671005096</v>
      </c>
      <c r="Q1889" s="371">
        <f t="shared" si="547"/>
        <v>-76.37893796240472</v>
      </c>
      <c r="R1889" s="12">
        <f t="shared" si="548"/>
        <v>103.62106203759528</v>
      </c>
      <c r="S1889" s="57">
        <f t="shared" si="549"/>
        <v>1.0941277510078982</v>
      </c>
      <c r="T1889" s="12">
        <f t="shared" si="532"/>
        <v>23.594703671005096</v>
      </c>
    </row>
    <row r="1890" spans="1:20" x14ac:dyDescent="0.3">
      <c r="A1890" s="57">
        <f t="shared" si="533"/>
        <v>6900.7309174656502</v>
      </c>
      <c r="B1890" s="12">
        <f t="shared" si="550"/>
        <v>1098.2854364617283</v>
      </c>
      <c r="C1890" s="57" t="str">
        <f t="shared" si="534"/>
        <v>3.56192900064507-14.6481235341524i</v>
      </c>
      <c r="D1890" s="57" t="str">
        <f t="shared" si="535"/>
        <v>3.4708016977314-9.67129097079055i</v>
      </c>
      <c r="E1890" s="57" t="str">
        <f t="shared" si="536"/>
        <v>162.489648143079+0.658115119181733i</v>
      </c>
      <c r="F1890" s="57" t="str">
        <f t="shared" si="537"/>
        <v>3.07956302348732-181.32869406171i</v>
      </c>
      <c r="G1890" s="57" t="str">
        <f t="shared" si="538"/>
        <v>0.999994623911538-0.00231863312302467i</v>
      </c>
      <c r="H1890" s="57" t="str">
        <f t="shared" si="539"/>
        <v>556.805151935886-13.8161573471643i</v>
      </c>
      <c r="I1890" s="57" t="str">
        <f t="shared" si="540"/>
        <v>-5.35241343661924-683.86991635383i</v>
      </c>
      <c r="K1890" s="57" t="str">
        <f t="shared" si="541"/>
        <v>0.0089742765215042-0.0009918474826036i</v>
      </c>
      <c r="L1890" s="57" t="str">
        <f t="shared" si="542"/>
        <v>0.00075-0.603800773642816i</v>
      </c>
      <c r="M1890" s="57" t="str">
        <f t="shared" si="543"/>
        <v>0.00075-0.0951366765193512i</v>
      </c>
      <c r="N1890" s="57">
        <f t="shared" si="544"/>
        <v>103.66714110761762</v>
      </c>
      <c r="O1890" s="57">
        <f t="shared" si="545"/>
        <v>23.565131821178991</v>
      </c>
      <c r="P1890" s="371">
        <f t="shared" si="546"/>
        <v>23.565131821178991</v>
      </c>
      <c r="Q1890" s="371">
        <f t="shared" si="547"/>
        <v>-76.332858892382376</v>
      </c>
      <c r="R1890" s="12">
        <f t="shared" si="548"/>
        <v>103.66714110761762</v>
      </c>
      <c r="S1890" s="57">
        <f t="shared" si="549"/>
        <v>1.0982854364617283</v>
      </c>
      <c r="T1890" s="12">
        <f t="shared" si="532"/>
        <v>23.565131821178991</v>
      </c>
    </row>
    <row r="1891" spans="1:20" x14ac:dyDescent="0.3">
      <c r="A1891" s="57">
        <f t="shared" si="533"/>
        <v>6926.9536949520198</v>
      </c>
      <c r="B1891" s="12">
        <f t="shared" si="550"/>
        <v>1102.4589211202829</v>
      </c>
      <c r="C1891" s="57" t="str">
        <f t="shared" si="534"/>
        <v>3.5616008455155-14.5955082664236i</v>
      </c>
      <c r="D1891" s="57" t="str">
        <f t="shared" si="535"/>
        <v>3.47080145684623-9.634758675704i</v>
      </c>
      <c r="E1891" s="57" t="str">
        <f t="shared" si="536"/>
        <v>162.489804307746+0.660636298099668i</v>
      </c>
      <c r="F1891" s="57" t="str">
        <f t="shared" si="537"/>
        <v>3.07956289742265-180.642307662561i</v>
      </c>
      <c r="G1891" s="57" t="str">
        <f t="shared" si="538"/>
        <v>0.999994582975857-0.00232744383361615i</v>
      </c>
      <c r="H1891" s="57" t="str">
        <f t="shared" si="539"/>
        <v>556.856504676643-13.8777099000382i</v>
      </c>
      <c r="I1891" s="57" t="str">
        <f t="shared" si="540"/>
        <v>-5.36241819702445-681.346432841995i</v>
      </c>
      <c r="K1891" s="57" t="str">
        <f t="shared" si="541"/>
        <v>0.00897340064277522-0.000995513076689613i</v>
      </c>
      <c r="L1891" s="57" t="str">
        <f t="shared" si="542"/>
        <v>0.00075-0.601515016579816i</v>
      </c>
      <c r="M1891" s="57" t="str">
        <f t="shared" si="543"/>
        <v>0.00075-0.0947765257216095i</v>
      </c>
      <c r="N1891" s="57">
        <f t="shared" si="544"/>
        <v>103.71333660168594</v>
      </c>
      <c r="O1891" s="57">
        <f t="shared" si="545"/>
        <v>23.535582319407588</v>
      </c>
      <c r="P1891" s="371">
        <f t="shared" si="546"/>
        <v>23.535582319407588</v>
      </c>
      <c r="Q1891" s="371">
        <f t="shared" si="547"/>
        <v>-76.286663398314062</v>
      </c>
      <c r="R1891" s="12">
        <f t="shared" si="548"/>
        <v>103.71333660168594</v>
      </c>
      <c r="S1891" s="57">
        <f t="shared" si="549"/>
        <v>1.1024589211202829</v>
      </c>
      <c r="T1891" s="12">
        <f t="shared" si="532"/>
        <v>23.535582319407588</v>
      </c>
    </row>
    <row r="1892" spans="1:20" x14ac:dyDescent="0.3">
      <c r="A1892" s="57">
        <f t="shared" si="533"/>
        <v>6953.2761189928378</v>
      </c>
      <c r="B1892" s="12">
        <f t="shared" si="550"/>
        <v>1106.6482650205401</v>
      </c>
      <c r="C1892" s="57" t="str">
        <f t="shared" si="534"/>
        <v>3.56127026229765-14.543102372113i</v>
      </c>
      <c r="D1892" s="57" t="str">
        <f t="shared" si="535"/>
        <v>3.47080121412686-9.59836497984451i</v>
      </c>
      <c r="E1892" s="57" t="str">
        <f t="shared" si="536"/>
        <v>162.489961707163+0.663167284727794i</v>
      </c>
      <c r="F1892" s="57" t="str">
        <f t="shared" si="537"/>
        <v>3.07956277039807-179.958519863649i</v>
      </c>
      <c r="G1892" s="57" t="str">
        <f t="shared" si="538"/>
        <v>0.999994541728477-0.0023362880238176i</v>
      </c>
      <c r="H1892" s="57" t="str">
        <f t="shared" si="539"/>
        <v>556.90824105255-13.9396010990397i</v>
      </c>
      <c r="I1892" s="57" t="str">
        <f t="shared" si="540"/>
        <v>-5.3725007252569-678.832744662825i</v>
      </c>
      <c r="K1892" s="57" t="str">
        <f t="shared" si="541"/>
        <v>0.00897251827883148-0.000999191438309846i</v>
      </c>
      <c r="L1892" s="57" t="str">
        <f t="shared" si="542"/>
        <v>0.00075-0.599237912512268i</v>
      </c>
      <c r="M1892" s="57" t="str">
        <f t="shared" si="543"/>
        <v>0.00075-0.0944177383160084i</v>
      </c>
      <c r="N1892" s="57">
        <f t="shared" si="544"/>
        <v>103.759648399697</v>
      </c>
      <c r="O1892" s="57">
        <f t="shared" si="545"/>
        <v>23.506055291028716</v>
      </c>
      <c r="P1892" s="371">
        <f t="shared" si="546"/>
        <v>23.506055291028716</v>
      </c>
      <c r="Q1892" s="371">
        <f t="shared" si="547"/>
        <v>-76.240351600303001</v>
      </c>
      <c r="R1892" s="12">
        <f t="shared" si="548"/>
        <v>103.759648399697</v>
      </c>
      <c r="S1892" s="57">
        <f t="shared" si="549"/>
        <v>1.10664826502054</v>
      </c>
      <c r="T1892" s="12">
        <f t="shared" si="532"/>
        <v>23.506055291028716</v>
      </c>
    </row>
    <row r="1893" spans="1:20" x14ac:dyDescent="0.3">
      <c r="A1893" s="57">
        <f t="shared" si="533"/>
        <v>6979.6985682450113</v>
      </c>
      <c r="B1893" s="12">
        <f t="shared" si="550"/>
        <v>1110.8535284276181</v>
      </c>
      <c r="C1893" s="57" t="str">
        <f t="shared" si="534"/>
        <v>3.56093723355958-14.4909050908087i</v>
      </c>
      <c r="D1893" s="57" t="str">
        <f t="shared" si="535"/>
        <v>3.47080096955937-9.56210935967642i</v>
      </c>
      <c r="E1893" s="57" t="str">
        <f t="shared" si="536"/>
        <v>162.490120351413+0.665708118831334i</v>
      </c>
      <c r="F1893" s="57" t="str">
        <f t="shared" si="537"/>
        <v>3.07956264240627-179.277320828457i</v>
      </c>
      <c r="G1893" s="57" t="str">
        <f t="shared" si="538"/>
        <v>0.999994500167025-0.00234516582083907i</v>
      </c>
      <c r="H1893" s="57" t="str">
        <f t="shared" si="539"/>
        <v>556.960363865283-14.0018334515791i</v>
      </c>
      <c r="I1893" s="57" t="str">
        <f t="shared" si="540"/>
        <v>-5.38266163725717-676.328815579249i</v>
      </c>
      <c r="K1893" s="57" t="str">
        <f t="shared" si="541"/>
        <v>0.00897162938304746-0.00100288260309772i</v>
      </c>
      <c r="L1893" s="57" t="str">
        <f t="shared" si="542"/>
        <v>0.00075-0.596969428683272i</v>
      </c>
      <c r="M1893" s="57" t="str">
        <f t="shared" si="543"/>
        <v>0.00075-0.0940603091412717i</v>
      </c>
      <c r="N1893" s="57">
        <f t="shared" si="544"/>
        <v>103.80607637644393</v>
      </c>
      <c r="O1893" s="57">
        <f t="shared" si="545"/>
        <v>23.476550861771607</v>
      </c>
      <c r="P1893" s="371">
        <f t="shared" si="546"/>
        <v>23.476550861771607</v>
      </c>
      <c r="Q1893" s="371">
        <f t="shared" si="547"/>
        <v>-76.193923623556074</v>
      </c>
      <c r="R1893" s="12">
        <f t="shared" si="548"/>
        <v>103.80607637644393</v>
      </c>
      <c r="S1893" s="57">
        <f t="shared" si="549"/>
        <v>1.1108535284276182</v>
      </c>
      <c r="T1893" s="12">
        <f t="shared" si="532"/>
        <v>23.476550861771607</v>
      </c>
    </row>
    <row r="1894" spans="1:20" x14ac:dyDescent="0.3">
      <c r="A1894" s="57">
        <f t="shared" si="533"/>
        <v>7006.2214228043422</v>
      </c>
      <c r="B1894" s="12">
        <f t="shared" si="550"/>
        <v>1115.0747718356431</v>
      </c>
      <c r="C1894" s="57" t="str">
        <f t="shared" si="534"/>
        <v>3.56060174175218-14.4389156650287i</v>
      </c>
      <c r="D1894" s="57" t="str">
        <f t="shared" si="535"/>
        <v>3.47080072312968-9.52599129365032i</v>
      </c>
      <c r="E1894" s="57" t="str">
        <f t="shared" si="536"/>
        <v>162.490280250667+0.668258840353276i</v>
      </c>
      <c r="F1894" s="57" t="str">
        <f t="shared" si="537"/>
        <v>3.07956251343988-178.598700757709i</v>
      </c>
      <c r="G1894" s="57" t="str">
        <f t="shared" si="538"/>
        <v>0.999994458289108-0.00235407735237386i</v>
      </c>
      <c r="H1894" s="57" t="str">
        <f t="shared" si="539"/>
        <v>557.012875935873-14.064409488967i</v>
      </c>
      <c r="I1894" s="57" t="str">
        <f t="shared" si="540"/>
        <v>-5.3929015540076-673.834609493562i</v>
      </c>
      <c r="K1894" s="57" t="str">
        <f t="shared" si="541"/>
        <v>0.00897073390848342-0.00100658660668231i</v>
      </c>
      <c r="L1894" s="57" t="str">
        <f t="shared" si="542"/>
        <v>0.00075-0.594709532459924i</v>
      </c>
      <c r="M1894" s="57" t="str">
        <f t="shared" si="543"/>
        <v>0.00075-0.0937042330556599i</v>
      </c>
      <c r="N1894" s="57">
        <f t="shared" si="544"/>
        <v>103.85262040157039</v>
      </c>
      <c r="O1894" s="57">
        <f t="shared" si="545"/>
        <v>23.447069157753941</v>
      </c>
      <c r="P1894" s="371">
        <f t="shared" si="546"/>
        <v>23.447069157753941</v>
      </c>
      <c r="Q1894" s="371">
        <f t="shared" si="547"/>
        <v>-76.147379598429609</v>
      </c>
      <c r="R1894" s="12">
        <f t="shared" si="548"/>
        <v>103.85262040157039</v>
      </c>
      <c r="S1894" s="57">
        <f t="shared" si="549"/>
        <v>1.1150747718356431</v>
      </c>
      <c r="T1894" s="12">
        <f t="shared" si="532"/>
        <v>23.447069157753941</v>
      </c>
    </row>
    <row r="1895" spans="1:20" x14ac:dyDescent="0.3">
      <c r="A1895" s="57">
        <f t="shared" si="533"/>
        <v>7032.8450642109983</v>
      </c>
      <c r="B1895" s="12">
        <f t="shared" si="550"/>
        <v>1119.3120559686186</v>
      </c>
      <c r="C1895" s="57" t="str">
        <f t="shared" si="534"/>
        <v>3.56026376920866-14.3871333402092i</v>
      </c>
      <c r="D1895" s="57" t="str">
        <f t="shared" si="535"/>
        <v>3.47080047482359-9.49001026219558i</v>
      </c>
      <c r="E1895" s="57" t="str">
        <f t="shared" si="536"/>
        <v>162.490441415187+0.670819489415223i</v>
      </c>
      <c r="F1895" s="57" t="str">
        <f t="shared" si="537"/>
        <v>3.07956238349151-177.922649889226i</v>
      </c>
      <c r="G1895" s="57" t="str">
        <f t="shared" si="538"/>
        <v>0.999994416092319-0.00236302274660036i</v>
      </c>
      <c r="H1895" s="57" t="str">
        <f t="shared" si="539"/>
        <v>557.065780104824-14.1273317666803i</v>
      </c>
      <c r="I1895" s="57" t="str">
        <f t="shared" si="540"/>
        <v>-5.40322110157925-671.350090446888i</v>
      </c>
      <c r="K1895" s="57" t="str">
        <f t="shared" si="541"/>
        <v>0.00896983180788355-0.00101030348468684i</v>
      </c>
      <c r="L1895" s="57" t="str">
        <f t="shared" si="542"/>
        <v>0.00075-0.592458191332858i</v>
      </c>
      <c r="M1895" s="57" t="str">
        <f t="shared" si="543"/>
        <v>0.00075-0.0933495049368998i</v>
      </c>
      <c r="N1895" s="57">
        <f t="shared" si="544"/>
        <v>103.8992803395259</v>
      </c>
      <c r="O1895" s="57">
        <f t="shared" si="545"/>
        <v>23.417610305478554</v>
      </c>
      <c r="P1895" s="371">
        <f t="shared" si="546"/>
        <v>23.417610305478554</v>
      </c>
      <c r="Q1895" s="371">
        <f t="shared" si="547"/>
        <v>-76.100719660474098</v>
      </c>
      <c r="R1895" s="12">
        <f t="shared" si="548"/>
        <v>103.8992803395259</v>
      </c>
      <c r="S1895" s="57">
        <f t="shared" si="549"/>
        <v>1.1193120559686185</v>
      </c>
      <c r="T1895" s="12">
        <f t="shared" si="532"/>
        <v>23.417610305478554</v>
      </c>
    </row>
    <row r="1896" spans="1:20" x14ac:dyDescent="0.3">
      <c r="A1896" s="57">
        <f t="shared" si="533"/>
        <v>7059.5698754550012</v>
      </c>
      <c r="B1896" s="12">
        <f t="shared" si="550"/>
        <v>1123.5654417812993</v>
      </c>
      <c r="C1896" s="57" t="str">
        <f t="shared" si="534"/>
        <v>3.55992329814367-14.3355573646926i</v>
      </c>
      <c r="D1896" s="57" t="str">
        <f t="shared" si="535"/>
        <v>3.47080022462683-9.45416574771286i</v>
      </c>
      <c r="E1896" s="57" t="str">
        <f t="shared" si="536"/>
        <v>162.490603855317+0.673390106318453i</v>
      </c>
      <c r="F1896" s="57" t="str">
        <f t="shared" si="537"/>
        <v>3.07956225255367-177.249158497791i</v>
      </c>
      <c r="G1896" s="57" t="str">
        <f t="shared" si="538"/>
        <v>0.999994373574228-0.00237200213218386i</v>
      </c>
      <c r="H1896" s="57" t="str">
        <f t="shared" si="539"/>
        <v>557.11907923221-14.1906028646171i</v>
      </c>
      <c r="I1896" s="57" t="str">
        <f t="shared" si="540"/>
        <v>-5.41362091116393-668.875222618648i</v>
      </c>
      <c r="K1896" s="57" t="str">
        <f t="shared" si="541"/>
        <v>0.00896892303367434-0.00101403327272731i</v>
      </c>
      <c r="L1896" s="57" t="str">
        <f t="shared" si="542"/>
        <v>0.00075-0.590215372915778i</v>
      </c>
      <c r="M1896" s="57" t="str">
        <f t="shared" si="543"/>
        <v>0.00075-0.0929961196821075i</v>
      </c>
      <c r="N1896" s="57">
        <f t="shared" si="544"/>
        <v>103.94605604951997</v>
      </c>
      <c r="O1896" s="57">
        <f t="shared" si="545"/>
        <v>23.388174431829739</v>
      </c>
      <c r="P1896" s="371">
        <f t="shared" si="546"/>
        <v>23.388174431829739</v>
      </c>
      <c r="Q1896" s="371">
        <f t="shared" si="547"/>
        <v>-76.053943950480033</v>
      </c>
      <c r="R1896" s="12">
        <f t="shared" si="548"/>
        <v>103.94605604951997</v>
      </c>
      <c r="S1896" s="57">
        <f t="shared" si="549"/>
        <v>1.1235654417812992</v>
      </c>
      <c r="T1896" s="12">
        <f t="shared" si="532"/>
        <v>23.388174431829739</v>
      </c>
    </row>
    <row r="1897" spans="1:20" x14ac:dyDescent="0.3">
      <c r="A1897" s="57">
        <f t="shared" si="533"/>
        <v>7086.3962409817304</v>
      </c>
      <c r="B1897" s="12">
        <f t="shared" si="550"/>
        <v>1127.8349904600684</v>
      </c>
      <c r="C1897" s="57" t="str">
        <f t="shared" si="534"/>
        <v>3.5595803106529-14.2841869897167i</v>
      </c>
      <c r="D1897" s="57" t="str">
        <f t="shared" si="535"/>
        <v>3.470799972525-9.41845723456664i</v>
      </c>
      <c r="E1897" s="57" t="str">
        <f t="shared" si="536"/>
        <v>162.490767581495+0.675970731544766i</v>
      </c>
      <c r="F1897" s="57" t="str">
        <f t="shared" si="537"/>
        <v>3.07956212061882-176.578216895002i</v>
      </c>
      <c r="G1897" s="57" t="str">
        <f t="shared" si="538"/>
        <v>0.99999433073239-0.00238101563827849i</v>
      </c>
      <c r="H1897" s="57" t="str">
        <f t="shared" si="539"/>
        <v>557.172776197805-14.2542253873803i</v>
      </c>
      <c r="I1897" s="57" t="str">
        <f t="shared" si="540"/>
        <v>-5.42410161913503-666.409970326023i</v>
      </c>
      <c r="K1897" s="57" t="str">
        <f t="shared" si="541"/>
        <v>0.00896800753796262-0.00101777600641083i</v>
      </c>
      <c r="L1897" s="57" t="str">
        <f t="shared" si="542"/>
        <v>0.00075-0.587981044944985i</v>
      </c>
      <c r="M1897" s="57" t="str">
        <f t="shared" si="543"/>
        <v>0.00075-0.0926440722077183i</v>
      </c>
      <c r="N1897" s="57">
        <f t="shared" si="544"/>
        <v>103.99294738547698</v>
      </c>
      <c r="O1897" s="57">
        <f t="shared" si="545"/>
        <v>23.358761664070297</v>
      </c>
      <c r="P1897" s="371">
        <f t="shared" si="546"/>
        <v>23.358761664070297</v>
      </c>
      <c r="Q1897" s="371">
        <f t="shared" si="547"/>
        <v>-76.007052614523019</v>
      </c>
      <c r="R1897" s="12">
        <f t="shared" si="548"/>
        <v>103.99294738547698</v>
      </c>
      <c r="S1897" s="57">
        <f t="shared" si="549"/>
        <v>1.1278349904600684</v>
      </c>
      <c r="T1897" s="12">
        <f t="shared" si="532"/>
        <v>23.358761664070297</v>
      </c>
    </row>
    <row r="1898" spans="1:20" x14ac:dyDescent="0.3">
      <c r="A1898" s="57">
        <f t="shared" si="533"/>
        <v>7113.3245466974613</v>
      </c>
      <c r="B1898" s="12">
        <f t="shared" si="550"/>
        <v>1132.1207634238167</v>
      </c>
      <c r="C1898" s="57" t="str">
        <f t="shared" si="534"/>
        <v>3.55923478871218-14.2330214694026i</v>
      </c>
      <c r="D1898" s="57" t="str">
        <f t="shared" si="535"/>
        <v>3.47079971850357-9.38288420907785i</v>
      </c>
      <c r="E1898" s="57" t="str">
        <f t="shared" si="536"/>
        <v>162.490932604252+0.678561405757518i</v>
      </c>
      <c r="F1898" s="57" t="str">
        <f t="shared" si="537"/>
        <v>3.07956198767937-175.90981542914i</v>
      </c>
      <c r="G1898" s="57" t="str">
        <f t="shared" si="538"/>
        <v>0.999994287564338-0.00239006339452899i</v>
      </c>
      <c r="H1898" s="57" t="str">
        <f t="shared" si="539"/>
        <v>557.22687390121-14.3182019645435i</v>
      </c>
      <c r="I1898" s="57" t="str">
        <f t="shared" si="540"/>
        <v>-5.43466386708522-663.954298023466i</v>
      </c>
      <c r="K1898" s="57" t="str">
        <f t="shared" si="541"/>
        <v>0.00896708527253352-0.00102153172133415i</v>
      </c>
      <c r="L1898" s="57" t="str">
        <f t="shared" si="542"/>
        <v>0.00075-0.585755175278927i</v>
      </c>
      <c r="M1898" s="57" t="str">
        <f t="shared" si="543"/>
        <v>0.00075-0.0922933574494106i</v>
      </c>
      <c r="N1898" s="57">
        <f t="shared" si="544"/>
        <v>104.03995419599021</v>
      </c>
      <c r="O1898" s="57">
        <f t="shared" si="545"/>
        <v>23.329372129837598</v>
      </c>
      <c r="P1898" s="371">
        <f t="shared" si="546"/>
        <v>23.329372129837598</v>
      </c>
      <c r="Q1898" s="371">
        <f t="shared" si="547"/>
        <v>-75.960045804009795</v>
      </c>
      <c r="R1898" s="12">
        <f t="shared" si="548"/>
        <v>104.03995419599021</v>
      </c>
      <c r="S1898" s="57">
        <f t="shared" si="549"/>
        <v>1.1321207634238166</v>
      </c>
      <c r="T1898" s="12">
        <f t="shared" si="532"/>
        <v>23.329372129837598</v>
      </c>
    </row>
    <row r="1899" spans="1:20" x14ac:dyDescent="0.3">
      <c r="A1899" s="57">
        <f t="shared" si="533"/>
        <v>7140.3551799749112</v>
      </c>
      <c r="B1899" s="12">
        <f t="shared" si="550"/>
        <v>1136.4228223248272</v>
      </c>
      <c r="C1899" s="57" t="str">
        <f t="shared" si="534"/>
        <v>3.55888671417686-14.1820600607427i</v>
      </c>
      <c r="D1899" s="57" t="str">
        <f t="shared" si="535"/>
        <v>3.47079946254797-9.34744615951642i</v>
      </c>
      <c r="E1899" s="57" t="str">
        <f t="shared" si="536"/>
        <v>162.4910989342+0.681162169802571i</v>
      </c>
      <c r="F1899" s="57" t="str">
        <f t="shared" si="537"/>
        <v>3.07956185372767-175.243944485026i</v>
      </c>
      <c r="G1899" s="57" t="str">
        <f t="shared" si="538"/>
        <v>0.99999424406759-0.00239914553107257i</v>
      </c>
      <c r="H1899" s="57" t="str">
        <f t="shared" si="539"/>
        <v>557.281375261927-14.3825352509185i</v>
      </c>
      <c r="I1899" s="57" t="str">
        <f t="shared" si="540"/>
        <v>-5.44530830186281-661.508170302111i</v>
      </c>
      <c r="K1899" s="57" t="str">
        <f t="shared" si="541"/>
        <v>0.00896615618884925-0.00102530045308219i</v>
      </c>
      <c r="L1899" s="57" t="str">
        <f t="shared" si="542"/>
        <v>0.00075-0.583537731897715i</v>
      </c>
      <c r="M1899" s="57" t="str">
        <f t="shared" si="543"/>
        <v>0.00075-0.0919439703620349i</v>
      </c>
      <c r="N1899" s="57">
        <f t="shared" si="544"/>
        <v>104.08707632427688</v>
      </c>
      <c r="O1899" s="57">
        <f t="shared" si="545"/>
        <v>23.300005957139682</v>
      </c>
      <c r="P1899" s="371">
        <f t="shared" si="546"/>
        <v>23.300005957139682</v>
      </c>
      <c r="Q1899" s="371">
        <f t="shared" si="547"/>
        <v>-75.912923675723121</v>
      </c>
      <c r="R1899" s="12">
        <f t="shared" si="548"/>
        <v>104.08707632427688</v>
      </c>
      <c r="S1899" s="57">
        <f t="shared" si="549"/>
        <v>1.1364228223248272</v>
      </c>
      <c r="T1899" s="12">
        <f t="shared" si="532"/>
        <v>23.300005957139682</v>
      </c>
    </row>
    <row r="1900" spans="1:20" x14ac:dyDescent="0.3">
      <c r="A1900" s="57">
        <f t="shared" si="533"/>
        <v>7167.4885296588163</v>
      </c>
      <c r="B1900" s="12">
        <f t="shared" si="550"/>
        <v>1140.7412290496616</v>
      </c>
      <c r="C1900" s="57" t="str">
        <f t="shared" si="534"/>
        <v>3.5585360687813-14.1313020235906i</v>
      </c>
      <c r="D1900" s="57" t="str">
        <f t="shared" si="535"/>
        <v>3.47079920464345-9.31214257609398i</v>
      </c>
      <c r="E1900" s="57" t="str">
        <f t="shared" si="536"/>
        <v>162.491266582053+0.683773064709223i</v>
      </c>
      <c r="F1900" s="57" t="str">
        <f t="shared" si="537"/>
        <v>3.07956171875601-174.580594483882i</v>
      </c>
      <c r="G1900" s="57" t="str">
        <f t="shared" si="538"/>
        <v>0.999994200239642-0.00240826217854084i</v>
      </c>
      <c r="H1900" s="57" t="str">
        <f t="shared" si="539"/>
        <v>557.336283219507-14.4472279268462i</v>
      </c>
      <c r="I1900" s="57" t="str">
        <f t="shared" si="540"/>
        <v>-5.45603557563135-659.07155188929i</v>
      </c>
      <c r="K1900" s="57" t="str">
        <f t="shared" si="541"/>
        <v>0.00896522023804678-0.00102908223722633i</v>
      </c>
      <c r="L1900" s="57" t="str">
        <f t="shared" si="542"/>
        <v>0.00075-0.581328682902684i</v>
      </c>
      <c r="M1900" s="57" t="str">
        <f t="shared" si="543"/>
        <v>0.00075-0.0915959059195409i</v>
      </c>
      <c r="N1900" s="57">
        <f t="shared" si="544"/>
        <v>104.13431360813175</v>
      </c>
      <c r="O1900" s="57">
        <f t="shared" si="545"/>
        <v>23.270663274352348</v>
      </c>
      <c r="P1900" s="371">
        <f t="shared" si="546"/>
        <v>23.270663274352348</v>
      </c>
      <c r="Q1900" s="371">
        <f t="shared" si="547"/>
        <v>-75.865686391868252</v>
      </c>
      <c r="R1900" s="12">
        <f t="shared" si="548"/>
        <v>104.13431360813175</v>
      </c>
      <c r="S1900" s="57">
        <f t="shared" si="549"/>
        <v>1.1407412290496615</v>
      </c>
      <c r="T1900" s="12">
        <f t="shared" ref="T1900:T1963" si="551">P1900</f>
        <v>23.270663274352348</v>
      </c>
    </row>
    <row r="1901" spans="1:20" x14ac:dyDescent="0.3">
      <c r="A1901" s="57">
        <f t="shared" ref="A1901:A1964" si="552">2*PI()*B1901</f>
        <v>7194.724986071521</v>
      </c>
      <c r="B1901" s="12">
        <f t="shared" si="550"/>
        <v>1145.0760457200504</v>
      </c>
      <c r="C1901" s="57" t="str">
        <f t="shared" ref="C1901:C1964" si="553">IMPRODUCT(D1901,E1901,$C$40,,K1901,$C$41)</f>
        <v>3.5581828341379-14.0807466206485i</v>
      </c>
      <c r="D1901" s="57" t="str">
        <f t="shared" ref="D1901:D1964" si="554">IMDIV(IMPRODUCT($C$37,$C$38,COMPLEX(1,A1901/$C$38)),IMSUM(-1*A1901*A1901/$C$39,COMPLEX(0,1*A1901)))</f>
        <v>3.47079894477515-9.27697295095651i</v>
      </c>
      <c r="E1901" s="57" t="str">
        <f t="shared" ref="E1901:E1964" si="555">IMDIV(IMPRODUCT(IMSUM(F1901,G1901),$C$29,H1901),IMSUM(1,I1901))</f>
        <v>162.491435558612+0.686394131691293i</v>
      </c>
      <c r="F1901" s="57" t="str">
        <f t="shared" ref="F1901:F1964" si="556">IMDIV(IMPRODUCT($C$14,$C$15,COMPLEX(1,A1901/$C$15)),IMSUM(-1*A1901*A1901/$C$16,COMPLEX(0,A1901)))</f>
        <v>3.07956158275665-173.919755883195i</v>
      </c>
      <c r="G1901" s="57" t="str">
        <f t="shared" ref="G1901:G1964" si="557">IMDIV(1,COMPLEX(1,A1901*$C$9*$C$10))</f>
        <v>0.999994156077973-0.00241741346806166i</v>
      </c>
      <c r="H1901" s="57" t="str">
        <f t="shared" ref="H1901:H1964" si="558">IMDIV($C$3,IMSUM(K1901,COMPLEX(0,$C$28*A1901)))</f>
        <v>557.391600733663-14.5122826984736i</v>
      </c>
      <c r="I1901" s="57" t="str">
        <f t="shared" ref="I1901:I1964" si="559">IMPRODUCT(F1901,$C$29,H1901,$C$31)</f>
        <v>-5.46684634590993-656.644407648008i</v>
      </c>
      <c r="K1901" s="57" t="str">
        <f t="shared" ref="K1901:K1964" si="560">IF($C$26&lt;=0,IMDIV(1,IMSUM(IMDIV(1,L1901),1/$C$18)),IMDIV(1,IMSUM(IMDIV(1,L1901),1/$C$18,IMDIV(1,M1901))))</f>
        <v>0.00896427737093606-0.00103287710932286i</v>
      </c>
      <c r="L1901" s="57" t="str">
        <f t="shared" ref="L1901:L1964" si="561">IMSUM($C$21/$C$22,IMDIV(1,COMPLEX(0,$C$20*$C$22*A1901)))</f>
        <v>0.00075-0.579127996515927i</v>
      </c>
      <c r="M1901" s="57" t="str">
        <f t="shared" ref="M1901:M1964" si="562">IMSUM($C$25/$C$26,IMDIV(1,COMPLEX(0,$C$24*$C$26*A1901)))</f>
        <v>0.00075-0.0912491591149045i</v>
      </c>
      <c r="N1901" s="57">
        <f t="shared" ref="N1901:N1964" si="563">ABS(R1901)</f>
        <v>104.18166587988139</v>
      </c>
      <c r="O1901" s="57">
        <f t="shared" ref="O1901:O1964" si="564">ABS(P1901)</f>
        <v>23.241344210214653</v>
      </c>
      <c r="P1901" s="371">
        <f t="shared" ref="P1901:P1964" si="565">20*LOG10(IMABS(C1901))</f>
        <v>23.241344210214653</v>
      </c>
      <c r="Q1901" s="371">
        <f t="shared" ref="Q1901:Q1964" si="566">IMARGUMENT(C1901)*180/PI()</f>
        <v>-75.818334120118607</v>
      </c>
      <c r="R1901" s="12">
        <f t="shared" ref="R1901:R1964" si="567">IF(Q1901&lt;0,Q1901+180,Q1901-180)</f>
        <v>104.18166587988139</v>
      </c>
      <c r="S1901" s="57">
        <f t="shared" ref="S1901:S1964" si="568">B1901/1000</f>
        <v>1.1450760457200504</v>
      </c>
      <c r="T1901" s="12">
        <f t="shared" si="551"/>
        <v>23.241344210214653</v>
      </c>
    </row>
    <row r="1902" spans="1:20" x14ac:dyDescent="0.3">
      <c r="A1902" s="57">
        <f t="shared" si="552"/>
        <v>7222.0649410185924</v>
      </c>
      <c r="B1902" s="12">
        <f t="shared" ref="B1902:B1965" si="569">B1901*(1+B$42)</f>
        <v>1149.4273346937866</v>
      </c>
      <c r="C1902" s="57" t="str">
        <f t="shared" si="553"/>
        <v>3.5578269917367-14.0303931174559i</v>
      </c>
      <c r="D1902" s="57" t="str">
        <f t="shared" si="554"/>
        <v>3.47079868292816-9.24193677817698i</v>
      </c>
      <c r="E1902" s="57" t="str">
        <f t="shared" si="555"/>
        <v>162.491605874772+0.689025412147977i</v>
      </c>
      <c r="F1902" s="57" t="str">
        <f t="shared" si="556"/>
        <v>3.07956144572172-173.261419176581i</v>
      </c>
      <c r="G1902" s="57" t="str">
        <f t="shared" si="557"/>
        <v>0.999994111580041-0.002426599531261i</v>
      </c>
      <c r="H1902" s="57" t="str">
        <f t="shared" si="558"/>
        <v>557.447330784372-14.5777022980344i</v>
      </c>
      <c r="I1902" s="57" t="str">
        <f t="shared" si="559"/>
        <v>-5.47774127561504-654.226702576411i</v>
      </c>
      <c r="K1902" s="57" t="str">
        <f t="shared" si="560"/>
        <v>0.00896332753799838-0.00103668510491143i</v>
      </c>
      <c r="L1902" s="57" t="str">
        <f t="shared" si="561"/>
        <v>0.00075-0.576935641079822i</v>
      </c>
      <c r="M1902" s="57" t="str">
        <f t="shared" si="562"/>
        <v>0.00075-0.0909037249600561i</v>
      </c>
      <c r="N1902" s="57">
        <f t="shared" si="563"/>
        <v>104.22913296633917</v>
      </c>
      <c r="O1902" s="57">
        <f t="shared" si="564"/>
        <v>23.212048893825141</v>
      </c>
      <c r="P1902" s="371">
        <f t="shared" si="565"/>
        <v>23.212048893825141</v>
      </c>
      <c r="Q1902" s="371">
        <f t="shared" si="566"/>
        <v>-75.770867033660835</v>
      </c>
      <c r="R1902" s="12">
        <f t="shared" si="567"/>
        <v>104.22913296633917</v>
      </c>
      <c r="S1902" s="57">
        <f t="shared" si="568"/>
        <v>1.1494273346937867</v>
      </c>
      <c r="T1902" s="12">
        <f t="shared" si="551"/>
        <v>23.212048893825141</v>
      </c>
    </row>
    <row r="1903" spans="1:20" x14ac:dyDescent="0.3">
      <c r="A1903" s="57">
        <f t="shared" si="552"/>
        <v>7249.5087877944634</v>
      </c>
      <c r="B1903" s="12">
        <f t="shared" si="569"/>
        <v>1153.7951585656231</v>
      </c>
      <c r="C1903" s="57" t="str">
        <f t="shared" si="553"/>
        <v>3.55746852294461-13.9802407823793i</v>
      </c>
      <c r="D1903" s="57" t="str">
        <f t="shared" si="554"/>
        <v>3.47079841908738-9.20703355374814i</v>
      </c>
      <c r="E1903" s="57" t="str">
        <f t="shared" si="555"/>
        <v>162.491777541528+0.691666947664941i</v>
      </c>
      <c r="F1903" s="57" t="str">
        <f t="shared" si="556"/>
        <v>3.07956130764336-172.605574893645i</v>
      </c>
      <c r="G1903" s="57" t="str">
        <f t="shared" si="557"/>
        <v>0.999994066743287-0.00243582050026485i</v>
      </c>
      <c r="H1903" s="57" t="str">
        <f t="shared" si="558"/>
        <v>557.503476371996-14.6434894841455i</v>
      </c>
      <c r="I1903" s="57" t="str">
        <f t="shared" si="559"/>
        <v>-5.48872103311582-651.818401807268i</v>
      </c>
      <c r="K1903" s="57" t="str">
        <f t="shared" si="560"/>
        <v>0.00896237068938442-0.00104050625951333i</v>
      </c>
      <c r="L1903" s="57" t="str">
        <f t="shared" si="561"/>
        <v>0.00075-0.574751585056607i</v>
      </c>
      <c r="M1903" s="57" t="str">
        <f t="shared" si="562"/>
        <v>0.00075-0.0905595984858101i</v>
      </c>
      <c r="N1903" s="57">
        <f t="shared" si="563"/>
        <v>104.27671468875809</v>
      </c>
      <c r="O1903" s="57">
        <f t="shared" si="564"/>
        <v>23.182777454638476</v>
      </c>
      <c r="P1903" s="371">
        <f t="shared" si="565"/>
        <v>23.182777454638476</v>
      </c>
      <c r="Q1903" s="371">
        <f t="shared" si="566"/>
        <v>-75.723285311241909</v>
      </c>
      <c r="R1903" s="12">
        <f t="shared" si="567"/>
        <v>104.27671468875809</v>
      </c>
      <c r="S1903" s="57">
        <f t="shared" si="568"/>
        <v>1.153795158565623</v>
      </c>
      <c r="T1903" s="12">
        <f t="shared" si="551"/>
        <v>23.182777454638476</v>
      </c>
    </row>
    <row r="1904" spans="1:20" x14ac:dyDescent="0.3">
      <c r="A1904" s="57">
        <f t="shared" si="552"/>
        <v>7277.056921188082</v>
      </c>
      <c r="B1904" s="12">
        <f t="shared" si="569"/>
        <v>1158.1795801681724</v>
      </c>
      <c r="C1904" s="57" t="str">
        <f t="shared" si="553"/>
        <v>3.55710740900467-13.9302888865994i</v>
      </c>
      <c r="D1904" s="57" t="str">
        <f t="shared" si="554"/>
        <v>3.47079815323765-9.17226277557526i</v>
      </c>
      <c r="E1904" s="57" t="str">
        <f t="shared" si="555"/>
        <v>162.491950569964+0.694318780015251i</v>
      </c>
      <c r="F1904" s="57" t="str">
        <f t="shared" si="556"/>
        <v>3.07956116851364-171.952213599846i</v>
      </c>
      <c r="G1904" s="57" t="str">
        <f t="shared" si="557"/>
        <v>0.99999402156513-0.00244507650770115i</v>
      </c>
      <c r="H1904" s="57" t="str">
        <f t="shared" si="558"/>
        <v>557.560040517399-14.7096470420911i</v>
      </c>
      <c r="I1904" s="57" t="str">
        <f t="shared" si="559"/>
        <v>-5.49978629227259-649.419470607447i</v>
      </c>
      <c r="K1904" s="57" t="str">
        <f t="shared" si="560"/>
        <v>0.00896140677491244-0.00104434060862988i</v>
      </c>
      <c r="L1904" s="57" t="str">
        <f t="shared" si="561"/>
        <v>0.00075-0.572575797027901i</v>
      </c>
      <c r="M1904" s="57" t="str">
        <f t="shared" si="562"/>
        <v>0.00075-0.0902167747417909i</v>
      </c>
      <c r="N1904" s="57">
        <f t="shared" si="563"/>
        <v>104.32441086278588</v>
      </c>
      <c r="O1904" s="57">
        <f t="shared" si="564"/>
        <v>23.153530022460554</v>
      </c>
      <c r="P1904" s="371">
        <f t="shared" si="565"/>
        <v>23.153530022460554</v>
      </c>
      <c r="Q1904" s="371">
        <f t="shared" si="566"/>
        <v>-75.675589137214118</v>
      </c>
      <c r="R1904" s="12">
        <f t="shared" si="567"/>
        <v>104.32441086278588</v>
      </c>
      <c r="S1904" s="57">
        <f t="shared" si="568"/>
        <v>1.1581795801681725</v>
      </c>
      <c r="T1904" s="12">
        <f t="shared" si="551"/>
        <v>23.153530022460554</v>
      </c>
    </row>
    <row r="1905" spans="1:20" x14ac:dyDescent="0.3">
      <c r="A1905" s="57">
        <f t="shared" si="552"/>
        <v>7304.7097374885971</v>
      </c>
      <c r="B1905" s="12">
        <f t="shared" si="569"/>
        <v>1162.5806625728114</v>
      </c>
      <c r="C1905" s="57" t="str">
        <f t="shared" si="553"/>
        <v>3.55674363103531-13.8805367041002i</v>
      </c>
      <c r="D1905" s="57" t="str">
        <f t="shared" si="554"/>
        <v>3.47079788536365-9.13762394346885i</v>
      </c>
      <c r="E1905" s="57" t="str">
        <f t="shared" si="555"/>
        <v>162.492124971261+0.696980951160478i</v>
      </c>
      <c r="F1905" s="57" t="str">
        <f t="shared" si="556"/>
        <v>3.07956102832452-171.301325896363i</v>
      </c>
      <c r="G1905" s="57" t="str">
        <f t="shared" si="557"/>
        <v>0.99999397604297-0.00245436768670163i</v>
      </c>
      <c r="H1905" s="57" t="str">
        <f t="shared" si="558"/>
        <v>557.617026262069-14.7761777841267i</v>
      </c>
      <c r="I1905" s="57" t="str">
        <f t="shared" si="559"/>
        <v>-5.51093773249479-647.029874377423i</v>
      </c>
      <c r="K1905" s="57" t="str">
        <f t="shared" si="560"/>
        <v>0.00896043574406628-0.00104818818774071i</v>
      </c>
      <c r="L1905" s="57" t="str">
        <f t="shared" si="561"/>
        <v>0.00075-0.570408245694264i</v>
      </c>
      <c r="M1905" s="57" t="str">
        <f t="shared" si="562"/>
        <v>0.00075-0.0898752487963651i</v>
      </c>
      <c r="N1905" s="57">
        <f t="shared" si="563"/>
        <v>104.37222129841858</v>
      </c>
      <c r="O1905" s="57">
        <f t="shared" si="564"/>
        <v>23.124306727444591</v>
      </c>
      <c r="P1905" s="371">
        <f t="shared" si="565"/>
        <v>23.124306727444591</v>
      </c>
      <c r="Q1905" s="371">
        <f t="shared" si="566"/>
        <v>-75.62777870158142</v>
      </c>
      <c r="R1905" s="12">
        <f t="shared" si="567"/>
        <v>104.37222129841858</v>
      </c>
      <c r="S1905" s="57">
        <f t="shared" si="568"/>
        <v>1.1625806625728115</v>
      </c>
      <c r="T1905" s="12">
        <f t="shared" si="551"/>
        <v>23.124306727444591</v>
      </c>
    </row>
    <row r="1906" spans="1:20" x14ac:dyDescent="0.3">
      <c r="A1906" s="57">
        <f t="shared" si="552"/>
        <v>7332.4676344910531</v>
      </c>
      <c r="B1906" s="12">
        <f t="shared" si="569"/>
        <v>1166.9984690905881</v>
      </c>
      <c r="C1906" s="57" t="str">
        <f t="shared" si="553"/>
        <v>3.55637717002995-13.8309835116588i</v>
      </c>
      <c r="D1906" s="57" t="str">
        <f t="shared" si="554"/>
        <v>3.47079761545-9.10311655913758i</v>
      </c>
      <c r="E1906" s="57" t="str">
        <f t="shared" si="555"/>
        <v>162.492300756699+0.699653503251587i</v>
      </c>
      <c r="F1906" s="57" t="str">
        <f t="shared" si="556"/>
        <v>3.07956088706796-170.652902419958i</v>
      </c>
      <c r="G1906" s="57" t="str">
        <f t="shared" si="557"/>
        <v>0.999993930174189-0.00246369417090375i</v>
      </c>
      <c r="H1906" s="57" t="str">
        <f t="shared" si="558"/>
        <v>557.674436668209-14.8430845497665i</v>
      </c>
      <c r="I1906" s="57" t="str">
        <f t="shared" si="559"/>
        <v>-5.52217603877578-644.64957865072i</v>
      </c>
      <c r="K1906" s="57" t="str">
        <f t="shared" si="560"/>
        <v>0.00895945754599393-0.00105204903230216i</v>
      </c>
      <c r="L1906" s="57" t="str">
        <f t="shared" si="561"/>
        <v>0.00075-0.568248899874739i</v>
      </c>
      <c r="M1906" s="57" t="str">
        <f t="shared" si="562"/>
        <v>0.00075-0.0895350157365657i</v>
      </c>
      <c r="N1906" s="57">
        <f t="shared" si="563"/>
        <v>104.4201457999543</v>
      </c>
      <c r="O1906" s="57">
        <f t="shared" si="564"/>
        <v>23.095107700087599</v>
      </c>
      <c r="P1906" s="371">
        <f t="shared" si="565"/>
        <v>23.095107700087599</v>
      </c>
      <c r="Q1906" s="371">
        <f t="shared" si="566"/>
        <v>-75.579854200045702</v>
      </c>
      <c r="R1906" s="12">
        <f t="shared" si="567"/>
        <v>104.4201457999543</v>
      </c>
      <c r="S1906" s="57">
        <f t="shared" si="568"/>
        <v>1.1669984690905881</v>
      </c>
      <c r="T1906" s="12">
        <f t="shared" si="551"/>
        <v>23.095107700087599</v>
      </c>
    </row>
    <row r="1907" spans="1:20" x14ac:dyDescent="0.3">
      <c r="A1907" s="57">
        <f t="shared" si="552"/>
        <v>7360.3310115021195</v>
      </c>
      <c r="B1907" s="12">
        <f t="shared" si="569"/>
        <v>1171.4330632731323</v>
      </c>
      <c r="C1907" s="57" t="str">
        <f t="shared" si="553"/>
        <v>3.55600800685595-13.7816285888325i</v>
      </c>
      <c r="D1907" s="57" t="str">
        <f t="shared" si="554"/>
        <v>3.47079734348113-9.06874012618094i</v>
      </c>
      <c r="E1907" s="57" t="str">
        <f t="shared" si="555"/>
        <v>162.492477937656+0.702336478630032i</v>
      </c>
      <c r="F1907" s="57" t="str">
        <f t="shared" si="556"/>
        <v>3.07956074473582-170.006933842841i</v>
      </c>
      <c r="G1907" s="57" t="str">
        <f t="shared" si="557"/>
        <v>0.999993883956148-0.00247305609445268i</v>
      </c>
      <c r="H1907" s="57" t="str">
        <f t="shared" si="558"/>
        <v>557.732274818897-14.9103702060986i</v>
      </c>
      <c r="I1907" s="57" t="str">
        <f t="shared" si="559"/>
        <v>-5.53350190175563-642.278549093453i</v>
      </c>
      <c r="K1907" s="57" t="str">
        <f t="shared" si="560"/>
        <v>0.00895847212950498-0.00105592317774538i</v>
      </c>
      <c r="L1907" s="57" t="str">
        <f t="shared" si="561"/>
        <v>0.00075-0.566097728506414i</v>
      </c>
      <c r="M1907" s="57" t="str">
        <f t="shared" si="562"/>
        <v>0.00075-0.0891960706680276i</v>
      </c>
      <c r="N1907" s="57">
        <f t="shared" si="563"/>
        <v>104.46818416594755</v>
      </c>
      <c r="O1907" s="57">
        <f t="shared" si="564"/>
        <v>23.065933071225054</v>
      </c>
      <c r="P1907" s="371">
        <f t="shared" si="565"/>
        <v>23.065933071225054</v>
      </c>
      <c r="Q1907" s="371">
        <f t="shared" si="566"/>
        <v>-75.531815834052452</v>
      </c>
      <c r="R1907" s="12">
        <f t="shared" si="567"/>
        <v>104.46818416594755</v>
      </c>
      <c r="S1907" s="57">
        <f t="shared" si="568"/>
        <v>1.1714330632731325</v>
      </c>
      <c r="T1907" s="12">
        <f t="shared" si="551"/>
        <v>23.065933071225054</v>
      </c>
    </row>
    <row r="1908" spans="1:20" x14ac:dyDescent="0.3">
      <c r="A1908" s="57">
        <f t="shared" si="552"/>
        <v>7388.3002693458275</v>
      </c>
      <c r="B1908" s="12">
        <f t="shared" si="569"/>
        <v>1175.8845089135702</v>
      </c>
      <c r="C1908" s="57" t="str">
        <f t="shared" si="553"/>
        <v>3.55563612225433-13.7324712179493i</v>
      </c>
      <c r="D1908" s="57" t="str">
        <f t="shared" si="554"/>
        <v>3.47079706944143-9.03449415008228i</v>
      </c>
      <c r="E1908" s="57" t="str">
        <f t="shared" si="555"/>
        <v>162.492656525609+0.705029919828735i</v>
      </c>
      <c r="F1908" s="57" t="str">
        <f t="shared" si="556"/>
        <v>3.07956060131993-169.363410872538i</v>
      </c>
      <c r="G1908" s="57" t="str">
        <f t="shared" si="557"/>
        <v>0.999993837386186-0.00248245359200312i</v>
      </c>
      <c r="H1908" s="57" t="str">
        <f t="shared" si="558"/>
        <v>557.790543818149-14.9780376480802i</v>
      </c>
      <c r="I1908" s="57" t="str">
        <f t="shared" si="559"/>
        <v>-5.54491601775884-639.916751503757i</v>
      </c>
      <c r="K1908" s="57" t="str">
        <f t="shared" si="560"/>
        <v>0.0089574794430696-0.00105981065947479i</v>
      </c>
      <c r="L1908" s="57" t="str">
        <f t="shared" si="561"/>
        <v>0.00075-0.563954700643967i</v>
      </c>
      <c r="M1908" s="57" t="str">
        <f t="shared" si="562"/>
        <v>0.00075-0.0888584087149105i</v>
      </c>
      <c r="N1908" s="57">
        <f t="shared" si="563"/>
        <v>104.5163361891629</v>
      </c>
      <c r="O1908" s="57">
        <f t="shared" si="564"/>
        <v>23.036782972027584</v>
      </c>
      <c r="P1908" s="371">
        <f t="shared" si="565"/>
        <v>23.036782972027584</v>
      </c>
      <c r="Q1908" s="371">
        <f t="shared" si="566"/>
        <v>-75.483663810837101</v>
      </c>
      <c r="R1908" s="12">
        <f t="shared" si="567"/>
        <v>104.5163361891629</v>
      </c>
      <c r="S1908" s="57">
        <f t="shared" si="568"/>
        <v>1.1758845089135703</v>
      </c>
      <c r="T1908" s="12">
        <f t="shared" si="551"/>
        <v>23.036782972027584</v>
      </c>
    </row>
    <row r="1909" spans="1:20" x14ac:dyDescent="0.3">
      <c r="A1909" s="57">
        <f t="shared" si="552"/>
        <v>7416.3758103693426</v>
      </c>
      <c r="B1909" s="12">
        <f t="shared" si="569"/>
        <v>1180.3528700474419</v>
      </c>
      <c r="C1909" s="57" t="str">
        <f t="shared" si="553"/>
        <v>3.5552614968386-13.6835106840947i</v>
      </c>
      <c r="D1909" s="57" t="str">
        <f t="shared" si="554"/>
        <v>3.4707967933151-9.00037813820159i</v>
      </c>
      <c r="E1909" s="57" t="str">
        <f t="shared" si="555"/>
        <v>162.492836532133+0.707733869573178i</v>
      </c>
      <c r="F1909" s="57" t="str">
        <f t="shared" si="556"/>
        <v>3.079560456812-168.722324251754i</v>
      </c>
      <c r="G1909" s="57" t="str">
        <f t="shared" si="557"/>
        <v>0.999993790461624-0.00249188679872131i</v>
      </c>
      <c r="H1909" s="57" t="str">
        <f t="shared" si="558"/>
        <v>557.849246791092-15.0460897988568i</v>
      </c>
      <c r="I1909" s="57" t="str">
        <f t="shared" si="559"/>
        <v>-5.55641908885367-637.564151811338i</v>
      </c>
      <c r="K1909" s="57" t="str">
        <f t="shared" si="560"/>
        <v>0.00895647943481577-0.0010637115128661i</v>
      </c>
      <c r="L1909" s="57" t="str">
        <f t="shared" si="561"/>
        <v>0.00075-0.561819785459223i</v>
      </c>
      <c r="M1909" s="57" t="str">
        <f t="shared" si="562"/>
        <v>0.00075-0.0885220250198352i</v>
      </c>
      <c r="N1909" s="57">
        <f t="shared" si="563"/>
        <v>104.56460165652899</v>
      </c>
      <c r="O1909" s="57">
        <f t="shared" si="564"/>
        <v>23.007657533995236</v>
      </c>
      <c r="P1909" s="371">
        <f t="shared" si="565"/>
        <v>23.007657533995236</v>
      </c>
      <c r="Q1909" s="371">
        <f t="shared" si="566"/>
        <v>-75.435398343471007</v>
      </c>
      <c r="R1909" s="12">
        <f t="shared" si="567"/>
        <v>104.56460165652899</v>
      </c>
      <c r="S1909" s="57">
        <f t="shared" si="568"/>
        <v>1.1803528700474419</v>
      </c>
      <c r="T1909" s="12">
        <f t="shared" si="551"/>
        <v>23.007657533995236</v>
      </c>
    </row>
    <row r="1910" spans="1:20" x14ac:dyDescent="0.3">
      <c r="A1910" s="57">
        <f t="shared" si="552"/>
        <v>7444.5580384487457</v>
      </c>
      <c r="B1910" s="12">
        <f t="shared" si="569"/>
        <v>1184.8382109536221</v>
      </c>
      <c r="C1910" s="57" t="str">
        <f t="shared" si="553"/>
        <v>3.55488411109453-13.6347462751028i</v>
      </c>
      <c r="D1910" s="57" t="str">
        <f t="shared" si="554"/>
        <v>3.47079651508627-8.9663915997684i</v>
      </c>
      <c r="E1910" s="57" t="str">
        <f t="shared" si="555"/>
        <v>162.493017968907+0.710448370782445i</v>
      </c>
      <c r="F1910" s="57" t="str">
        <f t="shared" si="556"/>
        <v>3.07956031120374-168.083664758244i</v>
      </c>
      <c r="G1910" s="57" t="str">
        <f t="shared" si="557"/>
        <v>0.999993743179762-0.00250135585028695i</v>
      </c>
      <c r="H1910" s="57" t="str">
        <f t="shared" si="558"/>
        <v>557.908386884024-15.114529610064i</v>
      </c>
      <c r="I1910" s="57" t="str">
        <f t="shared" si="559"/>
        <v>-5.56801182289008-635.220716076905i</v>
      </c>
      <c r="K1910" s="57" t="str">
        <f t="shared" si="560"/>
        <v>0.00895547205252831-0.00106762577326477i</v>
      </c>
      <c r="L1910" s="57" t="str">
        <f t="shared" si="561"/>
        <v>0.00075-0.559692952240707i</v>
      </c>
      <c r="M1910" s="57" t="str">
        <f t="shared" si="562"/>
        <v>0.00075-0.0881869147438091i</v>
      </c>
      <c r="N1910" s="57">
        <f t="shared" si="563"/>
        <v>104.61298034909201</v>
      </c>
      <c r="O1910" s="57">
        <f t="shared" si="564"/>
        <v>22.978556888954312</v>
      </c>
      <c r="P1910" s="371">
        <f t="shared" si="565"/>
        <v>22.978556888954312</v>
      </c>
      <c r="Q1910" s="371">
        <f t="shared" si="566"/>
        <v>-75.387019650907988</v>
      </c>
      <c r="R1910" s="12">
        <f t="shared" si="567"/>
        <v>104.61298034909201</v>
      </c>
      <c r="S1910" s="57">
        <f t="shared" si="568"/>
        <v>1.1848382109536222</v>
      </c>
      <c r="T1910" s="12">
        <f t="shared" si="551"/>
        <v>22.978556888954312</v>
      </c>
    </row>
    <row r="1911" spans="1:20" x14ac:dyDescent="0.3">
      <c r="A1911" s="57">
        <f t="shared" si="552"/>
        <v>7472.8473589948517</v>
      </c>
      <c r="B1911" s="12">
        <f t="shared" si="569"/>
        <v>1189.340596155246</v>
      </c>
      <c r="C1911" s="57" t="str">
        <f t="shared" si="553"/>
        <v>3.55450394537918-13.5861772815434i</v>
      </c>
      <c r="D1911" s="57" t="str">
        <f t="shared" si="554"/>
        <v>3.47079623473895-8.93253404587483i</v>
      </c>
      <c r="E1911" s="57" t="str">
        <f t="shared" si="555"/>
        <v>162.493200847709+0.713173466570118i</v>
      </c>
      <c r="F1911" s="57" t="str">
        <f t="shared" si="556"/>
        <v>3.07956016448678-167.447423204675i</v>
      </c>
      <c r="G1911" s="57" t="str">
        <f t="shared" si="557"/>
        <v>0.999993695537881-0.00251086088289515i</v>
      </c>
      <c r="H1911" s="57" t="str">
        <f t="shared" si="558"/>
        <v>557.967967264575-15.1833600621552i</v>
      </c>
      <c r="I1911" s="57" t="str">
        <f t="shared" si="559"/>
        <v>-5.5796949335613-632.886410491705i</v>
      </c>
      <c r="K1911" s="57" t="str">
        <f t="shared" si="560"/>
        <v>0.0089544572436463-0.00107155347598396i</v>
      </c>
      <c r="L1911" s="57" t="str">
        <f t="shared" si="561"/>
        <v>0.00075-0.557574170393214i</v>
      </c>
      <c r="M1911" s="57" t="str">
        <f t="shared" si="562"/>
        <v>0.00075-0.0878530730661572i</v>
      </c>
      <c r="N1911" s="57">
        <f t="shared" si="563"/>
        <v>104.66147204197004</v>
      </c>
      <c r="O1911" s="57">
        <f t="shared" si="564"/>
        <v>22.949481169051644</v>
      </c>
      <c r="P1911" s="371">
        <f t="shared" si="565"/>
        <v>22.949481169051644</v>
      </c>
      <c r="Q1911" s="371">
        <f t="shared" si="566"/>
        <v>-75.338527958029957</v>
      </c>
      <c r="R1911" s="12">
        <f t="shared" si="567"/>
        <v>104.66147204197004</v>
      </c>
      <c r="S1911" s="57">
        <f t="shared" si="568"/>
        <v>1.1893405961552459</v>
      </c>
      <c r="T1911" s="12">
        <f t="shared" si="551"/>
        <v>22.949481169051644</v>
      </c>
    </row>
    <row r="1912" spans="1:20" x14ac:dyDescent="0.3">
      <c r="A1912" s="57">
        <f t="shared" si="552"/>
        <v>7501.2441789590321</v>
      </c>
      <c r="B1912" s="12">
        <f t="shared" si="569"/>
        <v>1193.860090420636</v>
      </c>
      <c r="C1912" s="57" t="str">
        <f t="shared" si="553"/>
        <v>3.55412097992021-13.5378029967115i</v>
      </c>
      <c r="D1912" s="57" t="str">
        <f t="shared" si="554"/>
        <v>3.47079595225696-8.89880498946841i</v>
      </c>
      <c r="E1912" s="57" t="str">
        <f t="shared" si="555"/>
        <v>162.493385180421+0.715909200245551i</v>
      </c>
      <c r="F1912" s="57" t="str">
        <f t="shared" si="556"/>
        <v>3.07956001665266-166.813590438499i</v>
      </c>
      <c r="G1912" s="57" t="str">
        <f t="shared" si="557"/>
        <v>0.999993647533237-0.00252040203325839i</v>
      </c>
      <c r="H1912" s="57" t="str">
        <f t="shared" si="558"/>
        <v>558.027991121803-15.2525841647175i</v>
      </c>
      <c r="I1912" s="57" t="str">
        <f t="shared" si="559"/>
        <v>-5.5914691404501-630.561201377004i</v>
      </c>
      <c r="K1912" s="57" t="str">
        <f t="shared" si="560"/>
        <v>0.00895343495526156-0.00107549465630284i</v>
      </c>
      <c r="L1912" s="57" t="str">
        <f t="shared" si="561"/>
        <v>0.00075-0.55546340943735i</v>
      </c>
      <c r="M1912" s="57" t="str">
        <f t="shared" si="562"/>
        <v>0.00075-0.0875204951844566i</v>
      </c>
      <c r="N1912" s="57">
        <f t="shared" si="563"/>
        <v>104.71007650430651</v>
      </c>
      <c r="O1912" s="57">
        <f t="shared" si="564"/>
        <v>22.920430506750201</v>
      </c>
      <c r="P1912" s="371">
        <f t="shared" si="565"/>
        <v>22.920430506750201</v>
      </c>
      <c r="Q1912" s="371">
        <f t="shared" si="566"/>
        <v>-75.289923495693486</v>
      </c>
      <c r="R1912" s="12">
        <f t="shared" si="567"/>
        <v>104.71007650430651</v>
      </c>
      <c r="S1912" s="57">
        <f t="shared" si="568"/>
        <v>1.193860090420636</v>
      </c>
      <c r="T1912" s="12">
        <f t="shared" si="551"/>
        <v>22.920430506750201</v>
      </c>
    </row>
    <row r="1913" spans="1:20" x14ac:dyDescent="0.3">
      <c r="A1913" s="57">
        <f t="shared" si="552"/>
        <v>7529.7489068390769</v>
      </c>
      <c r="B1913" s="12">
        <f t="shared" si="569"/>
        <v>1198.3967587642344</v>
      </c>
      <c r="C1913" s="57" t="str">
        <f t="shared" si="553"/>
        <v>3.55373519481546-13.4896227166167i</v>
      </c>
      <c r="D1913" s="57" t="str">
        <f t="shared" si="554"/>
        <v>3.47079566762409-8.86520394534518i</v>
      </c>
      <c r="E1913" s="57" t="str">
        <f t="shared" si="555"/>
        <v>162.493570979029+0.71865561531472i</v>
      </c>
      <c r="F1913" s="57" t="str">
        <f t="shared" si="556"/>
        <v>3.07955986769288-166.182157341819i</v>
      </c>
      <c r="G1913" s="57" t="str">
        <f t="shared" si="557"/>
        <v>0.99999359916307-0.00252997943860845i</v>
      </c>
      <c r="H1913" s="57" t="str">
        <f t="shared" si="558"/>
        <v>558.088461666317-15.322204956799i</v>
      </c>
      <c r="I1913" s="57" t="str">
        <f t="shared" si="559"/>
        <v>-5.60333516908277-628.24505518359i</v>
      </c>
      <c r="K1913" s="57" t="str">
        <f t="shared" si="560"/>
        <v>0.00895240513411663-0.00107944934946463i</v>
      </c>
      <c r="L1913" s="57" t="str">
        <f t="shared" si="561"/>
        <v>0.00075-0.553360639009116i</v>
      </c>
      <c r="M1913" s="57" t="str">
        <f t="shared" si="562"/>
        <v>0.00075-0.0871891763144615i</v>
      </c>
      <c r="N1913" s="57">
        <f t="shared" si="563"/>
        <v>104.75879349922448</v>
      </c>
      <c r="O1913" s="57">
        <f t="shared" si="564"/>
        <v>22.891405034824587</v>
      </c>
      <c r="P1913" s="371">
        <f t="shared" si="565"/>
        <v>22.891405034824587</v>
      </c>
      <c r="Q1913" s="371">
        <f t="shared" si="566"/>
        <v>-75.241206500775519</v>
      </c>
      <c r="R1913" s="12">
        <f t="shared" si="567"/>
        <v>104.75879349922448</v>
      </c>
      <c r="S1913" s="57">
        <f t="shared" si="568"/>
        <v>1.1983967587642343</v>
      </c>
      <c r="T1913" s="12">
        <f t="shared" si="551"/>
        <v>22.891405034824587</v>
      </c>
    </row>
    <row r="1914" spans="1:20" x14ac:dyDescent="0.3">
      <c r="A1914" s="57">
        <f t="shared" si="552"/>
        <v>7558.3619526850644</v>
      </c>
      <c r="B1914" s="12">
        <f t="shared" si="569"/>
        <v>1202.9506664475384</v>
      </c>
      <c r="C1914" s="57" t="str">
        <f t="shared" si="553"/>
        <v>3.55334657003187-13.4416357399716i</v>
      </c>
      <c r="D1914" s="57" t="str">
        <f t="shared" si="554"/>
        <v>3.47079538082394-8.83173043014271i</v>
      </c>
      <c r="E1914" s="57" t="str">
        <f t="shared" si="555"/>
        <v>162.493758255623+0.721412755481479i</v>
      </c>
      <c r="F1914" s="57" t="str">
        <f t="shared" si="556"/>
        <v>3.07955971759888-165.553114831259i</v>
      </c>
      <c r="G1914" s="57" t="str">
        <f t="shared" si="557"/>
        <v>0.999993550424595-0.00253959323669846i</v>
      </c>
      <c r="H1914" s="57" t="str">
        <f t="shared" si="558"/>
        <v>558.149382130383-15.3922255072288i</v>
      </c>
      <c r="I1914" s="57" t="str">
        <f t="shared" si="559"/>
        <v>-5.61529375097185-625.937938491255i</v>
      </c>
      <c r="K1914" s="57" t="str">
        <f t="shared" si="560"/>
        <v>0.00895136772660307-0.00108341759067488i</v>
      </c>
      <c r="L1914" s="57" t="str">
        <f t="shared" si="561"/>
        <v>0.00075-0.551265828859449i</v>
      </c>
      <c r="M1914" s="57" t="str">
        <f t="shared" si="562"/>
        <v>0.00075-0.0868591116900394i</v>
      </c>
      <c r="N1914" s="57">
        <f t="shared" si="563"/>
        <v>104.80762278377955</v>
      </c>
      <c r="O1914" s="57">
        <f t="shared" si="564"/>
        <v>22.862404886355709</v>
      </c>
      <c r="P1914" s="371">
        <f t="shared" si="565"/>
        <v>22.862404886355709</v>
      </c>
      <c r="Q1914" s="371">
        <f t="shared" si="566"/>
        <v>-75.19237721622045</v>
      </c>
      <c r="R1914" s="12">
        <f t="shared" si="567"/>
        <v>104.80762278377955</v>
      </c>
      <c r="S1914" s="57">
        <f t="shared" si="568"/>
        <v>1.2029506664475385</v>
      </c>
      <c r="T1914" s="12">
        <f t="shared" si="551"/>
        <v>22.862404886355709</v>
      </c>
    </row>
    <row r="1915" spans="1:20" x14ac:dyDescent="0.3">
      <c r="A1915" s="57">
        <f t="shared" si="552"/>
        <v>7587.0837281052673</v>
      </c>
      <c r="B1915" s="12">
        <f t="shared" si="569"/>
        <v>1207.521878980039</v>
      </c>
      <c r="C1915" s="57" t="str">
        <f t="shared" si="553"/>
        <v>3.55295508540512-13.3938413681811i</v>
      </c>
      <c r="D1915" s="57" t="str">
        <f t="shared" si="554"/>
        <v>3.47079509184003-8.79838396233304i</v>
      </c>
      <c r="E1915" s="57" t="str">
        <f t="shared" si="555"/>
        <v>162.493947022399+0.724180664648464i</v>
      </c>
      <c r="F1915" s="57" t="str">
        <f t="shared" si="556"/>
        <v>3.079559566362-164.92645385783i</v>
      </c>
      <c r="G1915" s="57" t="str">
        <f t="shared" si="557"/>
        <v>0.999993501315009-0.00254924356580481i</v>
      </c>
      <c r="H1915" s="57" t="str">
        <f t="shared" si="558"/>
        <v>558.210755768052-15.46264891496i</v>
      </c>
      <c r="I1915" s="57" t="str">
        <f t="shared" si="559"/>
        <v>-5.62734562368018-623.639818008304i</v>
      </c>
      <c r="K1915" s="57" t="str">
        <f t="shared" si="560"/>
        <v>0.00895032267875941-0.00108739941509941i</v>
      </c>
      <c r="L1915" s="57" t="str">
        <f t="shared" si="561"/>
        <v>0.00075-0.549178948853807i</v>
      </c>
      <c r="M1915" s="57" t="str">
        <f t="shared" si="562"/>
        <v>0.00075-0.0865302965631i</v>
      </c>
      <c r="N1915" s="57">
        <f t="shared" si="563"/>
        <v>104.85656410891475</v>
      </c>
      <c r="O1915" s="57">
        <f t="shared" si="564"/>
        <v>22.833430194726052</v>
      </c>
      <c r="P1915" s="371">
        <f t="shared" si="565"/>
        <v>22.833430194726052</v>
      </c>
      <c r="Q1915" s="371">
        <f t="shared" si="566"/>
        <v>-75.143435891085247</v>
      </c>
      <c r="R1915" s="12">
        <f t="shared" si="567"/>
        <v>104.85656410891475</v>
      </c>
      <c r="S1915" s="57">
        <f t="shared" si="568"/>
        <v>1.207521878980039</v>
      </c>
      <c r="T1915" s="12">
        <f t="shared" si="551"/>
        <v>22.833430194726052</v>
      </c>
    </row>
    <row r="1916" spans="1:20" x14ac:dyDescent="0.3">
      <c r="A1916" s="57">
        <f t="shared" si="552"/>
        <v>7615.9146462720682</v>
      </c>
      <c r="B1916" s="12">
        <f t="shared" si="569"/>
        <v>1212.1104621201632</v>
      </c>
      <c r="C1916" s="57" t="str">
        <f t="shared" si="553"/>
        <v>3.55256072063861-13.346238905331i</v>
      </c>
      <c r="D1916" s="57" t="str">
        <f t="shared" si="554"/>
        <v>3.4707948006557-8.76516406221589i</v>
      </c>
      <c r="E1916" s="57" t="str">
        <f t="shared" si="555"/>
        <v>162.494137291658+0.72695938691827i</v>
      </c>
      <c r="F1916" s="57" t="str">
        <f t="shared" si="556"/>
        <v>3.07955941397354-164.302165406803i</v>
      </c>
      <c r="G1916" s="57" t="str">
        <f t="shared" si="557"/>
        <v>0.999993451831486-0.00255893056472914i</v>
      </c>
      <c r="H1916" s="57" t="str">
        <f t="shared" si="558"/>
        <v>558.272585855283-15.5334783094019i</v>
      </c>
      <c r="I1916" s="57" t="str">
        <f t="shared" si="559"/>
        <v>-5.63949153086897-621.350660571064i</v>
      </c>
      <c r="K1916" s="57" t="str">
        <f t="shared" si="560"/>
        <v>0.00894926993626913-0.00109139485786241i</v>
      </c>
      <c r="L1916" s="57" t="str">
        <f t="shared" si="561"/>
        <v>0.00075-0.547099968971712i</v>
      </c>
      <c r="M1916" s="57" t="str">
        <f t="shared" si="562"/>
        <v>0.00075-0.0862027262035264i</v>
      </c>
      <c r="N1916" s="57">
        <f t="shared" si="563"/>
        <v>104.90561721941359</v>
      </c>
      <c r="O1916" s="57">
        <f t="shared" si="564"/>
        <v>22.804481093614232</v>
      </c>
      <c r="P1916" s="371">
        <f t="shared" si="565"/>
        <v>22.804481093614232</v>
      </c>
      <c r="Q1916" s="371">
        <f t="shared" si="566"/>
        <v>-75.094382780586415</v>
      </c>
      <c r="R1916" s="12">
        <f t="shared" si="567"/>
        <v>104.90561721941359</v>
      </c>
      <c r="S1916" s="57">
        <f t="shared" si="568"/>
        <v>1.2121104621201633</v>
      </c>
      <c r="T1916" s="12">
        <f t="shared" si="551"/>
        <v>22.804481093614232</v>
      </c>
    </row>
    <row r="1917" spans="1:20" x14ac:dyDescent="0.3">
      <c r="A1917" s="57">
        <f t="shared" si="552"/>
        <v>7644.8551219279016</v>
      </c>
      <c r="B1917" s="12">
        <f t="shared" si="569"/>
        <v>1216.7164818762199</v>
      </c>
      <c r="C1917" s="57" t="str">
        <f t="shared" si="553"/>
        <v>3.55216345530317-13.2988276581779i</v>
      </c>
      <c r="D1917" s="57" t="str">
        <f t="shared" si="554"/>
        <v>3.47079450725422-8.7320702519117i</v>
      </c>
      <c r="E1917" s="57" t="str">
        <f t="shared" si="555"/>
        <v>162.494329075814+0.729748966594511i</v>
      </c>
      <c r="F1917" s="57" t="str">
        <f t="shared" si="556"/>
        <v>3.07955926042475-163.68024049758i</v>
      </c>
      <c r="G1917" s="57" t="str">
        <f t="shared" si="557"/>
        <v>0.999993401971179-0.00256865437280037i</v>
      </c>
      <c r="H1917" s="57" t="str">
        <f t="shared" si="558"/>
        <v>558.334875690046-15.6047168507608i</v>
      </c>
      <c r="I1917" s="57" t="str">
        <f t="shared" si="559"/>
        <v>-5.65173222235223-619.070433143385i</v>
      </c>
      <c r="K1917" s="57" t="str">
        <f t="shared" si="560"/>
        <v>0.00894820944445905-0.00109540395404453i</v>
      </c>
      <c r="L1917" s="57" t="str">
        <f t="shared" si="561"/>
        <v>0.00075-0.545028859306348i</v>
      </c>
      <c r="M1917" s="57" t="str">
        <f t="shared" si="562"/>
        <v>0.00075-0.0858763958991095i</v>
      </c>
      <c r="N1917" s="57">
        <f t="shared" si="563"/>
        <v>104.9547818538546</v>
      </c>
      <c r="O1917" s="57">
        <f t="shared" si="564"/>
        <v>22.775557716990402</v>
      </c>
      <c r="P1917" s="371">
        <f t="shared" si="565"/>
        <v>22.775557716990402</v>
      </c>
      <c r="Q1917" s="371">
        <f t="shared" si="566"/>
        <v>-75.045218146145402</v>
      </c>
      <c r="R1917" s="12">
        <f t="shared" si="567"/>
        <v>104.9547818538546</v>
      </c>
      <c r="S1917" s="57">
        <f t="shared" si="568"/>
        <v>1.2167164818762199</v>
      </c>
      <c r="T1917" s="12">
        <f t="shared" si="551"/>
        <v>22.775557716990402</v>
      </c>
    </row>
    <row r="1918" spans="1:20" x14ac:dyDescent="0.3">
      <c r="A1918" s="57">
        <f t="shared" si="552"/>
        <v>7673.9055713912276</v>
      </c>
      <c r="B1918" s="12">
        <f t="shared" si="569"/>
        <v>1221.3400045073495</v>
      </c>
      <c r="C1918" s="57" t="str">
        <f t="shared" si="553"/>
        <v>3.55176326883602-13.2516069361375i</v>
      </c>
      <c r="D1918" s="57" t="str">
        <f t="shared" si="554"/>
        <v>3.4707942116187-8.69910205535468i</v>
      </c>
      <c r="E1918" s="57" t="str">
        <f t="shared" si="555"/>
        <v>162.494522387385+0.732549448182909i</v>
      </c>
      <c r="F1918" s="57" t="str">
        <f t="shared" si="556"/>
        <v>3.07955910570681-163.060670183562i</v>
      </c>
      <c r="G1918" s="57" t="str">
        <f t="shared" si="557"/>
        <v>0.999993351731219-0.00257841512987667i</v>
      </c>
      <c r="H1918" s="57" t="str">
        <f t="shared" si="558"/>
        <v>558.397628592433-15.6763677303772i</v>
      </c>
      <c r="I1918" s="57" t="str">
        <f t="shared" si="559"/>
        <v>-5.66406845414255-616.799102816119i</v>
      </c>
      <c r="K1918" s="57" t="str">
        <f t="shared" si="560"/>
        <v>0.00894714114829746-0.00109942673868095i</v>
      </c>
      <c r="L1918" s="57" t="str">
        <f t="shared" si="561"/>
        <v>0.00075-0.542965590064107i</v>
      </c>
      <c r="M1918" s="57" t="str">
        <f t="shared" si="562"/>
        <v>0.00075-0.085551300955479i</v>
      </c>
      <c r="N1918" s="57">
        <f t="shared" si="563"/>
        <v>105.00405774456475</v>
      </c>
      <c r="O1918" s="57">
        <f t="shared" si="564"/>
        <v>22.746660199110458</v>
      </c>
      <c r="P1918" s="371">
        <f t="shared" si="565"/>
        <v>22.746660199110458</v>
      </c>
      <c r="Q1918" s="371">
        <f t="shared" si="566"/>
        <v>-74.995942255435253</v>
      </c>
      <c r="R1918" s="12">
        <f t="shared" si="567"/>
        <v>105.00405774456475</v>
      </c>
      <c r="S1918" s="57">
        <f t="shared" si="568"/>
        <v>1.2213400045073495</v>
      </c>
      <c r="T1918" s="12">
        <f t="shared" si="551"/>
        <v>22.746660199110458</v>
      </c>
    </row>
    <row r="1919" spans="1:20" x14ac:dyDescent="0.3">
      <c r="A1919" s="57">
        <f t="shared" si="552"/>
        <v>7703.0664125625144</v>
      </c>
      <c r="B1919" s="12">
        <f t="shared" si="569"/>
        <v>1225.9810965244774</v>
      </c>
      <c r="C1919" s="57" t="str">
        <f t="shared" si="553"/>
        <v>3.55136014054012-13.2045760512737i</v>
      </c>
      <c r="D1919" s="57" t="str">
        <f t="shared" si="554"/>
        <v>3.47079391373214-8.66625899828614i</v>
      </c>
      <c r="E1919" s="57" t="str">
        <f t="shared" si="555"/>
        <v>162.494717238997+0.73536087639238i</v>
      </c>
      <c r="F1919" s="57" t="str">
        <f t="shared" si="556"/>
        <v>3.07955894981077-162.443445552022i</v>
      </c>
      <c r="G1919" s="57" t="str">
        <f t="shared" si="557"/>
        <v>0.999993301108714-0.00258821297634751i</v>
      </c>
      <c r="H1919" s="57" t="str">
        <f t="shared" si="558"/>
        <v>558.460847904805-15.7484341710888i</v>
      </c>
      <c r="I1919" s="57" t="str">
        <f t="shared" si="559"/>
        <v>-5.6765009885214-614.536636806666i</v>
      </c>
      <c r="K1919" s="57" t="str">
        <f t="shared" si="560"/>
        <v>0.00894606499239173-0.0011034632467592i</v>
      </c>
      <c r="L1919" s="57" t="str">
        <f t="shared" si="561"/>
        <v>0.00075-0.540910131564163i</v>
      </c>
      <c r="M1919" s="57" t="str">
        <f t="shared" si="562"/>
        <v>0.00075-0.0852274366960341i</v>
      </c>
      <c r="N1919" s="57">
        <f t="shared" si="563"/>
        <v>105.05344461757367</v>
      </c>
      <c r="O1919" s="57">
        <f t="shared" si="564"/>
        <v>22.717788674510636</v>
      </c>
      <c r="P1919" s="371">
        <f t="shared" si="565"/>
        <v>22.717788674510636</v>
      </c>
      <c r="Q1919" s="371">
        <f t="shared" si="566"/>
        <v>-74.946555382426325</v>
      </c>
      <c r="R1919" s="12">
        <f t="shared" si="567"/>
        <v>105.05344461757367</v>
      </c>
      <c r="S1919" s="57">
        <f t="shared" si="568"/>
        <v>1.2259810965244773</v>
      </c>
      <c r="T1919" s="12">
        <f t="shared" si="551"/>
        <v>22.717788674510636</v>
      </c>
    </row>
    <row r="1920" spans="1:20" x14ac:dyDescent="0.3">
      <c r="A1920" s="57">
        <f t="shared" si="552"/>
        <v>7732.3380649302517</v>
      </c>
      <c r="B1920" s="12">
        <f t="shared" si="569"/>
        <v>1230.6398246912704</v>
      </c>
      <c r="C1920" s="57" t="str">
        <f t="shared" si="553"/>
        <v>3.55095404958364-13.1577343182889i</v>
      </c>
      <c r="D1920" s="57" t="str">
        <f t="shared" si="554"/>
        <v>3.47079361357738-8.63354060824745i</v>
      </c>
      <c r="E1920" s="57" t="str">
        <f t="shared" si="555"/>
        <v>162.494913643394+0.738183296136159i</v>
      </c>
      <c r="F1920" s="57" t="str">
        <f t="shared" si="556"/>
        <v>3.0795587927277-161.828557723977i</v>
      </c>
      <c r="G1920" s="57" t="str">
        <f t="shared" si="557"/>
        <v>0.999993250100752-0.0025980480531356i</v>
      </c>
      <c r="H1920" s="57" t="str">
        <f t="shared" si="558"/>
        <v>558.524536991872-15.8209194275666i</v>
      </c>
      <c r="I1920" s="57" t="str">
        <f t="shared" si="559"/>
        <v>-5.68903059407598-612.283002458448i</v>
      </c>
      <c r="K1920" s="57" t="str">
        <f t="shared" si="560"/>
        <v>0.00894498092098709-0.00110751351321739i</v>
      </c>
      <c r="L1920" s="57" t="str">
        <f t="shared" si="561"/>
        <v>0.00075-0.538862454238057i</v>
      </c>
      <c r="M1920" s="57" t="str">
        <f t="shared" si="562"/>
        <v>0.00075-0.0849047984618785i</v>
      </c>
      <c r="N1920" s="57">
        <f t="shared" si="563"/>
        <v>105.10294219256699</v>
      </c>
      <c r="O1920" s="57">
        <f t="shared" si="564"/>
        <v>22.68894327800281</v>
      </c>
      <c r="P1920" s="371">
        <f t="shared" si="565"/>
        <v>22.68894327800281</v>
      </c>
      <c r="Q1920" s="371">
        <f t="shared" si="566"/>
        <v>-74.897057807433015</v>
      </c>
      <c r="R1920" s="12">
        <f t="shared" si="567"/>
        <v>105.10294219256699</v>
      </c>
      <c r="S1920" s="57">
        <f t="shared" si="568"/>
        <v>1.2306398246912704</v>
      </c>
      <c r="T1920" s="12">
        <f t="shared" si="551"/>
        <v>22.68894327800281</v>
      </c>
    </row>
    <row r="1921" spans="1:20" x14ac:dyDescent="0.3">
      <c r="A1921" s="57">
        <f t="shared" si="552"/>
        <v>7761.7209495769876</v>
      </c>
      <c r="B1921" s="12">
        <f t="shared" si="569"/>
        <v>1235.3162560250973</v>
      </c>
      <c r="C1921" s="57" t="str">
        <f t="shared" si="553"/>
        <v>3.55054497499915-13.1110810545113i</v>
      </c>
      <c r="D1921" s="57" t="str">
        <f t="shared" si="554"/>
        <v>3.47079331113717-8.60094641457344i</v>
      </c>
      <c r="E1921" s="57" t="str">
        <f t="shared" si="555"/>
        <v>162.495111613425+0.741016752532927i</v>
      </c>
      <c r="F1921" s="57" t="str">
        <f t="shared" si="556"/>
        <v>3.07955863444854-161.215997854057i</v>
      </c>
      <c r="G1921" s="57" t="str">
        <f t="shared" si="557"/>
        <v>0.999993198704399-0.002607920501699i</v>
      </c>
      <c r="H1921" s="57" t="str">
        <f t="shared" si="558"/>
        <v>558.588699240844-15.8938267866894i</v>
      </c>
      <c r="I1921" s="57" t="str">
        <f t="shared" si="559"/>
        <v>-5.70165804577359-610.038167240435i</v>
      </c>
      <c r="K1921" s="57" t="str">
        <f t="shared" si="560"/>
        <v>0.00894388887796408-0.00111157757294187i</v>
      </c>
      <c r="L1921" s="57" t="str">
        <f t="shared" si="561"/>
        <v>0.00075-0.536822528629265i</v>
      </c>
      <c r="M1921" s="57" t="str">
        <f t="shared" si="562"/>
        <v>0.00075-0.0845833816117539i</v>
      </c>
      <c r="N1921" s="57">
        <f t="shared" si="563"/>
        <v>105.15255018284201</v>
      </c>
      <c r="O1921" s="57">
        <f t="shared" si="564"/>
        <v>22.660124144667762</v>
      </c>
      <c r="P1921" s="371">
        <f t="shared" si="565"/>
        <v>22.660124144667762</v>
      </c>
      <c r="Q1921" s="371">
        <f t="shared" si="566"/>
        <v>-74.847449817157994</v>
      </c>
      <c r="R1921" s="12">
        <f t="shared" si="567"/>
        <v>105.15255018284201</v>
      </c>
      <c r="S1921" s="57">
        <f t="shared" si="568"/>
        <v>1.2353162560250974</v>
      </c>
      <c r="T1921" s="12">
        <f t="shared" si="551"/>
        <v>22.660124144667762</v>
      </c>
    </row>
    <row r="1922" spans="1:20" x14ac:dyDescent="0.3">
      <c r="A1922" s="57">
        <f t="shared" si="552"/>
        <v>7791.2154891853806</v>
      </c>
      <c r="B1922" s="12">
        <f t="shared" si="569"/>
        <v>1240.0104577979928</v>
      </c>
      <c r="C1922" s="57" t="str">
        <f t="shared" si="553"/>
        <v>3.5501328956829-13.0646155798862i</v>
      </c>
      <c r="D1922" s="57" t="str">
        <f t="shared" si="554"/>
        <v>3.47079300639411-8.56847594838552i</v>
      </c>
      <c r="E1922" s="57" t="str">
        <f t="shared" si="555"/>
        <v>162.495311162055+0.743861290907891i</v>
      </c>
      <c r="F1922" s="57" t="str">
        <f t="shared" si="556"/>
        <v>3.07955847496419-160.605757130385i</v>
      </c>
      <c r="G1922" s="57" t="str">
        <f t="shared" si="557"/>
        <v>0.999993146916697-0.0026178304640331i</v>
      </c>
      <c r="H1922" s="57" t="str">
        <f t="shared" si="558"/>
        <v>558.653338061511-15.9671595678846i</v>
      </c>
      <c r="I1922" s="57" t="str">
        <f t="shared" si="559"/>
        <v>-5.71438412499652-607.802098746646i</v>
      </c>
      <c r="K1922" s="57" t="str">
        <f t="shared" si="560"/>
        <v>0.00894278880683726-0.00111565546076545i</v>
      </c>
      <c r="L1922" s="57" t="str">
        <f t="shared" si="561"/>
        <v>0.00075-0.534790325392774i</v>
      </c>
      <c r="M1922" s="57" t="str">
        <f t="shared" si="562"/>
        <v>0.00075-0.0842631815219704i</v>
      </c>
      <c r="N1922" s="57">
        <f t="shared" si="563"/>
        <v>105.20226829525947</v>
      </c>
      <c r="O1922" s="57">
        <f t="shared" si="564"/>
        <v>22.631331409850812</v>
      </c>
      <c r="P1922" s="371">
        <f t="shared" si="565"/>
        <v>22.631331409850812</v>
      </c>
      <c r="Q1922" s="371">
        <f t="shared" si="566"/>
        <v>-74.797731704740528</v>
      </c>
      <c r="R1922" s="12">
        <f t="shared" si="567"/>
        <v>105.20226829525947</v>
      </c>
      <c r="S1922" s="57">
        <f t="shared" si="568"/>
        <v>1.2400104577979927</v>
      </c>
      <c r="T1922" s="12">
        <f t="shared" si="551"/>
        <v>22.631331409850812</v>
      </c>
    </row>
    <row r="1923" spans="1:20" x14ac:dyDescent="0.3">
      <c r="A1923" s="57">
        <f t="shared" si="552"/>
        <v>7820.8221080442854</v>
      </c>
      <c r="B1923" s="12">
        <f t="shared" si="569"/>
        <v>1244.7224975376253</v>
      </c>
      <c r="C1923" s="57" t="str">
        <f t="shared" si="553"/>
        <v>3.54971779039408-13.0183372169633i</v>
      </c>
      <c r="D1923" s="57" t="str">
        <f t="shared" si="554"/>
        <v>3.47079269933063-8.53612874258493i</v>
      </c>
      <c r="E1923" s="57" t="str">
        <f t="shared" si="555"/>
        <v>162.495512302364+0.746716956793927i</v>
      </c>
      <c r="F1923" s="57" t="str">
        <f t="shared" si="556"/>
        <v>3.07955831426546-159.997826774442i</v>
      </c>
      <c r="G1923" s="57" t="str">
        <f t="shared" si="557"/>
        <v>0.999993094734666-0.00262777808267268i</v>
      </c>
      <c r="H1923" s="57" t="str">
        <f t="shared" si="558"/>
        <v>558.7184568864-16.0409211235112i</v>
      </c>
      <c r="I1923" s="57" t="str">
        <f t="shared" si="559"/>
        <v>-5.72720961961634-605.574764695673i</v>
      </c>
      <c r="K1923" s="57" t="str">
        <f t="shared" si="560"/>
        <v>0.00894168065075265-0.00111974721146506i</v>
      </c>
      <c r="L1923" s="57" t="str">
        <f t="shared" si="561"/>
        <v>0.00075-0.532765815294653i</v>
      </c>
      <c r="M1923" s="57" t="str">
        <f t="shared" si="562"/>
        <v>0.00075-0.0839441935863422i</v>
      </c>
      <c r="N1923" s="57">
        <f t="shared" si="563"/>
        <v>105.25209623019965</v>
      </c>
      <c r="O1923" s="57">
        <f t="shared" si="564"/>
        <v>22.602565209154886</v>
      </c>
      <c r="P1923" s="371">
        <f t="shared" si="565"/>
        <v>22.602565209154886</v>
      </c>
      <c r="Q1923" s="371">
        <f t="shared" si="566"/>
        <v>-74.747903769800345</v>
      </c>
      <c r="R1923" s="12">
        <f t="shared" si="567"/>
        <v>105.25209623019965</v>
      </c>
      <c r="S1923" s="57">
        <f t="shared" si="568"/>
        <v>1.2447224975376252</v>
      </c>
      <c r="T1923" s="12">
        <f t="shared" si="551"/>
        <v>22.602565209154886</v>
      </c>
    </row>
    <row r="1924" spans="1:20" x14ac:dyDescent="0.3">
      <c r="A1924" s="57">
        <f t="shared" si="552"/>
        <v>7850.5412320548548</v>
      </c>
      <c r="B1924" s="12">
        <f t="shared" si="569"/>
        <v>1249.4524430282684</v>
      </c>
      <c r="C1924" s="57" t="str">
        <f t="shared" si="553"/>
        <v>3.5492996377543-12.9722452908874i</v>
      </c>
      <c r="D1924" s="57" t="str">
        <f t="shared" si="554"/>
        <v>3.47079238992911-8.50390433184611i</v>
      </c>
      <c r="E1924" s="57" t="str">
        <f t="shared" si="555"/>
        <v>162.495715047544+0.749583795932731i</v>
      </c>
      <c r="F1924" s="57" t="str">
        <f t="shared" si="556"/>
        <v>3.07955815234312-159.392198040946i</v>
      </c>
      <c r="G1924" s="57" t="str">
        <f t="shared" si="557"/>
        <v>0.999993042155303-0.00263776350069394i</v>
      </c>
      <c r="H1924" s="57" t="str">
        <f t="shared" si="558"/>
        <v>558.784059170858-16.1151148392216i</v>
      </c>
      <c r="I1924" s="57" t="str">
        <f t="shared" si="559"/>
        <v>-5.74013532404319-603.356132930181i</v>
      </c>
      <c r="K1924" s="57" t="str">
        <f t="shared" si="560"/>
        <v>0.00894056435248636-0.00112385285975975i</v>
      </c>
      <c r="L1924" s="57" t="str">
        <f t="shared" si="561"/>
        <v>0.00075-0.530748969211651i</v>
      </c>
      <c r="M1924" s="57" t="str">
        <f t="shared" si="562"/>
        <v>0.00075-0.0836264132161209i</v>
      </c>
      <c r="N1924" s="57">
        <f t="shared" si="563"/>
        <v>105.30203368151579</v>
      </c>
      <c r="O1924" s="57">
        <f t="shared" si="564"/>
        <v>22.57382567843559</v>
      </c>
      <c r="P1924" s="371">
        <f t="shared" si="565"/>
        <v>22.57382567843559</v>
      </c>
      <c r="Q1924" s="371">
        <f t="shared" si="566"/>
        <v>-74.697966318484205</v>
      </c>
      <c r="R1924" s="12">
        <f t="shared" si="567"/>
        <v>105.30203368151579</v>
      </c>
      <c r="S1924" s="57">
        <f t="shared" si="568"/>
        <v>1.2494524430282683</v>
      </c>
      <c r="T1924" s="12">
        <f t="shared" si="551"/>
        <v>22.57382567843559</v>
      </c>
    </row>
    <row r="1925" spans="1:20" x14ac:dyDescent="0.3">
      <c r="A1925" s="57">
        <f t="shared" si="552"/>
        <v>7880.3732887366632</v>
      </c>
      <c r="B1925" s="12">
        <f t="shared" si="569"/>
        <v>1254.2003623117757</v>
      </c>
      <c r="C1925" s="57" t="str">
        <f t="shared" si="553"/>
        <v>3.54887841624669-12.926339129387i</v>
      </c>
      <c r="D1925" s="57" t="str">
        <f t="shared" si="554"/>
        <v>3.47079207817172-8.47180225260987i</v>
      </c>
      <c r="E1925" s="57" t="str">
        <f t="shared" si="555"/>
        <v>162.495919410906+0.752461854275949i</v>
      </c>
      <c r="F1925" s="57" t="str">
        <f t="shared" si="556"/>
        <v>3.07955798918787-158.788862217724i</v>
      </c>
      <c r="G1925" s="57" t="str">
        <f t="shared" si="557"/>
        <v>0.999992989175583-0.0026477868617166i</v>
      </c>
      <c r="H1925" s="57" t="str">
        <f t="shared" si="558"/>
        <v>558.850148393184-16.1897441343331i</v>
      </c>
      <c r="I1925" s="57" t="str">
        <f t="shared" si="559"/>
        <v>-5.75316203928002-601.146171416423i</v>
      </c>
      <c r="K1925" s="57" t="str">
        <f t="shared" si="560"/>
        <v>0.00893943985444244-0.00112797244030854i</v>
      </c>
      <c r="L1925" s="57" t="str">
        <f t="shared" si="561"/>
        <v>0.00075-0.528739758130752i</v>
      </c>
      <c r="M1925" s="57" t="str">
        <f t="shared" si="562"/>
        <v>0.00075-0.0833098358399294i</v>
      </c>
      <c r="N1925" s="57">
        <f t="shared" si="563"/>
        <v>105.35208033648834</v>
      </c>
      <c r="O1925" s="57">
        <f t="shared" si="564"/>
        <v>22.545112953794828</v>
      </c>
      <c r="P1925" s="371">
        <f t="shared" si="565"/>
        <v>22.545112953794828</v>
      </c>
      <c r="Q1925" s="371">
        <f t="shared" si="566"/>
        <v>-74.647919663511658</v>
      </c>
      <c r="R1925" s="12">
        <f t="shared" si="567"/>
        <v>105.35208033648834</v>
      </c>
      <c r="S1925" s="57">
        <f t="shared" si="568"/>
        <v>1.2542003623117757</v>
      </c>
      <c r="T1925" s="12">
        <f t="shared" si="551"/>
        <v>22.545112953794828</v>
      </c>
    </row>
    <row r="1926" spans="1:20" x14ac:dyDescent="0.3">
      <c r="A1926" s="57">
        <f t="shared" si="552"/>
        <v>7910.3187072338633</v>
      </c>
      <c r="B1926" s="12">
        <f t="shared" si="569"/>
        <v>1258.9663236885606</v>
      </c>
      <c r="C1926" s="57" t="str">
        <f t="shared" si="553"/>
        <v>3.54845410421527-12.8806180627635i</v>
      </c>
      <c r="D1926" s="57" t="str">
        <f t="shared" si="554"/>
        <v>3.47079176404053-8.43982204307685i</v>
      </c>
      <c r="E1926" s="57" t="str">
        <f t="shared" si="555"/>
        <v>162.496125405877+0.755351177986335i</v>
      </c>
      <c r="F1926" s="57" t="str">
        <f t="shared" si="556"/>
        <v>3.0795578247903-158.187810625587i</v>
      </c>
      <c r="G1926" s="57" t="str">
        <f t="shared" si="557"/>
        <v>0.999992935792459-0.00265784830990587i</v>
      </c>
      <c r="H1926" s="57" t="str">
        <f t="shared" si="558"/>
        <v>558.916728054749-16.2648124622146i</v>
      </c>
      <c r="I1926" s="57" t="str">
        <f t="shared" si="559"/>
        <v>-5.7662905729896-598.944848243769i</v>
      </c>
      <c r="K1926" s="57" t="str">
        <f t="shared" si="560"/>
        <v>0.00893830709865085-0.00113210598770815i</v>
      </c>
      <c r="L1926" s="57" t="str">
        <f t="shared" si="561"/>
        <v>0.00075-0.526738153148786i</v>
      </c>
      <c r="M1926" s="57" t="str">
        <f t="shared" si="562"/>
        <v>0.00075-0.0829944569036956i</v>
      </c>
      <c r="N1926" s="57">
        <f t="shared" si="563"/>
        <v>105.40223587577975</v>
      </c>
      <c r="O1926" s="57">
        <f t="shared" si="564"/>
        <v>22.516427171574701</v>
      </c>
      <c r="P1926" s="371">
        <f t="shared" si="565"/>
        <v>22.516427171574701</v>
      </c>
      <c r="Q1926" s="371">
        <f t="shared" si="566"/>
        <v>-74.597764124220248</v>
      </c>
      <c r="R1926" s="12">
        <f t="shared" si="567"/>
        <v>105.40223587577975</v>
      </c>
      <c r="S1926" s="57">
        <f t="shared" si="568"/>
        <v>1.2589663236885607</v>
      </c>
      <c r="T1926" s="12">
        <f t="shared" si="551"/>
        <v>22.516427171574701</v>
      </c>
    </row>
    <row r="1927" spans="1:20" x14ac:dyDescent="0.3">
      <c r="A1927" s="57">
        <f t="shared" si="552"/>
        <v>7940.3779183213528</v>
      </c>
      <c r="B1927" s="12">
        <f t="shared" si="569"/>
        <v>1263.7503957185772</v>
      </c>
      <c r="C1927" s="57" t="str">
        <f t="shared" si="553"/>
        <v>3.54802667986424-12.8350814238815i</v>
      </c>
      <c r="D1927" s="57" t="str">
        <f t="shared" si="554"/>
        <v>3.47079144751746-8.40796324320083i</v>
      </c>
      <c r="E1927" s="57" t="str">
        <f t="shared" si="555"/>
        <v>162.496333046002+0.758251813438844i</v>
      </c>
      <c r="F1927" s="57" t="str">
        <f t="shared" si="556"/>
        <v>3.07955765914093-157.589034618207i</v>
      </c>
      <c r="G1927" s="57" t="str">
        <f t="shared" si="557"/>
        <v>0.999992882002857-0.00266794798997462i</v>
      </c>
      <c r="H1927" s="57" t="str">
        <f t="shared" si="558"/>
        <v>558.983801680094-16.3403233106585i</v>
      </c>
      <c r="I1927" s="57" t="str">
        <f t="shared" si="559"/>
        <v>-5.77952173954133-596.752131624208i</v>
      </c>
      <c r="K1927" s="57" t="str">
        <f t="shared" si="560"/>
        <v>0.00893716602676587-0.00113625353649095i</v>
      </c>
      <c r="L1927" s="57" t="str">
        <f t="shared" si="561"/>
        <v>0.00075-0.524744125471995i</v>
      </c>
      <c r="M1927" s="57" t="str">
        <f t="shared" si="562"/>
        <v>0.00075-0.0826802718705871i</v>
      </c>
      <c r="N1927" s="57">
        <f t="shared" si="563"/>
        <v>105.45249997338796</v>
      </c>
      <c r="O1927" s="57">
        <f t="shared" si="564"/>
        <v>22.48776846835198</v>
      </c>
      <c r="P1927" s="371">
        <f t="shared" si="565"/>
        <v>22.48776846835198</v>
      </c>
      <c r="Q1927" s="371">
        <f t="shared" si="566"/>
        <v>-74.547500026612042</v>
      </c>
      <c r="R1927" s="12">
        <f t="shared" si="567"/>
        <v>105.45249997338796</v>
      </c>
      <c r="S1927" s="57">
        <f t="shared" si="568"/>
        <v>1.2637503957185772</v>
      </c>
      <c r="T1927" s="12">
        <f t="shared" si="551"/>
        <v>22.48776846835198</v>
      </c>
    </row>
    <row r="1928" spans="1:20" x14ac:dyDescent="0.3">
      <c r="A1928" s="57">
        <f t="shared" si="552"/>
        <v>7970.5513544109735</v>
      </c>
      <c r="B1928" s="12">
        <f t="shared" si="569"/>
        <v>1268.5526472223078</v>
      </c>
      <c r="C1928" s="57" t="str">
        <f t="shared" si="553"/>
        <v>3.54759612125735-12.7897285481567i</v>
      </c>
      <c r="D1928" s="57" t="str">
        <f t="shared" si="554"/>
        <v>3.47079112858431-8.37622539468207i</v>
      </c>
      <c r="E1928" s="57" t="str">
        <f t="shared" si="555"/>
        <v>162.496542344947+0.761163807221884i</v>
      </c>
      <c r="F1928" s="57" t="str">
        <f t="shared" si="556"/>
        <v>3.07955749223026-156.99252558199i</v>
      </c>
      <c r="G1928" s="57" t="str">
        <f t="shared" si="557"/>
        <v>0.999992827803683-0.00267808604718544i</v>
      </c>
      <c r="H1928" s="57" t="str">
        <f t="shared" si="558"/>
        <v>559.051372817067-16.416280202281i</v>
      </c>
      <c r="I1928" s="57" t="str">
        <f t="shared" si="559"/>
        <v>-5.79285636008312-594.56798989188i</v>
      </c>
      <c r="K1928" s="57" t="str">
        <f t="shared" si="560"/>
        <v>0.00893601658006381-0.00114041512112255i</v>
      </c>
      <c r="L1928" s="57" t="str">
        <f t="shared" si="561"/>
        <v>0.00075-0.522757646415615i</v>
      </c>
      <c r="M1928" s="57" t="str">
        <f t="shared" si="562"/>
        <v>0.00075-0.0823672762209476i</v>
      </c>
      <c r="N1928" s="57">
        <f t="shared" si="563"/>
        <v>105.50287229660292</v>
      </c>
      <c r="O1928" s="57">
        <f t="shared" si="564"/>
        <v>22.459136980930971</v>
      </c>
      <c r="P1928" s="371">
        <f t="shared" si="565"/>
        <v>22.459136980930971</v>
      </c>
      <c r="Q1928" s="371">
        <f t="shared" si="566"/>
        <v>-74.497127703397084</v>
      </c>
      <c r="R1928" s="12">
        <f t="shared" si="567"/>
        <v>105.50287229660292</v>
      </c>
      <c r="S1928" s="57">
        <f t="shared" si="568"/>
        <v>1.2685526472223079</v>
      </c>
      <c r="T1928" s="12">
        <f t="shared" si="551"/>
        <v>22.459136980930971</v>
      </c>
    </row>
    <row r="1929" spans="1:20" x14ac:dyDescent="0.3">
      <c r="A1929" s="57">
        <f t="shared" si="552"/>
        <v>8000.839449557735</v>
      </c>
      <c r="B1929" s="12">
        <f t="shared" si="569"/>
        <v>1273.3731472817526</v>
      </c>
      <c r="C1929" s="57" t="str">
        <f t="shared" si="553"/>
        <v>3.54716240631706-12.7445587735468i</v>
      </c>
      <c r="D1929" s="57" t="str">
        <f t="shared" si="554"/>
        <v>3.47079080722272-8.34460804096078i</v>
      </c>
      <c r="E1929" s="57" t="str">
        <f t="shared" si="555"/>
        <v>162.496753316498+0.76408720613846i</v>
      </c>
      <c r="F1929" s="57" t="str">
        <f t="shared" si="556"/>
        <v>3.07955732404869-156.398274935953i</v>
      </c>
      <c r="G1929" s="57" t="str">
        <f t="shared" si="557"/>
        <v>0.99999277319182-0.00268826262735265i</v>
      </c>
      <c r="H1929" s="57" t="str">
        <f t="shared" si="558"/>
        <v>559.119445036923-16.4926866949046i</v>
      </c>
      <c r="I1929" s="57" t="str">
        <f t="shared" si="559"/>
        <v>-5.80629526259121-592.392391502581i</v>
      </c>
      <c r="K1929" s="57" t="str">
        <f t="shared" si="560"/>
        <v>0.00893485869944139-0.00114459077599969i</v>
      </c>
      <c r="L1929" s="57" t="str">
        <f t="shared" si="561"/>
        <v>0.00075-0.52077868740348i</v>
      </c>
      <c r="M1929" s="57" t="str">
        <f t="shared" si="562"/>
        <v>0.00075-0.0820554654522294i</v>
      </c>
      <c r="N1929" s="57">
        <f t="shared" si="563"/>
        <v>105.553352505959</v>
      </c>
      <c r="O1929" s="57">
        <f t="shared" si="564"/>
        <v>22.430532846338128</v>
      </c>
      <c r="P1929" s="371">
        <f t="shared" si="565"/>
        <v>22.430532846338128</v>
      </c>
      <c r="Q1929" s="371">
        <f t="shared" si="566"/>
        <v>-74.446647494041002</v>
      </c>
      <c r="R1929" s="12">
        <f t="shared" si="567"/>
        <v>105.553352505959</v>
      </c>
      <c r="S1929" s="57">
        <f t="shared" si="568"/>
        <v>1.2733731472817527</v>
      </c>
      <c r="T1929" s="12">
        <f t="shared" si="551"/>
        <v>22.430532846338128</v>
      </c>
    </row>
    <row r="1930" spans="1:20" x14ac:dyDescent="0.3">
      <c r="A1930" s="57">
        <f t="shared" si="552"/>
        <v>8031.2426394660552</v>
      </c>
      <c r="B1930" s="12">
        <f t="shared" si="569"/>
        <v>1278.2119652414233</v>
      </c>
      <c r="C1930" s="57" t="str">
        <f t="shared" si="553"/>
        <v>3.54672551282392-12.6995714405399i</v>
      </c>
      <c r="D1930" s="57" t="str">
        <f t="shared" si="554"/>
        <v>3.4707904834142-8.3131107272105i</v>
      </c>
      <c r="E1930" s="57" t="str">
        <f t="shared" si="555"/>
        <v>162.496965974563+0.767022057207286i</v>
      </c>
      <c r="F1930" s="57" t="str">
        <f t="shared" si="556"/>
        <v>3.07955715458651-155.806274131601i</v>
      </c>
      <c r="G1930" s="57" t="str">
        <f t="shared" si="557"/>
        <v>0.999992718164123-0.00269847787684448i</v>
      </c>
      <c r="H1930" s="57" t="str">
        <f t="shared" si="558"/>
        <v>559.188021934447-16.5695463819596i</v>
      </c>
      <c r="I1930" s="57" t="str">
        <f t="shared" si="559"/>
        <v>-5.81983928193524-590.225305033297i</v>
      </c>
      <c r="K1930" s="57" t="str">
        <f t="shared" si="560"/>
        <v>0.0089336923254136-0.00114878053544789i</v>
      </c>
      <c r="L1930" s="57" t="str">
        <f t="shared" si="561"/>
        <v>0.00075-0.518807219967605i</v>
      </c>
      <c r="M1930" s="57" t="str">
        <f t="shared" si="562"/>
        <v>0.00075-0.0817448350789292i</v>
      </c>
      <c r="N1930" s="57">
        <f t="shared" si="563"/>
        <v>105.60394025519133</v>
      </c>
      <c r="O1930" s="57">
        <f t="shared" si="564"/>
        <v>22.401956201814976</v>
      </c>
      <c r="P1930" s="371">
        <f t="shared" si="565"/>
        <v>22.401956201814976</v>
      </c>
      <c r="Q1930" s="371">
        <f t="shared" si="566"/>
        <v>-74.396059744808667</v>
      </c>
      <c r="R1930" s="12">
        <f t="shared" si="567"/>
        <v>105.60394025519133</v>
      </c>
      <c r="S1930" s="57">
        <f t="shared" si="568"/>
        <v>1.2782119652414232</v>
      </c>
      <c r="T1930" s="12">
        <f t="shared" si="551"/>
        <v>22.401956201814976</v>
      </c>
    </row>
    <row r="1931" spans="1:20" x14ac:dyDescent="0.3">
      <c r="A1931" s="57">
        <f t="shared" si="552"/>
        <v>8061.7613614960264</v>
      </c>
      <c r="B1931" s="12">
        <f t="shared" si="569"/>
        <v>1283.0691707093408</v>
      </c>
      <c r="C1931" s="57" t="str">
        <f t="shared" si="553"/>
        <v>3.54628541841583-12.6547658921442i</v>
      </c>
      <c r="D1931" s="57" t="str">
        <f t="shared" si="554"/>
        <v>3.47079015714012-8.28173300033163i</v>
      </c>
      <c r="E1931" s="57" t="str">
        <f t="shared" si="555"/>
        <v>162.497180333173+0.769968407664113i</v>
      </c>
      <c r="F1931" s="57" t="str">
        <f t="shared" si="556"/>
        <v>3.079556983834-155.216514652803i</v>
      </c>
      <c r="G1931" s="57" t="str">
        <f t="shared" si="557"/>
        <v>0.999992662717427-0.00270873194258516i</v>
      </c>
      <c r="H1931" s="57" t="str">
        <f t="shared" si="558"/>
        <v>559.257107128075-16.6468628928863i</v>
      </c>
      <c r="I1931" s="57" t="str">
        <f t="shared" si="559"/>
        <v>-5.83348925993883-588.066699181726i</v>
      </c>
      <c r="K1931" s="57" t="str">
        <f t="shared" si="560"/>
        <v>0.00893251739811179-0.00115298443371911i</v>
      </c>
      <c r="L1931" s="57" t="str">
        <f t="shared" si="561"/>
        <v>0.00075-0.516843215747761i</v>
      </c>
      <c r="M1931" s="57" t="str">
        <f t="shared" si="562"/>
        <v>0.00075-0.0814353806325259i</v>
      </c>
      <c r="N1931" s="57">
        <f t="shared" si="563"/>
        <v>105.65463519119039</v>
      </c>
      <c r="O1931" s="57">
        <f t="shared" si="564"/>
        <v>22.373407184811782</v>
      </c>
      <c r="P1931" s="371">
        <f t="shared" si="565"/>
        <v>22.373407184811782</v>
      </c>
      <c r="Q1931" s="371">
        <f t="shared" si="566"/>
        <v>-74.345364808809606</v>
      </c>
      <c r="R1931" s="12">
        <f t="shared" si="567"/>
        <v>105.65463519119039</v>
      </c>
      <c r="S1931" s="57">
        <f t="shared" si="568"/>
        <v>1.2830691707093409</v>
      </c>
      <c r="T1931" s="12">
        <f t="shared" si="551"/>
        <v>22.373407184811782</v>
      </c>
    </row>
    <row r="1932" spans="1:20" x14ac:dyDescent="0.3">
      <c r="A1932" s="57">
        <f t="shared" si="552"/>
        <v>8092.3960546697117</v>
      </c>
      <c r="B1932" s="12">
        <f t="shared" si="569"/>
        <v>1287.9448335580364</v>
      </c>
      <c r="C1932" s="57" t="str">
        <f t="shared" si="553"/>
        <v>3.54584210058735-12.6101414738777i</v>
      </c>
      <c r="D1932" s="57" t="str">
        <f t="shared" si="554"/>
        <v>3.47078982838171-8.25047440894483i</v>
      </c>
      <c r="E1932" s="57" t="str">
        <f t="shared" si="555"/>
        <v>162.497396406481+0.772926304962755i</v>
      </c>
      <c r="F1932" s="57" t="str">
        <f t="shared" si="556"/>
        <v>3.07955681178133-154.628988015671i</v>
      </c>
      <c r="G1932" s="57" t="str">
        <f t="shared" si="557"/>
        <v>0.999992606848543-0.00271902497205697i</v>
      </c>
      <c r="H1932" s="57" t="str">
        <f t="shared" si="558"/>
        <v>559.326704259985-16.7246398935372i</v>
      </c>
      <c r="I1932" s="57" t="str">
        <f t="shared" si="559"/>
        <v>-5.84724604543745-585.916542765788i</v>
      </c>
      <c r="K1932" s="57" t="str">
        <f t="shared" si="560"/>
        <v>0.00893133385728201-0.00115720250498952i</v>
      </c>
      <c r="L1932" s="57" t="str">
        <f t="shared" si="561"/>
        <v>0.00075-0.514886646491097i</v>
      </c>
      <c r="M1932" s="57" t="str">
        <f t="shared" si="562"/>
        <v>0.00075-0.0811270976614123i</v>
      </c>
      <c r="N1932" s="57">
        <f t="shared" si="563"/>
        <v>105.70543695395681</v>
      </c>
      <c r="O1932" s="57">
        <f t="shared" si="564"/>
        <v>22.344885932981033</v>
      </c>
      <c r="P1932" s="371">
        <f t="shared" si="565"/>
        <v>22.344885932981033</v>
      </c>
      <c r="Q1932" s="371">
        <f t="shared" si="566"/>
        <v>-74.294563046043194</v>
      </c>
      <c r="R1932" s="12">
        <f t="shared" si="567"/>
        <v>105.70543695395681</v>
      </c>
      <c r="S1932" s="57">
        <f t="shared" si="568"/>
        <v>1.2879448335580364</v>
      </c>
      <c r="T1932" s="12">
        <f t="shared" si="551"/>
        <v>22.344885932981033</v>
      </c>
    </row>
    <row r="1933" spans="1:20" x14ac:dyDescent="0.3">
      <c r="A1933" s="57">
        <f t="shared" si="552"/>
        <v>8123.1471596774572</v>
      </c>
      <c r="B1933" s="12">
        <f t="shared" si="569"/>
        <v>1292.8390239255571</v>
      </c>
      <c r="C1933" s="57" t="str">
        <f t="shared" si="553"/>
        <v>3.54539553668894-12.5656975337576i</v>
      </c>
      <c r="D1933" s="57" t="str">
        <f t="shared" si="554"/>
        <v>3.47078949712005-8.21933450338455i</v>
      </c>
      <c r="E1933" s="57" t="str">
        <f t="shared" si="555"/>
        <v>162.497614208769+0.775895796776391i</v>
      </c>
      <c r="F1933" s="57" t="str">
        <f t="shared" si="556"/>
        <v>3.07955663841858-154.043685768437i</v>
      </c>
      <c r="G1933" s="57" t="str">
        <f t="shared" si="557"/>
        <v>0.999992550554254-0.00272935711330243i</v>
      </c>
      <c r="H1933" s="57" t="str">
        <f t="shared" si="558"/>
        <v>559.396816996245-16.8028810865918i</v>
      </c>
      <c r="I1933" s="57" t="str">
        <f t="shared" si="559"/>
        <v>-5.8611104943431-583.774804723176i</v>
      </c>
      <c r="K1933" s="57" t="str">
        <f t="shared" si="560"/>
        <v>0.00893014164228266-0.00116143478335705i</v>
      </c>
      <c r="L1933" s="57" t="str">
        <f t="shared" si="561"/>
        <v>0.00075-0.5129374840517i</v>
      </c>
      <c r="M1933" s="57" t="str">
        <f t="shared" si="562"/>
        <v>0.00075-0.0808199817308351i</v>
      </c>
      <c r="N1933" s="57">
        <f t="shared" si="563"/>
        <v>105.75634517655647</v>
      </c>
      <c r="O1933" s="57">
        <f t="shared" si="564"/>
        <v>22.316392584170693</v>
      </c>
      <c r="P1933" s="371">
        <f t="shared" si="565"/>
        <v>22.316392584170693</v>
      </c>
      <c r="Q1933" s="371">
        <f t="shared" si="566"/>
        <v>-74.243654823443535</v>
      </c>
      <c r="R1933" s="12">
        <f t="shared" si="567"/>
        <v>105.75634517655647</v>
      </c>
      <c r="S1933" s="57">
        <f t="shared" si="568"/>
        <v>1.2928390239255572</v>
      </c>
      <c r="T1933" s="12">
        <f t="shared" si="551"/>
        <v>22.316392584170693</v>
      </c>
    </row>
    <row r="1934" spans="1:20" x14ac:dyDescent="0.3">
      <c r="A1934" s="57">
        <f t="shared" si="552"/>
        <v>8154.0151188842328</v>
      </c>
      <c r="B1934" s="12">
        <f t="shared" si="569"/>
        <v>1297.7518122164743</v>
      </c>
      <c r="C1934" s="57" t="str">
        <f t="shared" si="553"/>
        <v>3.54494570392648-12.5214334222901i</v>
      </c>
      <c r="D1934" s="57" t="str">
        <f t="shared" si="554"/>
        <v>3.47078916333608-8.18831283569261i</v>
      </c>
      <c r="E1934" s="57" t="str">
        <f t="shared" si="555"/>
        <v>162.497833754446+0.778876930998738i</v>
      </c>
      <c r="F1934" s="57" t="str">
        <f t="shared" si="556"/>
        <v>3.0795564637358-153.460599491332i</v>
      </c>
      <c r="G1934" s="57" t="str">
        <f t="shared" si="557"/>
        <v>0.999992493831322-0.00273972851492637i</v>
      </c>
      <c r="H1934" s="57" t="str">
        <f t="shared" si="558"/>
        <v>559.467449026892-16.8815902119733i</v>
      </c>
      <c r="I1934" s="57" t="str">
        <f t="shared" si="559"/>
        <v>-5.87508346970781-581.64145411085i</v>
      </c>
      <c r="K1934" s="57" t="str">
        <f t="shared" si="560"/>
        <v>0.00892894069208303-0.00116568130283901i</v>
      </c>
      <c r="L1934" s="57" t="str">
        <f t="shared" si="561"/>
        <v>0.00075-0.510995700390216i</v>
      </c>
      <c r="M1934" s="57" t="str">
        <f t="shared" si="562"/>
        <v>0.00075-0.0805140284228281i</v>
      </c>
      <c r="N1934" s="57">
        <f t="shared" si="563"/>
        <v>105.80735948507659</v>
      </c>
      <c r="O1934" s="57">
        <f t="shared" si="564"/>
        <v>22.287927276417562</v>
      </c>
      <c r="P1934" s="371">
        <f t="shared" si="565"/>
        <v>22.287927276417562</v>
      </c>
      <c r="Q1934" s="371">
        <f t="shared" si="566"/>
        <v>-74.192640514923411</v>
      </c>
      <c r="R1934" s="12">
        <f t="shared" si="567"/>
        <v>105.80735948507659</v>
      </c>
      <c r="S1934" s="57">
        <f t="shared" si="568"/>
        <v>1.2977518122164742</v>
      </c>
      <c r="T1934" s="12">
        <f t="shared" si="551"/>
        <v>22.287927276417562</v>
      </c>
    </row>
    <row r="1935" spans="1:20" x14ac:dyDescent="0.3">
      <c r="A1935" s="57">
        <f t="shared" si="552"/>
        <v>8185.0003763359928</v>
      </c>
      <c r="B1935" s="12">
        <f t="shared" si="569"/>
        <v>1302.6832691028969</v>
      </c>
      <c r="C1935" s="57" t="str">
        <f t="shared" si="553"/>
        <v>3.54449257936018-12.4773484924591i</v>
      </c>
      <c r="D1935" s="57" t="str">
        <f t="shared" si="554"/>
        <v>3.4707888270106-8.15740895961169i</v>
      </c>
      <c r="E1935" s="57" t="str">
        <f t="shared" si="555"/>
        <v>162.498055058044+0.781869755745303i</v>
      </c>
      <c r="F1935" s="57" t="str">
        <f t="shared" si="556"/>
        <v>3.07955628772292-152.879720796464i</v>
      </c>
      <c r="G1935" s="57" t="str">
        <f t="shared" si="557"/>
        <v>0.999992436676483-0.00275013932609813i</v>
      </c>
      <c r="H1935" s="57" t="str">
        <f t="shared" si="558"/>
        <v>559.538604066081-16.9607710472704i</v>
      </c>
      <c r="I1935" s="57" t="str">
        <f t="shared" si="559"/>
        <v>-5.88916584178669-579.516460104604i</v>
      </c>
      <c r="K1935" s="57" t="str">
        <f t="shared" si="560"/>
        <v>0.00892773094526082-0.00116994209736963i</v>
      </c>
      <c r="L1935" s="57" t="str">
        <f t="shared" si="561"/>
        <v>0.00075-0.509061267573437i</v>
      </c>
      <c r="M1935" s="57" t="str">
        <f t="shared" si="562"/>
        <v>0.00075-0.0802092333361508i</v>
      </c>
      <c r="N1935" s="57">
        <f t="shared" si="563"/>
        <v>105.85847949858048</v>
      </c>
      <c r="O1935" s="57">
        <f t="shared" si="564"/>
        <v>22.259490147939765</v>
      </c>
      <c r="P1935" s="371">
        <f t="shared" si="565"/>
        <v>22.259490147939765</v>
      </c>
      <c r="Q1935" s="371">
        <f t="shared" si="566"/>
        <v>-74.141520501419521</v>
      </c>
      <c r="R1935" s="12">
        <f t="shared" si="567"/>
        <v>105.85847949858048</v>
      </c>
      <c r="S1935" s="57">
        <f t="shared" si="568"/>
        <v>1.3026832691028969</v>
      </c>
      <c r="T1935" s="12">
        <f t="shared" si="551"/>
        <v>22.259490147939765</v>
      </c>
    </row>
    <row r="1936" spans="1:20" x14ac:dyDescent="0.3">
      <c r="A1936" s="57">
        <f t="shared" si="552"/>
        <v>8216.1033777660705</v>
      </c>
      <c r="B1936" s="12">
        <f t="shared" si="569"/>
        <v>1307.633465525488</v>
      </c>
      <c r="C1936" s="57" t="str">
        <f t="shared" si="553"/>
        <v>3.54403613990423-12.433442099717i</v>
      </c>
      <c r="D1936" s="57" t="str">
        <f t="shared" si="554"/>
        <v>3.47078848812426-8.12662243057895i</v>
      </c>
      <c r="E1936" s="57" t="str">
        <f t="shared" si="555"/>
        <v>162.49827813423+0.78487431935454i</v>
      </c>
      <c r="F1936" s="57" t="str">
        <f t="shared" si="556"/>
        <v>3.07955611036984-152.301041327698i</v>
      </c>
      <c r="G1936" s="57" t="str">
        <f t="shared" si="557"/>
        <v>0.999992379086449-0.00276058969655364i</v>
      </c>
      <c r="H1936" s="57" t="str">
        <f t="shared" si="558"/>
        <v>559.610285852164-17.040427408158i</v>
      </c>
      <c r="I1936" s="57" t="str">
        <f t="shared" si="559"/>
        <v>-5.90335848809628-577.399791998552i</v>
      </c>
      <c r="K1936" s="57" t="str">
        <f t="shared" si="560"/>
        <v>0.00892651234000083-0.00117421720079777i</v>
      </c>
      <c r="L1936" s="57" t="str">
        <f t="shared" si="561"/>
        <v>0.00075-0.507134157773896i</v>
      </c>
      <c r="M1936" s="57" t="str">
        <f t="shared" si="562"/>
        <v>0.00075-0.0799055920862231i</v>
      </c>
      <c r="N1936" s="57">
        <f t="shared" si="563"/>
        <v>105.90970482906344</v>
      </c>
      <c r="O1936" s="57">
        <f t="shared" si="564"/>
        <v>22.231081337130579</v>
      </c>
      <c r="P1936" s="371">
        <f t="shared" si="565"/>
        <v>22.231081337130579</v>
      </c>
      <c r="Q1936" s="371">
        <f t="shared" si="566"/>
        <v>-74.090295170936557</v>
      </c>
      <c r="R1936" s="12">
        <f t="shared" si="567"/>
        <v>105.90970482906344</v>
      </c>
      <c r="S1936" s="57">
        <f t="shared" si="568"/>
        <v>1.307633465525488</v>
      </c>
      <c r="T1936" s="12">
        <f t="shared" si="551"/>
        <v>22.231081337130579</v>
      </c>
    </row>
    <row r="1937" spans="1:20" x14ac:dyDescent="0.3">
      <c r="A1937" s="57">
        <f t="shared" si="552"/>
        <v>8247.3245706015823</v>
      </c>
      <c r="B1937" s="12">
        <f t="shared" si="569"/>
        <v>1312.602472694485</v>
      </c>
      <c r="C1937" s="57" t="str">
        <f t="shared" si="553"/>
        <v>3.54357636232576-12.3897136019732i</v>
      </c>
      <c r="D1937" s="57" t="str">
        <f t="shared" si="554"/>
        <v>3.47078814665754-8.09595280571963i</v>
      </c>
      <c r="E1937" s="57" t="str">
        <f t="shared" si="555"/>
        <v>162.498502997796+0.787890670389163i</v>
      </c>
      <c r="F1937" s="57" t="str">
        <f t="shared" si="556"/>
        <v>3.07955593166632-151.724552760535i</v>
      </c>
      <c r="G1937" s="57" t="str">
        <f t="shared" si="557"/>
        <v>0.999992321057906-0.00277107977659758i</v>
      </c>
      <c r="H1937" s="57" t="str">
        <f t="shared" si="558"/>
        <v>559.682498147838-17.1205631488374i</v>
      </c>
      <c r="I1937" s="57" t="str">
        <f t="shared" si="559"/>
        <v>-5.91766229348752-575.291419204702i</v>
      </c>
      <c r="K1937" s="57" t="str">
        <f t="shared" si="560"/>
        <v>0.0089252848140924-0.00117850664688422i</v>
      </c>
      <c r="L1937" s="57" t="str">
        <f t="shared" si="561"/>
        <v>0.00075-0.505214343269473i</v>
      </c>
      <c r="M1937" s="57" t="str">
        <f t="shared" si="562"/>
        <v>0.00075-0.0796031003050642i</v>
      </c>
      <c r="N1937" s="57">
        <f t="shared" si="563"/>
        <v>105.96103508140837</v>
      </c>
      <c r="O1937" s="57">
        <f t="shared" si="564"/>
        <v>22.202700982550532</v>
      </c>
      <c r="P1937" s="371">
        <f t="shared" si="565"/>
        <v>22.202700982550532</v>
      </c>
      <c r="Q1937" s="371">
        <f t="shared" si="566"/>
        <v>-74.038964918591631</v>
      </c>
      <c r="R1937" s="12">
        <f t="shared" si="567"/>
        <v>105.96103508140837</v>
      </c>
      <c r="S1937" s="57">
        <f t="shared" si="568"/>
        <v>1.3126024726944849</v>
      </c>
      <c r="T1937" s="12">
        <f t="shared" si="551"/>
        <v>22.202700982550532</v>
      </c>
    </row>
    <row r="1938" spans="1:20" x14ac:dyDescent="0.3">
      <c r="A1938" s="57">
        <f t="shared" si="552"/>
        <v>8278.6644039698676</v>
      </c>
      <c r="B1938" s="12">
        <f t="shared" si="569"/>
        <v>1317.5903620907241</v>
      </c>
      <c r="C1938" s="57" t="str">
        <f t="shared" si="553"/>
        <v>3.54311322324452-12.3461623595845i</v>
      </c>
      <c r="D1938" s="57" t="str">
        <f t="shared" si="554"/>
        <v>3.47078780259082-8.06539964384067i</v>
      </c>
      <c r="E1938" s="57" t="str">
        <f t="shared" si="555"/>
        <v>162.498729663668+0.790918857637312i</v>
      </c>
      <c r="F1938" s="57" t="str">
        <f t="shared" si="556"/>
        <v>3.07955575160209-151.150246801993i</v>
      </c>
      <c r="G1938" s="57" t="str">
        <f t="shared" si="557"/>
        <v>0.999992262587514-0.00278160971710559i</v>
      </c>
      <c r="H1938" s="57" t="str">
        <f t="shared" si="558"/>
        <v>559.755244740218-17.2011821624639i</v>
      </c>
      <c r="I1938" s="57" t="str">
        <f t="shared" si="559"/>
        <v>-5.93207815020179-573.191311252441i</v>
      </c>
      <c r="K1938" s="57" t="str">
        <f t="shared" si="560"/>
        <v>0.00892404830492811-0.00118281046929939i</v>
      </c>
      <c r="L1938" s="57" t="str">
        <f t="shared" si="561"/>
        <v>0.00075-0.503301796442989i</v>
      </c>
      <c r="M1938" s="57" t="str">
        <f t="shared" si="562"/>
        <v>0.00075-0.0793017536412274i</v>
      </c>
      <c r="N1938" s="57">
        <f t="shared" si="563"/>
        <v>106.01246985334261</v>
      </c>
      <c r="O1938" s="57">
        <f t="shared" si="564"/>
        <v>22.17434922292075</v>
      </c>
      <c r="P1938" s="371">
        <f t="shared" si="565"/>
        <v>22.17434922292075</v>
      </c>
      <c r="Q1938" s="371">
        <f t="shared" si="566"/>
        <v>-73.987530146657392</v>
      </c>
      <c r="R1938" s="12">
        <f t="shared" si="567"/>
        <v>106.01246985334261</v>
      </c>
      <c r="S1938" s="57">
        <f t="shared" si="568"/>
        <v>1.3175903620907241</v>
      </c>
      <c r="T1938" s="12">
        <f t="shared" si="551"/>
        <v>22.17434922292075</v>
      </c>
    </row>
    <row r="1939" spans="1:20" x14ac:dyDescent="0.3">
      <c r="A1939" s="57">
        <f t="shared" si="552"/>
        <v>8310.1233287049545</v>
      </c>
      <c r="B1939" s="12">
        <f t="shared" si="569"/>
        <v>1322.5972054666688</v>
      </c>
      <c r="C1939" s="57" t="str">
        <f t="shared" si="553"/>
        <v>3.54264669913188-12.3027877353446i</v>
      </c>
      <c r="D1939" s="57" t="str">
        <f t="shared" si="554"/>
        <v>3.4707874559043-8.03496250542436i</v>
      </c>
      <c r="E1939" s="57" t="str">
        <f t="shared" si="555"/>
        <v>162.498958146906+0.793958930113799i</v>
      </c>
      <c r="F1939" s="57" t="str">
        <f t="shared" si="556"/>
        <v>3.0795555701668-150.578115190489i</v>
      </c>
      <c r="G1939" s="57" t="str">
        <f t="shared" si="557"/>
        <v>0.99999220367191-0.00279217966952636i</v>
      </c>
      <c r="H1939" s="57" t="str">
        <f t="shared" si="558"/>
        <v>559.828529440985-17.2822883815958i</v>
      </c>
      <c r="I1939" s="57" t="str">
        <f t="shared" si="559"/>
        <v>-5.9466069579434-571.099437788119i</v>
      </c>
      <c r="K1939" s="57" t="str">
        <f t="shared" si="560"/>
        <v>0.00892280274950131-0.00118712870162065i</v>
      </c>
      <c r="L1939" s="57" t="str">
        <f t="shared" si="561"/>
        <v>0.00075-0.501396489781818i</v>
      </c>
      <c r="M1939" s="57" t="str">
        <f t="shared" si="562"/>
        <v>0.00075-0.0790015477597402i</v>
      </c>
      <c r="N1939" s="57">
        <f t="shared" si="563"/>
        <v>106.06400873539303</v>
      </c>
      <c r="O1939" s="57">
        <f t="shared" si="564"/>
        <v>22.146026197115503</v>
      </c>
      <c r="P1939" s="371">
        <f t="shared" si="565"/>
        <v>22.146026197115503</v>
      </c>
      <c r="Q1939" s="371">
        <f t="shared" si="566"/>
        <v>-73.935991264606969</v>
      </c>
      <c r="R1939" s="12">
        <f t="shared" si="567"/>
        <v>106.06400873539303</v>
      </c>
      <c r="S1939" s="57">
        <f t="shared" si="568"/>
        <v>1.3225972054666688</v>
      </c>
      <c r="T1939" s="12">
        <f t="shared" si="551"/>
        <v>22.146026197115503</v>
      </c>
    </row>
    <row r="1940" spans="1:20" x14ac:dyDescent="0.3">
      <c r="A1940" s="57">
        <f t="shared" si="552"/>
        <v>8341.7017973540333</v>
      </c>
      <c r="B1940" s="12">
        <f t="shared" si="569"/>
        <v>1327.6230748474422</v>
      </c>
      <c r="C1940" s="57" t="str">
        <f t="shared" si="553"/>
        <v>3.5421767663102-12.2595890944733i</v>
      </c>
      <c r="D1940" s="57" t="str">
        <f t="shared" si="554"/>
        <v>3.47078710657802-8.00464095262202i</v>
      </c>
      <c r="E1940" s="57" t="str">
        <f t="shared" si="555"/>
        <v>162.499188462702+0.79701093706146i</v>
      </c>
      <c r="F1940" s="57" t="str">
        <f t="shared" si="556"/>
        <v>3.07955538735-150.008149695717i</v>
      </c>
      <c r="G1940" s="57" t="str">
        <f t="shared" si="557"/>
        <v>0.999992144307704-0.00280278978588387i</v>
      </c>
      <c r="H1940" s="57" t="str">
        <f t="shared" si="558"/>
        <v>559.902356086478-17.3638857786404i</v>
      </c>
      <c r="I1940" s="57" t="str">
        <f t="shared" si="559"/>
        <v>-5.96124962394462-569.015768574543i</v>
      </c>
      <c r="K1940" s="57" t="str">
        <f t="shared" si="560"/>
        <v>0.00892154808440449-0.0011914613773298i</v>
      </c>
      <c r="L1940" s="57" t="str">
        <f t="shared" si="561"/>
        <v>0.00075-0.499498395877484i</v>
      </c>
      <c r="M1940" s="57" t="str">
        <f t="shared" si="562"/>
        <v>0.00075-0.0787024783420404i</v>
      </c>
      <c r="N1940" s="57">
        <f t="shared" si="563"/>
        <v>106.11565131084343</v>
      </c>
      <c r="O1940" s="57">
        <f t="shared" si="564"/>
        <v>22.117732044154451</v>
      </c>
      <c r="P1940" s="371">
        <f t="shared" si="565"/>
        <v>22.117732044154451</v>
      </c>
      <c r="Q1940" s="371">
        <f t="shared" si="566"/>
        <v>-73.884348689156568</v>
      </c>
      <c r="R1940" s="12">
        <f t="shared" si="567"/>
        <v>106.11565131084343</v>
      </c>
      <c r="S1940" s="57">
        <f t="shared" si="568"/>
        <v>1.3276230748474422</v>
      </c>
      <c r="T1940" s="12">
        <f t="shared" si="551"/>
        <v>22.117732044154451</v>
      </c>
    </row>
    <row r="1941" spans="1:20" x14ac:dyDescent="0.3">
      <c r="A1941" s="57">
        <f t="shared" si="552"/>
        <v>8373.4002641839779</v>
      </c>
      <c r="B1941" s="12">
        <f t="shared" si="569"/>
        <v>1332.6680425318625</v>
      </c>
      <c r="C1941" s="57" t="str">
        <f t="shared" si="553"/>
        <v>3.54170340095219-12.2165658046071i</v>
      </c>
      <c r="D1941" s="57" t="str">
        <f t="shared" si="554"/>
        <v>3.47078675459189-7.97443454924772i</v>
      </c>
      <c r="E1941" s="57" t="str">
        <f t="shared" si="555"/>
        <v>162.499420626386+0.800074927952283i</v>
      </c>
      <c r="F1941" s="57" t="str">
        <f t="shared" si="556"/>
        <v>3.07955520314118-149.440342118532i</v>
      </c>
      <c r="G1941" s="57" t="str">
        <f t="shared" si="557"/>
        <v>0.99999208449148-0.00281344021877952i</v>
      </c>
      <c r="H1941" s="57" t="str">
        <f t="shared" si="558"/>
        <v>559.976728537808-17.4459783662996i</v>
      </c>
      <c r="I1941" s="57" t="str">
        <f t="shared" si="559"/>
        <v>-5.97600706302547-566.940273490531i</v>
      </c>
      <c r="K1941" s="57" t="str">
        <f t="shared" si="560"/>
        <v>0.0089202842458273-0.00119580852981055i</v>
      </c>
      <c r="L1941" s="57" t="str">
        <f t="shared" si="561"/>
        <v>0.00075-0.497607487425269i</v>
      </c>
      <c r="M1941" s="57" t="str">
        <f t="shared" si="562"/>
        <v>0.00075-0.0784045410859143i</v>
      </c>
      <c r="N1941" s="57">
        <f t="shared" si="563"/>
        <v>106.1673971556902</v>
      </c>
      <c r="O1941" s="57">
        <f t="shared" si="564"/>
        <v>22.089466903195735</v>
      </c>
      <c r="P1941" s="371">
        <f t="shared" si="565"/>
        <v>22.089466903195735</v>
      </c>
      <c r="Q1941" s="371">
        <f t="shared" si="566"/>
        <v>-73.832602844309804</v>
      </c>
      <c r="R1941" s="12">
        <f t="shared" si="567"/>
        <v>106.1673971556902</v>
      </c>
      <c r="S1941" s="57">
        <f t="shared" si="568"/>
        <v>1.3326680425318624</v>
      </c>
      <c r="T1941" s="12">
        <f t="shared" si="551"/>
        <v>22.089466903195735</v>
      </c>
    </row>
    <row r="1942" spans="1:20" x14ac:dyDescent="0.3">
      <c r="A1942" s="57">
        <f t="shared" si="552"/>
        <v>8405.2191851878779</v>
      </c>
      <c r="B1942" s="12">
        <f t="shared" si="569"/>
        <v>1337.7321810934836</v>
      </c>
      <c r="C1942" s="57" t="str">
        <f t="shared" si="553"/>
        <v>3.54122657908005-12.1737172357878i</v>
      </c>
      <c r="D1942" s="57" t="str">
        <f t="shared" si="554"/>
        <v>3.47078639992566-7.94434286077199i</v>
      </c>
      <c r="E1942" s="57" t="str">
        <f t="shared" si="555"/>
        <v>162.499654653421+0.80315095248878i</v>
      </c>
      <c r="F1942" s="57" t="str">
        <f t="shared" si="556"/>
        <v>3.07955501752972-148.874684290831i</v>
      </c>
      <c r="G1942" s="57" t="str">
        <f t="shared" si="557"/>
        <v>0.999992024219796-0.00282413112139439i</v>
      </c>
      <c r="H1942" s="57" t="str">
        <f t="shared" si="558"/>
        <v>560.051650680979-17.5285701980408i</v>
      </c>
      <c r="I1942" s="57" t="str">
        <f t="shared" si="559"/>
        <v>-5.99088019767407-564.872922530452i</v>
      </c>
      <c r="K1942" s="57" t="str">
        <f t="shared" si="560"/>
        <v>0.00891901116955444-0.00120017019234574i</v>
      </c>
      <c r="L1942" s="57" t="str">
        <f t="shared" si="561"/>
        <v>0.00075-0.495723737223818i</v>
      </c>
      <c r="M1942" s="57" t="str">
        <f t="shared" si="562"/>
        <v>0.00075-0.0781077317054333i</v>
      </c>
      <c r="N1942" s="57">
        <f t="shared" si="563"/>
        <v>106.21924583860003</v>
      </c>
      <c r="O1942" s="57">
        <f t="shared" si="564"/>
        <v>22.061230913527574</v>
      </c>
      <c r="P1942" s="371">
        <f t="shared" si="565"/>
        <v>22.061230913527574</v>
      </c>
      <c r="Q1942" s="371">
        <f t="shared" si="566"/>
        <v>-73.780754161399969</v>
      </c>
      <c r="R1942" s="12">
        <f t="shared" si="567"/>
        <v>106.21924583860003</v>
      </c>
      <c r="S1942" s="57">
        <f t="shared" si="568"/>
        <v>1.3377321810934837</v>
      </c>
      <c r="T1942" s="12">
        <f t="shared" si="551"/>
        <v>22.061230913527574</v>
      </c>
    </row>
    <row r="1943" spans="1:20" x14ac:dyDescent="0.3">
      <c r="A1943" s="57">
        <f t="shared" si="552"/>
        <v>8437.1590180915919</v>
      </c>
      <c r="B1943" s="12">
        <f t="shared" si="569"/>
        <v>1342.8155633816389</v>
      </c>
      <c r="C1943" s="57" t="str">
        <f t="shared" si="553"/>
        <v>3.54074627656497-12.1310427604536i</v>
      </c>
      <c r="D1943" s="57" t="str">
        <f t="shared" si="554"/>
        <v>3.47078604255891-7.91436545431556i</v>
      </c>
      <c r="E1943" s="57" t="str">
        <f t="shared" si="555"/>
        <v>162.499890559411+0.806239060605162i</v>
      </c>
      <c r="F1943" s="57" t="str">
        <f t="shared" si="556"/>
        <v>3.07955483050498-148.311168075436i</v>
      </c>
      <c r="G1943" s="57" t="str">
        <f t="shared" si="557"/>
        <v>0.999991963489184-0.00283486264749136i</v>
      </c>
      <c r="H1943" s="57" t="str">
        <f t="shared" si="558"/>
        <v>560.127126426975-17.6116653685463i</v>
      </c>
      <c r="I1943" s="57" t="str">
        <f t="shared" si="559"/>
        <v>-6.00586995810065-562.813685803743i</v>
      </c>
      <c r="K1943" s="57" t="str">
        <f t="shared" si="560"/>
        <v>0.0089177287909641-0.00120454639811486i</v>
      </c>
      <c r="L1943" s="57" t="str">
        <f t="shared" si="561"/>
        <v>0.00075-0.493847118174754i</v>
      </c>
      <c r="M1943" s="57" t="str">
        <f t="shared" si="562"/>
        <v>0.00075-0.0778120459308961i</v>
      </c>
      <c r="N1943" s="57">
        <f t="shared" si="563"/>
        <v>106.27119692086612</v>
      </c>
      <c r="O1943" s="57">
        <f t="shared" si="564"/>
        <v>22.033024214561458</v>
      </c>
      <c r="P1943" s="371">
        <f t="shared" si="565"/>
        <v>22.033024214561458</v>
      </c>
      <c r="Q1943" s="371">
        <f t="shared" si="566"/>
        <v>-73.728803079133883</v>
      </c>
      <c r="R1943" s="12">
        <f t="shared" si="567"/>
        <v>106.27119692086612</v>
      </c>
      <c r="S1943" s="57">
        <f t="shared" si="568"/>
        <v>1.3428155633816388</v>
      </c>
      <c r="T1943" s="12">
        <f t="shared" si="551"/>
        <v>22.033024214561458</v>
      </c>
    </row>
    <row r="1944" spans="1:20" x14ac:dyDescent="0.3">
      <c r="A1944" s="57">
        <f t="shared" si="552"/>
        <v>8469.2202223603399</v>
      </c>
      <c r="B1944" s="12">
        <f t="shared" si="569"/>
        <v>1347.9182625224892</v>
      </c>
      <c r="C1944" s="57" t="str">
        <f t="shared" si="553"/>
        <v>3.54026246912634-12.0885417534277i</v>
      </c>
      <c r="D1944" s="57" t="str">
        <f t="shared" si="554"/>
        <v>3.47078568247109-7.88450189864314i</v>
      </c>
      <c r="E1944" s="57" t="str">
        <f t="shared" si="555"/>
        <v>162.5001283601+0.809339302468763i</v>
      </c>
      <c r="F1944" s="57" t="str">
        <f t="shared" si="556"/>
        <v>3.07955464205617-147.749785365978i</v>
      </c>
      <c r="G1944" s="57" t="str">
        <f t="shared" si="557"/>
        <v>0.999991902296151-0.00284563495141737i</v>
      </c>
      <c r="H1944" s="57" t="str">
        <f t="shared" si="558"/>
        <v>560.203159711893-17.6952680141931i</v>
      </c>
      <c r="I1944" s="57" t="str">
        <f t="shared" si="559"/>
        <v>-6.0209772823172-560.762533534478i</v>
      </c>
      <c r="K1944" s="57" t="str">
        <f t="shared" si="560"/>
        <v>0.0089164370450257-0.00120893718019125i</v>
      </c>
      <c r="L1944" s="57" t="str">
        <f t="shared" si="561"/>
        <v>0.00075-0.491977603282281i</v>
      </c>
      <c r="M1944" s="57" t="str">
        <f t="shared" si="562"/>
        <v>0.00075-0.0775174795087626i</v>
      </c>
      <c r="N1944" s="57">
        <f t="shared" si="563"/>
        <v>106.32324995636648</v>
      </c>
      <c r="O1944" s="57">
        <f t="shared" si="564"/>
        <v>22.004846945823509</v>
      </c>
      <c r="P1944" s="371">
        <f t="shared" si="565"/>
        <v>22.004846945823509</v>
      </c>
      <c r="Q1944" s="371">
        <f t="shared" si="566"/>
        <v>-73.676750043633518</v>
      </c>
      <c r="R1944" s="12">
        <f t="shared" si="567"/>
        <v>106.32324995636648</v>
      </c>
      <c r="S1944" s="57">
        <f t="shared" si="568"/>
        <v>1.3479182625224893</v>
      </c>
      <c r="T1944" s="12">
        <f t="shared" si="551"/>
        <v>22.004846945823509</v>
      </c>
    </row>
    <row r="1945" spans="1:20" x14ac:dyDescent="0.3">
      <c r="A1945" s="57">
        <f t="shared" si="552"/>
        <v>8501.40325920531</v>
      </c>
      <c r="B1945" s="12">
        <f t="shared" si="569"/>
        <v>1353.0403519200747</v>
      </c>
      <c r="C1945" s="57" t="str">
        <f t="shared" si="553"/>
        <v>3.53977513233095-12.0462135919088i</v>
      </c>
      <c r="D1945" s="57" t="str">
        <f t="shared" si="554"/>
        <v>3.47078531964148-7.85475176415723i</v>
      </c>
      <c r="E1945" s="57" t="str">
        <f t="shared" si="555"/>
        <v>162.50036807137+0.812451728481195i</v>
      </c>
      <c r="F1945" s="57" t="str">
        <f t="shared" si="556"/>
        <v>3.07955445217244-147.190528086777i</v>
      </c>
      <c r="G1945" s="57" t="str">
        <f t="shared" si="557"/>
        <v>0.999991840637173-0.00285644818810565i</v>
      </c>
      <c r="H1945" s="57" t="str">
        <f t="shared" si="558"/>
        <v>560.279754497035-17.7793823135206i</v>
      </c>
      <c r="I1945" s="57" t="str">
        <f t="shared" si="559"/>
        <v>-6.03620311619941-558.719436060877i</v>
      </c>
      <c r="K1945" s="57" t="str">
        <f t="shared" si="560"/>
        <v>0.00891513586629813-0.00121334257153945i</v>
      </c>
      <c r="L1945" s="57" t="str">
        <f t="shared" si="561"/>
        <v>0.00075-0.490115165652801i</v>
      </c>
      <c r="M1945" s="57" t="str">
        <f t="shared" si="562"/>
        <v>0.00075-0.0772240282015969i</v>
      </c>
      <c r="N1945" s="57">
        <f t="shared" si="563"/>
        <v>106.37540449152033</v>
      </c>
      <c r="O1945" s="57">
        <f t="shared" si="564"/>
        <v>21.976699246947007</v>
      </c>
      <c r="P1945" s="371">
        <f t="shared" si="565"/>
        <v>21.976699246947007</v>
      </c>
      <c r="Q1945" s="371">
        <f t="shared" si="566"/>
        <v>-73.624595508479672</v>
      </c>
      <c r="R1945" s="12">
        <f t="shared" si="567"/>
        <v>106.37540449152033</v>
      </c>
      <c r="S1945" s="57">
        <f t="shared" si="568"/>
        <v>1.3530403519200747</v>
      </c>
      <c r="T1945" s="12">
        <f t="shared" si="551"/>
        <v>21.976699246947007</v>
      </c>
    </row>
    <row r="1946" spans="1:20" x14ac:dyDescent="0.3">
      <c r="A1946" s="57">
        <f t="shared" si="552"/>
        <v>8533.7085915902899</v>
      </c>
      <c r="B1946" s="12">
        <f t="shared" si="569"/>
        <v>1358.181905257371</v>
      </c>
      <c r="C1946" s="57" t="str">
        <f t="shared" si="553"/>
        <v>3.53928424159238-12.0040576554607i</v>
      </c>
      <c r="D1946" s="57" t="str">
        <f t="shared" si="554"/>
        <v>3.47078495404919-7.82511462289194i</v>
      </c>
      <c r="E1946" s="57" t="str">
        <f t="shared" si="555"/>
        <v>162.500609709247+0.815576389279764i</v>
      </c>
      <c r="F1946" s="57" t="str">
        <f t="shared" si="556"/>
        <v>3.07955426084289-146.63338819273i</v>
      </c>
      <c r="G1946" s="57" t="str">
        <f t="shared" si="557"/>
        <v>0.999991778508706-0.00286730251307788i</v>
      </c>
      <c r="H1946" s="57" t="str">
        <f t="shared" si="558"/>
        <v>560.356914769026-17.8640124877137i</v>
      </c>
      <c r="I1946" s="57" t="str">
        <f t="shared" si="559"/>
        <v>-6.05154841355962-556.684363834875i</v>
      </c>
      <c r="K1946" s="57" t="str">
        <f t="shared" si="560"/>
        <v>0.00891382518892778-0.00121776260501246i</v>
      </c>
      <c r="L1946" s="57" t="str">
        <f t="shared" si="561"/>
        <v>0.00075-0.488259778494521i</v>
      </c>
      <c r="M1946" s="57" t="str">
        <f t="shared" si="562"/>
        <v>0.00075-0.0769316877880025i</v>
      </c>
      <c r="N1946" s="57">
        <f t="shared" si="563"/>
        <v>106.42766006524639</v>
      </c>
      <c r="O1946" s="57">
        <f t="shared" si="564"/>
        <v>21.948581257664202</v>
      </c>
      <c r="P1946" s="371">
        <f t="shared" si="565"/>
        <v>21.948581257664202</v>
      </c>
      <c r="Q1946" s="371">
        <f t="shared" si="566"/>
        <v>-73.572339934753614</v>
      </c>
      <c r="R1946" s="12">
        <f t="shared" si="567"/>
        <v>106.42766006524639</v>
      </c>
      <c r="S1946" s="57">
        <f t="shared" si="568"/>
        <v>1.3581819052573709</v>
      </c>
      <c r="T1946" s="12">
        <f t="shared" si="551"/>
        <v>21.948581257664202</v>
      </c>
    </row>
    <row r="1947" spans="1:20" x14ac:dyDescent="0.3">
      <c r="A1947" s="57">
        <f t="shared" si="552"/>
        <v>8566.1366842383341</v>
      </c>
      <c r="B1947" s="12">
        <f t="shared" si="569"/>
        <v>1363.3429964973491</v>
      </c>
      <c r="C1947" s="57" t="str">
        <f t="shared" si="553"/>
        <v>3.53878977217039-11.9620733260022i</v>
      </c>
      <c r="D1947" s="57" t="str">
        <f t="shared" si="554"/>
        <v>3.47078458567322-7.79559004850679i</v>
      </c>
      <c r="E1947" s="57" t="str">
        <f t="shared" si="555"/>
        <v>162.500853289899+0.818713335738658i</v>
      </c>
      <c r="F1947" s="57" t="str">
        <f t="shared" si="556"/>
        <v>3.07955406805648-146.078357669193i</v>
      </c>
      <c r="G1947" s="57" t="str">
        <f t="shared" si="557"/>
        <v>0.999991715907172-0.00287819808244647i</v>
      </c>
      <c r="H1947" s="57" t="str">
        <f t="shared" si="558"/>
        <v>560.434644539912-17.9491628010917i</v>
      </c>
      <c r="I1947" s="57" t="str">
        <f t="shared" si="559"/>
        <v>-6.06701413622045-554.657287421646i</v>
      </c>
      <c r="K1947" s="57" t="str">
        <f t="shared" si="560"/>
        <v>0.00891250494664664-0.00122219731334888i</v>
      </c>
      <c r="L1947" s="57" t="str">
        <f t="shared" si="561"/>
        <v>0.00075-0.486411415117076i</v>
      </c>
      <c r="M1947" s="57" t="str">
        <f t="shared" si="562"/>
        <v>0.00075-0.0766404540625647i</v>
      </c>
      <c r="N1947" s="57">
        <f t="shared" si="563"/>
        <v>106.48001620892137</v>
      </c>
      <c r="O1947" s="57">
        <f t="shared" si="564"/>
        <v>21.920493117798216</v>
      </c>
      <c r="P1947" s="371">
        <f t="shared" si="565"/>
        <v>21.920493117798216</v>
      </c>
      <c r="Q1947" s="371">
        <f t="shared" si="566"/>
        <v>-73.51998379107863</v>
      </c>
      <c r="R1947" s="12">
        <f t="shared" si="567"/>
        <v>106.48001620892137</v>
      </c>
      <c r="S1947" s="57">
        <f t="shared" si="568"/>
        <v>1.3633429964973491</v>
      </c>
      <c r="T1947" s="12">
        <f t="shared" si="551"/>
        <v>21.920493117798216</v>
      </c>
    </row>
    <row r="1948" spans="1:20" x14ac:dyDescent="0.3">
      <c r="A1948" s="57">
        <f t="shared" si="552"/>
        <v>8598.6880036384391</v>
      </c>
      <c r="B1948" s="12">
        <f t="shared" si="569"/>
        <v>1368.5236998840389</v>
      </c>
      <c r="C1948" s="57" t="str">
        <f t="shared" si="553"/>
        <v>3.53829169917001-11.9202599877968i</v>
      </c>
      <c r="D1948" s="57" t="str">
        <f t="shared" si="554"/>
        <v>3.47078421449233-7.76617761628062i</v>
      </c>
      <c r="E1948" s="57" t="str">
        <f t="shared" si="555"/>
        <v>162.501098829642+0.821862618970386i</v>
      </c>
      <c r="F1948" s="57" t="str">
        <f t="shared" si="556"/>
        <v>3.07955387380214-145.525428531863i</v>
      </c>
      <c r="G1948" s="57" t="str">
        <f t="shared" si="557"/>
        <v>0.999991652828971-0.0028891350529168i</v>
      </c>
      <c r="H1948" s="57" t="str">
        <f t="shared" si="558"/>
        <v>560.512947847284-18.0348375615972i</v>
      </c>
      <c r="I1948" s="57" t="str">
        <f t="shared" si="559"/>
        <v>-6.08260125408192-552.638177499151i</v>
      </c>
      <c r="K1948" s="57" t="str">
        <f t="shared" si="560"/>
        <v>0.00891117507277023-0.00122664672917018i</v>
      </c>
      <c r="L1948" s="57" t="str">
        <f t="shared" si="561"/>
        <v>0.00075-0.484570048931137i</v>
      </c>
      <c r="M1948" s="57" t="str">
        <f t="shared" si="562"/>
        <v>0.00075-0.0763503228357884i</v>
      </c>
      <c r="N1948" s="57">
        <f t="shared" si="563"/>
        <v>106.53247244633755</v>
      </c>
      <c r="O1948" s="57">
        <f t="shared" si="564"/>
        <v>21.892434967254651</v>
      </c>
      <c r="P1948" s="371">
        <f t="shared" si="565"/>
        <v>21.892434967254651</v>
      </c>
      <c r="Q1948" s="371">
        <f t="shared" si="566"/>
        <v>-73.46752755366245</v>
      </c>
      <c r="R1948" s="12">
        <f t="shared" si="567"/>
        <v>106.53247244633755</v>
      </c>
      <c r="S1948" s="57">
        <f t="shared" si="568"/>
        <v>1.3685236998840389</v>
      </c>
      <c r="T1948" s="12">
        <f t="shared" si="551"/>
        <v>21.892434967254651</v>
      </c>
    </row>
    <row r="1949" spans="1:20" x14ac:dyDescent="0.3">
      <c r="A1949" s="57">
        <f t="shared" si="552"/>
        <v>8631.363018052265</v>
      </c>
      <c r="B1949" s="12">
        <f t="shared" si="569"/>
        <v>1373.7240899435983</v>
      </c>
      <c r="C1949" s="57" t="str">
        <f t="shared" si="553"/>
        <v>3.53778999754099-11.8786170274429i</v>
      </c>
      <c r="D1949" s="57" t="str">
        <f t="shared" si="554"/>
        <v>3.47078384048519-7.7368769031055i</v>
      </c>
      <c r="E1949" s="57" t="str">
        <f t="shared" si="555"/>
        <v>162.501346344935+0.825024290327021i</v>
      </c>
      <c r="F1949" s="57" t="str">
        <f t="shared" si="556"/>
        <v>3.07955367806867-144.974592826671i</v>
      </c>
      <c r="G1949" s="57" t="str">
        <f t="shared" si="557"/>
        <v>0.999991589270472-0.00290011358178947i</v>
      </c>
      <c r="H1949" s="57" t="str">
        <f t="shared" si="558"/>
        <v>560.591828754361-18.1210411212932i</v>
      </c>
      <c r="I1949" s="57" t="str">
        <f t="shared" si="559"/>
        <v>-6.09831074519438-550.627004857697i</v>
      </c>
      <c r="K1949" s="57" t="str">
        <f t="shared" si="560"/>
        <v>0.00890983550019593-0.00123111088497787i</v>
      </c>
      <c r="L1949" s="57" t="str">
        <f t="shared" si="561"/>
        <v>0.00075-0.482735653448036i</v>
      </c>
      <c r="M1949" s="57" t="str">
        <f t="shared" si="562"/>
        <v>0.00075-0.0760612899340392i</v>
      </c>
      <c r="N1949" s="57">
        <f t="shared" si="563"/>
        <v>106.58502829366159</v>
      </c>
      <c r="O1949" s="57">
        <f t="shared" si="564"/>
        <v>21.86440694601346</v>
      </c>
      <c r="P1949" s="371">
        <f t="shared" si="565"/>
        <v>21.86440694601346</v>
      </c>
      <c r="Q1949" s="371">
        <f t="shared" si="566"/>
        <v>-73.414971706338406</v>
      </c>
      <c r="R1949" s="12">
        <f t="shared" si="567"/>
        <v>106.58502829366159</v>
      </c>
      <c r="S1949" s="57">
        <f t="shared" si="568"/>
        <v>1.3737240899435983</v>
      </c>
      <c r="T1949" s="12">
        <f t="shared" si="551"/>
        <v>21.86440694601346</v>
      </c>
    </row>
    <row r="1950" spans="1:20" x14ac:dyDescent="0.3">
      <c r="A1950" s="57">
        <f t="shared" si="552"/>
        <v>8664.1621975208636</v>
      </c>
      <c r="B1950" s="12">
        <f t="shared" si="569"/>
        <v>1378.9442414853841</v>
      </c>
      <c r="C1950" s="57" t="str">
        <f t="shared" si="553"/>
        <v>3.53728464207707-11.8371438338635i</v>
      </c>
      <c r="D1950" s="57" t="str">
        <f t="shared" si="554"/>
        <v>3.47078346363029-7.70768748748058i</v>
      </c>
      <c r="E1950" s="57" t="str">
        <f t="shared" si="555"/>
        <v>162.501595852385+0.828198401401568i</v>
      </c>
      <c r="F1950" s="57" t="str">
        <f t="shared" si="556"/>
        <v>3.07955348084486-144.42584262966i</v>
      </c>
      <c r="G1950" s="57" t="str">
        <f t="shared" si="557"/>
        <v>0.99999152522802-0.00291113382696254i</v>
      </c>
      <c r="H1950" s="57" t="str">
        <f t="shared" si="558"/>
        <v>560.6712913501-18.2077778768662i</v>
      </c>
      <c r="I1950" s="57" t="str">
        <f t="shared" si="559"/>
        <v>-6.11414359582898-548.623740399453i</v>
      </c>
      <c r="K1950" s="57" t="str">
        <f t="shared" si="560"/>
        <v>0.00890848616140101-0.00123558981315065i</v>
      </c>
      <c r="L1950" s="57" t="str">
        <f t="shared" si="561"/>
        <v>0.00075-0.480908202279373i</v>
      </c>
      <c r="M1950" s="57" t="str">
        <f t="shared" si="562"/>
        <v>0.00075-0.075773351199481i</v>
      </c>
      <c r="N1950" s="57">
        <f t="shared" si="563"/>
        <v>106.6376832593936</v>
      </c>
      <c r="O1950" s="57">
        <f t="shared" si="564"/>
        <v>21.836409194120336</v>
      </c>
      <c r="P1950" s="371">
        <f t="shared" si="565"/>
        <v>21.836409194120336</v>
      </c>
      <c r="Q1950" s="371">
        <f t="shared" si="566"/>
        <v>-73.362316740606403</v>
      </c>
      <c r="R1950" s="12">
        <f t="shared" si="567"/>
        <v>106.6376832593936</v>
      </c>
      <c r="S1950" s="57">
        <f t="shared" si="568"/>
        <v>1.3789442414853841</v>
      </c>
      <c r="T1950" s="12">
        <f t="shared" si="551"/>
        <v>21.836409194120336</v>
      </c>
    </row>
    <row r="1951" spans="1:20" x14ac:dyDescent="0.3">
      <c r="A1951" s="57">
        <f t="shared" si="552"/>
        <v>8697.0860138714434</v>
      </c>
      <c r="B1951" s="12">
        <f t="shared" si="569"/>
        <v>1384.1842296030286</v>
      </c>
      <c r="C1951" s="57" t="str">
        <f t="shared" si="553"/>
        <v>3.53677560741523-11.7958397982963i</v>
      </c>
      <c r="D1951" s="57" t="str">
        <f t="shared" si="554"/>
        <v>3.47078308390593-7.67860894950607i</v>
      </c>
      <c r="E1951" s="57" t="str">
        <f t="shared" si="555"/>
        <v>162.50184736875+0.831385004029292i</v>
      </c>
      <c r="F1951" s="57" t="str">
        <f t="shared" si="556"/>
        <v>3.07955328211929-143.879170046874i</v>
      </c>
      <c r="G1951" s="57" t="str">
        <f t="shared" si="557"/>
        <v>0.999991460697928-0.00292219594693382i</v>
      </c>
      <c r="H1951" s="57" t="str">
        <f t="shared" si="558"/>
        <v>560.751339749321-18.2950522701441i</v>
      </c>
      <c r="I1951" s="57" t="str">
        <f t="shared" si="559"/>
        <v>-6.13010080055943-546.628355138031i</v>
      </c>
      <c r="K1951" s="57" t="str">
        <f t="shared" si="560"/>
        <v>0.00890712698844046-0.00124008354594139i</v>
      </c>
      <c r="L1951" s="57" t="str">
        <f t="shared" si="561"/>
        <v>0.00075-0.479087669136654i</v>
      </c>
      <c r="M1951" s="57" t="str">
        <f t="shared" si="562"/>
        <v>0.00075-0.075486502490019i</v>
      </c>
      <c r="N1951" s="57">
        <f t="shared" si="563"/>
        <v>106.69043684432582</v>
      </c>
      <c r="O1951" s="57">
        <f t="shared" si="564"/>
        <v>21.808441851678246</v>
      </c>
      <c r="P1951" s="371">
        <f t="shared" si="565"/>
        <v>21.808441851678246</v>
      </c>
      <c r="Q1951" s="371">
        <f t="shared" si="566"/>
        <v>-73.309563155674184</v>
      </c>
      <c r="R1951" s="12">
        <f t="shared" si="567"/>
        <v>106.69043684432582</v>
      </c>
      <c r="S1951" s="57">
        <f t="shared" si="568"/>
        <v>1.3841842296030287</v>
      </c>
      <c r="T1951" s="12">
        <f t="shared" si="551"/>
        <v>21.808441851678246</v>
      </c>
    </row>
    <row r="1952" spans="1:20" x14ac:dyDescent="0.3">
      <c r="A1952" s="57">
        <f t="shared" si="552"/>
        <v>8730.134940724156</v>
      </c>
      <c r="B1952" s="12">
        <f t="shared" si="569"/>
        <v>1389.4441296755201</v>
      </c>
      <c r="C1952" s="57" t="str">
        <f t="shared" si="553"/>
        <v>3.53626286803511-11.7547043142837i</v>
      </c>
      <c r="D1952" s="57" t="str">
        <f t="shared" si="554"/>
        <v>3.47078270129025-7.64964087087719i</v>
      </c>
      <c r="E1952" s="57" t="str">
        <f t="shared" si="555"/>
        <v>162.502100910939+0.83458415028906i</v>
      </c>
      <c r="F1952" s="57" t="str">
        <f t="shared" si="556"/>
        <v>3.07955308188058-143.334567214243i</v>
      </c>
      <c r="G1952" s="57" t="str">
        <f t="shared" si="557"/>
        <v>0.999991395676484-0.00293330010080312i</v>
      </c>
      <c r="H1952" s="57" t="str">
        <f t="shared" si="558"/>
        <v>560.831978092776-18.3828687886017i</v>
      </c>
      <c r="I1952" s="57" t="str">
        <f t="shared" si="559"/>
        <v>-6.1461833623252-544.640820197998i</v>
      </c>
      <c r="K1952" s="57" t="str">
        <f t="shared" si="560"/>
        <v>0.00890575791294547-0.00124459211547435i</v>
      </c>
      <c r="L1952" s="57" t="str">
        <f t="shared" si="561"/>
        <v>0.00075-0.477274027830896i</v>
      </c>
      <c r="M1952" s="57" t="str">
        <f t="shared" si="562"/>
        <v>0.00075-0.0752007396792382i</v>
      </c>
      <c r="N1952" s="57">
        <f t="shared" si="563"/>
        <v>106.74328854150261</v>
      </c>
      <c r="O1952" s="57">
        <f t="shared" si="564"/>
        <v>21.780505058838813</v>
      </c>
      <c r="P1952" s="371">
        <f t="shared" si="565"/>
        <v>21.780505058838813</v>
      </c>
      <c r="Q1952" s="371">
        <f t="shared" si="566"/>
        <v>-73.256711458497392</v>
      </c>
      <c r="R1952" s="12">
        <f t="shared" si="567"/>
        <v>106.74328854150261</v>
      </c>
      <c r="S1952" s="57">
        <f t="shared" si="568"/>
        <v>1.3894441296755202</v>
      </c>
      <c r="T1952" s="12">
        <f t="shared" si="551"/>
        <v>21.780505058838813</v>
      </c>
    </row>
    <row r="1953" spans="1:20" x14ac:dyDescent="0.3">
      <c r="A1953" s="57">
        <f t="shared" si="552"/>
        <v>8763.3094534989086</v>
      </c>
      <c r="B1953" s="12">
        <f t="shared" si="569"/>
        <v>1394.7240173682872</v>
      </c>
      <c r="C1953" s="57" t="str">
        <f t="shared" si="553"/>
        <v>3.53574639825822-11.7137367776625i</v>
      </c>
      <c r="D1953" s="57" t="str">
        <f t="shared" si="554"/>
        <v>3.47078231576127-7.62078283487815i</v>
      </c>
      <c r="E1953" s="57" t="str">
        <f t="shared" si="555"/>
        <v>162.50235649601+0.837795892504771i</v>
      </c>
      <c r="F1953" s="57" t="str">
        <f t="shared" si="556"/>
        <v>3.0795528801172-142.792026297474i</v>
      </c>
      <c r="G1953" s="57" t="str">
        <f t="shared" si="557"/>
        <v>0.999991330159947-0.00294444644827455i</v>
      </c>
      <c r="H1953" s="57" t="str">
        <f t="shared" si="558"/>
        <v>560.913210547278-18.4712319658891i</v>
      </c>
      <c r="I1953" s="57" t="str">
        <f t="shared" si="559"/>
        <v>-6.16239229251289-542.661106814461i</v>
      </c>
      <c r="K1953" s="57" t="str">
        <f t="shared" si="560"/>
        <v>0.00890437886612123-0.00124911555374213i</v>
      </c>
      <c r="L1953" s="57" t="str">
        <f t="shared" si="561"/>
        <v>0.00075-0.475467252272262i</v>
      </c>
      <c r="M1953" s="57" t="str">
        <f t="shared" si="562"/>
        <v>0.00075-0.0749160586563441i</v>
      </c>
      <c r="N1953" s="57">
        <f t="shared" si="563"/>
        <v>106.79623783618011</v>
      </c>
      <c r="O1953" s="57">
        <f t="shared" si="564"/>
        <v>21.752598955793324</v>
      </c>
      <c r="P1953" s="371">
        <f t="shared" si="565"/>
        <v>21.752598955793324</v>
      </c>
      <c r="Q1953" s="371">
        <f t="shared" si="566"/>
        <v>-73.203762163819889</v>
      </c>
      <c r="R1953" s="12">
        <f t="shared" si="567"/>
        <v>106.79623783618011</v>
      </c>
      <c r="S1953" s="57">
        <f t="shared" si="568"/>
        <v>1.3947240173682871</v>
      </c>
      <c r="T1953" s="12">
        <f t="shared" si="551"/>
        <v>21.752598955793324</v>
      </c>
    </row>
    <row r="1954" spans="1:20" x14ac:dyDescent="0.3">
      <c r="A1954" s="57">
        <f t="shared" si="552"/>
        <v>8796.6100294222033</v>
      </c>
      <c r="B1954" s="12">
        <f t="shared" si="569"/>
        <v>1400.0239686342866</v>
      </c>
      <c r="C1954" s="57" t="str">
        <f t="shared" si="553"/>
        <v>3.53522617224726-11.6729365865542i</v>
      </c>
      <c r="D1954" s="57" t="str">
        <f t="shared" si="554"/>
        <v>3.47078192729678-7.59203442637617i</v>
      </c>
      <c r="E1954" s="57" t="str">
        <f t="shared" si="555"/>
        <v>162.502614141179+0.841020283246544i</v>
      </c>
      <c r="F1954" s="57" t="str">
        <f t="shared" si="556"/>
        <v>3.07955267681752-142.251539491933i</v>
      </c>
      <c r="G1954" s="57" t="str">
        <f t="shared" si="557"/>
        <v>0.999991264144547-0.00295563514965886i</v>
      </c>
      <c r="H1954" s="57" t="str">
        <f t="shared" si="558"/>
        <v>560.995041305788-18.5601463823579i</v>
      </c>
      <c r="I1954" s="57" t="str">
        <f t="shared" si="559"/>
        <v>-6.17872861102877-540.689186332591i</v>
      </c>
      <c r="K1954" s="57" t="str">
        <f t="shared" si="560"/>
        <v>0.00890298977874516-0.00125365389260271i</v>
      </c>
      <c r="L1954" s="57" t="str">
        <f t="shared" si="561"/>
        <v>0.00075-0.473667316469677i</v>
      </c>
      <c r="M1954" s="57" t="str">
        <f t="shared" si="562"/>
        <v>0.00075-0.0746324553261047i</v>
      </c>
      <c r="N1954" s="57">
        <f t="shared" si="563"/>
        <v>106.84928420578616</v>
      </c>
      <c r="O1954" s="57">
        <f t="shared" si="564"/>
        <v>21.724723682764076</v>
      </c>
      <c r="P1954" s="371">
        <f t="shared" si="565"/>
        <v>21.724723682764076</v>
      </c>
      <c r="Q1954" s="371">
        <f t="shared" si="566"/>
        <v>-73.150715794213838</v>
      </c>
      <c r="R1954" s="12">
        <f t="shared" si="567"/>
        <v>106.84928420578616</v>
      </c>
      <c r="S1954" s="57">
        <f t="shared" si="568"/>
        <v>1.4000239686342866</v>
      </c>
      <c r="T1954" s="12">
        <f t="shared" si="551"/>
        <v>21.724723682764076</v>
      </c>
    </row>
    <row r="1955" spans="1:20" x14ac:dyDescent="0.3">
      <c r="A1955" s="57">
        <f t="shared" si="552"/>
        <v>8830.0371475340071</v>
      </c>
      <c r="B1955" s="12">
        <f t="shared" si="569"/>
        <v>1405.3440597150968</v>
      </c>
      <c r="C1955" s="57" t="str">
        <f t="shared" si="553"/>
        <v>3.5347021640054-11.6323031413548i</v>
      </c>
      <c r="D1955" s="57" t="str">
        <f t="shared" si="554"/>
        <v>3.47078153587444-7.56339523181547i</v>
      </c>
      <c r="E1955" s="57" t="str">
        <f t="shared" si="555"/>
        <v>162.502873863812+0.844257375332349i</v>
      </c>
      <c r="F1955" s="57" t="str">
        <f t="shared" si="556"/>
        <v>3.07955247196985-141.713099022535i</v>
      </c>
      <c r="G1955" s="57" t="str">
        <f t="shared" si="557"/>
        <v>0.999991197626485-0.00296686636587563i</v>
      </c>
      <c r="H1955" s="57" t="str">
        <f t="shared" si="558"/>
        <v>561.077474587527-18.6496166656023i</v>
      </c>
      <c r="I1955" s="57" t="str">
        <f t="shared" si="559"/>
        <v>-6.1951933463807-538.725030207187i</v>
      </c>
      <c r="K1955" s="57" t="str">
        <f t="shared" si="560"/>
        <v>0.00890159058116488-0.00125820716377635i</v>
      </c>
      <c r="L1955" s="57" t="str">
        <f t="shared" si="561"/>
        <v>0.00075-0.471874194530462i</v>
      </c>
      <c r="M1955" s="57" t="str">
        <f t="shared" si="562"/>
        <v>0.00075-0.0743499256087913i</v>
      </c>
      <c r="N1955" s="57">
        <f t="shared" si="563"/>
        <v>106.90242711988081</v>
      </c>
      <c r="O1955" s="57">
        <f t="shared" si="564"/>
        <v>21.696879379995192</v>
      </c>
      <c r="P1955" s="371">
        <f t="shared" si="565"/>
        <v>21.696879379995192</v>
      </c>
      <c r="Q1955" s="371">
        <f t="shared" si="566"/>
        <v>-73.097572880119188</v>
      </c>
      <c r="R1955" s="12">
        <f t="shared" si="567"/>
        <v>106.90242711988081</v>
      </c>
      <c r="S1955" s="57">
        <f t="shared" si="568"/>
        <v>1.4053440597150968</v>
      </c>
      <c r="T1955" s="12">
        <f t="shared" si="551"/>
        <v>21.696879379995192</v>
      </c>
    </row>
    <row r="1956" spans="1:20" x14ac:dyDescent="0.3">
      <c r="A1956" s="57">
        <f t="shared" si="552"/>
        <v>8863.5912886946371</v>
      </c>
      <c r="B1956" s="12">
        <f t="shared" si="569"/>
        <v>1410.6843671420143</v>
      </c>
      <c r="C1956" s="57" t="str">
        <f t="shared" si="553"/>
        <v>3.53417434737575-11.591835844725i</v>
      </c>
      <c r="D1956" s="57" t="str">
        <f t="shared" si="554"/>
        <v>3.47078114147174-7.53486483921136i</v>
      </c>
      <c r="E1956" s="57" t="str">
        <f t="shared" si="555"/>
        <v>162.503135681436+0.847507221829196i</v>
      </c>
      <c r="F1956" s="57" t="str">
        <f t="shared" si="556"/>
        <v>3.07955226556241-141.176697143635i</v>
      </c>
      <c r="G1956" s="57" t="str">
        <f t="shared" si="557"/>
        <v>0.999991130601935-0.00297814025845567i</v>
      </c>
      <c r="H1956" s="57" t="str">
        <f t="shared" si="558"/>
        <v>561.160514638059-18.7396474909921i</v>
      </c>
      <c r="I1956" s="57" t="str">
        <f t="shared" si="559"/>
        <v>-6.2117875357476-536.768610002227i</v>
      </c>
      <c r="K1956" s="57" t="str">
        <f t="shared" si="560"/>
        <v>0.00890018120329649-0.00126277539884262i</v>
      </c>
      <c r="L1956" s="57" t="str">
        <f t="shared" si="561"/>
        <v>0.00075-0.470087860659955i</v>
      </c>
      <c r="M1956" s="57" t="str">
        <f t="shared" si="562"/>
        <v>0.00075-0.0740684654401186i</v>
      </c>
      <c r="N1956" s="57">
        <f t="shared" si="563"/>
        <v>106.95566604011771</v>
      </c>
      <c r="O1956" s="57">
        <f t="shared" si="564"/>
        <v>21.669066187743692</v>
      </c>
      <c r="P1956" s="371">
        <f t="shared" si="565"/>
        <v>21.669066187743692</v>
      </c>
      <c r="Q1956" s="371">
        <f t="shared" si="566"/>
        <v>-73.044333959882294</v>
      </c>
      <c r="R1956" s="12">
        <f t="shared" si="567"/>
        <v>106.95566604011771</v>
      </c>
      <c r="S1956" s="57">
        <f t="shared" si="568"/>
        <v>1.4106843671420142</v>
      </c>
      <c r="T1956" s="12">
        <f t="shared" si="551"/>
        <v>21.669066187743692</v>
      </c>
    </row>
    <row r="1957" spans="1:20" x14ac:dyDescent="0.3">
      <c r="A1957" s="57">
        <f t="shared" si="552"/>
        <v>8897.2729355916763</v>
      </c>
      <c r="B1957" s="12">
        <f t="shared" si="569"/>
        <v>1416.0449677371539</v>
      </c>
      <c r="C1957" s="57" t="str">
        <f t="shared" si="553"/>
        <v>3.53364269604046-11.5515341015807i</v>
      </c>
      <c r="D1957" s="57" t="str">
        <f t="shared" si="554"/>
        <v>3.47078074406596-7.50644283814432i</v>
      </c>
      <c r="E1957" s="57" t="str">
        <f t="shared" si="555"/>
        <v>162.503399611736+0.850769876054498i</v>
      </c>
      <c r="F1957" s="57" t="str">
        <f t="shared" si="556"/>
        <v>3.07955205758332-140.64232613891i</v>
      </c>
      <c r="G1957" s="57" t="str">
        <f t="shared" si="557"/>
        <v>0.999991063067039-0.00298945698954333i</v>
      </c>
      <c r="H1957" s="57" t="str">
        <f t="shared" si="558"/>
        <v>561.244165729397-18.8302435822231i</v>
      </c>
      <c r="I1957" s="57" t="str">
        <f t="shared" si="559"/>
        <v>-6.22851222505854-534.819897390405i</v>
      </c>
      <c r="K1957" s="57" t="str">
        <f t="shared" si="560"/>
        <v>0.00889876157462265-0.0012673586292373i</v>
      </c>
      <c r="L1957" s="57" t="str">
        <f t="shared" si="561"/>
        <v>0.00075-0.468308289161142i</v>
      </c>
      <c r="M1957" s="57" t="str">
        <f t="shared" si="562"/>
        <v>0.00075-0.0737880707711885i</v>
      </c>
      <c r="N1957" s="57">
        <f t="shared" si="563"/>
        <v>107.00900042020366</v>
      </c>
      <c r="O1957" s="57">
        <f t="shared" si="564"/>
        <v>21.641284246270551</v>
      </c>
      <c r="P1957" s="371">
        <f t="shared" si="565"/>
        <v>21.641284246270551</v>
      </c>
      <c r="Q1957" s="371">
        <f t="shared" si="566"/>
        <v>-72.990999579796338</v>
      </c>
      <c r="R1957" s="12">
        <f t="shared" si="567"/>
        <v>107.00900042020366</v>
      </c>
      <c r="S1957" s="57">
        <f t="shared" si="568"/>
        <v>1.4160449677371538</v>
      </c>
      <c r="T1957" s="12">
        <f t="shared" si="551"/>
        <v>21.641284246270551</v>
      </c>
    </row>
    <row r="1958" spans="1:20" x14ac:dyDescent="0.3">
      <c r="A1958" s="57">
        <f t="shared" si="552"/>
        <v>8931.0825727469255</v>
      </c>
      <c r="B1958" s="12">
        <f t="shared" si="569"/>
        <v>1421.4259386145552</v>
      </c>
      <c r="C1958" s="57" t="str">
        <f t="shared" si="553"/>
        <v>3.53310718352009-11.5113973190819i</v>
      </c>
      <c r="D1958" s="57" t="str">
        <f t="shared" si="554"/>
        <v>3.47078034363425-7.47812881975404i</v>
      </c>
      <c r="E1958" s="57" t="str">
        <f t="shared" si="555"/>
        <v>162.503665672551+0.854045391577732i</v>
      </c>
      <c r="F1958" s="57" t="str">
        <f t="shared" si="556"/>
        <v>3.07955184802062-140.109978321253i</v>
      </c>
      <c r="G1958" s="57" t="str">
        <f t="shared" si="557"/>
        <v>0.999990995017912-0.0030008167218988i</v>
      </c>
      <c r="H1958" s="57" t="str">
        <f t="shared" si="558"/>
        <v>561.328432160098-18.9214097118737i</v>
      </c>
      <c r="I1958" s="57" t="str">
        <f t="shared" si="559"/>
        <v>-6.24536846907354-532.8788641527i</v>
      </c>
      <c r="K1958" s="57" t="str">
        <f t="shared" si="560"/>
        <v>0.00889733162419059-0.0012719568862492i</v>
      </c>
      <c r="L1958" s="57" t="str">
        <f t="shared" si="561"/>
        <v>0.00075-0.466535454434292i</v>
      </c>
      <c r="M1958" s="57" t="str">
        <f t="shared" si="562"/>
        <v>0.00075-0.0735087375684284i</v>
      </c>
      <c r="N1958" s="57">
        <f t="shared" si="563"/>
        <v>107.06242970586213</v>
      </c>
      <c r="O1958" s="57">
        <f t="shared" si="564"/>
        <v>21.613533695830597</v>
      </c>
      <c r="P1958" s="371">
        <f t="shared" si="565"/>
        <v>21.613533695830597</v>
      </c>
      <c r="Q1958" s="371">
        <f t="shared" si="566"/>
        <v>-72.937570294137871</v>
      </c>
      <c r="R1958" s="12">
        <f t="shared" si="567"/>
        <v>107.06242970586213</v>
      </c>
      <c r="S1958" s="57">
        <f t="shared" si="568"/>
        <v>1.4214259386145551</v>
      </c>
      <c r="T1958" s="12">
        <f t="shared" si="551"/>
        <v>21.613533695830597</v>
      </c>
    </row>
    <row r="1959" spans="1:20" x14ac:dyDescent="0.3">
      <c r="A1959" s="57">
        <f t="shared" si="552"/>
        <v>8965.0206865233649</v>
      </c>
      <c r="B1959" s="12">
        <f t="shared" si="569"/>
        <v>1426.8273571812906</v>
      </c>
      <c r="C1959" s="57" t="str">
        <f t="shared" si="553"/>
        <v>3.53256778317311-11.4714249066242i</v>
      </c>
      <c r="D1959" s="57" t="str">
        <f t="shared" si="554"/>
        <v>3.47077994015358-7.4499223767336i</v>
      </c>
      <c r="E1959" s="57" t="str">
        <f t="shared" si="555"/>
        <v>162.503933881889+0.857333822221526i</v>
      </c>
      <c r="F1959" s="57" t="str">
        <f t="shared" si="556"/>
        <v>3.07955163686225-139.579646032664i</v>
      </c>
      <c r="G1959" s="57" t="str">
        <f t="shared" si="557"/>
        <v>0.999990926450638-0.00301221961890045i</v>
      </c>
      <c r="H1959" s="57" t="str">
        <f t="shared" si="558"/>
        <v>561.413318255371-19.01315070197i</v>
      </c>
      <c r="I1959" s="57" t="str">
        <f t="shared" si="559"/>
        <v>-6.26235733146627-530.94548217795i</v>
      </c>
      <c r="K1959" s="57" t="str">
        <f t="shared" si="560"/>
        <v>0.00889589128061016-0.00127657020101697i</v>
      </c>
      <c r="L1959" s="57" t="str">
        <f t="shared" si="561"/>
        <v>0.00075-0.46476933097658i</v>
      </c>
      <c r="M1959" s="57" t="str">
        <f t="shared" si="562"/>
        <v>0.00075-0.0732304618135367i</v>
      </c>
      <c r="N1959" s="57">
        <f t="shared" si="563"/>
        <v>107.11595333479394</v>
      </c>
      <c r="O1959" s="57">
        <f t="shared" si="564"/>
        <v>21.585814676664064</v>
      </c>
      <c r="P1959" s="371">
        <f t="shared" si="565"/>
        <v>21.585814676664064</v>
      </c>
      <c r="Q1959" s="371">
        <f t="shared" si="566"/>
        <v>-72.884046665206057</v>
      </c>
      <c r="R1959" s="12">
        <f t="shared" si="567"/>
        <v>107.11595333479394</v>
      </c>
      <c r="S1959" s="57">
        <f t="shared" si="568"/>
        <v>1.4268273571812906</v>
      </c>
      <c r="T1959" s="12">
        <f t="shared" si="551"/>
        <v>21.585814676664064</v>
      </c>
    </row>
    <row r="1960" spans="1:20" x14ac:dyDescent="0.3">
      <c r="A1960" s="57">
        <f t="shared" si="552"/>
        <v>8999.0877651321534</v>
      </c>
      <c r="B1960" s="12">
        <f t="shared" si="569"/>
        <v>1432.2493011385795</v>
      </c>
      <c r="C1960" s="57" t="str">
        <f t="shared" si="553"/>
        <v>3.53202446819498-11.431616275828i</v>
      </c>
      <c r="D1960" s="57" t="str">
        <f t="shared" si="554"/>
        <v>3.47077953360071-7.42182310332356i</v>
      </c>
      <c r="E1960" s="57" t="str">
        <f t="shared" si="555"/>
        <v>162.504204257917+0.86063522206327i</v>
      </c>
      <c r="F1960" s="57" t="str">
        <f t="shared" si="556"/>
        <v>3.07955142409606-139.051321644134i</v>
      </c>
      <c r="G1960" s="57" t="str">
        <f t="shared" si="557"/>
        <v>0.999990857361273-0.00302366584454721i</v>
      </c>
      <c r="H1960" s="57" t="str">
        <f t="shared" si="558"/>
        <v>561.49882836714-19.1054714245436i</v>
      </c>
      <c r="I1960" s="57" t="str">
        <f t="shared" si="559"/>
        <v>-6.27947988489407-529.019723462355i</v>
      </c>
      <c r="K1960" s="57" t="str">
        <f t="shared" si="560"/>
        <v>0.00889444047205231-0.00128119860452603i</v>
      </c>
      <c r="L1960" s="57" t="str">
        <f t="shared" si="561"/>
        <v>0.00075-0.463009893381729i</v>
      </c>
      <c r="M1960" s="57" t="str">
        <f t="shared" si="562"/>
        <v>0.00075-0.0729532395034238i</v>
      </c>
      <c r="N1960" s="57">
        <f t="shared" si="563"/>
        <v>107.16957073663991</v>
      </c>
      <c r="O1960" s="57">
        <f t="shared" si="564"/>
        <v>21.558127328986423</v>
      </c>
      <c r="P1960" s="371">
        <f t="shared" si="565"/>
        <v>21.558127328986423</v>
      </c>
      <c r="Q1960" s="371">
        <f t="shared" si="566"/>
        <v>-72.830429263360088</v>
      </c>
      <c r="R1960" s="12">
        <f t="shared" si="567"/>
        <v>107.16957073663991</v>
      </c>
      <c r="S1960" s="57">
        <f t="shared" si="568"/>
        <v>1.4322493011385795</v>
      </c>
      <c r="T1960" s="12">
        <f t="shared" si="551"/>
        <v>21.558127328986423</v>
      </c>
    </row>
    <row r="1961" spans="1:20" x14ac:dyDescent="0.3">
      <c r="A1961" s="57">
        <f t="shared" si="552"/>
        <v>9033.2842986396554</v>
      </c>
      <c r="B1961" s="12">
        <f t="shared" si="569"/>
        <v>1437.6918484829062</v>
      </c>
      <c r="C1961" s="57" t="str">
        <f t="shared" si="553"/>
        <v>3.53147721161756-11.3919708405289i</v>
      </c>
      <c r="D1961" s="57" t="str">
        <f t="shared" si="554"/>
        <v>3.47077912395227-7.39383059530617i</v>
      </c>
      <c r="E1961" s="57" t="str">
        <f t="shared" si="555"/>
        <v>162.504476818964+0.863949645436556i</v>
      </c>
      <c r="F1961" s="57" t="str">
        <f t="shared" si="556"/>
        <v>3.0795512097098-138.524997555538i</v>
      </c>
      <c r="G1961" s="57" t="str">
        <f t="shared" si="557"/>
        <v>0.99999078774584-0.00303515556346087i</v>
      </c>
      <c r="H1961" s="57" t="str">
        <f t="shared" si="558"/>
        <v>561.58496687417-19.1983768022147i</v>
      </c>
      <c r="I1961" s="57" t="str">
        <f t="shared" si="559"/>
        <v>-6.29673721108593-527.101560109078i</v>
      </c>
      <c r="K1961" s="57" t="str">
        <f t="shared" si="560"/>
        <v>0.00889297912624683-0.00128584212760522i</v>
      </c>
      <c r="L1961" s="57" t="str">
        <f t="shared" si="561"/>
        <v>0.00075-0.461257116339639i</v>
      </c>
      <c r="M1961" s="57" t="str">
        <f t="shared" si="562"/>
        <v>0.00075-0.0726770666501533i</v>
      </c>
      <c r="N1961" s="57">
        <f t="shared" si="563"/>
        <v>107.22328133294351</v>
      </c>
      <c r="O1961" s="57">
        <f t="shared" si="564"/>
        <v>21.530471792978947</v>
      </c>
      <c r="P1961" s="371">
        <f t="shared" si="565"/>
        <v>21.530471792978947</v>
      </c>
      <c r="Q1961" s="371">
        <f t="shared" si="566"/>
        <v>-72.776718667056485</v>
      </c>
      <c r="R1961" s="12">
        <f t="shared" si="567"/>
        <v>107.22328133294351</v>
      </c>
      <c r="S1961" s="57">
        <f t="shared" si="568"/>
        <v>1.4376918484829062</v>
      </c>
      <c r="T1961" s="12">
        <f t="shared" si="551"/>
        <v>21.530471792978947</v>
      </c>
    </row>
    <row r="1962" spans="1:20" x14ac:dyDescent="0.3">
      <c r="A1962" s="57">
        <f t="shared" si="552"/>
        <v>9067.6107789744856</v>
      </c>
      <c r="B1962" s="12">
        <f t="shared" si="569"/>
        <v>1443.1550775071412</v>
      </c>
      <c r="C1962" s="57" t="str">
        <f t="shared" si="553"/>
        <v>3.53092598630847-11.3524880167682i</v>
      </c>
      <c r="D1962" s="57" t="str">
        <f t="shared" si="554"/>
        <v>3.47077871118469-7.36594444999953i</v>
      </c>
      <c r="E1962" s="57" t="str">
        <f t="shared" si="555"/>
        <v>162.504751583531+0.867277146932384i</v>
      </c>
      <c r="F1962" s="57" t="str">
        <f t="shared" si="556"/>
        <v>3.07955099369111-138.000666195529i</v>
      </c>
      <c r="G1962" s="57" t="str">
        <f t="shared" si="557"/>
        <v>0.999990717600334-0.00304668894088851i</v>
      </c>
      <c r="H1962" s="57" t="str">
        <f t="shared" si="558"/>
        <v>561.671738182143-19.2918718087721i</v>
      </c>
      <c r="I1962" s="57" t="str">
        <f t="shared" si="559"/>
        <v>-6.31413040092288-525.190964327798i</v>
      </c>
      <c r="K1962" s="57" t="str">
        <f t="shared" si="560"/>
        <v>0.00889150717048056-0.00129050080092359i</v>
      </c>
      <c r="L1962" s="57" t="str">
        <f t="shared" si="561"/>
        <v>0.00075-0.459510974636022i</v>
      </c>
      <c r="M1962" s="57" t="str">
        <f t="shared" si="562"/>
        <v>0.00075-0.072401939280886i</v>
      </c>
      <c r="N1962" s="57">
        <f t="shared" si="563"/>
        <v>107.27708453711369</v>
      </c>
      <c r="O1962" s="57">
        <f t="shared" si="564"/>
        <v>21.502848208779216</v>
      </c>
      <c r="P1962" s="371">
        <f t="shared" si="565"/>
        <v>21.502848208779216</v>
      </c>
      <c r="Q1962" s="371">
        <f t="shared" si="566"/>
        <v>-72.722915462886306</v>
      </c>
      <c r="R1962" s="12">
        <f t="shared" si="567"/>
        <v>107.27708453711369</v>
      </c>
      <c r="S1962" s="57">
        <f t="shared" si="568"/>
        <v>1.4431550775071411</v>
      </c>
      <c r="T1962" s="12">
        <f t="shared" si="551"/>
        <v>21.502848208779216</v>
      </c>
    </row>
    <row r="1963" spans="1:20" x14ac:dyDescent="0.3">
      <c r="A1963" s="57">
        <f t="shared" si="552"/>
        <v>9102.0676999345906</v>
      </c>
      <c r="B1963" s="12">
        <f t="shared" si="569"/>
        <v>1448.6390668016684</v>
      </c>
      <c r="C1963" s="57" t="str">
        <f t="shared" si="553"/>
        <v>3.5303707649704-11.3131672227828i</v>
      </c>
      <c r="D1963" s="57" t="str">
        <f t="shared" si="554"/>
        <v>3.47077829527421-7.3381642662518i</v>
      </c>
      <c r="E1963" s="57" t="str">
        <f t="shared" si="555"/>
        <v>162.505028570284+0.870617781400967i</v>
      </c>
      <c r="F1963" s="57" t="str">
        <f t="shared" si="556"/>
        <v>3.07955077602762-137.478320021423i</v>
      </c>
      <c r="G1963" s="57" t="str">
        <f t="shared" si="557"/>
        <v>0.99999064692072-0.00305826614270479i</v>
      </c>
      <c r="H1963" s="57" t="str">
        <f t="shared" si="558"/>
        <v>561.759146723749-19.3859614697634i</v>
      </c>
      <c r="I1963" s="57" t="str">
        <f t="shared" si="559"/>
        <v>-6.33166055452017-523.287908434246i</v>
      </c>
      <c r="K1963" s="57" t="str">
        <f t="shared" si="560"/>
        <v>0.0088900245315957-0.00129517465498706i</v>
      </c>
      <c r="L1963" s="57" t="str">
        <f t="shared" si="561"/>
        <v>0.00075-0.457771443152045i</v>
      </c>
      <c r="M1963" s="57" t="str">
        <f t="shared" si="562"/>
        <v>0.00075-0.072127853437822i</v>
      </c>
      <c r="N1963" s="57">
        <f t="shared" si="563"/>
        <v>107.33097975438876</v>
      </c>
      <c r="O1963" s="57">
        <f t="shared" si="564"/>
        <v>21.47525671647109</v>
      </c>
      <c r="P1963" s="371">
        <f t="shared" si="565"/>
        <v>21.47525671647109</v>
      </c>
      <c r="Q1963" s="371">
        <f t="shared" si="566"/>
        <v>-72.669020245611236</v>
      </c>
      <c r="R1963" s="12">
        <f t="shared" si="567"/>
        <v>107.33097975438876</v>
      </c>
      <c r="S1963" s="57">
        <f t="shared" si="568"/>
        <v>1.4486390668016684</v>
      </c>
      <c r="T1963" s="12">
        <f t="shared" si="551"/>
        <v>21.47525671647109</v>
      </c>
    </row>
    <row r="1964" spans="1:20" x14ac:dyDescent="0.3">
      <c r="A1964" s="57">
        <f t="shared" si="552"/>
        <v>9136.6555571943409</v>
      </c>
      <c r="B1964" s="12">
        <f t="shared" si="569"/>
        <v>1454.1438952555147</v>
      </c>
      <c r="C1964" s="57" t="str">
        <f t="shared" si="553"/>
        <v>3.52981152014036-11.2740078789951i</v>
      </c>
      <c r="D1964" s="57" t="str">
        <f t="shared" si="554"/>
        <v>3.47077787619691-7.31048964443541i</v>
      </c>
      <c r="E1964" s="57" t="str">
        <f t="shared" si="555"/>
        <v>162.505307798055+0.873971603952883i</v>
      </c>
      <c r="F1964" s="57" t="str">
        <f t="shared" si="556"/>
        <v>3.07955055670677-136.957951519095i</v>
      </c>
      <c r="G1964" s="57" t="str">
        <f t="shared" si="557"/>
        <v>0.99999057570293-0.00306988733541442i</v>
      </c>
      <c r="H1964" s="57" t="str">
        <f t="shared" si="558"/>
        <v>561.847196958764-19.4806508630817i</v>
      </c>
      <c r="I1964" s="57" t="str">
        <f t="shared" si="559"/>
        <v>-6.34932878130295-521.392364849775i</v>
      </c>
      <c r="K1964" s="57" t="str">
        <f t="shared" si="560"/>
        <v>0.00888853113598797-0.00129986372013521i</v>
      </c>
      <c r="L1964" s="57" t="str">
        <f t="shared" si="561"/>
        <v>0.00075-0.456038496863962i</v>
      </c>
      <c r="M1964" s="57" t="str">
        <f t="shared" si="562"/>
        <v>0.00075-0.0718548051781453i</v>
      </c>
      <c r="N1964" s="57">
        <f t="shared" si="563"/>
        <v>107.38496638180042</v>
      </c>
      <c r="O1964" s="57">
        <f t="shared" si="564"/>
        <v>21.447697456074529</v>
      </c>
      <c r="P1964" s="371">
        <f t="shared" si="565"/>
        <v>21.447697456074529</v>
      </c>
      <c r="Q1964" s="371">
        <f t="shared" si="566"/>
        <v>-72.615033618199575</v>
      </c>
      <c r="R1964" s="12">
        <f t="shared" si="567"/>
        <v>107.38496638180042</v>
      </c>
      <c r="S1964" s="57">
        <f t="shared" si="568"/>
        <v>1.4541438952555148</v>
      </c>
      <c r="T1964" s="12">
        <f t="shared" ref="T1964:T2027" si="570">P1964</f>
        <v>21.447697456074529</v>
      </c>
    </row>
    <row r="1965" spans="1:20" x14ac:dyDescent="0.3">
      <c r="A1965" s="57">
        <f t="shared" ref="A1965:A2028" si="571">2*PI()*B1965</f>
        <v>9171.3748483116815</v>
      </c>
      <c r="B1965" s="12">
        <f t="shared" si="569"/>
        <v>1459.6696420574858</v>
      </c>
      <c r="C1965" s="57" t="str">
        <f t="shared" ref="C1965:C2028" si="572">IMPRODUCT(D1965,E1965,$C$40,,K1965,$C$41)</f>
        <v>3.52924822418916-11.235009408004i</v>
      </c>
      <c r="D1965" s="57" t="str">
        <f t="shared" ref="D1965:D2028" si="573">IMDIV(IMPRODUCT($C$37,$C$38,COMPLEX(1,A1965/$C$38)),IMSUM(-1*A1965*A1965/$C$39,COMPLEX(0,1*A1965)))</f>
        <v>3.47077745392867-7.28292018644135i</v>
      </c>
      <c r="E1965" s="57" t="str">
        <f t="shared" ref="E1965:E2028" si="574">IMDIV(IMPRODUCT(IMSUM(F1965,G1965),$C$29,H1965),IMSUM(1,I1965))</f>
        <v>162.505589285853+0.87733866996062i</v>
      </c>
      <c r="F1965" s="57" t="str">
        <f t="shared" ref="F1965:F2028" si="575">IMDIV(IMPRODUCT($C$14,$C$15,COMPLEX(1,A1965/$C$15)),IMSUM(-1*A1965*A1965/$C$16,COMPLEX(0,A1965)))</f>
        <v>3.07955033571594-136.439553202869i</v>
      </c>
      <c r="G1965" s="57" t="str">
        <f t="shared" ref="G1965:G2028" si="576">IMDIV(1,COMPLEX(1,A1965*$C$9*$C$10))</f>
        <v>0.999990503942867-0.00308155268615448i</v>
      </c>
      <c r="H1965" s="57" t="str">
        <f t="shared" ref="H1965:H2028" si="577">IMDIV($C$3,IMSUM(K1965,COMPLEX(0,$C$28*A1965)))</f>
        <v>561.935893374164-19.5759451195895i</v>
      </c>
      <c r="I1965" s="57" t="str">
        <f t="shared" ref="I1965:I2028" si="578">IMPRODUCT(F1965,$C$29,H1965,$C$31)</f>
        <v>-6.36713620010793-519.504306100933i</v>
      </c>
      <c r="K1965" s="57" t="str">
        <f t="shared" ref="K1965:K2028" si="579">IF($C$26&lt;=0,IMDIV(1,IMSUM(IMDIV(1,L1965),1/$C$18)),IMDIV(1,IMSUM(IMDIV(1,L1965),1/$C$18,IMDIV(1,M1965))))</f>
        <v>0.00888702690960437-0.00130456802653767i</v>
      </c>
      <c r="L1965" s="57" t="str">
        <f t="shared" ref="L1965:L2028" si="580">IMSUM($C$21/$C$22,IMDIV(1,COMPLEX(0,$C$20*$C$22*A1965)))</f>
        <v>0.00075-0.45431211084276i</v>
      </c>
      <c r="M1965" s="57" t="str">
        <f t="shared" ref="M1965:M2028" si="581">IMSUM($C$25/$C$26,IMDIV(1,COMPLEX(0,$C$24*$C$26*A1965)))</f>
        <v>0.00075-0.0715827905739639i</v>
      </c>
      <c r="N1965" s="57">
        <f t="shared" ref="N1965:N2028" si="582">ABS(R1965)</f>
        <v>107.4390438081377</v>
      </c>
      <c r="O1965" s="57">
        <f t="shared" ref="O1965:O2028" si="583">ABS(P1965)</f>
        <v>21.42017056753614</v>
      </c>
      <c r="P1965" s="371">
        <f t="shared" ref="P1965:P2028" si="584">20*LOG10(IMABS(C1965))</f>
        <v>21.42017056753614</v>
      </c>
      <c r="Q1965" s="371">
        <f t="shared" ref="Q1965:Q2028" si="585">IMARGUMENT(C1965)*180/PI()</f>
        <v>-72.560956191862303</v>
      </c>
      <c r="R1965" s="12">
        <f t="shared" ref="R1965:R2028" si="586">IF(Q1965&lt;0,Q1965+180,Q1965-180)</f>
        <v>107.4390438081377</v>
      </c>
      <c r="S1965" s="57">
        <f t="shared" ref="S1965:S2028" si="587">B1965/1000</f>
        <v>1.4596696420574857</v>
      </c>
      <c r="T1965" s="12">
        <f t="shared" si="570"/>
        <v>21.42017056753614</v>
      </c>
    </row>
    <row r="1966" spans="1:20" x14ac:dyDescent="0.3">
      <c r="A1966" s="57">
        <f t="shared" si="571"/>
        <v>9206.2260727352641</v>
      </c>
      <c r="B1966" s="12">
        <f t="shared" ref="B1966:B2029" si="588">B1965*(1+B$42)</f>
        <v>1465.2163866973042</v>
      </c>
      <c r="C1966" s="57" t="str">
        <f t="shared" si="572"/>
        <v>3.52868084932058-11.1961712345748i</v>
      </c>
      <c r="D1966" s="57" t="str">
        <f t="shared" si="573"/>
        <v>3.47077702844519-7.25545549567343i</v>
      </c>
      <c r="E1966" s="57" t="str">
        <f t="shared" si="574"/>
        <v>162.505873052856+0.880719035060074i</v>
      </c>
      <c r="F1966" s="57" t="str">
        <f t="shared" si="575"/>
        <v>3.07955011304243-135.923117615413i</v>
      </c>
      <c r="G1966" s="57" t="str">
        <f t="shared" si="576"/>
        <v>0.999990431636402-0.00309326236269686i</v>
      </c>
      <c r="H1966" s="57" t="str">
        <f t="shared" si="577"/>
        <v>562.025240484178-19.6718494237011i</v>
      </c>
      <c r="I1966" s="57" t="str">
        <f t="shared" si="578"/>
        <v>-6.38508393924285-517.623704819009i</v>
      </c>
      <c r="K1966" s="57" t="str">
        <f t="shared" si="579"/>
        <v>0.00888551177794193-0.00130928760419103i</v>
      </c>
      <c r="L1966" s="57" t="str">
        <f t="shared" si="580"/>
        <v>0.00075-0.452592260253795i</v>
      </c>
      <c r="M1966" s="57" t="str">
        <f t="shared" si="581"/>
        <v>0.00075-0.0713118057122573i</v>
      </c>
      <c r="N1966" s="57">
        <f t="shared" si="582"/>
        <v>107.49321141391154</v>
      </c>
      <c r="O1966" s="57">
        <f t="shared" si="583"/>
        <v>21.392676190718735</v>
      </c>
      <c r="P1966" s="371">
        <f t="shared" si="584"/>
        <v>21.392676190718735</v>
      </c>
      <c r="Q1966" s="371">
        <f t="shared" si="585"/>
        <v>-72.506788586088462</v>
      </c>
      <c r="R1966" s="12">
        <f t="shared" si="586"/>
        <v>107.49321141391154</v>
      </c>
      <c r="S1966" s="57">
        <f t="shared" si="587"/>
        <v>1.4652163866973043</v>
      </c>
      <c r="T1966" s="12">
        <f t="shared" si="570"/>
        <v>21.392676190718735</v>
      </c>
    </row>
    <row r="1967" spans="1:20" x14ac:dyDescent="0.3">
      <c r="A1967" s="57">
        <f t="shared" si="571"/>
        <v>9241.2097318116594</v>
      </c>
      <c r="B1967" s="12">
        <f t="shared" si="588"/>
        <v>1470.784208966754</v>
      </c>
      <c r="C1967" s="57" t="str">
        <f t="shared" si="572"/>
        <v>3.52810936757082-11.1574927856287i</v>
      </c>
      <c r="D1967" s="57" t="str">
        <f t="shared" si="573"/>
        <v>3.47077659972201-7.22809517704255i</v>
      </c>
      <c r="E1967" s="57" t="str">
        <f t="shared" si="574"/>
        <v>162.506159118416+0.884112755152116i</v>
      </c>
      <c r="F1967" s="57" t="str">
        <f t="shared" si="575"/>
        <v>3.07954988867342-135.408637327625i</v>
      </c>
      <c r="G1967" s="57" t="str">
        <f t="shared" si="576"/>
        <v>0.999990358779374-0.00310501653345065i</v>
      </c>
      <c r="H1967" s="57" t="str">
        <f t="shared" si="577"/>
        <v>562.115242830404-19.7683690140286i</v>
      </c>
      <c r="I1967" s="57" t="str">
        <f t="shared" si="578"/>
        <v>-6.40317313659641-515.750533739595i</v>
      </c>
      <c r="K1967" s="57" t="str">
        <f t="shared" si="579"/>
        <v>0.00888398566604523-0.00131402248291508i</v>
      </c>
      <c r="L1967" s="57" t="str">
        <f t="shared" si="580"/>
        <v>0.00075-0.45087892035644i</v>
      </c>
      <c r="M1967" s="57" t="str">
        <f t="shared" si="581"/>
        <v>0.00075-0.0710418466948173i</v>
      </c>
      <c r="N1967" s="57">
        <f t="shared" si="582"/>
        <v>107.54746857132183</v>
      </c>
      <c r="O1967" s="57">
        <f t="shared" si="583"/>
        <v>21.365214465390594</v>
      </c>
      <c r="P1967" s="371">
        <f t="shared" si="584"/>
        <v>21.365214465390594</v>
      </c>
      <c r="Q1967" s="371">
        <f t="shared" si="585"/>
        <v>-72.452531428678171</v>
      </c>
      <c r="R1967" s="12">
        <f t="shared" si="586"/>
        <v>107.54746857132183</v>
      </c>
      <c r="S1967" s="57">
        <f t="shared" si="587"/>
        <v>1.470784208966754</v>
      </c>
      <c r="T1967" s="12">
        <f t="shared" si="570"/>
        <v>21.365214465390594</v>
      </c>
    </row>
    <row r="1968" spans="1:20" x14ac:dyDescent="0.3">
      <c r="A1968" s="57">
        <f t="shared" si="571"/>
        <v>9276.3263287925438</v>
      </c>
      <c r="B1968" s="12">
        <f t="shared" si="588"/>
        <v>1476.3731889608277</v>
      </c>
      <c r="C1968" s="57" t="str">
        <f t="shared" si="572"/>
        <v>3.5275337508078-11.1189734902347i</v>
      </c>
      <c r="D1968" s="57" t="str">
        <f t="shared" si="573"/>
        <v>3.47077616773444-7.20083883696104i</v>
      </c>
      <c r="E1968" s="57" t="str">
        <f t="shared" si="574"/>
        <v>162.506447502065+0.887519886403842i</v>
      </c>
      <c r="F1968" s="57" t="str">
        <f t="shared" si="575"/>
        <v>3.07954966259598-134.896104938534i</v>
      </c>
      <c r="G1968" s="57" t="str">
        <f t="shared" si="576"/>
        <v>0.999990285367591-0.00311681536746456i</v>
      </c>
      <c r="H1968" s="57" t="str">
        <f t="shared" si="577"/>
        <v>562.205904981865-19.8655091839882i</v>
      </c>
      <c r="I1968" s="57" t="str">
        <f t="shared" si="578"/>
        <v>-6.42140493970827-513.884765702154i</v>
      </c>
      <c r="K1968" s="57" t="str">
        <f t="shared" si="579"/>
        <v>0.00888244849850512-0.00131877269234958i</v>
      </c>
      <c r="L1968" s="57" t="str">
        <f t="shared" si="580"/>
        <v>0.00075-0.449172066503726i</v>
      </c>
      <c r="M1968" s="57" t="str">
        <f t="shared" si="581"/>
        <v>0.00075-0.0707729096381921i</v>
      </c>
      <c r="N1968" s="57">
        <f t="shared" si="582"/>
        <v>107.6018146442205</v>
      </c>
      <c r="O1968" s="57">
        <f t="shared" si="583"/>
        <v>21.337785531216205</v>
      </c>
      <c r="P1968" s="371">
        <f t="shared" si="584"/>
        <v>21.337785531216205</v>
      </c>
      <c r="Q1968" s="371">
        <f t="shared" si="585"/>
        <v>-72.398185355779503</v>
      </c>
      <c r="R1968" s="12">
        <f t="shared" si="586"/>
        <v>107.6018146442205</v>
      </c>
      <c r="S1968" s="57">
        <f t="shared" si="587"/>
        <v>1.4763731889608278</v>
      </c>
      <c r="T1968" s="12">
        <f t="shared" si="570"/>
        <v>21.337785531216205</v>
      </c>
    </row>
    <row r="1969" spans="1:20" x14ac:dyDescent="0.3">
      <c r="A1969" s="57">
        <f t="shared" si="571"/>
        <v>9311.5763688419556</v>
      </c>
      <c r="B1969" s="12">
        <f t="shared" si="588"/>
        <v>1481.9834070788788</v>
      </c>
      <c r="C1969" s="57" t="str">
        <f t="shared" si="572"/>
        <v>3.52695397073056-11.0806127795985i</v>
      </c>
      <c r="D1969" s="57" t="str">
        <f t="shared" si="573"/>
        <v>3.47077573245765-7.17368608333699i</v>
      </c>
      <c r="E1969" s="57" t="str">
        <f t="shared" si="574"/>
        <v>162.506738223509+0.890940485250262i</v>
      </c>
      <c r="F1969" s="57" t="str">
        <f t="shared" si="575"/>
        <v>3.07954943479714-134.38551307519i</v>
      </c>
      <c r="G1969" s="57" t="str">
        <f t="shared" si="576"/>
        <v>0.999990211396829-0.00312865903442937i</v>
      </c>
      <c r="H1969" s="57" t="str">
        <f t="shared" si="577"/>
        <v>562.297231535092-19.9632752824357i</v>
      </c>
      <c r="I1969" s="57" t="str">
        <f t="shared" si="578"/>
        <v>-6.43978050585762-512.026373649577i</v>
      </c>
      <c r="K1969" s="57" t="str">
        <f t="shared" si="579"/>
        <v>0.00888090019945676-0.00132353826195067i</v>
      </c>
      <c r="L1969" s="57" t="str">
        <f t="shared" si="580"/>
        <v>0.00075-0.447471674141986i</v>
      </c>
      <c r="M1969" s="57" t="str">
        <f t="shared" si="581"/>
        <v>0.00075-0.0705049906736321i</v>
      </c>
      <c r="N1969" s="57">
        <f t="shared" si="582"/>
        <v>107.65624898808019</v>
      </c>
      <c r="O1969" s="57">
        <f t="shared" si="583"/>
        <v>21.310389527744846</v>
      </c>
      <c r="P1969" s="371">
        <f t="shared" si="584"/>
        <v>21.310389527744846</v>
      </c>
      <c r="Q1969" s="371">
        <f t="shared" si="585"/>
        <v>-72.343751011919807</v>
      </c>
      <c r="R1969" s="12">
        <f t="shared" si="586"/>
        <v>107.65624898808019</v>
      </c>
      <c r="S1969" s="57">
        <f t="shared" si="587"/>
        <v>1.4819834070788789</v>
      </c>
      <c r="T1969" s="12">
        <f t="shared" si="570"/>
        <v>21.310389527744846</v>
      </c>
    </row>
    <row r="1970" spans="1:20" x14ac:dyDescent="0.3">
      <c r="A1970" s="57">
        <f t="shared" si="571"/>
        <v>9346.9603590435545</v>
      </c>
      <c r="B1970" s="12">
        <f t="shared" si="588"/>
        <v>1487.6149440257786</v>
      </c>
      <c r="C1970" s="57" t="str">
        <f t="shared" si="572"/>
        <v>3.5263699988685-11.0424100870535i</v>
      </c>
      <c r="D1970" s="57" t="str">
        <f t="shared" si="573"/>
        <v>3.47077529386658-7.14663652556864i</v>
      </c>
      <c r="E1970" s="57" t="str">
        <f t="shared" si="574"/>
        <v>162.507031302636+0.894374608395715i</v>
      </c>
      <c r="F1970" s="57" t="str">
        <f t="shared" si="575"/>
        <v>3.07954920526377-133.876854392558i</v>
      </c>
      <c r="G1970" s="57" t="str">
        <f t="shared" si="576"/>
        <v>0.999990136862833-0.00314054770468032i</v>
      </c>
      <c r="H1970" s="57" t="str">
        <f t="shared" si="577"/>
        <v>562.389227114225-20.0616727143222i</v>
      </c>
      <c r="I1970" s="57" t="str">
        <f t="shared" si="578"/>
        <v>-6.45830100216463-510.175330627762i</v>
      </c>
      <c r="K1970" s="57" t="str">
        <f t="shared" si="579"/>
        <v>0.00887934069257748-0.00132831922098719i</v>
      </c>
      <c r="L1970" s="57" t="str">
        <f t="shared" si="580"/>
        <v>0.00075-0.445777718810507i</v>
      </c>
      <c r="M1970" s="57" t="str">
        <f t="shared" si="581"/>
        <v>0.00075-0.0702380859470338i</v>
      </c>
      <c r="N1970" s="57">
        <f t="shared" si="582"/>
        <v>107.71077094995951</v>
      </c>
      <c r="O1970" s="57">
        <f t="shared" si="583"/>
        <v>21.283026594400475</v>
      </c>
      <c r="P1970" s="371">
        <f t="shared" si="584"/>
        <v>21.283026594400475</v>
      </c>
      <c r="Q1970" s="371">
        <f t="shared" si="585"/>
        <v>-72.28922905004049</v>
      </c>
      <c r="R1970" s="12">
        <f t="shared" si="586"/>
        <v>107.71077094995951</v>
      </c>
      <c r="S1970" s="57">
        <f t="shared" si="587"/>
        <v>1.4876149440257787</v>
      </c>
      <c r="T1970" s="12">
        <f t="shared" si="570"/>
        <v>21.283026594400475</v>
      </c>
    </row>
    <row r="1971" spans="1:20" x14ac:dyDescent="0.3">
      <c r="A1971" s="57">
        <f t="shared" si="571"/>
        <v>9382.478808407921</v>
      </c>
      <c r="B1971" s="12">
        <f t="shared" si="588"/>
        <v>1493.2678808130765</v>
      </c>
      <c r="C1971" s="57" t="str">
        <f t="shared" si="572"/>
        <v>3.52578180658066-11.0043648480508i</v>
      </c>
      <c r="D1971" s="57" t="str">
        <f t="shared" si="573"/>
        <v>3.47077485193598-7.11968977453868i</v>
      </c>
      <c r="E1971" s="57" t="str">
        <f t="shared" si="574"/>
        <v>162.507326759512+0.897822312815531i</v>
      </c>
      <c r="F1971" s="57" t="str">
        <f t="shared" si="575"/>
        <v>3.07954897398266-133.37012157341i</v>
      </c>
      <c r="G1971" s="57" t="str">
        <f t="shared" si="576"/>
        <v>0.999990061761313-0.0031524815491996i</v>
      </c>
      <c r="H1971" s="57" t="str">
        <f t="shared" si="577"/>
        <v>562.481896371069-20.1607069413193i</v>
      </c>
      <c r="I1971" s="57" t="str">
        <f t="shared" si="578"/>
        <v>-6.47696760565781-508.331609785154i</v>
      </c>
      <c r="K1971" s="57" t="str">
        <f t="shared" si="579"/>
        <v>0.00887776990108533-0.00133311559853733i</v>
      </c>
      <c r="L1971" s="57" t="str">
        <f t="shared" si="580"/>
        <v>0.00075-0.44409017614117i</v>
      </c>
      <c r="M1971" s="57" t="str">
        <f t="shared" si="581"/>
        <v>0.00075-0.069972191618882i</v>
      </c>
      <c r="N1971" s="57">
        <f t="shared" si="582"/>
        <v>107.76537986847046</v>
      </c>
      <c r="O1971" s="57">
        <f t="shared" si="583"/>
        <v>21.255696870470793</v>
      </c>
      <c r="P1971" s="371">
        <f t="shared" si="584"/>
        <v>21.255696870470793</v>
      </c>
      <c r="Q1971" s="371">
        <f t="shared" si="585"/>
        <v>-72.234620131529539</v>
      </c>
      <c r="R1971" s="12">
        <f t="shared" si="586"/>
        <v>107.76537986847046</v>
      </c>
      <c r="S1971" s="57">
        <f t="shared" si="587"/>
        <v>1.4932678808130766</v>
      </c>
      <c r="T1971" s="12">
        <f t="shared" si="570"/>
        <v>21.255696870470793</v>
      </c>
    </row>
    <row r="1972" spans="1:20" x14ac:dyDescent="0.3">
      <c r="A1972" s="57">
        <f t="shared" si="571"/>
        <v>9418.1322278798707</v>
      </c>
      <c r="B1972" s="12">
        <f t="shared" si="588"/>
        <v>1498.9422987601663</v>
      </c>
      <c r="C1972" s="57" t="str">
        <f t="shared" si="572"/>
        <v>3.52518936505543-10.9664765001501i</v>
      </c>
      <c r="D1972" s="57" t="str">
        <f t="shared" si="573"/>
        <v>3.47077440664044-7.09284544260876i</v>
      </c>
      <c r="E1972" s="57" t="str">
        <f t="shared" si="574"/>
        <v>162.507624614392+0.901283655757266i</v>
      </c>
      <c r="F1972" s="57" t="str">
        <f t="shared" si="575"/>
        <v>3.07954874094052-132.865307328226i</v>
      </c>
      <c r="G1972" s="57" t="str">
        <f t="shared" si="576"/>
        <v>0.999989986087949-0.00316446073961877i</v>
      </c>
      <c r="H1972" s="57" t="str">
        <f t="shared" si="577"/>
        <v>562.575243985164-20.2603834824924i</v>
      </c>
      <c r="I1972" s="57" t="str">
        <f t="shared" si="578"/>
        <v>-6.49578150337984-506.495184372328i</v>
      </c>
      <c r="K1972" s="57" t="str">
        <f t="shared" si="579"/>
        <v>0.00887618774773729-0.00133792742348486i</v>
      </c>
      <c r="L1972" s="57" t="str">
        <f t="shared" si="580"/>
        <v>0.00075-0.442409021858109i</v>
      </c>
      <c r="M1972" s="57" t="str">
        <f t="shared" si="581"/>
        <v>0.00075-0.0697073038641979i</v>
      </c>
      <c r="N1972" s="57">
        <f t="shared" si="582"/>
        <v>107.82007507374698</v>
      </c>
      <c r="O1972" s="57">
        <f t="shared" si="583"/>
        <v>21.228400495096949</v>
      </c>
      <c r="P1972" s="371">
        <f t="shared" si="584"/>
        <v>21.228400495096949</v>
      </c>
      <c r="Q1972" s="371">
        <f t="shared" si="585"/>
        <v>-72.179924926253022</v>
      </c>
      <c r="R1972" s="12">
        <f t="shared" si="586"/>
        <v>107.82007507374698</v>
      </c>
      <c r="S1972" s="57">
        <f t="shared" si="587"/>
        <v>1.4989422987601664</v>
      </c>
      <c r="T1972" s="12">
        <f t="shared" si="570"/>
        <v>21.228400495096949</v>
      </c>
    </row>
    <row r="1973" spans="1:20" x14ac:dyDescent="0.3">
      <c r="A1973" s="57">
        <f t="shared" si="571"/>
        <v>9453.9211303458142</v>
      </c>
      <c r="B1973" s="12">
        <f t="shared" si="588"/>
        <v>1504.638279495455</v>
      </c>
      <c r="C1973" s="57" t="str">
        <f t="shared" si="572"/>
        <v>3.52459264530957-10.9287444830093i</v>
      </c>
      <c r="D1973" s="57" t="str">
        <f t="shared" si="573"/>
        <v>3.47077395795435-7.06610314361383i</v>
      </c>
      <c r="E1973" s="57" t="str">
        <f t="shared" si="574"/>
        <v>162.507924887711+0.904758694742545i</v>
      </c>
      <c r="F1973" s="57" t="str">
        <f t="shared" si="575"/>
        <v>3.07954850612391-132.362404395083i</v>
      </c>
      <c r="G1973" s="57" t="str">
        <f t="shared" si="576"/>
        <v>0.999989909838386-0.00317648544822125i</v>
      </c>
      <c r="H1973" s="57" t="str">
        <f t="shared" si="577"/>
        <v>562.669274663881-20.3607079149609i</v>
      </c>
      <c r="I1973" s="57" t="str">
        <f t="shared" si="578"/>
        <v>-6.51474389247323-504.666027741553i</v>
      </c>
      <c r="K1973" s="57" t="str">
        <f t="shared" si="579"/>
        <v>0.00887459415482721-0.00134275472451543i</v>
      </c>
      <c r="L1973" s="57" t="str">
        <f t="shared" si="580"/>
        <v>0.00075-0.440734231777354i</v>
      </c>
      <c r="M1973" s="57" t="str">
        <f t="shared" si="581"/>
        <v>0.00075-0.0694434188724826i</v>
      </c>
      <c r="N1973" s="57">
        <f t="shared" si="582"/>
        <v>107.87485588741298</v>
      </c>
      <c r="O1973" s="57">
        <f t="shared" si="583"/>
        <v>21.201137607262041</v>
      </c>
      <c r="P1973" s="371">
        <f t="shared" si="584"/>
        <v>21.201137607262041</v>
      </c>
      <c r="Q1973" s="371">
        <f t="shared" si="585"/>
        <v>-72.125144112587023</v>
      </c>
      <c r="R1973" s="12">
        <f t="shared" si="586"/>
        <v>107.87485588741298</v>
      </c>
      <c r="S1973" s="57">
        <f t="shared" si="587"/>
        <v>1.5046382794954549</v>
      </c>
      <c r="T1973" s="12">
        <f t="shared" si="570"/>
        <v>21.201137607262041</v>
      </c>
    </row>
    <row r="1974" spans="1:20" x14ac:dyDescent="0.3">
      <c r="A1974" s="57">
        <f t="shared" si="571"/>
        <v>9489.8460306411289</v>
      </c>
      <c r="B1974" s="12">
        <f t="shared" si="588"/>
        <v>1510.3559049575379</v>
      </c>
      <c r="C1974" s="57" t="str">
        <f t="shared" si="572"/>
        <v>3.52399161818764-10.8911682383757i</v>
      </c>
      <c r="D1974" s="57" t="str">
        <f t="shared" si="573"/>
        <v>3.47077350585188-7.03946249285662i</v>
      </c>
      <c r="E1974" s="57" t="str">
        <f t="shared" si="574"/>
        <v>162.508227600094+0.908247487568339i</v>
      </c>
      <c r="F1974" s="57" t="str">
        <f t="shared" si="575"/>
        <v>3.07954826951936-131.861405539553i</v>
      </c>
      <c r="G1974" s="57" t="str">
        <f t="shared" si="576"/>
        <v>0.999989833008237-0.00318855584794478i</v>
      </c>
      <c r="H1974" s="57" t="str">
        <f t="shared" si="577"/>
        <v>562.763993142471-20.4616858745649i</v>
      </c>
      <c r="I1974" s="57" t="str">
        <f t="shared" si="578"/>
        <v>-6.53385598026683-502.844113346351i</v>
      </c>
      <c r="K1974" s="57" t="str">
        <f t="shared" si="579"/>
        <v>0.00887298904418433-0.00134759753011305i</v>
      </c>
      <c r="L1974" s="57" t="str">
        <f t="shared" si="580"/>
        <v>0.00075-0.439065781806491i</v>
      </c>
      <c r="M1974" s="57" t="str">
        <f t="shared" si="581"/>
        <v>0.00075-0.0691805328476611i</v>
      </c>
      <c r="N1974" s="57">
        <f t="shared" si="582"/>
        <v>107.92972162255023</v>
      </c>
      <c r="O1974" s="57">
        <f t="shared" si="583"/>
        <v>21.173908345780696</v>
      </c>
      <c r="P1974" s="371">
        <f t="shared" si="584"/>
        <v>21.173908345780696</v>
      </c>
      <c r="Q1974" s="371">
        <f t="shared" si="585"/>
        <v>-72.070278377449768</v>
      </c>
      <c r="R1974" s="12">
        <f t="shared" si="586"/>
        <v>107.92972162255023</v>
      </c>
      <c r="S1974" s="57">
        <f t="shared" si="587"/>
        <v>1.5103559049575379</v>
      </c>
      <c r="T1974" s="12">
        <f t="shared" si="570"/>
        <v>21.173908345780696</v>
      </c>
    </row>
    <row r="1975" spans="1:20" x14ac:dyDescent="0.3">
      <c r="A1975" s="57">
        <f t="shared" si="571"/>
        <v>9525.9074455575665</v>
      </c>
      <c r="B1975" s="12">
        <f t="shared" si="588"/>
        <v>1516.0952573963766</v>
      </c>
      <c r="C1975" s="57" t="str">
        <f t="shared" si="572"/>
        <v>3.52338625436141-10.8537472100759i</v>
      </c>
      <c r="D1975" s="57" t="str">
        <f t="shared" si="573"/>
        <v>3.47077305030703-7.0129231071021i</v>
      </c>
      <c r="E1975" s="57" t="str">
        <f t="shared" si="574"/>
        <v>162.508532772352+0.911750092308731i</v>
      </c>
      <c r="F1975" s="57" t="str">
        <f t="shared" si="575"/>
        <v>3.07954803111322-131.362303554599i</v>
      </c>
      <c r="G1975" s="57" t="str">
        <f t="shared" si="576"/>
        <v>0.999989755593081-0.0032006721123839i</v>
      </c>
      <c r="H1975" s="57" t="str">
        <f t="shared" si="577"/>
        <v>562.859404184144-20.5633230565536i</v>
      </c>
      <c r="I1975" s="57" t="str">
        <f t="shared" si="578"/>
        <v>-6.5531189843754-501.029414741071i</v>
      </c>
      <c r="K1975" s="57" t="str">
        <f t="shared" si="579"/>
        <v>0.00887137233717128-0.00135245586855615i</v>
      </c>
      <c r="L1975" s="57" t="str">
        <f t="shared" si="580"/>
        <v>0.00075-0.437403647944301i</v>
      </c>
      <c r="M1975" s="57" t="str">
        <f t="shared" si="581"/>
        <v>0.00075-0.0689186420080307i</v>
      </c>
      <c r="N1975" s="57">
        <f t="shared" si="582"/>
        <v>107.98467158366867</v>
      </c>
      <c r="O1975" s="57">
        <f t="shared" si="583"/>
        <v>21.146712849287677</v>
      </c>
      <c r="P1975" s="371">
        <f t="shared" si="584"/>
        <v>21.146712849287677</v>
      </c>
      <c r="Q1975" s="371">
        <f t="shared" si="585"/>
        <v>-72.015328416331329</v>
      </c>
      <c r="R1975" s="12">
        <f t="shared" si="586"/>
        <v>107.98467158366867</v>
      </c>
      <c r="S1975" s="57">
        <f t="shared" si="587"/>
        <v>1.5160952573963766</v>
      </c>
      <c r="T1975" s="12">
        <f t="shared" si="570"/>
        <v>21.146712849287677</v>
      </c>
    </row>
    <row r="1976" spans="1:20" x14ac:dyDescent="0.3">
      <c r="A1976" s="57">
        <f t="shared" si="571"/>
        <v>9562.1058938506849</v>
      </c>
      <c r="B1976" s="12">
        <f t="shared" si="588"/>
        <v>1521.8564193744828</v>
      </c>
      <c r="C1976" s="57" t="str">
        <f t="shared" si="572"/>
        <v>3.52277652432929-10.8164808440066i</v>
      </c>
      <c r="D1976" s="57" t="str">
        <f t="shared" si="573"/>
        <v>3.47077259129358-6.98648460457199i</v>
      </c>
      <c r="E1976" s="57" t="str">
        <f t="shared" si="574"/>
        <v>162.508840425491+0.915266567316303i</v>
      </c>
      <c r="F1976" s="57" t="str">
        <f t="shared" si="575"/>
        <v>3.07954779089179-130.865091260472i</v>
      </c>
      <c r="G1976" s="57" t="str">
        <f t="shared" si="576"/>
        <v>0.999989677588465-0.00321283441579246i</v>
      </c>
      <c r="H1976" s="57" t="str">
        <f t="shared" si="577"/>
        <v>562.955512580127-20.6656252162648i</v>
      </c>
      <c r="I1976" s="57" t="str">
        <f t="shared" si="578"/>
        <v>-6.57253413278412-499.22190558045i</v>
      </c>
      <c r="K1976" s="57" t="str">
        <f t="shared" si="579"/>
        <v>0.00886974395468258-0.00135732976791401i</v>
      </c>
      <c r="L1976" s="57" t="str">
        <f t="shared" si="580"/>
        <v>0.00075-0.435747806280437i</v>
      </c>
      <c r="M1976" s="57" t="str">
        <f t="shared" si="581"/>
        <v>0.00075-0.068657742586203i</v>
      </c>
      <c r="N1976" s="57">
        <f t="shared" si="582"/>
        <v>108.03970506667615</v>
      </c>
      <c r="O1976" s="57">
        <f t="shared" si="583"/>
        <v>21.119551256226934</v>
      </c>
      <c r="P1976" s="371">
        <f t="shared" si="584"/>
        <v>21.119551256226934</v>
      </c>
      <c r="Q1976" s="371">
        <f t="shared" si="585"/>
        <v>-71.960294933323851</v>
      </c>
      <c r="R1976" s="12">
        <f t="shared" si="586"/>
        <v>108.03970506667615</v>
      </c>
      <c r="S1976" s="57">
        <f t="shared" si="587"/>
        <v>1.5218564193744828</v>
      </c>
      <c r="T1976" s="12">
        <f t="shared" si="570"/>
        <v>21.119551256226934</v>
      </c>
    </row>
    <row r="1977" spans="1:20" x14ac:dyDescent="0.3">
      <c r="A1977" s="57">
        <f t="shared" si="571"/>
        <v>9598.4418962473192</v>
      </c>
      <c r="B1977" s="12">
        <f t="shared" si="588"/>
        <v>1527.639473768106</v>
      </c>
      <c r="C1977" s="57" t="str">
        <f t="shared" si="572"/>
        <v>3.52216239841552-10.7793685881243i</v>
      </c>
      <c r="D1977" s="57" t="str">
        <f t="shared" si="573"/>
        <v>3.47077212878512-6.96014660493918i</v>
      </c>
      <c r="E1977" s="57" t="str">
        <f t="shared" si="574"/>
        <v>162.509150580704+0.918796971223883i</v>
      </c>
      <c r="F1977" s="57" t="str">
        <f t="shared" si="575"/>
        <v>3.07954754884126-130.369761504605i</v>
      </c>
      <c r="G1977" s="57" t="str">
        <f t="shared" si="576"/>
        <v>0.999989598989899-0.00322504293308608i</v>
      </c>
      <c r="H1977" s="57" t="str">
        <f t="shared" si="577"/>
        <v>563.052323149744-20.7685981698335i</v>
      </c>
      <c r="I1977" s="57" t="str">
        <f t="shared" si="578"/>
        <v>-6.59210266395224-497.42155961919i</v>
      </c>
      <c r="K1977" s="57" t="str">
        <f t="shared" si="579"/>
        <v>0.00886810381714255-0.00136221925604274i</v>
      </c>
      <c r="L1977" s="57" t="str">
        <f t="shared" si="580"/>
        <v>0.00075-0.434098232995054i</v>
      </c>
      <c r="M1977" s="57" t="str">
        <f t="shared" si="581"/>
        <v>0.00075-0.0683978308290529i</v>
      </c>
      <c r="N1977" s="57">
        <f t="shared" si="582"/>
        <v>108.09482135884919</v>
      </c>
      <c r="O1977" s="57">
        <f t="shared" si="583"/>
        <v>21.092423704839792</v>
      </c>
      <c r="P1977" s="371">
        <f t="shared" si="584"/>
        <v>21.092423704839792</v>
      </c>
      <c r="Q1977" s="371">
        <f t="shared" si="585"/>
        <v>-71.905178641150812</v>
      </c>
      <c r="R1977" s="12">
        <f t="shared" si="586"/>
        <v>108.09482135884919</v>
      </c>
      <c r="S1977" s="57">
        <f t="shared" si="587"/>
        <v>1.527639473768106</v>
      </c>
      <c r="T1977" s="12">
        <f t="shared" si="570"/>
        <v>21.092423704839792</v>
      </c>
    </row>
    <row r="1978" spans="1:20" x14ac:dyDescent="0.3">
      <c r="A1978" s="57">
        <f t="shared" si="571"/>
        <v>9634.9159754530574</v>
      </c>
      <c r="B1978" s="12">
        <f t="shared" si="588"/>
        <v>1533.4445037684247</v>
      </c>
      <c r="C1978" s="57" t="str">
        <f t="shared" si="572"/>
        <v>3.52154384676972-10.7424098924369i</v>
      </c>
      <c r="D1978" s="57" t="str">
        <f t="shared" si="573"/>
        <v>3.47077166275504-6.93390872932241i</v>
      </c>
      <c r="E1978" s="57" t="str">
        <f t="shared" si="574"/>
        <v>162.509463259384+0.922341362945864i</v>
      </c>
      <c r="F1978" s="57" t="str">
        <f t="shared" si="575"/>
        <v>3.07954730494769-129.876307161514i</v>
      </c>
      <c r="G1978" s="57" t="str">
        <f t="shared" si="576"/>
        <v>0.999989519792861-0.00323729783984473i</v>
      </c>
      <c r="H1978" s="57" t="str">
        <f t="shared" si="577"/>
        <v>563.149840740463-20.8722477948859i</v>
      </c>
      <c r="I1978" s="57" t="str">
        <f t="shared" si="578"/>
        <v>-6.61182582689852-495.628350711527i</v>
      </c>
      <c r="K1978" s="57" t="str">
        <f t="shared" si="579"/>
        <v>0.00886645184450383-0.00136712436058161i</v>
      </c>
      <c r="L1978" s="57" t="str">
        <f t="shared" si="580"/>
        <v>0.00075-0.432454904358494i</v>
      </c>
      <c r="M1978" s="57" t="str">
        <f t="shared" si="581"/>
        <v>0.00075-0.0681389029976617i</v>
      </c>
      <c r="N1978" s="57">
        <f t="shared" si="582"/>
        <v>108.15001973880317</v>
      </c>
      <c r="O1978" s="57">
        <f t="shared" si="583"/>
        <v>21.065330333154368</v>
      </c>
      <c r="P1978" s="371">
        <f t="shared" si="584"/>
        <v>21.065330333154368</v>
      </c>
      <c r="Q1978" s="371">
        <f t="shared" si="585"/>
        <v>-71.849980261196833</v>
      </c>
      <c r="R1978" s="12">
        <f t="shared" si="586"/>
        <v>108.15001973880317</v>
      </c>
      <c r="S1978" s="57">
        <f t="shared" si="587"/>
        <v>1.5334445037684248</v>
      </c>
      <c r="T1978" s="12">
        <f t="shared" si="570"/>
        <v>21.065330333154368</v>
      </c>
    </row>
    <row r="1979" spans="1:20" x14ac:dyDescent="0.3">
      <c r="A1979" s="57">
        <f t="shared" si="571"/>
        <v>9671.5286561597786</v>
      </c>
      <c r="B1979" s="12">
        <f t="shared" si="588"/>
        <v>1539.2715928827447</v>
      </c>
      <c r="C1979" s="57" t="str">
        <f t="shared" si="572"/>
        <v>3.52092083936615-10.705604208993i</v>
      </c>
      <c r="D1979" s="57" t="str">
        <f t="shared" si="573"/>
        <v>3.47077119317652-6.90777060028068i</v>
      </c>
      <c r="E1979" s="57" t="str">
        <f t="shared" si="574"/>
        <v>162.509778483115+0.925899801680095i</v>
      </c>
      <c r="F1979" s="57" t="str">
        <f t="shared" si="575"/>
        <v>3.07954705919703-129.384721132692i</v>
      </c>
      <c r="G1979" s="57" t="str">
        <f t="shared" si="576"/>
        <v>0.999989439992796-0.00324959931231516i</v>
      </c>
      <c r="H1979" s="57" t="str">
        <f t="shared" si="577"/>
        <v>563.24807022796-20.976580031261i</v>
      </c>
      <c r="I1979" s="57" t="str">
        <f t="shared" si="578"/>
        <v>-6.6317048813029-493.842252810789i</v>
      </c>
      <c r="K1979" s="57" t="str">
        <f t="shared" si="579"/>
        <v>0.00886478795624559-0.00137204510894905i</v>
      </c>
      <c r="L1979" s="57" t="str">
        <f t="shared" si="580"/>
        <v>0.00075-0.430817796730915i</v>
      </c>
      <c r="M1979" s="57" t="str">
        <f t="shared" si="581"/>
        <v>0.00075-0.067880955367266i</v>
      </c>
      <c r="N1979" s="57">
        <f t="shared" si="582"/>
        <v>108.20529947646529</v>
      </c>
      <c r="O1979" s="57">
        <f t="shared" si="583"/>
        <v>21.038271278973234</v>
      </c>
      <c r="P1979" s="371">
        <f t="shared" si="584"/>
        <v>21.038271278973234</v>
      </c>
      <c r="Q1979" s="371">
        <f t="shared" si="585"/>
        <v>-71.794700523534715</v>
      </c>
      <c r="R1979" s="12">
        <f t="shared" si="586"/>
        <v>108.20529947646529</v>
      </c>
      <c r="S1979" s="57">
        <f t="shared" si="587"/>
        <v>1.5392715928827447</v>
      </c>
      <c r="T1979" s="12">
        <f t="shared" si="570"/>
        <v>21.038271278973234</v>
      </c>
    </row>
    <row r="1980" spans="1:20" x14ac:dyDescent="0.3">
      <c r="A1980" s="57">
        <f t="shared" si="571"/>
        <v>9708.2804650531871</v>
      </c>
      <c r="B1980" s="12">
        <f t="shared" si="588"/>
        <v>1545.1208249356991</v>
      </c>
      <c r="C1980" s="57" t="str">
        <f t="shared" si="572"/>
        <v>3.52029334600328-10.6689509918736i</v>
      </c>
      <c r="D1980" s="57" t="str">
        <f t="shared" si="573"/>
        <v>3.47077072002256-6.88173184180787i</v>
      </c>
      <c r="E1980" s="57" t="str">
        <f t="shared" si="574"/>
        <v>162.510096273685+0.929472346909195i</v>
      </c>
      <c r="F1980" s="57" t="str">
        <f t="shared" si="575"/>
        <v>3.07954681157517-128.894996346508i</v>
      </c>
      <c r="G1980" s="57" t="str">
        <f t="shared" si="576"/>
        <v>0.99998935958511-0.00326194752741351i</v>
      </c>
      <c r="H1980" s="57" t="str">
        <f t="shared" si="577"/>
        <v>563.347016516171-21.0816008817268i</v>
      </c>
      <c r="I1980" s="57" t="str">
        <f t="shared" si="578"/>
        <v>-6.65174109759738-492.063239968967i</v>
      </c>
      <c r="K1980" s="57" t="str">
        <f t="shared" si="579"/>
        <v>0.00886311207137189-0.00137698152833882i</v>
      </c>
      <c r="L1980" s="57" t="str">
        <f t="shared" si="580"/>
        <v>0.00075-0.429186886561981i</v>
      </c>
      <c r="M1980" s="57" t="str">
        <f t="shared" si="581"/>
        <v>0.00075-0.0676239842272028i</v>
      </c>
      <c r="N1980" s="57">
        <f t="shared" si="582"/>
        <v>108.26065983304574</v>
      </c>
      <c r="O1980" s="57">
        <f t="shared" si="583"/>
        <v>21.011246679862737</v>
      </c>
      <c r="P1980" s="371">
        <f t="shared" si="584"/>
        <v>21.011246679862737</v>
      </c>
      <c r="Q1980" s="371">
        <f t="shared" si="585"/>
        <v>-71.739340166954264</v>
      </c>
      <c r="R1980" s="12">
        <f t="shared" si="586"/>
        <v>108.26065983304574</v>
      </c>
      <c r="S1980" s="57">
        <f t="shared" si="587"/>
        <v>1.5451208249356991</v>
      </c>
      <c r="T1980" s="12">
        <f t="shared" si="570"/>
        <v>21.011246679862737</v>
      </c>
    </row>
    <row r="1981" spans="1:20" x14ac:dyDescent="0.3">
      <c r="A1981" s="57">
        <f t="shared" si="571"/>
        <v>9745.1719308203883</v>
      </c>
      <c r="B1981" s="12">
        <f t="shared" si="588"/>
        <v>1550.9922840704548</v>
      </c>
      <c r="C1981" s="57" t="str">
        <f t="shared" si="572"/>
        <v>3.51966133630293-10.6324496971816i</v>
      </c>
      <c r="D1981" s="57" t="str">
        <f t="shared" si="573"/>
        <v>3.47077024326593-6.85579207932738i</v>
      </c>
      <c r="E1981" s="57" t="str">
        <f t="shared" si="574"/>
        <v>162.510416653078+0.933059058402309i</v>
      </c>
      <c r="F1981" s="57" t="str">
        <f t="shared" si="575"/>
        <v>3.07954656206784-128.407125758109i</v>
      </c>
      <c r="G1981" s="57" t="str">
        <f t="shared" si="576"/>
        <v>0.999989278565178-0.00327434266272782i</v>
      </c>
      <c r="H1981" s="57" t="str">
        <f t="shared" si="577"/>
        <v>563.446684537359-21.1873164127199i</v>
      </c>
      <c r="I1981" s="57" t="str">
        <f t="shared" si="578"/>
        <v>-6.67193575707121-490.291286336316i</v>
      </c>
      <c r="K1981" s="57" t="str">
        <f t="shared" si="579"/>
        <v>0.00886142410840977-0.00138193364571592i</v>
      </c>
      <c r="L1981" s="57" t="str">
        <f t="shared" si="580"/>
        <v>0.00075-0.427562150390497i</v>
      </c>
      <c r="M1981" s="57" t="str">
        <f t="shared" si="581"/>
        <v>0.00075-0.0673679858808555i</v>
      </c>
      <c r="N1981" s="57">
        <f t="shared" si="582"/>
        <v>108.31610006101121</v>
      </c>
      <c r="O1981" s="57">
        <f t="shared" si="583"/>
        <v>20.984256673140514</v>
      </c>
      <c r="P1981" s="371">
        <f t="shared" si="584"/>
        <v>20.984256673140514</v>
      </c>
      <c r="Q1981" s="371">
        <f t="shared" si="585"/>
        <v>-71.683899938988787</v>
      </c>
      <c r="R1981" s="12">
        <f t="shared" si="586"/>
        <v>108.31610006101121</v>
      </c>
      <c r="S1981" s="57">
        <f t="shared" si="587"/>
        <v>1.5509922840704549</v>
      </c>
      <c r="T1981" s="12">
        <f t="shared" si="570"/>
        <v>20.984256673140514</v>
      </c>
    </row>
    <row r="1982" spans="1:20" x14ac:dyDescent="0.3">
      <c r="A1982" s="57">
        <f t="shared" si="571"/>
        <v>9782.2035841575071</v>
      </c>
      <c r="B1982" s="12">
        <f t="shared" si="588"/>
        <v>1556.8860547499226</v>
      </c>
      <c r="C1982" s="57" t="str">
        <f t="shared" si="572"/>
        <v>3.51902477970981-10.5960997830328i</v>
      </c>
      <c r="D1982" s="57" t="str">
        <f t="shared" si="573"/>
        <v>3.4707697628792-6.82995093968664i</v>
      </c>
      <c r="E1982" s="57" t="str">
        <f t="shared" si="574"/>
        <v>162.510739643482+0.936659996216784i</v>
      </c>
      <c r="F1982" s="57" t="str">
        <f t="shared" si="575"/>
        <v>3.07954631066069-127.92110234931i</v>
      </c>
      <c r="G1982" s="57" t="str">
        <f t="shared" si="576"/>
        <v>0.999989196928338-0.00328678489652055i</v>
      </c>
      <c r="H1982" s="57" t="str">
        <f t="shared" si="577"/>
        <v>563.547079252155-21.2937327550776i</v>
      </c>
      <c r="I1982" s="57" t="str">
        <f t="shared" si="578"/>
        <v>-6.69229015196076-488.526366160872i</v>
      </c>
      <c r="K1982" s="57" t="str">
        <f t="shared" si="579"/>
        <v>0.00885972398540772-0.0013869014878127i</v>
      </c>
      <c r="L1982" s="57" t="str">
        <f t="shared" si="580"/>
        <v>0.00075-0.425943564844089i</v>
      </c>
      <c r="M1982" s="57" t="str">
        <f t="shared" si="581"/>
        <v>0.00075-0.0671129566456022i</v>
      </c>
      <c r="N1982" s="57">
        <f t="shared" si="582"/>
        <v>108.37161940405818</v>
      </c>
      <c r="O1982" s="57">
        <f t="shared" si="583"/>
        <v>20.957301395864071</v>
      </c>
      <c r="P1982" s="371">
        <f t="shared" si="584"/>
        <v>20.957301395864071</v>
      </c>
      <c r="Q1982" s="371">
        <f t="shared" si="585"/>
        <v>-71.62838059594182</v>
      </c>
      <c r="R1982" s="12">
        <f t="shared" si="586"/>
        <v>108.37161940405818</v>
      </c>
      <c r="S1982" s="57">
        <f t="shared" si="587"/>
        <v>1.5568860547499226</v>
      </c>
      <c r="T1982" s="12">
        <f t="shared" si="570"/>
        <v>20.957301395864071</v>
      </c>
    </row>
    <row r="1983" spans="1:20" x14ac:dyDescent="0.3">
      <c r="A1983" s="57">
        <f t="shared" si="571"/>
        <v>9819.3759577773053</v>
      </c>
      <c r="B1983" s="12">
        <f t="shared" si="588"/>
        <v>1562.8022217579723</v>
      </c>
      <c r="C1983" s="57" t="str">
        <f t="shared" si="572"/>
        <v>3.51838364549094-10.5599007095463i</v>
      </c>
      <c r="D1983" s="57" t="str">
        <f t="shared" si="573"/>
        <v>3.47076927883473-6.80420805115184i</v>
      </c>
      <c r="E1983" s="57" t="str">
        <f t="shared" si="574"/>
        <v>162.511065267289+0.940275220699601i</v>
      </c>
      <c r="F1983" s="57" t="str">
        <f t="shared" si="575"/>
        <v>3.07954605733926-127.436919128502i</v>
      </c>
      <c r="G1983" s="57" t="str">
        <f t="shared" si="576"/>
        <v>0.999989114669892-0.0032992744077312i</v>
      </c>
      <c r="H1983" s="57" t="str">
        <f t="shared" si="577"/>
        <v>563.648205649602-21.40085610479i</v>
      </c>
      <c r="I1983" s="57" t="str">
        <f t="shared" si="578"/>
        <v>-6.71280558555278-486.768453788068i</v>
      </c>
      <c r="K1983" s="57" t="str">
        <f t="shared" si="579"/>
        <v>0.0088580116199341-0.00139188508112479i</v>
      </c>
      <c r="L1983" s="57" t="str">
        <f t="shared" si="580"/>
        <v>0.00075-0.424331106638861i</v>
      </c>
      <c r="M1983" s="57" t="str">
        <f t="shared" si="581"/>
        <v>0.00075-0.0668588928527616i</v>
      </c>
      <c r="N1983" s="57">
        <f t="shared" si="582"/>
        <v>108.42721709708755</v>
      </c>
      <c r="O1983" s="57">
        <f t="shared" si="583"/>
        <v>20.930380984818807</v>
      </c>
      <c r="P1983" s="371">
        <f t="shared" si="584"/>
        <v>20.930380984818807</v>
      </c>
      <c r="Q1983" s="371">
        <f t="shared" si="585"/>
        <v>-71.572782902912451</v>
      </c>
      <c r="R1983" s="12">
        <f t="shared" si="586"/>
        <v>108.42721709708755</v>
      </c>
      <c r="S1983" s="57">
        <f t="shared" si="587"/>
        <v>1.5628022217579725</v>
      </c>
      <c r="T1983" s="12">
        <f t="shared" si="570"/>
        <v>20.930380984818807</v>
      </c>
    </row>
    <row r="1984" spans="1:20" x14ac:dyDescent="0.3">
      <c r="A1984" s="57">
        <f t="shared" si="571"/>
        <v>9856.6895864168582</v>
      </c>
      <c r="B1984" s="12">
        <f t="shared" si="588"/>
        <v>1568.7408702006526</v>
      </c>
      <c r="C1984" s="57" t="str">
        <f t="shared" si="572"/>
        <v>3.51773790273496-10.5238519388352i</v>
      </c>
      <c r="D1984" s="57" t="str">
        <f t="shared" si="573"/>
        <v>3.47076879110466-6.77856304340253i</v>
      </c>
      <c r="E1984" s="57" t="str">
        <f t="shared" si="574"/>
        <v>162.511393547097+0.943904792489164i</v>
      </c>
      <c r="F1984" s="57" t="str">
        <f t="shared" si="575"/>
        <v>3.07954580208896-126.954569130547i</v>
      </c>
      <c r="G1984" s="57" t="str">
        <f t="shared" si="576"/>
        <v>0.999989031785108-0.00331181137597879i</v>
      </c>
      <c r="H1984" s="57" t="str">
        <f t="shared" si="577"/>
        <v>563.750068747222-21.508692723763i</v>
      </c>
      <c r="I1984" s="57" t="str">
        <f t="shared" si="578"/>
        <v>-6.73348337228756-485.017523660293i</v>
      </c>
      <c r="K1984" s="57" t="str">
        <f t="shared" si="579"/>
        <v>0.00885628692907512-0.00139688445190692i</v>
      </c>
      <c r="L1984" s="57" t="str">
        <f t="shared" si="580"/>
        <v>0.00075-0.42272475257906i</v>
      </c>
      <c r="M1984" s="57" t="str">
        <f t="shared" si="581"/>
        <v>0.00075-0.0666057908475408i</v>
      </c>
      <c r="N1984" s="57">
        <f t="shared" si="582"/>
        <v>108.4828923661787</v>
      </c>
      <c r="O1984" s="57">
        <f t="shared" si="583"/>
        <v>20.903495576506099</v>
      </c>
      <c r="P1984" s="371">
        <f t="shared" si="584"/>
        <v>20.903495576506099</v>
      </c>
      <c r="Q1984" s="371">
        <f t="shared" si="585"/>
        <v>-71.517107633821297</v>
      </c>
      <c r="R1984" s="12">
        <f t="shared" si="586"/>
        <v>108.4828923661787</v>
      </c>
      <c r="S1984" s="57">
        <f t="shared" si="587"/>
        <v>1.5687408702006527</v>
      </c>
      <c r="T1984" s="12">
        <f t="shared" si="570"/>
        <v>20.903495576506099</v>
      </c>
    </row>
    <row r="1985" spans="1:20" x14ac:dyDescent="0.3">
      <c r="A1985" s="57">
        <f t="shared" si="571"/>
        <v>9894.1450068452432</v>
      </c>
      <c r="B1985" s="12">
        <f t="shared" si="588"/>
        <v>1574.7020855074152</v>
      </c>
      <c r="C1985" s="57" t="str">
        <f t="shared" si="572"/>
        <v>3.51708752035169-10.4879529349974i</v>
      </c>
      <c r="D1985" s="57" t="str">
        <f t="shared" si="573"/>
        <v>3.47076829966094-6.75301554752631i</v>
      </c>
      <c r="E1985" s="57" t="str">
        <f t="shared" si="574"/>
        <v>162.511724505716+0.947548772516808i</v>
      </c>
      <c r="F1985" s="57" t="str">
        <f t="shared" si="575"/>
        <v>3.07954554489514-126.474045416677i</v>
      </c>
      <c r="G1985" s="57" t="str">
        <f t="shared" si="576"/>
        <v>0.999988948269217-0.00332439598156455i</v>
      </c>
      <c r="H1985" s="57" t="str">
        <f t="shared" si="577"/>
        <v>563.852673591033-21.6172489405749i</v>
      </c>
      <c r="I1985" s="57" t="str">
        <f t="shared" si="578"/>
        <v>-6.75432483785084-483.27355031645i</v>
      </c>
      <c r="K1985" s="57" t="str">
        <f t="shared" si="579"/>
        <v>0.00885454982943364-0.00140189962616898i</v>
      </c>
      <c r="L1985" s="57" t="str">
        <f t="shared" si="580"/>
        <v>0.00075-0.421124479556744i</v>
      </c>
      <c r="M1985" s="57" t="str">
        <f t="shared" si="581"/>
        <v>0.00075-0.0663536469889828i</v>
      </c>
      <c r="N1985" s="57">
        <f t="shared" si="582"/>
        <v>108.53864442856543</v>
      </c>
      <c r="O1985" s="57">
        <f t="shared" si="583"/>
        <v>20.876645307131415</v>
      </c>
      <c r="P1985" s="371">
        <f t="shared" si="584"/>
        <v>20.876645307131415</v>
      </c>
      <c r="Q1985" s="371">
        <f t="shared" si="585"/>
        <v>-71.461355571434567</v>
      </c>
      <c r="R1985" s="12">
        <f t="shared" si="586"/>
        <v>108.53864442856543</v>
      </c>
      <c r="S1985" s="57">
        <f t="shared" si="587"/>
        <v>1.5747020855074152</v>
      </c>
      <c r="T1985" s="12">
        <f t="shared" si="570"/>
        <v>20.876645307131415</v>
      </c>
    </row>
    <row r="1986" spans="1:20" x14ac:dyDescent="0.3">
      <c r="A1986" s="57">
        <f t="shared" si="571"/>
        <v>9931.7427578712559</v>
      </c>
      <c r="B1986" s="12">
        <f t="shared" si="588"/>
        <v>1580.6859534323435</v>
      </c>
      <c r="C1986" s="57" t="str">
        <f t="shared" si="572"/>
        <v>3.51643246707134-10.4522031641052i</v>
      </c>
      <c r="D1986" s="57" t="str">
        <f t="shared" si="573"/>
        <v>3.47076780447529-6.72756519601346i</v>
      </c>
      <c r="E1986" s="57" t="str">
        <f t="shared" si="574"/>
        <v>162.51205816616+0.951207222008627i</v>
      </c>
      <c r="F1986" s="57" t="str">
        <f t="shared" si="575"/>
        <v>3.07954528574296-125.995341074398i</v>
      </c>
      <c r="G1986" s="57" t="str">
        <f t="shared" si="576"/>
        <v>0.999988864117413-0.00333702840547441i</v>
      </c>
      <c r="H1986" s="57" t="str">
        <f t="shared" si="577"/>
        <v>563.956025255606-21.7265311512644i</v>
      </c>
      <c r="I1986" s="57" t="str">
        <f t="shared" si="578"/>
        <v>-6.77533131928616-481.536508391551i</v>
      </c>
      <c r="K1986" s="57" t="str">
        <f t="shared" si="579"/>
        <v>0.00885280023712721-0.00140693062967169i</v>
      </c>
      <c r="L1986" s="57" t="str">
        <f t="shared" si="580"/>
        <v>0.00075-0.419530264551449i</v>
      </c>
      <c r="M1986" s="57" t="str">
        <f t="shared" si="581"/>
        <v>0.00075-0.0661024576499132i</v>
      </c>
      <c r="N1986" s="57">
        <f t="shared" si="582"/>
        <v>108.59447249261261</v>
      </c>
      <c r="O1986" s="57">
        <f t="shared" si="583"/>
        <v>20.849830312591358</v>
      </c>
      <c r="P1986" s="371">
        <f t="shared" si="584"/>
        <v>20.849830312591358</v>
      </c>
      <c r="Q1986" s="371">
        <f t="shared" si="585"/>
        <v>-71.40552750738739</v>
      </c>
      <c r="R1986" s="12">
        <f t="shared" si="586"/>
        <v>108.59447249261261</v>
      </c>
      <c r="S1986" s="57">
        <f t="shared" si="587"/>
        <v>1.5806859534323434</v>
      </c>
      <c r="T1986" s="12">
        <f t="shared" si="570"/>
        <v>20.849830312591358</v>
      </c>
    </row>
    <row r="1987" spans="1:20" x14ac:dyDescent="0.3">
      <c r="A1987" s="57">
        <f t="shared" si="571"/>
        <v>9969.4833803511665</v>
      </c>
      <c r="B1987" s="12">
        <f t="shared" si="588"/>
        <v>1586.6925600553864</v>
      </c>
      <c r="C1987" s="57" t="str">
        <f t="shared" si="572"/>
        <v>3.51577271144415-10.4166020941974i</v>
      </c>
      <c r="D1987" s="57" t="str">
        <f t="shared" si="573"/>
        <v>3.47076730551923-6.70221162275182i</v>
      </c>
      <c r="E1987" s="57" t="str">
        <f t="shared" si="574"/>
        <v>162.512394551662+0.954880202486926i</v>
      </c>
      <c r="F1987" s="57" t="str">
        <f t="shared" si="575"/>
        <v>3.07954502461753-125.518449217387i</v>
      </c>
      <c r="G1987" s="57" t="str">
        <f t="shared" si="576"/>
        <v>0.999988779324855-0.00334970882938164i</v>
      </c>
      <c r="H1987" s="57" t="str">
        <f t="shared" si="577"/>
        <v>564.060128844105-21.8365458201123i</v>
      </c>
      <c r="I1987" s="57" t="str">
        <f t="shared" si="578"/>
        <v>-6.79650416509286-479.80637261628i</v>
      </c>
      <c r="K1987" s="57" t="str">
        <f t="shared" si="579"/>
        <v>0.00885103806778647-0.00141197748792245i</v>
      </c>
      <c r="L1987" s="57" t="str">
        <f t="shared" si="580"/>
        <v>0.00075-0.417942084629856i</v>
      </c>
      <c r="M1987" s="57" t="str">
        <f t="shared" si="581"/>
        <v>0.00075-0.065852219216889i</v>
      </c>
      <c r="N1987" s="57">
        <f t="shared" si="582"/>
        <v>108.65037575779179</v>
      </c>
      <c r="O1987" s="57">
        <f t="shared" si="583"/>
        <v>20.823050728462537</v>
      </c>
      <c r="P1987" s="371">
        <f t="shared" si="584"/>
        <v>20.823050728462537</v>
      </c>
      <c r="Q1987" s="371">
        <f t="shared" si="585"/>
        <v>-71.349624242208208</v>
      </c>
      <c r="R1987" s="12">
        <f t="shared" si="586"/>
        <v>108.65037575779179</v>
      </c>
      <c r="S1987" s="57">
        <f t="shared" si="587"/>
        <v>1.5866925600553863</v>
      </c>
      <c r="T1987" s="12">
        <f t="shared" si="570"/>
        <v>20.823050728462537</v>
      </c>
    </row>
    <row r="1988" spans="1:20" x14ac:dyDescent="0.3">
      <c r="A1988" s="57">
        <f t="shared" si="571"/>
        <v>10007.367417196501</v>
      </c>
      <c r="B1988" s="12">
        <f t="shared" si="588"/>
        <v>1592.7219917835969</v>
      </c>
      <c r="C1988" s="57" t="str">
        <f t="shared" si="572"/>
        <v>3.51510822183964-10.3811491952687i</v>
      </c>
      <c r="D1988" s="57" t="str">
        <f t="shared" si="573"/>
        <v>3.47076680276403-6.67695446302133i</v>
      </c>
      <c r="E1988" s="57" t="str">
        <f t="shared" si="574"/>
        <v>162.512733685668+0.958567775771998i</v>
      </c>
      <c r="F1988" s="57" t="str">
        <f t="shared" si="575"/>
        <v>3.07954476150383-125.043362985395i</v>
      </c>
      <c r="G1988" s="57" t="str">
        <f t="shared" si="576"/>
        <v>0.999988693886663-0.00336243743564948i</v>
      </c>
      <c r="H1988" s="57" t="str">
        <f t="shared" si="577"/>
        <v>564.164989488304-21.9472994804317i</v>
      </c>
      <c r="I1988" s="57" t="str">
        <f t="shared" si="578"/>
        <v>-6.8178447353263-478.083117816562i</v>
      </c>
      <c r="K1988" s="57" t="str">
        <f t="shared" si="579"/>
        <v>0.00884926323655378-0.00141704022617115i</v>
      </c>
      <c r="L1988" s="57" t="str">
        <f t="shared" si="580"/>
        <v>0.00075-0.416359916945463i</v>
      </c>
      <c r="M1988" s="57" t="str">
        <f t="shared" si="581"/>
        <v>0.00075-0.0656029280901465i</v>
      </c>
      <c r="N1988" s="57">
        <f t="shared" si="582"/>
        <v>108.70635341465973</v>
      </c>
      <c r="O1988" s="57">
        <f t="shared" si="583"/>
        <v>20.796306689988242</v>
      </c>
      <c r="P1988" s="371">
        <f t="shared" si="584"/>
        <v>20.796306689988242</v>
      </c>
      <c r="Q1988" s="371">
        <f t="shared" si="585"/>
        <v>-71.293646585340269</v>
      </c>
      <c r="R1988" s="12">
        <f t="shared" si="586"/>
        <v>108.70635341465973</v>
      </c>
      <c r="S1988" s="57">
        <f t="shared" si="587"/>
        <v>1.5927219917835969</v>
      </c>
      <c r="T1988" s="12">
        <f t="shared" si="570"/>
        <v>20.796306689988242</v>
      </c>
    </row>
    <row r="1989" spans="1:20" x14ac:dyDescent="0.3">
      <c r="A1989" s="57">
        <f t="shared" si="571"/>
        <v>10045.39541338185</v>
      </c>
      <c r="B1989" s="12">
        <f t="shared" si="588"/>
        <v>1598.7743353523747</v>
      </c>
      <c r="C1989" s="57" t="str">
        <f t="shared" si="572"/>
        <v>3.51443896644619-10.3458439392607i</v>
      </c>
      <c r="D1989" s="57" t="str">
        <f t="shared" si="573"/>
        <v>3.47076629618081-6.65179335348891i</v>
      </c>
      <c r="E1989" s="57" t="str">
        <f t="shared" si="574"/>
        <v>162.513075591838+0.962270003983954i</v>
      </c>
      <c r="F1989" s="57" t="str">
        <f t="shared" si="575"/>
        <v>3.0795444963867-124.570075544146i</v>
      </c>
      <c r="G1989" s="57" t="str">
        <f t="shared" si="576"/>
        <v>0.999988607797922-0.00337521440733367i</v>
      </c>
      <c r="H1989" s="57" t="str">
        <f t="shared" si="577"/>
        <v>564.270612348635-22.0587987353873i</v>
      </c>
      <c r="I1989" s="57" t="str">
        <f t="shared" si="578"/>
        <v>-6.83935440171394-476.366718913138i</v>
      </c>
      <c r="K1989" s="57" t="str">
        <f t="shared" si="579"/>
        <v>0.00884747565808129-0.00142211886940577i</v>
      </c>
      <c r="L1989" s="57" t="str">
        <f t="shared" si="580"/>
        <v>0.00075-0.414783738738258i</v>
      </c>
      <c r="M1989" s="57" t="str">
        <f t="shared" si="581"/>
        <v>0.00075-0.0653545806835491i</v>
      </c>
      <c r="N1989" s="57">
        <f t="shared" si="582"/>
        <v>108.76240464483689</v>
      </c>
      <c r="O1989" s="57">
        <f t="shared" si="583"/>
        <v>20.769598332066288</v>
      </c>
      <c r="P1989" s="371">
        <f t="shared" si="584"/>
        <v>20.769598332066288</v>
      </c>
      <c r="Q1989" s="371">
        <f t="shared" si="585"/>
        <v>-71.237595355163108</v>
      </c>
      <c r="R1989" s="12">
        <f t="shared" si="586"/>
        <v>108.76240464483689</v>
      </c>
      <c r="S1989" s="57">
        <f t="shared" si="587"/>
        <v>1.5987743353523747</v>
      </c>
      <c r="T1989" s="12">
        <f t="shared" si="570"/>
        <v>20.769598332066288</v>
      </c>
    </row>
    <row r="1990" spans="1:20" x14ac:dyDescent="0.3">
      <c r="A1990" s="57">
        <f t="shared" si="571"/>
        <v>10083.567915952701</v>
      </c>
      <c r="B1990" s="12">
        <f t="shared" si="588"/>
        <v>1604.8496778267138</v>
      </c>
      <c r="C1990" s="57" t="str">
        <f t="shared" si="572"/>
        <v>3.5137649132703-10.3106858000528i</v>
      </c>
      <c r="D1990" s="57" t="str">
        <f t="shared" si="573"/>
        <v>3.47076578574036-6.62672793220308i</v>
      </c>
      <c r="E1990" s="57" t="str">
        <f t="shared" si="574"/>
        <v>162.513420294055+0.965986949544041i</v>
      </c>
      <c r="F1990" s="57" t="str">
        <f t="shared" si="575"/>
        <v>3.07954422925089-124.09858008524i</v>
      </c>
      <c r="G1990" s="57" t="str">
        <f t="shared" si="576"/>
        <v>0.999988521053679-0.00338803992818521i</v>
      </c>
      <c r="H1990" s="57" t="str">
        <f t="shared" si="577"/>
        <v>564.377002614199-22.1710502587897i</v>
      </c>
      <c r="I1990" s="57" t="str">
        <f t="shared" si="578"/>
        <v>-6.86103454774394-474.657150921136i</v>
      </c>
      <c r="K1990" s="57" t="str">
        <f t="shared" si="579"/>
        <v>0.00884567524652976-0.00142721344234823i</v>
      </c>
      <c r="L1990" s="57" t="str">
        <f t="shared" si="580"/>
        <v>0.00075-0.413213527334386i</v>
      </c>
      <c r="M1990" s="57" t="str">
        <f t="shared" si="581"/>
        <v>0.00075-0.0651071734245355i</v>
      </c>
      <c r="N1990" s="57">
        <f t="shared" si="582"/>
        <v>108.81852862098508</v>
      </c>
      <c r="O1990" s="57">
        <f t="shared" si="583"/>
        <v>20.74292578923659</v>
      </c>
      <c r="P1990" s="371">
        <f t="shared" si="584"/>
        <v>20.74292578923659</v>
      </c>
      <c r="Q1990" s="371">
        <f t="shared" si="585"/>
        <v>-71.181471379014923</v>
      </c>
      <c r="R1990" s="12">
        <f t="shared" si="586"/>
        <v>108.81852862098508</v>
      </c>
      <c r="S1990" s="57">
        <f t="shared" si="587"/>
        <v>1.6048496778267138</v>
      </c>
      <c r="T1990" s="12">
        <f t="shared" si="570"/>
        <v>20.74292578923659</v>
      </c>
    </row>
    <row r="1991" spans="1:20" x14ac:dyDescent="0.3">
      <c r="A1991" s="57">
        <f t="shared" si="571"/>
        <v>10121.885474033321</v>
      </c>
      <c r="B1991" s="12">
        <f t="shared" si="588"/>
        <v>1610.9481066024553</v>
      </c>
      <c r="C1991" s="57" t="str">
        <f t="shared" si="572"/>
        <v>3.51308603013626-10.2756742534527i</v>
      </c>
      <c r="D1991" s="57" t="str">
        <f t="shared" si="573"/>
        <v>3.47076527141335-6.60175783858906i</v>
      </c>
      <c r="E1991" s="57" t="str">
        <f t="shared" si="574"/>
        <v>162.513767816422+0.969718675176631i</v>
      </c>
      <c r="F1991" s="57" t="str">
        <f t="shared" si="575"/>
        <v>3.07954396008105-123.628869826059i</v>
      </c>
      <c r="G1991" s="57" t="str">
        <f t="shared" si="576"/>
        <v>0.999988433648942-0.00340091418265286i</v>
      </c>
      <c r="H1991" s="57" t="str">
        <f t="shared" si="577"/>
        <v>564.484165502811-22.2840607959437i</v>
      </c>
      <c r="I1991" s="57" t="str">
        <f t="shared" si="578"/>
        <v>-6.8828865687919-472.954388949673i</v>
      </c>
      <c r="K1991" s="57" t="str">
        <f t="shared" si="579"/>
        <v>0.00884386191556654-0.00143232396944978i</v>
      </c>
      <c r="L1991" s="57" t="str">
        <f t="shared" si="580"/>
        <v>0.00075-0.411649260145832i</v>
      </c>
      <c r="M1991" s="57" t="str">
        <f t="shared" si="581"/>
        <v>0.00075-0.0648607027540701i</v>
      </c>
      <c r="N1991" s="57">
        <f t="shared" si="582"/>
        <v>108.87472450678847</v>
      </c>
      <c r="O1991" s="57">
        <f t="shared" si="583"/>
        <v>20.716289195668423</v>
      </c>
      <c r="P1991" s="371">
        <f t="shared" si="584"/>
        <v>20.716289195668423</v>
      </c>
      <c r="Q1991" s="371">
        <f t="shared" si="585"/>
        <v>-71.125275493211532</v>
      </c>
      <c r="R1991" s="12">
        <f t="shared" si="586"/>
        <v>108.87472450678847</v>
      </c>
      <c r="S1991" s="57">
        <f t="shared" si="587"/>
        <v>1.6109481066024554</v>
      </c>
      <c r="T1991" s="12">
        <f t="shared" si="570"/>
        <v>20.716289195668423</v>
      </c>
    </row>
    <row r="1992" spans="1:20" x14ac:dyDescent="0.3">
      <c r="A1992" s="57">
        <f t="shared" si="571"/>
        <v>10160.348638834648</v>
      </c>
      <c r="B1992" s="12">
        <f t="shared" si="588"/>
        <v>1617.0697094075447</v>
      </c>
      <c r="C1992" s="57" t="str">
        <f t="shared" si="572"/>
        <v>3.51240228468542-10.2408087771869i</v>
      </c>
      <c r="D1992" s="57" t="str">
        <f t="shared" si="573"/>
        <v>3.4707647531702-6.57688271344324i</v>
      </c>
      <c r="E1992" s="57" t="str">
        <f t="shared" si="574"/>
        <v>162.514118183263+0.97346524391091i</v>
      </c>
      <c r="F1992" s="57" t="str">
        <f t="shared" si="575"/>
        <v>3.07954368886169-123.160938009661i</v>
      </c>
      <c r="G1992" s="57" t="str">
        <f t="shared" si="576"/>
        <v>0.999988345578682-0.00341383735588589i</v>
      </c>
      <c r="H1992" s="57" t="str">
        <f t="shared" si="577"/>
        <v>564.592106261-22.397837164466i</v>
      </c>
      <c r="I1992" s="57" t="str">
        <f t="shared" si="578"/>
        <v>-6.90491187221348-471.258408201383i</v>
      </c>
      <c r="K1992" s="57" t="str">
        <f t="shared" si="579"/>
        <v>0.00884203557836441-0.00143745047488683i</v>
      </c>
      <c r="L1992" s="57" t="str">
        <f t="shared" si="580"/>
        <v>0.00075-0.410090914670085i</v>
      </c>
      <c r="M1992" s="57" t="str">
        <f t="shared" si="581"/>
        <v>0.00075-0.0646151651265894i</v>
      </c>
      <c r="N1992" s="57">
        <f t="shared" si="582"/>
        <v>108.93099145693351</v>
      </c>
      <c r="O1992" s="57">
        <f t="shared" si="583"/>
        <v>20.689688685147509</v>
      </c>
      <c r="P1992" s="371">
        <f t="shared" si="584"/>
        <v>20.689688685147509</v>
      </c>
      <c r="Q1992" s="371">
        <f t="shared" si="585"/>
        <v>-71.069008543066488</v>
      </c>
      <c r="R1992" s="12">
        <f t="shared" si="586"/>
        <v>108.93099145693351</v>
      </c>
      <c r="S1992" s="57">
        <f t="shared" si="587"/>
        <v>1.6170697094075446</v>
      </c>
      <c r="T1992" s="12">
        <f t="shared" si="570"/>
        <v>20.689688685147509</v>
      </c>
    </row>
    <row r="1993" spans="1:20" x14ac:dyDescent="0.3">
      <c r="A1993" s="57">
        <f t="shared" si="571"/>
        <v>10198.95796366222</v>
      </c>
      <c r="B1993" s="12">
        <f t="shared" si="588"/>
        <v>1623.2145743032934</v>
      </c>
      <c r="C1993" s="57" t="str">
        <f t="shared" si="572"/>
        <v>3.51171364437578-10.2060888508917i</v>
      </c>
      <c r="D1993" s="57" t="str">
        <f t="shared" si="573"/>
        <v>3.47076423098105-6.55210219892815i</v>
      </c>
      <c r="E1993" s="57" t="str">
        <f t="shared" si="574"/>
        <v>162.514471419134+0.977226719082421i</v>
      </c>
      <c r="F1993" s="57" t="str">
        <f t="shared" si="575"/>
        <v>3.07954341557718-122.69477790469i</v>
      </c>
      <c r="G1993" s="57" t="str">
        <f t="shared" si="576"/>
        <v>0.999988256837832-0.00342680963373669i</v>
      </c>
      <c r="H1993" s="57" t="str">
        <f t="shared" si="577"/>
        <v>564.700830164034-22.512386255137i</v>
      </c>
      <c r="I1993" s="57" t="str">
        <f t="shared" si="578"/>
        <v>-6.92711187745979-469.569183972024i</v>
      </c>
      <c r="K1993" s="57" t="str">
        <f t="shared" si="579"/>
        <v>0.00884019614759989-0.00144259298255633i</v>
      </c>
      <c r="L1993" s="57" t="str">
        <f t="shared" si="580"/>
        <v>0.00075-0.408538468489825i</v>
      </c>
      <c r="M1993" s="57" t="str">
        <f t="shared" si="581"/>
        <v>0.00075-0.0643705570099514i</v>
      </c>
      <c r="N1993" s="57">
        <f t="shared" si="582"/>
        <v>108.9873286170902</v>
      </c>
      <c r="O1993" s="57">
        <f t="shared" si="583"/>
        <v>20.663124391063423</v>
      </c>
      <c r="P1993" s="371">
        <f t="shared" si="584"/>
        <v>20.663124391063423</v>
      </c>
      <c r="Q1993" s="371">
        <f t="shared" si="585"/>
        <v>-71.012671382909801</v>
      </c>
      <c r="R1993" s="12">
        <f t="shared" si="586"/>
        <v>108.9873286170902</v>
      </c>
      <c r="S1993" s="57">
        <f t="shared" si="587"/>
        <v>1.6232145743032933</v>
      </c>
      <c r="T1993" s="12">
        <f t="shared" si="570"/>
        <v>20.663124391063423</v>
      </c>
    </row>
    <row r="1994" spans="1:20" x14ac:dyDescent="0.3">
      <c r="A1994" s="57">
        <f t="shared" si="571"/>
        <v>10237.714003924137</v>
      </c>
      <c r="B1994" s="12">
        <f t="shared" si="588"/>
        <v>1629.382789685646</v>
      </c>
      <c r="C1994" s="57" t="str">
        <f t="shared" si="572"/>
        <v>3.51102007648131-10.1715139561036i</v>
      </c>
      <c r="D1994" s="57" t="str">
        <f t="shared" si="573"/>
        <v>3.47076370481589-6.52741593856744i</v>
      </c>
      <c r="E1994" s="57" t="str">
        <f t="shared" si="574"/>
        <v>162.514827548813+0.981003164334947i</v>
      </c>
      <c r="F1994" s="57" t="str">
        <f t="shared" si="575"/>
        <v>3.07954314021181-122.230382805278i</v>
      </c>
      <c r="G1994" s="57" t="str">
        <f t="shared" si="576"/>
        <v>0.999988167421286-0.00343983120276343i</v>
      </c>
      <c r="H1994" s="57" t="str">
        <f t="shared" si="577"/>
        <v>564.810342515941-22.6277150327566i</v>
      </c>
      <c r="I1994" s="57" t="str">
        <f t="shared" si="578"/>
        <v>-6.94948801618707-467.886691650058i</v>
      </c>
      <c r="K1994" s="57" t="str">
        <f t="shared" si="579"/>
        <v>0.00883834353545164-0.00144775151607137i</v>
      </c>
      <c r="L1994" s="57" t="str">
        <f t="shared" si="580"/>
        <v>0.00075-0.406991899272589i</v>
      </c>
      <c r="M1994" s="57" t="str">
        <f t="shared" si="581"/>
        <v>0.00075-0.0641268748853871i</v>
      </c>
      <c r="N1994" s="57">
        <f t="shared" si="582"/>
        <v>109.04373512389394</v>
      </c>
      <c r="O1994" s="57">
        <f t="shared" si="583"/>
        <v>20.636596446396403</v>
      </c>
      <c r="P1994" s="371">
        <f t="shared" si="584"/>
        <v>20.636596446396403</v>
      </c>
      <c r="Q1994" s="371">
        <f t="shared" si="585"/>
        <v>-70.956264876106061</v>
      </c>
      <c r="R1994" s="12">
        <f t="shared" si="586"/>
        <v>109.04373512389394</v>
      </c>
      <c r="S1994" s="57">
        <f t="shared" si="587"/>
        <v>1.6293827896856461</v>
      </c>
      <c r="T1994" s="12">
        <f t="shared" si="570"/>
        <v>20.636596446396403</v>
      </c>
    </row>
    <row r="1995" spans="1:20" x14ac:dyDescent="0.3">
      <c r="A1995" s="57">
        <f t="shared" si="571"/>
        <v>10276.617317139049</v>
      </c>
      <c r="B1995" s="12">
        <f t="shared" si="588"/>
        <v>1635.5744442864516</v>
      </c>
      <c r="C1995" s="57" t="str">
        <f t="shared" si="572"/>
        <v>3.51032154809159-10.1370835762502i</v>
      </c>
      <c r="D1995" s="57" t="str">
        <f t="shared" si="573"/>
        <v>3.47076317464445-6.50282357724052i</v>
      </c>
      <c r="E1995" s="57" t="str">
        <f t="shared" si="574"/>
        <v>162.515186597311+0.984794643622199i</v>
      </c>
      <c r="F1995" s="57" t="str">
        <f t="shared" si="575"/>
        <v>3.07954286274974-121.767746030943i</v>
      </c>
      <c r="G1995" s="57" t="str">
        <f t="shared" si="576"/>
        <v>0.9999880773239-0.00345290225023275i</v>
      </c>
      <c r="H1995" s="57" t="str">
        <f t="shared" si="577"/>
        <v>564.920648649508-22.7438305370092i</v>
      </c>
      <c r="I1995" s="57" t="str">
        <f t="shared" si="578"/>
        <v>-6.97204173236654-466.210906716192i</v>
      </c>
      <c r="K1995" s="57" t="str">
        <f t="shared" si="579"/>
        <v>0.00883647765359911-0.00145292609875657i</v>
      </c>
      <c r="L1995" s="57" t="str">
        <f t="shared" si="580"/>
        <v>0.00075-0.405451184770462i</v>
      </c>
      <c r="M1995" s="57" t="str">
        <f t="shared" si="581"/>
        <v>0.00075-0.0638841152474466i</v>
      </c>
      <c r="N1995" s="57">
        <f t="shared" si="582"/>
        <v>109.10021010492871</v>
      </c>
      <c r="O1995" s="57">
        <f t="shared" si="583"/>
        <v>20.610104983704471</v>
      </c>
      <c r="P1995" s="371">
        <f t="shared" si="584"/>
        <v>20.610104983704471</v>
      </c>
      <c r="Q1995" s="371">
        <f t="shared" si="585"/>
        <v>-70.899789895071294</v>
      </c>
      <c r="R1995" s="12">
        <f t="shared" si="586"/>
        <v>109.10021010492871</v>
      </c>
      <c r="S1995" s="57">
        <f t="shared" si="587"/>
        <v>1.6355744442864515</v>
      </c>
      <c r="T1995" s="12">
        <f t="shared" si="570"/>
        <v>20.610104983704471</v>
      </c>
    </row>
    <row r="1996" spans="1:20" x14ac:dyDescent="0.3">
      <c r="A1996" s="57">
        <f t="shared" si="571"/>
        <v>10315.668462944179</v>
      </c>
      <c r="B1996" s="12">
        <f t="shared" si="588"/>
        <v>1641.7896271747402</v>
      </c>
      <c r="C1996" s="57" t="str">
        <f t="shared" si="572"/>
        <v>3.50961802611114-10.1027971966411i</v>
      </c>
      <c r="D1996" s="57" t="str">
        <f t="shared" si="573"/>
        <v>3.47076264043617-6.47832476117757i</v>
      </c>
      <c r="E1996" s="57" t="str">
        <f t="shared" si="574"/>
        <v>162.515548589873+0.98860122120952i</v>
      </c>
      <c r="F1996" s="57" t="str">
        <f t="shared" si="575"/>
        <v>3.07954258317499-121.306860926499i</v>
      </c>
      <c r="G1996" s="57" t="str">
        <f t="shared" si="576"/>
        <v>0.999987986540489-0.00346602296412246i</v>
      </c>
      <c r="H1996" s="57" t="str">
        <f t="shared" si="577"/>
        <v>565.031753926281-22.8607398833381i</v>
      </c>
      <c r="I1996" s="57" t="str">
        <f t="shared" si="578"/>
        <v>-6.99477448239595-464.541804742976i</v>
      </c>
      <c r="K1996" s="57" t="str">
        <f t="shared" si="579"/>
        <v>0.0088345984132211-0.00145811675364359i</v>
      </c>
      <c r="L1996" s="57" t="str">
        <f t="shared" si="580"/>
        <v>0.00075-0.403916302819747i</v>
      </c>
      <c r="M1996" s="57" t="str">
        <f t="shared" si="581"/>
        <v>0.00075-0.0636422746039515i</v>
      </c>
      <c r="N1996" s="57">
        <f t="shared" si="582"/>
        <v>109.15675267870954</v>
      </c>
      <c r="O1996" s="57">
        <f t="shared" si="583"/>
        <v>20.583650135110453</v>
      </c>
      <c r="P1996" s="371">
        <f t="shared" si="584"/>
        <v>20.583650135110453</v>
      </c>
      <c r="Q1996" s="371">
        <f t="shared" si="585"/>
        <v>-70.843247321290463</v>
      </c>
      <c r="R1996" s="12">
        <f t="shared" si="586"/>
        <v>109.15675267870954</v>
      </c>
      <c r="S1996" s="57">
        <f t="shared" si="587"/>
        <v>1.6417896271747401</v>
      </c>
      <c r="T1996" s="12">
        <f t="shared" si="570"/>
        <v>20.583650135110453</v>
      </c>
    </row>
    <row r="1997" spans="1:20" x14ac:dyDescent="0.3">
      <c r="A1997" s="57">
        <f t="shared" si="571"/>
        <v>10354.868003103365</v>
      </c>
      <c r="B1997" s="12">
        <f t="shared" si="588"/>
        <v>1648.0284277580042</v>
      </c>
      <c r="C1997" s="57" t="str">
        <f t="shared" si="572"/>
        <v>3.5089094772591-10.0686543044582i</v>
      </c>
      <c r="D1997" s="57" t="str">
        <f t="shared" si="573"/>
        <v>3.47076210216039-6.45391913795456i</v>
      </c>
      <c r="E1997" s="57" t="str">
        <f t="shared" si="574"/>
        <v>162.515913551977+0.992422961675675i</v>
      </c>
      <c r="F1997" s="57" t="str">
        <f t="shared" si="575"/>
        <v>3.07954230147148-120.847720861962i</v>
      </c>
      <c r="G1997" s="57" t="str">
        <f t="shared" si="576"/>
        <v>0.99998789506583-0.00347919353312424i</v>
      </c>
      <c r="H1997" s="57" t="str">
        <f t="shared" si="577"/>
        <v>565.143663736584-22.9784502638338i</v>
      </c>
      <c r="I1997" s="57" t="str">
        <f t="shared" si="578"/>
        <v>-7.01768773521344-462.879361394397i</v>
      </c>
      <c r="K1997" s="57" t="str">
        <f t="shared" si="579"/>
        <v>0.00883270572499412-0.00146332350346643i</v>
      </c>
      <c r="L1997" s="57" t="str">
        <f t="shared" si="580"/>
        <v>0.00075-0.402387231340651i</v>
      </c>
      <c r="M1997" s="57" t="str">
        <f t="shared" si="581"/>
        <v>0.00075-0.0634013494759432i</v>
      </c>
      <c r="N1997" s="57">
        <f t="shared" si="582"/>
        <v>109.21336195466871</v>
      </c>
      <c r="O1997" s="57">
        <f t="shared" si="583"/>
        <v>20.557232032288454</v>
      </c>
      <c r="P1997" s="371">
        <f t="shared" si="584"/>
        <v>20.557232032288454</v>
      </c>
      <c r="Q1997" s="371">
        <f t="shared" si="585"/>
        <v>-70.786638045331287</v>
      </c>
      <c r="R1997" s="12">
        <f t="shared" si="586"/>
        <v>109.21336195466871</v>
      </c>
      <c r="S1997" s="57">
        <f t="shared" si="587"/>
        <v>1.6480284277580042</v>
      </c>
      <c r="T1997" s="12">
        <f t="shared" si="570"/>
        <v>20.557232032288454</v>
      </c>
    </row>
    <row r="1998" spans="1:20" x14ac:dyDescent="0.3">
      <c r="A1998" s="57">
        <f t="shared" si="571"/>
        <v>10394.216501515159</v>
      </c>
      <c r="B1998" s="12">
        <f t="shared" si="588"/>
        <v>1654.2909357834847</v>
      </c>
      <c r="C1998" s="57" t="str">
        <f t="shared" si="572"/>
        <v>3.5081958680685-10.034654388747i</v>
      </c>
      <c r="D1998" s="57" t="str">
        <f t="shared" si="573"/>
        <v>3.47076155978612-6.42960635648795i</v>
      </c>
      <c r="E1998" s="57" t="str">
        <f t="shared" si="574"/>
        <v>162.51628150934+0.996259929914616i</v>
      </c>
      <c r="F1998" s="57" t="str">
        <f t="shared" si="575"/>
        <v>3.07954201762303-120.390319232445i</v>
      </c>
      <c r="G1998" s="57" t="str">
        <f t="shared" si="576"/>
        <v>0.999987802894659-0.00349241414664628i</v>
      </c>
      <c r="H1998" s="57" t="str">
        <f t="shared" si="577"/>
        <v>565.256383499496-23.0969689481297i</v>
      </c>
      <c r="I1998" s="57" t="str">
        <f t="shared" si="578"/>
        <v>-7.04078297240901-461.223552425404i</v>
      </c>
      <c r="K1998" s="57" t="str">
        <f t="shared" si="579"/>
        <v>0.00883079949909118-0.00146854637065686i</v>
      </c>
      <c r="L1998" s="57" t="str">
        <f t="shared" si="580"/>
        <v>0.00075-0.400863948336971i</v>
      </c>
      <c r="M1998" s="57" t="str">
        <f t="shared" si="581"/>
        <v>0.00075-0.063161336397632i</v>
      </c>
      <c r="N1998" s="57">
        <f t="shared" si="582"/>
        <v>109.27003703313871</v>
      </c>
      <c r="O1998" s="57">
        <f t="shared" si="583"/>
        <v>20.530850806450907</v>
      </c>
      <c r="P1998" s="371">
        <f t="shared" si="584"/>
        <v>20.530850806450907</v>
      </c>
      <c r="Q1998" s="371">
        <f t="shared" si="585"/>
        <v>-70.729962966861294</v>
      </c>
      <c r="R1998" s="12">
        <f t="shared" si="586"/>
        <v>109.27003703313871</v>
      </c>
      <c r="S1998" s="57">
        <f t="shared" si="587"/>
        <v>1.6542909357834847</v>
      </c>
      <c r="T1998" s="12">
        <f t="shared" si="570"/>
        <v>20.530850806450907</v>
      </c>
    </row>
    <row r="1999" spans="1:20" x14ac:dyDescent="0.3">
      <c r="A1999" s="57">
        <f t="shared" si="571"/>
        <v>10433.714524220917</v>
      </c>
      <c r="B1999" s="12">
        <f t="shared" si="588"/>
        <v>1660.577241339462</v>
      </c>
      <c r="C1999" s="57" t="str">
        <f t="shared" si="572"/>
        <v>3.50747716488585-10.0007969404065i</v>
      </c>
      <c r="D1999" s="57" t="str">
        <f t="shared" si="573"/>
        <v>3.47076101328215-6.40538606702983i</v>
      </c>
      <c r="E1999" s="57" t="str">
        <f t="shared" si="574"/>
        <v>162.516652487916+1.00011219113726i</v>
      </c>
      <c r="F1999" s="57" t="str">
        <f t="shared" si="575"/>
        <v>3.07954173161331-119.934649458075i</v>
      </c>
      <c r="G1999" s="57" t="str">
        <f t="shared" si="576"/>
        <v>0.999987710021674-0.00350568499481611i</v>
      </c>
      <c r="H1999" s="57" t="str">
        <f t="shared" si="577"/>
        <v>565.369918662865-23.2163032843173i</v>
      </c>
      <c r="I1999" s="57" t="str">
        <f t="shared" si="578"/>
        <v>-7.0640616883467-459.574353681543i</v>
      </c>
      <c r="K1999" s="57" t="str">
        <f t="shared" si="579"/>
        <v>0.00882887964518007-0.00147378537733955i</v>
      </c>
      <c r="L1999" s="57" t="str">
        <f t="shared" si="580"/>
        <v>0.00075-0.399346431895767i</v>
      </c>
      <c r="M1999" s="57" t="str">
        <f t="shared" si="581"/>
        <v>0.00075-0.0629222319163499i</v>
      </c>
      <c r="N1999" s="57">
        <f t="shared" si="582"/>
        <v>109.32677700534015</v>
      </c>
      <c r="O1999" s="57">
        <f t="shared" si="583"/>
        <v>20.504506588334593</v>
      </c>
      <c r="P1999" s="371">
        <f t="shared" si="584"/>
        <v>20.504506588334593</v>
      </c>
      <c r="Q1999" s="371">
        <f t="shared" si="585"/>
        <v>-70.673222994659852</v>
      </c>
      <c r="R1999" s="12">
        <f t="shared" si="586"/>
        <v>109.32677700534015</v>
      </c>
      <c r="S1999" s="57">
        <f t="shared" si="587"/>
        <v>1.6605772413394619</v>
      </c>
      <c r="T1999" s="12">
        <f t="shared" si="570"/>
        <v>20.504506588334593</v>
      </c>
    </row>
    <row r="2000" spans="1:20" x14ac:dyDescent="0.3">
      <c r="A2000" s="57">
        <f t="shared" si="571"/>
        <v>10473.362639412957</v>
      </c>
      <c r="B2000" s="12">
        <f t="shared" si="588"/>
        <v>1666.8874348565521</v>
      </c>
      <c r="C2000" s="57" t="str">
        <f t="shared" si="572"/>
        <v>3.50675333387073-9.96708145218124i</v>
      </c>
      <c r="D2000" s="57" t="str">
        <f t="shared" si="573"/>
        <v>3.470760462617-6.38125792116267i</v>
      </c>
      <c r="E2000" s="57" t="str">
        <f t="shared" si="574"/>
        <v>162.517026513905+1.00397981087329i</v>
      </c>
      <c r="F2000" s="57" t="str">
        <f t="shared" si="575"/>
        <v>3.07954144342578-119.480704983885i</v>
      </c>
      <c r="G2000" s="57" t="str">
        <f t="shared" si="576"/>
        <v>0.99998761644153-0.00351900626848321i</v>
      </c>
      <c r="H2000" s="57" t="str">
        <f t="shared" si="577"/>
        <v>565.484274703271-23.3364606998551i</v>
      </c>
      <c r="I2000" s="57" t="str">
        <f t="shared" si="578"/>
        <v>-7.08752539027078-457.931741098464i</v>
      </c>
      <c r="K2000" s="57" t="str">
        <f t="shared" si="579"/>
        <v>0.00882694607242236-0.00147904054532752i</v>
      </c>
      <c r="L2000" s="57" t="str">
        <f t="shared" si="580"/>
        <v>0.00075-0.397834660187056i</v>
      </c>
      <c r="M2000" s="57" t="str">
        <f t="shared" si="581"/>
        <v>0.00075-0.0626840325924985i</v>
      </c>
      <c r="N2000" s="57">
        <f t="shared" si="582"/>
        <v>109.38358095336687</v>
      </c>
      <c r="O2000" s="57">
        <f t="shared" si="583"/>
        <v>20.47819950818813</v>
      </c>
      <c r="P2000" s="371">
        <f t="shared" si="584"/>
        <v>20.47819950818813</v>
      </c>
      <c r="Q2000" s="371">
        <f t="shared" si="585"/>
        <v>-70.616419046633126</v>
      </c>
      <c r="R2000" s="12">
        <f t="shared" si="586"/>
        <v>109.38358095336687</v>
      </c>
      <c r="S2000" s="57">
        <f t="shared" si="587"/>
        <v>1.6668874348565521</v>
      </c>
      <c r="T2000" s="12">
        <f t="shared" si="570"/>
        <v>20.47819950818813</v>
      </c>
    </row>
    <row r="2001" spans="1:20" x14ac:dyDescent="0.3">
      <c r="A2001" s="57">
        <f t="shared" si="571"/>
        <v>10513.161417442727</v>
      </c>
      <c r="B2001" s="12">
        <f t="shared" si="588"/>
        <v>1673.221607109007</v>
      </c>
      <c r="C2001" s="57" t="str">
        <f t="shared" si="572"/>
        <v>3.50602434099528-9.93350741865099i</v>
      </c>
      <c r="D2001" s="57" t="str">
        <f t="shared" si="573"/>
        <v>3.47075990775906-6.35722157179471i</v>
      </c>
      <c r="E2001" s="57" t="str">
        <f t="shared" si="574"/>
        <v>162.517403613751+1.00786285497274i</v>
      </c>
      <c r="F2001" s="57" t="str">
        <f t="shared" si="575"/>
        <v>3.07954115304396-119.028479279735i</v>
      </c>
      <c r="G2001" s="57" t="str">
        <f t="shared" si="576"/>
        <v>0.999987522148843-0.00353237815922187i</v>
      </c>
      <c r="H2001" s="57" t="str">
        <f t="shared" si="577"/>
        <v>565.599457126046-23.4574487025122i</v>
      </c>
      <c r="I2001" s="57" t="str">
        <f t="shared" si="578"/>
        <v>-7.11117559843412-456.295690701583i</v>
      </c>
      <c r="K2001" s="57" t="str">
        <f t="shared" si="579"/>
        <v>0.00882499868947149-0.00148431189611714i</v>
      </c>
      <c r="L2001" s="57" t="str">
        <f t="shared" si="580"/>
        <v>0.00075-0.396328611463496i</v>
      </c>
      <c r="M2001" s="57" t="str">
        <f t="shared" si="581"/>
        <v>0.00075-0.0624467349995001i</v>
      </c>
      <c r="N2001" s="57">
        <f t="shared" si="582"/>
        <v>109.44044795017531</v>
      </c>
      <c r="O2001" s="57">
        <f t="shared" si="583"/>
        <v>20.451929695757556</v>
      </c>
      <c r="P2001" s="371">
        <f t="shared" si="584"/>
        <v>20.451929695757556</v>
      </c>
      <c r="Q2001" s="371">
        <f t="shared" si="585"/>
        <v>-70.559552049824688</v>
      </c>
      <c r="R2001" s="12">
        <f t="shared" si="586"/>
        <v>109.44044795017531</v>
      </c>
      <c r="S2001" s="57">
        <f t="shared" si="587"/>
        <v>1.6732216071090069</v>
      </c>
      <c r="T2001" s="12">
        <f t="shared" si="570"/>
        <v>20.451929695757556</v>
      </c>
    </row>
    <row r="2002" spans="1:20" x14ac:dyDescent="0.3">
      <c r="A2002" s="57">
        <f t="shared" si="571"/>
        <v>10553.111430829011</v>
      </c>
      <c r="B2002" s="12">
        <f t="shared" si="588"/>
        <v>1679.5798492160213</v>
      </c>
      <c r="C2002" s="57" t="str">
        <f t="shared" si="572"/>
        <v>3.50529015204364-9.90007433622195i</v>
      </c>
      <c r="D2002" s="57" t="str">
        <f t="shared" si="573"/>
        <v>3.47075934867635-6.3332766731544i</v>
      </c>
      <c r="E2002" s="57" t="str">
        <f t="shared" si="574"/>
        <v>162.517783814143+1.01176138960819i</v>
      </c>
      <c r="F2002" s="57" t="str">
        <f t="shared" si="575"/>
        <v>3.07954086045109-118.577965840204i</v>
      </c>
      <c r="G2002" s="57" t="str">
        <f t="shared" si="576"/>
        <v>0.999987427138189-0.00354580085933382i</v>
      </c>
      <c r="H2002" s="57" t="str">
        <f t="shared" si="577"/>
        <v>565.715471465204-23.579274881296i</v>
      </c>
      <c r="I2002" s="57" t="str">
        <f t="shared" si="578"/>
        <v>-7.1350138462051-454.666178605563i</v>
      </c>
      <c r="K2002" s="57" t="str">
        <f t="shared" si="579"/>
        <v>0.00882303740447207-0.00148959945088349i</v>
      </c>
      <c r="L2002" s="57" t="str">
        <f t="shared" si="580"/>
        <v>0.00075-0.394828264060067i</v>
      </c>
      <c r="M2002" s="57" t="str">
        <f t="shared" si="581"/>
        <v>0.00075-0.0622103357237502i</v>
      </c>
      <c r="N2002" s="57">
        <f t="shared" si="582"/>
        <v>109.4973770595719</v>
      </c>
      <c r="O2002" s="57">
        <f t="shared" si="583"/>
        <v>20.42569728027301</v>
      </c>
      <c r="P2002" s="371">
        <f t="shared" si="584"/>
        <v>20.42569728027301</v>
      </c>
      <c r="Q2002" s="371">
        <f t="shared" si="585"/>
        <v>-70.502622940428097</v>
      </c>
      <c r="R2002" s="12">
        <f t="shared" si="586"/>
        <v>109.4973770595719</v>
      </c>
      <c r="S2002" s="57">
        <f t="shared" si="587"/>
        <v>1.6795798492160214</v>
      </c>
      <c r="T2002" s="12">
        <f t="shared" si="570"/>
        <v>20.42569728027301</v>
      </c>
    </row>
    <row r="2003" spans="1:20" x14ac:dyDescent="0.3">
      <c r="A2003" s="57">
        <f t="shared" si="571"/>
        <v>10593.213254266162</v>
      </c>
      <c r="B2003" s="12">
        <f t="shared" si="588"/>
        <v>1685.9622526430423</v>
      </c>
      <c r="C2003" s="57" t="str">
        <f t="shared" si="572"/>
        <v>3.5045507326115-9.86678170311779i</v>
      </c>
      <c r="D2003" s="57" t="str">
        <f t="shared" si="573"/>
        <v>3.4707587853367-6.30942288078595i</v>
      </c>
      <c r="E2003" s="57" t="str">
        <f t="shared" si="574"/>
        <v>162.518167142022+1.01567548127618i</v>
      </c>
      <c r="F2003" s="57" t="str">
        <f t="shared" si="575"/>
        <v>3.07954056563033-118.129158184505i</v>
      </c>
      <c r="G2003" s="57" t="str">
        <f t="shared" si="576"/>
        <v>0.9999873314041-0.00355927456185106i</v>
      </c>
      <c r="H2003" s="57" t="str">
        <f t="shared" si="577"/>
        <v>565.832323283461-23.7019469074131i</v>
      </c>
      <c r="I2003" s="57" t="str">
        <f t="shared" si="578"/>
        <v>-7.15904168019282-453.043181013961i</v>
      </c>
      <c r="K2003" s="57" t="str">
        <f t="shared" si="579"/>
        <v>0.00882106212505798-0.00149490323047537i</v>
      </c>
      <c r="L2003" s="57" t="str">
        <f t="shared" si="580"/>
        <v>0.00075-0.39333359639377i</v>
      </c>
      <c r="M2003" s="57" t="str">
        <f t="shared" si="581"/>
        <v>0.00075-0.0619748313645647i</v>
      </c>
      <c r="N2003" s="57">
        <f t="shared" si="582"/>
        <v>109.55436733620212</v>
      </c>
      <c r="O2003" s="57">
        <f t="shared" si="583"/>
        <v>20.399502390435163</v>
      </c>
      <c r="P2003" s="371">
        <f t="shared" si="584"/>
        <v>20.399502390435163</v>
      </c>
      <c r="Q2003" s="371">
        <f t="shared" si="585"/>
        <v>-70.44563266379788</v>
      </c>
      <c r="R2003" s="12">
        <f t="shared" si="586"/>
        <v>109.55436733620212</v>
      </c>
      <c r="S2003" s="57">
        <f t="shared" si="587"/>
        <v>1.6859622526430424</v>
      </c>
      <c r="T2003" s="12">
        <f t="shared" si="570"/>
        <v>20.399502390435163</v>
      </c>
    </row>
    <row r="2004" spans="1:20" x14ac:dyDescent="0.3">
      <c r="A2004" s="57">
        <f t="shared" si="571"/>
        <v>10633.467464632373</v>
      </c>
      <c r="B2004" s="12">
        <f t="shared" si="588"/>
        <v>1692.3689092030859</v>
      </c>
      <c r="C2004" s="57" t="str">
        <f t="shared" si="572"/>
        <v>3.5038060481058-9.83362901937014i</v>
      </c>
      <c r="D2004" s="57" t="str">
        <f t="shared" si="573"/>
        <v>3.47075821770774-6.28565985154415i</v>
      </c>
      <c r="E2004" s="57" t="str">
        <f t="shared" si="574"/>
        <v>162.51855362458+1.01960519679931i</v>
      </c>
      <c r="F2004" s="57" t="str">
        <f t="shared" si="575"/>
        <v>3.07954026856475-117.682049856389i</v>
      </c>
      <c r="G2004" s="57" t="str">
        <f t="shared" si="576"/>
        <v>0.999987234941068-0.00357279946053863i</v>
      </c>
      <c r="H2004" s="57" t="str">
        <f t="shared" si="577"/>
        <v>565.950018172182-23.8254725352405i</v>
      </c>
      <c r="I2004" s="57" t="str">
        <f t="shared" si="578"/>
        <v>-7.18326066037274-451.426674218772i</v>
      </c>
      <c r="K2004" s="57" t="str">
        <f t="shared" si="579"/>
        <v>0.00881907275835129-0.00150022325541033i</v>
      </c>
      <c r="L2004" s="57" t="str">
        <f t="shared" si="580"/>
        <v>0.00075-0.39184458696331i</v>
      </c>
      <c r="M2004" s="57" t="str">
        <f t="shared" si="581"/>
        <v>0.00075-0.0617402185341351i</v>
      </c>
      <c r="N2004" s="57">
        <f t="shared" si="582"/>
        <v>109.61141782554213</v>
      </c>
      <c r="O2004" s="57">
        <f t="shared" si="583"/>
        <v>20.373345154401203</v>
      </c>
      <c r="P2004" s="371">
        <f t="shared" si="584"/>
        <v>20.373345154401203</v>
      </c>
      <c r="Q2004" s="371">
        <f t="shared" si="585"/>
        <v>-70.388582174457866</v>
      </c>
      <c r="R2004" s="12">
        <f t="shared" si="586"/>
        <v>109.61141782554213</v>
      </c>
      <c r="S2004" s="57">
        <f t="shared" si="587"/>
        <v>1.6923689092030858</v>
      </c>
      <c r="T2004" s="12">
        <f t="shared" si="570"/>
        <v>20.373345154401203</v>
      </c>
    </row>
    <row r="2005" spans="1:20" x14ac:dyDescent="0.3">
      <c r="A2005" s="57">
        <f t="shared" si="571"/>
        <v>10673.874640997976</v>
      </c>
      <c r="B2005" s="12">
        <f t="shared" si="588"/>
        <v>1698.7999110580577</v>
      </c>
      <c r="C2005" s="57" t="str">
        <f t="shared" si="572"/>
        <v>3.50305606374409-9.80061578680964i</v>
      </c>
      <c r="D2005" s="57" t="str">
        <f t="shared" si="573"/>
        <v>3.47075764575679-6.26198724358933i</v>
      </c>
      <c r="E2005" s="57" t="str">
        <f t="shared" si="574"/>
        <v>162.518943289264+1.0235506033279i</v>
      </c>
      <c r="F2005" s="57" t="str">
        <f t="shared" si="575"/>
        <v>3.07953996923724-117.236634424054i</v>
      </c>
      <c r="G2005" s="57" t="str">
        <f t="shared" si="576"/>
        <v>0.999987137743543-0.00358637574989734i</v>
      </c>
      <c r="H2005" s="57" t="str">
        <f t="shared" si="577"/>
        <v>566.068561751341-23.9498596032843i</v>
      </c>
      <c r="I2005" s="57" t="str">
        <f t="shared" si="578"/>
        <v>-7.20767236019473-449.816634600011i</v>
      </c>
      <c r="K2005" s="57" t="str">
        <f t="shared" si="579"/>
        <v>0.00881706921096109-0.00150555954586986i</v>
      </c>
      <c r="L2005" s="57" t="str">
        <f t="shared" si="580"/>
        <v>0.00075-0.390361214348785i</v>
      </c>
      <c r="M2005" s="57" t="str">
        <f t="shared" si="581"/>
        <v>0.00075-0.0615064938574766i</v>
      </c>
      <c r="N2005" s="57">
        <f t="shared" si="582"/>
        <v>109.66852756388862</v>
      </c>
      <c r="O2005" s="57">
        <f t="shared" si="583"/>
        <v>20.34722569977108</v>
      </c>
      <c r="P2005" s="371">
        <f t="shared" si="584"/>
        <v>20.34722569977108</v>
      </c>
      <c r="Q2005" s="371">
        <f t="shared" si="585"/>
        <v>-70.331472436111383</v>
      </c>
      <c r="R2005" s="12">
        <f t="shared" si="586"/>
        <v>109.66852756388862</v>
      </c>
      <c r="S2005" s="57">
        <f t="shared" si="587"/>
        <v>1.6987999110580576</v>
      </c>
      <c r="T2005" s="12">
        <f t="shared" si="570"/>
        <v>20.34722569977108</v>
      </c>
    </row>
    <row r="2006" spans="1:20" x14ac:dyDescent="0.3">
      <c r="A2006" s="57">
        <f t="shared" si="571"/>
        <v>10714.435364633768</v>
      </c>
      <c r="B2006" s="12">
        <f t="shared" si="588"/>
        <v>1705.2553507200782</v>
      </c>
      <c r="C2006" s="57" t="str">
        <f t="shared" si="572"/>
        <v>3.50230074455426-9.76774150905676i</v>
      </c>
      <c r="D2006" s="57" t="str">
        <f t="shared" si="573"/>
        <v>3.47075706945094-6.23840471638264i</v>
      </c>
      <c r="E2006" s="57" t="str">
        <f t="shared" si="574"/>
        <v>162.519336163779+1.02751176834191i</v>
      </c>
      <c r="F2006" s="57" t="str">
        <f t="shared" si="575"/>
        <v>3.07953966763057-116.792905480047i</v>
      </c>
      <c r="G2006" s="57" t="str">
        <f t="shared" si="576"/>
        <v>0.999987039805932-0.00360000362516663i</v>
      </c>
      <c r="H2006" s="57" t="str">
        <f t="shared" si="577"/>
        <v>566.187959669492-24.0751160351866i</v>
      </c>
      <c r="I2006" s="57" t="str">
        <f t="shared" si="578"/>
        <v>-7.23227836671926-448.213038625272i</v>
      </c>
      <c r="K2006" s="57" t="str">
        <f t="shared" si="579"/>
        <v>0.00881505138898205-0.00151091212169421i</v>
      </c>
      <c r="L2006" s="57" t="str">
        <f t="shared" si="580"/>
        <v>0.00075-0.388883457211382i</v>
      </c>
      <c r="M2006" s="57" t="str">
        <f t="shared" si="581"/>
        <v>0.00075-0.0612736539723813i</v>
      </c>
      <c r="N2006" s="57">
        <f t="shared" si="582"/>
        <v>109.72569557835173</v>
      </c>
      <c r="O2006" s="57">
        <f t="shared" si="583"/>
        <v>20.321144153573549</v>
      </c>
      <c r="P2006" s="371">
        <f t="shared" si="584"/>
        <v>20.321144153573549</v>
      </c>
      <c r="Q2006" s="371">
        <f t="shared" si="585"/>
        <v>-70.274304421648267</v>
      </c>
      <c r="R2006" s="12">
        <f t="shared" si="586"/>
        <v>109.72569557835173</v>
      </c>
      <c r="S2006" s="57">
        <f t="shared" si="587"/>
        <v>1.7052553507200783</v>
      </c>
      <c r="T2006" s="12">
        <f t="shared" si="570"/>
        <v>20.321144153573549</v>
      </c>
    </row>
    <row r="2007" spans="1:20" x14ac:dyDescent="0.3">
      <c r="A2007" s="57">
        <f t="shared" si="571"/>
        <v>10755.150219019375</v>
      </c>
      <c r="B2007" s="12">
        <f t="shared" si="588"/>
        <v>1711.7353210528145</v>
      </c>
      <c r="C2007" s="57" t="str">
        <f t="shared" si="572"/>
        <v>3.50154005537394-9.73500569151244i</v>
      </c>
      <c r="D2007" s="57" t="str">
        <f t="shared" si="573"/>
        <v>3.47075648875704-6.21491193068104i</v>
      </c>
      <c r="E2007" s="57" t="str">
        <f t="shared" si="574"/>
        <v>162.51973227609+1.03148875965273i</v>
      </c>
      <c r="F2007" s="57" t="str">
        <f t="shared" si="575"/>
        <v>3.0795393637274-116.350856641179i</v>
      </c>
      <c r="G2007" s="57" t="str">
        <f t="shared" si="576"/>
        <v>0.999986941122601-0.0036136832823273i</v>
      </c>
      <c r="H2007" s="57" t="str">
        <f t="shared" si="577"/>
        <v>566.308217603726-24.2012498407181i</v>
      </c>
      <c r="I2007" s="57" t="str">
        <f t="shared" si="578"/>
        <v>-7.25708028073611-446.615862849338i</v>
      </c>
      <c r="K2007" s="57" t="str">
        <f t="shared" si="579"/>
        <v>0.00881301919799308-0.00151628100237738i</v>
      </c>
      <c r="L2007" s="57" t="str">
        <f t="shared" si="580"/>
        <v>0.00075-0.387411294293068i</v>
      </c>
      <c r="M2007" s="57" t="str">
        <f t="shared" si="581"/>
        <v>0.00075-0.06104169552937i</v>
      </c>
      <c r="N2007" s="57">
        <f t="shared" si="582"/>
        <v>109.78292088684753</v>
      </c>
      <c r="O2007" s="57">
        <f t="shared" si="583"/>
        <v>20.295100642251928</v>
      </c>
      <c r="P2007" s="371">
        <f t="shared" si="584"/>
        <v>20.295100642251928</v>
      </c>
      <c r="Q2007" s="371">
        <f t="shared" si="585"/>
        <v>-70.217079113152465</v>
      </c>
      <c r="R2007" s="12">
        <f t="shared" si="586"/>
        <v>109.78292088684753</v>
      </c>
      <c r="S2007" s="57">
        <f t="shared" si="587"/>
        <v>1.7117353210528146</v>
      </c>
      <c r="T2007" s="12">
        <f t="shared" si="570"/>
        <v>20.295100642251928</v>
      </c>
    </row>
    <row r="2008" spans="1:20" x14ac:dyDescent="0.3">
      <c r="A2008" s="57">
        <f t="shared" si="571"/>
        <v>10796.019789851649</v>
      </c>
      <c r="B2008" s="12">
        <f t="shared" si="588"/>
        <v>1718.2399152728151</v>
      </c>
      <c r="C2008" s="57" t="str">
        <f t="shared" si="572"/>
        <v>3.50077396085028-9.70240784134939i</v>
      </c>
      <c r="D2008" s="57" t="str">
        <f t="shared" si="573"/>
        <v>3.47075590364171-6.19150854853249i</v>
      </c>
      <c r="E2008" s="57" t="str">
        <f t="shared" si="574"/>
        <v>162.520131654426+1.03548164540506i</v>
      </c>
      <c r="F2008" s="57" t="str">
        <f t="shared" si="575"/>
        <v>3.07953905751025-115.91048154843i</v>
      </c>
      <c r="G2008" s="57" t="str">
        <f t="shared" si="576"/>
        <v>0.999986841687871-0.00362741491810437i</v>
      </c>
      <c r="H2008" s="57" t="str">
        <f t="shared" si="577"/>
        <v>566.429341259609-24.3282691167887i</v>
      </c>
      <c r="I2008" s="57" t="str">
        <f t="shared" si="578"/>
        <v>-7.28207971688773-445.025083913731i</v>
      </c>
      <c r="K2008" s="57" t="str">
        <f t="shared" si="579"/>
        <v>0.00881097254305633-0.00152166620706206i</v>
      </c>
      <c r="L2008" s="57" t="str">
        <f t="shared" si="580"/>
        <v>0.00075-0.385944704416285i</v>
      </c>
      <c r="M2008" s="57" t="str">
        <f t="shared" si="581"/>
        <v>0.00075-0.0608106151916418i</v>
      </c>
      <c r="N2008" s="57">
        <f t="shared" si="582"/>
        <v>109.84020249809224</v>
      </c>
      <c r="O2008" s="57">
        <f t="shared" si="583"/>
        <v>20.269095291650373</v>
      </c>
      <c r="P2008" s="371">
        <f t="shared" si="584"/>
        <v>20.269095291650373</v>
      </c>
      <c r="Q2008" s="371">
        <f t="shared" si="585"/>
        <v>-70.159797501907761</v>
      </c>
      <c r="R2008" s="12">
        <f t="shared" si="586"/>
        <v>109.84020249809224</v>
      </c>
      <c r="S2008" s="57">
        <f t="shared" si="587"/>
        <v>1.7182399152728152</v>
      </c>
      <c r="T2008" s="12">
        <f t="shared" si="570"/>
        <v>20.269095291650373</v>
      </c>
    </row>
    <row r="2009" spans="1:20" x14ac:dyDescent="0.3">
      <c r="A2009" s="57">
        <f t="shared" si="571"/>
        <v>10837.044665053085</v>
      </c>
      <c r="B2009" s="12">
        <f t="shared" si="588"/>
        <v>1724.7692269508518</v>
      </c>
      <c r="C2009" s="57" t="str">
        <f t="shared" si="572"/>
        <v>3.50000242543922-9.66994746750236i</v>
      </c>
      <c r="D2009" s="57" t="str">
        <f t="shared" si="573"/>
        <v>3.4707553140712-6.16819423327089i</v>
      </c>
      <c r="E2009" s="57" t="str">
        <f t="shared" si="574"/>
        <v>162.520534327277+1.03949049407887i</v>
      </c>
      <c r="F2009" s="57" t="str">
        <f t="shared" si="575"/>
        <v>3.07953874896147-115.471773866854i</v>
      </c>
      <c r="G2009" s="57" t="str">
        <f t="shared" si="576"/>
        <v>0.999986741496021-0.0036411987299699i</v>
      </c>
      <c r="H2009" s="57" t="str">
        <f t="shared" si="577"/>
        <v>566.55133637112-24.4561820484708i</v>
      </c>
      <c r="I2009" s="57" t="str">
        <f t="shared" si="578"/>
        <v>-7.30727830379394-443.440678546271i</v>
      </c>
      <c r="K2009" s="57" t="str">
        <f t="shared" si="579"/>
        <v>0.00880891132871602-0.0015270677545345i</v>
      </c>
      <c r="L2009" s="57" t="str">
        <f t="shared" si="580"/>
        <v>0.00075-0.384483666483648i</v>
      </c>
      <c r="M2009" s="57" t="str">
        <f t="shared" si="581"/>
        <v>0.00075-0.0605804096350284i</v>
      </c>
      <c r="N2009" s="57">
        <f t="shared" si="582"/>
        <v>109.89753941159643</v>
      </c>
      <c r="O2009" s="57">
        <f t="shared" si="583"/>
        <v>20.243128226999119</v>
      </c>
      <c r="P2009" s="371">
        <f t="shared" si="584"/>
        <v>20.243128226999119</v>
      </c>
      <c r="Q2009" s="371">
        <f t="shared" si="585"/>
        <v>-70.102460588403574</v>
      </c>
      <c r="R2009" s="12">
        <f t="shared" si="586"/>
        <v>109.89753941159643</v>
      </c>
      <c r="S2009" s="57">
        <f t="shared" si="587"/>
        <v>1.7247692269508519</v>
      </c>
      <c r="T2009" s="12">
        <f t="shared" si="570"/>
        <v>20.243128226999119</v>
      </c>
    </row>
    <row r="2010" spans="1:20" x14ac:dyDescent="0.3">
      <c r="A2010" s="57">
        <f t="shared" si="571"/>
        <v>10878.225434780288</v>
      </c>
      <c r="B2010" s="12">
        <f t="shared" si="588"/>
        <v>1731.3233500132651</v>
      </c>
      <c r="C2010" s="57" t="str">
        <f t="shared" si="572"/>
        <v>3.49922541340557-9.63762408065985i</v>
      </c>
      <c r="D2010" s="57" t="str">
        <f t="shared" si="573"/>
        <v>3.47075472001166-6.14496864951161i</v>
      </c>
      <c r="E2010" s="57" t="str">
        <f t="shared" si="574"/>
        <v>162.520940323405+1.04351537449111i</v>
      </c>
      <c r="F2010" s="57" t="str">
        <f t="shared" si="575"/>
        <v>3.07953843806333-115.034727285495i</v>
      </c>
      <c r="G2010" s="57" t="str">
        <f t="shared" si="576"/>
        <v>0.999986640541287-0.00365503491614578i</v>
      </c>
      <c r="H2010" s="57" t="str">
        <f t="shared" si="577"/>
        <v>566.674208700602-24.5849969100455i</v>
      </c>
      <c r="I2010" s="57" t="str">
        <f t="shared" si="578"/>
        <v>-7.33267768418691-441.862623560688i</v>
      </c>
      <c r="K2010" s="57" t="str">
        <f t="shared" si="579"/>
        <v>0.0088068354589971-0.00153248566321919i</v>
      </c>
      <c r="L2010" s="57" t="str">
        <f t="shared" si="580"/>
        <v>0.00075-0.383028159477633i</v>
      </c>
      <c r="M2010" s="57" t="str">
        <f t="shared" si="581"/>
        <v>0.00075-0.0603510755479465i</v>
      </c>
      <c r="N2010" s="57">
        <f t="shared" si="582"/>
        <v>109.95493061766182</v>
      </c>
      <c r="O2010" s="57">
        <f t="shared" si="583"/>
        <v>20.217199572900981</v>
      </c>
      <c r="P2010" s="371">
        <f t="shared" si="584"/>
        <v>20.217199572900981</v>
      </c>
      <c r="Q2010" s="371">
        <f t="shared" si="585"/>
        <v>-70.045069382338184</v>
      </c>
      <c r="R2010" s="12">
        <f t="shared" si="586"/>
        <v>109.95493061766182</v>
      </c>
      <c r="S2010" s="57">
        <f t="shared" si="587"/>
        <v>1.7313233500132652</v>
      </c>
      <c r="T2010" s="12">
        <f t="shared" si="570"/>
        <v>20.217199572900981</v>
      </c>
    </row>
    <row r="2011" spans="1:20" x14ac:dyDescent="0.3">
      <c r="A2011" s="57">
        <f t="shared" si="571"/>
        <v>10919.562691432453</v>
      </c>
      <c r="B2011" s="12">
        <f t="shared" si="588"/>
        <v>1737.9023787433155</v>
      </c>
      <c r="C2011" s="57" t="str">
        <f t="shared" si="572"/>
        <v>3.49844288882221-9.60543719325432i</v>
      </c>
      <c r="D2011" s="57" t="str">
        <f t="shared" si="573"/>
        <v>3.47075412142889-6.12183146314629i</v>
      </c>
      <c r="E2011" s="57" t="str">
        <f t="shared" si="574"/>
        <v>162.521349671843+1.04755635579768i</v>
      </c>
      <c r="F2011" s="57" t="str">
        <f t="shared" si="575"/>
        <v>3.07953812479793-114.59933551729i</v>
      </c>
      <c r="G2011" s="57" t="str">
        <f t="shared" si="576"/>
        <v>0.999986538817859-0.00366892367560661i</v>
      </c>
      <c r="H2011" s="57" t="str">
        <f t="shared" si="577"/>
        <v>566.79796403869-24.7147220660431i</v>
      </c>
      <c r="I2011" s="57" t="str">
        <f t="shared" si="578"/>
        <v>-7.35827951503179-440.290895856167i</v>
      </c>
      <c r="K2011" s="57" t="str">
        <f t="shared" si="579"/>
        <v>0.00880474483740411-0.00153791995117374i</v>
      </c>
      <c r="L2011" s="57" t="str">
        <f t="shared" si="580"/>
        <v>0.00075-0.381578162460284i</v>
      </c>
      <c r="M2011" s="57" t="str">
        <f t="shared" si="581"/>
        <v>0.00075-0.0601226096313473i</v>
      </c>
      <c r="N2011" s="57">
        <f t="shared" si="582"/>
        <v>110.01237509737722</v>
      </c>
      <c r="O2011" s="57">
        <f t="shared" si="583"/>
        <v>20.191309453316375</v>
      </c>
      <c r="P2011" s="371">
        <f t="shared" si="584"/>
        <v>20.191309453316375</v>
      </c>
      <c r="Q2011" s="371">
        <f t="shared" si="585"/>
        <v>-69.987624902622784</v>
      </c>
      <c r="R2011" s="12">
        <f t="shared" si="586"/>
        <v>110.01237509737722</v>
      </c>
      <c r="S2011" s="57">
        <f t="shared" si="587"/>
        <v>1.7379023787433154</v>
      </c>
      <c r="T2011" s="12">
        <f t="shared" si="570"/>
        <v>20.191309453316375</v>
      </c>
    </row>
    <row r="2012" spans="1:20" x14ac:dyDescent="0.3">
      <c r="A2012" s="57">
        <f t="shared" si="571"/>
        <v>10961.057029659894</v>
      </c>
      <c r="B2012" s="12">
        <f t="shared" si="588"/>
        <v>1744.50640778254</v>
      </c>
      <c r="C2012" s="57" t="str">
        <f t="shared" si="572"/>
        <v>3.4976548155699-9.57338631945348i</v>
      </c>
      <c r="D2012" s="57" t="str">
        <f t="shared" si="573"/>
        <v>3.47075351828848-6.09878234133832i</v>
      </c>
      <c r="E2012" s="57" t="str">
        <f t="shared" si="574"/>
        <v>162.521762401895+1.05161350749539i</v>
      </c>
      <c r="F2012" s="57" t="str">
        <f t="shared" si="575"/>
        <v>3.07953780914728-114.165592298984i</v>
      </c>
      <c r="G2012" s="57" t="str">
        <f t="shared" si="576"/>
        <v>0.999986436319886-0.00368286520808258i</v>
      </c>
      <c r="H2012" s="57" t="str">
        <f t="shared" si="577"/>
        <v>566.92260820423-24.8453659723085i</v>
      </c>
      <c r="I2012" s="57" t="str">
        <f t="shared" si="578"/>
        <v>-7.38408546765948-438.725472416941i</v>
      </c>
      <c r="K2012" s="57" t="str">
        <f t="shared" si="579"/>
        <v>0.00880263936692023-0.00154337063608356i</v>
      </c>
      <c r="L2012" s="57" t="str">
        <f t="shared" si="580"/>
        <v>0.00075-0.380133654572908i</v>
      </c>
      <c r="M2012" s="57" t="str">
        <f t="shared" si="581"/>
        <v>0.00075-0.0598950085986721i</v>
      </c>
      <c r="N2012" s="57">
        <f t="shared" si="582"/>
        <v>110.06987182261639</v>
      </c>
      <c r="O2012" s="57">
        <f t="shared" si="583"/>
        <v>20.165457991549268</v>
      </c>
      <c r="P2012" s="371">
        <f t="shared" si="584"/>
        <v>20.165457991549268</v>
      </c>
      <c r="Q2012" s="371">
        <f t="shared" si="585"/>
        <v>-69.930128177383608</v>
      </c>
      <c r="R2012" s="12">
        <f t="shared" si="586"/>
        <v>110.06987182261639</v>
      </c>
      <c r="S2012" s="57">
        <f t="shared" si="587"/>
        <v>1.7445064077825401</v>
      </c>
      <c r="T2012" s="12">
        <f t="shared" si="570"/>
        <v>20.165457991549268</v>
      </c>
    </row>
    <row r="2013" spans="1:20" x14ac:dyDescent="0.3">
      <c r="A2013" s="57">
        <f t="shared" si="571"/>
        <v>11002.709046372604</v>
      </c>
      <c r="B2013" s="12">
        <f t="shared" si="588"/>
        <v>1751.1355321321137</v>
      </c>
      <c r="C2013" s="57" t="str">
        <f t="shared" si="572"/>
        <v>3.49686115733687-9.54147097515087i</v>
      </c>
      <c r="D2013" s="57" t="str">
        <f t="shared" si="573"/>
        <v>3.4707529105557-6.07582095251777i</v>
      </c>
      <c r="E2013" s="57" t="str">
        <f t="shared" si="574"/>
        <v>162.522178543142+1.05568689942367i</v>
      </c>
      <c r="F2013" s="57" t="str">
        <f t="shared" si="575"/>
        <v>3.07953749109318-113.733491391033i</v>
      </c>
      <c r="G2013" s="57" t="str">
        <f t="shared" si="576"/>
        <v>0.999986333041469-0.00369685971406226i</v>
      </c>
      <c r="H2013" s="57" t="str">
        <f t="shared" si="577"/>
        <v>567.048147044199-24.97693717708i</v>
      </c>
      <c r="I2013" s="57" t="str">
        <f t="shared" si="578"/>
        <v>-7.41009722789952-437.166330311839i</v>
      </c>
      <c r="K2013" s="57" t="str">
        <f t="shared" si="579"/>
        <v>0.00880051895000607-0.00154883773525647i</v>
      </c>
      <c r="L2013" s="57" t="str">
        <f t="shared" si="580"/>
        <v>0.00075-0.378694615035772i</v>
      </c>
      <c r="M2013" s="57" t="str">
        <f t="shared" si="581"/>
        <v>0.00075-0.0596682691758044i</v>
      </c>
      <c r="N2013" s="57">
        <f t="shared" si="582"/>
        <v>110.12741975603733</v>
      </c>
      <c r="O2013" s="57">
        <f t="shared" si="583"/>
        <v>20.139645310232392</v>
      </c>
      <c r="P2013" s="371">
        <f t="shared" si="584"/>
        <v>20.139645310232392</v>
      </c>
      <c r="Q2013" s="371">
        <f t="shared" si="585"/>
        <v>-69.872580243962673</v>
      </c>
      <c r="R2013" s="12">
        <f t="shared" si="586"/>
        <v>110.12741975603733</v>
      </c>
      <c r="S2013" s="57">
        <f t="shared" si="587"/>
        <v>1.7511355321321136</v>
      </c>
      <c r="T2013" s="12">
        <f t="shared" si="570"/>
        <v>20.139645310232392</v>
      </c>
    </row>
    <row r="2014" spans="1:20" x14ac:dyDescent="0.3">
      <c r="A2014" s="57">
        <f t="shared" si="571"/>
        <v>11044.519340748819</v>
      </c>
      <c r="B2014" s="12">
        <f t="shared" si="588"/>
        <v>1757.7898471542157</v>
      </c>
      <c r="C2014" s="57" t="str">
        <f t="shared" si="572"/>
        <v>3.4960618776184-9.50969067795713i</v>
      </c>
      <c r="D2014" s="57" t="str">
        <f t="shared" si="573"/>
        <v>3.47075229819559-6.05294696637687i</v>
      </c>
      <c r="E2014" s="57" t="str">
        <f t="shared" si="574"/>
        <v>162.522598125446+1.05977660176674i</v>
      </c>
      <c r="F2014" s="57" t="str">
        <f t="shared" si="575"/>
        <v>3.07953717061734-113.30302657752i</v>
      </c>
      <c r="G2014" s="57" t="str">
        <f t="shared" si="576"/>
        <v>0.999986228976666-0.00371090739479553i</v>
      </c>
      <c r="H2014" s="57" t="str">
        <f t="shared" si="577"/>
        <v>567.17458643363-25.1094443220722i</v>
      </c>
      <c r="I2014" s="57" t="str">
        <f t="shared" si="578"/>
        <v>-7.4363164962082-435.613446693883i</v>
      </c>
      <c r="K2014" s="57" t="str">
        <f t="shared" si="579"/>
        <v>0.00879838348859849-0.0015543212656174i</v>
      </c>
      <c r="L2014" s="57" t="str">
        <f t="shared" si="580"/>
        <v>0.00075-0.377261023147809i</v>
      </c>
      <c r="M2014" s="57" t="str">
        <f t="shared" si="581"/>
        <v>0.00075-0.0594423881010204i</v>
      </c>
      <c r="N2014" s="57">
        <f t="shared" si="582"/>
        <v>110.18501785108081</v>
      </c>
      <c r="O2014" s="57">
        <f t="shared" si="583"/>
        <v>20.11387153131297</v>
      </c>
      <c r="P2014" s="371">
        <f t="shared" si="584"/>
        <v>20.11387153131297</v>
      </c>
      <c r="Q2014" s="371">
        <f t="shared" si="585"/>
        <v>-69.814982148919185</v>
      </c>
      <c r="R2014" s="12">
        <f t="shared" si="586"/>
        <v>110.18501785108081</v>
      </c>
      <c r="S2014" s="57">
        <f t="shared" si="587"/>
        <v>1.7577898471542157</v>
      </c>
      <c r="T2014" s="12">
        <f t="shared" si="570"/>
        <v>20.11387153131297</v>
      </c>
    </row>
    <row r="2015" spans="1:20" x14ac:dyDescent="0.3">
      <c r="A2015" s="57">
        <f t="shared" si="571"/>
        <v>11086.488514243665</v>
      </c>
      <c r="B2015" s="12">
        <f t="shared" si="588"/>
        <v>1764.4694485734019</v>
      </c>
      <c r="C2015" s="57" t="str">
        <f t="shared" si="572"/>
        <v>3.49525693971658-9.47804494719088i</v>
      </c>
      <c r="D2015" s="57" t="str">
        <f t="shared" si="573"/>
        <v>3.47075168117289-6.03016005386511i</v>
      </c>
      <c r="E2015" s="57" t="str">
        <f t="shared" si="574"/>
        <v>162.523021178948+1.06388268505532i</v>
      </c>
      <c r="F2015" s="57" t="str">
        <f t="shared" si="575"/>
        <v>3.0795368477013-112.874191666065i</v>
      </c>
      <c r="G2015" s="57" t="str">
        <f t="shared" si="576"/>
        <v>0.99998612411949-0.00372500845229647i</v>
      </c>
      <c r="H2015" s="57" t="str">
        <f t="shared" si="577"/>
        <v>567.301932275494-25.2428961435765i</v>
      </c>
      <c r="I2015" s="57" t="str">
        <f t="shared" si="578"/>
        <v>-7.46274498780184-434.06679879985i</v>
      </c>
      <c r="K2015" s="57" t="str">
        <f t="shared" si="579"/>
        <v>0.00879623288410997-0.00155982124370299i</v>
      </c>
      <c r="L2015" s="57" t="str">
        <f t="shared" si="580"/>
        <v>0.00075-0.375832858286321i</v>
      </c>
      <c r="M2015" s="57" t="str">
        <f t="shared" si="581"/>
        <v>0.00075-0.0592173621249454i</v>
      </c>
      <c r="N2015" s="57">
        <f t="shared" si="582"/>
        <v>110.24266505197187</v>
      </c>
      <c r="O2015" s="57">
        <f t="shared" si="583"/>
        <v>20.088136776038084</v>
      </c>
      <c r="P2015" s="371">
        <f t="shared" si="584"/>
        <v>20.088136776038084</v>
      </c>
      <c r="Q2015" s="371">
        <f t="shared" si="585"/>
        <v>-69.757334948028131</v>
      </c>
      <c r="R2015" s="12">
        <f t="shared" si="586"/>
        <v>110.24266505197187</v>
      </c>
      <c r="S2015" s="57">
        <f t="shared" si="587"/>
        <v>1.7644694485734018</v>
      </c>
      <c r="T2015" s="12">
        <f t="shared" si="570"/>
        <v>20.088136776038084</v>
      </c>
    </row>
    <row r="2016" spans="1:20" x14ac:dyDescent="0.3">
      <c r="A2016" s="57">
        <f t="shared" si="571"/>
        <v>11128.617170597792</v>
      </c>
      <c r="B2016" s="12">
        <f t="shared" si="588"/>
        <v>1771.1744324779809</v>
      </c>
      <c r="C2016" s="57" t="str">
        <f t="shared" si="572"/>
        <v>3.49444630674008-9.44653330386977i</v>
      </c>
      <c r="D2016" s="57" t="str">
        <f t="shared" si="573"/>
        <v>3.47075105945216-6.00745988718466i</v>
      </c>
      <c r="E2016" s="57" t="str">
        <f t="shared" si="574"/>
        <v>162.523447734077+1.06800522016862i</v>
      </c>
      <c r="F2016" s="57" t="str">
        <f t="shared" si="575"/>
        <v>3.07953652232654-112.446980487735i</v>
      </c>
      <c r="G2016" s="57" t="str">
        <f t="shared" si="576"/>
        <v>0.999986018463908-0.00373916308934622i</v>
      </c>
      <c r="H2016" s="57" t="str">
        <f t="shared" si="577"/>
        <v>567.430190500617-25.3773014735809i</v>
      </c>
      <c r="I2016" s="57" t="str">
        <f t="shared" si="578"/>
        <v>-7.48938443279424-432.526363949844i</v>
      </c>
      <c r="K2016" s="57" t="str">
        <f t="shared" si="579"/>
        <v>0.00879406703742722-0.001565337685656i</v>
      </c>
      <c r="L2016" s="57" t="str">
        <f t="shared" si="580"/>
        <v>0.00075-0.374410099906676i</v>
      </c>
      <c r="M2016" s="57" t="str">
        <f t="shared" si="581"/>
        <v>0.00075-0.0589931880105055i</v>
      </c>
      <c r="N2016" s="57">
        <f t="shared" si="582"/>
        <v>110.30036029372178</v>
      </c>
      <c r="O2016" s="57">
        <f t="shared" si="583"/>
        <v>20.062441164940104</v>
      </c>
      <c r="P2016" s="371">
        <f t="shared" si="584"/>
        <v>20.062441164940104</v>
      </c>
      <c r="Q2016" s="371">
        <f t="shared" si="585"/>
        <v>-69.699639706278219</v>
      </c>
      <c r="R2016" s="12">
        <f t="shared" si="586"/>
        <v>110.30036029372178</v>
      </c>
      <c r="S2016" s="57">
        <f t="shared" si="587"/>
        <v>1.7711744324779808</v>
      </c>
      <c r="T2016" s="12">
        <f t="shared" si="570"/>
        <v>20.062441164940104</v>
      </c>
    </row>
    <row r="2017" spans="1:20" x14ac:dyDescent="0.3">
      <c r="A2017" s="57">
        <f t="shared" si="571"/>
        <v>11170.905915846062</v>
      </c>
      <c r="B2017" s="12">
        <f t="shared" si="588"/>
        <v>1777.9048953213971</v>
      </c>
      <c r="C2017" s="57" t="str">
        <f t="shared" si="572"/>
        <v>3.49362994160345-9.41515527070096i</v>
      </c>
      <c r="D2017" s="57" t="str">
        <f t="shared" si="573"/>
        <v>3.47075043299758-5.98484613978542i</v>
      </c>
      <c r="E2017" s="57" t="str">
        <f t="shared" si="574"/>
        <v>162.523877821549+1.07214427833639i</v>
      </c>
      <c r="F2017" s="57" t="str">
        <f t="shared" si="575"/>
        <v>3.07953619447428-112.02138689695i</v>
      </c>
      <c r="G2017" s="57" t="str">
        <f t="shared" si="576"/>
        <v>0.99998591200384-0.00375337150949592i</v>
      </c>
      <c r="H2017" s="57" t="str">
        <f t="shared" si="577"/>
        <v>567.559367067578-25.5126692409i</v>
      </c>
      <c r="I2017" s="57" t="str">
        <f t="shared" si="578"/>
        <v>-7.5162365763334-430.992119546858i</v>
      </c>
      <c r="K2017" s="57" t="str">
        <f t="shared" si="579"/>
        <v>0.00879188584891019-0.00157087060721985i</v>
      </c>
      <c r="L2017" s="57" t="str">
        <f t="shared" si="580"/>
        <v>0.00075-0.372992727542017i</v>
      </c>
      <c r="M2017" s="57" t="str">
        <f t="shared" si="581"/>
        <v>0.00075-0.0587698625328808i</v>
      </c>
      <c r="N2017" s="57">
        <f t="shared" si="582"/>
        <v>110.35810250212975</v>
      </c>
      <c r="O2017" s="57">
        <f t="shared" si="583"/>
        <v>20.036784817821459</v>
      </c>
      <c r="P2017" s="371">
        <f t="shared" si="584"/>
        <v>20.036784817821459</v>
      </c>
      <c r="Q2017" s="371">
        <f t="shared" si="585"/>
        <v>-69.641897497870247</v>
      </c>
      <c r="R2017" s="12">
        <f t="shared" si="586"/>
        <v>110.35810250212975</v>
      </c>
      <c r="S2017" s="57">
        <f t="shared" si="587"/>
        <v>1.7779048953213972</v>
      </c>
      <c r="T2017" s="12">
        <f t="shared" si="570"/>
        <v>20.036784817821459</v>
      </c>
    </row>
    <row r="2018" spans="1:20" x14ac:dyDescent="0.3">
      <c r="A2018" s="57">
        <f t="shared" si="571"/>
        <v>11213.355358326278</v>
      </c>
      <c r="B2018" s="12">
        <f t="shared" si="588"/>
        <v>1784.6609339236186</v>
      </c>
      <c r="C2018" s="57" t="str">
        <f t="shared" si="572"/>
        <v>3.49280780702724-9.38391037207282i</v>
      </c>
      <c r="D2018" s="57" t="str">
        <f t="shared" si="573"/>
        <v>3.47074980177315-5.96231848636055i</v>
      </c>
      <c r="E2018" s="57" t="str">
        <f t="shared" si="574"/>
        <v>162.524311472369+1.07629993114067i</v>
      </c>
      <c r="F2018" s="57" t="str">
        <f t="shared" si="575"/>
        <v>3.07953586412569-111.597404771406i</v>
      </c>
      <c r="G2018" s="57" t="str">
        <f t="shared" si="576"/>
        <v>0.999985804733161-0.00376763391706962i</v>
      </c>
      <c r="H2018" s="57" t="str">
        <f t="shared" si="577"/>
        <v>567.689467962567-25.6490084723021i</v>
      </c>
      <c r="I2018" s="57" t="str">
        <f t="shared" si="578"/>
        <v>-7.54330317872897-429.464043076363i</v>
      </c>
      <c r="K2018" s="57" t="str">
        <f t="shared" si="579"/>
        <v>0.0087896892183916-0.00157642002373317i</v>
      </c>
      <c r="L2018" s="57" t="str">
        <f t="shared" si="580"/>
        <v>0.00075-0.371580720802964i</v>
      </c>
      <c r="M2018" s="57" t="str">
        <f t="shared" si="581"/>
        <v>0.00075-0.0585473824794587i</v>
      </c>
      <c r="N2018" s="57">
        <f t="shared" si="582"/>
        <v>110.41589059378754</v>
      </c>
      <c r="O2018" s="57">
        <f t="shared" si="583"/>
        <v>20.011167853740545</v>
      </c>
      <c r="P2018" s="371">
        <f t="shared" si="584"/>
        <v>20.011167853740545</v>
      </c>
      <c r="Q2018" s="371">
        <f t="shared" si="585"/>
        <v>-69.584109406212463</v>
      </c>
      <c r="R2018" s="12">
        <f t="shared" si="586"/>
        <v>110.41589059378754</v>
      </c>
      <c r="S2018" s="57">
        <f t="shared" si="587"/>
        <v>1.7846609339236186</v>
      </c>
      <c r="T2018" s="12">
        <f t="shared" si="570"/>
        <v>20.011167853740545</v>
      </c>
    </row>
    <row r="2019" spans="1:20" x14ac:dyDescent="0.3">
      <c r="A2019" s="57">
        <f t="shared" si="571"/>
        <v>11255.966108687919</v>
      </c>
      <c r="B2019" s="12">
        <f t="shared" si="588"/>
        <v>1791.4426454725283</v>
      </c>
      <c r="C2019" s="57" t="str">
        <f t="shared" si="572"/>
        <v>3.49197986553736-9.35279813404516i</v>
      </c>
      <c r="D2019" s="57" t="str">
        <f t="shared" si="573"/>
        <v>3.47074916574253-5.93987660284165i</v>
      </c>
      <c r="E2019" s="57" t="str">
        <f t="shared" si="574"/>
        <v>162.524748717837+1.08047225051799i</v>
      </c>
      <c r="F2019" s="57" t="str">
        <f t="shared" si="575"/>
        <v>3.07953553126177-111.175028011977i</v>
      </c>
      <c r="G2019" s="57" t="str">
        <f t="shared" si="576"/>
        <v>0.9999856966457-0.0037819505171672i</v>
      </c>
      <c r="H2019" s="57" t="str">
        <f t="shared" si="577"/>
        <v>567.820499199297-25.7863282936836i</v>
      </c>
      <c r="I2019" s="57" t="str">
        <f t="shared" si="578"/>
        <v>-7.57058601560276-427.942112105868i</v>
      </c>
      <c r="K2019" s="57" t="str">
        <f t="shared" si="579"/>
        <v>0.00878747704517537-0.00158198595012398i</v>
      </c>
      <c r="L2019" s="57" t="str">
        <f t="shared" si="580"/>
        <v>0.00075-0.370174059377331i</v>
      </c>
      <c r="M2019" s="57" t="str">
        <f t="shared" si="581"/>
        <v>0.00075-0.0583257446497897i</v>
      </c>
      <c r="N2019" s="57">
        <f t="shared" si="582"/>
        <v>110.47372347608386</v>
      </c>
      <c r="O2019" s="57">
        <f t="shared" si="583"/>
        <v>19.985590390996144</v>
      </c>
      <c r="P2019" s="371">
        <f t="shared" si="584"/>
        <v>19.985590390996144</v>
      </c>
      <c r="Q2019" s="371">
        <f t="shared" si="585"/>
        <v>-69.526276523916138</v>
      </c>
      <c r="R2019" s="12">
        <f t="shared" si="586"/>
        <v>110.47372347608386</v>
      </c>
      <c r="S2019" s="57">
        <f t="shared" si="587"/>
        <v>1.7914426454725283</v>
      </c>
      <c r="T2019" s="12">
        <f t="shared" si="570"/>
        <v>19.985590390996144</v>
      </c>
    </row>
    <row r="2020" spans="1:20" x14ac:dyDescent="0.3">
      <c r="A2020" s="57">
        <f t="shared" si="571"/>
        <v>11298.738779900932</v>
      </c>
      <c r="B2020" s="12">
        <f t="shared" si="588"/>
        <v>1798.2501275253239</v>
      </c>
      <c r="C2020" s="57" t="str">
        <f t="shared" si="572"/>
        <v>3.49114607946501-9.32181808434089i</v>
      </c>
      <c r="D2020" s="57" t="str">
        <f t="shared" si="573"/>
        <v>3.47074852486913-5.91752016639414i</v>
      </c>
      <c r="E2020" s="57" t="str">
        <f t="shared" si="574"/>
        <v>162.52518958955+1.08466130876109i</v>
      </c>
      <c r="F2020" s="57" t="str">
        <f t="shared" si="575"/>
        <v>3.07953519586333-110.754250542631i</v>
      </c>
      <c r="G2020" s="57" t="str">
        <f t="shared" si="576"/>
        <v>0.999985587735236-0.00379632151566734i</v>
      </c>
      <c r="H2020" s="57" t="str">
        <f t="shared" si="577"/>
        <v>567.952466818847-25.9246379312248i</v>
      </c>
      <c r="I2020" s="57" t="str">
        <f t="shared" si="578"/>
        <v>-7.59808687801891-426.426304284483i</v>
      </c>
      <c r="K2020" s="57" t="str">
        <f t="shared" si="579"/>
        <v>0.00878524922803628-0.00158756840090423i</v>
      </c>
      <c r="L2020" s="57" t="str">
        <f t="shared" si="580"/>
        <v>0.00075-0.368772723029818i</v>
      </c>
      <c r="M2020" s="57" t="str">
        <f t="shared" si="581"/>
        <v>0.00075-0.0581049458555385i</v>
      </c>
      <c r="N2020" s="57">
        <f t="shared" si="582"/>
        <v>110.53160004721009</v>
      </c>
      <c r="O2020" s="57">
        <f t="shared" si="583"/>
        <v>19.960052547113147</v>
      </c>
      <c r="P2020" s="371">
        <f t="shared" si="584"/>
        <v>19.960052547113147</v>
      </c>
      <c r="Q2020" s="371">
        <f t="shared" si="585"/>
        <v>-69.468399952789909</v>
      </c>
      <c r="R2020" s="12">
        <f t="shared" si="586"/>
        <v>110.53160004721009</v>
      </c>
      <c r="S2020" s="57">
        <f t="shared" si="587"/>
        <v>1.798250127525324</v>
      </c>
      <c r="T2020" s="12">
        <f t="shared" si="570"/>
        <v>19.960052547113147</v>
      </c>
    </row>
    <row r="2021" spans="1:20" x14ac:dyDescent="0.3">
      <c r="A2021" s="57">
        <f t="shared" si="571"/>
        <v>11341.673987264556</v>
      </c>
      <c r="B2021" s="12">
        <f t="shared" si="588"/>
        <v>1805.0834780099201</v>
      </c>
      <c r="C2021" s="57" t="str">
        <f t="shared" si="572"/>
        <v>3.49030641094626-9.29096975233639i</v>
      </c>
      <c r="D2021" s="57" t="str">
        <f t="shared" si="573"/>
        <v>3.47074787911603-5.89524885541258i</v>
      </c>
      <c r="E2021" s="57" t="str">
        <f t="shared" si="574"/>
        <v>162.525634119402+1.08886717852115i</v>
      </c>
      <c r="F2021" s="57" t="str">
        <f t="shared" si="575"/>
        <v>3.07953485791107-110.335066310341i</v>
      </c>
      <c r="G2021" s="57" t="str">
        <f t="shared" si="576"/>
        <v>0.999985477995505-0.00381074711923044i</v>
      </c>
      <c r="H2021" s="57" t="str">
        <f t="shared" si="577"/>
        <v>568.085376889537-26.0639467125805i</v>
      </c>
      <c r="I2021" s="57" t="str">
        <f t="shared" si="578"/>
        <v>-7.62580757262902-424.916597342489i</v>
      </c>
      <c r="K2021" s="57" t="str">
        <f t="shared" si="579"/>
        <v>0.00878300566521887-0.00159316739016395i</v>
      </c>
      <c r="L2021" s="57" t="str">
        <f t="shared" si="580"/>
        <v>0.00075-0.367376691601732i</v>
      </c>
      <c r="M2021" s="57" t="str">
        <f t="shared" si="581"/>
        <v>0.00075-0.0578849829204407i</v>
      </c>
      <c r="N2021" s="57">
        <f t="shared" si="582"/>
        <v>110.5895191961677</v>
      </c>
      <c r="O2021" s="57">
        <f t="shared" si="583"/>
        <v>19.934554438827</v>
      </c>
      <c r="P2021" s="371">
        <f t="shared" si="584"/>
        <v>19.934554438827</v>
      </c>
      <c r="Q2021" s="371">
        <f t="shared" si="585"/>
        <v>-69.4104808038323</v>
      </c>
      <c r="R2021" s="12">
        <f t="shared" si="586"/>
        <v>110.5895191961677</v>
      </c>
      <c r="S2021" s="57">
        <f t="shared" si="587"/>
        <v>1.8050834780099201</v>
      </c>
      <c r="T2021" s="12">
        <f t="shared" si="570"/>
        <v>19.934554438827</v>
      </c>
    </row>
    <row r="2022" spans="1:20" x14ac:dyDescent="0.3">
      <c r="A2022" s="57">
        <f t="shared" si="571"/>
        <v>11384.772348416162</v>
      </c>
      <c r="B2022" s="12">
        <f t="shared" si="588"/>
        <v>1811.9427952263579</v>
      </c>
      <c r="C2022" s="57" t="str">
        <f t="shared" si="572"/>
        <v>3.48946082192207-9.26025266905338i</v>
      </c>
      <c r="D2022" s="57" t="str">
        <f t="shared" si="573"/>
        <v>3.47074722844617-5.87306234951624i</v>
      </c>
      <c r="E2022" s="57" t="str">
        <f t="shared" si="574"/>
        <v>162.526082339596+1.09308993280948i</v>
      </c>
      <c r="F2022" s="57" t="str">
        <f t="shared" si="575"/>
        <v>3.07953451738559-109.917469285004i</v>
      </c>
      <c r="G2022" s="57" t="str">
        <f t="shared" si="576"/>
        <v>0.999985367420191-0.00382522753530159i</v>
      </c>
      <c r="H2022" s="57" t="str">
        <f t="shared" si="577"/>
        <v>568.219235506793-26.2042640680768i</v>
      </c>
      <c r="I2022" s="57" t="str">
        <f t="shared" si="578"/>
        <v>-7.65374992181397-423.412969090934i</v>
      </c>
      <c r="K2022" s="57" t="str">
        <f t="shared" si="579"/>
        <v>0.00878074625443653-0.00159878293156555i</v>
      </c>
      <c r="L2022" s="57" t="str">
        <f t="shared" si="580"/>
        <v>0.00075-0.36598594501069i</v>
      </c>
      <c r="M2022" s="57" t="str">
        <f t="shared" si="581"/>
        <v>0.00075-0.0576658526802558i</v>
      </c>
      <c r="N2022" s="57">
        <f t="shared" si="582"/>
        <v>110.64747980277586</v>
      </c>
      <c r="O2022" s="57">
        <f t="shared" si="583"/>
        <v>19.909096182069451</v>
      </c>
      <c r="P2022" s="371">
        <f t="shared" si="584"/>
        <v>19.909096182069451</v>
      </c>
      <c r="Q2022" s="371">
        <f t="shared" si="585"/>
        <v>-69.352520197224138</v>
      </c>
      <c r="R2022" s="12">
        <f t="shared" si="586"/>
        <v>110.64747980277586</v>
      </c>
      <c r="S2022" s="57">
        <f t="shared" si="587"/>
        <v>1.811942795226358</v>
      </c>
      <c r="T2022" s="12">
        <f t="shared" si="570"/>
        <v>19.909096182069451</v>
      </c>
    </row>
    <row r="2023" spans="1:20" x14ac:dyDescent="0.3">
      <c r="A2023" s="57">
        <f t="shared" si="571"/>
        <v>11428.034483340143</v>
      </c>
      <c r="B2023" s="12">
        <f t="shared" si="588"/>
        <v>1818.828177848218</v>
      </c>
      <c r="C2023" s="57" t="str">
        <f t="shared" si="572"/>
        <v>3.48860927413763-9.22966636714894i</v>
      </c>
      <c r="D2023" s="57" t="str">
        <f t="shared" si="573"/>
        <v>3.47074657282209-5.8509603295442i</v>
      </c>
      <c r="E2023" s="57" t="str">
        <f t="shared" si="574"/>
        <v>162.526534282634+1.0973296449998i</v>
      </c>
      <c r="F2023" s="57" t="str">
        <f t="shared" si="575"/>
        <v>3.07953417426731-109.501453459345i</v>
      </c>
      <c r="G2023" s="57" t="str">
        <f t="shared" si="576"/>
        <v>0.999985256002933-0.00383976297211357i</v>
      </c>
      <c r="H2023" s="57" t="str">
        <f t="shared" si="577"/>
        <v>568.354048792971-26.3455995319198i</v>
      </c>
      <c r="I2023" s="57" t="str">
        <f t="shared" si="578"/>
        <v>-7.68191576382348-421.915397421156i</v>
      </c>
      <c r="K2023" s="57" t="str">
        <f t="shared" si="579"/>
        <v>0.00877847089287099-0.00160441503833807i</v>
      </c>
      <c r="L2023" s="57" t="str">
        <f t="shared" si="580"/>
        <v>0.00075-0.36460046325034i</v>
      </c>
      <c r="M2023" s="57" t="str">
        <f t="shared" si="581"/>
        <v>0.00075-0.0574475519827215i</v>
      </c>
      <c r="N2023" s="57">
        <f t="shared" si="582"/>
        <v>110.7054807376805</v>
      </c>
      <c r="O2023" s="57">
        <f t="shared" si="583"/>
        <v>19.883677891952566</v>
      </c>
      <c r="P2023" s="371">
        <f t="shared" si="584"/>
        <v>19.883677891952566</v>
      </c>
      <c r="Q2023" s="371">
        <f t="shared" si="585"/>
        <v>-69.294519262319497</v>
      </c>
      <c r="R2023" s="12">
        <f t="shared" si="586"/>
        <v>110.7054807376805</v>
      </c>
      <c r="S2023" s="57">
        <f t="shared" si="587"/>
        <v>1.818828177848218</v>
      </c>
      <c r="T2023" s="12">
        <f t="shared" si="570"/>
        <v>19.883677891952566</v>
      </c>
    </row>
    <row r="2024" spans="1:20" x14ac:dyDescent="0.3">
      <c r="A2024" s="57">
        <f t="shared" si="571"/>
        <v>11471.461014376837</v>
      </c>
      <c r="B2024" s="12">
        <f t="shared" si="588"/>
        <v>1825.7397249240414</v>
      </c>
      <c r="C2024" s="57" t="str">
        <f t="shared" si="572"/>
        <v>3.48775172914238-9.19921038090724i</v>
      </c>
      <c r="D2024" s="57" t="str">
        <f t="shared" si="573"/>
        <v>3.47074591220602-5.82894247755085i</v>
      </c>
      <c r="E2024" s="57" t="str">
        <f t="shared" si="574"/>
        <v>162.526989981332+1.10158638883012i</v>
      </c>
      <c r="F2024" s="57" t="str">
        <f t="shared" si="575"/>
        <v>3.07953382853641-109.087012848836i</v>
      </c>
      <c r="G2024" s="57" t="str">
        <f t="shared" si="576"/>
        <v>0.999985143737319-0.0038543536386898i</v>
      </c>
      <c r="H2024" s="57" t="str">
        <f t="shared" si="577"/>
        <v>568.48982289721-26.487962743421i</v>
      </c>
      <c r="I2024" s="57" t="str">
        <f t="shared" si="578"/>
        <v>-7.71030695292035-420.423860304369i</v>
      </c>
      <c r="K2024" s="57" t="str">
        <f t="shared" si="579"/>
        <v>0.00877617947717146-0.0016100637232713i</v>
      </c>
      <c r="L2024" s="57" t="str">
        <f t="shared" si="580"/>
        <v>0.00075-0.363220226390057i</v>
      </c>
      <c r="M2024" s="57" t="str">
        <f t="shared" si="581"/>
        <v>0.00075-0.057230077687509i</v>
      </c>
      <c r="N2024" s="57">
        <f t="shared" si="582"/>
        <v>110.76352086236423</v>
      </c>
      <c r="O2024" s="57">
        <f t="shared" si="583"/>
        <v>19.85829968275419</v>
      </c>
      <c r="P2024" s="371">
        <f t="shared" si="584"/>
        <v>19.85829968275419</v>
      </c>
      <c r="Q2024" s="371">
        <f t="shared" si="585"/>
        <v>-69.236479137635769</v>
      </c>
      <c r="R2024" s="12">
        <f t="shared" si="586"/>
        <v>110.76352086236423</v>
      </c>
      <c r="S2024" s="57">
        <f t="shared" si="587"/>
        <v>1.8257397249240415</v>
      </c>
      <c r="T2024" s="12">
        <f t="shared" si="570"/>
        <v>19.85829968275419</v>
      </c>
    </row>
    <row r="2025" spans="1:20" x14ac:dyDescent="0.3">
      <c r="A2025" s="57">
        <f t="shared" si="571"/>
        <v>11515.052566231469</v>
      </c>
      <c r="B2025" s="12">
        <f t="shared" si="588"/>
        <v>1832.6775358787529</v>
      </c>
      <c r="C2025" s="57" t="str">
        <f t="shared" si="572"/>
        <v>3.48688814828973-9.16888424623015i</v>
      </c>
      <c r="D2025" s="57" t="str">
        <f t="shared" si="573"/>
        <v>3.47074524655996-5.80700847680144i</v>
      </c>
      <c r="E2025" s="57" t="str">
        <f t="shared" si="574"/>
        <v>162.527449468815+1.10586023840478i</v>
      </c>
      <c r="F2025" s="57" t="str">
        <f t="shared" si="575"/>
        <v>3.07953348017304-108.674141491608i</v>
      </c>
      <c r="G2025" s="57" t="str">
        <f t="shared" si="576"/>
        <v>0.999985030616892-0.00386899974484736i</v>
      </c>
      <c r="H2025" s="57" t="str">
        <f t="shared" si="577"/>
        <v>568.626563995268-26.6313634482496i</v>
      </c>
      <c r="I2025" s="57" t="str">
        <f t="shared" si="578"/>
        <v>-7.7389253595327-418.938335791235i</v>
      </c>
      <c r="K2025" s="57" t="str">
        <f t="shared" si="579"/>
        <v>0.00877387190345374-0.00161572899870984i</v>
      </c>
      <c r="L2025" s="57" t="str">
        <f t="shared" si="580"/>
        <v>0.00075-0.361845214574674i</v>
      </c>
      <c r="M2025" s="57" t="str">
        <f t="shared" si="581"/>
        <v>0.00075-0.0570134266661774i</v>
      </c>
      <c r="N2025" s="57">
        <f t="shared" si="582"/>
        <v>110.82159902915822</v>
      </c>
      <c r="O2025" s="57">
        <f t="shared" si="583"/>
        <v>19.83296166790246</v>
      </c>
      <c r="P2025" s="371">
        <f t="shared" si="584"/>
        <v>19.83296166790246</v>
      </c>
      <c r="Q2025" s="371">
        <f t="shared" si="585"/>
        <v>-69.178400970841778</v>
      </c>
      <c r="R2025" s="12">
        <f t="shared" si="586"/>
        <v>110.82159902915822</v>
      </c>
      <c r="S2025" s="57">
        <f t="shared" si="587"/>
        <v>1.8326775358787528</v>
      </c>
      <c r="T2025" s="12">
        <f t="shared" si="570"/>
        <v>19.83296166790246</v>
      </c>
    </row>
    <row r="2026" spans="1:20" x14ac:dyDescent="0.3">
      <c r="A2026" s="57">
        <f t="shared" si="571"/>
        <v>11558.809765983149</v>
      </c>
      <c r="B2026" s="12">
        <f t="shared" si="588"/>
        <v>1839.6417105150922</v>
      </c>
      <c r="C2026" s="57" t="str">
        <f t="shared" si="572"/>
        <v>3.48601849273696-9.13868750062889i</v>
      </c>
      <c r="D2026" s="57" t="str">
        <f t="shared" si="573"/>
        <v>3.47074457584569-5.78515801176753i</v>
      </c>
      <c r="E2026" s="57" t="str">
        <f t="shared" si="574"/>
        <v>162.527912778524+1.11015126819638i</v>
      </c>
      <c r="F2026" s="57" t="str">
        <f t="shared" si="575"/>
        <v>3.07953312915718-108.262833448372i</v>
      </c>
      <c r="G2026" s="57" t="str">
        <f t="shared" si="576"/>
        <v>0.999984916635142-0.00388370150120001i</v>
      </c>
      <c r="H2026" s="57" t="str">
        <f t="shared" si="577"/>
        <v>568.764278289326-26.7758114996724i</v>
      </c>
      <c r="I2026" s="57" t="str">
        <f t="shared" si="578"/>
        <v>-7.76777287039076-417.458802011433i</v>
      </c>
      <c r="K2026" s="57" t="str">
        <f t="shared" si="579"/>
        <v>0.00877154806729988-0.00162141087654727i</v>
      </c>
      <c r="L2026" s="57" t="str">
        <f t="shared" si="580"/>
        <v>0.00075-0.360475408024181i</v>
      </c>
      <c r="M2026" s="57" t="str">
        <f t="shared" si="581"/>
        <v>0.00075-0.0567975958021295i</v>
      </c>
      <c r="N2026" s="57">
        <f t="shared" si="582"/>
        <v>110.87971408125392</v>
      </c>
      <c r="O2026" s="57">
        <f t="shared" si="583"/>
        <v>19.807663959961065</v>
      </c>
      <c r="P2026" s="371">
        <f t="shared" si="584"/>
        <v>19.807663959961065</v>
      </c>
      <c r="Q2026" s="371">
        <f t="shared" si="585"/>
        <v>-69.120285918746077</v>
      </c>
      <c r="R2026" s="12">
        <f t="shared" si="586"/>
        <v>110.87971408125392</v>
      </c>
      <c r="S2026" s="57">
        <f t="shared" si="587"/>
        <v>1.8396417105150922</v>
      </c>
      <c r="T2026" s="12">
        <f t="shared" si="570"/>
        <v>19.807663959961065</v>
      </c>
    </row>
    <row r="2027" spans="1:20" x14ac:dyDescent="0.3">
      <c r="A2027" s="57">
        <f t="shared" si="571"/>
        <v>11602.733243093886</v>
      </c>
      <c r="B2027" s="12">
        <f t="shared" si="588"/>
        <v>1846.6323490150496</v>
      </c>
      <c r="C2027" s="57" t="str">
        <f t="shared" si="572"/>
        <v>3.48514272344481-9.1086196832142i</v>
      </c>
      <c r="D2027" s="57" t="str">
        <f t="shared" si="573"/>
        <v>3.47074390002452-5.76339076812211i</v>
      </c>
      <c r="E2027" s="57" t="str">
        <f t="shared" si="574"/>
        <v>162.528379944222+1.11445955304795i</v>
      </c>
      <c r="F2027" s="57" t="str">
        <f t="shared" si="575"/>
        <v>3.07953277546859-107.853082802318i</v>
      </c>
      <c r="G2027" s="57" t="str">
        <f t="shared" si="576"/>
        <v>0.99998480178551-0.00389845911916118i</v>
      </c>
      <c r="H2027" s="57" t="str">
        <f t="shared" si="577"/>
        <v>568.902972007823-26.9213168598453i</v>
      </c>
      <c r="I2027" s="57" t="str">
        <f t="shared" si="578"/>
        <v>-7.79685138868658-415.985237173188i</v>
      </c>
      <c r="K2027" s="57" t="str">
        <f t="shared" si="579"/>
        <v>0.00876920786375716-0.00162710936821998i</v>
      </c>
      <c r="L2027" s="57" t="str">
        <f t="shared" si="580"/>
        <v>0.00075-0.359110787033454i</v>
      </c>
      <c r="M2027" s="57" t="str">
        <f t="shared" si="581"/>
        <v>0.00075-0.0565825819905653i</v>
      </c>
      <c r="N2027" s="57">
        <f t="shared" si="582"/>
        <v>110.93786485271714</v>
      </c>
      <c r="O2027" s="57">
        <f t="shared" si="583"/>
        <v>19.782406670613188</v>
      </c>
      <c r="P2027" s="371">
        <f t="shared" si="584"/>
        <v>19.782406670613188</v>
      </c>
      <c r="Q2027" s="371">
        <f t="shared" si="585"/>
        <v>-69.062135147282859</v>
      </c>
      <c r="R2027" s="12">
        <f t="shared" si="586"/>
        <v>110.93786485271714</v>
      </c>
      <c r="S2027" s="57">
        <f t="shared" si="587"/>
        <v>1.8466323490150496</v>
      </c>
      <c r="T2027" s="12">
        <f t="shared" si="570"/>
        <v>19.782406670613188</v>
      </c>
    </row>
    <row r="2028" spans="1:20" x14ac:dyDescent="0.3">
      <c r="A2028" s="57">
        <f t="shared" si="571"/>
        <v>11646.823629417642</v>
      </c>
      <c r="B2028" s="12">
        <f t="shared" si="588"/>
        <v>1853.6495519413068</v>
      </c>
      <c r="C2028" s="57" t="str">
        <f t="shared" si="572"/>
        <v>3.48426080117746-9.0786803346882i</v>
      </c>
      <c r="D2028" s="57" t="str">
        <f t="shared" si="573"/>
        <v>3.47074321905765-5.74170643273561i</v>
      </c>
      <c r="E2028" s="57" t="str">
        <f t="shared" si="574"/>
        <v>162.528850999989+1.1187851681749i</v>
      </c>
      <c r="F2028" s="57" t="str">
        <f t="shared" si="575"/>
        <v>3.07953241908696-107.44488365905i</v>
      </c>
      <c r="G2028" s="57" t="str">
        <f t="shared" si="576"/>
        <v>0.99998468606139-0.003913272810947i</v>
      </c>
      <c r="H2028" s="57" t="str">
        <f t="shared" si="577"/>
        <v>569.042651405242-27.0678896010802i</v>
      </c>
      <c r="I2028" s="57" t="str">
        <f t="shared" si="578"/>
        <v>-7.82616283421228-414.517619562887i</v>
      </c>
      <c r="K2028" s="57" t="str">
        <f t="shared" si="579"/>
        <v>0.00876685118733777-0.00163282448470136i</v>
      </c>
      <c r="L2028" s="57" t="str">
        <f t="shared" si="580"/>
        <v>0.00075-0.357751331971961i</v>
      </c>
      <c r="M2028" s="57" t="str">
        <f t="shared" si="581"/>
        <v>0.00075-0.056368382138439i</v>
      </c>
      <c r="N2028" s="57">
        <f t="shared" si="582"/>
        <v>110.99605016850191</v>
      </c>
      <c r="O2028" s="57">
        <f t="shared" si="583"/>
        <v>19.757189910646883</v>
      </c>
      <c r="P2028" s="371">
        <f t="shared" si="584"/>
        <v>19.757189910646883</v>
      </c>
      <c r="Q2028" s="371">
        <f t="shared" si="585"/>
        <v>-69.00394983149809</v>
      </c>
      <c r="R2028" s="12">
        <f t="shared" si="586"/>
        <v>110.99605016850191</v>
      </c>
      <c r="S2028" s="57">
        <f t="shared" si="587"/>
        <v>1.8536495519413068</v>
      </c>
      <c r="T2028" s="12">
        <f t="shared" ref="T2028:T2091" si="589">P2028</f>
        <v>19.757189910646883</v>
      </c>
    </row>
    <row r="2029" spans="1:20" x14ac:dyDescent="0.3">
      <c r="A2029" s="57">
        <f t="shared" ref="A2029:A2092" si="590">2*PI()*B2029</f>
        <v>11691.08155920943</v>
      </c>
      <c r="B2029" s="12">
        <f t="shared" si="588"/>
        <v>1860.6934202386838</v>
      </c>
      <c r="C2029" s="57" t="str">
        <f t="shared" ref="C2029:C2092" si="591">IMPRODUCT(D2029,E2029,$C$40,,K2029,$C$41)</f>
        <v>3.48337268650236-9.04886899733502i</v>
      </c>
      <c r="D2029" s="57" t="str">
        <f t="shared" ref="D2029:D2092" si="592">IMDIV(IMPRODUCT($C$37,$C$38,COMPLEX(1,A2029/$C$38)),IMSUM(-1*A2029*A2029/$C$39,COMPLEX(0,1*A2029)))</f>
        <v>3.47074253290585-5.72010469367091i</v>
      </c>
      <c r="E2029" s="57" t="str">
        <f t="shared" ref="E2029:E2092" si="593">IMDIV(IMPRODUCT(IMSUM(F2029,G2029),$C$29,H2029),IMSUM(1,I2029))</f>
        <v>162.529325980235+1.12312818916713i</v>
      </c>
      <c r="F2029" s="57" t="str">
        <f t="shared" ref="F2029:F2092" si="594">IMDIV(IMPRODUCT($C$14,$C$15,COMPLEX(1,A2029/$C$15)),IMSUM(-1*A2029*A2029/$C$16,COMPLEX(0,A2029)))</f>
        <v>3.07953205999176-107.038230146484i</v>
      </c>
      <c r="G2029" s="57" t="str">
        <f t="shared" ref="G2029:G2092" si="595">IMDIV(1,COMPLEX(1,A2029*$C$9*$C$10))</f>
        <v>0.999984569456123-0.00392814278957939i</v>
      </c>
      <c r="H2029" s="57" t="str">
        <f t="shared" ref="H2029:H2092" si="596">IMDIV($C$3,IMSUM(K2029,COMPLEX(0,$C$28*A2029)))</f>
        <v>569.183322761914-27.2155399071601i</v>
      </c>
      <c r="I2029" s="57" t="str">
        <f t="shared" ref="I2029:I2092" si="597">IMPRODUCT(F2029,$C$29,H2029,$C$31)</f>
        <v>-7.85570914351748-413.055927544592i</v>
      </c>
      <c r="K2029" s="57" t="str">
        <f t="shared" ref="K2029:K2092" si="598">IF($C$26&lt;=0,IMDIV(1,IMSUM(IMDIV(1,L2029),1/$C$18)),IMDIV(1,IMSUM(IMDIV(1,L2029),1/$C$18,IMDIV(1,M2029))))</f>
        <v>0.00876447793201812-0.00163855623649552i</v>
      </c>
      <c r="L2029" s="57" t="str">
        <f t="shared" ref="L2029:L2092" si="599">IMSUM($C$21/$C$22,IMDIV(1,COMPLEX(0,$C$20*$C$22*A2029)))</f>
        <v>0.00075-0.356397023283484i</v>
      </c>
      <c r="M2029" s="57" t="str">
        <f t="shared" ref="M2029:M2092" si="600">IMSUM($C$25/$C$26,IMDIV(1,COMPLEX(0,$C$24*$C$26*A2029)))</f>
        <v>0.00075-0.0561549931644144i</v>
      </c>
      <c r="N2029" s="57">
        <f t="shared" ref="N2029:N2092" si="601">ABS(R2029)</f>
        <v>111.05426884446709</v>
      </c>
      <c r="O2029" s="57">
        <f t="shared" ref="O2029:O2092" si="602">ABS(P2029)</f>
        <v>19.732013789939376</v>
      </c>
      <c r="P2029" s="371">
        <f t="shared" ref="P2029:P2092" si="603">20*LOG10(IMABS(C2029))</f>
        <v>19.732013789939376</v>
      </c>
      <c r="Q2029" s="371">
        <f t="shared" ref="Q2029:Q2092" si="604">IMARGUMENT(C2029)*180/PI()</f>
        <v>-68.945731155532911</v>
      </c>
      <c r="R2029" s="12">
        <f t="shared" ref="R2029:R2092" si="605">IF(Q2029&lt;0,Q2029+180,Q2029-180)</f>
        <v>111.05426884446709</v>
      </c>
      <c r="S2029" s="57">
        <f t="shared" ref="S2029:S2092" si="606">B2029/1000</f>
        <v>1.8606934202386838</v>
      </c>
      <c r="T2029" s="12">
        <f t="shared" si="589"/>
        <v>19.732013789939376</v>
      </c>
    </row>
    <row r="2030" spans="1:20" x14ac:dyDescent="0.3">
      <c r="A2030" s="57">
        <f t="shared" si="590"/>
        <v>11735.507669134426</v>
      </c>
      <c r="B2030" s="12">
        <f t="shared" ref="B2030:B2093" si="607">B2029*(1+B$42)</f>
        <v>1867.7640552355908</v>
      </c>
      <c r="C2030" s="57" t="str">
        <f t="shared" si="591"/>
        <v>3.48247833978998-9.01918521501192i</v>
      </c>
      <c r="D2030" s="57" t="str">
        <f t="shared" si="592"/>
        <v>3.47074184152967-5.69858524017916i</v>
      </c>
      <c r="E2030" s="57" t="str">
        <f t="shared" si="593"/>
        <v>162.529804919693+1.12748869199112i</v>
      </c>
      <c r="F2030" s="57" t="str">
        <f t="shared" si="594"/>
        <v>3.07953169816234-106.633116414772i</v>
      </c>
      <c r="G2030" s="57" t="str">
        <f t="shared" si="595"/>
        <v>0.999984451962999-0.00394306926888906i</v>
      </c>
      <c r="H2030" s="57" t="str">
        <f t="shared" si="596"/>
        <v>569.324992383797-27.3642780746505i</v>
      </c>
      <c r="I2030" s="57" t="str">
        <f t="shared" si="597"/>
        <v>-7.88549227005787-411.600139559619i</v>
      </c>
      <c r="K2030" s="57" t="str">
        <f t="shared" si="598"/>
        <v>0.00876208799123842-0.00164430463363131i</v>
      </c>
      <c r="L2030" s="57" t="str">
        <f t="shared" si="599"/>
        <v>0.00075-0.355047841485838i</v>
      </c>
      <c r="M2030" s="57" t="str">
        <f t="shared" si="600"/>
        <v>0.00075-0.0559424119988188i</v>
      </c>
      <c r="N2030" s="57">
        <f t="shared" si="601"/>
        <v>111.11251968739259</v>
      </c>
      <c r="O2030" s="57">
        <f t="shared" si="602"/>
        <v>19.706878417441636</v>
      </c>
      <c r="P2030" s="371">
        <f t="shared" si="603"/>
        <v>19.706878417441636</v>
      </c>
      <c r="Q2030" s="371">
        <f t="shared" si="604"/>
        <v>-68.887480312607408</v>
      </c>
      <c r="R2030" s="12">
        <f t="shared" si="605"/>
        <v>111.11251968739259</v>
      </c>
      <c r="S2030" s="57">
        <f t="shared" si="606"/>
        <v>1.8677640552355907</v>
      </c>
      <c r="T2030" s="12">
        <f t="shared" si="589"/>
        <v>19.706878417441636</v>
      </c>
    </row>
    <row r="2031" spans="1:20" x14ac:dyDescent="0.3">
      <c r="A2031" s="57">
        <f t="shared" si="590"/>
        <v>11780.102598277137</v>
      </c>
      <c r="B2031" s="12">
        <f t="shared" si="607"/>
        <v>1874.8615586454862</v>
      </c>
      <c r="C2031" s="57" t="str">
        <f t="shared" si="591"/>
        <v>3.48157772121379-8.98962853314056i</v>
      </c>
      <c r="D2031" s="57" t="str">
        <f t="shared" si="592"/>
        <v>3.47074114488933-5.67714776269519i</v>
      </c>
      <c r="E2031" s="57" t="str">
        <f t="shared" si="593"/>
        <v>162.530287853434+1.13186675299179i</v>
      </c>
      <c r="F2031" s="57" t="str">
        <f t="shared" si="594"/>
        <v>3.07953133357786-106.229536636217i</v>
      </c>
      <c r="G2031" s="57" t="str">
        <f t="shared" si="595"/>
        <v>0.999984333575259-0.00395805246351861i</v>
      </c>
      <c r="H2031" s="57" t="str">
        <f t="shared" si="596"/>
        <v>569.467666602265-27.5141145142415i</v>
      </c>
      <c r="I2031" s="57" t="str">
        <f t="shared" si="597"/>
        <v>-7.91551418435453-410.150234126113i</v>
      </c>
      <c r="K2031" s="57" t="str">
        <f t="shared" si="598"/>
        <v>0.00875968125790191-0.00165006968565597i</v>
      </c>
      <c r="L2031" s="57" t="str">
        <f t="shared" si="599"/>
        <v>0.00075-0.353703767170589i</v>
      </c>
      <c r="M2031" s="57" t="str">
        <f t="shared" si="600"/>
        <v>0.00075-0.0557306355836013i</v>
      </c>
      <c r="N2031" s="57">
        <f t="shared" si="601"/>
        <v>111.17080149499779</v>
      </c>
      <c r="O2031" s="57">
        <f t="shared" si="602"/>
        <v>19.681783901163136</v>
      </c>
      <c r="P2031" s="371">
        <f t="shared" si="603"/>
        <v>19.681783901163136</v>
      </c>
      <c r="Q2031" s="371">
        <f t="shared" si="604"/>
        <v>-68.829198505002211</v>
      </c>
      <c r="R2031" s="12">
        <f t="shared" si="605"/>
        <v>111.17080149499779</v>
      </c>
      <c r="S2031" s="57">
        <f t="shared" si="606"/>
        <v>1.8748615586454862</v>
      </c>
      <c r="T2031" s="12">
        <f t="shared" si="589"/>
        <v>19.681783901163136</v>
      </c>
    </row>
    <row r="2032" spans="1:20" x14ac:dyDescent="0.3">
      <c r="A2032" s="57">
        <f t="shared" si="590"/>
        <v>11824.86698815059</v>
      </c>
      <c r="B2032" s="12">
        <f t="shared" si="607"/>
        <v>1881.9860325683392</v>
      </c>
      <c r="C2032" s="57" t="str">
        <f t="shared" si="591"/>
        <v>3.48067079075001-8.96019849869789i</v>
      </c>
      <c r="D2032" s="57" t="str">
        <f t="shared" si="592"/>
        <v>3.47074044294473-5.65579195283305i</v>
      </c>
      <c r="E2032" s="57" t="str">
        <f t="shared" si="593"/>
        <v>162.530774816859+1.1362624488949i</v>
      </c>
      <c r="F2032" s="57" t="str">
        <f t="shared" si="594"/>
        <v>3.07953096621737-105.827485005188i</v>
      </c>
      <c r="G2032" s="57" t="str">
        <f t="shared" si="595"/>
        <v>0.999984214286091-0.00397309258892559i</v>
      </c>
      <c r="H2032" s="57" t="str">
        <f t="shared" si="596"/>
        <v>569.611351773851-27.6650597520817i</v>
      </c>
      <c r="I2032" s="57" t="str">
        <f t="shared" si="597"/>
        <v>-7.94577687413717-408.706189838576i</v>
      </c>
      <c r="K2032" s="57" t="str">
        <f t="shared" si="598"/>
        <v>0.00875725762437484-0.00165585140162912i</v>
      </c>
      <c r="L2032" s="57" t="str">
        <f t="shared" si="599"/>
        <v>0.00075-0.352364781002779i</v>
      </c>
      <c r="M2032" s="57" t="str">
        <f t="shared" si="600"/>
        <v>0.00075-0.0555196608722865i</v>
      </c>
      <c r="N2032" s="57">
        <f t="shared" si="601"/>
        <v>111.2291130559603</v>
      </c>
      <c r="O2032" s="57">
        <f t="shared" si="602"/>
        <v>19.656730348156174</v>
      </c>
      <c r="P2032" s="371">
        <f t="shared" si="603"/>
        <v>19.656730348156174</v>
      </c>
      <c r="Q2032" s="371">
        <f t="shared" si="604"/>
        <v>-68.770886944039702</v>
      </c>
      <c r="R2032" s="12">
        <f t="shared" si="605"/>
        <v>111.2291130559603</v>
      </c>
      <c r="S2032" s="57">
        <f t="shared" si="606"/>
        <v>1.8819860325683391</v>
      </c>
      <c r="T2032" s="12">
        <f t="shared" si="589"/>
        <v>19.656730348156174</v>
      </c>
    </row>
    <row r="2033" spans="1:20" x14ac:dyDescent="0.3">
      <c r="A2033" s="57">
        <f t="shared" si="590"/>
        <v>11869.801482705563</v>
      </c>
      <c r="B2033" s="12">
        <f t="shared" si="607"/>
        <v>1889.1375794920989</v>
      </c>
      <c r="C2033" s="57" t="str">
        <f t="shared" si="591"/>
        <v>3.47975750817771-8.93089466020751i</v>
      </c>
      <c r="D2033" s="57" t="str">
        <f t="shared" si="592"/>
        <v>3.4707397356555-5.63451750338164i</v>
      </c>
      <c r="E2033" s="57" t="str">
        <f t="shared" si="593"/>
        <v>162.531265845713+1.14067585680887i</v>
      </c>
      <c r="F2033" s="57" t="str">
        <f t="shared" si="594"/>
        <v>3.07953059605973-105.426955738038i</v>
      </c>
      <c r="G2033" s="57" t="str">
        <f t="shared" si="595"/>
        <v>0.999984094088632-0.00398818986138559i</v>
      </c>
      <c r="H2033" s="57" t="str">
        <f t="shared" si="596"/>
        <v>569.756054280024-27.8171244311621i</v>
      </c>
      <c r="I2033" s="57" t="str">
        <f t="shared" si="597"/>
        <v>-7.97628234451335-407.267985367454i</v>
      </c>
      <c r="K2033" s="57" t="str">
        <f t="shared" si="598"/>
        <v>0.00875481698248567-0.00166164979011628i</v>
      </c>
      <c r="L2033" s="57" t="str">
        <f t="shared" si="599"/>
        <v>0.00075-0.351030863720639i</v>
      </c>
      <c r="M2033" s="57" t="str">
        <f t="shared" si="600"/>
        <v>0.00075-0.0553094848299328i</v>
      </c>
      <c r="N2033" s="57">
        <f t="shared" si="601"/>
        <v>111.28745314993704</v>
      </c>
      <c r="O2033" s="57">
        <f t="shared" si="602"/>
        <v>19.631717864500636</v>
      </c>
      <c r="P2033" s="371">
        <f t="shared" si="603"/>
        <v>19.631717864500636</v>
      </c>
      <c r="Q2033" s="371">
        <f t="shared" si="604"/>
        <v>-68.712546850062964</v>
      </c>
      <c r="R2033" s="12">
        <f t="shared" si="605"/>
        <v>111.28745314993704</v>
      </c>
      <c r="S2033" s="57">
        <f t="shared" si="606"/>
        <v>1.8891375794920988</v>
      </c>
      <c r="T2033" s="12">
        <f t="shared" si="589"/>
        <v>19.631717864500636</v>
      </c>
    </row>
    <row r="2034" spans="1:20" x14ac:dyDescent="0.3">
      <c r="A2034" s="57">
        <f t="shared" si="590"/>
        <v>11914.906728339845</v>
      </c>
      <c r="B2034" s="12">
        <f t="shared" si="607"/>
        <v>1896.316302294169</v>
      </c>
      <c r="C2034" s="57" t="str">
        <f t="shared" si="591"/>
        <v>3.47883783307856-8.90171656773047i</v>
      </c>
      <c r="D2034" s="57" t="str">
        <f t="shared" si="592"/>
        <v>3.47073902298099-5.61332410830027i</v>
      </c>
      <c r="E2034" s="57" t="str">
        <f t="shared" si="593"/>
        <v>162.53176097608+1.14510705422691i</v>
      </c>
      <c r="F2034" s="57" t="str">
        <f t="shared" si="594"/>
        <v>3.07953022308365-105.027943073019i</v>
      </c>
      <c r="G2034" s="57" t="str">
        <f t="shared" si="595"/>
        <v>0.999983972975965-0.00400334449799536i</v>
      </c>
      <c r="H2034" s="57" t="str">
        <f t="shared" si="596"/>
        <v>569.901780526922-27.9703193126863i</v>
      </c>
      <c r="I2034" s="57" t="str">
        <f t="shared" si="597"/>
        <v>-8.00703261811698-405.835599458673i</v>
      </c>
      <c r="K2034" s="57" t="str">
        <f t="shared" si="598"/>
        <v>0.00875235922352488-0.00166746485918263i</v>
      </c>
      <c r="L2034" s="57" t="str">
        <f t="shared" si="599"/>
        <v>0.00075-0.349701996135326i</v>
      </c>
      <c r="M2034" s="57" t="str">
        <f t="shared" si="600"/>
        <v>0.00075-0.0551001044330869i</v>
      </c>
      <c r="N2034" s="57">
        <f t="shared" si="601"/>
        <v>111.3458205475855</v>
      </c>
      <c r="O2034" s="57">
        <f t="shared" si="602"/>
        <v>19.60674655528814</v>
      </c>
      <c r="P2034" s="371">
        <f t="shared" si="603"/>
        <v>19.60674655528814</v>
      </c>
      <c r="Q2034" s="371">
        <f t="shared" si="604"/>
        <v>-68.654179452414496</v>
      </c>
      <c r="R2034" s="12">
        <f t="shared" si="605"/>
        <v>111.3458205475855</v>
      </c>
      <c r="S2034" s="57">
        <f t="shared" si="606"/>
        <v>1.8963163022941689</v>
      </c>
      <c r="T2034" s="12">
        <f t="shared" si="589"/>
        <v>19.60674655528814</v>
      </c>
    </row>
    <row r="2035" spans="1:20" x14ac:dyDescent="0.3">
      <c r="A2035" s="57">
        <f t="shared" si="590"/>
        <v>11960.183373907535</v>
      </c>
      <c r="B2035" s="12">
        <f t="shared" si="607"/>
        <v>1903.5223042428868</v>
      </c>
      <c r="C2035" s="57" t="str">
        <f t="shared" si="591"/>
        <v>3.47791172483665-8.87266377285638i</v>
      </c>
      <c r="D2035" s="57" t="str">
        <f t="shared" si="592"/>
        <v>3.47073830488013-5.59221146271412i</v>
      </c>
      <c r="E2035" s="57" t="str">
        <f t="shared" si="593"/>
        <v>162.53226024439+1.14955611902935i</v>
      </c>
      <c r="F2035" s="57" t="str">
        <f t="shared" si="594"/>
        <v>3.07952984726764-104.630441270198i</v>
      </c>
      <c r="G2035" s="57" t="str">
        <f t="shared" si="595"/>
        <v>0.999983850941123-0.00401855671667589i</v>
      </c>
      <c r="H2035" s="57" t="str">
        <f t="shared" si="596"/>
        <v>570.048536945089-28.1246552774722i</v>
      </c>
      <c r="I2035" s="57" t="str">
        <f t="shared" si="597"/>
        <v>-8.03802973526914-404.409010933192i</v>
      </c>
      <c r="K2035" s="57" t="str">
        <f t="shared" si="598"/>
        <v>0.00874988423824464-0.00167329661638668i</v>
      </c>
      <c r="L2035" s="57" t="str">
        <f t="shared" si="599"/>
        <v>0.00075-0.348378159130629i</v>
      </c>
      <c r="M2035" s="57" t="str">
        <f t="shared" si="600"/>
        <v>0.00075-0.0548915166697419i</v>
      </c>
      <c r="N2035" s="57">
        <f t="shared" si="601"/>
        <v>111.404214010586</v>
      </c>
      <c r="O2035" s="57">
        <f t="shared" si="602"/>
        <v>19.581816524606438</v>
      </c>
      <c r="P2035" s="371">
        <f t="shared" si="603"/>
        <v>19.581816524606438</v>
      </c>
      <c r="Q2035" s="371">
        <f t="shared" si="604"/>
        <v>-68.595785989413997</v>
      </c>
      <c r="R2035" s="12">
        <f t="shared" si="605"/>
        <v>111.404214010586</v>
      </c>
      <c r="S2035" s="57">
        <f t="shared" si="606"/>
        <v>1.9035223042428868</v>
      </c>
      <c r="T2035" s="12">
        <f t="shared" si="589"/>
        <v>19.581816524606438</v>
      </c>
    </row>
    <row r="2036" spans="1:20" x14ac:dyDescent="0.3">
      <c r="A2036" s="57">
        <f t="shared" si="590"/>
        <v>12005.632070728385</v>
      </c>
      <c r="B2036" s="12">
        <f t="shared" si="607"/>
        <v>1910.7556889990099</v>
      </c>
      <c r="C2036" s="57" t="str">
        <f t="shared" si="591"/>
        <v>3.47697914263868-8.8437358286947i</v>
      </c>
      <c r="D2036" s="57" t="str">
        <f t="shared" si="592"/>
        <v>3.47073758131162-5.57117926291006i</v>
      </c>
      <c r="E2036" s="57" t="str">
        <f t="shared" si="593"/>
        <v>162.532763687421+1.15402312948551i</v>
      </c>
      <c r="F2036" s="57" t="str">
        <f t="shared" si="594"/>
        <v>3.07952946859008-104.234444611378i</v>
      </c>
      <c r="G2036" s="57" t="str">
        <f t="shared" si="595"/>
        <v>0.999983727977084-0.00403382673617556i</v>
      </c>
      <c r="H2036" s="57" t="str">
        <f t="shared" si="596"/>
        <v>570.196329989198-28.2801433273668i</v>
      </c>
      <c r="I2036" s="57" t="str">
        <f t="shared" si="597"/>
        <v>-8.06927575413811-402.988198686571i</v>
      </c>
      <c r="K2036" s="57" t="str">
        <f t="shared" si="598"/>
        <v>0.00874739191685851-0.00167914506877377i</v>
      </c>
      <c r="L2036" s="57" t="str">
        <f t="shared" si="599"/>
        <v>0.00075-0.347059333662711i</v>
      </c>
      <c r="M2036" s="57" t="str">
        <f t="shared" si="600"/>
        <v>0.00075-0.0546837185392926i</v>
      </c>
      <c r="N2036" s="57">
        <f t="shared" si="601"/>
        <v>111.46263229166654</v>
      </c>
      <c r="O2036" s="57">
        <f t="shared" si="602"/>
        <v>19.556927875524021</v>
      </c>
      <c r="P2036" s="371">
        <f t="shared" si="603"/>
        <v>19.556927875524021</v>
      </c>
      <c r="Q2036" s="371">
        <f t="shared" si="604"/>
        <v>-68.537367708333463</v>
      </c>
      <c r="R2036" s="12">
        <f t="shared" si="605"/>
        <v>111.46263229166654</v>
      </c>
      <c r="S2036" s="57">
        <f t="shared" si="606"/>
        <v>1.9107556889990098</v>
      </c>
      <c r="T2036" s="12">
        <f t="shared" si="589"/>
        <v>19.556927875524021</v>
      </c>
    </row>
    <row r="2037" spans="1:20" x14ac:dyDescent="0.3">
      <c r="A2037" s="57">
        <f t="shared" si="590"/>
        <v>12051.253472597153</v>
      </c>
      <c r="B2037" s="12">
        <f t="shared" si="607"/>
        <v>1918.0165606172061</v>
      </c>
      <c r="C2037" s="57" t="str">
        <f t="shared" si="591"/>
        <v>3.47604004547397-8.81493228986619i</v>
      </c>
      <c r="D2037" s="57" t="str">
        <f t="shared" si="592"/>
        <v>3.47073685223386-5.5502272063322i</v>
      </c>
      <c r="E2037" s="57" t="str">
        <f t="shared" si="593"/>
        <v>162.533271342311+1.15850816425585i</v>
      </c>
      <c r="F2037" s="57" t="str">
        <f t="shared" si="594"/>
        <v>3.07952908702922-103.839947400015i</v>
      </c>
      <c r="G2037" s="57" t="str">
        <f t="shared" si="595"/>
        <v>0.999983604076773-0.00404915477607326i</v>
      </c>
      <c r="H2037" s="57" t="str">
        <f t="shared" si="596"/>
        <v>570.345166137766-28.4367945866829i</v>
      </c>
      <c r="I2037" s="57" t="str">
        <f t="shared" si="597"/>
        <v>-8.10077275090378-401.57314168852i</v>
      </c>
      <c r="K2037" s="57" t="str">
        <f t="shared" si="598"/>
        <v>0.00874488214904112-0.0016850102228696i</v>
      </c>
      <c r="L2037" s="57" t="str">
        <f t="shared" si="599"/>
        <v>0.00075-0.345745500759823i</v>
      </c>
      <c r="M2037" s="57" t="str">
        <f t="shared" si="600"/>
        <v>0.00075-0.0544767070524932i</v>
      </c>
      <c r="N2037" s="57">
        <f t="shared" si="601"/>
        <v>111.52107413462755</v>
      </c>
      <c r="O2037" s="57">
        <f t="shared" si="602"/>
        <v>19.532080710074801</v>
      </c>
      <c r="P2037" s="371">
        <f t="shared" si="603"/>
        <v>19.532080710074801</v>
      </c>
      <c r="Q2037" s="371">
        <f t="shared" si="604"/>
        <v>-68.478925865372446</v>
      </c>
      <c r="R2037" s="12">
        <f t="shared" si="605"/>
        <v>111.52107413462755</v>
      </c>
      <c r="S2037" s="57">
        <f t="shared" si="606"/>
        <v>1.9180165606172062</v>
      </c>
      <c r="T2037" s="12">
        <f t="shared" si="589"/>
        <v>19.532080710074801</v>
      </c>
    </row>
    <row r="2038" spans="1:20" x14ac:dyDescent="0.3">
      <c r="A2038" s="57">
        <f t="shared" si="590"/>
        <v>12097.048235793023</v>
      </c>
      <c r="B2038" s="12">
        <f t="shared" si="607"/>
        <v>1925.3050235475516</v>
      </c>
      <c r="C2038" s="57" t="str">
        <f t="shared" si="591"/>
        <v>3.47509439213403-8.78625271249327i</v>
      </c>
      <c r="D2038" s="57" t="str">
        <f t="shared" si="592"/>
        <v>3.47073611760491-5.52935499157757i</v>
      </c>
      <c r="E2038" s="57" t="str">
        <f t="shared" si="593"/>
        <v>162.533783246546+1.16301130239417i</v>
      </c>
      <c r="F2038" s="57" t="str">
        <f t="shared" si="594"/>
        <v>3.07952870256309-103.446943961134i</v>
      </c>
      <c r="G2038" s="57" t="str">
        <f t="shared" si="595"/>
        <v>0.999983479233062-0.00406454105678157i</v>
      </c>
      <c r="H2038" s="57" t="str">
        <f t="shared" si="596"/>
        <v>570.495051892848-28.594620303641i</v>
      </c>
      <c r="I2038" s="57" t="str">
        <f t="shared" si="597"/>
        <v>-8.13252281991518-400.16381898244i</v>
      </c>
      <c r="K2038" s="57" t="str">
        <f t="shared" si="598"/>
        <v>0.00874235482392809-0.00169089208467379i</v>
      </c>
      <c r="L2038" s="57" t="str">
        <f t="shared" si="599"/>
        <v>0.00075-0.344436641522039i</v>
      </c>
      <c r="M2038" s="57" t="str">
        <f t="shared" si="600"/>
        <v>0.00075-0.054270479231414i</v>
      </c>
      <c r="N2038" s="57">
        <f t="shared" si="601"/>
        <v>111.57953827436778</v>
      </c>
      <c r="O2038" s="57">
        <f t="shared" si="602"/>
        <v>19.507275129241638</v>
      </c>
      <c r="P2038" s="371">
        <f t="shared" si="603"/>
        <v>19.507275129241638</v>
      </c>
      <c r="Q2038" s="371">
        <f t="shared" si="604"/>
        <v>-68.420461725632222</v>
      </c>
      <c r="R2038" s="12">
        <f t="shared" si="605"/>
        <v>111.57953827436778</v>
      </c>
      <c r="S2038" s="57">
        <f t="shared" si="606"/>
        <v>1.9253050235475517</v>
      </c>
      <c r="T2038" s="12">
        <f t="shared" si="589"/>
        <v>19.507275129241638</v>
      </c>
    </row>
    <row r="2039" spans="1:20" x14ac:dyDescent="0.3">
      <c r="A2039" s="57">
        <f t="shared" si="590"/>
        <v>12143.017019089039</v>
      </c>
      <c r="B2039" s="12">
        <f t="shared" si="607"/>
        <v>1932.6211826370325</v>
      </c>
      <c r="C2039" s="57" t="str">
        <f t="shared" si="591"/>
        <v>3.47414214121299-8.75769665419184i</v>
      </c>
      <c r="D2039" s="57" t="str">
        <f t="shared" si="592"/>
        <v>3.47073537738248-5.50856231839159i</v>
      </c>
      <c r="E2039" s="57" t="str">
        <f t="shared" si="593"/>
        <v>162.534299437978+1.16753262334978i</v>
      </c>
      <c r="F2039" s="57" t="str">
        <f t="shared" si="594"/>
        <v>3.07952831516955-103.055428641248i</v>
      </c>
      <c r="G2039" s="57" t="str">
        <f t="shared" si="595"/>
        <v>0.999983353438768-0.00407998579954986i</v>
      </c>
      <c r="H2039" s="57" t="str">
        <f t="shared" si="596"/>
        <v>570.645993779722-28.753631851837i</v>
      </c>
      <c r="I2039" s="57" t="str">
        <f t="shared" si="597"/>
        <v>-8.16452807385551-398.760209684969i</v>
      </c>
      <c r="K2039" s="57" t="str">
        <f t="shared" si="598"/>
        <v>0.00873980983011597-0.00169679065965328i</v>
      </c>
      <c r="L2039" s="57" t="str">
        <f t="shared" si="599"/>
        <v>0.00075-0.34313273712098i</v>
      </c>
      <c r="M2039" s="57" t="str">
        <f t="shared" si="600"/>
        <v>0.00075-0.0540650321093982i</v>
      </c>
      <c r="N2039" s="57">
        <f t="shared" si="601"/>
        <v>111.63802343691272</v>
      </c>
      <c r="O2039" s="57">
        <f t="shared" si="602"/>
        <v>19.48251123294142</v>
      </c>
      <c r="P2039" s="371">
        <f t="shared" si="603"/>
        <v>19.48251123294142</v>
      </c>
      <c r="Q2039" s="371">
        <f t="shared" si="604"/>
        <v>-68.361976563087282</v>
      </c>
      <c r="R2039" s="12">
        <f t="shared" si="605"/>
        <v>111.63802343691272</v>
      </c>
      <c r="S2039" s="57">
        <f t="shared" si="606"/>
        <v>1.9326211826370325</v>
      </c>
      <c r="T2039" s="12">
        <f t="shared" si="589"/>
        <v>19.48251123294142</v>
      </c>
    </row>
    <row r="2040" spans="1:20" x14ac:dyDescent="0.3">
      <c r="A2040" s="57">
        <f t="shared" si="590"/>
        <v>12189.160483761578</v>
      </c>
      <c r="B2040" s="12">
        <f t="shared" si="607"/>
        <v>1939.9651431310533</v>
      </c>
      <c r="C2040" s="57" t="str">
        <f t="shared" si="591"/>
        <v>3.47318325110725-8.72926367406167i</v>
      </c>
      <c r="D2040" s="57" t="str">
        <f t="shared" si="592"/>
        <v>3.47073463152396-5.487848887664i</v>
      </c>
      <c r="E2040" s="57" t="str">
        <f t="shared" si="593"/>
        <v>162.534819954817+1.17207220696958i</v>
      </c>
      <c r="F2040" s="57" t="str">
        <f t="shared" si="594"/>
        <v>3.0795279248263-102.665395808276i</v>
      </c>
      <c r="G2040" s="57" t="str">
        <f t="shared" si="595"/>
        <v>0.999983226686652-0.00409548922646752i</v>
      </c>
      <c r="H2040" s="57" t="str">
        <f t="shared" si="596"/>
        <v>570.797998346584-28.9138407317352i</v>
      </c>
      <c r="I2040" s="57" t="str">
        <f t="shared" si="597"/>
        <v>-8.19679064391326-397.362292985544i</v>
      </c>
      <c r="K2040" s="57" t="str">
        <f t="shared" si="598"/>
        <v>0.00873724705566175-0.00170270595273561i</v>
      </c>
      <c r="L2040" s="57" t="str">
        <f t="shared" si="599"/>
        <v>0.00075-0.341833768799542i</v>
      </c>
      <c r="M2040" s="57" t="str">
        <f t="shared" si="600"/>
        <v>0.00075-0.0538603627310204i</v>
      </c>
      <c r="N2040" s="57">
        <f t="shared" si="601"/>
        <v>111.69652833944312</v>
      </c>
      <c r="O2040" s="57">
        <f t="shared" si="602"/>
        <v>19.457789120008592</v>
      </c>
      <c r="P2040" s="371">
        <f t="shared" si="603"/>
        <v>19.457789120008592</v>
      </c>
      <c r="Q2040" s="371">
        <f t="shared" si="604"/>
        <v>-68.30347166055688</v>
      </c>
      <c r="R2040" s="12">
        <f t="shared" si="605"/>
        <v>111.69652833944312</v>
      </c>
      <c r="S2040" s="57">
        <f t="shared" si="606"/>
        <v>1.9399651431310534</v>
      </c>
      <c r="T2040" s="12">
        <f t="shared" si="589"/>
        <v>19.457789120008592</v>
      </c>
    </row>
    <row r="2041" spans="1:20" x14ac:dyDescent="0.3">
      <c r="A2041" s="57">
        <f t="shared" si="590"/>
        <v>12235.479293599872</v>
      </c>
      <c r="B2041" s="12">
        <f t="shared" si="607"/>
        <v>1947.3370106749514</v>
      </c>
      <c r="C2041" s="57" t="str">
        <f t="shared" si="591"/>
        <v>3.47221768001596-8.70095333267885i</v>
      </c>
      <c r="D2041" s="57" t="str">
        <f t="shared" si="592"/>
        <v>3.47073387998648-5.46721440142451i</v>
      </c>
      <c r="E2041" s="57" t="str">
        <f t="shared" si="593"/>
        <v>162.535344835651+1.17663013350014i</v>
      </c>
      <c r="F2041" s="57" t="str">
        <f t="shared" si="594"/>
        <v>3.07952753151094-102.276839851466i</v>
      </c>
      <c r="G2041" s="57" t="str">
        <f t="shared" si="595"/>
        <v>0.999983098969422-0.00411105156046711i</v>
      </c>
      <c r="H2041" s="57" t="str">
        <f t="shared" si="596"/>
        <v>570.951072164194-29.0752585721568i</v>
      </c>
      <c r="I2041" s="57" t="str">
        <f t="shared" si="597"/>
        <v>-8.22931267994092-395.970048145942i</v>
      </c>
      <c r="K2041" s="57" t="str">
        <f t="shared" si="598"/>
        <v>0.00873466638808318-0.00170863796830242i</v>
      </c>
      <c r="L2041" s="57" t="str">
        <f t="shared" si="599"/>
        <v>0.00075-0.34053971787163i</v>
      </c>
      <c r="M2041" s="57" t="str">
        <f t="shared" si="600"/>
        <v>0.00075-0.0536564681520426i</v>
      </c>
      <c r="N2041" s="57">
        <f t="shared" si="601"/>
        <v>111.75505169032469</v>
      </c>
      <c r="O2041" s="57">
        <f t="shared" si="602"/>
        <v>19.433108888180705</v>
      </c>
      <c r="P2041" s="371">
        <f t="shared" si="603"/>
        <v>19.433108888180705</v>
      </c>
      <c r="Q2041" s="371">
        <f t="shared" si="604"/>
        <v>-68.244948309675308</v>
      </c>
      <c r="R2041" s="12">
        <f t="shared" si="605"/>
        <v>111.75505169032469</v>
      </c>
      <c r="S2041" s="57">
        <f t="shared" si="606"/>
        <v>1.9473370106749515</v>
      </c>
      <c r="T2041" s="12">
        <f t="shared" si="589"/>
        <v>19.433108888180705</v>
      </c>
    </row>
    <row r="2042" spans="1:20" x14ac:dyDescent="0.3">
      <c r="A2042" s="57">
        <f t="shared" si="590"/>
        <v>12281.974114915551</v>
      </c>
      <c r="B2042" s="12">
        <f t="shared" si="607"/>
        <v>1954.7368913155162</v>
      </c>
      <c r="C2042" s="57" t="str">
        <f t="shared" si="591"/>
        <v>3.47124538594058-8.67276519208552i</v>
      </c>
      <c r="D2042" s="57" t="str">
        <f t="shared" si="592"/>
        <v>3.4707331227268-5.4466585628384i</v>
      </c>
      <c r="E2042" s="57" t="str">
        <f t="shared" si="593"/>
        <v>162.535874119429+1.18120648358999i</v>
      </c>
      <c r="F2042" s="57" t="str">
        <f t="shared" si="594"/>
        <v>3.07952713520078-101.889755181309i</v>
      </c>
      <c r="G2042" s="57" t="str">
        <f t="shared" si="595"/>
        <v>0.999982970279731-0.00412667302532756i</v>
      </c>
      <c r="H2042" s="57" t="str">
        <f t="shared" si="596"/>
        <v>571.105221825528-29.2378971318053i</v>
      </c>
      <c r="I2042" s="57" t="str">
        <f t="shared" si="597"/>
        <v>-8.26209635062695-394.583454499815i</v>
      </c>
      <c r="K2042" s="57" t="str">
        <f t="shared" si="598"/>
        <v>0.00873206771435867-0.00171458671018266i</v>
      </c>
      <c r="L2042" s="57" t="str">
        <f t="shared" si="599"/>
        <v>0.00075-0.339250565721887i</v>
      </c>
      <c r="M2042" s="57" t="str">
        <f t="shared" si="600"/>
        <v>0.00075-0.0534533454393728i</v>
      </c>
      <c r="N2042" s="57">
        <f t="shared" si="601"/>
        <v>111.81359218913981</v>
      </c>
      <c r="O2042" s="57">
        <f t="shared" si="602"/>
        <v>19.408470634081301</v>
      </c>
      <c r="P2042" s="371">
        <f t="shared" si="603"/>
        <v>19.408470634081301</v>
      </c>
      <c r="Q2042" s="371">
        <f t="shared" si="604"/>
        <v>-68.186407810860189</v>
      </c>
      <c r="R2042" s="12">
        <f t="shared" si="605"/>
        <v>111.81359218913981</v>
      </c>
      <c r="S2042" s="57">
        <f t="shared" si="606"/>
        <v>1.9547368913155163</v>
      </c>
      <c r="T2042" s="12">
        <f t="shared" si="589"/>
        <v>19.408470634081301</v>
      </c>
    </row>
    <row r="2043" spans="1:20" x14ac:dyDescent="0.3">
      <c r="A2043" s="57">
        <f t="shared" si="590"/>
        <v>12328.64561655223</v>
      </c>
      <c r="B2043" s="12">
        <f t="shared" si="607"/>
        <v>1962.1648915025153</v>
      </c>
      <c r="C2043" s="57" t="str">
        <f t="shared" si="591"/>
        <v>3.47026632668534-8.64469881578195i</v>
      </c>
      <c r="D2043" s="57" t="str">
        <f t="shared" si="592"/>
        <v>3.47073235970137-5.42618107620237i</v>
      </c>
      <c r="E2043" s="57" t="str">
        <f t="shared" si="593"/>
        <v>162.536407845483+1.18580133829174i</v>
      </c>
      <c r="F2043" s="57" t="str">
        <f t="shared" si="594"/>
        <v>3.07952673587308-101.504136229464i</v>
      </c>
      <c r="G2043" s="57" t="str">
        <f t="shared" si="595"/>
        <v>0.999982840610173-0.00414235384567739i</v>
      </c>
      <c r="H2043" s="57" t="str">
        <f t="shared" si="596"/>
        <v>571.260453945433-29.4017683008113i</v>
      </c>
      <c r="I2043" s="57" t="str">
        <f t="shared" si="597"/>
        <v>-8.29514384367032-393.202491452255i</v>
      </c>
      <c r="K2043" s="57" t="str">
        <f t="shared" si="598"/>
        <v>0.00872945092092712-0.00172055218164572i</v>
      </c>
      <c r="L2043" s="57" t="str">
        <f t="shared" si="599"/>
        <v>0.00075-0.337966293805426i</v>
      </c>
      <c r="M2043" s="57" t="str">
        <f t="shared" si="600"/>
        <v>0.00075-0.0532509916710229i</v>
      </c>
      <c r="N2043" s="57">
        <f t="shared" si="601"/>
        <v>111.87214852672031</v>
      </c>
      <c r="O2043" s="57">
        <f t="shared" si="602"/>
        <v>19.383874453205099</v>
      </c>
      <c r="P2043" s="371">
        <f t="shared" si="603"/>
        <v>19.383874453205099</v>
      </c>
      <c r="Q2043" s="371">
        <f t="shared" si="604"/>
        <v>-68.127851473279691</v>
      </c>
      <c r="R2043" s="12">
        <f t="shared" si="605"/>
        <v>111.87214852672031</v>
      </c>
      <c r="S2043" s="57">
        <f t="shared" si="606"/>
        <v>1.9621648915025154</v>
      </c>
      <c r="T2043" s="12">
        <f t="shared" si="589"/>
        <v>19.383874453205099</v>
      </c>
    </row>
    <row r="2044" spans="1:20" x14ac:dyDescent="0.3">
      <c r="A2044" s="57">
        <f t="shared" si="590"/>
        <v>12375.494469895129</v>
      </c>
      <c r="B2044" s="12">
        <f t="shared" si="607"/>
        <v>1969.6211180902249</v>
      </c>
      <c r="C2044" s="57" t="str">
        <f t="shared" si="591"/>
        <v>3.469280459857-8.61675376871718i</v>
      </c>
      <c r="D2044" s="57" t="str">
        <f t="shared" si="592"/>
        <v>3.47073159086624-5.40578164694011i</v>
      </c>
      <c r="E2044" s="57" t="str">
        <f t="shared" si="593"/>
        <v>162.53694605352+1.19041477906443i</v>
      </c>
      <c r="F2044" s="57" t="str">
        <f t="shared" si="594"/>
        <v>3.0795263335048-101.119977448669i</v>
      </c>
      <c r="G2044" s="57" t="str">
        <f t="shared" si="595"/>
        <v>0.999982709953287-0.00415809424699793i</v>
      </c>
      <c r="H2044" s="57" t="str">
        <f t="shared" si="596"/>
        <v>571.416775160229-29.5668841022732i</v>
      </c>
      <c r="I2044" s="57" t="str">
        <f t="shared" si="597"/>
        <v>-8.32845736594078-391.827138479288i</v>
      </c>
      <c r="K2044" s="57" t="str">
        <f t="shared" si="598"/>
        <v>0.00872681589368832-0.00172653438539484i</v>
      </c>
      <c r="L2044" s="57" t="str">
        <f t="shared" si="599"/>
        <v>0.00075-0.336686883647565i</v>
      </c>
      <c r="M2044" s="57" t="str">
        <f t="shared" si="600"/>
        <v>0.00075-0.0530494039360658i</v>
      </c>
      <c r="N2044" s="57">
        <f t="shared" si="601"/>
        <v>111.93071938518052</v>
      </c>
      <c r="O2044" s="57">
        <f t="shared" si="602"/>
        <v>19.359320439901687</v>
      </c>
      <c r="P2044" s="371">
        <f t="shared" si="603"/>
        <v>19.359320439901687</v>
      </c>
      <c r="Q2044" s="371">
        <f t="shared" si="604"/>
        <v>-68.069280614819476</v>
      </c>
      <c r="R2044" s="12">
        <f t="shared" si="605"/>
        <v>111.93071938518052</v>
      </c>
      <c r="S2044" s="57">
        <f t="shared" si="606"/>
        <v>1.9696211180902248</v>
      </c>
      <c r="T2044" s="12">
        <f t="shared" si="589"/>
        <v>19.359320439901687</v>
      </c>
    </row>
    <row r="2045" spans="1:20" x14ac:dyDescent="0.3">
      <c r="A2045" s="57">
        <f t="shared" si="590"/>
        <v>12422.521348880731</v>
      </c>
      <c r="B2045" s="12">
        <f t="shared" si="607"/>
        <v>1977.1056783389677</v>
      </c>
      <c r="C2045" s="57" t="str">
        <f t="shared" si="591"/>
        <v>3.4682877428652-8.58892961728063i</v>
      </c>
      <c r="D2045" s="57" t="str">
        <f t="shared" si="592"/>
        <v>3.47073081617721-5.3854599815983i</v>
      </c>
      <c r="E2045" s="57" t="str">
        <f t="shared" si="593"/>
        <v>162.537488783631+1.19504688777523i</v>
      </c>
      <c r="F2045" s="57" t="str">
        <f t="shared" si="594"/>
        <v>3.07952592807283-100.737273312673i</v>
      </c>
      <c r="G2045" s="57" t="str">
        <f t="shared" si="595"/>
        <v>0.999982578301558-0.00417389445562653i</v>
      </c>
      <c r="H2045" s="57" t="str">
        <f t="shared" si="596"/>
        <v>571.574192127335-29.733256693841i</v>
      </c>
      <c r="I2045" s="57" t="str">
        <f t="shared" si="597"/>
        <v>-8.36203914365911-390.457375127473i</v>
      </c>
      <c r="K2045" s="57" t="str">
        <f t="shared" si="598"/>
        <v>0.00872416251800287-0.00173253332356009i</v>
      </c>
      <c r="L2045" s="57" t="str">
        <f t="shared" si="599"/>
        <v>0.00075-0.335412316843559i</v>
      </c>
      <c r="M2045" s="57" t="str">
        <f t="shared" si="600"/>
        <v>0.00075-0.0528485793345945i</v>
      </c>
      <c r="N2045" s="57">
        <f t="shared" si="601"/>
        <v>111.98930343795288</v>
      </c>
      <c r="O2045" s="57">
        <f t="shared" si="602"/>
        <v>19.334808687360209</v>
      </c>
      <c r="P2045" s="371">
        <f t="shared" si="603"/>
        <v>19.334808687360209</v>
      </c>
      <c r="Q2045" s="371">
        <f t="shared" si="604"/>
        <v>-68.010696562047116</v>
      </c>
      <c r="R2045" s="12">
        <f t="shared" si="605"/>
        <v>111.98930343795288</v>
      </c>
      <c r="S2045" s="57">
        <f t="shared" si="606"/>
        <v>1.9771056783389676</v>
      </c>
      <c r="T2045" s="12">
        <f t="shared" si="589"/>
        <v>19.334808687360209</v>
      </c>
    </row>
    <row r="2046" spans="1:20" x14ac:dyDescent="0.3">
      <c r="A2046" s="57">
        <f t="shared" si="590"/>
        <v>12469.726930006478</v>
      </c>
      <c r="B2046" s="12">
        <f t="shared" si="607"/>
        <v>1984.6186799166558</v>
      </c>
      <c r="C2046" s="57" t="str">
        <f t="shared" si="591"/>
        <v>3.46728813292253-8.56122592929297i</v>
      </c>
      <c r="D2046" s="57" t="str">
        <f t="shared" si="592"/>
        <v>3.47073003558971-5.36521578784221i</v>
      </c>
      <c r="E2046" s="57" t="str">
        <f t="shared" si="593"/>
        <v>162.538036076295+1.19969774670224i</v>
      </c>
      <c r="F2046" s="57" t="str">
        <f t="shared" si="594"/>
        <v>3.0795255195538-100.356018316148i</v>
      </c>
      <c r="G2046" s="57" t="str">
        <f t="shared" si="595"/>
        <v>0.999982445647409-0.00418975469875981i</v>
      </c>
      <c r="H2046" s="57" t="str">
        <f t="shared" si="596"/>
        <v>571.732711524867-29.9008983693086i</v>
      </c>
      <c r="I2046" s="57" t="str">
        <f t="shared" si="597"/>
        <v>-8.39589142256965-389.093181013397i</v>
      </c>
      <c r="K2046" s="57" t="str">
        <f t="shared" si="598"/>
        <v>0.00872149067869239-0.00173854899769147i</v>
      </c>
      <c r="L2046" s="57" t="str">
        <f t="shared" si="599"/>
        <v>0.00075-0.334142575058338i</v>
      </c>
      <c r="M2046" s="57" t="str">
        <f t="shared" si="600"/>
        <v>0.00075-0.0526485149776792i</v>
      </c>
      <c r="N2046" s="57">
        <f t="shared" si="601"/>
        <v>112.04789934982458</v>
      </c>
      <c r="O2046" s="57">
        <f t="shared" si="602"/>
        <v>19.310339287593315</v>
      </c>
      <c r="P2046" s="371">
        <f t="shared" si="603"/>
        <v>19.310339287593315</v>
      </c>
      <c r="Q2046" s="371">
        <f t="shared" si="604"/>
        <v>-67.952100650175424</v>
      </c>
      <c r="R2046" s="12">
        <f t="shared" si="605"/>
        <v>112.04789934982458</v>
      </c>
      <c r="S2046" s="57">
        <f t="shared" si="606"/>
        <v>1.9846186799166559</v>
      </c>
      <c r="T2046" s="12">
        <f t="shared" si="589"/>
        <v>19.310339287593315</v>
      </c>
    </row>
    <row r="2047" spans="1:20" x14ac:dyDescent="0.3">
      <c r="A2047" s="57">
        <f t="shared" si="590"/>
        <v>12517.111892340501</v>
      </c>
      <c r="B2047" s="12">
        <f t="shared" si="607"/>
        <v>1992.160230900339</v>
      </c>
      <c r="C2047" s="57" t="str">
        <f t="shared" si="591"/>
        <v>3.46628158704458-8.53364227399774i</v>
      </c>
      <c r="D2047" s="57" t="str">
        <f t="shared" si="592"/>
        <v>3.47072924905882-5.34504877445165i</v>
      </c>
      <c r="E2047" s="57" t="str">
        <f t="shared" si="593"/>
        <v>162.538587972383+1.20436743853626i</v>
      </c>
      <c r="F2047" s="57" t="str">
        <f t="shared" si="594"/>
        <v>3.07952510792427-99.9762069746125i</v>
      </c>
      <c r="G2047" s="57" t="str">
        <f t="shared" si="595"/>
        <v>0.999982311983209-0.00420567520445694i</v>
      </c>
      <c r="H2047" s="57" t="str">
        <f t="shared" si="596"/>
        <v>571.892340051209-30.0698215602194i</v>
      </c>
      <c r="I2047" s="57" t="str">
        <f t="shared" si="597"/>
        <v>-8.43001646811149-387.73453582322i</v>
      </c>
      <c r="K2047" s="57" t="str">
        <f t="shared" si="598"/>
        <v>0.00871880026003989-0.00174458140875206i</v>
      </c>
      <c r="L2047" s="57" t="str">
        <f t="shared" si="599"/>
        <v>0.00075-0.332877640026238i</v>
      </c>
      <c r="M2047" s="57" t="str">
        <f t="shared" si="600"/>
        <v>0.00075-0.0524492079873273i</v>
      </c>
      <c r="N2047" s="57">
        <f t="shared" si="601"/>
        <v>112.10650577697368</v>
      </c>
      <c r="O2047" s="57">
        <f t="shared" si="602"/>
        <v>19.28591233142177</v>
      </c>
      <c r="P2047" s="371">
        <f t="shared" si="603"/>
        <v>19.28591233142177</v>
      </c>
      <c r="Q2047" s="371">
        <f t="shared" si="604"/>
        <v>-67.893494223026323</v>
      </c>
      <c r="R2047" s="12">
        <f t="shared" si="605"/>
        <v>112.10650577697368</v>
      </c>
      <c r="S2047" s="57">
        <f t="shared" si="606"/>
        <v>1.992160230900339</v>
      </c>
      <c r="T2047" s="12">
        <f t="shared" si="589"/>
        <v>19.28591233142177</v>
      </c>
    </row>
    <row r="2048" spans="1:20" x14ac:dyDescent="0.3">
      <c r="A2048" s="57">
        <f t="shared" si="590"/>
        <v>12564.676917531395</v>
      </c>
      <c r="B2048" s="12">
        <f t="shared" si="607"/>
        <v>1999.7304397777602</v>
      </c>
      <c r="C2048" s="57" t="str">
        <f t="shared" si="591"/>
        <v>3.46526806205026-8.50617822205193i</v>
      </c>
      <c r="D2048" s="57" t="str">
        <f t="shared" si="592"/>
        <v>3.47072845653931-5.32495865131657i</v>
      </c>
      <c r="E2048" s="57" t="str">
        <f t="shared" si="593"/>
        <v>162.53914451316+1.20905604638317i</v>
      </c>
      <c r="F2048" s="57" t="str">
        <f t="shared" si="594"/>
        <v>3.0795246931605-99.5978338243522i</v>
      </c>
      <c r="G2048" s="57" t="str">
        <f t="shared" si="595"/>
        <v>0.999982177301267-0.00422165620164289i</v>
      </c>
      <c r="H2048" s="57" t="str">
        <f t="shared" si="596"/>
        <v>572.053084424594-30.2400388375044i</v>
      </c>
      <c r="I2048" s="57" t="str">
        <f t="shared" si="597"/>
        <v>-8.46441656560075-386.381419312214i</v>
      </c>
      <c r="K2048" s="57" t="str">
        <f t="shared" si="598"/>
        <v>0.00871609114578988-0.00175063055711087i</v>
      </c>
      <c r="L2048" s="57" t="str">
        <f t="shared" si="599"/>
        <v>0.00075-0.331617493550746i</v>
      </c>
      <c r="M2048" s="57" t="str">
        <f t="shared" si="600"/>
        <v>0.00075-0.052250655496441i</v>
      </c>
      <c r="N2048" s="57">
        <f t="shared" si="601"/>
        <v>112.16512136701029</v>
      </c>
      <c r="O2048" s="57">
        <f t="shared" si="602"/>
        <v>19.261527908458181</v>
      </c>
      <c r="P2048" s="371">
        <f t="shared" si="603"/>
        <v>19.261527908458181</v>
      </c>
      <c r="Q2048" s="371">
        <f t="shared" si="604"/>
        <v>-67.834878632989714</v>
      </c>
      <c r="R2048" s="12">
        <f t="shared" si="605"/>
        <v>112.16512136701029</v>
      </c>
      <c r="S2048" s="57">
        <f t="shared" si="606"/>
        <v>1.9997304397777602</v>
      </c>
      <c r="T2048" s="12">
        <f t="shared" si="589"/>
        <v>19.261527908458181</v>
      </c>
    </row>
    <row r="2049" spans="1:20" x14ac:dyDescent="0.3">
      <c r="A2049" s="57">
        <f t="shared" si="590"/>
        <v>12612.422689818015</v>
      </c>
      <c r="B2049" s="12">
        <f t="shared" si="607"/>
        <v>2007.3294154489158</v>
      </c>
      <c r="C2049" s="57" t="str">
        <f t="shared" si="591"/>
        <v>3.46424751456178-8.47883334551761i</v>
      </c>
      <c r="D2049" s="57" t="str">
        <f t="shared" si="592"/>
        <v>3.47072765798558-5.30494512943307i</v>
      </c>
      <c r="E2049" s="57" t="str">
        <f t="shared" si="593"/>
        <v>162.53970574029+1.2137636537661i</v>
      </c>
      <c r="F2049" s="57" t="str">
        <f t="shared" si="594"/>
        <v>3.07952427523868-99.2208934223424i</v>
      </c>
      <c r="G2049" s="57" t="str">
        <f t="shared" si="595"/>
        <v>0.999982041593834-0.00423769792011169i</v>
      </c>
      <c r="H2049" s="57" t="str">
        <f t="shared" si="596"/>
        <v>572.21495138265-30.4115629131238i</v>
      </c>
      <c r="I2049" s="57" t="str">
        <f t="shared" si="597"/>
        <v>-8.49909402040258-385.033811304289i</v>
      </c>
      <c r="K2049" s="57" t="str">
        <f t="shared" si="598"/>
        <v>0.00871336321914883-0.00175669644253592i</v>
      </c>
      <c r="L2049" s="57" t="str">
        <f t="shared" si="599"/>
        <v>0.00075-0.33036211750423i</v>
      </c>
      <c r="M2049" s="57" t="str">
        <f t="shared" si="600"/>
        <v>0.00075-0.0520528546487756i</v>
      </c>
      <c r="N2049" s="57">
        <f t="shared" si="601"/>
        <v>112.22374475901461</v>
      </c>
      <c r="O2049" s="57">
        <f t="shared" si="602"/>
        <v>19.237186107091535</v>
      </c>
      <c r="P2049" s="371">
        <f t="shared" si="603"/>
        <v>19.237186107091535</v>
      </c>
      <c r="Q2049" s="371">
        <f t="shared" si="604"/>
        <v>-67.776255240985392</v>
      </c>
      <c r="R2049" s="12">
        <f t="shared" si="605"/>
        <v>112.22374475901461</v>
      </c>
      <c r="S2049" s="57">
        <f t="shared" si="606"/>
        <v>2.0073294154489156</v>
      </c>
      <c r="T2049" s="12">
        <f t="shared" si="589"/>
        <v>19.237186107091535</v>
      </c>
    </row>
    <row r="2050" spans="1:20" x14ac:dyDescent="0.3">
      <c r="A2050" s="57">
        <f t="shared" si="590"/>
        <v>12660.349896039324</v>
      </c>
      <c r="B2050" s="12">
        <f t="shared" si="607"/>
        <v>2014.9572672276217</v>
      </c>
      <c r="C2050" s="57" t="str">
        <f t="shared" si="591"/>
        <v>3.46321990100509-8.45160721785313i</v>
      </c>
      <c r="D2050" s="57" t="str">
        <f t="shared" si="592"/>
        <v>3.47072685335167-5.28500792089915i</v>
      </c>
      <c r="E2050" s="57" t="str">
        <f t="shared" si="593"/>
        <v>162.540271695843+1.21849034462778i</v>
      </c>
      <c r="F2050" s="57" t="str">
        <f t="shared" si="594"/>
        <v>3.0795238541347-98.8453803461682i</v>
      </c>
      <c r="G2050" s="57" t="str">
        <f t="shared" si="595"/>
        <v>0.999981904853102-0.00425380059052978i</v>
      </c>
      <c r="H2050" s="57" t="str">
        <f t="shared" si="596"/>
        <v>572.377947681942-30.5844066417439i</v>
      </c>
      <c r="I2050" s="57" t="str">
        <f t="shared" si="597"/>
        <v>-8.53405115811626-383.691691691519i</v>
      </c>
      <c r="K2050" s="57" t="str">
        <f t="shared" si="598"/>
        <v>0.00871061636278555-0.00176277906418703i</v>
      </c>
      <c r="L2050" s="57" t="str">
        <f t="shared" si="599"/>
        <v>0.00075-0.329111493827684i</v>
      </c>
      <c r="M2050" s="57" t="str">
        <f t="shared" si="600"/>
        <v>0.00075-0.0518558025988998i</v>
      </c>
      <c r="N2050" s="57">
        <f t="shared" si="601"/>
        <v>112.28237458357968</v>
      </c>
      <c r="O2050" s="57">
        <f t="shared" si="602"/>
        <v>19.212887014471548</v>
      </c>
      <c r="P2050" s="371">
        <f t="shared" si="603"/>
        <v>19.212887014471548</v>
      </c>
      <c r="Q2050" s="371">
        <f t="shared" si="604"/>
        <v>-67.717625416420319</v>
      </c>
      <c r="R2050" s="12">
        <f t="shared" si="605"/>
        <v>112.28237458357968</v>
      </c>
      <c r="S2050" s="57">
        <f t="shared" si="606"/>
        <v>2.0149572672276217</v>
      </c>
      <c r="T2050" s="12">
        <f t="shared" si="589"/>
        <v>19.212887014471548</v>
      </c>
    </row>
    <row r="2051" spans="1:20" x14ac:dyDescent="0.3">
      <c r="A2051" s="57">
        <f t="shared" si="590"/>
        <v>12708.459225644274</v>
      </c>
      <c r="B2051" s="12">
        <f t="shared" si="607"/>
        <v>2022.6141048430868</v>
      </c>
      <c r="C2051" s="57" t="str">
        <f t="shared" si="591"/>
        <v>3.46218517760984-8.42449941390389i</v>
      </c>
      <c r="D2051" s="57" t="str">
        <f t="shared" si="592"/>
        <v>3.47072604259128-5.26514673891058i</v>
      </c>
      <c r="E2051" s="57" t="str">
        <f t="shared" si="593"/>
        <v>162.540842422293+1.22323620333255i</v>
      </c>
      <c r="F2051" s="57" t="str">
        <f t="shared" si="594"/>
        <v>3.07952342982438-98.4712891939475i</v>
      </c>
      <c r="G2051" s="57" t="str">
        <f t="shared" si="595"/>
        <v>0.999981767071204-0.00426996444443927i</v>
      </c>
      <c r="H2051" s="57" t="str">
        <f t="shared" si="596"/>
        <v>572.542080097501-30.7585830224227i</v>
      </c>
      <c r="I2051" s="57" t="str">
        <f t="shared" si="597"/>
        <v>-8.56929032475304-382.355040433682i</v>
      </c>
      <c r="K2051" s="57" t="str">
        <f t="shared" si="598"/>
        <v>0.00870785045883147-0.0017688784206087i</v>
      </c>
      <c r="L2051" s="57" t="str">
        <f t="shared" si="599"/>
        <v>0.00075-0.327865604530468i</v>
      </c>
      <c r="M2051" s="57" t="str">
        <f t="shared" si="600"/>
        <v>0.00075-0.0516594965121535i</v>
      </c>
      <c r="N2051" s="57">
        <f t="shared" si="601"/>
        <v>112.34100946285376</v>
      </c>
      <c r="O2051" s="57">
        <f t="shared" si="602"/>
        <v>19.188630716492405</v>
      </c>
      <c r="P2051" s="371">
        <f t="shared" si="603"/>
        <v>19.188630716492405</v>
      </c>
      <c r="Q2051" s="371">
        <f t="shared" si="604"/>
        <v>-67.658990537146238</v>
      </c>
      <c r="R2051" s="12">
        <f t="shared" si="605"/>
        <v>112.34100946285376</v>
      </c>
      <c r="S2051" s="57">
        <f t="shared" si="606"/>
        <v>2.022614104843087</v>
      </c>
      <c r="T2051" s="12">
        <f t="shared" si="589"/>
        <v>19.188630716492405</v>
      </c>
    </row>
    <row r="2052" spans="1:20" x14ac:dyDescent="0.3">
      <c r="A2052" s="57">
        <f t="shared" si="590"/>
        <v>12756.751370701722</v>
      </c>
      <c r="B2052" s="12">
        <f t="shared" si="607"/>
        <v>2030.3000384414906</v>
      </c>
      <c r="C2052" s="57" t="str">
        <f t="shared" si="591"/>
        <v>3.46114330041-8.39750950989449i</v>
      </c>
      <c r="D2052" s="57" t="str">
        <f t="shared" si="592"/>
        <v>3.47072522565782-5.24536129775688i</v>
      </c>
      <c r="E2052" s="57" t="str">
        <f t="shared" si="593"/>
        <v>162.541417962529+1.22800131466876i</v>
      </c>
      <c r="F2052" s="57" t="str">
        <f t="shared" si="594"/>
        <v>3.07952300228331-98.0986145842541i</v>
      </c>
      <c r="G2052" s="57" t="str">
        <f t="shared" si="595"/>
        <v>0.999981628240212-0.00428618971426124i</v>
      </c>
      <c r="H2052" s="57" t="str">
        <f t="shared" si="596"/>
        <v>572.707355422306-30.9341052003126i</v>
      </c>
      <c r="I2052" s="57" t="str">
        <f t="shared" si="597"/>
        <v>-8.60481388691577-381.023837557765i</v>
      </c>
      <c r="K2052" s="57" t="str">
        <f t="shared" si="598"/>
        <v>0.00870506538888158-0.00177499450972298i</v>
      </c>
      <c r="L2052" s="57" t="str">
        <f t="shared" si="599"/>
        <v>0.00075-0.326624431690046i</v>
      </c>
      <c r="M2052" s="57" t="str">
        <f t="shared" si="600"/>
        <v>0.00075-0.051463933564608i</v>
      </c>
      <c r="N2052" s="57">
        <f t="shared" si="601"/>
        <v>112.39964801058422</v>
      </c>
      <c r="O2052" s="57">
        <f t="shared" si="602"/>
        <v>19.164417297778002</v>
      </c>
      <c r="P2052" s="371">
        <f t="shared" si="603"/>
        <v>19.164417297778002</v>
      </c>
      <c r="Q2052" s="371">
        <f t="shared" si="604"/>
        <v>-67.600351989415785</v>
      </c>
      <c r="R2052" s="12">
        <f t="shared" si="605"/>
        <v>112.39964801058422</v>
      </c>
      <c r="S2052" s="57">
        <f t="shared" si="606"/>
        <v>2.0303000384414904</v>
      </c>
      <c r="T2052" s="12">
        <f t="shared" si="589"/>
        <v>19.164417297778002</v>
      </c>
    </row>
    <row r="2053" spans="1:20" x14ac:dyDescent="0.3">
      <c r="A2053" s="57">
        <f t="shared" si="590"/>
        <v>12805.227025910392</v>
      </c>
      <c r="B2053" s="12">
        <f t="shared" si="607"/>
        <v>2038.0151785875685</v>
      </c>
      <c r="C2053" s="57" t="str">
        <f t="shared" si="591"/>
        <v>3.46009422524376-8.37063708341894i</v>
      </c>
      <c r="D2053" s="57" t="str">
        <f t="shared" si="592"/>
        <v>3.47072440250424-5.22565131281698i</v>
      </c>
      <c r="E2053" s="57" t="str">
        <f t="shared" si="593"/>
        <v>162.541998359855+1.232785763851i</v>
      </c>
      <c r="F2053" s="57" t="str">
        <f t="shared" si="594"/>
        <v>3.07952257148684-97.7273511560371i</v>
      </c>
      <c r="G2053" s="57" t="str">
        <f t="shared" si="595"/>
        <v>0.999981488352139-0.00430247663329912i</v>
      </c>
      <c r="H2053" s="57" t="str">
        <f t="shared" si="596"/>
        <v>572.873780466797-31.1109864683956i</v>
      </c>
      <c r="I2053" s="57" t="str">
        <f t="shared" si="597"/>
        <v>-8.64062423198591-379.698063157492i</v>
      </c>
      <c r="K2053" s="57" t="str">
        <f t="shared" si="598"/>
        <v>0.00870226103399458-0.00178112732882215i</v>
      </c>
      <c r="L2053" s="57" t="str">
        <f t="shared" si="599"/>
        <v>0.00075-0.32538795745173i</v>
      </c>
      <c r="M2053" s="57" t="str">
        <f t="shared" si="600"/>
        <v>0.00075-0.0512691109430246i</v>
      </c>
      <c r="N2053" s="57">
        <f t="shared" si="601"/>
        <v>112.45828883216322</v>
      </c>
      <c r="O2053" s="57">
        <f t="shared" si="602"/>
        <v>19.140246841665164</v>
      </c>
      <c r="P2053" s="371">
        <f t="shared" si="603"/>
        <v>19.140246841665164</v>
      </c>
      <c r="Q2053" s="371">
        <f t="shared" si="604"/>
        <v>-67.54171116783678</v>
      </c>
      <c r="R2053" s="12">
        <f t="shared" si="605"/>
        <v>112.45828883216322</v>
      </c>
      <c r="S2053" s="57">
        <f t="shared" si="606"/>
        <v>2.0380151785875684</v>
      </c>
      <c r="T2053" s="12">
        <f t="shared" si="589"/>
        <v>19.140246841665164</v>
      </c>
    </row>
    <row r="2054" spans="1:20" x14ac:dyDescent="0.3">
      <c r="A2054" s="57">
        <f t="shared" si="590"/>
        <v>12853.886888608851</v>
      </c>
      <c r="B2054" s="12">
        <f t="shared" si="607"/>
        <v>2045.7596362662014</v>
      </c>
      <c r="C2054" s="57" t="str">
        <f t="shared" si="591"/>
        <v>3.45903790775394-8.34388171343233i</v>
      </c>
      <c r="D2054" s="57" t="str">
        <f t="shared" si="592"/>
        <v>3.4707235730832-5.20601650055537i</v>
      </c>
      <c r="E2054" s="57" t="str">
        <f t="shared" si="593"/>
        <v>162.542583657995+1.23758963652229i</v>
      </c>
      <c r="F2054" s="57" t="str">
        <f t="shared" si="594"/>
        <v>3.07952213741023-97.3574935685476i</v>
      </c>
      <c r="G2054" s="57" t="str">
        <f t="shared" si="595"/>
        <v>0.999981347398936-0.00431882543574202i</v>
      </c>
      <c r="H2054" s="57" t="str">
        <f t="shared" si="596"/>
        <v>573.041362058356-31.2892402692353i</v>
      </c>
      <c r="I2054" s="57" t="str">
        <f t="shared" si="597"/>
        <v>-8.6767237683106-378.377697392863i</v>
      </c>
      <c r="K2054" s="57" t="str">
        <f t="shared" si="598"/>
        <v>0.00869943727469347-0.00178727687456137i</v>
      </c>
      <c r="L2054" s="57" t="str">
        <f t="shared" si="599"/>
        <v>0.00075-0.324156164028422i</v>
      </c>
      <c r="M2054" s="57" t="str">
        <f t="shared" si="600"/>
        <v>0.00075-0.0510750258448143i</v>
      </c>
      <c r="N2054" s="57">
        <f t="shared" si="601"/>
        <v>112.51693052467402</v>
      </c>
      <c r="O2054" s="57">
        <f t="shared" si="602"/>
        <v>19.116119430188384</v>
      </c>
      <c r="P2054" s="371">
        <f t="shared" si="603"/>
        <v>19.116119430188384</v>
      </c>
      <c r="Q2054" s="371">
        <f t="shared" si="604"/>
        <v>-67.483069475325976</v>
      </c>
      <c r="R2054" s="12">
        <f t="shared" si="605"/>
        <v>112.51693052467402</v>
      </c>
      <c r="S2054" s="57">
        <f t="shared" si="606"/>
        <v>2.0457596362662014</v>
      </c>
      <c r="T2054" s="12">
        <f t="shared" si="589"/>
        <v>19.116119430188384</v>
      </c>
    </row>
    <row r="2055" spans="1:20" x14ac:dyDescent="0.3">
      <c r="A2055" s="57">
        <f t="shared" si="590"/>
        <v>12902.731658785566</v>
      </c>
      <c r="B2055" s="12">
        <f t="shared" si="607"/>
        <v>2053.5335228840131</v>
      </c>
      <c r="C2055" s="57" t="str">
        <f t="shared" si="591"/>
        <v>3.45797430338847-8.31724298024239i</v>
      </c>
      <c r="D2055" s="57" t="str">
        <f t="shared" si="592"/>
        <v>3.470722737347-5.18645657851789i</v>
      </c>
      <c r="E2055" s="57" t="str">
        <f t="shared" si="593"/>
        <v>162.543173901099+1.24241301875635i</v>
      </c>
      <c r="F2055" s="57" t="str">
        <f t="shared" si="594"/>
        <v>3.0795217000285-96.9890365012602i</v>
      </c>
      <c r="G2055" s="57" t="str">
        <f t="shared" si="595"/>
        <v>0.999981205372494-0.00433523635666808i</v>
      </c>
      <c r="H2055" s="57" t="str">
        <f t="shared" si="596"/>
        <v>573.210107040726-31.4688801967301i</v>
      </c>
      <c r="I2055" s="57" t="str">
        <f t="shared" si="597"/>
        <v>-8.71311492537965-377.062720489642i</v>
      </c>
      <c r="K2055" s="57" t="str">
        <f t="shared" si="598"/>
        <v>0.0086965939909667-0.00179344314295154i</v>
      </c>
      <c r="L2055" s="57" t="str">
        <f t="shared" si="599"/>
        <v>0.00075-0.32292903370036i</v>
      </c>
      <c r="M2055" s="57" t="str">
        <f t="shared" si="600"/>
        <v>0.00075-0.0508816754779978i</v>
      </c>
      <c r="N2055" s="57">
        <f t="shared" si="601"/>
        <v>112.57557167693912</v>
      </c>
      <c r="O2055" s="57">
        <f t="shared" si="602"/>
        <v>19.092035144064472</v>
      </c>
      <c r="P2055" s="371">
        <f t="shared" si="603"/>
        <v>19.092035144064472</v>
      </c>
      <c r="Q2055" s="371">
        <f t="shared" si="604"/>
        <v>-67.42442832306088</v>
      </c>
      <c r="R2055" s="12">
        <f t="shared" si="605"/>
        <v>112.57557167693912</v>
      </c>
      <c r="S2055" s="57">
        <f t="shared" si="606"/>
        <v>2.0535335228840133</v>
      </c>
      <c r="T2055" s="12">
        <f t="shared" si="589"/>
        <v>19.092035144064472</v>
      </c>
    </row>
    <row r="2056" spans="1:20" x14ac:dyDescent="0.3">
      <c r="A2056" s="57">
        <f t="shared" si="590"/>
        <v>12951.762039088951</v>
      </c>
      <c r="B2056" s="12">
        <f t="shared" si="607"/>
        <v>2061.3369502709725</v>
      </c>
      <c r="C2056" s="57" t="str">
        <f t="shared" si="591"/>
        <v>3.45690336740048-8.29072046549999i</v>
      </c>
      <c r="D2056" s="57" t="str">
        <f t="shared" si="592"/>
        <v>3.47072189524753-5.16697126532766i</v>
      </c>
      <c r="E2056" s="57" t="str">
        <f t="shared" si="593"/>
        <v>162.543769133745+1.24725599705994i</v>
      </c>
      <c r="F2056" s="57" t="str">
        <f t="shared" si="594"/>
        <v>3.07952125931647-96.6219746537954i</v>
      </c>
      <c r="G2056" s="57" t="str">
        <f t="shared" si="595"/>
        <v>0.99998106226464-0.0043517096320478i</v>
      </c>
      <c r="H2056" s="57" t="str">
        <f t="shared" si="596"/>
        <v>573.380022273488-31.6499199979273i</v>
      </c>
      <c r="I2056" s="57" t="str">
        <f t="shared" si="597"/>
        <v>-8.74980015402813-375.753112738891i</v>
      </c>
      <c r="K2056" s="57" t="str">
        <f t="shared" si="598"/>
        <v>0.00869373106226836-0.0017996261293516i</v>
      </c>
      <c r="L2056" s="57" t="str">
        <f t="shared" si="599"/>
        <v>0.00075-0.321706548814863i</v>
      </c>
      <c r="M2056" s="57" t="str">
        <f t="shared" si="600"/>
        <v>0.00075-0.0506890570611655i</v>
      </c>
      <c r="N2056" s="57">
        <f t="shared" si="601"/>
        <v>112.63421086956996</v>
      </c>
      <c r="O2056" s="57">
        <f t="shared" si="602"/>
        <v>19.067994062676132</v>
      </c>
      <c r="P2056" s="371">
        <f t="shared" si="603"/>
        <v>19.067994062676132</v>
      </c>
      <c r="Q2056" s="371">
        <f t="shared" si="604"/>
        <v>-67.365789130430045</v>
      </c>
      <c r="R2056" s="12">
        <f t="shared" si="605"/>
        <v>112.63421086956996</v>
      </c>
      <c r="S2056" s="57">
        <f t="shared" si="606"/>
        <v>2.0613369502709724</v>
      </c>
      <c r="T2056" s="12">
        <f t="shared" si="589"/>
        <v>19.067994062676132</v>
      </c>
    </row>
    <row r="2057" spans="1:20" x14ac:dyDescent="0.3">
      <c r="A2057" s="57">
        <f t="shared" si="590"/>
        <v>13000.978734837488</v>
      </c>
      <c r="B2057" s="12">
        <f t="shared" si="607"/>
        <v>2069.1700306820021</v>
      </c>
      <c r="C2057" s="57" t="str">
        <f t="shared" si="591"/>
        <v>3.45582505484887-8.26431375219127i</v>
      </c>
      <c r="D2057" s="57" t="str">
        <f t="shared" si="592"/>
        <v>3.47072104673637-5.14756028068111i</v>
      </c>
      <c r="E2057" s="57" t="str">
        <f t="shared" si="593"/>
        <v>162.544369400946+1.25211865837507i</v>
      </c>
      <c r="F2057" s="57" t="str">
        <f t="shared" si="594"/>
        <v>3.07952081524881-96.2563027458455i</v>
      </c>
      <c r="G2057" s="57" t="str">
        <f t="shared" si="595"/>
        <v>0.999980918067143-0.00436824549874749i</v>
      </c>
      <c r="H2057" s="57" t="str">
        <f t="shared" si="596"/>
        <v>573.551114631455-31.8323735748041i</v>
      </c>
      <c r="I2057" s="57" t="str">
        <f t="shared" si="597"/>
        <v>-8.78678192660698-374.448854496471i</v>
      </c>
      <c r="K2057" s="57" t="str">
        <f t="shared" si="598"/>
        <v>0.00869084836751945-0.00180582582846146i</v>
      </c>
      <c r="L2057" s="57" t="str">
        <f t="shared" si="599"/>
        <v>0.00075-0.320488691786076i</v>
      </c>
      <c r="M2057" s="57" t="str">
        <f t="shared" si="600"/>
        <v>0.00075-0.0504971678234363i</v>
      </c>
      <c r="N2057" s="57">
        <f t="shared" si="601"/>
        <v>112.69284667501655</v>
      </c>
      <c r="O2057" s="57">
        <f t="shared" si="602"/>
        <v>19.043996264057167</v>
      </c>
      <c r="P2057" s="371">
        <f t="shared" si="603"/>
        <v>19.043996264057167</v>
      </c>
      <c r="Q2057" s="371">
        <f t="shared" si="604"/>
        <v>-67.307153324983446</v>
      </c>
      <c r="R2057" s="12">
        <f t="shared" si="605"/>
        <v>112.69284667501655</v>
      </c>
      <c r="S2057" s="57">
        <f t="shared" si="606"/>
        <v>2.069170030682002</v>
      </c>
      <c r="T2057" s="12">
        <f t="shared" si="589"/>
        <v>19.043996264057167</v>
      </c>
    </row>
    <row r="2058" spans="1:20" x14ac:dyDescent="0.3">
      <c r="A2058" s="57">
        <f t="shared" si="590"/>
        <v>13050.382454029872</v>
      </c>
      <c r="B2058" s="12">
        <f t="shared" si="607"/>
        <v>2077.0328767985939</v>
      </c>
      <c r="C2058" s="57" t="str">
        <f t="shared" si="591"/>
        <v>3.45473932059856-8.23802242462814i</v>
      </c>
      <c r="D2058" s="57" t="str">
        <f t="shared" si="592"/>
        <v>3.47072019176468-5.12822334534384i</v>
      </c>
      <c r="E2058" s="57" t="str">
        <f t="shared" si="593"/>
        <v>162.544974748152+1.25700109008129i</v>
      </c>
      <c r="F2058" s="57" t="str">
        <f t="shared" si="594"/>
        <v>3.07952036779994-95.8920155170963i</v>
      </c>
      <c r="G2058" s="57" t="str">
        <f t="shared" si="595"/>
        <v>0.999980772771703-0.00438484419453262i</v>
      </c>
      <c r="H2058" s="57" t="str">
        <f t="shared" si="596"/>
        <v>573.723391004084-32.0162549861243i</v>
      </c>
      <c r="I2058" s="57" t="str">
        <f t="shared" si="597"/>
        <v>-8.82406273718972-373.149926182554i</v>
      </c>
      <c r="K2058" s="57" t="str">
        <f t="shared" si="598"/>
        <v>0.00868794578510844-0.0018120422343142i</v>
      </c>
      <c r="L2058" s="57" t="str">
        <f t="shared" si="599"/>
        <v>0.00075-0.319275445094716i</v>
      </c>
      <c r="M2058" s="57" t="str">
        <f t="shared" si="600"/>
        <v>0.00075-0.0503060050044196i</v>
      </c>
      <c r="N2058" s="57">
        <f t="shared" si="601"/>
        <v>112.7514776576205</v>
      </c>
      <c r="O2058" s="57">
        <f t="shared" si="602"/>
        <v>19.020041824876156</v>
      </c>
      <c r="P2058" s="371">
        <f t="shared" si="603"/>
        <v>19.020041824876156</v>
      </c>
      <c r="Q2058" s="371">
        <f t="shared" si="604"/>
        <v>-67.248522342379502</v>
      </c>
      <c r="R2058" s="12">
        <f t="shared" si="605"/>
        <v>112.7514776576205</v>
      </c>
      <c r="S2058" s="57">
        <f t="shared" si="606"/>
        <v>2.0770328767985937</v>
      </c>
      <c r="T2058" s="12">
        <f t="shared" si="589"/>
        <v>19.020041824876156</v>
      </c>
    </row>
    <row r="2059" spans="1:20" x14ac:dyDescent="0.3">
      <c r="A2059" s="57">
        <f t="shared" si="590"/>
        <v>13099.973907355188</v>
      </c>
      <c r="B2059" s="12">
        <f t="shared" si="607"/>
        <v>2084.9256017304288</v>
      </c>
      <c r="C2059" s="57" t="str">
        <f t="shared" si="591"/>
        <v>3.45364611932091-8.21184606843987i</v>
      </c>
      <c r="D2059" s="57" t="str">
        <f t="shared" si="592"/>
        <v>3.47071933028329-5.10896018114674i</v>
      </c>
      <c r="E2059" s="57" t="str">
        <f t="shared" si="593"/>
        <v>162.545585221257+1.26190337999796i</v>
      </c>
      <c r="F2059" s="57" t="str">
        <f t="shared" si="594"/>
        <v>3.07951991694413-95.5291077271538i</v>
      </c>
      <c r="G2059" s="57" t="str">
        <f t="shared" si="595"/>
        <v>0.999980626369964-0.00440150595807122i</v>
      </c>
      <c r="H2059" s="57" t="str">
        <f t="shared" si="596"/>
        <v>573.89685829487-32.2015784492814i</v>
      </c>
      <c r="I2059" s="57" t="str">
        <f t="shared" si="597"/>
        <v>-8.86164510175794-371.856308281144i</v>
      </c>
      <c r="K2059" s="57" t="str">
        <f t="shared" si="598"/>
        <v>0.00868502319289214-0.00181827534026865i</v>
      </c>
      <c r="L2059" s="57" t="str">
        <f t="shared" si="599"/>
        <v>0.00075-0.318066791287823i</v>
      </c>
      <c r="M2059" s="57" t="str">
        <f t="shared" si="600"/>
        <v>0.00075-0.0501155658541738i</v>
      </c>
      <c r="N2059" s="57">
        <f t="shared" si="601"/>
        <v>112.81010237366759</v>
      </c>
      <c r="O2059" s="57">
        <f t="shared" si="602"/>
        <v>18.996130820421136</v>
      </c>
      <c r="P2059" s="371">
        <f t="shared" si="603"/>
        <v>18.996130820421136</v>
      </c>
      <c r="Q2059" s="371">
        <f t="shared" si="604"/>
        <v>-67.18989762633241</v>
      </c>
      <c r="R2059" s="12">
        <f t="shared" si="605"/>
        <v>112.81010237366759</v>
      </c>
      <c r="S2059" s="57">
        <f t="shared" si="606"/>
        <v>2.0849256017304287</v>
      </c>
      <c r="T2059" s="12">
        <f t="shared" si="589"/>
        <v>18.996130820421136</v>
      </c>
    </row>
    <row r="2060" spans="1:20" x14ac:dyDescent="0.3">
      <c r="A2060" s="57">
        <f t="shared" si="590"/>
        <v>13149.753808203139</v>
      </c>
      <c r="B2060" s="12">
        <f t="shared" si="607"/>
        <v>2092.8483190170045</v>
      </c>
      <c r="C2060" s="57" t="str">
        <f t="shared" si="591"/>
        <v>3.45254540549427-8.18578427056441i</v>
      </c>
      <c r="D2060" s="57" t="str">
        <f t="shared" si="592"/>
        <v>3.47071846224266-5.08977051098187i</v>
      </c>
      <c r="E2060" s="57" t="str">
        <f t="shared" si="593"/>
        <v>162.546200866601+1.26682561638659i</v>
      </c>
      <c r="F2060" s="57" t="str">
        <f t="shared" si="594"/>
        <v>3.07951946265545-95.1675741554675i</v>
      </c>
      <c r="G2060" s="57" t="str">
        <f t="shared" si="595"/>
        <v>0.9999804788535-0.00441823102893736i</v>
      </c>
      <c r="H2060" s="57" t="str">
        <f t="shared" si="596"/>
        <v>574.071523420687-32.3883583421713i</v>
      </c>
      <c r="I2060" s="57" t="str">
        <f t="shared" si="597"/>
        <v>-8.8995315583941-370.56798133956i</v>
      </c>
      <c r="K2060" s="57" t="str">
        <f t="shared" si="598"/>
        <v>0.008682080468197-0.00182452513900184i</v>
      </c>
      <c r="L2060" s="57" t="str">
        <f t="shared" si="599"/>
        <v>0.00075-0.316862712978505i</v>
      </c>
      <c r="M2060" s="57" t="str">
        <f t="shared" si="600"/>
        <v>0.00075-0.0499258476331678i</v>
      </c>
      <c r="N2060" s="57">
        <f t="shared" si="601"/>
        <v>112.86871937144286</v>
      </c>
      <c r="O2060" s="57">
        <f t="shared" si="602"/>
        <v>18.972263324584141</v>
      </c>
      <c r="P2060" s="371">
        <f t="shared" si="603"/>
        <v>18.972263324584141</v>
      </c>
      <c r="Q2060" s="371">
        <f t="shared" si="604"/>
        <v>-67.131280628557136</v>
      </c>
      <c r="R2060" s="12">
        <f t="shared" si="605"/>
        <v>112.86871937144286</v>
      </c>
      <c r="S2060" s="57">
        <f t="shared" si="606"/>
        <v>2.0928483190170044</v>
      </c>
      <c r="T2060" s="12">
        <f t="shared" si="589"/>
        <v>18.972263324584141</v>
      </c>
    </row>
    <row r="2061" spans="1:20" x14ac:dyDescent="0.3">
      <c r="A2061" s="57">
        <f t="shared" si="590"/>
        <v>13199.722872674311</v>
      </c>
      <c r="B2061" s="12">
        <f t="shared" si="607"/>
        <v>2100.8011426292692</v>
      </c>
      <c r="C2061" s="57" t="str">
        <f t="shared" si="591"/>
        <v>3.45143713340421-8.15983661923953i</v>
      </c>
      <c r="D2061" s="57" t="str">
        <f t="shared" si="592"/>
        <v>3.47071758759279-5.07065405879848i</v>
      </c>
      <c r="E2061" s="57" t="str">
        <f t="shared" si="593"/>
        <v>162.546821730977+1.27176788795306i</v>
      </c>
      <c r="F2061" s="57" t="str">
        <f t="shared" si="594"/>
        <v>3.07951900490774-94.8074096012544i</v>
      </c>
      <c r="G2061" s="57" t="str">
        <f t="shared" si="595"/>
        <v>0.999980330213825-0.00443501964761447i</v>
      </c>
      <c r="H2061" s="57" t="str">
        <f t="shared" si="596"/>
        <v>574.247393311145-32.5766092050869i</v>
      </c>
      <c r="I2061" s="57" t="str">
        <f t="shared" si="597"/>
        <v>-8.93772466747499-369.284925967942i</v>
      </c>
      <c r="K2061" s="57" t="str">
        <f t="shared" si="598"/>
        <v>0.00867911748781996-0.00183079162250137i</v>
      </c>
      <c r="L2061" s="57" t="str">
        <f t="shared" si="599"/>
        <v>0.00075-0.315663192845691i</v>
      </c>
      <c r="M2061" s="57" t="str">
        <f t="shared" si="600"/>
        <v>0.00075-0.0497368476122412i</v>
      </c>
      <c r="N2061" s="57">
        <f t="shared" si="601"/>
        <v>112.92732719128556</v>
      </c>
      <c r="O2061" s="57">
        <f t="shared" si="602"/>
        <v>18.948439409845463</v>
      </c>
      <c r="P2061" s="371">
        <f t="shared" si="603"/>
        <v>18.948439409845463</v>
      </c>
      <c r="Q2061" s="371">
        <f t="shared" si="604"/>
        <v>-67.072672808714444</v>
      </c>
      <c r="R2061" s="12">
        <f t="shared" si="605"/>
        <v>112.92732719128556</v>
      </c>
      <c r="S2061" s="57">
        <f t="shared" si="606"/>
        <v>2.100801142629269</v>
      </c>
      <c r="T2061" s="12">
        <f t="shared" si="589"/>
        <v>18.948439409845463</v>
      </c>
    </row>
    <row r="2062" spans="1:20" x14ac:dyDescent="0.3">
      <c r="A2062" s="57">
        <f t="shared" si="590"/>
        <v>13249.881819590475</v>
      </c>
      <c r="B2062" s="12">
        <f t="shared" si="607"/>
        <v>2108.7841869712606</v>
      </c>
      <c r="C2062" s="57" t="str">
        <f t="shared" si="591"/>
        <v>3.4503212571443-8.13400270399416i</v>
      </c>
      <c r="D2062" s="57" t="str">
        <f t="shared" si="592"/>
        <v>3.4707167062834-5.05161054959915i</v>
      </c>
      <c r="E2062" s="57" t="str">
        <f t="shared" si="593"/>
        <v>162.547447861635+1.27673028385005i</v>
      </c>
      <c r="F2062" s="57" t="str">
        <f t="shared" si="594"/>
        <v>3.07951854367468-94.4486088834265i</v>
      </c>
      <c r="G2062" s="57" t="str">
        <f t="shared" si="595"/>
        <v>0.999980180442387-0.00445187205549891i</v>
      </c>
      <c r="H2062" s="57" t="str">
        <f t="shared" si="596"/>
        <v>574.424474907919-32.7663457426445i</v>
      </c>
      <c r="I2062" s="57" t="str">
        <f t="shared" si="597"/>
        <v>-8.97622701187367-368.007122838764i</v>
      </c>
      <c r="K2062" s="57" t="str">
        <f t="shared" si="598"/>
        <v>0.00867613412802949-0.00183707478205762i</v>
      </c>
      <c r="L2062" s="57" t="str">
        <f t="shared" si="599"/>
        <v>0.00075-0.314468213633882i</v>
      </c>
      <c r="M2062" s="57" t="str">
        <f t="shared" si="600"/>
        <v>0.00075-0.0495485630725655i</v>
      </c>
      <c r="N2062" s="57">
        <f t="shared" si="601"/>
        <v>112.98592436564797</v>
      </c>
      <c r="O2062" s="57">
        <f t="shared" si="602"/>
        <v>18.924659147258332</v>
      </c>
      <c r="P2062" s="371">
        <f t="shared" si="603"/>
        <v>18.924659147258332</v>
      </c>
      <c r="Q2062" s="371">
        <f t="shared" si="604"/>
        <v>-67.014075634352025</v>
      </c>
      <c r="R2062" s="12">
        <f t="shared" si="605"/>
        <v>112.98592436564797</v>
      </c>
      <c r="S2062" s="57">
        <f t="shared" si="606"/>
        <v>2.1087841869712607</v>
      </c>
      <c r="T2062" s="12">
        <f t="shared" si="589"/>
        <v>18.924659147258332</v>
      </c>
    </row>
    <row r="2063" spans="1:20" x14ac:dyDescent="0.3">
      <c r="A2063" s="57">
        <f t="shared" si="590"/>
        <v>13300.23137050492</v>
      </c>
      <c r="B2063" s="12">
        <f t="shared" si="607"/>
        <v>2116.7975668817517</v>
      </c>
      <c r="C2063" s="57" t="str">
        <f t="shared" si="591"/>
        <v>3.44919773061637-8.10828211563978i</v>
      </c>
      <c r="D2063" s="57" t="str">
        <f t="shared" si="592"/>
        <v>3.4707158182638-5.03263970943575i</v>
      </c>
      <c r="E2063" s="57" t="str">
        <f t="shared" si="593"/>
        <v>162.548079306284+1.28171289367915i</v>
      </c>
      <c r="F2063" s="57" t="str">
        <f t="shared" si="594"/>
        <v>3.07951807892973-94.0911668405154i</v>
      </c>
      <c r="G2063" s="57" t="str">
        <f t="shared" si="595"/>
        <v>0.999980029530568-0.00446878849490334i</v>
      </c>
      <c r="H2063" s="57" t="str">
        <f t="shared" si="596"/>
        <v>574.602775164028-32.9575828257094i</v>
      </c>
      <c r="I2063" s="57" t="str">
        <f t="shared" si="597"/>
        <v>-9.01504119714835-366.734552686308i</v>
      </c>
      <c r="K2063" s="57" t="str">
        <f t="shared" si="598"/>
        <v>0.0086731302645671-0.00184337460825625i</v>
      </c>
      <c r="L2063" s="57" t="str">
        <f t="shared" si="599"/>
        <v>0.00075-0.313277758152901i</v>
      </c>
      <c r="M2063" s="57" t="str">
        <f t="shared" si="600"/>
        <v>0.00075-0.0493609913056041i</v>
      </c>
      <c r="N2063" s="57">
        <f t="shared" si="601"/>
        <v>113.0445094191524</v>
      </c>
      <c r="O2063" s="57">
        <f t="shared" si="602"/>
        <v>18.900922606433472</v>
      </c>
      <c r="P2063" s="371">
        <f t="shared" si="603"/>
        <v>18.900922606433472</v>
      </c>
      <c r="Q2063" s="371">
        <f t="shared" si="604"/>
        <v>-66.955490580847595</v>
      </c>
      <c r="R2063" s="12">
        <f t="shared" si="605"/>
        <v>113.0445094191524</v>
      </c>
      <c r="S2063" s="57">
        <f t="shared" si="606"/>
        <v>2.1167975668817518</v>
      </c>
      <c r="T2063" s="12">
        <f t="shared" si="589"/>
        <v>18.900922606433472</v>
      </c>
    </row>
    <row r="2064" spans="1:20" x14ac:dyDescent="0.3">
      <c r="A2064" s="57">
        <f t="shared" si="590"/>
        <v>13350.77224971284</v>
      </c>
      <c r="B2064" s="12">
        <f t="shared" si="607"/>
        <v>2124.8413976359025</v>
      </c>
      <c r="C2064" s="57" t="str">
        <f t="shared" si="591"/>
        <v>3.44806650753118-8.08267444626146i</v>
      </c>
      <c r="D2064" s="57" t="str">
        <f t="shared" si="592"/>
        <v>3.47071492348289-5.01374126540546i</v>
      </c>
      <c r="E2064" s="57" t="str">
        <f t="shared" si="593"/>
        <v>162.548716113103+1.28671580749342i</v>
      </c>
      <c r="F2064" s="57" t="str">
        <f t="shared" si="594"/>
        <v>3.07951761064615-93.7350783305962i</v>
      </c>
      <c r="G2064" s="57" t="str">
        <f t="shared" si="595"/>
        <v>0.999979877469687-0.00448576920906023i</v>
      </c>
      <c r="H2064" s="57" t="str">
        <f t="shared" si="596"/>
        <v>574.782301043151-33.1503354933743i</v>
      </c>
      <c r="I2064" s="57" t="str">
        <f t="shared" si="597"/>
        <v>-9.0541698517505-365.46719630617i</v>
      </c>
      <c r="K2064" s="57" t="str">
        <f t="shared" si="598"/>
        <v>0.00867010577264815-0.00184969109097015i</v>
      </c>
      <c r="L2064" s="57" t="str">
        <f t="shared" si="599"/>
        <v>0.00075-0.312091809277646i</v>
      </c>
      <c r="M2064" s="57" t="str">
        <f t="shared" si="600"/>
        <v>0.00075-0.0491741296130744i</v>
      </c>
      <c r="N2064" s="57">
        <f t="shared" si="601"/>
        <v>113.10308086865243</v>
      </c>
      <c r="O2064" s="57">
        <f t="shared" si="602"/>
        <v>18.877229855523495</v>
      </c>
      <c r="P2064" s="371">
        <f t="shared" si="603"/>
        <v>18.877229855523495</v>
      </c>
      <c r="Q2064" s="371">
        <f t="shared" si="604"/>
        <v>-66.896919131347573</v>
      </c>
      <c r="R2064" s="12">
        <f t="shared" si="605"/>
        <v>113.10308086865243</v>
      </c>
      <c r="S2064" s="57">
        <f t="shared" si="606"/>
        <v>2.1248413976359024</v>
      </c>
      <c r="T2064" s="12">
        <f t="shared" si="589"/>
        <v>18.877229855523495</v>
      </c>
    </row>
    <row r="2065" spans="1:20" x14ac:dyDescent="0.3">
      <c r="A2065" s="57">
        <f t="shared" si="590"/>
        <v>13401.505184261749</v>
      </c>
      <c r="B2065" s="12">
        <f t="shared" si="607"/>
        <v>2132.915794946919</v>
      </c>
      <c r="C2065" s="57" t="str">
        <f t="shared" si="591"/>
        <v>3.44692754140888-8.0571792892093i</v>
      </c>
      <c r="D2065" s="57" t="str">
        <f t="shared" si="592"/>
        <v>3.47071402188918-4.99491494564691i</v>
      </c>
      <c r="E2065" s="57" t="str">
        <f t="shared" si="593"/>
        <v>162.54935833074+1.29173911579951i</v>
      </c>
      <c r="F2065" s="57" t="str">
        <f t="shared" si="594"/>
        <v>3.07951713879699-93.3803382312159i</v>
      </c>
      <c r="G2065" s="57" t="str">
        <f t="shared" si="595"/>
        <v>0.999979724250994-0.00450281444212533i</v>
      </c>
      <c r="H2065" s="57" t="str">
        <f t="shared" si="596"/>
        <v>574.963059518862-33.344618954934i</v>
      </c>
      <c r="I2065" s="57" t="str">
        <f t="shared" si="597"/>
        <v>-9.09361562721991-364.205034554744i</v>
      </c>
      <c r="K2065" s="57" t="str">
        <f t="shared" si="598"/>
        <v>0.00866706052696345-0.00185602421935183i</v>
      </c>
      <c r="L2065" s="57" t="str">
        <f t="shared" si="599"/>
        <v>0.00075-0.310910349947844i</v>
      </c>
      <c r="M2065" s="57" t="str">
        <f t="shared" si="600"/>
        <v>0.00075-0.0489879753069082i</v>
      </c>
      <c r="N2065" s="57">
        <f t="shared" si="601"/>
        <v>113.16163722329327</v>
      </c>
      <c r="O2065" s="57">
        <f t="shared" si="602"/>
        <v>18.853580961207644</v>
      </c>
      <c r="P2065" s="371">
        <f t="shared" si="603"/>
        <v>18.853580961207644</v>
      </c>
      <c r="Q2065" s="371">
        <f t="shared" si="604"/>
        <v>-66.838362776706731</v>
      </c>
      <c r="R2065" s="12">
        <f t="shared" si="605"/>
        <v>113.16163722329327</v>
      </c>
      <c r="S2065" s="57">
        <f t="shared" si="606"/>
        <v>2.1329157949469191</v>
      </c>
      <c r="T2065" s="12">
        <f t="shared" si="589"/>
        <v>18.853580961207644</v>
      </c>
    </row>
    <row r="2066" spans="1:20" x14ac:dyDescent="0.3">
      <c r="A2066" s="57">
        <f t="shared" si="590"/>
        <v>13452.430903961942</v>
      </c>
      <c r="B2066" s="12">
        <f t="shared" si="607"/>
        <v>2141.0208749677172</v>
      </c>
      <c r="C2066" s="57" t="str">
        <f t="shared" si="591"/>
        <v>3.44578078557968-8.0317962390897i</v>
      </c>
      <c r="D2066" s="57" t="str">
        <f t="shared" si="592"/>
        <v>3.47071311343082-4.97616047933625i</v>
      </c>
      <c r="E2066" s="57" t="str">
        <f t="shared" si="593"/>
        <v>162.550006008317+1.29678290956007i</v>
      </c>
      <c r="F2066" s="57" t="str">
        <f t="shared" si="594"/>
        <v>3.07951666335511-93.0269414393186i</v>
      </c>
      <c r="G2066" s="57" t="str">
        <f t="shared" si="595"/>
        <v>0.999979569865674-0.00451992443918116i</v>
      </c>
      <c r="H2066" s="57" t="str">
        <f t="shared" si="596"/>
        <v>575.14505757387-33.5404485918905i</v>
      </c>
      <c r="I2066" s="57" t="str">
        <f t="shared" si="597"/>
        <v>-9.13338119838455-362.948048348706i</v>
      </c>
      <c r="K2066" s="57" t="str">
        <f t="shared" si="598"/>
        <v>0.00866399440168068-0.00186237398182552i</v>
      </c>
      <c r="L2066" s="57" t="str">
        <f t="shared" si="599"/>
        <v>0.00075-0.309733363167806i</v>
      </c>
      <c r="M2066" s="57" t="str">
        <f t="shared" si="600"/>
        <v>0.00075-0.0488025257092133i</v>
      </c>
      <c r="N2066" s="57">
        <f t="shared" si="601"/>
        <v>113.22017698457498</v>
      </c>
      <c r="O2066" s="57">
        <f t="shared" si="602"/>
        <v>18.829975988676484</v>
      </c>
      <c r="P2066" s="371">
        <f t="shared" si="603"/>
        <v>18.829975988676484</v>
      </c>
      <c r="Q2066" s="371">
        <f t="shared" si="604"/>
        <v>-66.779823015425023</v>
      </c>
      <c r="R2066" s="12">
        <f t="shared" si="605"/>
        <v>113.22017698457498</v>
      </c>
      <c r="S2066" s="57">
        <f t="shared" si="606"/>
        <v>2.1410208749677171</v>
      </c>
      <c r="T2066" s="12">
        <f t="shared" si="589"/>
        <v>18.829975988676484</v>
      </c>
    </row>
    <row r="2067" spans="1:20" x14ac:dyDescent="0.3">
      <c r="A2067" s="57">
        <f t="shared" si="590"/>
        <v>13503.550141396998</v>
      </c>
      <c r="B2067" s="12">
        <f t="shared" si="607"/>
        <v>2149.1567542925945</v>
      </c>
      <c r="C2067" s="57" t="str">
        <f t="shared" si="591"/>
        <v>3.44462619318437-8.00652489175673i</v>
      </c>
      <c r="D2067" s="57" t="str">
        <f t="shared" si="592"/>
        <v>3.47071219805552-4.95747759668328i</v>
      </c>
      <c r="E2067" s="57" t="str">
        <f t="shared" si="593"/>
        <v>162.55065919544+1.30184728019612i</v>
      </c>
      <c r="F2067" s="57" t="str">
        <f t="shared" si="594"/>
        <v>3.07951618429315-92.6748828711723i</v>
      </c>
      <c r="G2067" s="57" t="str">
        <f t="shared" si="595"/>
        <v>0.999979414304844-0.00453709944624057i</v>
      </c>
      <c r="H2067" s="57" t="str">
        <f t="shared" si="596"/>
        <v>575.32830219925-33.7378399599942i</v>
      </c>
      <c r="I2067" s="57" t="str">
        <f t="shared" si="597"/>
        <v>-9.17346926357036-361.6962186645i</v>
      </c>
      <c r="K2067" s="57" t="str">
        <f t="shared" si="598"/>
        <v>0.0086609072704456-0.00186874036607917i</v>
      </c>
      <c r="L2067" s="57" t="str">
        <f t="shared" si="599"/>
        <v>0.00075-0.308560832006183i</v>
      </c>
      <c r="M2067" s="57" t="str">
        <f t="shared" si="600"/>
        <v>0.00075-0.0486177781522347i</v>
      </c>
      <c r="N2067" s="57">
        <f t="shared" si="601"/>
        <v>113.27869864641573</v>
      </c>
      <c r="O2067" s="57">
        <f t="shared" si="602"/>
        <v>18.806415001616632</v>
      </c>
      <c r="P2067" s="371">
        <f t="shared" si="603"/>
        <v>18.806415001616632</v>
      </c>
      <c r="Q2067" s="371">
        <f t="shared" si="604"/>
        <v>-66.721301353584266</v>
      </c>
      <c r="R2067" s="12">
        <f t="shared" si="605"/>
        <v>113.27869864641573</v>
      </c>
      <c r="S2067" s="57">
        <f t="shared" si="606"/>
        <v>2.1491567542925947</v>
      </c>
      <c r="T2067" s="12">
        <f t="shared" si="589"/>
        <v>18.806415001616632</v>
      </c>
    </row>
    <row r="2068" spans="1:20" x14ac:dyDescent="0.3">
      <c r="A2068" s="57">
        <f t="shared" si="590"/>
        <v>13554.863631934306</v>
      </c>
      <c r="B2068" s="12">
        <f t="shared" si="607"/>
        <v>2157.3235499589064</v>
      </c>
      <c r="C2068" s="57" t="str">
        <f t="shared" si="591"/>
        <v>3.44346371717522-7.98136484430366i</v>
      </c>
      <c r="D2068" s="57" t="str">
        <f t="shared" si="592"/>
        <v>3.47071127571066-4.93886602892754i</v>
      </c>
      <c r="E2068" s="57" t="str">
        <f t="shared" si="593"/>
        <v>162.551317942202+1.30693231958925i</v>
      </c>
      <c r="F2068" s="57" t="str">
        <f t="shared" si="594"/>
        <v>3.07951570158356-92.3241574622966i</v>
      </c>
      <c r="G2068" s="57" t="str">
        <f t="shared" si="595"/>
        <v>0.999979257559555-0.00455433971025018i</v>
      </c>
      <c r="H2068" s="57" t="str">
        <f t="shared" si="596"/>
        <v>575.512800393612-33.9368087912831i</v>
      </c>
      <c r="I2068" s="57" t="str">
        <f t="shared" si="597"/>
        <v>-9.21388254479724-360.449526537813i</v>
      </c>
      <c r="K2068" s="57" t="str">
        <f t="shared" si="598"/>
        <v>0.00865779900638394-0.00187512335905664i</v>
      </c>
      <c r="L2068" s="57" t="str">
        <f t="shared" si="599"/>
        <v>0.00075-0.307392739595719i</v>
      </c>
      <c r="M2068" s="57" t="str">
        <f t="shared" si="600"/>
        <v>0.00075-0.0484337299783172i</v>
      </c>
      <c r="N2068" s="57">
        <f t="shared" si="601"/>
        <v>113.33720069521812</v>
      </c>
      <c r="O2068" s="57">
        <f t="shared" si="602"/>
        <v>18.782898062195862</v>
      </c>
      <c r="P2068" s="371">
        <f t="shared" si="603"/>
        <v>18.782898062195862</v>
      </c>
      <c r="Q2068" s="371">
        <f t="shared" si="604"/>
        <v>-66.662799304781885</v>
      </c>
      <c r="R2068" s="12">
        <f t="shared" si="605"/>
        <v>113.33720069521812</v>
      </c>
      <c r="S2068" s="57">
        <f t="shared" si="606"/>
        <v>2.1573235499589063</v>
      </c>
      <c r="T2068" s="12">
        <f t="shared" si="589"/>
        <v>18.782898062195862</v>
      </c>
    </row>
    <row r="2069" spans="1:20" x14ac:dyDescent="0.3">
      <c r="A2069" s="57">
        <f t="shared" si="590"/>
        <v>13606.372113735659</v>
      </c>
      <c r="B2069" s="12">
        <f t="shared" si="607"/>
        <v>2165.5213794487504</v>
      </c>
      <c r="C2069" s="57" t="str">
        <f t="shared" si="591"/>
        <v>3.4422933103161-7.95631569505343i</v>
      </c>
      <c r="D2069" s="57" t="str">
        <f t="shared" si="592"/>
        <v>3.47071034634313-4.92032550833442i</v>
      </c>
      <c r="E2069" s="57" t="str">
        <f t="shared" si="593"/>
        <v>162.551982299182+1.31203812008416i</v>
      </c>
      <c r="F2069" s="57" t="str">
        <f t="shared" si="594"/>
        <v>3.07951521519854-91.9747601673876i</v>
      </c>
      <c r="G2069" s="57" t="str">
        <f t="shared" si="595"/>
        <v>0.999979099620788-0.00457164547909399i</v>
      </c>
      <c r="H2069" s="57" t="str">
        <f t="shared" si="596"/>
        <v>575.698559162298-34.1373709961749i</v>
      </c>
      <c r="I2069" s="57" t="str">
        <f t="shared" si="597"/>
        <v>-9.25462378799359-359.207953063056i</v>
      </c>
      <c r="K2069" s="57" t="str">
        <f t="shared" si="598"/>
        <v>0.0086546694821025-0.00188152294694953i</v>
      </c>
      <c r="L2069" s="57" t="str">
        <f t="shared" si="599"/>
        <v>0.00075-0.306229069133014i</v>
      </c>
      <c r="M2069" s="57" t="str">
        <f t="shared" si="600"/>
        <v>0.00075-0.0482503785398655i</v>
      </c>
      <c r="N2069" s="57">
        <f t="shared" si="601"/>
        <v>113.39568160993461</v>
      </c>
      <c r="O2069" s="57">
        <f t="shared" si="602"/>
        <v>18.759425231046958</v>
      </c>
      <c r="P2069" s="371">
        <f t="shared" si="603"/>
        <v>18.759425231046958</v>
      </c>
      <c r="Q2069" s="371">
        <f t="shared" si="604"/>
        <v>-66.604318390065387</v>
      </c>
      <c r="R2069" s="12">
        <f t="shared" si="605"/>
        <v>113.39568160993461</v>
      </c>
      <c r="S2069" s="57">
        <f t="shared" si="606"/>
        <v>2.1655213794487502</v>
      </c>
      <c r="T2069" s="12">
        <f t="shared" si="589"/>
        <v>18.759425231046958</v>
      </c>
    </row>
    <row r="2070" spans="1:20" x14ac:dyDescent="0.3">
      <c r="A2070" s="57">
        <f t="shared" si="590"/>
        <v>13658.076327767854</v>
      </c>
      <c r="B2070" s="12">
        <f t="shared" si="607"/>
        <v>2173.7503606906557</v>
      </c>
      <c r="C2070" s="57" t="str">
        <f t="shared" si="591"/>
        <v>3.44111492518388-7.93137704355114i</v>
      </c>
      <c r="D2070" s="57" t="str">
        <f t="shared" si="592"/>
        <v>3.47070940989951-4.90185576819137i</v>
      </c>
      <c r="E2070" s="57" t="str">
        <f t="shared" si="593"/>
        <v>162.552652317459+1.31716477449075i</v>
      </c>
      <c r="F2070" s="57" t="str">
        <f t="shared" si="594"/>
        <v>3.07951472511015-91.6266859602481i</v>
      </c>
      <c r="G2070" s="57" t="str">
        <f t="shared" si="595"/>
        <v>0.999978940479456-0.00458901700159689i</v>
      </c>
      <c r="H2070" s="57" t="str">
        <f t="shared" si="596"/>
        <v>575.885585516488-34.3395426655516i</v>
      </c>
      <c r="I2070" s="57" t="str">
        <f t="shared" si="597"/>
        <v>-9.29569576319454-357.971479392823i</v>
      </c>
      <c r="K2070" s="57" t="str">
        <f t="shared" si="598"/>
        <v>0.00865151856969147-0.0018879391151893i</v>
      </c>
      <c r="L2070" s="57" t="str">
        <f t="shared" si="599"/>
        <v>0.00075-0.305069803878277i</v>
      </c>
      <c r="M2070" s="57" t="str">
        <f t="shared" si="600"/>
        <v>0.00075-0.0480677211993082i</v>
      </c>
      <c r="N2070" s="57">
        <f t="shared" si="601"/>
        <v>113.45413986213693</v>
      </c>
      <c r="O2070" s="57">
        <f t="shared" si="602"/>
        <v>18.735996567253931</v>
      </c>
      <c r="P2070" s="371">
        <f t="shared" si="603"/>
        <v>18.735996567253931</v>
      </c>
      <c r="Q2070" s="371">
        <f t="shared" si="604"/>
        <v>-66.545860137863073</v>
      </c>
      <c r="R2070" s="12">
        <f t="shared" si="605"/>
        <v>113.45413986213693</v>
      </c>
      <c r="S2070" s="57">
        <f t="shared" si="606"/>
        <v>2.1737503606906556</v>
      </c>
      <c r="T2070" s="12">
        <f t="shared" si="589"/>
        <v>18.735996567253931</v>
      </c>
    </row>
    <row r="2071" spans="1:20" x14ac:dyDescent="0.3">
      <c r="A2071" s="57">
        <f t="shared" si="590"/>
        <v>13709.977017813373</v>
      </c>
      <c r="B2071" s="12">
        <f t="shared" si="607"/>
        <v>2182.0106120612804</v>
      </c>
      <c r="C2071" s="57" t="str">
        <f t="shared" si="591"/>
        <v>3.43992851416857-7.90654849055454i</v>
      </c>
      <c r="D2071" s="57" t="str">
        <f t="shared" si="592"/>
        <v>3.47070846632591-4.88345654280401i</v>
      </c>
      <c r="E2071" s="57" t="str">
        <f t="shared" si="593"/>
        <v>162.553328048612+1.32231237608674i</v>
      </c>
      <c r="F2071" s="57" t="str">
        <f t="shared" si="594"/>
        <v>3.07951423129016-91.2799298337135i</v>
      </c>
      <c r="G2071" s="57" t="str">
        <f t="shared" si="595"/>
        <v>0.999978780126403-0.00460645452752823i</v>
      </c>
      <c r="H2071" s="57" t="str">
        <f t="shared" si="596"/>
        <v>576.073886472356-34.5433400728937i</v>
      </c>
      <c r="I2071" s="57" t="str">
        <f t="shared" si="597"/>
        <v>-9.33710126475612-356.740086737372i</v>
      </c>
      <c r="K2071" s="57" t="str">
        <f t="shared" si="598"/>
        <v>0.00864834614072561-0.00189437184843911i</v>
      </c>
      <c r="L2071" s="57" t="str">
        <f t="shared" si="599"/>
        <v>0.00075-0.303914927155087i</v>
      </c>
      <c r="M2071" s="57" t="str">
        <f t="shared" si="600"/>
        <v>0.00075-0.0478857553290579i</v>
      </c>
      <c r="N2071" s="57">
        <f t="shared" si="601"/>
        <v>113.51257391608388</v>
      </c>
      <c r="O2071" s="57">
        <f t="shared" si="602"/>
        <v>18.712612128336016</v>
      </c>
      <c r="P2071" s="371">
        <f t="shared" si="603"/>
        <v>18.712612128336016</v>
      </c>
      <c r="Q2071" s="371">
        <f t="shared" si="604"/>
        <v>-66.48742608391612</v>
      </c>
      <c r="R2071" s="12">
        <f t="shared" si="605"/>
        <v>113.51257391608388</v>
      </c>
      <c r="S2071" s="57">
        <f t="shared" si="606"/>
        <v>2.1820106120612803</v>
      </c>
      <c r="T2071" s="12">
        <f t="shared" si="589"/>
        <v>18.712612128336016</v>
      </c>
    </row>
    <row r="2072" spans="1:20" x14ac:dyDescent="0.3">
      <c r="A2072" s="57">
        <f t="shared" si="590"/>
        <v>13762.074930481063</v>
      </c>
      <c r="B2072" s="12">
        <f t="shared" si="607"/>
        <v>2190.3022523871132</v>
      </c>
      <c r="C2072" s="57" t="str">
        <f t="shared" si="591"/>
        <v>3.43873402947432-7.88182963802555i</v>
      </c>
      <c r="D2072" s="57" t="str">
        <f t="shared" si="592"/>
        <v>3.47070751556804-4.86512756749232i</v>
      </c>
      <c r="E2072" s="57" t="str">
        <f t="shared" si="593"/>
        <v>162.554009544726+1.32748101861982i</v>
      </c>
      <c r="F2072" s="57" t="str">
        <f t="shared" si="594"/>
        <v>3.07951373371017-90.9344867995795i</v>
      </c>
      <c r="G2072" s="57" t="str">
        <f t="shared" si="595"/>
        <v>0.999978618552403-0.00462395830760543i</v>
      </c>
      <c r="H2072" s="57" t="str">
        <f t="shared" si="596"/>
        <v>576.263469050147-34.7487796764287i</v>
      </c>
      <c r="I2072" s="57" t="str">
        <f t="shared" si="597"/>
        <v>-9.37884311156514-355.513756364085i</v>
      </c>
      <c r="K2072" s="57" t="str">
        <f t="shared" si="598"/>
        <v>0.00864515206626629-0.00190082113058563i</v>
      </c>
      <c r="L2072" s="57" t="str">
        <f t="shared" si="599"/>
        <v>0.00075-0.302764422350156i</v>
      </c>
      <c r="M2072" s="57" t="str">
        <f t="shared" si="600"/>
        <v>0.00075-0.0477044783114741i</v>
      </c>
      <c r="N2072" s="57">
        <f t="shared" si="601"/>
        <v>113.5709822287932</v>
      </c>
      <c r="O2072" s="57">
        <f t="shared" si="602"/>
        <v>18.689271970232937</v>
      </c>
      <c r="P2072" s="371">
        <f t="shared" si="603"/>
        <v>18.689271970232937</v>
      </c>
      <c r="Q2072" s="371">
        <f t="shared" si="604"/>
        <v>-66.429017771206802</v>
      </c>
      <c r="R2072" s="12">
        <f t="shared" si="605"/>
        <v>113.5709822287932</v>
      </c>
      <c r="S2072" s="57">
        <f t="shared" si="606"/>
        <v>2.1903022523871134</v>
      </c>
      <c r="T2072" s="12">
        <f t="shared" si="589"/>
        <v>18.689271970232937</v>
      </c>
    </row>
    <row r="2073" spans="1:20" x14ac:dyDescent="0.3">
      <c r="A2073" s="57">
        <f t="shared" si="590"/>
        <v>13814.370815216891</v>
      </c>
      <c r="B2073" s="12">
        <f t="shared" si="607"/>
        <v>2198.6254009461841</v>
      </c>
      <c r="C2073" s="57" t="str">
        <f t="shared" si="591"/>
        <v>3.43753142312026-7.85722008912187i</v>
      </c>
      <c r="D2073" s="57" t="str">
        <f t="shared" si="592"/>
        <v>3.47070655757121-4.84686857858686i</v>
      </c>
      <c r="E2073" s="57" t="str">
        <f t="shared" si="593"/>
        <v>162.5546968584+1.33267079631012i</v>
      </c>
      <c r="F2073" s="57" t="str">
        <f t="shared" si="594"/>
        <v>3.07951323234156-90.5903518885323i</v>
      </c>
      <c r="G2073" s="57" t="str">
        <f t="shared" si="595"/>
        <v>0.999978455748161-0.00464152859349751i</v>
      </c>
      <c r="H2073" s="57" t="str">
        <f t="shared" si="596"/>
        <v>576.454340273246-34.9558781212986i</v>
      </c>
      <c r="I2073" s="57" t="str">
        <f t="shared" si="597"/>
        <v>-9.4209241472479-354.292469596928i</v>
      </c>
      <c r="K2073" s="57" t="str">
        <f t="shared" si="598"/>
        <v>0.00864193621686341-0.00190728694473091i</v>
      </c>
      <c r="L2073" s="57" t="str">
        <f t="shared" si="599"/>
        <v>0.00075-0.301618272913087i</v>
      </c>
      <c r="M2073" s="57" t="str">
        <f t="shared" si="600"/>
        <v>0.00075-0.0475238875388266i</v>
      </c>
      <c r="N2073" s="57">
        <f t="shared" si="601"/>
        <v>113.62936325011314</v>
      </c>
      <c r="O2073" s="57">
        <f t="shared" si="602"/>
        <v>18.665976147290294</v>
      </c>
      <c r="P2073" s="371">
        <f t="shared" si="603"/>
        <v>18.665976147290294</v>
      </c>
      <c r="Q2073" s="371">
        <f t="shared" si="604"/>
        <v>-66.370636749886856</v>
      </c>
      <c r="R2073" s="12">
        <f t="shared" si="605"/>
        <v>113.62936325011314</v>
      </c>
      <c r="S2073" s="57">
        <f t="shared" si="606"/>
        <v>2.1986254009461841</v>
      </c>
      <c r="T2073" s="12">
        <f t="shared" si="589"/>
        <v>18.665976147290294</v>
      </c>
    </row>
    <row r="2074" spans="1:20" x14ac:dyDescent="0.3">
      <c r="A2074" s="57">
        <f t="shared" si="590"/>
        <v>13866.865424314716</v>
      </c>
      <c r="B2074" s="12">
        <f t="shared" si="607"/>
        <v>2206.9801774697798</v>
      </c>
      <c r="C2074" s="57" t="str">
        <f t="shared" si="591"/>
        <v>3.43632064694114-7.83271944818801i</v>
      </c>
      <c r="D2074" s="57" t="str">
        <f t="shared" si="592"/>
        <v>3.47070559228031-4.82867931342495i</v>
      </c>
      <c r="E2074" s="57" t="str">
        <f t="shared" si="593"/>
        <v>162.555390042746+1.33788180385253i</v>
      </c>
      <c r="F2074" s="57" t="str">
        <f t="shared" si="594"/>
        <v>3.07951272715546-90.2475201500748i</v>
      </c>
      <c r="G2074" s="57" t="str">
        <f t="shared" si="595"/>
        <v>0.999978291704309-0.00465916563782872i</v>
      </c>
      <c r="H2074" s="57" t="str">
        <f t="shared" si="596"/>
        <v>576.646507167214-35.1646522417561i</v>
      </c>
      <c r="I2074" s="57" t="str">
        <f t="shared" si="597"/>
        <v>-9.46334724038206-353.076207815901i</v>
      </c>
      <c r="K2074" s="57" t="str">
        <f t="shared" si="598"/>
        <v>0.00863869846255745-0.00191376927318422i</v>
      </c>
      <c r="L2074" s="57" t="str">
        <f t="shared" si="599"/>
        <v>0.00075-0.300476462356133i</v>
      </c>
      <c r="M2074" s="57" t="str">
        <f t="shared" si="600"/>
        <v>0.00075-0.0473439804132562i</v>
      </c>
      <c r="N2074" s="57">
        <f t="shared" si="601"/>
        <v>113.68771542279566</v>
      </c>
      <c r="O2074" s="57">
        <f t="shared" si="602"/>
        <v>18.64272471224433</v>
      </c>
      <c r="P2074" s="371">
        <f t="shared" si="603"/>
        <v>18.64272471224433</v>
      </c>
      <c r="Q2074" s="371">
        <f t="shared" si="604"/>
        <v>-66.312284577204338</v>
      </c>
      <c r="R2074" s="12">
        <f t="shared" si="605"/>
        <v>113.68771542279566</v>
      </c>
      <c r="S2074" s="57">
        <f t="shared" si="606"/>
        <v>2.2069801774697799</v>
      </c>
      <c r="T2074" s="12">
        <f t="shared" si="589"/>
        <v>18.64272471224433</v>
      </c>
    </row>
    <row r="2075" spans="1:20" x14ac:dyDescent="0.3">
      <c r="A2075" s="57">
        <f t="shared" si="590"/>
        <v>13919.559512927113</v>
      </c>
      <c r="B2075" s="12">
        <f t="shared" si="607"/>
        <v>2215.3667021441652</v>
      </c>
      <c r="C2075" s="57" t="str">
        <f t="shared" si="591"/>
        <v>3.43510165258828-7.80832732074685i</v>
      </c>
      <c r="D2075" s="57" t="str">
        <f t="shared" si="592"/>
        <v>3.4707046196398-4.81055951034688i</v>
      </c>
      <c r="E2075" s="57" t="str">
        <f t="shared" si="593"/>
        <v>162.556089151402+1.34311413641903i</v>
      </c>
      <c r="F2075" s="57" t="str">
        <f t="shared" si="594"/>
        <v>3.07951221812282-89.905986652457i</v>
      </c>
      <c r="G2075" s="57" t="str">
        <f t="shared" si="595"/>
        <v>0.99997812641141-0.00467686969418221i</v>
      </c>
      <c r="H2075" s="57" t="str">
        <f t="shared" si="596"/>
        <v>576.839976758811-35.3751190633868i</v>
      </c>
      <c r="I2075" s="57" t="str">
        <f t="shared" si="597"/>
        <v>-9.50611528471079-351.864952456498i</v>
      </c>
      <c r="K2075" s="57" t="str">
        <f t="shared" si="598"/>
        <v>0.00863543867288136-0.00192026809745371i</v>
      </c>
      <c r="L2075" s="57" t="str">
        <f t="shared" si="599"/>
        <v>0.00075-0.299338974253968i</v>
      </c>
      <c r="M2075" s="57" t="str">
        <f t="shared" si="600"/>
        <v>0.00075-0.0471647543467386i</v>
      </c>
      <c r="N2075" s="57">
        <f t="shared" si="601"/>
        <v>113.74603718257124</v>
      </c>
      <c r="O2075" s="57">
        <f t="shared" si="602"/>
        <v>18.619517716207451</v>
      </c>
      <c r="P2075" s="371">
        <f t="shared" si="603"/>
        <v>18.619517716207451</v>
      </c>
      <c r="Q2075" s="371">
        <f t="shared" si="604"/>
        <v>-66.253962817428757</v>
      </c>
      <c r="R2075" s="12">
        <f t="shared" si="605"/>
        <v>113.74603718257124</v>
      </c>
      <c r="S2075" s="57">
        <f t="shared" si="606"/>
        <v>2.215366702144165</v>
      </c>
      <c r="T2075" s="12">
        <f t="shared" si="589"/>
        <v>18.619517716207451</v>
      </c>
    </row>
    <row r="2076" spans="1:20" x14ac:dyDescent="0.3">
      <c r="A2076" s="57">
        <f t="shared" si="590"/>
        <v>13972.453839076235</v>
      </c>
      <c r="B2076" s="12">
        <f t="shared" si="607"/>
        <v>2223.7850956123129</v>
      </c>
      <c r="C2076" s="57" t="str">
        <f t="shared" si="591"/>
        <v>3.4338743915304-7.78404331349077i</v>
      </c>
      <c r="D2076" s="57" t="str">
        <f t="shared" si="592"/>
        <v>3.47070363959373-4.79250890869219i</v>
      </c>
      <c r="E2076" s="57" t="str">
        <f t="shared" si="593"/>
        <v>162.556794238531+1.34836788966111i</v>
      </c>
      <c r="F2076" s="57" t="str">
        <f t="shared" si="594"/>
        <v>3.07951170521437-89.5657464826048i</v>
      </c>
      <c r="G2076" s="57" t="str">
        <f t="shared" si="595"/>
        <v>0.999977959859953-0.00469464101710358i</v>
      </c>
      <c r="H2076" s="57" t="str">
        <f t="shared" si="596"/>
        <v>577.034756074984-35.5872958053607i</v>
      </c>
      <c r="I2076" s="57" t="str">
        <f t="shared" si="597"/>
        <v>-9.54923119936114-350.658685009159i</v>
      </c>
      <c r="K2076" s="57" t="str">
        <f t="shared" si="598"/>
        <v>0.00863215671686273-0.00192678339823807i</v>
      </c>
      <c r="L2076" s="57" t="str">
        <f t="shared" si="599"/>
        <v>0.00075-0.298205792243443i</v>
      </c>
      <c r="M2076" s="57" t="str">
        <f t="shared" si="600"/>
        <v>0.00075-0.0469862067610468i</v>
      </c>
      <c r="N2076" s="57">
        <f t="shared" si="601"/>
        <v>113.80432695822535</v>
      </c>
      <c r="O2076" s="57">
        <f t="shared" si="602"/>
        <v>18.596355208653264</v>
      </c>
      <c r="P2076" s="371">
        <f t="shared" si="603"/>
        <v>18.596355208653264</v>
      </c>
      <c r="Q2076" s="371">
        <f t="shared" si="604"/>
        <v>-66.195673041774654</v>
      </c>
      <c r="R2076" s="12">
        <f t="shared" si="605"/>
        <v>113.80432695822535</v>
      </c>
      <c r="S2076" s="57">
        <f t="shared" si="606"/>
        <v>2.2237850956123131</v>
      </c>
      <c r="T2076" s="12">
        <f t="shared" si="589"/>
        <v>18.596355208653264</v>
      </c>
    </row>
    <row r="2077" spans="1:20" x14ac:dyDescent="0.3">
      <c r="A2077" s="57">
        <f t="shared" si="590"/>
        <v>14025.549163664724</v>
      </c>
      <c r="B2077" s="12">
        <f t="shared" si="607"/>
        <v>2232.2354789756396</v>
      </c>
      <c r="C2077" s="57" t="str">
        <f t="shared" si="591"/>
        <v>3.43263881505455-7.75986703427343i</v>
      </c>
      <c r="D2077" s="57" t="str">
        <f t="shared" si="592"/>
        <v>3.47070265208571-4.77452724879587i</v>
      </c>
      <c r="E2077" s="57" t="str">
        <f t="shared" si="593"/>
        <v>162.557505358832+1.35364315971219i</v>
      </c>
      <c r="F2077" s="57" t="str">
        <f t="shared" si="594"/>
        <v>3.07951118840057-89.2267947460482i</v>
      </c>
      <c r="G2077" s="57" t="str">
        <f t="shared" si="595"/>
        <v>0.999977792040356-0.00471247986210453i</v>
      </c>
      <c r="H2077" s="57" t="str">
        <f t="shared" si="596"/>
        <v>577.230852141808-35.8011998826893i</v>
      </c>
      <c r="I2077" s="57" t="str">
        <f t="shared" si="597"/>
        <v>-9.59269792905208-349.457387018694i</v>
      </c>
      <c r="K2077" s="57" t="str">
        <f t="shared" si="598"/>
        <v>0.00862885246302618-0.00193331515541832i</v>
      </c>
      <c r="L2077" s="57" t="str">
        <f t="shared" si="599"/>
        <v>0.00075-0.297076900023355i</v>
      </c>
      <c r="M2077" s="57" t="str">
        <f t="shared" si="600"/>
        <v>0.00075-0.0468083350877134i</v>
      </c>
      <c r="N2077" s="57">
        <f t="shared" si="601"/>
        <v>113.86258317167476</v>
      </c>
      <c r="O2077" s="57">
        <f t="shared" si="602"/>
        <v>18.573237237402385</v>
      </c>
      <c r="P2077" s="371">
        <f t="shared" si="603"/>
        <v>18.573237237402385</v>
      </c>
      <c r="Q2077" s="371">
        <f t="shared" si="604"/>
        <v>-66.137416828325243</v>
      </c>
      <c r="R2077" s="12">
        <f t="shared" si="605"/>
        <v>113.86258317167476</v>
      </c>
      <c r="S2077" s="57">
        <f t="shared" si="606"/>
        <v>2.2322354789756398</v>
      </c>
      <c r="T2077" s="12">
        <f t="shared" si="589"/>
        <v>18.573237237402385</v>
      </c>
    </row>
    <row r="2078" spans="1:20" x14ac:dyDescent="0.3">
      <c r="A2078" s="57">
        <f t="shared" si="590"/>
        <v>14078.846250486651</v>
      </c>
      <c r="B2078" s="12">
        <f t="shared" si="607"/>
        <v>2240.7179737957472</v>
      </c>
      <c r="C2078" s="57" t="str">
        <f t="shared" si="591"/>
        <v>3.43139487426702-7.73579809210054i</v>
      </c>
      <c r="D2078" s="57" t="str">
        <f t="shared" si="592"/>
        <v>3.47070165705893-4.75661427198465i</v>
      </c>
      <c r="E2078" s="57" t="str">
        <f t="shared" si="593"/>
        <v>162.558222567541+1.35894004318983i</v>
      </c>
      <c r="F2078" s="57" t="str">
        <f t="shared" si="594"/>
        <v>3.07951066765167-88.8891265668521i</v>
      </c>
      <c r="G2078" s="57" t="str">
        <f t="shared" si="595"/>
        <v>0.999977622942964-0.00473038648566661i</v>
      </c>
      <c r="H2078" s="57" t="str">
        <f t="shared" si="596"/>
        <v>577.428271983444-36.0168489085431i</v>
      </c>
      <c r="I2078" s="57" t="str">
        <f t="shared" si="597"/>
        <v>-9.63651844432422-348.26104008375i</v>
      </c>
      <c r="K2078" s="57" t="str">
        <f t="shared" si="598"/>
        <v>0.00862552577939531-0.00193986334804918i</v>
      </c>
      <c r="L2078" s="57" t="str">
        <f t="shared" si="599"/>
        <v>0.00075-0.295952281354208i</v>
      </c>
      <c r="M2078" s="57" t="str">
        <f t="shared" si="600"/>
        <v>0.00075-0.0466311367679949i</v>
      </c>
      <c r="N2078" s="57">
        <f t="shared" si="601"/>
        <v>113.92080423804789</v>
      </c>
      <c r="O2078" s="57">
        <f t="shared" si="602"/>
        <v>18.550163848607355</v>
      </c>
      <c r="P2078" s="371">
        <f t="shared" si="603"/>
        <v>18.550163848607355</v>
      </c>
      <c r="Q2078" s="371">
        <f t="shared" si="604"/>
        <v>-66.079195761952107</v>
      </c>
      <c r="R2078" s="12">
        <f t="shared" si="605"/>
        <v>113.92080423804789</v>
      </c>
      <c r="S2078" s="57">
        <f t="shared" si="606"/>
        <v>2.2407179737957472</v>
      </c>
      <c r="T2078" s="12">
        <f t="shared" si="589"/>
        <v>18.550163848607355</v>
      </c>
    </row>
    <row r="2079" spans="1:20" x14ac:dyDescent="0.3">
      <c r="A2079" s="57">
        <f t="shared" si="590"/>
        <v>14132.345866238502</v>
      </c>
      <c r="B2079" s="12">
        <f t="shared" si="607"/>
        <v>2249.2327020961711</v>
      </c>
      <c r="C2079" s="57" t="str">
        <f t="shared" si="591"/>
        <v>3.43014252009434-7.71183609712198i</v>
      </c>
      <c r="D2079" s="57" t="str">
        <f t="shared" si="592"/>
        <v>3.47070065445617-4.73876972057335i</v>
      </c>
      <c r="E2079" s="57" t="str">
        <f t="shared" si="593"/>
        <v>162.55894592044+1.36425863719829i</v>
      </c>
      <c r="F2079" s="57" t="str">
        <f t="shared" si="594"/>
        <v>3.07951014293777-88.5527370875472i</v>
      </c>
      <c r="G2079" s="57" t="str">
        <f t="shared" si="595"/>
        <v>0.999977452558047-0.00474836114524479i</v>
      </c>
      <c r="H2079" s="57" t="str">
        <f t="shared" si="596"/>
        <v>577.627022621003-36.2342606965493i</v>
      </c>
      <c r="I2079" s="57" t="str">
        <f t="shared" si="597"/>
        <v>-9.6806957417448-347.069625856226i</v>
      </c>
      <c r="K2079" s="57" t="str">
        <f t="shared" si="598"/>
        <v>0.0086221765334955-0.0019464279543509i</v>
      </c>
      <c r="L2079" s="57" t="str">
        <f t="shared" si="599"/>
        <v>0.00075-0.294831920057988i</v>
      </c>
      <c r="M2079" s="57" t="str">
        <f t="shared" si="600"/>
        <v>0.00075-0.0464546092528342i</v>
      </c>
      <c r="N2079" s="57">
        <f t="shared" si="601"/>
        <v>113.978988565763</v>
      </c>
      <c r="O2079" s="57">
        <f t="shared" si="602"/>
        <v>18.527135086738873</v>
      </c>
      <c r="P2079" s="371">
        <f t="shared" si="603"/>
        <v>18.527135086738873</v>
      </c>
      <c r="Q2079" s="371">
        <f t="shared" si="604"/>
        <v>-66.021011434236996</v>
      </c>
      <c r="R2079" s="12">
        <f t="shared" si="605"/>
        <v>113.978988565763</v>
      </c>
      <c r="S2079" s="57">
        <f t="shared" si="606"/>
        <v>2.2492327020961711</v>
      </c>
      <c r="T2079" s="12">
        <f t="shared" si="589"/>
        <v>18.527135086738873</v>
      </c>
    </row>
    <row r="2080" spans="1:20" x14ac:dyDescent="0.3">
      <c r="A2080" s="57">
        <f t="shared" si="590"/>
        <v>14186.048780530209</v>
      </c>
      <c r="B2080" s="12">
        <f t="shared" si="607"/>
        <v>2257.7797863641367</v>
      </c>
      <c r="C2080" s="57" t="str">
        <f t="shared" si="591"/>
        <v>3.42888170328418-7.68798066062241i</v>
      </c>
      <c r="D2080" s="57" t="str">
        <f t="shared" si="592"/>
        <v>3.47069964421974-4.72099333786099i</v>
      </c>
      <c r="E2080" s="57" t="str">
        <f t="shared" si="593"/>
        <v>162.559675473858+1.36959903933074i</v>
      </c>
      <c r="F2080" s="57" t="str">
        <f t="shared" si="594"/>
        <v>3.07950961422864-88.2176214690564i</v>
      </c>
      <c r="G2080" s="57" t="str">
        <f t="shared" si="595"/>
        <v>0.999977280875804-0.00476640409927117i</v>
      </c>
      <c r="H2080" s="57" t="str">
        <f t="shared" si="596"/>
        <v>577.827111071441-36.4534532631529i</v>
      </c>
      <c r="I2080" s="57" t="str">
        <f t="shared" si="597"/>
        <v>-9.72523284413521-345.883126040704i</v>
      </c>
      <c r="K2080" s="57" t="str">
        <f t="shared" si="598"/>
        <v>0.00861880459235611-0.00195300895170061i</v>
      </c>
      <c r="L2080" s="57" t="str">
        <f t="shared" si="599"/>
        <v>0.00075-0.29371580001792i</v>
      </c>
      <c r="M2080" s="57" t="str">
        <f t="shared" si="600"/>
        <v>0.00075-0.0462787500028235i</v>
      </c>
      <c r="N2080" s="57">
        <f t="shared" si="601"/>
        <v>114.03713455661109</v>
      </c>
      <c r="O2080" s="57">
        <f t="shared" si="602"/>
        <v>18.504150994570715</v>
      </c>
      <c r="P2080" s="371">
        <f t="shared" si="603"/>
        <v>18.504150994570715</v>
      </c>
      <c r="Q2080" s="371">
        <f t="shared" si="604"/>
        <v>-65.962865443388907</v>
      </c>
      <c r="R2080" s="12">
        <f t="shared" si="605"/>
        <v>114.03713455661109</v>
      </c>
      <c r="S2080" s="57">
        <f t="shared" si="606"/>
        <v>2.2577797863641367</v>
      </c>
      <c r="T2080" s="12">
        <f t="shared" si="589"/>
        <v>18.504150994570715</v>
      </c>
    </row>
    <row r="2081" spans="1:20" x14ac:dyDescent="0.3">
      <c r="A2081" s="57">
        <f t="shared" si="590"/>
        <v>14239.955765896224</v>
      </c>
      <c r="B2081" s="12">
        <f t="shared" si="607"/>
        <v>2266.3593495523205</v>
      </c>
      <c r="C2081" s="57" t="str">
        <f t="shared" si="591"/>
        <v>3.42761237440645-7.66423139501315i</v>
      </c>
      <c r="D2081" s="57" t="str">
        <f t="shared" si="592"/>
        <v>3.47069862629152-4.70328486812727i</v>
      </c>
      <c r="E2081" s="57" t="str">
        <f t="shared" si="593"/>
        <v>162.560411284684+1.37496134767182i</v>
      </c>
      <c r="F2081" s="57" t="str">
        <f t="shared" si="594"/>
        <v>3.07950908149387-87.8837748906289i</v>
      </c>
      <c r="G2081" s="57" t="str">
        <f t="shared" si="595"/>
        <v>0.999977107886356-0.00478451560715874i</v>
      </c>
      <c r="H2081" s="57" t="str">
        <f t="shared" si="596"/>
        <v>578.028544346396-36.6744448299937i</v>
      </c>
      <c r="I2081" s="57" t="str">
        <f t="shared" si="597"/>
        <v>-9.7701328007947-344.701522393894i</v>
      </c>
      <c r="K2081" s="57" t="str">
        <f t="shared" si="598"/>
        <v>0.0086154098225129-0.00195960631662378i</v>
      </c>
      <c r="L2081" s="57" t="str">
        <f t="shared" si="599"/>
        <v>0.00075-0.292603905178243i</v>
      </c>
      <c r="M2081" s="57" t="str">
        <f t="shared" si="600"/>
        <v>0.00075-0.0461035564881685i</v>
      </c>
      <c r="N2081" s="57">
        <f t="shared" si="601"/>
        <v>114.09524060583772</v>
      </c>
      <c r="O2081" s="57">
        <f t="shared" si="602"/>
        <v>18.481211613165922</v>
      </c>
      <c r="P2081" s="371">
        <f t="shared" si="603"/>
        <v>18.481211613165922</v>
      </c>
      <c r="Q2081" s="371">
        <f t="shared" si="604"/>
        <v>-65.904759394162284</v>
      </c>
      <c r="R2081" s="12">
        <f t="shared" si="605"/>
        <v>114.09524060583772</v>
      </c>
      <c r="S2081" s="57">
        <f t="shared" si="606"/>
        <v>2.2663593495523204</v>
      </c>
      <c r="T2081" s="12">
        <f t="shared" si="589"/>
        <v>18.481211613165922</v>
      </c>
    </row>
    <row r="2082" spans="1:20" x14ac:dyDescent="0.3">
      <c r="A2082" s="57">
        <f t="shared" si="590"/>
        <v>14294.067597806632</v>
      </c>
      <c r="B2082" s="12">
        <f t="shared" si="607"/>
        <v>2274.9715150806196</v>
      </c>
      <c r="C2082" s="57" t="str">
        <f t="shared" si="591"/>
        <v>3.42633448385436-7.64058791382353i</v>
      </c>
      <c r="D2082" s="57" t="str">
        <f t="shared" si="592"/>
        <v>3.47069760061295-4.6856440566288i</v>
      </c>
      <c r="E2082" s="57" t="str">
        <f t="shared" si="593"/>
        <v>162.561153410365+1.38034566079987i</v>
      </c>
      <c r="F2082" s="57" t="str">
        <f t="shared" si="594"/>
        <v>3.07950854470281-87.551192549769i</v>
      </c>
      <c r="G2082" s="57" t="str">
        <f t="shared" si="595"/>
        <v>0.999976933579751-0.00480269592930502i</v>
      </c>
      <c r="H2082" s="57" t="str">
        <f t="shared" si="596"/>
        <v>578.23132945097-36.897253826285i</v>
      </c>
      <c r="I2082" s="57" t="str">
        <f t="shared" si="597"/>
        <v>-9.81539868771074-343.524796724024i</v>
      </c>
      <c r="K2082" s="57" t="str">
        <f t="shared" si="598"/>
        <v>0.00861199209001112-0.00196622002478587i</v>
      </c>
      <c r="L2082" s="57" t="str">
        <f t="shared" si="599"/>
        <v>0.00075-0.291496219543975i</v>
      </c>
      <c r="M2082" s="57" t="str">
        <f t="shared" si="600"/>
        <v>0.00075-0.0459290261886515i</v>
      </c>
      <c r="N2082" s="57">
        <f t="shared" si="601"/>
        <v>114.15330510222722</v>
      </c>
      <c r="O2082" s="57">
        <f t="shared" si="602"/>
        <v>18.458316981862609</v>
      </c>
      <c r="P2082" s="371">
        <f t="shared" si="603"/>
        <v>18.458316981862609</v>
      </c>
      <c r="Q2082" s="371">
        <f t="shared" si="604"/>
        <v>-65.846694897772778</v>
      </c>
      <c r="R2082" s="12">
        <f t="shared" si="605"/>
        <v>114.15330510222722</v>
      </c>
      <c r="S2082" s="57">
        <f t="shared" si="606"/>
        <v>2.2749715150806198</v>
      </c>
      <c r="T2082" s="12">
        <f t="shared" si="589"/>
        <v>18.458316981862609</v>
      </c>
    </row>
    <row r="2083" spans="1:20" x14ac:dyDescent="0.3">
      <c r="A2083" s="57">
        <f t="shared" si="590"/>
        <v>14348.385054678298</v>
      </c>
      <c r="B2083" s="12">
        <f t="shared" si="607"/>
        <v>2283.6164068379262</v>
      </c>
      <c r="C2083" s="57" t="str">
        <f t="shared" si="591"/>
        <v>3.42504798184551-7.6170498316922i</v>
      </c>
      <c r="D2083" s="57" t="str">
        <f t="shared" si="592"/>
        <v>3.47069656712501-4.66807064959549i</v>
      </c>
      <c r="E2083" s="57" t="str">
        <f t="shared" si="593"/>
        <v>162.561901908918+1.38575207778941i</v>
      </c>
      <c r="F2083" s="57" t="str">
        <f t="shared" si="594"/>
        <v>3.07950800382457-87.2198696621675i</v>
      </c>
      <c r="G2083" s="57" t="str">
        <f t="shared" si="595"/>
        <v>0.99997675794596-0.00482094532709579i</v>
      </c>
      <c r="H2083" s="57" t="str">
        <f t="shared" si="596"/>
        <v>578.435473382528-37.1218988912621i</v>
      </c>
      <c r="I2083" s="57" t="str">
        <f t="shared" si="597"/>
        <v>-9.86103360779589-342.352930890283i</v>
      </c>
      <c r="K2083" s="57" t="str">
        <f t="shared" si="598"/>
        <v>0.00860855126040783-0.00197285005098345i</v>
      </c>
      <c r="L2083" s="57" t="str">
        <f t="shared" si="599"/>
        <v>0.00075-0.290392727180689i</v>
      </c>
      <c r="M2083" s="57" t="str">
        <f t="shared" si="600"/>
        <v>0.00075-0.0457551565935959i</v>
      </c>
      <c r="N2083" s="57">
        <f t="shared" si="601"/>
        <v>114.21132642818813</v>
      </c>
      <c r="O2083" s="57">
        <f t="shared" si="602"/>
        <v>18.435467138259789</v>
      </c>
      <c r="P2083" s="371">
        <f t="shared" si="603"/>
        <v>18.435467138259789</v>
      </c>
      <c r="Q2083" s="371">
        <f t="shared" si="604"/>
        <v>-65.78867357181187</v>
      </c>
      <c r="R2083" s="12">
        <f t="shared" si="605"/>
        <v>114.21132642818813</v>
      </c>
      <c r="S2083" s="57">
        <f t="shared" si="606"/>
        <v>2.2836164068379263</v>
      </c>
      <c r="T2083" s="12">
        <f t="shared" si="589"/>
        <v>18.435467138259789</v>
      </c>
    </row>
    <row r="2084" spans="1:20" x14ac:dyDescent="0.3">
      <c r="A2084" s="57">
        <f t="shared" si="590"/>
        <v>14402.908917886078</v>
      </c>
      <c r="B2084" s="12">
        <f t="shared" si="607"/>
        <v>2292.2941491839106</v>
      </c>
      <c r="C2084" s="57" t="str">
        <f t="shared" si="591"/>
        <v>3.42375281842298-7.59361676435843i</v>
      </c>
      <c r="D2084" s="57" t="str">
        <f t="shared" si="592"/>
        <v>3.47069552576827-4.65056439422685i</v>
      </c>
      <c r="E2084" s="57" t="str">
        <f t="shared" si="593"/>
        <v>162.562656838932+1.39118069821345i</v>
      </c>
      <c r="F2084" s="57" t="str">
        <f t="shared" si="594"/>
        <v>3.07950745882803-86.8898014616333i</v>
      </c>
      <c r="G2084" s="57" t="str">
        <f t="shared" si="595"/>
        <v>0.999976580974879-0.0048392640629089i</v>
      </c>
      <c r="H2084" s="57" t="str">
        <f t="shared" si="596"/>
        <v>578.640983129433-37.3483988766212i</v>
      </c>
      <c r="I2084" s="57" t="str">
        <f t="shared" si="597"/>
        <v>-9.90704069110487-341.185906802226i</v>
      </c>
      <c r="K2084" s="57" t="str">
        <f t="shared" si="598"/>
        <v>0.00860508719877473-0.00197949636913574i</v>
      </c>
      <c r="L2084" s="57" t="str">
        <f t="shared" si="599"/>
        <v>0.00075-0.289293412214274i</v>
      </c>
      <c r="M2084" s="57" t="str">
        <f t="shared" si="600"/>
        <v>0.00075-0.0455819452018289i</v>
      </c>
      <c r="N2084" s="57">
        <f t="shared" si="601"/>
        <v>114.26930295984015</v>
      </c>
      <c r="O2084" s="57">
        <f t="shared" si="602"/>
        <v>18.41266211820329</v>
      </c>
      <c r="P2084" s="371">
        <f t="shared" si="603"/>
        <v>18.41266211820329</v>
      </c>
      <c r="Q2084" s="371">
        <f t="shared" si="604"/>
        <v>-65.730697040159853</v>
      </c>
      <c r="R2084" s="12">
        <f t="shared" si="605"/>
        <v>114.26930295984015</v>
      </c>
      <c r="S2084" s="57">
        <f t="shared" si="606"/>
        <v>2.2922941491839106</v>
      </c>
      <c r="T2084" s="12">
        <f t="shared" si="589"/>
        <v>18.41266211820329</v>
      </c>
    </row>
    <row r="2085" spans="1:20" x14ac:dyDescent="0.3">
      <c r="A2085" s="57">
        <f t="shared" si="590"/>
        <v>14457.639971774046</v>
      </c>
      <c r="B2085" s="12">
        <f t="shared" si="607"/>
        <v>2301.0048669508096</v>
      </c>
      <c r="C2085" s="57" t="str">
        <f t="shared" si="591"/>
        <v>3.42244894345652-7.57028832865386i</v>
      </c>
      <c r="D2085" s="57" t="str">
        <f t="shared" si="592"/>
        <v>3.47069447648283-4.63312503868844i</v>
      </c>
      <c r="E2085" s="57" t="str">
        <f t="shared" si="593"/>
        <v>162.563418259574+1.39663162214592i</v>
      </c>
      <c r="F2085" s="57" t="str">
        <f t="shared" si="594"/>
        <v>3.07950690968188-86.5609832000245i</v>
      </c>
      <c r="G2085" s="57" t="str">
        <f t="shared" si="595"/>
        <v>0.999976402656325-0.00485765240011797i</v>
      </c>
      <c r="H2085" s="57" t="str">
        <f t="shared" si="596"/>
        <v>578.847865669736-37.5767728489947i</v>
      </c>
      <c r="I2085" s="57" t="str">
        <f t="shared" si="597"/>
        <v>-9.95342309505856-340.023706419169i</v>
      </c>
      <c r="K2085" s="57" t="str">
        <f t="shared" si="598"/>
        <v>0.00860159976970138-0.00198615895227591i</v>
      </c>
      <c r="L2085" s="57" t="str">
        <f t="shared" si="599"/>
        <v>0.00075-0.288198258830718i</v>
      </c>
      <c r="M2085" s="57" t="str">
        <f t="shared" si="600"/>
        <v>0.00075-0.0454093895216468i</v>
      </c>
      <c r="N2085" s="57">
        <f t="shared" si="601"/>
        <v>114.32723306710122</v>
      </c>
      <c r="O2085" s="57">
        <f t="shared" si="602"/>
        <v>18.389901955772189</v>
      </c>
      <c r="P2085" s="371">
        <f t="shared" si="603"/>
        <v>18.389901955772189</v>
      </c>
      <c r="Q2085" s="371">
        <f t="shared" si="604"/>
        <v>-65.672766932898782</v>
      </c>
      <c r="R2085" s="12">
        <f t="shared" si="605"/>
        <v>114.32723306710122</v>
      </c>
      <c r="S2085" s="57">
        <f t="shared" si="606"/>
        <v>2.3010048669508096</v>
      </c>
      <c r="T2085" s="12">
        <f t="shared" si="589"/>
        <v>18.389901955772189</v>
      </c>
    </row>
    <row r="2086" spans="1:20" x14ac:dyDescent="0.3">
      <c r="A2086" s="57">
        <f t="shared" si="590"/>
        <v>14512.579003666788</v>
      </c>
      <c r="B2086" s="12">
        <f t="shared" si="607"/>
        <v>2309.7486854452227</v>
      </c>
      <c r="C2086" s="57" t="str">
        <f t="shared" si="591"/>
        <v>3.42113630664372-7.54706414249361i</v>
      </c>
      <c r="D2086" s="57" t="str">
        <f t="shared" si="592"/>
        <v>3.47069341920827-4.61575233210806i</v>
      </c>
      <c r="E2086" s="57" t="str">
        <f t="shared" si="593"/>
        <v>162.564186230601+1.40210495016417i</v>
      </c>
      <c r="F2086" s="57" t="str">
        <f t="shared" si="594"/>
        <v>3.07950635635445-86.2334101471783i</v>
      </c>
      <c r="G2086" s="57" t="str">
        <f t="shared" si="595"/>
        <v>0.99997622298004-0.00487611060309614i</v>
      </c>
      <c r="H2086" s="57" t="str">
        <f t="shared" si="596"/>
        <v>579.05612796987-37.8070400924643i</v>
      </c>
      <c r="I2086" s="57" t="str">
        <f t="shared" si="597"/>
        <v>-10.0001840046753-338.866311749597i</v>
      </c>
      <c r="K2086" s="57" t="str">
        <f t="shared" si="598"/>
        <v>0.00859808883729781-0.00199283777254231i</v>
      </c>
      <c r="L2086" s="57" t="str">
        <f t="shared" si="599"/>
        <v>0.00075-0.287107251275869i</v>
      </c>
      <c r="M2086" s="57" t="str">
        <f t="shared" si="600"/>
        <v>0.00075-0.0452374870707778i</v>
      </c>
      <c r="N2086" s="57">
        <f t="shared" si="601"/>
        <v>114.38511511377757</v>
      </c>
      <c r="O2086" s="57">
        <f t="shared" si="602"/>
        <v>18.367186683264752</v>
      </c>
      <c r="P2086" s="371">
        <f t="shared" si="603"/>
        <v>18.367186683264752</v>
      </c>
      <c r="Q2086" s="371">
        <f t="shared" si="604"/>
        <v>-65.614884886222427</v>
      </c>
      <c r="R2086" s="12">
        <f t="shared" si="605"/>
        <v>114.38511511377757</v>
      </c>
      <c r="S2086" s="57">
        <f t="shared" si="606"/>
        <v>2.3097486854452227</v>
      </c>
      <c r="T2086" s="12">
        <f t="shared" si="589"/>
        <v>18.367186683264752</v>
      </c>
    </row>
    <row r="2087" spans="1:20" x14ac:dyDescent="0.3">
      <c r="A2087" s="57">
        <f t="shared" si="590"/>
        <v>14567.726803880721</v>
      </c>
      <c r="B2087" s="12">
        <f t="shared" si="607"/>
        <v>2318.5257304499146</v>
      </c>
      <c r="C2087" s="57" t="str">
        <f t="shared" si="591"/>
        <v>3.41981485751133-7.52394382486785i</v>
      </c>
      <c r="D2087" s="57" t="str">
        <f t="shared" si="592"/>
        <v>3.47069235388385-4.59844602457239i</v>
      </c>
      <c r="E2087" s="57" t="str">
        <f t="shared" si="593"/>
        <v>162.564960812356+1.40760078335105i</v>
      </c>
      <c r="F2087" s="57" t="str">
        <f t="shared" si="594"/>
        <v>3.07950579881396-85.9070775908471i</v>
      </c>
      <c r="G2087" s="57" t="str">
        <f t="shared" si="595"/>
        <v>0.999976041935685-0.00489463893721993i</v>
      </c>
      <c r="H2087" s="57" t="str">
        <f t="shared" si="596"/>
        <v>579.265776983272-38.0392201110886i</v>
      </c>
      <c r="I2087" s="57" t="str">
        <f t="shared" si="597"/>
        <v>-10.0473266327962-337.713704850569i</v>
      </c>
      <c r="K2087" s="57" t="str">
        <f t="shared" si="598"/>
        <v>0.0085945542651978-0.00199953280116974i</v>
      </c>
      <c r="L2087" s="57" t="str">
        <f t="shared" si="599"/>
        <v>0.00075-0.28602037385522i</v>
      </c>
      <c r="M2087" s="57" t="str">
        <f t="shared" si="600"/>
        <v>0.00075-0.0450662353763476i</v>
      </c>
      <c r="N2087" s="57">
        <f t="shared" si="601"/>
        <v>114.44294745765453</v>
      </c>
      <c r="O2087" s="57">
        <f t="shared" si="602"/>
        <v>18.344516331184938</v>
      </c>
      <c r="P2087" s="371">
        <f t="shared" si="603"/>
        <v>18.344516331184938</v>
      </c>
      <c r="Q2087" s="371">
        <f t="shared" si="604"/>
        <v>-65.557052542345474</v>
      </c>
      <c r="R2087" s="12">
        <f t="shared" si="605"/>
        <v>114.44294745765453</v>
      </c>
      <c r="S2087" s="57">
        <f t="shared" si="606"/>
        <v>2.3185257304499145</v>
      </c>
      <c r="T2087" s="12">
        <f t="shared" si="589"/>
        <v>18.344516331184938</v>
      </c>
    </row>
    <row r="2088" spans="1:20" x14ac:dyDescent="0.3">
      <c r="A2088" s="57">
        <f t="shared" si="590"/>
        <v>14623.084165735467</v>
      </c>
      <c r="B2088" s="12">
        <f t="shared" si="607"/>
        <v>2327.3361282256242</v>
      </c>
      <c r="C2088" s="57" t="str">
        <f t="shared" si="591"/>
        <v>3.41848454541633-7.50092699583313i</v>
      </c>
      <c r="D2088" s="57" t="str">
        <f t="shared" si="592"/>
        <v>3.47069128044821-4.58120586712317i</v>
      </c>
      <c r="E2088" s="57" t="str">
        <f t="shared" si="593"/>
        <v>162.565742065783+1.41311922329761i</v>
      </c>
      <c r="F2088" s="57" t="str">
        <f t="shared" si="594"/>
        <v>3.0795052370283-85.5819808366261i</v>
      </c>
      <c r="G2088" s="57" t="str">
        <f t="shared" si="595"/>
        <v>0.999975859512846-0.00491323766887297i</v>
      </c>
      <c r="H2088" s="57" t="str">
        <f t="shared" si="596"/>
        <v>579.476819648989-38.2733326314619i</v>
      </c>
      <c r="I2088" s="57" t="str">
        <f t="shared" si="597"/>
        <v>-10.0948542203136-336.565867827091i</v>
      </c>
      <c r="K2088" s="57" t="str">
        <f t="shared" si="598"/>
        <v>0.008590995916562-0.00200624400848062i</v>
      </c>
      <c r="L2088" s="57" t="str">
        <f t="shared" si="599"/>
        <v>0.00075-0.284937610933672i</v>
      </c>
      <c r="M2088" s="57" t="str">
        <f t="shared" si="600"/>
        <v>0.00075-0.0448956319748431i</v>
      </c>
      <c r="N2088" s="57">
        <f t="shared" si="601"/>
        <v>114.50072845058742</v>
      </c>
      <c r="O2088" s="57">
        <f t="shared" si="602"/>
        <v>18.321890928228662</v>
      </c>
      <c r="P2088" s="371">
        <f t="shared" si="603"/>
        <v>18.321890928228662</v>
      </c>
      <c r="Q2088" s="371">
        <f t="shared" si="604"/>
        <v>-65.499271549412583</v>
      </c>
      <c r="R2088" s="12">
        <f t="shared" si="605"/>
        <v>114.50072845058742</v>
      </c>
      <c r="S2088" s="57">
        <f t="shared" si="606"/>
        <v>2.3273361282256242</v>
      </c>
      <c r="T2088" s="12">
        <f t="shared" si="589"/>
        <v>18.321890928228662</v>
      </c>
    </row>
    <row r="2089" spans="1:20" x14ac:dyDescent="0.3">
      <c r="A2089" s="57">
        <f t="shared" si="590"/>
        <v>14678.651885565261</v>
      </c>
      <c r="B2089" s="12">
        <f t="shared" si="607"/>
        <v>2336.1800055128815</v>
      </c>
      <c r="C2089" s="57" t="str">
        <f t="shared" si="591"/>
        <v>3.41714531954742-7.47801327650414i</v>
      </c>
      <c r="D2089" s="57" t="str">
        <f t="shared" si="592"/>
        <v>3.47069019883964-4.56403161175381i</v>
      </c>
      <c r="E2089" s="57" t="str">
        <f t="shared" si="593"/>
        <v>162.566530052427+1.41866037210542i</v>
      </c>
      <c r="F2089" s="57" t="str">
        <f t="shared" si="594"/>
        <v>3.07950467096517-85.2581152078897i</v>
      </c>
      <c r="G2089" s="57" t="str">
        <f t="shared" si="595"/>
        <v>0.999975675701026-0.00493190706544982i</v>
      </c>
      <c r="H2089" s="57" t="str">
        <f t="shared" si="596"/>
        <v>579.689262890228-38.509397605294i</v>
      </c>
      <c r="I2089" s="57" t="str">
        <f t="shared" si="597"/>
        <v>-10.1427700363977-335.422782831511i</v>
      </c>
      <c r="K2089" s="57" t="str">
        <f t="shared" si="598"/>
        <v>0.00858741365408136-0.00201297136387631i</v>
      </c>
      <c r="L2089" s="57" t="str">
        <f t="shared" si="599"/>
        <v>0.00075-0.283858946935318i</v>
      </c>
      <c r="M2089" s="57" t="str">
        <f t="shared" si="600"/>
        <v>0.00075-0.0447256744120773i</v>
      </c>
      <c r="N2089" s="57">
        <f t="shared" si="601"/>
        <v>114.55845643859513</v>
      </c>
      <c r="O2089" s="57">
        <f t="shared" si="602"/>
        <v>18.299310501270728</v>
      </c>
      <c r="P2089" s="371">
        <f t="shared" si="603"/>
        <v>18.299310501270728</v>
      </c>
      <c r="Q2089" s="371">
        <f t="shared" si="604"/>
        <v>-65.44154356140487</v>
      </c>
      <c r="R2089" s="12">
        <f t="shared" si="605"/>
        <v>114.55845643859513</v>
      </c>
      <c r="S2089" s="57">
        <f t="shared" si="606"/>
        <v>2.3361800055128814</v>
      </c>
      <c r="T2089" s="12">
        <f t="shared" si="589"/>
        <v>18.299310501270728</v>
      </c>
    </row>
    <row r="2090" spans="1:20" x14ac:dyDescent="0.3">
      <c r="A2090" s="57">
        <f t="shared" si="590"/>
        <v>14734.43076273041</v>
      </c>
      <c r="B2090" s="12">
        <f t="shared" si="607"/>
        <v>2345.0574895338304</v>
      </c>
      <c r="C2090" s="57" t="str">
        <f t="shared" si="591"/>
        <v>3.41579712892633-7.45520228904479i</v>
      </c>
      <c r="D2090" s="57" t="str">
        <f t="shared" si="592"/>
        <v>3.47068910899593-4.54692301140568i</v>
      </c>
      <c r="E2090" s="57" t="str">
        <f t="shared" si="593"/>
        <v>162.567324834447+1.42422433238881i</v>
      </c>
      <c r="F2090" s="57" t="str">
        <f t="shared" si="594"/>
        <v>3.079504100592-84.9354760457215i</v>
      </c>
      <c r="G2090" s="57" t="str">
        <f t="shared" si="595"/>
        <v>0.999975490489651-0.00495064739535984i</v>
      </c>
      <c r="H2090" s="57" t="str">
        <f t="shared" si="596"/>
        <v>579.903113612905-38.7474352120381i</v>
      </c>
      <c r="I2090" s="57" t="str">
        <f t="shared" si="597"/>
        <v>-10.1910773787342-334.2844320629i</v>
      </c>
      <c r="K2090" s="57" t="str">
        <f t="shared" si="598"/>
        <v>0.0085838073399801-0.00201971483582798i</v>
      </c>
      <c r="L2090" s="57" t="str">
        <f t="shared" si="599"/>
        <v>0.00075-0.282784366343213i</v>
      </c>
      <c r="M2090" s="57" t="str">
        <f t="shared" si="600"/>
        <v>0.00075-0.0445563602431533i</v>
      </c>
      <c r="N2090" s="57">
        <f t="shared" si="601"/>
        <v>114.61612976195542</v>
      </c>
      <c r="O2090" s="57">
        <f t="shared" si="602"/>
        <v>18.276775075351178</v>
      </c>
      <c r="P2090" s="371">
        <f t="shared" si="603"/>
        <v>18.276775075351178</v>
      </c>
      <c r="Q2090" s="371">
        <f t="shared" si="604"/>
        <v>-65.38387023804458</v>
      </c>
      <c r="R2090" s="12">
        <f t="shared" si="605"/>
        <v>114.61612976195542</v>
      </c>
      <c r="S2090" s="57">
        <f t="shared" si="606"/>
        <v>2.3450574895338305</v>
      </c>
      <c r="T2090" s="12">
        <f t="shared" si="589"/>
        <v>18.276775075351178</v>
      </c>
    </row>
    <row r="2091" spans="1:20" x14ac:dyDescent="0.3">
      <c r="A2091" s="57">
        <f t="shared" si="590"/>
        <v>14790.421599628786</v>
      </c>
      <c r="B2091" s="12">
        <f t="shared" si="607"/>
        <v>2353.9687079940591</v>
      </c>
      <c r="C2091" s="57" t="str">
        <f t="shared" si="591"/>
        <v>3.41443992240896-7.43249365665966i</v>
      </c>
      <c r="D2091" s="57" t="str">
        <f t="shared" si="592"/>
        <v>3.47068801085434-4.52987981996457i</v>
      </c>
      <c r="E2091" s="57" t="str">
        <f t="shared" si="593"/>
        <v>162.568126474614+1.42981120727748i</v>
      </c>
      <c r="F2091" s="57" t="str">
        <f t="shared" si="594"/>
        <v>3.07950352587598-84.6140587088477i</v>
      </c>
      <c r="G2091" s="57" t="str">
        <f t="shared" si="595"/>
        <v>0.999975303868064-0.00496945892803099i</v>
      </c>
      <c r="H2091" s="57" t="str">
        <f t="shared" si="596"/>
        <v>580.118378704114-38.9874658615217i</v>
      </c>
      <c r="I2091" s="57" t="str">
        <f t="shared" si="597"/>
        <v>-10.2397795737505-333.150797766417i</v>
      </c>
      <c r="K2091" s="57" t="str">
        <f t="shared" si="598"/>
        <v>0.0085801768360195-0.00202647439186791i</v>
      </c>
      <c r="L2091" s="57" t="str">
        <f t="shared" si="599"/>
        <v>0.00075-0.281713853699156i</v>
      </c>
      <c r="M2091" s="57" t="str">
        <f t="shared" si="600"/>
        <v>0.00075-0.04438768703243i</v>
      </c>
      <c r="N2091" s="57">
        <f t="shared" si="601"/>
        <v>114.67374675529922</v>
      </c>
      <c r="O2091" s="57">
        <f t="shared" si="602"/>
        <v>18.254284673661932</v>
      </c>
      <c r="P2091" s="371">
        <f t="shared" si="603"/>
        <v>18.254284673661932</v>
      </c>
      <c r="Q2091" s="371">
        <f t="shared" si="604"/>
        <v>-65.32625324470078</v>
      </c>
      <c r="R2091" s="12">
        <f t="shared" si="605"/>
        <v>114.67374675529922</v>
      </c>
      <c r="S2091" s="57">
        <f t="shared" si="606"/>
        <v>2.353968707994059</v>
      </c>
      <c r="T2091" s="12">
        <f t="shared" si="589"/>
        <v>18.254284673661932</v>
      </c>
    </row>
    <row r="2092" spans="1:20" x14ac:dyDescent="0.3">
      <c r="A2092" s="57">
        <f t="shared" si="590"/>
        <v>14846.625201707377</v>
      </c>
      <c r="B2092" s="12">
        <f t="shared" si="607"/>
        <v>2362.9137890844368</v>
      </c>
      <c r="C2092" s="57" t="str">
        <f t="shared" si="591"/>
        <v>3.41307364868719-7.40988700358606i</v>
      </c>
      <c r="D2092" s="57" t="str">
        <f t="shared" si="592"/>
        <v>3.47068690435172-4.51290179225726i</v>
      </c>
      <c r="E2092" s="57" t="str">
        <f t="shared" si="593"/>
        <v>162.568935036325+1.43542110041859i</v>
      </c>
      <c r="F2092" s="57" t="str">
        <f t="shared" si="594"/>
        <v>3.07950294678402-84.293858573572i</v>
      </c>
      <c r="G2092" s="57" t="str">
        <f t="shared" si="595"/>
        <v>0.999975115825528-0.0049883419339137i</v>
      </c>
      <c r="H2092" s="57" t="str">
        <f t="shared" si="596"/>
        <v>580.335065030561-39.2295101966083i</v>
      </c>
      <c r="I2092" s="57" t="str">
        <f t="shared" si="597"/>
        <v>-10.2888799768445-332.021862232679i</v>
      </c>
      <c r="K2092" s="57" t="str">
        <f t="shared" si="598"/>
        <v>0.00857652200350154-0.00203324999858055i</v>
      </c>
      <c r="L2092" s="57" t="str">
        <f t="shared" si="599"/>
        <v>0.00075-0.280647393603463i</v>
      </c>
      <c r="M2092" s="57" t="str">
        <f t="shared" si="600"/>
        <v>0.00075-0.0442196523534868i</v>
      </c>
      <c r="N2092" s="57">
        <f t="shared" si="601"/>
        <v>114.73130574770852</v>
      </c>
      <c r="O2092" s="57">
        <f t="shared" si="602"/>
        <v>18.231839317534483</v>
      </c>
      <c r="P2092" s="371">
        <f t="shared" si="603"/>
        <v>18.231839317534483</v>
      </c>
      <c r="Q2092" s="371">
        <f t="shared" si="604"/>
        <v>-65.268694252291482</v>
      </c>
      <c r="R2092" s="12">
        <f t="shared" si="605"/>
        <v>114.73130574770852</v>
      </c>
      <c r="S2092" s="57">
        <f t="shared" si="606"/>
        <v>2.3629137890844367</v>
      </c>
      <c r="T2092" s="12">
        <f t="shared" ref="T2092:T2155" si="608">P2092</f>
        <v>18.231839317534483</v>
      </c>
    </row>
    <row r="2093" spans="1:20" x14ac:dyDescent="0.3">
      <c r="A2093" s="57">
        <f t="shared" ref="A2093:A2156" si="609">2*PI()*B2093</f>
        <v>14903.042377473867</v>
      </c>
      <c r="B2093" s="12">
        <f t="shared" si="607"/>
        <v>2371.8928614829579</v>
      </c>
      <c r="C2093" s="57" t="str">
        <f t="shared" ref="C2093:C2156" si="610">IMPRODUCT(D2093,E2093,$C$40,,K2093,$C$41)</f>
        <v>3.41169825628997-7.38738195508469i</v>
      </c>
      <c r="D2093" s="57" t="str">
        <f t="shared" ref="D2093:D2156" si="611">IMDIV(IMPRODUCT($C$37,$C$38,COMPLEX(1,A2093/$C$38)),IMSUM(-1*A2093*A2093/$C$39,COMPLEX(0,1*A2093)))</f>
        <v>3.47068578942442-4.49598868404787i</v>
      </c>
      <c r="E2093" s="57" t="str">
        <f t="shared" ref="E2093:E2156" si="612">IMDIV(IMPRODUCT(IMSUM(F2093,G2093),$C$29,H2093),IMSUM(1,I2093))</f>
        <v>162.569750583604+1.44105411597951i</v>
      </c>
      <c r="F2093" s="57" t="str">
        <f t="shared" ref="F2093:F2156" si="613">IMDIV(IMPRODUCT($C$14,$C$15,COMPLEX(1,A2093/$C$15)),IMSUM(-1*A2093*A2093/$C$16,COMPLEX(0,A2093)))</f>
        <v>3.07950236328282-83.9748710337074i</v>
      </c>
      <c r="G2093" s="57" t="str">
        <f t="shared" ref="G2093:G2156" si="614">IMDIV(1,COMPLEX(1,A2093*$C$9*$C$10))</f>
        <v>0.999974926351226-0.00500729668448474i</v>
      </c>
      <c r="H2093" s="57" t="str">
        <f t="shared" ref="H2093:H2156" si="615">IMDIV($C$3,IMSUM(K2093,COMPLEX(0,$C$28*A2093)))</f>
        <v>580.553179437003-39.4735890959132i</v>
      </c>
      <c r="I2093" s="57" t="str">
        <f t="shared" ref="I2093:I2156" si="616">IMPRODUCT(F2093,$C$29,H2093,$C$31)</f>
        <v>-10.3383819726274-330.897607797128i</v>
      </c>
      <c r="K2093" s="57" t="str">
        <f t="shared" ref="K2093:K2156" si="617">IF($C$26&lt;=0,IMDIV(1,IMSUM(IMDIV(1,L2093),1/$C$18)),IMDIV(1,IMSUM(IMDIV(1,L2093),1/$C$18,IMDIV(1,M2093))))</f>
        <v>0.00857284270327215-0.00204004162159339i</v>
      </c>
      <c r="L2093" s="57" t="str">
        <f t="shared" ref="L2093:L2156" si="618">IMSUM($C$21/$C$22,IMDIV(1,COMPLEX(0,$C$20*$C$22*A2093)))</f>
        <v>0.00075-0.279584970714747i</v>
      </c>
      <c r="M2093" s="57" t="str">
        <f t="shared" ref="M2093:M2156" si="619">IMSUM($C$25/$C$26,IMDIV(1,COMPLEX(0,$C$24*$C$26*A2093)))</f>
        <v>0.00075-0.0440522537890883i</v>
      </c>
      <c r="N2093" s="57">
        <f t="shared" ref="N2093:N2156" si="620">ABS(R2093)</f>
        <v>114.78880506281477</v>
      </c>
      <c r="O2093" s="57">
        <f t="shared" ref="O2093:O2156" si="621">ABS(P2093)</f>
        <v>18.209439026426001</v>
      </c>
      <c r="P2093" s="371">
        <f t="shared" ref="P2093:P2156" si="622">20*LOG10(IMABS(C2093))</f>
        <v>18.209439026426001</v>
      </c>
      <c r="Q2093" s="371">
        <f t="shared" ref="Q2093:Q2156" si="623">IMARGUMENT(C2093)*180/PI()</f>
        <v>-65.211194937185226</v>
      </c>
      <c r="R2093" s="12">
        <f t="shared" ref="R2093:R2156" si="624">IF(Q2093&lt;0,Q2093+180,Q2093-180)</f>
        <v>114.78880506281477</v>
      </c>
      <c r="S2093" s="57">
        <f t="shared" ref="S2093:S2156" si="625">B2093/1000</f>
        <v>2.3718928614829577</v>
      </c>
      <c r="T2093" s="12">
        <f t="shared" si="608"/>
        <v>18.209439026426001</v>
      </c>
    </row>
    <row r="2094" spans="1:20" x14ac:dyDescent="0.3">
      <c r="A2094" s="57">
        <f t="shared" si="609"/>
        <v>14959.673938508269</v>
      </c>
      <c r="B2094" s="12">
        <f t="shared" ref="B2094:B2157" si="626">B2093*(1+B$42)</f>
        <v>2380.9060543565934</v>
      </c>
      <c r="C2094" s="57" t="str">
        <f t="shared" si="610"/>
        <v>3.41031369358499-7.36497813743178i</v>
      </c>
      <c r="D2094" s="57" t="str">
        <f t="shared" si="611"/>
        <v>3.4706846660083-4.47914025203442i</v>
      </c>
      <c r="E2094" s="57" t="str">
        <f t="shared" si="612"/>
        <v>162.570573181114+1.4467103586499i</v>
      </c>
      <c r="F2094" s="57" t="str">
        <f t="shared" si="613"/>
        <v>3.07950177533882-83.6570915005106i</v>
      </c>
      <c r="G2094" s="57" t="str">
        <f t="shared" si="614"/>
        <v>0.999974735434255-0.00502632345225109i</v>
      </c>
      <c r="H2094" s="57" t="str">
        <f t="shared" si="615"/>
        <v>580.77272874459-39.7197236765143i</v>
      </c>
      <c r="I2094" s="57" t="str">
        <f t="shared" si="616"/>
        <v>-10.38828897515-329.778016839383i</v>
      </c>
      <c r="K2094" s="57" t="str">
        <f t="shared" si="617"/>
        <v>0.00856913879572523-0.00204684922556809i</v>
      </c>
      <c r="L2094" s="57" t="str">
        <f t="shared" si="618"/>
        <v>0.00075-0.278526569749699i</v>
      </c>
      <c r="M2094" s="57" t="str">
        <f t="shared" si="619"/>
        <v>0.00075-0.0438854889311499i</v>
      </c>
      <c r="N2094" s="57">
        <f t="shared" si="620"/>
        <v>114.84624301889765</v>
      </c>
      <c r="O2094" s="57">
        <f t="shared" si="621"/>
        <v>18.187083817907215</v>
      </c>
      <c r="P2094" s="371">
        <f t="shared" si="622"/>
        <v>18.187083817907215</v>
      </c>
      <c r="Q2094" s="371">
        <f t="shared" si="623"/>
        <v>-65.153756981102347</v>
      </c>
      <c r="R2094" s="12">
        <f t="shared" si="624"/>
        <v>114.84624301889765</v>
      </c>
      <c r="S2094" s="57">
        <f t="shared" si="625"/>
        <v>2.3809060543565934</v>
      </c>
      <c r="T2094" s="12">
        <f t="shared" si="608"/>
        <v>18.187083817907215</v>
      </c>
    </row>
    <row r="2095" spans="1:20" x14ac:dyDescent="0.3">
      <c r="A2095" s="57">
        <f t="shared" si="609"/>
        <v>15016.5206994746</v>
      </c>
      <c r="B2095" s="12">
        <f t="shared" si="626"/>
        <v>2389.9534973631485</v>
      </c>
      <c r="C2095" s="57" t="str">
        <f t="shared" si="610"/>
        <v>3.4089199087801-7.34267517791012i</v>
      </c>
      <c r="D2095" s="57" t="str">
        <f t="shared" si="611"/>
        <v>3.47068353403874-4.46235625384529i</v>
      </c>
      <c r="E2095" s="57" t="str">
        <f t="shared" si="612"/>
        <v>162.571402894156+1.45238993364431i</v>
      </c>
      <c r="F2095" s="57" t="str">
        <f t="shared" si="613"/>
        <v>3.07950118291818-83.3405154026159i</v>
      </c>
      <c r="G2095" s="57" t="str">
        <f t="shared" si="614"/>
        <v>0.999974543063632-0.00504542251075387i</v>
      </c>
      <c r="H2095" s="57" t="str">
        <f t="shared" si="615"/>
        <v>580.993719749189-39.9679352967058i</v>
      </c>
      <c r="I2095" s="57" t="str">
        <f t="shared" si="616"/>
        <v>-10.4386044281383-328.663071782585i</v>
      </c>
      <c r="K2095" s="57" t="str">
        <f t="shared" si="617"/>
        <v>0.00856541014080651-0.00205367277419141i</v>
      </c>
      <c r="L2095" s="57" t="str">
        <f t="shared" si="618"/>
        <v>0.00075-0.277472175482864i</v>
      </c>
      <c r="M2095" s="57" t="str">
        <f t="shared" si="619"/>
        <v>0.00075-0.0437193553807033i</v>
      </c>
      <c r="N2095" s="57">
        <f t="shared" si="620"/>
        <v>114.90361792898666</v>
      </c>
      <c r="O2095" s="57">
        <f t="shared" si="621"/>
        <v>18.164773707649225</v>
      </c>
      <c r="P2095" s="371">
        <f t="shared" si="622"/>
        <v>18.164773707649225</v>
      </c>
      <c r="Q2095" s="371">
        <f t="shared" si="623"/>
        <v>-65.096382071013338</v>
      </c>
      <c r="R2095" s="12">
        <f t="shared" si="624"/>
        <v>114.90361792898666</v>
      </c>
      <c r="S2095" s="57">
        <f t="shared" si="625"/>
        <v>2.3899534973631487</v>
      </c>
      <c r="T2095" s="12">
        <f t="shared" si="608"/>
        <v>18.164773707649225</v>
      </c>
    </row>
    <row r="2096" spans="1:20" x14ac:dyDescent="0.3">
      <c r="A2096" s="57">
        <f t="shared" si="609"/>
        <v>15073.583478132605</v>
      </c>
      <c r="B2096" s="12">
        <f t="shared" si="626"/>
        <v>2399.0353206531286</v>
      </c>
      <c r="C2096" s="57" t="str">
        <f t="shared" si="610"/>
        <v>3.40751684992494-7.32047270480092i</v>
      </c>
      <c r="D2096" s="57" t="str">
        <f t="shared" si="611"/>
        <v>3.47068239345061-4.44563644803573i</v>
      </c>
      <c r="E2096" s="57" t="str">
        <f t="shared" si="612"/>
        <v>162.572239788682+1.45809294670436i</v>
      </c>
      <c r="F2096" s="57" t="str">
        <f t="shared" si="613"/>
        <v>3.07950058598682-83.025138185969i</v>
      </c>
      <c r="G2096" s="57" t="str">
        <f t="shared" si="614"/>
        <v>0.99997434922829-0.00506459413457221i</v>
      </c>
      <c r="H2096" s="57" t="str">
        <f t="shared" si="615"/>
        <v>581.21615921966-40.2182455587833i</v>
      </c>
      <c r="I2096" s="57" t="str">
        <f t="shared" si="616"/>
        <v>-10.4893318052299-327.552755092739i</v>
      </c>
      <c r="K2096" s="57" t="str">
        <f t="shared" si="617"/>
        <v>0.00856165659801753-0.00206051223016613i</v>
      </c>
      <c r="L2096" s="57" t="str">
        <f t="shared" si="618"/>
        <v>0.00075-0.276421772746427i</v>
      </c>
      <c r="M2096" s="57" t="str">
        <f t="shared" si="619"/>
        <v>0.00075-0.0435538507478614i</v>
      </c>
      <c r="N2096" s="57">
        <f t="shared" si="620"/>
        <v>114.96092810096243</v>
      </c>
      <c r="O2096" s="57">
        <f t="shared" si="621"/>
        <v>18.142508709411324</v>
      </c>
      <c r="P2096" s="371">
        <f t="shared" si="622"/>
        <v>18.142508709411324</v>
      </c>
      <c r="Q2096" s="371">
        <f t="shared" si="623"/>
        <v>-65.039071899037566</v>
      </c>
      <c r="R2096" s="12">
        <f t="shared" si="624"/>
        <v>114.96092810096243</v>
      </c>
      <c r="S2096" s="57">
        <f t="shared" si="625"/>
        <v>2.3990353206531285</v>
      </c>
      <c r="T2096" s="12">
        <f t="shared" si="608"/>
        <v>18.142508709411324</v>
      </c>
    </row>
    <row r="2097" spans="1:20" x14ac:dyDescent="0.3">
      <c r="A2097" s="57">
        <f t="shared" si="609"/>
        <v>15130.863095349509</v>
      </c>
      <c r="B2097" s="12">
        <f t="shared" si="626"/>
        <v>2408.1516548716104</v>
      </c>
      <c r="C2097" s="57" t="str">
        <f t="shared" si="610"/>
        <v>3.40610446491254-7.29837034737519i</v>
      </c>
      <c r="D2097" s="57" t="str">
        <f t="shared" si="611"/>
        <v>3.47068124417829-4.42898059408444i</v>
      </c>
      <c r="E2097" s="57" t="str">
        <f t="shared" si="612"/>
        <v>162.573083931302+1.46381950410135i</v>
      </c>
      <c r="F2097" s="57" t="str">
        <f t="shared" si="613"/>
        <v>3.0794999845104-82.7109553137625i</v>
      </c>
      <c r="G2097" s="57" t="str">
        <f t="shared" si="614"/>
        <v>0.999974153917076-0.00508383859932724i</v>
      </c>
      <c r="H2097" s="57" t="str">
        <f t="shared" si="615"/>
        <v>581.440053896108-40.4706763118549i</v>
      </c>
      <c r="I2097" s="57" t="str">
        <f t="shared" si="616"/>
        <v>-10.5404746102114-326.447049278061i</v>
      </c>
      <c r="K2097" s="57" t="str">
        <f t="shared" si="617"/>
        <v>0.00855787802641947-0.0020673675552019i</v>
      </c>
      <c r="L2097" s="57" t="str">
        <f t="shared" si="618"/>
        <v>0.00075-0.275375346429993i</v>
      </c>
      <c r="M2097" s="57" t="str">
        <f t="shared" si="619"/>
        <v>0.00075-0.0433889726517845i</v>
      </c>
      <c r="N2097" s="57">
        <f t="shared" si="620"/>
        <v>115.01817183766055</v>
      </c>
      <c r="O2097" s="57">
        <f t="shared" si="621"/>
        <v>18.120288835028443</v>
      </c>
      <c r="P2097" s="371">
        <f t="shared" si="622"/>
        <v>18.120288835028443</v>
      </c>
      <c r="Q2097" s="371">
        <f t="shared" si="623"/>
        <v>-64.981828162339454</v>
      </c>
      <c r="R2097" s="12">
        <f t="shared" si="624"/>
        <v>115.01817183766055</v>
      </c>
      <c r="S2097" s="57">
        <f t="shared" si="625"/>
        <v>2.4081516548716104</v>
      </c>
      <c r="T2097" s="12">
        <f t="shared" si="608"/>
        <v>18.120288835028443</v>
      </c>
    </row>
    <row r="2098" spans="1:20" x14ac:dyDescent="0.3">
      <c r="A2098" s="57">
        <f t="shared" si="609"/>
        <v>15188.360375111835</v>
      </c>
      <c r="B2098" s="12">
        <f t="shared" si="626"/>
        <v>2417.3026311601225</v>
      </c>
      <c r="C2098" s="57" t="str">
        <f t="shared" si="610"/>
        <v>3.40468270148087-7.2763677358851i</v>
      </c>
      <c r="D2098" s="57" t="str">
        <f t="shared" si="611"/>
        <v>3.47068008615568-4.41238845239007i</v>
      </c>
      <c r="E2098" s="57" t="str">
        <f t="shared" si="612"/>
        <v>162.573935389284+1.46956971263839i</v>
      </c>
      <c r="F2098" s="57" t="str">
        <f t="shared" si="613"/>
        <v>3.0794993784543-82.3979622663697i</v>
      </c>
      <c r="G2098" s="57" t="str">
        <f t="shared" si="614"/>
        <v>0.999973957118754-0.00510315618168595i</v>
      </c>
      <c r="H2098" s="57" t="str">
        <f t="shared" si="615"/>
        <v>581.665410488053-40.725249654678i</v>
      </c>
      <c r="I2098" s="57" t="str">
        <f t="shared" si="616"/>
        <v>-10.5920363772537-325.345936888295i</v>
      </c>
      <c r="K2098" s="57" t="str">
        <f t="shared" si="617"/>
        <v>0.00855407428463753-0.00207423871000615i</v>
      </c>
      <c r="L2098" s="57" t="str">
        <f t="shared" si="618"/>
        <v>0.00075-0.274332881480368i</v>
      </c>
      <c r="M2098" s="57" t="str">
        <f t="shared" si="619"/>
        <v>0.00075-0.0432247187206462i</v>
      </c>
      <c r="N2098" s="57">
        <f t="shared" si="620"/>
        <v>115.07534743697582</v>
      </c>
      <c r="O2098" s="57">
        <f t="shared" si="621"/>
        <v>18.098114094398689</v>
      </c>
      <c r="P2098" s="371">
        <f t="shared" si="622"/>
        <v>18.098114094398689</v>
      </c>
      <c r="Q2098" s="371">
        <f t="shared" si="623"/>
        <v>-64.924652563024182</v>
      </c>
      <c r="R2098" s="12">
        <f t="shared" si="624"/>
        <v>115.07534743697582</v>
      </c>
      <c r="S2098" s="57">
        <f t="shared" si="625"/>
        <v>2.4173026311601227</v>
      </c>
      <c r="T2098" s="12">
        <f t="shared" si="608"/>
        <v>18.098114094398689</v>
      </c>
    </row>
    <row r="2099" spans="1:20" x14ac:dyDescent="0.3">
      <c r="A2099" s="57">
        <f t="shared" si="609"/>
        <v>15246.076144537261</v>
      </c>
      <c r="B2099" s="12">
        <f t="shared" si="626"/>
        <v>2426.488381158531</v>
      </c>
      <c r="C2099" s="57" t="str">
        <f t="shared" si="610"/>
        <v>3.40325150721463-7.2544645015558i</v>
      </c>
      <c r="D2099" s="57" t="str">
        <f t="shared" si="611"/>
        <v>3.47067891931614-4.39585978426772i</v>
      </c>
      <c r="E2099" s="57" t="str">
        <f t="shared" si="612"/>
        <v>162.574794230571+1.47534367965301i</v>
      </c>
      <c r="F2099" s="57" t="str">
        <f t="shared" si="613"/>
        <v>3.07949876778366-82.0861545412795i</v>
      </c>
      <c r="G2099" s="57" t="str">
        <f t="shared" si="614"/>
        <v>0.999973758822001-0.00512254715936522i</v>
      </c>
      <c r="H2099" s="57" t="str">
        <f t="shared" si="615"/>
        <v>581.892235672586-40.9819879385258i</v>
      </c>
      <c r="I2099" s="57" t="str">
        <f t="shared" si="616"/>
        <v>-10.6440206711482-324.249400514038i</v>
      </c>
      <c r="K2099" s="57" t="str">
        <f t="shared" si="617"/>
        <v>0.00855024523086511-0.00208112565427491i</v>
      </c>
      <c r="L2099" s="57" t="str">
        <f t="shared" si="618"/>
        <v>0.00075-0.273294362901343i</v>
      </c>
      <c r="M2099" s="57" t="str">
        <f t="shared" si="619"/>
        <v>0.00075-0.043061086591598i</v>
      </c>
      <c r="N2099" s="57">
        <f t="shared" si="620"/>
        <v>115.13245319196804</v>
      </c>
      <c r="O2099" s="57">
        <f t="shared" si="621"/>
        <v>18.075984495471506</v>
      </c>
      <c r="P2099" s="371">
        <f t="shared" si="622"/>
        <v>18.075984495471506</v>
      </c>
      <c r="Q2099" s="371">
        <f t="shared" si="623"/>
        <v>-64.86754680803196</v>
      </c>
      <c r="R2099" s="12">
        <f t="shared" si="624"/>
        <v>115.13245319196804</v>
      </c>
      <c r="S2099" s="57">
        <f t="shared" si="625"/>
        <v>2.4264883811585309</v>
      </c>
      <c r="T2099" s="12">
        <f t="shared" si="608"/>
        <v>18.075984495471506</v>
      </c>
    </row>
    <row r="2100" spans="1:20" x14ac:dyDescent="0.3">
      <c r="A2100" s="57">
        <f t="shared" si="609"/>
        <v>15304.011233886504</v>
      </c>
      <c r="B2100" s="12">
        <f t="shared" si="626"/>
        <v>2435.7090370069336</v>
      </c>
      <c r="C2100" s="57" t="str">
        <f t="shared" si="610"/>
        <v>3.40181082954694-7.23266027657691i</v>
      </c>
      <c r="D2100" s="57" t="str">
        <f t="shared" si="611"/>
        <v>3.47067774359259-4.37939435194567i</v>
      </c>
      <c r="E2100" s="57" t="str">
        <f t="shared" si="612"/>
        <v>162.575660523777+1.48114151301925i</v>
      </c>
      <c r="F2100" s="57" t="str">
        <f t="shared" si="613"/>
        <v>3.07949815246336-81.7755276530337i</v>
      </c>
      <c r="G2100" s="57" t="str">
        <f t="shared" si="614"/>
        <v>0.999973559015409-0.00514201181113579i</v>
      </c>
      <c r="H2100" s="57" t="str">
        <f t="shared" si="615"/>
        <v>582.120536092448-41.2409137700778i</v>
      </c>
      <c r="I2100" s="57" t="str">
        <f t="shared" si="616"/>
        <v>-10.6964310875427-323.157422786062i</v>
      </c>
      <c r="K2100" s="57" t="str">
        <f t="shared" si="617"/>
        <v>0.00854639072286835-0.00208802834668367i</v>
      </c>
      <c r="L2100" s="57" t="str">
        <f t="shared" si="618"/>
        <v>0.00075-0.272259775753479i</v>
      </c>
      <c r="M2100" s="57" t="str">
        <f t="shared" si="619"/>
        <v>0.00075-0.0428980739107373i</v>
      </c>
      <c r="N2100" s="57">
        <f t="shared" si="620"/>
        <v>115.18948739096869</v>
      </c>
      <c r="O2100" s="57">
        <f t="shared" si="621"/>
        <v>18.053900044235668</v>
      </c>
      <c r="P2100" s="371">
        <f t="shared" si="622"/>
        <v>18.053900044235668</v>
      </c>
      <c r="Q2100" s="371">
        <f t="shared" si="623"/>
        <v>-64.810512609031306</v>
      </c>
      <c r="R2100" s="12">
        <f t="shared" si="624"/>
        <v>115.18948739096869</v>
      </c>
      <c r="S2100" s="57">
        <f t="shared" si="625"/>
        <v>2.4357090370069336</v>
      </c>
      <c r="T2100" s="12">
        <f t="shared" si="608"/>
        <v>18.053900044235668</v>
      </c>
    </row>
    <row r="2101" spans="1:20" x14ac:dyDescent="0.3">
      <c r="A2101" s="57">
        <f t="shared" si="609"/>
        <v>15362.166476575276</v>
      </c>
      <c r="B2101" s="12">
        <f t="shared" si="626"/>
        <v>2444.9647313475602</v>
      </c>
      <c r="C2101" s="57" t="str">
        <f t="shared" si="610"/>
        <v>3.40036061576097-7.21095469409373i</v>
      </c>
      <c r="D2101" s="57" t="str">
        <f t="shared" si="611"/>
        <v>3.47067655891735-4.36299191856175i</v>
      </c>
      <c r="E2101" s="57" t="str">
        <f t="shared" si="612"/>
        <v>162.576534338203+1.48696332115033i</v>
      </c>
      <c r="F2101" s="57" t="str">
        <f t="shared" si="613"/>
        <v>3.07949753245799-81.4660771331586i</v>
      </c>
      <c r="G2101" s="57" t="str">
        <f t="shared" si="614"/>
        <v>0.999973357687482-0.00516155041682617i</v>
      </c>
      <c r="H2101" s="57" t="str">
        <f t="shared" si="615"/>
        <v>582.350318354108-41.5020500143634i</v>
      </c>
      <c r="I2101" s="57" t="str">
        <f t="shared" si="616"/>
        <v>-10.7492712531877-322.069986374614i</v>
      </c>
      <c r="K2101" s="57" t="str">
        <f t="shared" si="617"/>
        <v>0.00854251061799022-0.002094946744878i</v>
      </c>
      <c r="L2101" s="57" t="str">
        <f t="shared" si="618"/>
        <v>0.00075-0.271229105153894i</v>
      </c>
      <c r="M2101" s="57" t="str">
        <f t="shared" si="619"/>
        <v>0.00075-0.0427356783330715i</v>
      </c>
      <c r="N2101" s="57">
        <f t="shared" si="620"/>
        <v>115.24644831768941</v>
      </c>
      <c r="O2101" s="57">
        <f t="shared" si="621"/>
        <v>18.031860744706979</v>
      </c>
      <c r="P2101" s="371">
        <f t="shared" si="622"/>
        <v>18.031860744706979</v>
      </c>
      <c r="Q2101" s="371">
        <f t="shared" si="623"/>
        <v>-64.753551682310587</v>
      </c>
      <c r="R2101" s="12">
        <f t="shared" si="624"/>
        <v>115.24644831768941</v>
      </c>
      <c r="S2101" s="57">
        <f t="shared" si="625"/>
        <v>2.4449647313475604</v>
      </c>
      <c r="T2101" s="12">
        <f t="shared" si="608"/>
        <v>18.031860744706979</v>
      </c>
    </row>
    <row r="2102" spans="1:20" x14ac:dyDescent="0.3">
      <c r="A2102" s="57">
        <f t="shared" si="609"/>
        <v>15420.542709186262</v>
      </c>
      <c r="B2102" s="12">
        <f t="shared" si="626"/>
        <v>2454.2555973266813</v>
      </c>
      <c r="C2102" s="57" t="str">
        <f t="shared" si="610"/>
        <v>3.39890081299196-7.18934738819938i</v>
      </c>
      <c r="D2102" s="57" t="str">
        <f t="shared" si="611"/>
        <v>3.47067536522229-4.34665224816009i</v>
      </c>
      <c r="E2102" s="57" t="str">
        <f t="shared" si="612"/>
        <v>162.57741574384+1.49280921300089i</v>
      </c>
      <c r="F2102" s="57" t="str">
        <f t="shared" si="613"/>
        <v>3.07949690773188-81.1577985301046i</v>
      </c>
      <c r="G2102" s="57" t="str">
        <f t="shared" si="614"/>
        <v>0.999973154826638-0.00518116325732674i</v>
      </c>
      <c r="H2102" s="57" t="str">
        <f t="shared" si="615"/>
        <v>582.581589025725-41.7654197976914i</v>
      </c>
      <c r="I2102" s="57" t="str">
        <f t="shared" si="616"/>
        <v>-10.8025448261632-320.987073988719i</v>
      </c>
      <c r="K2102" s="57" t="str">
        <f t="shared" si="617"/>
        <v>0.0085386047731556-0.0021018808054645i</v>
      </c>
      <c r="L2102" s="57" t="str">
        <f t="shared" si="618"/>
        <v>0.00075-0.270202336276046i</v>
      </c>
      <c r="M2102" s="57" t="str">
        <f t="shared" si="619"/>
        <v>0.00075-0.0425738975224862i</v>
      </c>
      <c r="N2102" s="57">
        <f t="shared" si="620"/>
        <v>115.30333425133098</v>
      </c>
      <c r="O2102" s="57">
        <f t="shared" si="621"/>
        <v>18.009866598917302</v>
      </c>
      <c r="P2102" s="371">
        <f t="shared" si="622"/>
        <v>18.009866598917302</v>
      </c>
      <c r="Q2102" s="371">
        <f t="shared" si="623"/>
        <v>-64.69666574866902</v>
      </c>
      <c r="R2102" s="12">
        <f t="shared" si="624"/>
        <v>115.30333425133098</v>
      </c>
      <c r="S2102" s="57">
        <f t="shared" si="625"/>
        <v>2.4542555973266813</v>
      </c>
      <c r="T2102" s="12">
        <f t="shared" si="608"/>
        <v>18.009866598917302</v>
      </c>
    </row>
    <row r="2103" spans="1:20" x14ac:dyDescent="0.3">
      <c r="A2103" s="57">
        <f t="shared" si="609"/>
        <v>15479.14077148117</v>
      </c>
      <c r="B2103" s="12">
        <f t="shared" si="626"/>
        <v>2463.5817685965226</v>
      </c>
      <c r="C2103" s="57" t="str">
        <f t="shared" si="610"/>
        <v>3.39743136822885-7.16783799392572i</v>
      </c>
      <c r="D2103" s="57" t="str">
        <f t="shared" si="611"/>
        <v>3.47067416243876-4.33037510568766i</v>
      </c>
      <c r="E2103" s="57" t="str">
        <f t="shared" si="612"/>
        <v>162.578304811374+1.49867929806921i</v>
      </c>
      <c r="F2103" s="57" t="str">
        <f t="shared" si="613"/>
        <v>3.07949627824907-80.8506874091799i</v>
      </c>
      <c r="G2103" s="57" t="str">
        <f t="shared" si="614"/>
        <v>0.999972950421205-0.00520085061459371i</v>
      </c>
      <c r="H2103" s="57" t="str">
        <f t="shared" si="615"/>
        <v>582.814354635131-42.0310465106589i</v>
      </c>
      <c r="I2103" s="57" t="str">
        <f t="shared" si="616"/>
        <v>-10.8562554961301-319.908668375484i</v>
      </c>
      <c r="K2103" s="57" t="str">
        <f t="shared" si="617"/>
        <v>0.00853467304487554-0.0021088304840013i</v>
      </c>
      <c r="L2103" s="57" t="str">
        <f t="shared" si="618"/>
        <v>0.00075-0.269179454349517i</v>
      </c>
      <c r="M2103" s="57" t="str">
        <f t="shared" si="619"/>
        <v>0.00075-0.0424127291517097i</v>
      </c>
      <c r="N2103" s="57">
        <f t="shared" si="620"/>
        <v>115.36014346669444</v>
      </c>
      <c r="O2103" s="57">
        <f t="shared" si="621"/>
        <v>17.987917606902254</v>
      </c>
      <c r="P2103" s="371">
        <f t="shared" si="622"/>
        <v>17.987917606902254</v>
      </c>
      <c r="Q2103" s="371">
        <f t="shared" si="623"/>
        <v>-64.639856533305561</v>
      </c>
      <c r="R2103" s="12">
        <f t="shared" si="624"/>
        <v>115.36014346669444</v>
      </c>
      <c r="S2103" s="57">
        <f t="shared" si="625"/>
        <v>2.4635817685965224</v>
      </c>
      <c r="T2103" s="12">
        <f t="shared" si="608"/>
        <v>17.987917606902254</v>
      </c>
    </row>
    <row r="2104" spans="1:20" x14ac:dyDescent="0.3">
      <c r="A2104" s="57">
        <f t="shared" si="609"/>
        <v>15537.961506412797</v>
      </c>
      <c r="B2104" s="12">
        <f t="shared" si="626"/>
        <v>2472.9433793171893</v>
      </c>
      <c r="C2104" s="57" t="str">
        <f t="shared" si="610"/>
        <v>3.39595222831624-7.14642614723557i</v>
      </c>
      <c r="D2104" s="57" t="str">
        <f t="shared" si="611"/>
        <v>3.47067295049754-4.31416025699091i</v>
      </c>
      <c r="E2104" s="57" t="str">
        <f t="shared" si="612"/>
        <v>162.579201612198+1.50457368639966i</v>
      </c>
      <c r="F2104" s="57" t="str">
        <f t="shared" si="613"/>
        <v>3.07949564397339-80.5447393524874i</v>
      </c>
      <c r="G2104" s="57" t="str">
        <f t="shared" si="614"/>
        <v>0.999972744459424-0.00522061277165316i</v>
      </c>
      <c r="H2104" s="57" t="str">
        <f t="shared" si="615"/>
        <v>583.048621667699-42.2989538111391i</v>
      </c>
      <c r="I2104" s="57" t="str">
        <f t="shared" si="616"/>
        <v>-10.9104069845559-318.834752319365i</v>
      </c>
      <c r="K2104" s="57" t="str">
        <f t="shared" si="617"/>
        <v>0.00853071528925244-0.00211579573498899i</v>
      </c>
      <c r="L2104" s="57" t="str">
        <f t="shared" si="618"/>
        <v>0.00075-0.26816044465981i</v>
      </c>
      <c r="M2104" s="57" t="str">
        <f t="shared" si="619"/>
        <v>0.00075-0.0422521709022809i</v>
      </c>
      <c r="N2104" s="57">
        <f t="shared" si="620"/>
        <v>115.41687423429123</v>
      </c>
      <c r="O2104" s="57">
        <f t="shared" si="621"/>
        <v>17.966013766690484</v>
      </c>
      <c r="P2104" s="371">
        <f t="shared" si="622"/>
        <v>17.966013766690484</v>
      </c>
      <c r="Q2104" s="371">
        <f t="shared" si="623"/>
        <v>-64.583125765708772</v>
      </c>
      <c r="R2104" s="12">
        <f t="shared" si="624"/>
        <v>115.41687423429123</v>
      </c>
      <c r="S2104" s="57">
        <f t="shared" si="625"/>
        <v>2.4729433793171891</v>
      </c>
      <c r="T2104" s="12">
        <f t="shared" si="608"/>
        <v>17.966013766690484</v>
      </c>
    </row>
    <row r="2105" spans="1:20" x14ac:dyDescent="0.3">
      <c r="A2105" s="57">
        <f t="shared" si="609"/>
        <v>15597.005760137166</v>
      </c>
      <c r="B2105" s="12">
        <f t="shared" si="626"/>
        <v>2482.3405641585946</v>
      </c>
      <c r="C2105" s="57" t="str">
        <f t="shared" si="610"/>
        <v>3.39446333995643-7.12511148501379i</v>
      </c>
      <c r="D2105" s="57" t="str">
        <f t="shared" si="611"/>
        <v>3.47067172932892-4.29800746881235i</v>
      </c>
      <c r="E2105" s="57" t="str">
        <f t="shared" si="612"/>
        <v>162.580106218419+1.5104924885853i</v>
      </c>
      <c r="F2105" s="57" t="str">
        <f t="shared" si="613"/>
        <v>3.0794950048683-80.2399499588605i</v>
      </c>
      <c r="G2105" s="57" t="str">
        <f t="shared" si="614"/>
        <v>0.999972536929445-0.00524045001260509i</v>
      </c>
      <c r="H2105" s="57" t="str">
        <f t="shared" si="615"/>
        <v>583.284396564211-42.569165627352i</v>
      </c>
      <c r="I2105" s="57" t="str">
        <f t="shared" si="616"/>
        <v>-10.9650030449703-317.765308641462i</v>
      </c>
      <c r="K2105" s="57" t="str">
        <f t="shared" si="617"/>
        <v>0.00852673136198458-0.002122776511861i</v>
      </c>
      <c r="L2105" s="57" t="str">
        <f t="shared" si="618"/>
        <v>0.00075-0.267145292548127i</v>
      </c>
      <c r="M2105" s="57" t="str">
        <f t="shared" si="619"/>
        <v>0.00075-0.0420922204645159i</v>
      </c>
      <c r="N2105" s="57">
        <f t="shared" si="620"/>
        <v>115.47352482045858</v>
      </c>
      <c r="O2105" s="57">
        <f t="shared" si="621"/>
        <v>17.944155074292002</v>
      </c>
      <c r="P2105" s="371">
        <f t="shared" si="622"/>
        <v>17.944155074292002</v>
      </c>
      <c r="Q2105" s="371">
        <f t="shared" si="623"/>
        <v>-64.526475179541421</v>
      </c>
      <c r="R2105" s="12">
        <f t="shared" si="624"/>
        <v>115.47352482045858</v>
      </c>
      <c r="S2105" s="57">
        <f t="shared" si="625"/>
        <v>2.4823405641585947</v>
      </c>
      <c r="T2105" s="12">
        <f t="shared" si="608"/>
        <v>17.944155074292002</v>
      </c>
    </row>
    <row r="2106" spans="1:20" x14ac:dyDescent="0.3">
      <c r="A2106" s="57">
        <f t="shared" si="609"/>
        <v>15656.274382025687</v>
      </c>
      <c r="B2106" s="12">
        <f t="shared" si="626"/>
        <v>2491.7734583023971</v>
      </c>
      <c r="C2106" s="57" t="str">
        <f t="shared" si="610"/>
        <v>3.39296464971119-7.10389364505937i</v>
      </c>
      <c r="D2106" s="57" t="str">
        <f t="shared" si="611"/>
        <v>3.47067049886265-4.28191650878729i</v>
      </c>
      <c r="E2106" s="57" t="str">
        <f t="shared" si="612"/>
        <v>162.58101870286+1.51643581576967i</v>
      </c>
      <c r="F2106" s="57" t="str">
        <f t="shared" si="613"/>
        <v>3.07949436089706-79.9363148438016i</v>
      </c>
      <c r="G2106" s="57" t="str">
        <f t="shared" si="614"/>
        <v>0.999972327819329-0.00526036262262751i</v>
      </c>
      <c r="H2106" s="57" t="str">
        <f t="shared" si="615"/>
        <v>583.521685718623-42.8417061609011i</v>
      </c>
      <c r="I2106" s="57" t="str">
        <f t="shared" si="616"/>
        <v>-11.0200474631851-316.70032019878i</v>
      </c>
      <c r="K2106" s="57" t="str">
        <f t="shared" si="617"/>
        <v>0.0085227211183717-0.00212977276697462i</v>
      </c>
      <c r="L2106" s="57" t="str">
        <f t="shared" si="618"/>
        <v>0.00075-0.266133983411165i</v>
      </c>
      <c r="M2106" s="57" t="str">
        <f t="shared" si="619"/>
        <v>0.00075-0.0419328755374735i</v>
      </c>
      <c r="N2106" s="57">
        <f t="shared" si="620"/>
        <v>115.53009348747045</v>
      </c>
      <c r="O2106" s="57">
        <f t="shared" si="621"/>
        <v>17.922341523687507</v>
      </c>
      <c r="P2106" s="371">
        <f t="shared" si="622"/>
        <v>17.922341523687507</v>
      </c>
      <c r="Q2106" s="371">
        <f t="shared" si="623"/>
        <v>-64.469906512529548</v>
      </c>
      <c r="R2106" s="12">
        <f t="shared" si="624"/>
        <v>115.53009348747045</v>
      </c>
      <c r="S2106" s="57">
        <f t="shared" si="625"/>
        <v>2.4917734583023972</v>
      </c>
      <c r="T2106" s="12">
        <f t="shared" si="608"/>
        <v>17.922341523687507</v>
      </c>
    </row>
    <row r="2107" spans="1:20" x14ac:dyDescent="0.3">
      <c r="A2107" s="57">
        <f t="shared" si="609"/>
        <v>15715.768224677384</v>
      </c>
      <c r="B2107" s="12">
        <f t="shared" si="626"/>
        <v>2501.2421974439462</v>
      </c>
      <c r="C2107" s="57" t="str">
        <f t="shared" si="610"/>
        <v>3.39145610400391-7.08277226607646i</v>
      </c>
      <c r="D2107" s="57" t="str">
        <f t="shared" si="611"/>
        <v>3.47066925902796-4.2658871454404i</v>
      </c>
      <c r="E2107" s="57" t="str">
        <f t="shared" si="612"/>
        <v>162.581939139073+1.52240377964965i</v>
      </c>
      <c r="F2107" s="57" t="str">
        <f t="shared" si="613"/>
        <v>3.07949371202261-79.6338296394165i</v>
      </c>
      <c r="G2107" s="57" t="str">
        <f t="shared" si="614"/>
        <v>0.999972117117045-0.00528035088798048i</v>
      </c>
      <c r="H2107" s="57" t="str">
        <f t="shared" si="615"/>
        <v>583.760495475829-43.1165998899132i</v>
      </c>
      <c r="I2107" s="57" t="str">
        <f t="shared" si="616"/>
        <v>-11.0755440575546-315.639769883498i</v>
      </c>
      <c r="K2107" s="57" t="str">
        <f t="shared" si="617"/>
        <v>0.0085186844133195-0.00213678445160118i</v>
      </c>
      <c r="L2107" s="57" t="str">
        <f t="shared" si="618"/>
        <v>0.00075-0.265126502700901i</v>
      </c>
      <c r="M2107" s="57" t="str">
        <f t="shared" si="619"/>
        <v>0.00075-0.0417741338289235i</v>
      </c>
      <c r="N2107" s="57">
        <f t="shared" si="620"/>
        <v>115.58657849365562</v>
      </c>
      <c r="O2107" s="57">
        <f t="shared" si="621"/>
        <v>17.900573106816964</v>
      </c>
      <c r="P2107" s="371">
        <f t="shared" si="622"/>
        <v>17.900573106816964</v>
      </c>
      <c r="Q2107" s="371">
        <f t="shared" si="623"/>
        <v>-64.413421506344378</v>
      </c>
      <c r="R2107" s="12">
        <f t="shared" si="624"/>
        <v>115.58657849365562</v>
      </c>
      <c r="S2107" s="57">
        <f t="shared" si="625"/>
        <v>2.501242197443946</v>
      </c>
      <c r="T2107" s="12">
        <f t="shared" si="608"/>
        <v>17.900573106816964</v>
      </c>
    </row>
    <row r="2108" spans="1:20" x14ac:dyDescent="0.3">
      <c r="A2108" s="57">
        <f t="shared" si="609"/>
        <v>15775.488143931159</v>
      </c>
      <c r="B2108" s="12">
        <f t="shared" si="626"/>
        <v>2510.7469177942335</v>
      </c>
      <c r="C2108" s="57" t="str">
        <f t="shared" si="610"/>
        <v>3.38993764912157-7.06174698766656i</v>
      </c>
      <c r="D2108" s="57" t="str">
        <f t="shared" si="611"/>
        <v>3.47066800975351-4.24991914818244i</v>
      </c>
      <c r="E2108" s="57" t="str">
        <f t="shared" si="612"/>
        <v>162.582867601344+1.52839649247752i</v>
      </c>
      <c r="F2108" s="57" t="str">
        <f t="shared" si="613"/>
        <v>3.07949305820762-79.3324899943535i</v>
      </c>
      <c r="G2108" s="57" t="str">
        <f t="shared" si="614"/>
        <v>0.99997190481047-0.00530041509601022i</v>
      </c>
      <c r="H2108" s="57" t="str">
        <f t="shared" si="615"/>
        <v>584.000832129318-43.3938715721371i</v>
      </c>
      <c r="I2108" s="57" t="str">
        <f t="shared" si="616"/>
        <v>-11.1314966791986-314.583640622218i</v>
      </c>
      <c r="K2108" s="57" t="str">
        <f t="shared" si="617"/>
        <v>0.00851462110134546-0.00214381151591702i</v>
      </c>
      <c r="L2108" s="57" t="str">
        <f t="shared" si="618"/>
        <v>0.00075-0.264122835924388i</v>
      </c>
      <c r="M2108" s="57" t="str">
        <f t="shared" si="619"/>
        <v>0.00075-0.0416159930553134i</v>
      </c>
      <c r="N2108" s="57">
        <f t="shared" si="620"/>
        <v>115.6429780935115</v>
      </c>
      <c r="O2108" s="57">
        <f t="shared" si="621"/>
        <v>17.878849813569392</v>
      </c>
      <c r="P2108" s="371">
        <f t="shared" si="622"/>
        <v>17.878849813569392</v>
      </c>
      <c r="Q2108" s="371">
        <f t="shared" si="623"/>
        <v>-64.357021906488498</v>
      </c>
      <c r="R2108" s="12">
        <f t="shared" si="624"/>
        <v>115.6429780935115</v>
      </c>
      <c r="S2108" s="57">
        <f t="shared" si="625"/>
        <v>2.5107469177942336</v>
      </c>
      <c r="T2108" s="12">
        <f t="shared" si="608"/>
        <v>17.878849813569392</v>
      </c>
    </row>
    <row r="2109" spans="1:20" x14ac:dyDescent="0.3">
      <c r="A2109" s="57">
        <f t="shared" si="609"/>
        <v>15835.434998878098</v>
      </c>
      <c r="B2109" s="12">
        <f t="shared" si="626"/>
        <v>2520.2877560818515</v>
      </c>
      <c r="C2109" s="57" t="str">
        <f t="shared" si="610"/>
        <v>3.38840923121691-7.04081745031985i</v>
      </c>
      <c r="D2109" s="57" t="str">
        <f t="shared" si="611"/>
        <v>3.47066675096745-4.23401228730694i</v>
      </c>
      <c r="E2109" s="57" t="str">
        <f t="shared" si="612"/>
        <v>162.583804164701+1.53441406706328i</v>
      </c>
      <c r="F2109" s="57" t="str">
        <f t="shared" si="613"/>
        <v>3.07949239941447-79.0322915737405i</v>
      </c>
      <c r="G2109" s="57" t="str">
        <f t="shared" si="614"/>
        <v>0.999971690887392-0.00532055553515321i</v>
      </c>
      <c r="H2109" s="57" t="str">
        <f t="shared" si="615"/>
        <v>584.242701918807-43.6735462481248i</v>
      </c>
      <c r="I2109" s="57" t="str">
        <f t="shared" si="616"/>
        <v>-11.1879092122527-313.531915375218i</v>
      </c>
      <c r="K2109" s="57" t="str">
        <f t="shared" si="617"/>
        <v>0.00851053103658392-0.00215085390899384i</v>
      </c>
      <c r="L2109" s="57" t="str">
        <f t="shared" si="618"/>
        <v>0.00075-0.263122968643543i</v>
      </c>
      <c r="M2109" s="57" t="str">
        <f t="shared" si="619"/>
        <v>0.00075-0.0414584509417348i</v>
      </c>
      <c r="N2109" s="57">
        <f t="shared" si="620"/>
        <v>115.69929053782307</v>
      </c>
      <c r="O2109" s="57">
        <f t="shared" si="621"/>
        <v>17.857171631772029</v>
      </c>
      <c r="P2109" s="371">
        <f t="shared" si="622"/>
        <v>17.857171631772029</v>
      </c>
      <c r="Q2109" s="371">
        <f t="shared" si="623"/>
        <v>-64.300709462176926</v>
      </c>
      <c r="R2109" s="12">
        <f t="shared" si="624"/>
        <v>115.69929053782307</v>
      </c>
      <c r="S2109" s="57">
        <f t="shared" si="625"/>
        <v>2.5202877560818515</v>
      </c>
      <c r="T2109" s="12">
        <f t="shared" si="608"/>
        <v>17.857171631772029</v>
      </c>
    </row>
    <row r="2110" spans="1:20" x14ac:dyDescent="0.3">
      <c r="A2110" s="57">
        <f t="shared" si="609"/>
        <v>15895.609651873836</v>
      </c>
      <c r="B2110" s="12">
        <f t="shared" si="626"/>
        <v>2529.8648495549628</v>
      </c>
      <c r="C2110" s="57" t="str">
        <f t="shared" si="610"/>
        <v>3.38687079631053-7.01998329540692i</v>
      </c>
      <c r="D2110" s="57" t="str">
        <f t="shared" si="611"/>
        <v>3.47066548259737-4.21816633398685i</v>
      </c>
      <c r="E2110" s="57" t="str">
        <f t="shared" si="612"/>
        <v>162.584748904923+1.54045661677712i</v>
      </c>
      <c r="F2110" s="57" t="str">
        <f t="shared" si="613"/>
        <v>3.07949173560528-78.7332300591214i</v>
      </c>
      <c r="G2110" s="57" t="str">
        <f t="shared" si="614"/>
        <v>0.999971475335501-0.00534077249494035i</v>
      </c>
      <c r="H2110" s="57" t="str">
        <f t="shared" si="615"/>
        <v>584.486111027804-43.9556492444111i</v>
      </c>
      <c r="I2110" s="57" t="str">
        <f t="shared" si="616"/>
        <v>-11.2447855741019-312.484577135681i</v>
      </c>
      <c r="K2110" s="57" t="str">
        <f t="shared" si="617"/>
        <v>0.00850641407279163-0.00215791157878934i</v>
      </c>
      <c r="L2110" s="57" t="str">
        <f t="shared" si="618"/>
        <v>0.00075-0.262126886474938i</v>
      </c>
      <c r="M2110" s="57" t="str">
        <f t="shared" si="619"/>
        <v>0.00075-0.0413015052218916i</v>
      </c>
      <c r="N2110" s="57">
        <f t="shared" si="620"/>
        <v>115.75551407378076</v>
      </c>
      <c r="O2110" s="57">
        <f t="shared" si="621"/>
        <v>17.835538547180015</v>
      </c>
      <c r="P2110" s="371">
        <f t="shared" si="622"/>
        <v>17.835538547180015</v>
      </c>
      <c r="Q2110" s="371">
        <f t="shared" si="623"/>
        <v>-64.244485926219241</v>
      </c>
      <c r="R2110" s="12">
        <f t="shared" si="624"/>
        <v>115.75551407378076</v>
      </c>
      <c r="S2110" s="57">
        <f t="shared" si="625"/>
        <v>2.5298648495549627</v>
      </c>
      <c r="T2110" s="12">
        <f t="shared" si="608"/>
        <v>17.835538547180015</v>
      </c>
    </row>
    <row r="2111" spans="1:20" x14ac:dyDescent="0.3">
      <c r="A2111" s="57">
        <f t="shared" si="609"/>
        <v>15956.012968550958</v>
      </c>
      <c r="B2111" s="12">
        <f t="shared" si="626"/>
        <v>2539.4783359832718</v>
      </c>
      <c r="C2111" s="57" t="str">
        <f t="shared" si="610"/>
        <v>3.38532229029305-6.99924416517042i</v>
      </c>
      <c r="D2111" s="57" t="str">
        <f t="shared" si="611"/>
        <v>3.47066420457028-4.20238106027126i</v>
      </c>
      <c r="E2111" s="57" t="str">
        <f t="shared" si="612"/>
        <v>162.585701898544+1.54652425555153i</v>
      </c>
      <c r="F2111" s="57" t="str">
        <f t="shared" si="613"/>
        <v>3.07949106674182-78.4353011483948i</v>
      </c>
      <c r="G2111" s="57" t="str">
        <f t="shared" si="614"/>
        <v>0.999971258142397-0.00536106626600103i</v>
      </c>
      <c r="H2111" s="57" t="str">
        <f t="shared" si="615"/>
        <v>584.7310655811-44.2402061767335i</v>
      </c>
      <c r="I2111" s="57" t="str">
        <f t="shared" si="616"/>
        <v>-11.3021297156207-311.441608928923i</v>
      </c>
      <c r="K2111" s="57" t="str">
        <f t="shared" si="617"/>
        <v>0.00850227006335359-0.00216498447213778i</v>
      </c>
      <c r="L2111" s="57" t="str">
        <f t="shared" si="618"/>
        <v>0.00075-0.261134575089598i</v>
      </c>
      <c r="M2111" s="57" t="str">
        <f t="shared" si="619"/>
        <v>0.00075-0.0411451536380669i</v>
      </c>
      <c r="N2111" s="57">
        <f t="shared" si="620"/>
        <v>115.81164694509989</v>
      </c>
      <c r="O2111" s="57">
        <f t="shared" si="621"/>
        <v>17.813950543466117</v>
      </c>
      <c r="P2111" s="371">
        <f t="shared" si="622"/>
        <v>17.813950543466117</v>
      </c>
      <c r="Q2111" s="371">
        <f t="shared" si="623"/>
        <v>-64.188353054900105</v>
      </c>
      <c r="R2111" s="12">
        <f t="shared" si="624"/>
        <v>115.81164694509989</v>
      </c>
      <c r="S2111" s="57">
        <f t="shared" si="625"/>
        <v>2.5394783359832718</v>
      </c>
      <c r="T2111" s="12">
        <f t="shared" si="608"/>
        <v>17.813950543466117</v>
      </c>
    </row>
    <row r="2112" spans="1:20" x14ac:dyDescent="0.3">
      <c r="A2112" s="57">
        <f t="shared" si="609"/>
        <v>16016.645817831451</v>
      </c>
      <c r="B2112" s="12">
        <f t="shared" si="626"/>
        <v>2549.1283536600081</v>
      </c>
      <c r="C2112" s="57" t="str">
        <f t="shared" si="610"/>
        <v>3.38376365892738-6.97859970271682i</v>
      </c>
      <c r="D2112" s="57" t="str">
        <f t="shared" si="611"/>
        <v>3.47066291681269-4.18665623908222i</v>
      </c>
      <c r="E2112" s="57" t="str">
        <f t="shared" si="612"/>
        <v>162.586663222865+1.55261709788377i</v>
      </c>
      <c r="F2112" s="57" t="str">
        <f t="shared" si="613"/>
        <v>3.07949039278565-78.1385005557536i</v>
      </c>
      <c r="G2112" s="57" t="str">
        <f t="shared" si="614"/>
        <v>0.999971039295585-0.00538143714006737i</v>
      </c>
      <c r="H2112" s="57" t="str">
        <f t="shared" si="615"/>
        <v>584.977571642236-44.527242953291i</v>
      </c>
      <c r="I2112" s="57" t="str">
        <f t="shared" si="616"/>
        <v>-11.3599456214167-310.402993811632i</v>
      </c>
      <c r="K2112" s="57" t="str">
        <f t="shared" si="617"/>
        <v>0.00849809886128839-0.00217207253474041i</v>
      </c>
      <c r="L2112" s="57" t="str">
        <f t="shared" si="618"/>
        <v>0.00075-0.260146020212789i</v>
      </c>
      <c r="M2112" s="57" t="str">
        <f t="shared" si="619"/>
        <v>0.00075-0.0409893939410907i</v>
      </c>
      <c r="N2112" s="57">
        <f t="shared" si="620"/>
        <v>115.86768739214146</v>
      </c>
      <c r="O2112" s="57">
        <f t="shared" si="621"/>
        <v>17.792407602210819</v>
      </c>
      <c r="P2112" s="371">
        <f t="shared" si="622"/>
        <v>17.792407602210819</v>
      </c>
      <c r="Q2112" s="371">
        <f t="shared" si="623"/>
        <v>-64.132312607858537</v>
      </c>
      <c r="R2112" s="12">
        <f t="shared" si="624"/>
        <v>115.86768739214146</v>
      </c>
      <c r="S2112" s="57">
        <f t="shared" si="625"/>
        <v>2.549128353660008</v>
      </c>
      <c r="T2112" s="12">
        <f t="shared" si="608"/>
        <v>17.792407602210819</v>
      </c>
    </row>
    <row r="2113" spans="1:20" x14ac:dyDescent="0.3">
      <c r="A2113" s="57">
        <f t="shared" si="609"/>
        <v>16077.50907193921</v>
      </c>
      <c r="B2113" s="12">
        <f t="shared" si="626"/>
        <v>2558.815041403916</v>
      </c>
      <c r="C2113" s="57" t="str">
        <f t="shared" si="610"/>
        <v>3.38219484785112-6.95804955200813i</v>
      </c>
      <c r="D2113" s="57" t="str">
        <f t="shared" si="611"/>
        <v>3.47066161925054-4.17099164421135i</v>
      </c>
      <c r="E2113" s="57" t="str">
        <f t="shared" si="612"/>
        <v>162.587632955961+1.55873525883794i</v>
      </c>
      <c r="F2113" s="57" t="str">
        <f t="shared" si="613"/>
        <v>3.07948971369799-77.842824011621i</v>
      </c>
      <c r="G2113" s="57" t="str">
        <f t="shared" si="614"/>
        <v>0.999970818782474-0.0054018854099783i</v>
      </c>
      <c r="H2113" s="57" t="str">
        <f t="shared" si="615"/>
        <v>585.225635210855-44.8167857780122i</v>
      </c>
      <c r="I2113" s="57" t="str">
        <f t="shared" si="616"/>
        <v>-11.4182373100632-309.368714871054i</v>
      </c>
      <c r="K2113" s="57" t="str">
        <f t="shared" si="617"/>
        <v>0.00849390031925451-0.00217917571115602i</v>
      </c>
      <c r="L2113" s="57" t="str">
        <f t="shared" si="618"/>
        <v>0.00075-0.259161207623819i</v>
      </c>
      <c r="M2113" s="57" t="str">
        <f t="shared" si="619"/>
        <v>0.00075-0.0408342238903076i</v>
      </c>
      <c r="N2113" s="57">
        <f t="shared" si="620"/>
        <v>115.92363365203441</v>
      </c>
      <c r="O2113" s="57">
        <f t="shared" si="621"/>
        <v>17.770909702892553</v>
      </c>
      <c r="P2113" s="371">
        <f t="shared" si="622"/>
        <v>17.770909702892553</v>
      </c>
      <c r="Q2113" s="371">
        <f t="shared" si="623"/>
        <v>-64.076366347965589</v>
      </c>
      <c r="R2113" s="12">
        <f t="shared" si="624"/>
        <v>115.92363365203441</v>
      </c>
      <c r="S2113" s="57">
        <f t="shared" si="625"/>
        <v>2.5588150414039159</v>
      </c>
      <c r="T2113" s="12">
        <f t="shared" si="608"/>
        <v>17.770909702892553</v>
      </c>
    </row>
    <row r="2114" spans="1:20" x14ac:dyDescent="0.3">
      <c r="A2114" s="57">
        <f t="shared" si="609"/>
        <v>16138.603606412578</v>
      </c>
      <c r="B2114" s="12">
        <f t="shared" si="626"/>
        <v>2568.5385385612508</v>
      </c>
      <c r="C2114" s="57" t="str">
        <f t="shared" si="610"/>
        <v>3.3806158025785-6.93759335785319i</v>
      </c>
      <c r="D2114" s="57" t="str">
        <f t="shared" si="611"/>
        <v>3.47066031180912-4.15538705031657i</v>
      </c>
      <c r="E2114" s="57" t="str">
        <f t="shared" si="612"/>
        <v>162.588611176687+1.56487885404764i</v>
      </c>
      <c r="F2114" s="57" t="str">
        <f t="shared" si="613"/>
        <v>3.07948902943973-77.5482672625892i</v>
      </c>
      <c r="G2114" s="57" t="str">
        <f t="shared" si="614"/>
        <v>0.999970596590378-0.00542241136968385i</v>
      </c>
      <c r="H2114" s="57" t="str">
        <f t="shared" si="615"/>
        <v>585.475262220049-45.1088611538758i</v>
      </c>
      <c r="I2114" s="57" t="str">
        <f t="shared" si="616"/>
        <v>-11.4770088343434-308.338755224212i</v>
      </c>
      <c r="K2114" s="57" t="str">
        <f t="shared" si="617"/>
        <v>0.00848967428955584-0.00218629394479139i</v>
      </c>
      <c r="L2114" s="57" t="str">
        <f t="shared" si="618"/>
        <v>0.00075-0.258180123155827i</v>
      </c>
      <c r="M2114" s="57" t="str">
        <f t="shared" si="619"/>
        <v>0.00075-0.0406796412535442i</v>
      </c>
      <c r="N2114" s="57">
        <f t="shared" si="620"/>
        <v>115.97948395879733</v>
      </c>
      <c r="O2114" s="57">
        <f t="shared" si="621"/>
        <v>17.749456822877399</v>
      </c>
      <c r="P2114" s="371">
        <f t="shared" si="622"/>
        <v>17.749456822877399</v>
      </c>
      <c r="Q2114" s="371">
        <f t="shared" si="623"/>
        <v>-64.020516041202669</v>
      </c>
      <c r="R2114" s="12">
        <f t="shared" si="624"/>
        <v>115.97948395879733</v>
      </c>
      <c r="S2114" s="57">
        <f t="shared" si="625"/>
        <v>2.5685385385612509</v>
      </c>
      <c r="T2114" s="12">
        <f t="shared" si="608"/>
        <v>17.749456822877399</v>
      </c>
    </row>
    <row r="2115" spans="1:20" x14ac:dyDescent="0.3">
      <c r="A2115" s="57">
        <f t="shared" si="609"/>
        <v>16199.930300116948</v>
      </c>
      <c r="B2115" s="12">
        <f t="shared" si="626"/>
        <v>2578.2989850077838</v>
      </c>
      <c r="C2115" s="57" t="str">
        <f t="shared" si="610"/>
        <v>3.37902646850326-6.91723076590011i</v>
      </c>
      <c r="D2115" s="57" t="str">
        <f t="shared" si="611"/>
        <v>3.4706589944133-4.13984223291902i</v>
      </c>
      <c r="E2115" s="57" t="str">
        <f t="shared" si="612"/>
        <v>162.589597964687+1.57104799971764i</v>
      </c>
      <c r="F2115" s="57" t="str">
        <f t="shared" si="613"/>
        <v>3.07948833997156-77.2548260713608i</v>
      </c>
      <c r="G2115" s="57" t="str">
        <f t="shared" si="614"/>
        <v>0.999970372706512-0.00544301531424923i</v>
      </c>
      <c r="H2115" s="57" t="str">
        <f t="shared" si="615"/>
        <v>585.726458533577-45.403495886235i</v>
      </c>
      <c r="I2115" s="57" t="str">
        <f t="shared" si="616"/>
        <v>-11.5362642814812-307.313098017093i</v>
      </c>
      <c r="K2115" s="57" t="str">
        <f t="shared" si="617"/>
        <v>0.00848542062414831-0.00219342717789184i</v>
      </c>
      <c r="L2115" s="57" t="str">
        <f t="shared" si="618"/>
        <v>0.00075-0.257202752695583i</v>
      </c>
      <c r="M2115" s="57" t="str">
        <f t="shared" si="619"/>
        <v>0.00075-0.0405256438070773i</v>
      </c>
      <c r="N2115" s="57">
        <f t="shared" si="620"/>
        <v>116.0352365434633</v>
      </c>
      <c r="O2115" s="57">
        <f t="shared" si="621"/>
        <v>17.728048937410591</v>
      </c>
      <c r="P2115" s="371">
        <f t="shared" si="622"/>
        <v>17.728048937410591</v>
      </c>
      <c r="Q2115" s="371">
        <f t="shared" si="623"/>
        <v>-63.964763456536708</v>
      </c>
      <c r="R2115" s="12">
        <f t="shared" si="624"/>
        <v>116.0352365434633</v>
      </c>
      <c r="S2115" s="57">
        <f t="shared" si="625"/>
        <v>2.578298985007784</v>
      </c>
      <c r="T2115" s="12">
        <f t="shared" si="608"/>
        <v>17.728048937410591</v>
      </c>
    </row>
    <row r="2116" spans="1:20" x14ac:dyDescent="0.3">
      <c r="A2116" s="57">
        <f t="shared" si="609"/>
        <v>16261.490035257391</v>
      </c>
      <c r="B2116" s="12">
        <f t="shared" si="626"/>
        <v>2588.0965211508133</v>
      </c>
      <c r="C2116" s="57" t="str">
        <f t="shared" si="610"/>
        <v>3.37742679090066-6.89696142262735i</v>
      </c>
      <c r="D2116" s="57" t="str">
        <f t="shared" si="611"/>
        <v>3.47065766698723-4.12435696839962i</v>
      </c>
      <c r="E2116" s="57" t="str">
        <f t="shared" si="612"/>
        <v>162.590593400404+1.57724281262694i</v>
      </c>
      <c r="F2116" s="57" t="str">
        <f t="shared" si="613"/>
        <v>3.07948764525378-76.962496216684i</v>
      </c>
      <c r="G2116" s="57" t="str">
        <f t="shared" si="614"/>
        <v>0.999970147117998-0.00546369753985917i</v>
      </c>
      <c r="H2116" s="57" t="str">
        <f t="shared" si="615"/>
        <v>585.979229943079-45.7007170862i</v>
      </c>
      <c r="I2116" s="57" t="str">
        <f t="shared" si="616"/>
        <v>-11.596007773385-306.291726423826i</v>
      </c>
      <c r="K2116" s="57" t="str">
        <f t="shared" si="617"/>
        <v>0.0084811391746457-0.00220057535153154i</v>
      </c>
      <c r="L2116" s="57" t="str">
        <f t="shared" si="618"/>
        <v>0.00075-0.256229082183287i</v>
      </c>
      <c r="M2116" s="57" t="str">
        <f t="shared" si="619"/>
        <v>0.00075-0.0403722293356019i</v>
      </c>
      <c r="N2116" s="57">
        <f t="shared" si="620"/>
        <v>116.09088963420413</v>
      </c>
      <c r="O2116" s="57">
        <f t="shared" si="621"/>
        <v>17.706686019606352</v>
      </c>
      <c r="P2116" s="371">
        <f t="shared" si="622"/>
        <v>17.706686019606352</v>
      </c>
      <c r="Q2116" s="371">
        <f t="shared" si="623"/>
        <v>-63.909110365795875</v>
      </c>
      <c r="R2116" s="12">
        <f t="shared" si="624"/>
        <v>116.09088963420413</v>
      </c>
      <c r="S2116" s="57">
        <f t="shared" si="625"/>
        <v>2.5880965211508133</v>
      </c>
      <c r="T2116" s="12">
        <f t="shared" si="608"/>
        <v>17.706686019606352</v>
      </c>
    </row>
    <row r="2117" spans="1:20" x14ac:dyDescent="0.3">
      <c r="A2117" s="57">
        <f t="shared" si="609"/>
        <v>16323.283697391371</v>
      </c>
      <c r="B2117" s="12">
        <f t="shared" si="626"/>
        <v>2597.9312879311865</v>
      </c>
      <c r="C2117" s="57" t="str">
        <f t="shared" si="610"/>
        <v>3.37581671493022-6.87678497533607i</v>
      </c>
      <c r="D2117" s="57" t="str">
        <f t="shared" si="611"/>
        <v>3.47065632945459-4.10893103399606i</v>
      </c>
      <c r="E2117" s="57" t="str">
        <f t="shared" si="612"/>
        <v>162.591597565085+1.58346341013015i</v>
      </c>
      <c r="F2117" s="57" t="str">
        <f t="shared" si="613"/>
        <v>3.07948694524642-76.6712734932958i</v>
      </c>
      <c r="G2117" s="57" t="str">
        <f t="shared" si="614"/>
        <v>0.999969919811857-0.00548445834382207i</v>
      </c>
      <c r="H2117" s="57" t="str">
        <f t="shared" si="615"/>
        <v>586.233582165166-46.0005521740172i</v>
      </c>
      <c r="I2117" s="57" t="str">
        <f t="shared" si="616"/>
        <v>-11.6562434668751-305.274623645864i</v>
      </c>
      <c r="K2117" s="57" t="str">
        <f t="shared" si="617"/>
        <v>0.0084768297923264-0.00220773840560417i</v>
      </c>
      <c r="L2117" s="57" t="str">
        <f t="shared" si="618"/>
        <v>0.00075-0.25525909761236i</v>
      </c>
      <c r="M2117" s="57" t="str">
        <f t="shared" si="619"/>
        <v>0.00075-0.0402193956321996i</v>
      </c>
      <c r="N2117" s="57">
        <f t="shared" si="620"/>
        <v>116.14644145645617</v>
      </c>
      <c r="O2117" s="57">
        <f t="shared" si="621"/>
        <v>17.685368040439528</v>
      </c>
      <c r="P2117" s="371">
        <f t="shared" si="622"/>
        <v>17.685368040439528</v>
      </c>
      <c r="Q2117" s="371">
        <f t="shared" si="623"/>
        <v>-63.853558543543826</v>
      </c>
      <c r="R2117" s="12">
        <f t="shared" si="624"/>
        <v>116.14644145645617</v>
      </c>
      <c r="S2117" s="57">
        <f t="shared" si="625"/>
        <v>2.5979312879311864</v>
      </c>
      <c r="T2117" s="12">
        <f t="shared" si="608"/>
        <v>17.685368040439528</v>
      </c>
    </row>
    <row r="2118" spans="1:20" x14ac:dyDescent="0.3">
      <c r="A2118" s="57">
        <f t="shared" si="609"/>
        <v>16385.312175441457</v>
      </c>
      <c r="B2118" s="12">
        <f t="shared" si="626"/>
        <v>2607.803426825325</v>
      </c>
      <c r="C2118" s="57" t="str">
        <f t="shared" si="610"/>
        <v>3.37419618563795-6.85670107214113i</v>
      </c>
      <c r="D2118" s="57" t="str">
        <f t="shared" si="611"/>
        <v>3.47065498173842-4.09356420779942i</v>
      </c>
      <c r="E2118" s="57" t="str">
        <f t="shared" si="612"/>
        <v>162.592610540791+1.58970991016028i</v>
      </c>
      <c r="F2118" s="57" t="str">
        <f t="shared" si="613"/>
        <v>3.07948623990922-76.3811537118588i</v>
      </c>
      <c r="G2118" s="57" t="str">
        <f t="shared" si="614"/>
        <v>0.999969690775012-0.00550529802457428i</v>
      </c>
      <c r="H2118" s="57" t="str">
        <f t="shared" si="615"/>
        <v>586.489520838503-46.3030288825252i</v>
      </c>
      <c r="I2118" s="57" t="str">
        <f t="shared" si="616"/>
        <v>-11.7169755539329-304.261772911151i</v>
      </c>
      <c r="K2118" s="57" t="str">
        <f t="shared" si="617"/>
        <v>0.00847249232813934-0.00221491627881302i</v>
      </c>
      <c r="L2118" s="57" t="str">
        <f t="shared" si="618"/>
        <v>0.00075-0.254292785029249i</v>
      </c>
      <c r="M2118" s="57" t="str">
        <f t="shared" si="619"/>
        <v>0.00075-0.040067140498306i</v>
      </c>
      <c r="N2118" s="57">
        <f t="shared" si="620"/>
        <v>116.20189023304776</v>
      </c>
      <c r="O2118" s="57">
        <f t="shared" si="621"/>
        <v>17.664094968735743</v>
      </c>
      <c r="P2118" s="371">
        <f t="shared" si="622"/>
        <v>17.664094968735743</v>
      </c>
      <c r="Q2118" s="371">
        <f t="shared" si="623"/>
        <v>-63.798109766952237</v>
      </c>
      <c r="R2118" s="12">
        <f t="shared" si="624"/>
        <v>116.20189023304776</v>
      </c>
      <c r="S2118" s="57">
        <f t="shared" si="625"/>
        <v>2.607803426825325</v>
      </c>
      <c r="T2118" s="12">
        <f t="shared" si="608"/>
        <v>17.664094968735743</v>
      </c>
    </row>
    <row r="2119" spans="1:20" x14ac:dyDescent="0.3">
      <c r="A2119" s="57">
        <f t="shared" si="609"/>
        <v>16447.576361708136</v>
      </c>
      <c r="B2119" s="12">
        <f t="shared" si="626"/>
        <v>2617.7130798472613</v>
      </c>
      <c r="C2119" s="57" t="str">
        <f t="shared" si="610"/>
        <v>3.37256514795934-6.83670936196385i</v>
      </c>
      <c r="D2119" s="57" t="str">
        <f t="shared" si="611"/>
        <v>3.47065362376124-4.07825626875113i</v>
      </c>
      <c r="E2119" s="57" t="str">
        <f t="shared" si="612"/>
        <v>162.593632410409+1.59598243123106i</v>
      </c>
      <c r="F2119" s="57" t="str">
        <f t="shared" si="613"/>
        <v>3.07948552920163-76.0921326989022i</v>
      </c>
      <c r="G2119" s="57" t="str">
        <f t="shared" si="614"/>
        <v>0.999969459994285-0.00552621688168436i</v>
      </c>
      <c r="H2119" s="57" t="str">
        <f t="shared" si="615"/>
        <v>586.747051520748-46.6081752605822i</v>
      </c>
      <c r="I2119" s="57" t="str">
        <f t="shared" si="616"/>
        <v>-11.7782082619214-303.253157473259i</v>
      </c>
      <c r="K2119" s="57" t="str">
        <f t="shared" si="617"/>
        <v>0.00846812663271122-0.0022221089086617i</v>
      </c>
      <c r="L2119" s="57" t="str">
        <f t="shared" si="618"/>
        <v>0.00075-0.253330130533223i</v>
      </c>
      <c r="M2119" s="57" t="str">
        <f t="shared" si="619"/>
        <v>0.00075-0.0399154617436801i</v>
      </c>
      <c r="N2119" s="57">
        <f t="shared" si="620"/>
        <v>116.25723418432676</v>
      </c>
      <c r="O2119" s="57">
        <f t="shared" si="621"/>
        <v>17.642866771163913</v>
      </c>
      <c r="P2119" s="371">
        <f t="shared" si="622"/>
        <v>17.642866771163913</v>
      </c>
      <c r="Q2119" s="371">
        <f t="shared" si="623"/>
        <v>-63.742765815673238</v>
      </c>
      <c r="R2119" s="12">
        <f t="shared" si="624"/>
        <v>116.25723418432676</v>
      </c>
      <c r="S2119" s="57">
        <f t="shared" si="625"/>
        <v>2.6177130798472614</v>
      </c>
      <c r="T2119" s="12">
        <f t="shared" si="608"/>
        <v>17.642866771163913</v>
      </c>
    </row>
    <row r="2120" spans="1:20" x14ac:dyDescent="0.3">
      <c r="A2120" s="57">
        <f t="shared" si="609"/>
        <v>16510.077151882626</v>
      </c>
      <c r="B2120" s="12">
        <f t="shared" si="626"/>
        <v>2627.660389550681</v>
      </c>
      <c r="C2120" s="57" t="str">
        <f t="shared" si="610"/>
        <v>3.37092354672139-6.81680949452277i</v>
      </c>
      <c r="D2120" s="57" t="str">
        <f t="shared" si="611"/>
        <v>3.47065225544487-4.06300699663961i</v>
      </c>
      <c r="E2120" s="57" t="str">
        <f t="shared" si="612"/>
        <v>162.594663257651+1.6022810924386i</v>
      </c>
      <c r="F2120" s="57" t="str">
        <f t="shared" si="613"/>
        <v>3.0794848130827-75.8042062967603i</v>
      </c>
      <c r="G2120" s="57" t="str">
        <f t="shared" si="614"/>
        <v>0.999969227456399-0.00554721521585737i</v>
      </c>
      <c r="H2120" s="57" t="str">
        <f t="shared" si="615"/>
        <v>587.00617968548-46.9160196765675i</v>
      </c>
      <c r="I2120" s="57" t="str">
        <f t="shared" si="616"/>
        <v>-11.8399458538257-302.248760610545i</v>
      </c>
      <c r="K2120" s="57" t="str">
        <f t="shared" si="617"/>
        <v>0.00846373255635289-0.00222931623144444i</v>
      </c>
      <c r="L2120" s="57" t="str">
        <f t="shared" si="618"/>
        <v>0.00075-0.252371120276173i</v>
      </c>
      <c r="M2120" s="57" t="str">
        <f t="shared" si="619"/>
        <v>0.00075-0.0397643571863718i</v>
      </c>
      <c r="N2120" s="57">
        <f t="shared" si="620"/>
        <v>116.31247152828884</v>
      </c>
      <c r="O2120" s="57">
        <f t="shared" si="621"/>
        <v>17.621683412226346</v>
      </c>
      <c r="P2120" s="371">
        <f t="shared" si="622"/>
        <v>17.621683412226346</v>
      </c>
      <c r="Q2120" s="371">
        <f t="shared" si="623"/>
        <v>-63.687528471711161</v>
      </c>
      <c r="R2120" s="12">
        <f t="shared" si="624"/>
        <v>116.31247152828884</v>
      </c>
      <c r="S2120" s="57">
        <f t="shared" si="625"/>
        <v>2.6276603895506812</v>
      </c>
      <c r="T2120" s="12">
        <f t="shared" si="608"/>
        <v>17.621683412226346</v>
      </c>
    </row>
    <row r="2121" spans="1:20" x14ac:dyDescent="0.3">
      <c r="A2121" s="57">
        <f t="shared" si="609"/>
        <v>16572.815445059779</v>
      </c>
      <c r="B2121" s="12">
        <f t="shared" si="626"/>
        <v>2637.6454990309735</v>
      </c>
      <c r="C2121" s="57" t="str">
        <f t="shared" si="610"/>
        <v>3.36927132664585-6.79700112032634i</v>
      </c>
      <c r="D2121" s="57" t="str">
        <f t="shared" si="611"/>
        <v>3.47065087671063-4.04781617209726i</v>
      </c>
      <c r="E2121" s="57" t="str">
        <f t="shared" si="612"/>
        <v>162.595703167072+1.60860601346411i</v>
      </c>
      <c r="F2121" s="57" t="str">
        <f t="shared" si="613"/>
        <v>3.07948409151126-75.5173703635146i</v>
      </c>
      <c r="G2121" s="57" t="str">
        <f t="shared" si="614"/>
        <v>0.999968993147978-0.00556829332893916i</v>
      </c>
      <c r="H2121" s="57" t="str">
        <f t="shared" si="615"/>
        <v>587.266910719015-47.2265908218904i</v>
      </c>
      <c r="I2121" s="57" t="str">
        <f t="shared" si="616"/>
        <v>-11.9021926284826-301.248565625276i</v>
      </c>
      <c r="K2121" s="57" t="str">
        <f t="shared" si="617"/>
        <v>0.00845930994906645-0.00223653818223648i</v>
      </c>
      <c r="L2121" s="57" t="str">
        <f t="shared" si="618"/>
        <v>0.00075-0.251415740462416i</v>
      </c>
      <c r="M2121" s="57" t="str">
        <f t="shared" si="619"/>
        <v>0.00075-0.0396138246526915i</v>
      </c>
      <c r="N2121" s="57">
        <f t="shared" si="620"/>
        <v>116.36760048070843</v>
      </c>
      <c r="O2121" s="57">
        <f t="shared" si="621"/>
        <v>17.600544854251623</v>
      </c>
      <c r="P2121" s="371">
        <f t="shared" si="622"/>
        <v>17.600544854251623</v>
      </c>
      <c r="Q2121" s="371">
        <f t="shared" si="623"/>
        <v>-63.632399519291575</v>
      </c>
      <c r="R2121" s="12">
        <f t="shared" si="624"/>
        <v>116.36760048070843</v>
      </c>
      <c r="S2121" s="57">
        <f t="shared" si="625"/>
        <v>2.6376454990309735</v>
      </c>
      <c r="T2121" s="12">
        <f t="shared" si="608"/>
        <v>17.600544854251623</v>
      </c>
    </row>
    <row r="2122" spans="1:20" x14ac:dyDescent="0.3">
      <c r="A2122" s="57">
        <f t="shared" si="609"/>
        <v>16635.792143751009</v>
      </c>
      <c r="B2122" s="12">
        <f t="shared" si="626"/>
        <v>2647.6685519272914</v>
      </c>
      <c r="C2122" s="57" t="str">
        <f t="shared" si="610"/>
        <v>3.36760843235155-6.77728389066434i</v>
      </c>
      <c r="D2122" s="57" t="str">
        <f t="shared" si="611"/>
        <v>3.47064948747922-4.03268357659728i</v>
      </c>
      <c r="E2122" s="57" t="str">
        <f t="shared" si="612"/>
        <v>162.596752224075+1.61495731457576i</v>
      </c>
      <c r="F2122" s="57" t="str">
        <f t="shared" si="613"/>
        <v>3.07948336444581-75.2316207729337i</v>
      </c>
      <c r="G2122" s="57" t="str">
        <f t="shared" si="614"/>
        <v>0.99996875705554-0.00558945152392066i</v>
      </c>
      <c r="H2122" s="57" t="str">
        <f t="shared" si="615"/>
        <v>587.529249917175-47.53991771454i</v>
      </c>
      <c r="I2122" s="57" t="str">
        <f t="shared" si="616"/>
        <v>-11.964952920814-300.252555842763i</v>
      </c>
      <c r="K2122" s="57" t="str">
        <f t="shared" si="617"/>
        <v>0.00845485866055204-0.00224377469488445i</v>
      </c>
      <c r="L2122" s="57" t="str">
        <f t="shared" si="618"/>
        <v>0.00075-0.250463977348492i</v>
      </c>
      <c r="M2122" s="57" t="str">
        <f t="shared" si="619"/>
        <v>0.00075-0.0394638619771783i</v>
      </c>
      <c r="N2122" s="57">
        <f t="shared" si="620"/>
        <v>116.42261925526807</v>
      </c>
      <c r="O2122" s="57">
        <f t="shared" si="621"/>
        <v>17.579451057385867</v>
      </c>
      <c r="P2122" s="371">
        <f t="shared" si="622"/>
        <v>17.579451057385867</v>
      </c>
      <c r="Q2122" s="371">
        <f t="shared" si="623"/>
        <v>-63.577380744731926</v>
      </c>
      <c r="R2122" s="12">
        <f t="shared" si="624"/>
        <v>116.42261925526807</v>
      </c>
      <c r="S2122" s="57">
        <f t="shared" si="625"/>
        <v>2.6476685519272913</v>
      </c>
      <c r="T2122" s="12">
        <f t="shared" si="608"/>
        <v>17.579451057385867</v>
      </c>
    </row>
    <row r="2123" spans="1:20" x14ac:dyDescent="0.3">
      <c r="A2123" s="57">
        <f t="shared" si="609"/>
        <v>16699.008153897263</v>
      </c>
      <c r="B2123" s="12">
        <f t="shared" si="626"/>
        <v>2657.7296924246152</v>
      </c>
      <c r="C2123" s="57" t="str">
        <f t="shared" si="610"/>
        <v>3.36593480835724-6.75765745759956i</v>
      </c>
      <c r="D2123" s="57" t="str">
        <f t="shared" si="611"/>
        <v>3.4706480876707-4.01760899245044i</v>
      </c>
      <c r="E2123" s="57" t="str">
        <f t="shared" si="612"/>
        <v>162.597810514918+1.62133511663115i</v>
      </c>
      <c r="F2123" s="57" t="str">
        <f t="shared" si="613"/>
        <v>3.07948263184451-74.9469534144125i</v>
      </c>
      <c r="G2123" s="57" t="str">
        <f t="shared" si="614"/>
        <v>0.999968519165503-0.00561069010494227i</v>
      </c>
      <c r="H2123" s="57" t="str">
        <f t="shared" si="615"/>
        <v>587.793202481964-47.8560297026583i</v>
      </c>
      <c r="I2123" s="57" t="str">
        <f t="shared" si="616"/>
        <v>-12.0282311020563-299.26071461046i</v>
      </c>
      <c r="K2123" s="57" t="str">
        <f t="shared" si="617"/>
        <v>0.00845037854021504-0.00225102570199672i</v>
      </c>
      <c r="L2123" s="57" t="str">
        <f t="shared" si="618"/>
        <v>0.00075-0.249515817242968i</v>
      </c>
      <c r="M2123" s="57" t="str">
        <f t="shared" si="619"/>
        <v>0.00075-0.0393144670025685i</v>
      </c>
      <c r="N2123" s="57">
        <f t="shared" si="620"/>
        <v>116.47752606369139</v>
      </c>
      <c r="O2123" s="57">
        <f t="shared" si="621"/>
        <v>17.558401979584676</v>
      </c>
      <c r="P2123" s="371">
        <f t="shared" si="622"/>
        <v>17.558401979584676</v>
      </c>
      <c r="Q2123" s="371">
        <f t="shared" si="623"/>
        <v>-63.522473936308607</v>
      </c>
      <c r="R2123" s="12">
        <f t="shared" si="624"/>
        <v>116.47752606369139</v>
      </c>
      <c r="S2123" s="57">
        <f t="shared" si="625"/>
        <v>2.6577296924246152</v>
      </c>
      <c r="T2123" s="12">
        <f t="shared" si="608"/>
        <v>17.558401979584676</v>
      </c>
    </row>
    <row r="2124" spans="1:20" x14ac:dyDescent="0.3">
      <c r="A2124" s="57">
        <f t="shared" si="609"/>
        <v>16762.464384882074</v>
      </c>
      <c r="B2124" s="12">
        <f t="shared" si="626"/>
        <v>2667.8290652558289</v>
      </c>
      <c r="C2124" s="57" t="str">
        <f t="shared" si="610"/>
        <v>3.36425039908452-6.73812147396021i</v>
      </c>
      <c r="D2124" s="57" t="str">
        <f t="shared" si="611"/>
        <v>3.47064667720458-4.00259220280204i</v>
      </c>
      <c r="E2124" s="57" t="str">
        <f t="shared" si="612"/>
        <v>162.598878126725+1.62773954107902i</v>
      </c>
      <c r="F2124" s="57" t="str">
        <f t="shared" si="613"/>
        <v>3.07948189366522-74.6633641929153i</v>
      </c>
      <c r="G2124" s="57" t="str">
        <f t="shared" si="614"/>
        <v>0.999968279464182-0.00563200937729813i</v>
      </c>
      <c r="H2124" s="57" t="str">
        <f t="shared" si="615"/>
        <v>588.058773518144-48.1749564681264i</v>
      </c>
      <c r="I2124" s="57" t="str">
        <f t="shared" si="616"/>
        <v>-12.092031579981-298.273025297067i</v>
      </c>
      <c r="K2124" s="57" t="str">
        <f t="shared" si="617"/>
        <v>0.00844586943717366-0.00225829113493399i</v>
      </c>
      <c r="L2124" s="57" t="str">
        <f t="shared" si="618"/>
        <v>0.00075-0.248571246506244i</v>
      </c>
      <c r="M2124" s="57" t="str">
        <f t="shared" si="619"/>
        <v>0.00075-0.0391656375797654i</v>
      </c>
      <c r="N2124" s="57">
        <f t="shared" si="620"/>
        <v>116.53231911587449</v>
      </c>
      <c r="O2124" s="57">
        <f t="shared" si="621"/>
        <v>17.537397576606054</v>
      </c>
      <c r="P2124" s="371">
        <f t="shared" si="622"/>
        <v>17.537397576606054</v>
      </c>
      <c r="Q2124" s="371">
        <f t="shared" si="623"/>
        <v>-63.467680884125514</v>
      </c>
      <c r="R2124" s="12">
        <f t="shared" si="624"/>
        <v>116.53231911587449</v>
      </c>
      <c r="S2124" s="57">
        <f t="shared" si="625"/>
        <v>2.667829065255829</v>
      </c>
      <c r="T2124" s="12">
        <f t="shared" si="608"/>
        <v>17.537397576606054</v>
      </c>
    </row>
    <row r="2125" spans="1:20" x14ac:dyDescent="0.3">
      <c r="A2125" s="57">
        <f t="shared" si="609"/>
        <v>16826.161749544626</v>
      </c>
      <c r="B2125" s="12">
        <f t="shared" si="626"/>
        <v>2677.9668157038013</v>
      </c>
      <c r="C2125" s="57" t="str">
        <f t="shared" si="610"/>
        <v>3.36255514886059-6.71867559333129i</v>
      </c>
      <c r="D2125" s="57" t="str">
        <f t="shared" si="611"/>
        <v>3.47064525599971-3.98763299162873i</v>
      </c>
      <c r="E2125" s="57" t="str">
        <f t="shared" si="612"/>
        <v>162.599955147496+1.63417070996197i</v>
      </c>
      <c r="F2125" s="57" t="str">
        <f t="shared" si="613"/>
        <v>3.07948114986546-74.3808490289153i</v>
      </c>
      <c r="G2125" s="57" t="str">
        <f t="shared" si="614"/>
        <v>0.999968037937785-0.00565340964744056i</v>
      </c>
      <c r="H2125" s="57" t="str">
        <f t="shared" si="615"/>
        <v>588.325968029789-48.4967280302192i</v>
      </c>
      <c r="I2125" s="57" t="str">
        <f t="shared" si="616"/>
        <v>-12.1563587991326-297.289471291627i</v>
      </c>
      <c r="K2125" s="57" t="str">
        <f t="shared" si="617"/>
        <v>0.00844133120026588-0.00226557092379934i</v>
      </c>
      <c r="L2125" s="57" t="str">
        <f t="shared" si="618"/>
        <v>0.00075-0.247630251550353i</v>
      </c>
      <c r="M2125" s="57" t="str">
        <f t="shared" si="619"/>
        <v>0.00075-0.0390173715678077i</v>
      </c>
      <c r="N2125" s="57">
        <f t="shared" si="620"/>
        <v>116.5869966200205</v>
      </c>
      <c r="O2125" s="57">
        <f t="shared" si="621"/>
        <v>17.516437802002308</v>
      </c>
      <c r="P2125" s="371">
        <f t="shared" si="622"/>
        <v>17.516437802002308</v>
      </c>
      <c r="Q2125" s="371">
        <f t="shared" si="623"/>
        <v>-63.413003379979493</v>
      </c>
      <c r="R2125" s="12">
        <f t="shared" si="624"/>
        <v>116.5869966200205</v>
      </c>
      <c r="S2125" s="57">
        <f t="shared" si="625"/>
        <v>2.6779668157038015</v>
      </c>
      <c r="T2125" s="12">
        <f t="shared" si="608"/>
        <v>17.516437802002308</v>
      </c>
    </row>
    <row r="2126" spans="1:20" x14ac:dyDescent="0.3">
      <c r="A2126" s="57">
        <f t="shared" si="609"/>
        <v>16890.101164192896</v>
      </c>
      <c r="B2126" s="12">
        <f t="shared" si="626"/>
        <v>2688.1430896034758</v>
      </c>
      <c r="C2126" s="57" t="str">
        <f t="shared" si="610"/>
        <v>3.36084900192117-6.69931947004679i</v>
      </c>
      <c r="D2126" s="57" t="str">
        <f t="shared" si="611"/>
        <v>3.47064382397432-3.97273114373542i</v>
      </c>
      <c r="E2126" s="57" t="str">
        <f t="shared" si="612"/>
        <v>162.601041666114+1.6406287459181i</v>
      </c>
      <c r="F2126" s="57" t="str">
        <f t="shared" si="613"/>
        <v>3.07948040040244-74.0994038583355i</v>
      </c>
      <c r="G2126" s="57" t="str">
        <f t="shared" si="614"/>
        <v>0.999967794572418-0.00567489122298436i</v>
      </c>
      <c r="H2126" s="57" t="str">
        <f t="shared" si="615"/>
        <v>588.594790916693-48.8213747492471i</v>
      </c>
      <c r="I2126" s="57" t="str">
        <f t="shared" si="616"/>
        <v>-12.2212172410447-296.310036002588i</v>
      </c>
      <c r="K2126" s="57" t="str">
        <f t="shared" si="617"/>
        <v>0.00843676367805736-0.00227286499742886i</v>
      </c>
      <c r="L2126" s="57" t="str">
        <f t="shared" si="618"/>
        <v>0.00075-0.246692818838766i</v>
      </c>
      <c r="M2126" s="57" t="str">
        <f t="shared" si="619"/>
        <v>0.00075-0.0388696668338392i</v>
      </c>
      <c r="N2126" s="57">
        <f t="shared" si="620"/>
        <v>116.64155678277299</v>
      </c>
      <c r="O2126" s="57">
        <f t="shared" si="621"/>
        <v>17.495522607113092</v>
      </c>
      <c r="P2126" s="371">
        <f t="shared" si="622"/>
        <v>17.495522607113092</v>
      </c>
      <c r="Q2126" s="371">
        <f t="shared" si="623"/>
        <v>-63.358443217227006</v>
      </c>
      <c r="R2126" s="12">
        <f t="shared" si="624"/>
        <v>116.64155678277299</v>
      </c>
      <c r="S2126" s="57">
        <f t="shared" si="625"/>
        <v>2.6881430896034759</v>
      </c>
      <c r="T2126" s="12">
        <f t="shared" si="608"/>
        <v>17.495522607113092</v>
      </c>
    </row>
    <row r="2127" spans="1:20" x14ac:dyDescent="0.3">
      <c r="A2127" s="57">
        <f t="shared" si="609"/>
        <v>16954.28354861683</v>
      </c>
      <c r="B2127" s="12">
        <f t="shared" si="626"/>
        <v>2698.3580333439691</v>
      </c>
      <c r="C2127" s="57" t="str">
        <f t="shared" si="610"/>
        <v>3.35913190241349-6.68005275918157i</v>
      </c>
      <c r="D2127" s="57" t="str">
        <f t="shared" si="611"/>
        <v>3.47064238104607-3.95788644475223i</v>
      </c>
      <c r="E2127" s="57" t="str">
        <f t="shared" si="612"/>
        <v>162.602137772352+1.64711377218339i</v>
      </c>
      <c r="F2127" s="57" t="str">
        <f t="shared" si="613"/>
        <v>3.07947964523306-73.8190246324927i</v>
      </c>
      <c r="G2127" s="57" t="str">
        <f t="shared" si="614"/>
        <v>0.999967549354079-0.00569645441271129i</v>
      </c>
      <c r="H2127" s="57" t="str">
        <f t="shared" si="615"/>
        <v>588.865246970733-49.1489273302383i</v>
      </c>
      <c r="I2127" s="57" t="str">
        <f t="shared" si="616"/>
        <v>-12.2866114244607-295.334702856886i</v>
      </c>
      <c r="K2127" s="57" t="str">
        <f t="shared" si="617"/>
        <v>0.00843216671884908-0.00228017328338201i</v>
      </c>
      <c r="L2127" s="57" t="str">
        <f t="shared" si="618"/>
        <v>0.00075-0.245758934886198i</v>
      </c>
      <c r="M2127" s="57" t="str">
        <f t="shared" si="619"/>
        <v>0.00075-0.0387225212530774i</v>
      </c>
      <c r="N2127" s="57">
        <f t="shared" si="620"/>
        <v>116.69599780935143</v>
      </c>
      <c r="O2127" s="57">
        <f t="shared" si="621"/>
        <v>17.474651941058269</v>
      </c>
      <c r="P2127" s="371">
        <f t="shared" si="622"/>
        <v>17.474651941058269</v>
      </c>
      <c r="Q2127" s="371">
        <f t="shared" si="623"/>
        <v>-63.304002190648575</v>
      </c>
      <c r="R2127" s="12">
        <f t="shared" si="624"/>
        <v>116.69599780935143</v>
      </c>
      <c r="S2127" s="57">
        <f t="shared" si="625"/>
        <v>2.6983580333439692</v>
      </c>
      <c r="T2127" s="12">
        <f t="shared" si="608"/>
        <v>17.474651941058269</v>
      </c>
    </row>
    <row r="2128" spans="1:20" x14ac:dyDescent="0.3">
      <c r="A2128" s="57">
        <f t="shared" si="609"/>
        <v>17018.709826101574</v>
      </c>
      <c r="B2128" s="12">
        <f t="shared" si="626"/>
        <v>2708.6117938706761</v>
      </c>
      <c r="C2128" s="57" t="str">
        <f t="shared" si="610"/>
        <v>3.35740379439927-6.66087511654306i</v>
      </c>
      <c r="D2128" s="57" t="str">
        <f t="shared" si="611"/>
        <v>3.47064092713193-3.94309868113129i</v>
      </c>
      <c r="E2128" s="57" t="str">
        <f t="shared" si="612"/>
        <v>162.603243556885+1.65362591259372i</v>
      </c>
      <c r="F2128" s="57" t="str">
        <f t="shared" si="613"/>
        <v>3.07947888431385-73.5397073180363i</v>
      </c>
      <c r="G2128" s="57" t="str">
        <f t="shared" si="614"/>
        <v>0.999967302268663-0.00571809952657439i</v>
      </c>
      <c r="H2128" s="57" t="str">
        <f t="shared" si="615"/>
        <v>589.137340872139-49.4794168266712i</v>
      </c>
      <c r="I2128" s="57" t="str">
        <f t="shared" si="616"/>
        <v>-12.3525459055625-294.363455298989i</v>
      </c>
      <c r="K2128" s="57" t="str">
        <f t="shared" si="617"/>
        <v>0.00842754017068504-0.00228749570793183i</v>
      </c>
      <c r="L2128" s="57" t="str">
        <f t="shared" si="618"/>
        <v>0.00075-0.244828586258416i</v>
      </c>
      <c r="M2128" s="57" t="str">
        <f t="shared" si="619"/>
        <v>0.00075-0.0385759327087841i</v>
      </c>
      <c r="N2128" s="57">
        <f t="shared" si="620"/>
        <v>116.75031790368791</v>
      </c>
      <c r="O2128" s="57">
        <f t="shared" si="621"/>
        <v>17.453825750730804</v>
      </c>
      <c r="P2128" s="371">
        <f t="shared" si="622"/>
        <v>17.453825750730804</v>
      </c>
      <c r="Q2128" s="371">
        <f t="shared" si="623"/>
        <v>-63.249682096312085</v>
      </c>
      <c r="R2128" s="12">
        <f t="shared" si="624"/>
        <v>116.75031790368791</v>
      </c>
      <c r="S2128" s="57">
        <f t="shared" si="625"/>
        <v>2.7086117938706762</v>
      </c>
      <c r="T2128" s="12">
        <f t="shared" si="608"/>
        <v>17.453825750730804</v>
      </c>
    </row>
    <row r="2129" spans="1:20" x14ac:dyDescent="0.3">
      <c r="A2129" s="57">
        <f t="shared" si="609"/>
        <v>17083.38092344076</v>
      </c>
      <c r="B2129" s="12">
        <f t="shared" si="626"/>
        <v>2718.9045186873846</v>
      </c>
      <c r="C2129" s="57" t="str">
        <f t="shared" si="610"/>
        <v>3.35566462185786-6.64178619866375i</v>
      </c>
      <c r="D2129" s="57" t="str">
        <f t="shared" si="611"/>
        <v>3.47063946214829-3.92836764014384i</v>
      </c>
      <c r="E2129" s="57" t="str">
        <f t="shared" si="612"/>
        <v>162.604359111303+1.6601652915868i</v>
      </c>
      <c r="F2129" s="57" t="str">
        <f t="shared" si="613"/>
        <v>3.07947811760105-73.2614478968925i</v>
      </c>
      <c r="G2129" s="57" t="str">
        <f t="shared" si="614"/>
        <v>0.999967053301952-0.00573982687570248i</v>
      </c>
      <c r="H2129" s="57" t="str">
        <f t="shared" si="615"/>
        <v>589.411077185674-49.8128746442i</v>
      </c>
      <c r="I2129" s="57" t="str">
        <f t="shared" si="616"/>
        <v>-12.4190252781804-293.396276789945i</v>
      </c>
      <c r="K2129" s="57" t="str">
        <f t="shared" si="617"/>
        <v>0.00842288388136028-0.00229483219605548i</v>
      </c>
      <c r="L2129" s="57" t="str">
        <f t="shared" si="618"/>
        <v>0.00075-0.243901759572043i</v>
      </c>
      <c r="M2129" s="57" t="str">
        <f t="shared" si="619"/>
        <v>0.00075-0.0384298990922336i</v>
      </c>
      <c r="N2129" s="57">
        <f t="shared" si="620"/>
        <v>116.80451526856274</v>
      </c>
      <c r="O2129" s="57">
        <f t="shared" si="621"/>
        <v>17.4330439807907</v>
      </c>
      <c r="P2129" s="371">
        <f t="shared" si="622"/>
        <v>17.4330439807907</v>
      </c>
      <c r="Q2129" s="371">
        <f t="shared" si="623"/>
        <v>-63.195484731437269</v>
      </c>
      <c r="R2129" s="12">
        <f t="shared" si="624"/>
        <v>116.80451526856274</v>
      </c>
      <c r="S2129" s="57">
        <f t="shared" si="625"/>
        <v>2.7189045186873844</v>
      </c>
      <c r="T2129" s="12">
        <f t="shared" si="608"/>
        <v>17.4330439807907</v>
      </c>
    </row>
    <row r="2130" spans="1:20" x14ac:dyDescent="0.3">
      <c r="A2130" s="57">
        <f t="shared" si="609"/>
        <v>17148.297770949834</v>
      </c>
      <c r="B2130" s="12">
        <f t="shared" si="626"/>
        <v>2729.2363558583966</v>
      </c>
      <c r="C2130" s="57" t="str">
        <f t="shared" si="610"/>
        <v>3.35391432868929-6.62278566279261i</v>
      </c>
      <c r="D2130" s="57" t="str">
        <f t="shared" si="611"/>
        <v>3.47063798601088-3.91369310987702i</v>
      </c>
      <c r="E2130" s="57" t="str">
        <f t="shared" si="612"/>
        <v>162.605484528111+1.66673203420455i</v>
      </c>
      <c r="F2130" s="57" t="str">
        <f t="shared" si="613"/>
        <v>3.07947734505056-72.9842423662058i</v>
      </c>
      <c r="G2130" s="57" t="str">
        <f t="shared" si="614"/>
        <v>0.999966802439625-0.00576163677240455i</v>
      </c>
      <c r="H2130" s="57" t="str">
        <f t="shared" si="615"/>
        <v>589.686460356715-50.1493325444338i</v>
      </c>
      <c r="I2130" s="57" t="str">
        <f t="shared" si="616"/>
        <v>-12.4860541740145-292.433150806407i</v>
      </c>
      <c r="K2130" s="57" t="str">
        <f t="shared" si="617"/>
        <v>0.00841819769842911-0.00230218267142453i</v>
      </c>
      <c r="L2130" s="57" t="str">
        <f t="shared" si="618"/>
        <v>0.00075-0.242978441494364i</v>
      </c>
      <c r="M2130" s="57" t="str">
        <f t="shared" si="619"/>
        <v>0.00075-0.0382844183026834i</v>
      </c>
      <c r="N2130" s="57">
        <f t="shared" si="620"/>
        <v>116.85858810574348</v>
      </c>
      <c r="O2130" s="57">
        <f t="shared" si="621"/>
        <v>17.412306573657943</v>
      </c>
      <c r="P2130" s="371">
        <f t="shared" si="622"/>
        <v>17.412306573657943</v>
      </c>
      <c r="Q2130" s="371">
        <f t="shared" si="623"/>
        <v>-63.141411894256521</v>
      </c>
      <c r="R2130" s="12">
        <f t="shared" si="624"/>
        <v>116.85858810574348</v>
      </c>
      <c r="S2130" s="57">
        <f t="shared" si="625"/>
        <v>2.7292363558583967</v>
      </c>
      <c r="T2130" s="12">
        <f t="shared" si="608"/>
        <v>17.412306573657943</v>
      </c>
    </row>
    <row r="2131" spans="1:20" x14ac:dyDescent="0.3">
      <c r="A2131" s="57">
        <f t="shared" si="609"/>
        <v>17213.461302479442</v>
      </c>
      <c r="B2131" s="12">
        <f t="shared" si="626"/>
        <v>2739.6074540106583</v>
      </c>
      <c r="C2131" s="57" t="str">
        <f t="shared" si="610"/>
        <v>3.35215285871747-6.60387316688746i</v>
      </c>
      <c r="D2131" s="57" t="str">
        <f t="shared" si="611"/>
        <v>3.47063649863478-3.89907487923085i</v>
      </c>
      <c r="E2131" s="57" t="str">
        <f t="shared" si="612"/>
        <v>162.606619900746+1.67332626609488i</v>
      </c>
      <c r="F2131" s="57" t="str">
        <f t="shared" si="613"/>
        <v>3.07947656661791-72.70808673828i</v>
      </c>
      <c r="G2131" s="57" t="str">
        <f t="shared" si="614"/>
        <v>0.999966549667249-0.00578352953017428i</v>
      </c>
      <c r="H2131" s="57" t="str">
        <f t="shared" si="615"/>
        <v>589.963494707259-50.4888226487209i</v>
      </c>
      <c r="I2131" s="57" t="str">
        <f t="shared" si="616"/>
        <v>-12.5536372628409-291.474060839647i</v>
      </c>
      <c r="K2131" s="57" t="str">
        <f t="shared" si="617"/>
        <v>0.00841348146921329-0.00230954705639545i</v>
      </c>
      <c r="L2131" s="57" t="str">
        <f t="shared" si="618"/>
        <v>0.00075-0.24205861874314i</v>
      </c>
      <c r="M2131" s="57" t="str">
        <f t="shared" si="619"/>
        <v>0.00075-0.0381394882473435i</v>
      </c>
      <c r="N2131" s="57">
        <f t="shared" si="620"/>
        <v>116.91253461612251</v>
      </c>
      <c r="O2131" s="57">
        <f t="shared" si="621"/>
        <v>17.391613469506719</v>
      </c>
      <c r="P2131" s="371">
        <f t="shared" si="622"/>
        <v>17.391613469506719</v>
      </c>
      <c r="Q2131" s="371">
        <f t="shared" si="623"/>
        <v>-63.087465383877479</v>
      </c>
      <c r="R2131" s="12">
        <f t="shared" si="624"/>
        <v>116.91253461612251</v>
      </c>
      <c r="S2131" s="57">
        <f t="shared" si="625"/>
        <v>2.7396074540106583</v>
      </c>
      <c r="T2131" s="12">
        <f t="shared" si="608"/>
        <v>17.391613469506719</v>
      </c>
    </row>
    <row r="2132" spans="1:20" x14ac:dyDescent="0.3">
      <c r="A2132" s="57">
        <f t="shared" si="609"/>
        <v>17278.872455428864</v>
      </c>
      <c r="B2132" s="12">
        <f t="shared" si="626"/>
        <v>2750.017962335899</v>
      </c>
      <c r="C2132" s="57" t="str">
        <f t="shared" si="610"/>
        <v>3.3503801556934-6.58504836960698i</v>
      </c>
      <c r="D2132" s="57" t="str">
        <f t="shared" si="611"/>
        <v>3.4706349999344-3.88451273791524i</v>
      </c>
      <c r="E2132" s="57" t="str">
        <f t="shared" si="612"/>
        <v>162.607765323585+1.67994811351372i</v>
      </c>
      <c r="F2132" s="57" t="str">
        <f t="shared" si="613"/>
        <v>3.07947578225832-72.4329770405229i</v>
      </c>
      <c r="G2132" s="57" t="str">
        <f t="shared" si="614"/>
        <v>0.999966294970282-0.00580550546369447i</v>
      </c>
      <c r="H2132" s="57" t="str">
        <f t="shared" si="615"/>
        <v>590.242184431827-50.8313774419754i</v>
      </c>
      <c r="I2132" s="57" t="str">
        <f t="shared" si="616"/>
        <v>-12.6217792527246-290.518990394569i</v>
      </c>
      <c r="K2132" s="57" t="str">
        <f t="shared" si="617"/>
        <v>0.0084087350408105-0.00231692527199999i</v>
      </c>
      <c r="L2132" s="57" t="str">
        <f t="shared" si="618"/>
        <v>0.00075-0.241142278086412i</v>
      </c>
      <c r="M2132" s="57" t="str">
        <f t="shared" si="619"/>
        <v>0.00075-0.0379951068413464i</v>
      </c>
      <c r="N2132" s="57">
        <f t="shared" si="620"/>
        <v>116.9663529998562</v>
      </c>
      <c r="O2132" s="57">
        <f t="shared" si="621"/>
        <v>17.370964606259367</v>
      </c>
      <c r="P2132" s="371">
        <f t="shared" si="622"/>
        <v>17.370964606259367</v>
      </c>
      <c r="Q2132" s="371">
        <f t="shared" si="623"/>
        <v>-63.033647000143802</v>
      </c>
      <c r="R2132" s="12">
        <f t="shared" si="624"/>
        <v>116.9663529998562</v>
      </c>
      <c r="S2132" s="57">
        <f t="shared" si="625"/>
        <v>2.7500179623358991</v>
      </c>
      <c r="T2132" s="12">
        <f t="shared" si="608"/>
        <v>17.370964606259367</v>
      </c>
    </row>
    <row r="2133" spans="1:20" x14ac:dyDescent="0.3">
      <c r="A2133" s="57">
        <f t="shared" si="609"/>
        <v>17344.532170759496</v>
      </c>
      <c r="B2133" s="12">
        <f t="shared" si="626"/>
        <v>2760.4680305927754</v>
      </c>
      <c r="C2133" s="57" t="str">
        <f t="shared" si="610"/>
        <v>3.34859616329848-6.56631093030249i</v>
      </c>
      <c r="D2133" s="57" t="str">
        <f t="shared" si="611"/>
        <v>3.47063348982359-3.87000647644698i</v>
      </c>
      <c r="E2133" s="57" t="str">
        <f t="shared" si="612"/>
        <v>162.608920891949+1.68659770332722i</v>
      </c>
      <c r="F2133" s="57" t="str">
        <f t="shared" si="613"/>
        <v>3.07947499192669-72.1589093153891i</v>
      </c>
      <c r="G2133" s="57" t="str">
        <f t="shared" si="614"/>
        <v>0.999966038334071-0.00582756488884155i</v>
      </c>
      <c r="H2133" s="57" t="str">
        <f t="shared" si="615"/>
        <v>590.522533593281-51.1770297765338i</v>
      </c>
      <c r="I2133" s="57" t="str">
        <f t="shared" si="616"/>
        <v>-12.6904848902309-289.567922988702i</v>
      </c>
      <c r="K2133" s="57" t="str">
        <f t="shared" si="617"/>
        <v>0.00840395826010272-0.00232431723793545i</v>
      </c>
      <c r="L2133" s="57" t="str">
        <f t="shared" si="618"/>
        <v>0.00075-0.240229406342311i</v>
      </c>
      <c r="M2133" s="57" t="str">
        <f t="shared" si="619"/>
        <v>0.00075-0.037851272007717i</v>
      </c>
      <c r="N2133" s="57">
        <f t="shared" si="620"/>
        <v>117.02004145650599</v>
      </c>
      <c r="O2133" s="57">
        <f t="shared" si="621"/>
        <v>17.350359919580399</v>
      </c>
      <c r="P2133" s="371">
        <f t="shared" si="622"/>
        <v>17.350359919580399</v>
      </c>
      <c r="Q2133" s="371">
        <f t="shared" si="623"/>
        <v>-62.979958543494</v>
      </c>
      <c r="R2133" s="12">
        <f t="shared" si="624"/>
        <v>117.02004145650599</v>
      </c>
      <c r="S2133" s="57">
        <f t="shared" si="625"/>
        <v>2.7604680305927753</v>
      </c>
      <c r="T2133" s="12">
        <f t="shared" si="608"/>
        <v>17.350359919580399</v>
      </c>
    </row>
    <row r="2134" spans="1:20" x14ac:dyDescent="0.3">
      <c r="A2134" s="57">
        <f t="shared" si="609"/>
        <v>17410.441393008379</v>
      </c>
      <c r="B2134" s="12">
        <f t="shared" si="626"/>
        <v>2770.9578091090279</v>
      </c>
      <c r="C2134" s="57" t="str">
        <f t="shared" si="610"/>
        <v>3.34680082514787-6.5476605090104i</v>
      </c>
      <c r="D2134" s="57" t="str">
        <f t="shared" si="611"/>
        <v>3.47063196821546-3.85555588614664i</v>
      </c>
      <c r="E2134" s="57" t="str">
        <f t="shared" si="612"/>
        <v>162.610086702125+1.69327516301354i</v>
      </c>
      <c r="F2134" s="57" t="str">
        <f t="shared" si="613"/>
        <v>3.07947419557754-71.885879620321i</v>
      </c>
      <c r="G2134" s="57" t="str">
        <f t="shared" si="614"/>
        <v>0.999965779743853-0.00584970812269008i</v>
      </c>
      <c r="H2134" s="57" t="str">
        <f t="shared" si="615"/>
        <v>590.804546118539-51.525812876022i</v>
      </c>
      <c r="I2134" s="57" t="str">
        <f t="shared" si="616"/>
        <v>-12.7597589606255-288.620842151169i</v>
      </c>
      <c r="K2134" s="57" t="str">
        <f t="shared" si="617"/>
        <v>0.00839915097376502-0.00233172287255522i</v>
      </c>
      <c r="L2134" s="57" t="str">
        <f t="shared" si="618"/>
        <v>0.00075-0.239319990378871i</v>
      </c>
      <c r="M2134" s="57" t="str">
        <f t="shared" si="619"/>
        <v>0.00075-0.0377079816773431i</v>
      </c>
      <c r="N2134" s="57">
        <f t="shared" si="620"/>
        <v>117.07359818517816</v>
      </c>
      <c r="O2134" s="57">
        <f t="shared" si="621"/>
        <v>17.329799342871375</v>
      </c>
      <c r="P2134" s="371">
        <f t="shared" si="622"/>
        <v>17.329799342871375</v>
      </c>
      <c r="Q2134" s="371">
        <f t="shared" si="623"/>
        <v>-62.926401814821837</v>
      </c>
      <c r="R2134" s="12">
        <f t="shared" si="624"/>
        <v>117.07359818517816</v>
      </c>
      <c r="S2134" s="57">
        <f t="shared" si="625"/>
        <v>2.7709578091090279</v>
      </c>
      <c r="T2134" s="12">
        <f t="shared" si="608"/>
        <v>17.329799342871375</v>
      </c>
    </row>
    <row r="2135" spans="1:20" x14ac:dyDescent="0.3">
      <c r="A2135" s="57">
        <f t="shared" si="609"/>
        <v>17476.601070301815</v>
      </c>
      <c r="B2135" s="12">
        <f t="shared" si="626"/>
        <v>2781.4874487836423</v>
      </c>
      <c r="C2135" s="57" t="str">
        <f t="shared" si="610"/>
        <v>3.3449940847938-6.52909676644406i</v>
      </c>
      <c r="D2135" s="57" t="str">
        <f t="shared" si="611"/>
        <v>3.47063043502249-3.84116075913563i</v>
      </c>
      <c r="E2135" s="57" t="str">
        <f t="shared" si="612"/>
        <v>162.61126285136+1.69998062066486i</v>
      </c>
      <c r="F2135" s="57" t="str">
        <f t="shared" si="613"/>
        <v>3.07947339316505-71.6138840276943i</v>
      </c>
      <c r="G2135" s="57" t="str">
        <f t="shared" si="614"/>
        <v>0.999965519184751-0.00587193548351731i</v>
      </c>
      <c r="H2135" s="57" t="str">
        <f t="shared" si="615"/>
        <v>591.088225794169-51.8777603392426i</v>
      </c>
      <c r="I2135" s="57" t="str">
        <f t="shared" si="616"/>
        <v>-12.8296062880703-287.677731421655i</v>
      </c>
      <c r="K2135" s="57" t="str">
        <f t="shared" si="617"/>
        <v>0.00839431302827462-0.00233914209285928i</v>
      </c>
      <c r="L2135" s="57" t="str">
        <f t="shared" si="618"/>
        <v>0.00075-0.238414017113839i</v>
      </c>
      <c r="M2135" s="57" t="str">
        <f t="shared" si="619"/>
        <v>0.00075-0.0375652337889452i</v>
      </c>
      <c r="N2135" s="57">
        <f t="shared" si="620"/>
        <v>117.12702138466557</v>
      </c>
      <c r="O2135" s="57">
        <f t="shared" si="621"/>
        <v>17.309282807265284</v>
      </c>
      <c r="P2135" s="371">
        <f t="shared" si="622"/>
        <v>17.309282807265284</v>
      </c>
      <c r="Q2135" s="371">
        <f t="shared" si="623"/>
        <v>-62.872978615334432</v>
      </c>
      <c r="R2135" s="12">
        <f t="shared" si="624"/>
        <v>117.12702138466557</v>
      </c>
      <c r="S2135" s="57">
        <f t="shared" si="625"/>
        <v>2.7814874487836425</v>
      </c>
      <c r="T2135" s="12">
        <f t="shared" si="608"/>
        <v>17.309282807265284</v>
      </c>
    </row>
    <row r="2136" spans="1:20" x14ac:dyDescent="0.3">
      <c r="A2136" s="57">
        <f t="shared" si="609"/>
        <v>17543.01215436896</v>
      </c>
      <c r="B2136" s="12">
        <f t="shared" si="626"/>
        <v>2792.0571010890203</v>
      </c>
      <c r="C2136" s="57" t="str">
        <f t="shared" si="610"/>
        <v>3.343175885729-6.51061936398589i</v>
      </c>
      <c r="D2136" s="57" t="str">
        <f t="shared" si="611"/>
        <v>3.47062889015647-3.82682088833318i</v>
      </c>
      <c r="E2136" s="57" t="str">
        <f t="shared" si="612"/>
        <v>162.612449437884+1.70671420498932i</v>
      </c>
      <c r="F2136" s="57" t="str">
        <f t="shared" si="613"/>
        <v>3.07947258464306-71.3429186247598i</v>
      </c>
      <c r="G2136" s="57" t="str">
        <f t="shared" si="614"/>
        <v>0.999965256641774-0.00589424729080767i</v>
      </c>
      <c r="H2136" s="57" t="str">
        <f t="shared" si="615"/>
        <v>591.373576261944-52.232906144121i</v>
      </c>
      <c r="I2136" s="57" t="str">
        <f t="shared" si="616"/>
        <v>-12.9000317358304-286.738574349366i</v>
      </c>
      <c r="K2136" s="57" t="str">
        <f t="shared" si="617"/>
        <v>0.00838944426991943-0.00234657481448447i</v>
      </c>
      <c r="L2136" s="57" t="str">
        <f t="shared" si="618"/>
        <v>0.00075-0.237511473514484i</v>
      </c>
      <c r="M2136" s="57" t="str">
        <f t="shared" si="619"/>
        <v>0.00075-0.0374230262890468i</v>
      </c>
      <c r="N2136" s="57">
        <f t="shared" si="620"/>
        <v>117.18030925358968</v>
      </c>
      <c r="O2136" s="57">
        <f t="shared" si="621"/>
        <v>17.288810241621505</v>
      </c>
      <c r="P2136" s="371">
        <f t="shared" si="622"/>
        <v>17.288810241621505</v>
      </c>
      <c r="Q2136" s="371">
        <f t="shared" si="623"/>
        <v>-62.819690746410316</v>
      </c>
      <c r="R2136" s="12">
        <f t="shared" si="624"/>
        <v>117.18030925358968</v>
      </c>
      <c r="S2136" s="57">
        <f t="shared" si="625"/>
        <v>2.7920571010890205</v>
      </c>
      <c r="T2136" s="12">
        <f t="shared" si="608"/>
        <v>17.288810241621505</v>
      </c>
    </row>
    <row r="2137" spans="1:20" x14ac:dyDescent="0.3">
      <c r="A2137" s="57">
        <f t="shared" si="609"/>
        <v>17609.675600555565</v>
      </c>
      <c r="B2137" s="12">
        <f t="shared" si="626"/>
        <v>2802.6669180731587</v>
      </c>
      <c r="C2137" s="57" t="str">
        <f t="shared" si="610"/>
        <v>3.34134617139042-6.49222796367982i</v>
      </c>
      <c r="D2137" s="57" t="str">
        <f t="shared" si="611"/>
        <v>3.47062733352856-3.81253606745342i</v>
      </c>
      <c r="E2137" s="57" t="str">
        <f t="shared" si="612"/>
        <v>162.613646560915+1.71347604531298i</v>
      </c>
      <c r="F2137" s="57" t="str">
        <f t="shared" si="613"/>
        <v>3.07947176996505-71.0729795135888i</v>
      </c>
      <c r="G2137" s="57" t="str">
        <f t="shared" si="614"/>
        <v>0.999964992099819-0.00591664386525741i</v>
      </c>
      <c r="H2137" s="57" t="str">
        <f t="shared" si="615"/>
        <v>591.660601014212-52.5912846516341i</v>
      </c>
      <c r="I2137" s="57" t="str">
        <f t="shared" si="616"/>
        <v>-12.9710402064593-285.803354491955i</v>
      </c>
      <c r="K2137" s="57" t="str">
        <f t="shared" si="617"/>
        <v>0.00838454454480763-0.00235402095169508i</v>
      </c>
      <c r="L2137" s="57" t="str">
        <f t="shared" si="618"/>
        <v>0.00075-0.236612346597413i</v>
      </c>
      <c r="M2137" s="57" t="str">
        <f t="shared" si="619"/>
        <v>0.00075-0.0372813571319454i</v>
      </c>
      <c r="N2137" s="57">
        <f t="shared" si="620"/>
        <v>117.23345999054405</v>
      </c>
      <c r="O2137" s="57">
        <f t="shared" si="621"/>
        <v>17.268381572521399</v>
      </c>
      <c r="P2137" s="371">
        <f t="shared" si="622"/>
        <v>17.268381572521399</v>
      </c>
      <c r="Q2137" s="371">
        <f t="shared" si="623"/>
        <v>-62.766540009455952</v>
      </c>
      <c r="R2137" s="12">
        <f t="shared" si="624"/>
        <v>117.23345999054405</v>
      </c>
      <c r="S2137" s="57">
        <f t="shared" si="625"/>
        <v>2.8026669180731587</v>
      </c>
      <c r="T2137" s="12">
        <f t="shared" si="608"/>
        <v>17.268381572521399</v>
      </c>
    </row>
    <row r="2138" spans="1:20" x14ac:dyDescent="0.3">
      <c r="A2138" s="57">
        <f t="shared" si="609"/>
        <v>17676.592367837675</v>
      </c>
      <c r="B2138" s="12">
        <f t="shared" si="626"/>
        <v>2813.3170523618369</v>
      </c>
      <c r="C2138" s="57" t="str">
        <f t="shared" si="610"/>
        <v>3.3395048851625-6.47392222822306i</v>
      </c>
      <c r="D2138" s="57" t="str">
        <f t="shared" si="611"/>
        <v>3.47062576504922-3.79830609100233i</v>
      </c>
      <c r="E2138" s="57" t="str">
        <f t="shared" si="612"/>
        <v>162.614854320665+1.72026627158166i</v>
      </c>
      <c r="F2138" s="57" t="str">
        <f t="shared" si="613"/>
        <v>3.07947094908417-70.8040628110158i</v>
      </c>
      <c r="G2138" s="57" t="str">
        <f t="shared" si="614"/>
        <v>0.999964725543666-0.0059391255287791i</v>
      </c>
      <c r="H2138" s="57" t="str">
        <f t="shared" si="615"/>
        <v>591.949303389226-52.9529306097871i</v>
      </c>
      <c r="I2138" s="57" t="str">
        <f t="shared" si="616"/>
        <v>-13.0426366419907-284.872055414456i</v>
      </c>
      <c r="K2138" s="57" t="str">
        <f t="shared" si="617"/>
        <v>0.0083796136988768-0.00236148041737332i</v>
      </c>
      <c r="L2138" s="57" t="str">
        <f t="shared" si="618"/>
        <v>0.00075-0.235716623428386i</v>
      </c>
      <c r="M2138" s="57" t="str">
        <f t="shared" si="619"/>
        <v>0.00075-0.0371402242796827i</v>
      </c>
      <c r="N2138" s="57">
        <f t="shared" si="620"/>
        <v>117.2864717942372</v>
      </c>
      <c r="O2138" s="57">
        <f t="shared" si="621"/>
        <v>17.247996724263132</v>
      </c>
      <c r="P2138" s="371">
        <f t="shared" si="622"/>
        <v>17.247996724263132</v>
      </c>
      <c r="Q2138" s="371">
        <f t="shared" si="623"/>
        <v>-62.713528205762792</v>
      </c>
      <c r="R2138" s="12">
        <f t="shared" si="624"/>
        <v>117.2864717942372</v>
      </c>
      <c r="S2138" s="57">
        <f t="shared" si="625"/>
        <v>2.8133170523618367</v>
      </c>
      <c r="T2138" s="12">
        <f t="shared" si="608"/>
        <v>17.247996724263132</v>
      </c>
    </row>
    <row r="2139" spans="1:20" x14ac:dyDescent="0.3">
      <c r="A2139" s="57">
        <f t="shared" si="609"/>
        <v>17743.76341883546</v>
      </c>
      <c r="B2139" s="12">
        <f t="shared" si="626"/>
        <v>2824.007657160812</v>
      </c>
      <c r="C2139" s="57" t="str">
        <f t="shared" si="610"/>
        <v>3.33765197038089-6.45570182095842i</v>
      </c>
      <c r="D2139" s="57" t="str">
        <f t="shared" si="611"/>
        <v>3.47062418462821-3.78413075427482i</v>
      </c>
      <c r="E2139" s="57" t="str">
        <f t="shared" si="612"/>
        <v>162.616072818358+1.72708501436282i</v>
      </c>
      <c r="F2139" s="57" t="str">
        <f t="shared" si="613"/>
        <v>3.07947012195318-70.5361646485825i</v>
      </c>
      <c r="G2139" s="57" t="str">
        <f t="shared" si="614"/>
        <v>0.999964456957982-0.00596169260450626i</v>
      </c>
      <c r="H2139" s="57" t="str">
        <f t="shared" si="615"/>
        <v>592.239686566354-53.3178791576218i</v>
      </c>
      <c r="I2139" s="57" t="str">
        <f t="shared" si="616"/>
        <v>-13.1148260241296-283.944660688189i</v>
      </c>
      <c r="K2139" s="57" t="str">
        <f t="shared" si="617"/>
        <v>0.00837465157790305-0.00236895312300965i</v>
      </c>
      <c r="L2139" s="57" t="str">
        <f t="shared" si="618"/>
        <v>0.00075-0.234824291122121i</v>
      </c>
      <c r="M2139" s="57" t="str">
        <f t="shared" si="619"/>
        <v>0.00075-0.0369996257020149i</v>
      </c>
      <c r="N2139" s="57">
        <f t="shared" si="620"/>
        <v>117.33934286363723</v>
      </c>
      <c r="O2139" s="57">
        <f t="shared" si="621"/>
        <v>17.227655618857497</v>
      </c>
      <c r="P2139" s="371">
        <f t="shared" si="622"/>
        <v>17.227655618857497</v>
      </c>
      <c r="Q2139" s="371">
        <f t="shared" si="623"/>
        <v>-62.660657136362772</v>
      </c>
      <c r="R2139" s="12">
        <f t="shared" si="624"/>
        <v>117.33934286363723</v>
      </c>
      <c r="S2139" s="57">
        <f t="shared" si="625"/>
        <v>2.8240076571608119</v>
      </c>
      <c r="T2139" s="12">
        <f t="shared" si="608"/>
        <v>17.227655618857497</v>
      </c>
    </row>
    <row r="2140" spans="1:20" x14ac:dyDescent="0.3">
      <c r="A2140" s="57">
        <f t="shared" si="609"/>
        <v>17811.189719827034</v>
      </c>
      <c r="B2140" s="12">
        <f t="shared" si="626"/>
        <v>2834.7388862580233</v>
      </c>
      <c r="C2140" s="57" t="str">
        <f t="shared" si="610"/>
        <v>3.33578737033626-6.43756640586691i</v>
      </c>
      <c r="D2140" s="57" t="str">
        <f t="shared" si="611"/>
        <v>3.47062259217465-3.77000985335183i</v>
      </c>
      <c r="E2140" s="57" t="str">
        <f t="shared" si="612"/>
        <v>162.617302156234+1.73393240484742i</v>
      </c>
      <c r="F2140" s="57" t="str">
        <f t="shared" si="613"/>
        <v>3.07946928852451-70.2692811724837i</v>
      </c>
      <c r="G2140" s="57" t="str">
        <f t="shared" si="614"/>
        <v>0.999964186327313-0.00598434541679797i</v>
      </c>
      <c r="H2140" s="57" t="str">
        <f t="shared" si="615"/>
        <v>592.531753561128-53.6861658292015i</v>
      </c>
      <c r="I2140" s="57" t="str">
        <f t="shared" si="616"/>
        <v>-13.1876133744196-283.021153889651i</v>
      </c>
      <c r="K2140" s="57" t="str">
        <f t="shared" si="617"/>
        <v>0.00836965802751133-0.00237643897869363i</v>
      </c>
      <c r="L2140" s="57" t="str">
        <f t="shared" si="618"/>
        <v>0.00075-0.233935336842121i</v>
      </c>
      <c r="M2140" s="57" t="str">
        <f t="shared" si="619"/>
        <v>0.00075-0.0368595593763847i</v>
      </c>
      <c r="N2140" s="57">
        <f t="shared" si="620"/>
        <v>117.3920713981162</v>
      </c>
      <c r="O2140" s="57">
        <f t="shared" si="621"/>
        <v>17.207358176024275</v>
      </c>
      <c r="P2140" s="371">
        <f t="shared" si="622"/>
        <v>17.207358176024275</v>
      </c>
      <c r="Q2140" s="371">
        <f t="shared" si="623"/>
        <v>-62.607928601883792</v>
      </c>
      <c r="R2140" s="12">
        <f t="shared" si="624"/>
        <v>117.3920713981162</v>
      </c>
      <c r="S2140" s="57">
        <f t="shared" si="625"/>
        <v>2.8347388862580232</v>
      </c>
      <c r="T2140" s="12">
        <f t="shared" si="608"/>
        <v>17.207358176024275</v>
      </c>
    </row>
    <row r="2141" spans="1:20" x14ac:dyDescent="0.3">
      <c r="A2141" s="57">
        <f t="shared" si="609"/>
        <v>17878.872240762379</v>
      </c>
      <c r="B2141" s="12">
        <f t="shared" si="626"/>
        <v>2845.5108940258037</v>
      </c>
      <c r="C2141" s="57" t="str">
        <f t="shared" si="610"/>
        <v>3.3339110282778-6.41951564755932i</v>
      </c>
      <c r="D2141" s="57" t="str">
        <f t="shared" si="611"/>
        <v>3.47062098759691-3.75594318509726i</v>
      </c>
      <c r="E2141" s="57" t="str">
        <f t="shared" si="612"/>
        <v>162.618542437564+1.74080857485167i</v>
      </c>
      <c r="F2141" s="57" t="str">
        <f t="shared" si="613"/>
        <v>3.07946844875018-70.0034085435092i</v>
      </c>
      <c r="G2141" s="57" t="str">
        <f t="shared" si="614"/>
        <v>0.999963913636092-0.00600708429124354i</v>
      </c>
      <c r="H2141" s="57" t="str">
        <f t="shared" si="615"/>
        <v>592.825507220274-54.0578265576876i</v>
      </c>
      <c r="I2141" s="57" t="str">
        <f t="shared" si="616"/>
        <v>-13.2610037544355-282.101518599402i</v>
      </c>
      <c r="K2141" s="57" t="str">
        <f t="shared" si="617"/>
        <v>0.00836463289318434-0.00238393789310406i</v>
      </c>
      <c r="L2141" s="57" t="str">
        <f t="shared" si="618"/>
        <v>0.00075-0.23304974780048i</v>
      </c>
      <c r="M2141" s="57" t="str">
        <f t="shared" si="619"/>
        <v>0.00075-0.0367200232878906i</v>
      </c>
      <c r="N2141" s="57">
        <f t="shared" si="620"/>
        <v>117.44465559759655</v>
      </c>
      <c r="O2141" s="57">
        <f t="shared" si="621"/>
        <v>17.187104313187518</v>
      </c>
      <c r="P2141" s="371">
        <f t="shared" si="622"/>
        <v>17.187104313187518</v>
      </c>
      <c r="Q2141" s="371">
        <f t="shared" si="623"/>
        <v>-62.555344402403449</v>
      </c>
      <c r="R2141" s="12">
        <f t="shared" si="624"/>
        <v>117.44465559759655</v>
      </c>
      <c r="S2141" s="57">
        <f t="shared" si="625"/>
        <v>2.8455108940258036</v>
      </c>
      <c r="T2141" s="12">
        <f t="shared" si="608"/>
        <v>17.187104313187518</v>
      </c>
    </row>
    <row r="2142" spans="1:20" x14ac:dyDescent="0.3">
      <c r="A2142" s="57">
        <f t="shared" si="609"/>
        <v>17946.811955277277</v>
      </c>
      <c r="B2142" s="12">
        <f t="shared" si="626"/>
        <v>2856.3238354231021</v>
      </c>
      <c r="C2142" s="57" t="str">
        <f t="shared" si="610"/>
        <v>3.33202288741718-6.40154921126923i</v>
      </c>
      <c r="D2142" s="57" t="str">
        <f t="shared" si="611"/>
        <v>3.47061937080271-3.74193054715526i</v>
      </c>
      <c r="E2142" s="57" t="str">
        <f t="shared" si="612"/>
        <v>162.619793766655+1.747713656819i</v>
      </c>
      <c r="F2142" s="57" t="str">
        <f t="shared" si="613"/>
        <v>3.07946760258192-69.7385429369918i</v>
      </c>
      <c r="G2142" s="57" t="str">
        <f t="shared" si="614"/>
        <v>0.999963638868631-0.00602990955466708i</v>
      </c>
      <c r="H2142" s="57" t="str">
        <f t="shared" si="615"/>
        <v>593.120950216529-54.432897679363i</v>
      </c>
      <c r="I2142" s="57" t="str">
        <f t="shared" si="616"/>
        <v>-13.3350022659395-281.185738400923i</v>
      </c>
      <c r="K2142" s="57" t="str">
        <f t="shared" si="617"/>
        <v>0.00835957602027321-0.00239144977349993i</v>
      </c>
      <c r="L2142" s="57" t="str">
        <f t="shared" si="618"/>
        <v>0.00075-0.2321675112577i</v>
      </c>
      <c r="M2142" s="57" t="str">
        <f t="shared" si="619"/>
        <v>0.00075-0.0365810154292596i</v>
      </c>
      <c r="N2142" s="57">
        <f t="shared" si="620"/>
        <v>117.49709366269556</v>
      </c>
      <c r="O2142" s="57">
        <f t="shared" si="621"/>
        <v>17.166893945472779</v>
      </c>
      <c r="P2142" s="371">
        <f t="shared" si="622"/>
        <v>17.166893945472779</v>
      </c>
      <c r="Q2142" s="371">
        <f t="shared" si="623"/>
        <v>-62.502906337304431</v>
      </c>
      <c r="R2142" s="12">
        <f t="shared" si="624"/>
        <v>117.49709366269556</v>
      </c>
      <c r="S2142" s="57">
        <f t="shared" si="625"/>
        <v>2.856323835423102</v>
      </c>
      <c r="T2142" s="12">
        <f t="shared" si="608"/>
        <v>17.166893945472779</v>
      </c>
    </row>
    <row r="2143" spans="1:20" x14ac:dyDescent="0.3">
      <c r="A2143" s="57">
        <f t="shared" si="609"/>
        <v>18015.009840707331</v>
      </c>
      <c r="B2143" s="12">
        <f t="shared" si="626"/>
        <v>2867.1778659977099</v>
      </c>
      <c r="C2143" s="57" t="str">
        <f t="shared" si="610"/>
        <v>3.33012289093232-6.3836667628449i</v>
      </c>
      <c r="D2143" s="57" t="str">
        <f t="shared" si="611"/>
        <v>3.47061774169907-3.72797173794714i</v>
      </c>
      <c r="E2143" s="57" t="str">
        <f t="shared" si="612"/>
        <v>162.621056248868+1.75464778382165i</v>
      </c>
      <c r="F2143" s="57" t="str">
        <f t="shared" si="613"/>
        <v>3.07946674997104-69.4746805427501i</v>
      </c>
      <c r="G2143" s="57" t="str">
        <f t="shared" si="614"/>
        <v>0.999963362009122-0.00605282153513221i</v>
      </c>
      <c r="H2143" s="57" t="str">
        <f t="shared" si="615"/>
        <v>593.418085043425-54.8114159377376i</v>
      </c>
      <c r="I2143" s="57" t="str">
        <f t="shared" si="616"/>
        <v>-13.4096140510583-280.273796879477i</v>
      </c>
      <c r="K2143" s="57" t="str">
        <f t="shared" si="617"/>
        <v>0.00835448725400697-0.00239897452571075i</v>
      </c>
      <c r="L2143" s="57" t="str">
        <f t="shared" si="618"/>
        <v>0.00075-0.231288614522515i</v>
      </c>
      <c r="M2143" s="57" t="str">
        <f t="shared" si="619"/>
        <v>0.00075-0.0364425338008164i</v>
      </c>
      <c r="N2143" s="57">
        <f t="shared" si="620"/>
        <v>117.54938379487317</v>
      </c>
      <c r="O2143" s="57">
        <f t="shared" si="621"/>
        <v>17.146726985703225</v>
      </c>
      <c r="P2143" s="371">
        <f t="shared" si="622"/>
        <v>17.146726985703225</v>
      </c>
      <c r="Q2143" s="371">
        <f t="shared" si="623"/>
        <v>-62.450616205126842</v>
      </c>
      <c r="R2143" s="12">
        <f t="shared" si="624"/>
        <v>117.54938379487317</v>
      </c>
      <c r="S2143" s="57">
        <f t="shared" si="625"/>
        <v>2.8671778659977099</v>
      </c>
      <c r="T2143" s="12">
        <f t="shared" si="608"/>
        <v>17.146726985703225</v>
      </c>
    </row>
    <row r="2144" spans="1:20" x14ac:dyDescent="0.3">
      <c r="A2144" s="57">
        <f t="shared" si="609"/>
        <v>18083.466878102019</v>
      </c>
      <c r="B2144" s="12">
        <f t="shared" si="626"/>
        <v>2878.0731418885011</v>
      </c>
      <c r="C2144" s="57" t="str">
        <f t="shared" si="610"/>
        <v>3.32821098197121-6.36586796874141i</v>
      </c>
      <c r="D2144" s="57" t="str">
        <f t="shared" si="611"/>
        <v>3.47061610019225-3.71406655666849i</v>
      </c>
      <c r="E2144" s="57" t="str">
        <f t="shared" si="612"/>
        <v>162.62232999062+1.76161108956242i</v>
      </c>
      <c r="F2144" s="57" t="str">
        <f t="shared" si="613"/>
        <v>3.07946589086846-69.2118175650333i</v>
      </c>
      <c r="G2144" s="57" t="str">
        <f t="shared" si="614"/>
        <v>0.999963083041637-0.00607582056194677i</v>
      </c>
      <c r="H2144" s="57" t="str">
        <f t="shared" si="615"/>
        <v>593.716914009901-55.1934184876438i</v>
      </c>
      <c r="I2144" s="57" t="str">
        <f t="shared" si="616"/>
        <v>-13.4848442924426-279.365677620927i</v>
      </c>
      <c r="K2144" s="57" t="str">
        <f t="shared" si="617"/>
        <v>0.00834936643950298-0.00240651205412718i</v>
      </c>
      <c r="L2144" s="57" t="str">
        <f t="shared" si="618"/>
        <v>0.00075-0.230413044951699i</v>
      </c>
      <c r="M2144" s="57" t="str">
        <f t="shared" si="619"/>
        <v>0.00075-0.0363045764104566i</v>
      </c>
      <c r="N2144" s="57">
        <f t="shared" si="620"/>
        <v>117.60152419657909</v>
      </c>
      <c r="O2144" s="57">
        <f t="shared" si="621"/>
        <v>17.126603344396251</v>
      </c>
      <c r="P2144" s="371">
        <f t="shared" si="622"/>
        <v>17.126603344396251</v>
      </c>
      <c r="Q2144" s="371">
        <f t="shared" si="623"/>
        <v>-62.398475803420908</v>
      </c>
      <c r="R2144" s="12">
        <f t="shared" si="624"/>
        <v>117.60152419657909</v>
      </c>
      <c r="S2144" s="57">
        <f t="shared" si="625"/>
        <v>2.8780731418885011</v>
      </c>
      <c r="T2144" s="12">
        <f t="shared" si="608"/>
        <v>17.126603344396251</v>
      </c>
    </row>
    <row r="2145" spans="1:20" x14ac:dyDescent="0.3">
      <c r="A2145" s="57">
        <f t="shared" si="609"/>
        <v>18152.184052238805</v>
      </c>
      <c r="B2145" s="12">
        <f t="shared" si="626"/>
        <v>2889.0098198276773</v>
      </c>
      <c r="C2145" s="57" t="str">
        <f t="shared" si="610"/>
        <v>3.32628710365604-6.34815249601367i</v>
      </c>
      <c r="D2145" s="57" t="str">
        <f t="shared" si="611"/>
        <v>3.47061444618784-3.7002148032864i</v>
      </c>
      <c r="E2145" s="57" t="str">
        <f t="shared" si="612"/>
        <v>162.623615099401+1.76860370837636i</v>
      </c>
      <c r="F2145" s="57" t="str">
        <f t="shared" si="613"/>
        <v>3.0794650252248-68.9499502224689i</v>
      </c>
      <c r="G2145" s="57" t="str">
        <f t="shared" si="614"/>
        <v>0.999962801950129-0.00609890696566743i</v>
      </c>
      <c r="H2145" s="57" t="str">
        <f t="shared" si="615"/>
        <v>594.017439234811-55.5789428993355i</v>
      </c>
      <c r="I2145" s="57" t="str">
        <f t="shared" si="616"/>
        <v>-13.5606982134141-278.461364210569i</v>
      </c>
      <c r="K2145" s="57" t="str">
        <f t="shared" si="617"/>
        <v>0.00834421342177747-0.0024140622616919i</v>
      </c>
      <c r="L2145" s="57" t="str">
        <f t="shared" si="618"/>
        <v>0.00075-0.229540789949889i</v>
      </c>
      <c r="M2145" s="57" t="str">
        <f t="shared" si="619"/>
        <v>0.00075-0.036167141273617i</v>
      </c>
      <c r="N2145" s="57">
        <f t="shared" si="620"/>
        <v>117.65351307139962</v>
      </c>
      <c r="O2145" s="57">
        <f t="shared" si="621"/>
        <v>17.106522929761322</v>
      </c>
      <c r="P2145" s="371">
        <f t="shared" si="622"/>
        <v>17.106522929761322</v>
      </c>
      <c r="Q2145" s="371">
        <f t="shared" si="623"/>
        <v>-62.346486928600385</v>
      </c>
      <c r="R2145" s="12">
        <f t="shared" si="624"/>
        <v>117.65351307139962</v>
      </c>
      <c r="S2145" s="57">
        <f t="shared" si="625"/>
        <v>2.8890098198276775</v>
      </c>
      <c r="T2145" s="12">
        <f t="shared" si="608"/>
        <v>17.106522929761322</v>
      </c>
    </row>
    <row r="2146" spans="1:20" x14ac:dyDescent="0.3">
      <c r="A2146" s="57">
        <f t="shared" si="609"/>
        <v>18221.162351637315</v>
      </c>
      <c r="B2146" s="12">
        <f t="shared" si="626"/>
        <v>2899.9880571430226</v>
      </c>
      <c r="C2146" s="57" t="str">
        <f t="shared" si="610"/>
        <v>3.3243511990871-6.33052001230825i</v>
      </c>
      <c r="D2146" s="57" t="str">
        <f t="shared" si="611"/>
        <v>3.47061277959072-3.68641627853649i</v>
      </c>
      <c r="E2146" s="57" t="str">
        <f t="shared" si="612"/>
        <v>162.624911683782+1.77562577523275i</v>
      </c>
      <c r="F2146" s="57" t="str">
        <f t="shared" si="613"/>
        <v>3.07946415299023-68.6890747480063i</v>
      </c>
      <c r="G2146" s="57" t="str">
        <f t="shared" si="614"/>
        <v>0.999962518718427-0.00612208107810453i</v>
      </c>
      <c r="H2146" s="57" t="str">
        <f t="shared" si="615"/>
        <v>594.319662641316-55.9680271626494i</v>
      </c>
      <c r="I2146" s="57" t="str">
        <f t="shared" si="616"/>
        <v>-13.6371810781267-277.560840231924i</v>
      </c>
      <c r="K2146" s="57" t="str">
        <f t="shared" si="617"/>
        <v>0.00833902804575579-0.00242162504989004i</v>
      </c>
      <c r="L2146" s="57" t="str">
        <f t="shared" si="618"/>
        <v>0.00075-0.228671836969405i</v>
      </c>
      <c r="M2146" s="57" t="str">
        <f t="shared" si="619"/>
        <v>0.00075-0.0360302264132465i</v>
      </c>
      <c r="N2146" s="57">
        <f t="shared" si="620"/>
        <v>117.70534862420692</v>
      </c>
      <c r="O2146" s="57">
        <f t="shared" si="621"/>
        <v>17.086485647696659</v>
      </c>
      <c r="P2146" s="371">
        <f t="shared" si="622"/>
        <v>17.086485647696659</v>
      </c>
      <c r="Q2146" s="371">
        <f t="shared" si="623"/>
        <v>-62.294651375793073</v>
      </c>
      <c r="R2146" s="12">
        <f t="shared" si="624"/>
        <v>117.70534862420692</v>
      </c>
      <c r="S2146" s="57">
        <f t="shared" si="625"/>
        <v>2.8999880571430228</v>
      </c>
      <c r="T2146" s="12">
        <f t="shared" si="608"/>
        <v>17.086485647696659</v>
      </c>
    </row>
    <row r="2147" spans="1:20" x14ac:dyDescent="0.3">
      <c r="A2147" s="57">
        <f t="shared" si="609"/>
        <v>18290.402768573535</v>
      </c>
      <c r="B2147" s="12">
        <f t="shared" si="626"/>
        <v>2911.008011760166</v>
      </c>
      <c r="C2147" s="57" t="str">
        <f t="shared" si="610"/>
        <v>3.32240321134688-6.31297018585615i</v>
      </c>
      <c r="D2147" s="57" t="str">
        <f t="shared" si="611"/>
        <v>3.47061110030501-3.67267078392005i</v>
      </c>
      <c r="E2147" s="57" t="str">
        <f t="shared" si="612"/>
        <v>162.626219853429+1.78267742573638i</v>
      </c>
      <c r="F2147" s="57" t="str">
        <f t="shared" si="613"/>
        <v>3.07946327411459-68.4291873888632i</v>
      </c>
      <c r="G2147" s="57" t="str">
        <f t="shared" si="614"/>
        <v>0.999962233330236-0.0061453432323267i</v>
      </c>
      <c r="H2147" s="57" t="str">
        <f t="shared" si="615"/>
        <v>594.623585951139-56.3607096911411i</v>
      </c>
      <c r="I2147" s="57" t="str">
        <f t="shared" si="616"/>
        <v>-13.7142981917018-276.664089265527i</v>
      </c>
      <c r="K2147" s="57" t="str">
        <f t="shared" si="617"/>
        <v>0.00833381015628326-0.00242920031874003i</v>
      </c>
      <c r="L2147" s="57" t="str">
        <f t="shared" si="618"/>
        <v>0.00075-0.227806173510067i</v>
      </c>
      <c r="M2147" s="57" t="str">
        <f t="shared" si="619"/>
        <v>0.00075-0.0358938298597794i</v>
      </c>
      <c r="N2147" s="57">
        <f t="shared" si="620"/>
        <v>117.75702906130678</v>
      </c>
      <c r="O2147" s="57">
        <f t="shared" si="621"/>
        <v>17.066491401787214</v>
      </c>
      <c r="P2147" s="371">
        <f t="shared" si="622"/>
        <v>17.066491401787214</v>
      </c>
      <c r="Q2147" s="371">
        <f t="shared" si="623"/>
        <v>-62.242970938693226</v>
      </c>
      <c r="R2147" s="12">
        <f t="shared" si="624"/>
        <v>117.75702906130678</v>
      </c>
      <c r="S2147" s="57">
        <f t="shared" si="625"/>
        <v>2.911008011760166</v>
      </c>
      <c r="T2147" s="12">
        <f t="shared" si="608"/>
        <v>17.066491401787214</v>
      </c>
    </row>
    <row r="2148" spans="1:20" x14ac:dyDescent="0.3">
      <c r="A2148" s="57">
        <f t="shared" si="609"/>
        <v>18359.906299094117</v>
      </c>
      <c r="B2148" s="12">
        <f t="shared" si="626"/>
        <v>2922.0698422048549</v>
      </c>
      <c r="C2148" s="57" t="str">
        <f t="shared" si="610"/>
        <v>3.32044308350421-6.29550268546507i</v>
      </c>
      <c r="D2148" s="57" t="str">
        <f t="shared" si="611"/>
        <v>3.47060940823412-3.65897812170121i</v>
      </c>
      <c r="E2148" s="57" t="str">
        <f t="shared" si="612"/>
        <v>162.627539719109+1.78975879612924i</v>
      </c>
      <c r="F2148" s="57" t="str">
        <f t="shared" si="613"/>
        <v>3.0794623885473-68.1702844064716i</v>
      </c>
      <c r="G2148" s="57" t="str">
        <f t="shared" si="614"/>
        <v>0.999961945769138-0.00616869376266568i</v>
      </c>
      <c r="H2148" s="57" t="str">
        <f t="shared" si="615"/>
        <v>594.929210678696-56.7570293262596i</v>
      </c>
      <c r="I2148" s="57" t="str">
        <f t="shared" si="616"/>
        <v>-13.7920549003683-275.771094887698i</v>
      </c>
      <c r="K2148" s="57" t="str">
        <f t="shared" si="617"/>
        <v>0.00832855959813599-0.00243678796678434i</v>
      </c>
      <c r="L2148" s="57" t="str">
        <f t="shared" si="618"/>
        <v>0.00075-0.226943787119014i</v>
      </c>
      <c r="M2148" s="57" t="str">
        <f t="shared" si="619"/>
        <v>0.00075-0.0357579496511052i</v>
      </c>
      <c r="N2148" s="57">
        <f t="shared" si="620"/>
        <v>117.80855259058833</v>
      </c>
      <c r="O2148" s="57">
        <f t="shared" si="621"/>
        <v>17.046540093302294</v>
      </c>
      <c r="P2148" s="371">
        <f t="shared" si="622"/>
        <v>17.046540093302294</v>
      </c>
      <c r="Q2148" s="371">
        <f t="shared" si="623"/>
        <v>-62.191447409411673</v>
      </c>
      <c r="R2148" s="12">
        <f t="shared" si="624"/>
        <v>117.80855259058833</v>
      </c>
      <c r="S2148" s="57">
        <f t="shared" si="625"/>
        <v>2.9220698422048548</v>
      </c>
      <c r="T2148" s="12">
        <f t="shared" si="608"/>
        <v>17.046540093302294</v>
      </c>
    </row>
    <row r="2149" spans="1:20" x14ac:dyDescent="0.3">
      <c r="A2149" s="57">
        <f t="shared" si="609"/>
        <v>18429.673943030677</v>
      </c>
      <c r="B2149" s="12">
        <f t="shared" si="626"/>
        <v>2933.1737076052336</v>
      </c>
      <c r="C2149" s="57" t="str">
        <f t="shared" si="610"/>
        <v>3.31847075861846-6.27811718051204i</v>
      </c>
      <c r="D2149" s="57" t="str">
        <f t="shared" si="611"/>
        <v>3.47060770328073-3.64533809490407i</v>
      </c>
      <c r="E2149" s="57" t="str">
        <f t="shared" si="612"/>
        <v>162.628871392706+1.79687002329225i</v>
      </c>
      <c r="F2149" s="57" t="str">
        <f t="shared" si="613"/>
        <v>3.07946149623743-67.9123620764244i</v>
      </c>
      <c r="G2149" s="57" t="str">
        <f t="shared" si="614"/>
        <v>0.999961656018591-0.00619213300472109i</v>
      </c>
      <c r="H2149" s="57" t="str">
        <f t="shared" si="615"/>
        <v>595.236538125096-57.1570253415301i</v>
      </c>
      <c r="I2149" s="57" t="str">
        <f t="shared" si="616"/>
        <v>-13.8704565915922-274.881840669291i</v>
      </c>
      <c r="K2149" s="57" t="str">
        <f t="shared" si="617"/>
        <v>0.00832327621603188-0.00244438789108025i</v>
      </c>
      <c r="L2149" s="57" t="str">
        <f t="shared" si="618"/>
        <v>0.00075-0.22608466539053i</v>
      </c>
      <c r="M2149" s="57" t="str">
        <f t="shared" si="619"/>
        <v>0.00075-0.0356225838325416i</v>
      </c>
      <c r="N2149" s="57">
        <f t="shared" si="620"/>
        <v>117.85991742167352</v>
      </c>
      <c r="O2149" s="57">
        <f t="shared" si="621"/>
        <v>17.026631621193797</v>
      </c>
      <c r="P2149" s="371">
        <f t="shared" si="622"/>
        <v>17.026631621193797</v>
      </c>
      <c r="Q2149" s="371">
        <f t="shared" si="623"/>
        <v>-62.140082578326478</v>
      </c>
      <c r="R2149" s="12">
        <f t="shared" si="624"/>
        <v>117.85991742167352</v>
      </c>
      <c r="S2149" s="57">
        <f t="shared" si="625"/>
        <v>2.9331737076052335</v>
      </c>
      <c r="T2149" s="12">
        <f t="shared" si="608"/>
        <v>17.026631621193797</v>
      </c>
    </row>
    <row r="2150" spans="1:20" x14ac:dyDescent="0.3">
      <c r="A2150" s="57">
        <f t="shared" si="609"/>
        <v>18499.706704014192</v>
      </c>
      <c r="B2150" s="12">
        <f t="shared" si="626"/>
        <v>2944.3197676941336</v>
      </c>
      <c r="C2150" s="57" t="str">
        <f t="shared" si="610"/>
        <v>3.31648617974379-6.26081334093594i</v>
      </c>
      <c r="D2150" s="57" t="str">
        <f t="shared" si="611"/>
        <v>3.47060598534677-3.63175050730994i</v>
      </c>
      <c r="E2150" s="57" t="str">
        <f t="shared" si="612"/>
        <v>162.63021498723+1.80401124474682i</v>
      </c>
      <c r="F2150" s="57" t="str">
        <f t="shared" si="613"/>
        <v>3.07946059713364-67.6554166884216i</v>
      </c>
      <c r="G2150" s="57" t="str">
        <f t="shared" si="614"/>
        <v>0.999961364061925-0.00621566129536517i</v>
      </c>
      <c r="H2150" s="57" t="str">
        <f t="shared" si="615"/>
        <v>595.545569372008-57.5607374467521i</v>
      </c>
      <c r="I2150" s="57" t="str">
        <f t="shared" si="616"/>
        <v>-13.9495086942006-273.996310174433i</v>
      </c>
      <c r="K2150" s="57" t="str">
        <f t="shared" si="617"/>
        <v>0.00831795985464178-0.00245199998719067i</v>
      </c>
      <c r="L2150" s="57" t="str">
        <f t="shared" si="618"/>
        <v>0.00075-0.22522879596586i</v>
      </c>
      <c r="M2150" s="57" t="str">
        <f t="shared" si="619"/>
        <v>0.00075-0.0354877304568057i</v>
      </c>
      <c r="N2150" s="57">
        <f t="shared" si="620"/>
        <v>117.91112176606691</v>
      </c>
      <c r="O2150" s="57">
        <f t="shared" si="621"/>
        <v>17.006765882094562</v>
      </c>
      <c r="P2150" s="371">
        <f t="shared" si="622"/>
        <v>17.006765882094562</v>
      </c>
      <c r="Q2150" s="371">
        <f t="shared" si="623"/>
        <v>-62.088878233933094</v>
      </c>
      <c r="R2150" s="12">
        <f t="shared" si="624"/>
        <v>117.91112176606691</v>
      </c>
      <c r="S2150" s="57">
        <f t="shared" si="625"/>
        <v>2.9443197676941337</v>
      </c>
      <c r="T2150" s="12">
        <f t="shared" si="608"/>
        <v>17.006765882094562</v>
      </c>
    </row>
    <row r="2151" spans="1:20" x14ac:dyDescent="0.3">
      <c r="A2151" s="57">
        <f t="shared" si="609"/>
        <v>18570.005589489447</v>
      </c>
      <c r="B2151" s="12">
        <f t="shared" si="626"/>
        <v>2955.5081828113712</v>
      </c>
      <c r="C2151" s="57" t="str">
        <f t="shared" si="610"/>
        <v>3.31448928993345-6.24359083722995i</v>
      </c>
      <c r="D2151" s="57" t="str">
        <f t="shared" si="611"/>
        <v>3.47060425433343-3.61821516345439i</v>
      </c>
      <c r="E2151" s="57" t="str">
        <f t="shared" si="612"/>
        <v>162.631570616826+1.81118259865619i</v>
      </c>
      <c r="F2151" s="57" t="str">
        <f t="shared" si="613"/>
        <v>3.07945969118423-67.3994445462163i</v>
      </c>
      <c r="G2151" s="57" t="str">
        <f t="shared" si="614"/>
        <v>0.999961069882346-0.00623927897274763i</v>
      </c>
      <c r="H2151" s="57" t="str">
        <f t="shared" si="615"/>
        <v>595.856305275384-57.9682057922033i</v>
      </c>
      <c r="I2151" s="57" t="str">
        <f t="shared" si="616"/>
        <v>-14.0292166784938-273.114486959235i</v>
      </c>
      <c r="K2151" s="57" t="str">
        <f t="shared" si="617"/>
        <v>0.00831261035860096-0.0024596241491751i</v>
      </c>
      <c r="L2151" s="57" t="str">
        <f t="shared" si="618"/>
        <v>0.00075-0.224376166533034i</v>
      </c>
      <c r="M2151" s="57" t="str">
        <f t="shared" si="619"/>
        <v>0.00075-0.0353533875839866i</v>
      </c>
      <c r="N2151" s="57">
        <f t="shared" si="620"/>
        <v>117.96216383730659</v>
      </c>
      <c r="O2151" s="57">
        <f t="shared" si="621"/>
        <v>16.986942770316812</v>
      </c>
      <c r="P2151" s="371">
        <f t="shared" si="622"/>
        <v>16.986942770316812</v>
      </c>
      <c r="Q2151" s="371">
        <f t="shared" si="623"/>
        <v>-62.037836162693409</v>
      </c>
      <c r="R2151" s="12">
        <f t="shared" si="624"/>
        <v>117.96216383730659</v>
      </c>
      <c r="S2151" s="57">
        <f t="shared" si="625"/>
        <v>2.955508182811371</v>
      </c>
      <c r="T2151" s="12">
        <f t="shared" si="608"/>
        <v>16.986942770316812</v>
      </c>
    </row>
    <row r="2152" spans="1:20" x14ac:dyDescent="0.3">
      <c r="A2152" s="57">
        <f t="shared" si="609"/>
        <v>18640.571610729508</v>
      </c>
      <c r="B2152" s="12">
        <f t="shared" si="626"/>
        <v>2966.7391139060546</v>
      </c>
      <c r="C2152" s="57" t="str">
        <f t="shared" si="610"/>
        <v>3.31248003224414-6.22644934043423i</v>
      </c>
      <c r="D2152" s="57" t="str">
        <f t="shared" si="611"/>
        <v>3.47060251014113-3.60473186862451i</v>
      </c>
      <c r="E2152" s="57" t="str">
        <f t="shared" si="612"/>
        <v>162.632938396791+1.81838422382703i</v>
      </c>
      <c r="F2152" s="57" t="str">
        <f t="shared" si="613"/>
        <v>3.07945877833704-67.1444419675621i</v>
      </c>
      <c r="G2152" s="57" t="str">
        <f t="shared" si="614"/>
        <v>0.999960773462929-0.00626298637630049i</v>
      </c>
      <c r="H2152" s="57" t="str">
        <f t="shared" si="615"/>
        <v>596.168746459063-58.3794709728746i</v>
      </c>
      <c r="I2152" s="57" t="str">
        <f t="shared" si="616"/>
        <v>-14.1095860563601-272.236354570498i</v>
      </c>
      <c r="K2152" s="57" t="str">
        <f t="shared" si="617"/>
        <v>0.00830722757252034-0.00246726026958042i</v>
      </c>
      <c r="L2152" s="57" t="str">
        <f t="shared" si="618"/>
        <v>0.00075-0.223526764826693i</v>
      </c>
      <c r="M2152" s="57" t="str">
        <f t="shared" si="619"/>
        <v>0.00075-0.0352195532815168i</v>
      </c>
      <c r="N2152" s="57">
        <f t="shared" si="620"/>
        <v>118.01304185111454</v>
      </c>
      <c r="O2152" s="57">
        <f t="shared" si="621"/>
        <v>16.967162177851101</v>
      </c>
      <c r="P2152" s="371">
        <f t="shared" si="622"/>
        <v>16.967162177851101</v>
      </c>
      <c r="Q2152" s="371">
        <f t="shared" si="623"/>
        <v>-61.986958148885464</v>
      </c>
      <c r="R2152" s="12">
        <f t="shared" si="624"/>
        <v>118.01304185111454</v>
      </c>
      <c r="S2152" s="57">
        <f t="shared" si="625"/>
        <v>2.9667391139060548</v>
      </c>
      <c r="T2152" s="12">
        <f t="shared" si="608"/>
        <v>16.967162177851101</v>
      </c>
    </row>
    <row r="2153" spans="1:20" x14ac:dyDescent="0.3">
      <c r="A2153" s="57">
        <f t="shared" si="609"/>
        <v>18711.405782850281</v>
      </c>
      <c r="B2153" s="12">
        <f t="shared" si="626"/>
        <v>2978.0127225388978</v>
      </c>
      <c r="C2153" s="57" t="str">
        <f t="shared" si="610"/>
        <v>3.31045834974053-6.20938852212867i</v>
      </c>
      <c r="D2153" s="57" t="str">
        <f t="shared" si="611"/>
        <v>3.47060075266955-3.59130042885615i</v>
      </c>
      <c r="E2153" s="57" t="str">
        <f t="shared" si="612"/>
        <v>162.634318443582+1.8256162597109i</v>
      </c>
      <c r="F2153" s="57" t="str">
        <f t="shared" si="613"/>
        <v>3.07945785853958-66.8904052841607i</v>
      </c>
      <c r="G2153" s="57" t="str">
        <f t="shared" si="614"/>
        <v>0.999960474786622-0.00628678384674283i</v>
      </c>
      <c r="H2153" s="57" t="str">
        <f t="shared" si="615"/>
        <v>596.482893308211-58.794574032693i</v>
      </c>
      <c r="I2153" s="57" t="str">
        <f t="shared" si="616"/>
        <v>-14.1906223813713-271.361896544397i</v>
      </c>
      <c r="K2153" s="57" t="str">
        <f t="shared" si="617"/>
        <v>0.00830181134099837-0.00247490823943192i</v>
      </c>
      <c r="L2153" s="57" t="str">
        <f t="shared" si="618"/>
        <v>0.00075-0.222680578627907i</v>
      </c>
      <c r="M2153" s="57" t="str">
        <f t="shared" si="619"/>
        <v>0.00075-0.0350862256241451i</v>
      </c>
      <c r="N2153" s="57">
        <f t="shared" si="620"/>
        <v>118.06375402554815</v>
      </c>
      <c r="O2153" s="57">
        <f t="shared" si="621"/>
        <v>16.947423994365582</v>
      </c>
      <c r="P2153" s="371">
        <f t="shared" si="622"/>
        <v>16.947423994365582</v>
      </c>
      <c r="Q2153" s="371">
        <f t="shared" si="623"/>
        <v>-61.936245974451857</v>
      </c>
      <c r="R2153" s="12">
        <f t="shared" si="624"/>
        <v>118.06375402554815</v>
      </c>
      <c r="S2153" s="57">
        <f t="shared" si="625"/>
        <v>2.9780127225388977</v>
      </c>
      <c r="T2153" s="12">
        <f t="shared" si="608"/>
        <v>16.947423994365582</v>
      </c>
    </row>
    <row r="2154" spans="1:20" x14ac:dyDescent="0.3">
      <c r="A2154" s="57">
        <f t="shared" si="609"/>
        <v>18782.509124825112</v>
      </c>
      <c r="B2154" s="12">
        <f t="shared" si="626"/>
        <v>2989.3291708845459</v>
      </c>
      <c r="C2154" s="57" t="str">
        <f t="shared" si="610"/>
        <v>3.30842418549967-6.19240805442544i</v>
      </c>
      <c r="D2154" s="57" t="str">
        <f t="shared" si="611"/>
        <v>3.47059898181762-3.57792065093108i</v>
      </c>
      <c r="E2154" s="57" t="str">
        <f t="shared" si="612"/>
        <v>162.635710874826+1.83287884640582i</v>
      </c>
      <c r="F2154" s="57" t="str">
        <f t="shared" si="613"/>
        <v>3.07945693173894-66.637330841608i</v>
      </c>
      <c r="G2154" s="57" t="str">
        <f t="shared" si="614"/>
        <v>0.999960173836242-0.00631067172608575i</v>
      </c>
      <c r="H2154" s="57" t="str">
        <f t="shared" si="615"/>
        <v>596.798745962621-59.2135564687567i</v>
      </c>
      <c r="I2154" s="57" t="str">
        <f t="shared" si="616"/>
        <v>-14.2723312488723-270.491096405136i</v>
      </c>
      <c r="K2154" s="57" t="str">
        <f t="shared" si="617"/>
        <v>0.00829636150863289-0.0024825679482244i</v>
      </c>
      <c r="L2154" s="57" t="str">
        <f t="shared" si="618"/>
        <v>0.00075-0.221837595764004i</v>
      </c>
      <c r="M2154" s="57" t="str">
        <f t="shared" si="619"/>
        <v>0.00075-0.0349534026939082i</v>
      </c>
      <c r="N2154" s="57">
        <f t="shared" si="620"/>
        <v>118.11429858115147</v>
      </c>
      <c r="O2154" s="57">
        <f t="shared" si="621"/>
        <v>16.927728107205212</v>
      </c>
      <c r="P2154" s="371">
        <f t="shared" si="622"/>
        <v>16.927728107205212</v>
      </c>
      <c r="Q2154" s="371">
        <f t="shared" si="623"/>
        <v>-61.885701418848527</v>
      </c>
      <c r="R2154" s="12">
        <f t="shared" si="624"/>
        <v>118.11429858115147</v>
      </c>
      <c r="S2154" s="57">
        <f t="shared" si="625"/>
        <v>2.9893291708845457</v>
      </c>
      <c r="T2154" s="12">
        <f t="shared" si="608"/>
        <v>16.927728107205212</v>
      </c>
    </row>
    <row r="2155" spans="1:20" x14ac:dyDescent="0.3">
      <c r="A2155" s="57">
        <f t="shared" si="609"/>
        <v>18853.88265949945</v>
      </c>
      <c r="B2155" s="12">
        <f t="shared" si="626"/>
        <v>3000.6886217339074</v>
      </c>
      <c r="C2155" s="57" t="str">
        <f t="shared" si="610"/>
        <v>3.30637748261557-6.17550760996159i</v>
      </c>
      <c r="D2155" s="57" t="str">
        <f t="shared" si="611"/>
        <v>3.47059719748348-3.56459234237417i</v>
      </c>
      <c r="E2155" s="57" t="str">
        <f t="shared" si="612"/>
        <v>162.637115809336+1.84017212465727i</v>
      </c>
      <c r="F2155" s="57" t="str">
        <f t="shared" si="613"/>
        <v>3.0794559978818-66.3852149993423i</v>
      </c>
      <c r="G2155" s="57" t="str">
        <f t="shared" si="614"/>
        <v>0.999959870594477-0.00633465035763724i</v>
      </c>
      <c r="H2155" s="57" t="str">
        <f t="shared" si="615"/>
        <v>597.116304309887-59.6364602356043i</v>
      </c>
      <c r="I2155" s="57" t="str">
        <f t="shared" si="616"/>
        <v>-14.3547182960724-269.623937663605i</v>
      </c>
      <c r="K2155" s="57" t="str">
        <f t="shared" si="617"/>
        <v>0.00829087792003286-0.00249023928391302i</v>
      </c>
      <c r="L2155" s="57" t="str">
        <f t="shared" si="618"/>
        <v>0.00075-0.220997804108392i</v>
      </c>
      <c r="M2155" s="57" t="str">
        <f t="shared" si="619"/>
        <v>0.00075-0.0348210825801037i</v>
      </c>
      <c r="N2155" s="57">
        <f t="shared" si="620"/>
        <v>118.16467374110783</v>
      </c>
      <c r="O2155" s="57">
        <f t="shared" si="621"/>
        <v>16.90807440139125</v>
      </c>
      <c r="P2155" s="371">
        <f t="shared" si="622"/>
        <v>16.90807440139125</v>
      </c>
      <c r="Q2155" s="371">
        <f t="shared" si="623"/>
        <v>-61.835326258892174</v>
      </c>
      <c r="R2155" s="12">
        <f t="shared" si="624"/>
        <v>118.16467374110783</v>
      </c>
      <c r="S2155" s="57">
        <f t="shared" si="625"/>
        <v>3.0006886217339073</v>
      </c>
      <c r="T2155" s="12">
        <f t="shared" si="608"/>
        <v>16.90807440139125</v>
      </c>
    </row>
    <row r="2156" spans="1:20" x14ac:dyDescent="0.3">
      <c r="A2156" s="57">
        <f t="shared" si="609"/>
        <v>18925.527413605549</v>
      </c>
      <c r="B2156" s="12">
        <f t="shared" si="626"/>
        <v>3012.0912384964963</v>
      </c>
      <c r="C2156" s="57" t="str">
        <f t="shared" si="610"/>
        <v>3.30431818420382-6.15868686189211i</v>
      </c>
      <c r="D2156" s="57" t="str">
        <f t="shared" si="611"/>
        <v>3.47059539956447-3.55131531145069i</v>
      </c>
      <c r="E2156" s="57" t="str">
        <f t="shared" si="612"/>
        <v>162.638533367121+1.84749623585993i</v>
      </c>
      <c r="F2156" s="57" t="str">
        <f t="shared" si="613"/>
        <v>3.07945505691443-66.1340541305912i</v>
      </c>
      <c r="G2156" s="57" t="str">
        <f t="shared" si="614"/>
        <v>0.999959565043882-0.00635872008600698i</v>
      </c>
      <c r="H2156" s="57" t="str">
        <f t="shared" si="615"/>
        <v>597.435567978391-60.0633277494491i</v>
      </c>
      <c r="I2156" s="57" t="str">
        <f t="shared" si="616"/>
        <v>-14.4377892021108-268.760403815994i</v>
      </c>
      <c r="K2156" s="57" t="str">
        <f t="shared" si="617"/>
        <v>0.00828536041983086-0.00249792213290465i</v>
      </c>
      <c r="L2156" s="57" t="str">
        <f t="shared" si="618"/>
        <v>0.00075-0.220161191580387i</v>
      </c>
      <c r="M2156" s="57" t="str">
        <f t="shared" si="619"/>
        <v>0.00075-0.0346892633792625i</v>
      </c>
      <c r="N2156" s="57">
        <f t="shared" si="620"/>
        <v>118.2148777313907</v>
      </c>
      <c r="O2156" s="57">
        <f t="shared" si="621"/>
        <v>16.888462759621479</v>
      </c>
      <c r="P2156" s="371">
        <f t="shared" si="622"/>
        <v>16.888462759621479</v>
      </c>
      <c r="Q2156" s="371">
        <f t="shared" si="623"/>
        <v>-61.7851222686093</v>
      </c>
      <c r="R2156" s="12">
        <f t="shared" si="624"/>
        <v>118.2148777313907</v>
      </c>
      <c r="S2156" s="57">
        <f t="shared" si="625"/>
        <v>3.0120912384964962</v>
      </c>
      <c r="T2156" s="12">
        <f t="shared" ref="T2156:T2219" si="627">P2156</f>
        <v>16.888462759621479</v>
      </c>
    </row>
    <row r="2157" spans="1:20" x14ac:dyDescent="0.3">
      <c r="A2157" s="57">
        <f t="shared" ref="A2157:A2220" si="628">2*PI()*B2157</f>
        <v>18997.444417777249</v>
      </c>
      <c r="B2157" s="12">
        <f t="shared" si="626"/>
        <v>3023.5371852027829</v>
      </c>
      <c r="C2157" s="57" t="str">
        <f t="shared" ref="C2157:C2220" si="629">IMPRODUCT(D2157,E2157,$C$40,,K2157,$C$41)</f>
        <v>3.3022462334063-6.14194548388249i</v>
      </c>
      <c r="D2157" s="57" t="str">
        <f t="shared" ref="D2157:D2220" si="630">IMDIV(IMPRODUCT($C$37,$C$38,COMPLEX(1,A2157/$C$38)),IMSUM(-1*A2157*A2157/$C$39,COMPLEX(0,1*A2157)))</f>
        <v>3.47059358795721-3.53808936716354i</v>
      </c>
      <c r="E2157" s="57" t="str">
        <f t="shared" ref="E2157:E2220" si="631">IMDIV(IMPRODUCT(IMSUM(F2157,G2157),$C$29,H2157),IMSUM(1,I2157))</f>
        <v>162.639963669396+1.85485132205875i</v>
      </c>
      <c r="F2157" s="57" t="str">
        <f t="shared" ref="F2157:F2220" si="632">IMDIV(IMPRODUCT($C$14,$C$15,COMPLEX(1,A2157/$C$15)),IMSUM(-1*A2157*A2157/$C$16,COMPLEX(0,A2157)))</f>
        <v>3.07945410878269-65.8838446223205i</v>
      </c>
      <c r="G2157" s="57" t="str">
        <f t="shared" ref="G2157:G2220" si="633">IMDIV(1,COMPLEX(1,A2157*$C$9*$C$10))</f>
        <v>0.999959257166879-0.00638288125711139i</v>
      </c>
      <c r="H2157" s="57" t="str">
        <f t="shared" ref="H2157:H2220" si="634">IMDIV($C$3,IMSUM(K2157,COMPLEX(0,$C$28*A2157)))</f>
        <v>597.756536330172-60.4942018924451i</v>
      </c>
      <c r="I2157" s="57" t="str">
        <f t="shared" ref="I2157:I2220" si="635">IMPRODUCT(F2157,$C$29,H2157,$C$31)</f>
        <v>-14.5215496881232-267.900478342412i</v>
      </c>
      <c r="K2157" s="57" t="str">
        <f t="shared" ref="K2157:K2220" si="636">IF($C$26&lt;=0,IMDIV(1,IMSUM(IMDIV(1,L2157),1/$C$18)),IMDIV(1,IMSUM(IMDIV(1,L2157),1/$C$18,IMDIV(1,M2157))))</f>
        <v>0.00827980885269521-0.00250561638004896i</v>
      </c>
      <c r="L2157" s="57" t="str">
        <f t="shared" ref="L2157:L2220" si="637">IMSUM($C$21/$C$22,IMDIV(1,COMPLEX(0,$C$20*$C$22*A2157)))</f>
        <v>0.00075-0.219327746145035i</v>
      </c>
      <c r="M2157" s="57" t="str">
        <f t="shared" ref="M2157:M2220" si="638">IMSUM($C$25/$C$26,IMDIV(1,COMPLEX(0,$C$24*$C$26*A2157)))</f>
        <v>0.00075-0.0345579431951211i</v>
      </c>
      <c r="N2157" s="57">
        <f t="shared" ref="N2157:N2220" si="639">ABS(R2157)</f>
        <v>118.26490878091735</v>
      </c>
      <c r="O2157" s="57">
        <f t="shared" ref="O2157:O2220" si="640">ABS(P2157)</f>
        <v>16.868893062270132</v>
      </c>
      <c r="P2157" s="371">
        <f t="shared" ref="P2157:P2220" si="641">20*LOG10(IMABS(C2157))</f>
        <v>16.868893062270132</v>
      </c>
      <c r="Q2157" s="371">
        <f t="shared" ref="Q2157:Q2220" si="642">IMARGUMENT(C2157)*180/PI()</f>
        <v>-61.735091219082655</v>
      </c>
      <c r="R2157" s="12">
        <f t="shared" ref="R2157:R2220" si="643">IF(Q2157&lt;0,Q2157+180,Q2157-180)</f>
        <v>118.26490878091735</v>
      </c>
      <c r="S2157" s="57">
        <f t="shared" ref="S2157:S2220" si="644">B2157/1000</f>
        <v>3.023537185202783</v>
      </c>
      <c r="T2157" s="12">
        <f t="shared" si="627"/>
        <v>16.868893062270132</v>
      </c>
    </row>
    <row r="2158" spans="1:20" x14ac:dyDescent="0.3">
      <c r="A2158" s="57">
        <f t="shared" si="628"/>
        <v>19069.634706564801</v>
      </c>
      <c r="B2158" s="12">
        <f t="shared" ref="B2158:B2221" si="645">B2157*(1+B$42)</f>
        <v>3035.0266265065534</v>
      </c>
      <c r="C2158" s="57" t="str">
        <f t="shared" si="629"/>
        <v>3.30016157339587-6.12528315010153i</v>
      </c>
      <c r="D2158" s="57" t="str">
        <f t="shared" si="630"/>
        <v>3.47059176255747-3.52491431925046i</v>
      </c>
      <c r="E2158" s="57" t="str">
        <f t="shared" si="631"/>
        <v>162.641406838597+1.86223752595034i</v>
      </c>
      <c r="F2158" s="57" t="str">
        <f t="shared" si="632"/>
        <v>3.07945315343205-65.6345828751812i</v>
      </c>
      <c r="G2158" s="57" t="str">
        <f t="shared" si="633"/>
        <v>0.999958946945757-0.00640713421817844i</v>
      </c>
      <c r="H2158" s="57" t="str">
        <f t="shared" si="634"/>
        <v>598.07920845362-60.9291260169618i</v>
      </c>
      <c r="I2158" s="57" t="str">
        <f t="shared" si="635"/>
        <v>-14.6060055173017-267.044144705469i</v>
      </c>
      <c r="K2158" s="57" t="str">
        <f t="shared" si="636"/>
        <v>0.00827422306334246-0.00251332190862954i</v>
      </c>
      <c r="L2158" s="57" t="str">
        <f t="shared" si="637"/>
        <v>0.00075-0.218497455812946i</v>
      </c>
      <c r="M2158" s="57" t="str">
        <f t="shared" si="638"/>
        <v>0.00075-0.0344271201385945i</v>
      </c>
      <c r="N2158" s="57">
        <f t="shared" si="639"/>
        <v>118.31476512170124</v>
      </c>
      <c r="O2158" s="57">
        <f t="shared" si="640"/>
        <v>16.849365187388234</v>
      </c>
      <c r="P2158" s="371">
        <f t="shared" si="641"/>
        <v>16.849365187388234</v>
      </c>
      <c r="Q2158" s="371">
        <f t="shared" si="642"/>
        <v>-61.685234878298751</v>
      </c>
      <c r="R2158" s="12">
        <f t="shared" si="643"/>
        <v>118.31476512170124</v>
      </c>
      <c r="S2158" s="57">
        <f t="shared" si="644"/>
        <v>3.0350266265065535</v>
      </c>
      <c r="T2158" s="12">
        <f t="shared" si="627"/>
        <v>16.849365187388234</v>
      </c>
    </row>
    <row r="2159" spans="1:20" x14ac:dyDescent="0.3">
      <c r="A2159" s="57">
        <f t="shared" si="628"/>
        <v>19142.099318449746</v>
      </c>
      <c r="B2159" s="12">
        <f t="shared" si="645"/>
        <v>3046.5597276872782</v>
      </c>
      <c r="C2159" s="57" t="str">
        <f t="shared" si="629"/>
        <v>3.29806414738124-6.10869953521446i</v>
      </c>
      <c r="D2159" s="57" t="str">
        <f t="shared" si="630"/>
        <v>3.4705899232603-3.51178997818137i</v>
      </c>
      <c r="E2159" s="57" t="str">
        <f t="shared" si="631"/>
        <v>162.642862998391+1.86965499088411i</v>
      </c>
      <c r="F2159" s="57" t="str">
        <f t="shared" si="632"/>
        <v>3.07945219080756-65.3862653034587i</v>
      </c>
      <c r="G2159" s="57" t="str">
        <f t="shared" si="633"/>
        <v>0.999958634362669-0.0064314793177527i</v>
      </c>
      <c r="H2159" s="57" t="str">
        <f t="shared" si="634"/>
        <v>598.403583156009-61.368143949831i</v>
      </c>
      <c r="I2159" s="57" t="str">
        <f t="shared" si="635"/>
        <v>-14.6911624949316-266.191386348849i</v>
      </c>
      <c r="K2159" s="57" t="str">
        <f t="shared" si="636"/>
        <v>0.00826860289655023-0.00252103860035543i</v>
      </c>
      <c r="L2159" s="57" t="str">
        <f t="shared" si="637"/>
        <v>0.00075-0.217670308640114i</v>
      </c>
      <c r="M2159" s="57" t="str">
        <f t="shared" si="638"/>
        <v>0.00075-0.034296792327749i</v>
      </c>
      <c r="N2159" s="57">
        <f t="shared" si="639"/>
        <v>118.36444498900453</v>
      </c>
      <c r="O2159" s="57">
        <f t="shared" si="640"/>
        <v>16.82987901070458</v>
      </c>
      <c r="P2159" s="371">
        <f t="shared" si="641"/>
        <v>16.82987901070458</v>
      </c>
      <c r="Q2159" s="371">
        <f t="shared" si="642"/>
        <v>-61.635555010995475</v>
      </c>
      <c r="R2159" s="12">
        <f t="shared" si="643"/>
        <v>118.36444498900453</v>
      </c>
      <c r="S2159" s="57">
        <f t="shared" si="644"/>
        <v>3.0465597276872782</v>
      </c>
      <c r="T2159" s="12">
        <f t="shared" si="627"/>
        <v>16.82987901070458</v>
      </c>
    </row>
    <row r="2160" spans="1:20" x14ac:dyDescent="0.3">
      <c r="A2160" s="57">
        <f t="shared" si="628"/>
        <v>19214.83929585986</v>
      </c>
      <c r="B2160" s="12">
        <f t="shared" si="645"/>
        <v>3058.1366546524901</v>
      </c>
      <c r="C2160" s="57" t="str">
        <f t="shared" si="629"/>
        <v>3.29595389861172-6.09219431437547i</v>
      </c>
      <c r="D2160" s="57" t="str">
        <f t="shared" si="630"/>
        <v>3.47058806995986-3.49871615515552i</v>
      </c>
      <c r="E2160" s="57" t="str">
        <f t="shared" si="631"/>
        <v>162.644332273689+1.87710386086356i</v>
      </c>
      <c r="F2160" s="57" t="str">
        <f t="shared" si="632"/>
        <v>3.07945122085382-65.1388883350197i</v>
      </c>
      <c r="G2160" s="57" t="str">
        <f t="shared" si="633"/>
        <v>0.999958319399634-0.00645591690570022i</v>
      </c>
      <c r="H2160" s="57" t="str">
        <f t="shared" si="634"/>
        <v>598.729658955883-61.8112999966243i</v>
      </c>
      <c r="I2160" s="57" t="str">
        <f t="shared" si="635"/>
        <v>-14.77702646843-265.342186695852i</v>
      </c>
      <c r="K2160" s="57" t="str">
        <f t="shared" si="636"/>
        <v>0.00826294819716986-0.00252876633535225i</v>
      </c>
      <c r="L2160" s="57" t="str">
        <f t="shared" si="637"/>
        <v>0.00075-0.216846292727748i</v>
      </c>
      <c r="M2160" s="57" t="str">
        <f t="shared" si="638"/>
        <v>0.00075-0.0341669578877755i</v>
      </c>
      <c r="N2160" s="57">
        <f t="shared" si="639"/>
        <v>118.41394662149177</v>
      </c>
      <c r="O2160" s="57">
        <f t="shared" si="640"/>
        <v>16.810434405626182</v>
      </c>
      <c r="P2160" s="371">
        <f t="shared" si="641"/>
        <v>16.810434405626182</v>
      </c>
      <c r="Q2160" s="371">
        <f t="shared" si="642"/>
        <v>-61.586053378508225</v>
      </c>
      <c r="R2160" s="12">
        <f t="shared" si="643"/>
        <v>118.41394662149177</v>
      </c>
      <c r="S2160" s="57">
        <f t="shared" si="644"/>
        <v>3.0581366546524902</v>
      </c>
      <c r="T2160" s="12">
        <f t="shared" si="627"/>
        <v>16.810434405626182</v>
      </c>
    </row>
    <row r="2161" spans="1:20" x14ac:dyDescent="0.3">
      <c r="A2161" s="57">
        <f t="shared" si="628"/>
        <v>19287.855685184124</v>
      </c>
      <c r="B2161" s="12">
        <f t="shared" si="645"/>
        <v>3069.7575739401696</v>
      </c>
      <c r="C2161" s="57" t="str">
        <f t="shared" si="629"/>
        <v>3.2938307703824-6.0757671632212i</v>
      </c>
      <c r="D2161" s="57" t="str">
        <f t="shared" si="630"/>
        <v>3.47058620254962-3.48569266209895i</v>
      </c>
      <c r="E2161" s="57" t="str">
        <f t="shared" si="631"/>
        <v>162.645814790662+1.8845842805473i</v>
      </c>
      <c r="F2161" s="57" t="str">
        <f t="shared" si="632"/>
        <v>3.07945024351507-64.8924484112632i</v>
      </c>
      <c r="G2161" s="57" t="str">
        <f t="shared" si="633"/>
        <v>0.999958002038533-0.0064804473332136i</v>
      </c>
      <c r="H2161" s="57" t="str">
        <f t="shared" si="634"/>
        <v>599.057434075264-62.2586389459101i</v>
      </c>
      <c r="I2161" s="57" t="str">
        <f t="shared" si="635"/>
        <v>-14.8636033273664-264.496529147934i</v>
      </c>
      <c r="K2161" s="57" t="str">
        <f t="shared" si="636"/>
        <v>0.0082572588101395-0.00253650499215378i</v>
      </c>
      <c r="L2161" s="57" t="str">
        <f t="shared" si="637"/>
        <v>0.00075-0.216025396222104i</v>
      </c>
      <c r="M2161" s="57" t="str">
        <f t="shared" si="638"/>
        <v>0.00075-0.0340376149509618i</v>
      </c>
      <c r="N2161" s="57">
        <f t="shared" si="639"/>
        <v>118.46326826138319</v>
      </c>
      <c r="O2161" s="57">
        <f t="shared" si="640"/>
        <v>16.791031243240194</v>
      </c>
      <c r="P2161" s="371">
        <f t="shared" si="641"/>
        <v>16.791031243240194</v>
      </c>
      <c r="Q2161" s="371">
        <f t="shared" si="642"/>
        <v>-61.536731738616808</v>
      </c>
      <c r="R2161" s="12">
        <f t="shared" si="643"/>
        <v>118.46326826138319</v>
      </c>
      <c r="S2161" s="57">
        <f t="shared" si="644"/>
        <v>3.0697575739401697</v>
      </c>
      <c r="T2161" s="12">
        <f t="shared" si="627"/>
        <v>16.791031243240194</v>
      </c>
    </row>
    <row r="2162" spans="1:20" x14ac:dyDescent="0.3">
      <c r="A2162" s="57">
        <f t="shared" si="628"/>
        <v>19361.149536787827</v>
      </c>
      <c r="B2162" s="12">
        <f t="shared" si="645"/>
        <v>3081.4226527211422</v>
      </c>
      <c r="C2162" s="57" t="str">
        <f t="shared" si="629"/>
        <v>3.29169470603875-6.05941775786307i</v>
      </c>
      <c r="D2162" s="57" t="str">
        <f t="shared" si="630"/>
        <v>3.47058432092209-3.47271931166158i</v>
      </c>
      <c r="E2162" s="57" t="str">
        <f t="shared" si="631"/>
        <v>162.647310676747+1.89209639525035i</v>
      </c>
      <c r="F2162" s="57" t="str">
        <f t="shared" si="632"/>
        <v>3.07944925873504-64.6469419870664i</v>
      </c>
      <c r="G2162" s="57" t="str">
        <f t="shared" si="633"/>
        <v>0.999957682261108-0.00650507095281694i</v>
      </c>
      <c r="H2162" s="57" t="str">
        <f t="shared" si="634"/>
        <v>599.386906431695-62.7102060735224i</v>
      </c>
      <c r="I2162" s="57" t="str">
        <f t="shared" si="635"/>
        <v>-14.9508990034777-263.654397083203i</v>
      </c>
      <c r="K2162" s="57" t="str">
        <f t="shared" si="636"/>
        <v>0.00825153458049726-0.00254425444769329i</v>
      </c>
      <c r="L2162" s="57" t="str">
        <f t="shared" si="637"/>
        <v>0.00075-0.21520760731431i</v>
      </c>
      <c r="M2162" s="57" t="str">
        <f t="shared" si="638"/>
        <v>0.00075-0.0339087616566665i</v>
      </c>
      <c r="N2162" s="57">
        <f t="shared" si="639"/>
        <v>118.51240815460787</v>
      </c>
      <c r="O2162" s="57">
        <f t="shared" si="640"/>
        <v>16.771669392314394</v>
      </c>
      <c r="P2162" s="371">
        <f t="shared" si="641"/>
        <v>16.771669392314394</v>
      </c>
      <c r="Q2162" s="371">
        <f t="shared" si="642"/>
        <v>-61.487591845392139</v>
      </c>
      <c r="R2162" s="12">
        <f t="shared" si="643"/>
        <v>118.51240815460787</v>
      </c>
      <c r="S2162" s="57">
        <f t="shared" si="644"/>
        <v>3.0814226527211424</v>
      </c>
      <c r="T2162" s="12">
        <f t="shared" si="627"/>
        <v>16.771669392314394</v>
      </c>
    </row>
    <row r="2163" spans="1:20" x14ac:dyDescent="0.3">
      <c r="A2163" s="57">
        <f t="shared" si="628"/>
        <v>19434.721905027622</v>
      </c>
      <c r="B2163" s="12">
        <f t="shared" si="645"/>
        <v>3093.1320588014828</v>
      </c>
      <c r="C2163" s="57" t="str">
        <f t="shared" si="629"/>
        <v>3.28954564898202-6.04314577488084i</v>
      </c>
      <c r="D2163" s="57" t="str">
        <f t="shared" si="630"/>
        <v>3.4705824249691-3.45979591721467i</v>
      </c>
      <c r="E2163" s="57" t="str">
        <f t="shared" si="631"/>
        <v>162.648820060661+1.8996403509449i</v>
      </c>
      <c r="F2163" s="57" t="str">
        <f t="shared" si="632"/>
        <v>3.0794482664571-64.402365530736i</v>
      </c>
      <c r="G2163" s="57" t="str">
        <f t="shared" si="633"/>
        <v>0.999957360048964-0.00652978811837089i</v>
      </c>
      <c r="H2163" s="57" t="str">
        <f t="shared" si="634"/>
        <v>599.718073630111-63.166047146794i</v>
      </c>
      <c r="I2163" s="57" t="str">
        <f t="shared" si="635"/>
        <v>-15.0389194706582-262.815773854916i</v>
      </c>
      <c r="K2163" s="57" t="str">
        <f t="shared" si="636"/>
        <v>0.00824577535339466-0.00255201457729536i</v>
      </c>
      <c r="L2163" s="57" t="str">
        <f t="shared" si="637"/>
        <v>0.00075-0.214392914240197i</v>
      </c>
      <c r="M2163" s="57" t="str">
        <f t="shared" si="638"/>
        <v>0.00075-0.0337803961512915i</v>
      </c>
      <c r="N2163" s="57">
        <f t="shared" si="639"/>
        <v>118.56136455095796</v>
      </c>
      <c r="O2163" s="57">
        <f t="shared" si="640"/>
        <v>16.752348719299683</v>
      </c>
      <c r="P2163" s="371">
        <f t="shared" si="641"/>
        <v>16.752348719299683</v>
      </c>
      <c r="Q2163" s="371">
        <f t="shared" si="642"/>
        <v>-61.438635449042032</v>
      </c>
      <c r="R2163" s="12">
        <f t="shared" si="643"/>
        <v>118.56136455095796</v>
      </c>
      <c r="S2163" s="57">
        <f t="shared" si="644"/>
        <v>3.093132058801483</v>
      </c>
      <c r="T2163" s="12">
        <f t="shared" si="627"/>
        <v>16.752348719299683</v>
      </c>
    </row>
    <row r="2164" spans="1:20" x14ac:dyDescent="0.3">
      <c r="A2164" s="57">
        <f t="shared" si="628"/>
        <v>19508.573848266726</v>
      </c>
      <c r="B2164" s="12">
        <f t="shared" si="645"/>
        <v>3104.8859606249284</v>
      </c>
      <c r="C2164" s="57" t="str">
        <f t="shared" si="629"/>
        <v>3.28738354267424-6.02695089131565i</v>
      </c>
      <c r="D2164" s="57" t="str">
        <f t="shared" si="630"/>
        <v>3.47058051458156-3.4469222928481i</v>
      </c>
      <c r="E2164" s="57" t="str">
        <f t="shared" si="631"/>
        <v>162.650343072421+1.90721629426162i</v>
      </c>
      <c r="F2164" s="57" t="str">
        <f t="shared" si="632"/>
        <v>3.07944726662416-64.1587155239566i</v>
      </c>
      <c r="G2164" s="57" t="str">
        <f t="shared" si="633"/>
        <v>0.999957035383565-0.00655459918507771i</v>
      </c>
      <c r="H2164" s="57" t="str">
        <f t="shared" si="634"/>
        <v>600.050932954536-63.6262084288274i</v>
      </c>
      <c r="I2164" s="57" t="str">
        <f t="shared" si="635"/>
        <v>-15.1276707449573-261.980642789939i</v>
      </c>
      <c r="K2164" s="57" t="str">
        <f t="shared" si="636"/>
        <v>0.00823998097411004-0.00255978525466721i</v>
      </c>
      <c r="L2164" s="57" t="str">
        <f t="shared" si="637"/>
        <v>0.00075-0.213581305280133i</v>
      </c>
      <c r="M2164" s="57" t="str">
        <f t="shared" si="638"/>
        <v>0.00075-0.0336525165882562i</v>
      </c>
      <c r="N2164" s="57">
        <f t="shared" si="639"/>
        <v>118.61013570424191</v>
      </c>
      <c r="O2164" s="57">
        <f t="shared" si="640"/>
        <v>16.733069088331945</v>
      </c>
      <c r="P2164" s="371">
        <f t="shared" si="641"/>
        <v>16.733069088331945</v>
      </c>
      <c r="Q2164" s="371">
        <f t="shared" si="642"/>
        <v>-61.38986429575808</v>
      </c>
      <c r="R2164" s="12">
        <f t="shared" si="643"/>
        <v>118.61013570424191</v>
      </c>
      <c r="S2164" s="57">
        <f t="shared" si="644"/>
        <v>3.1048859606249284</v>
      </c>
      <c r="T2164" s="12">
        <f t="shared" si="627"/>
        <v>16.733069088331945</v>
      </c>
    </row>
    <row r="2165" spans="1:20" x14ac:dyDescent="0.3">
      <c r="A2165" s="57">
        <f t="shared" si="628"/>
        <v>19582.706428890138</v>
      </c>
      <c r="B2165" s="12">
        <f t="shared" si="645"/>
        <v>3116.684527275303</v>
      </c>
      <c r="C2165" s="57" t="str">
        <f t="shared" si="629"/>
        <v>3.28520833064339-6.01083278466273i</v>
      </c>
      <c r="D2165" s="57" t="str">
        <f t="shared" si="630"/>
        <v>3.47057858964965-3.43409825336762i</v>
      </c>
      <c r="E2165" s="57" t="str">
        <f t="shared" si="631"/>
        <v>162.651879843345+1.91482437249056i</v>
      </c>
      <c r="F2165" s="57" t="str">
        <f t="shared" si="632"/>
        <v>3.07944625917872-63.9159884617399i</v>
      </c>
      <c r="G2165" s="57" t="str">
        <f t="shared" si="633"/>
        <v>0.999956708246234-0.00657950450948628i</v>
      </c>
      <c r="H2165" s="57" t="str">
        <f t="shared" si="634"/>
        <v>600.385481359611-64.0907366827168i</v>
      </c>
      <c r="I2165" s="57" t="str">
        <f t="shared" si="635"/>
        <v>-15.2171588845468-261.148987187202i</v>
      </c>
      <c r="K2165" s="57" t="str">
        <f t="shared" si="636"/>
        <v>0.00823415128806221-0.00256756635189061i</v>
      </c>
      <c r="L2165" s="57" t="str">
        <f t="shared" si="637"/>
        <v>0.00075-0.212772768758849i</v>
      </c>
      <c r="M2165" s="57" t="str">
        <f t="shared" si="638"/>
        <v>0.00075-0.0335251211279699i</v>
      </c>
      <c r="N2165" s="57">
        <f t="shared" si="639"/>
        <v>118.65871987243989</v>
      </c>
      <c r="O2165" s="57">
        <f t="shared" si="640"/>
        <v>16.713830361233832</v>
      </c>
      <c r="P2165" s="371">
        <f t="shared" si="641"/>
        <v>16.713830361233832</v>
      </c>
      <c r="Q2165" s="371">
        <f t="shared" si="642"/>
        <v>-61.341280127560104</v>
      </c>
      <c r="R2165" s="12">
        <f t="shared" si="643"/>
        <v>118.65871987243989</v>
      </c>
      <c r="S2165" s="57">
        <f t="shared" si="644"/>
        <v>3.1166845272753032</v>
      </c>
      <c r="T2165" s="12">
        <f t="shared" si="627"/>
        <v>16.713830361233832</v>
      </c>
    </row>
    <row r="2166" spans="1:20" x14ac:dyDescent="0.3">
      <c r="A2166" s="57">
        <f t="shared" si="628"/>
        <v>19657.120713319924</v>
      </c>
      <c r="B2166" s="12">
        <f t="shared" si="645"/>
        <v>3128.5279284789494</v>
      </c>
      <c r="C2166" s="57" t="str">
        <f t="shared" si="629"/>
        <v>3.28301995648862-5.99479113286522i</v>
      </c>
      <c r="D2166" s="57" t="str">
        <f t="shared" si="630"/>
        <v>3.47057665006262-3.4213236142923i</v>
      </c>
      <c r="E2166" s="57" t="str">
        <f t="shared" si="631"/>
        <v>162.653430506076+1.92246473358182i</v>
      </c>
      <c r="F2166" s="57" t="str">
        <f t="shared" si="632"/>
        <v>3.07944524406281-63.6741808523743i</v>
      </c>
      <c r="G2166" s="57" t="str">
        <f t="shared" si="633"/>
        <v>0.999956378618152-0.00660450444949723i</v>
      </c>
      <c r="H2166" s="57" t="str">
        <f t="shared" si="634"/>
        <v>600.721715461916-64.5596791757729i</v>
      </c>
      <c r="I2166" s="57" t="str">
        <f t="shared" si="635"/>
        <v>-15.3073899896811-260.32079031611i</v>
      </c>
      <c r="K2166" s="57" t="str">
        <f t="shared" si="636"/>
        <v>0.00822828614082454-0.00257535773941362i</v>
      </c>
      <c r="L2166" s="57" t="str">
        <f t="shared" si="637"/>
        <v>0.00075-0.211967293045277i</v>
      </c>
      <c r="M2166" s="57" t="str">
        <f t="shared" si="638"/>
        <v>0.00075-0.0333982079378062i</v>
      </c>
      <c r="N2166" s="57">
        <f t="shared" si="639"/>
        <v>118.7071153178552</v>
      </c>
      <c r="O2166" s="57">
        <f t="shared" si="640"/>
        <v>16.694632397517942</v>
      </c>
      <c r="P2166" s="371">
        <f t="shared" si="641"/>
        <v>16.694632397517942</v>
      </c>
      <c r="Q2166" s="371">
        <f t="shared" si="642"/>
        <v>-61.292884682144809</v>
      </c>
      <c r="R2166" s="12">
        <f t="shared" si="643"/>
        <v>118.7071153178552</v>
      </c>
      <c r="S2166" s="57">
        <f t="shared" si="644"/>
        <v>3.1285279284789493</v>
      </c>
      <c r="T2166" s="12">
        <f t="shared" si="627"/>
        <v>16.694632397517942</v>
      </c>
    </row>
    <row r="2167" spans="1:20" x14ac:dyDescent="0.3">
      <c r="A2167" s="57">
        <f t="shared" si="628"/>
        <v>19731.817772030539</v>
      </c>
      <c r="B2167" s="12">
        <f t="shared" si="645"/>
        <v>3140.4163346071696</v>
      </c>
      <c r="C2167" s="57" t="str">
        <f t="shared" si="629"/>
        <v>3.28081836388558-5.97882561430687i</v>
      </c>
      <c r="D2167" s="57" t="str">
        <f t="shared" si="630"/>
        <v>3.47057469570888-3.40859819185178i</v>
      </c>
      <c r="E2167" s="57" t="str">
        <f t="shared" si="631"/>
        <v>162.654995194589+1.93013752614687i</v>
      </c>
      <c r="F2167" s="57" t="str">
        <f t="shared" si="632"/>
        <v>3.07944422121804-63.4332892173753i</v>
      </c>
      <c r="G2167" s="57" t="str">
        <f t="shared" si="633"/>
        <v>0.999956046480356-0.006629599364368i</v>
      </c>
      <c r="H2167" s="57" t="str">
        <f t="shared" si="634"/>
        <v>601.059631531137-65.0330836837377i</v>
      </c>
      <c r="I2167" s="57" t="str">
        <f t="shared" si="635"/>
        <v>-15.3983702026457-259.496035414955i</v>
      </c>
      <c r="K2167" s="57" t="str">
        <f t="shared" si="636"/>
        <v>0.00822238537813876-0.00258315928604243i</v>
      </c>
      <c r="L2167" s="57" t="str">
        <f t="shared" si="637"/>
        <v>0.00075-0.211164866552378i</v>
      </c>
      <c r="M2167" s="57" t="str">
        <f t="shared" si="638"/>
        <v>0.00075-0.0332717751920764i</v>
      </c>
      <c r="N2167" s="57">
        <f t="shared" si="639"/>
        <v>118.75532030727049</v>
      </c>
      <c r="O2167" s="57">
        <f t="shared" si="640"/>
        <v>16.675475054389054</v>
      </c>
      <c r="P2167" s="371">
        <f t="shared" si="641"/>
        <v>16.675475054389054</v>
      </c>
      <c r="Q2167" s="371">
        <f t="shared" si="642"/>
        <v>-61.244679692729513</v>
      </c>
      <c r="R2167" s="12">
        <f t="shared" si="643"/>
        <v>118.75532030727049</v>
      </c>
      <c r="S2167" s="57">
        <f t="shared" si="644"/>
        <v>3.1404163346071696</v>
      </c>
      <c r="T2167" s="12">
        <f t="shared" si="627"/>
        <v>16.675475054389054</v>
      </c>
    </row>
    <row r="2168" spans="1:20" x14ac:dyDescent="0.3">
      <c r="A2168" s="57">
        <f t="shared" si="628"/>
        <v>19806.798679564257</v>
      </c>
      <c r="B2168" s="12">
        <f t="shared" si="645"/>
        <v>3152.3499166786769</v>
      </c>
      <c r="C2168" s="57" t="str">
        <f t="shared" si="629"/>
        <v>3.27860349659182-5.96293590780551i</v>
      </c>
      <c r="D2168" s="57" t="str">
        <f t="shared" si="630"/>
        <v>3.47057272647606-3.39592180298367i</v>
      </c>
      <c r="E2168" s="57" t="str">
        <f t="shared" si="631"/>
        <v>162.656574044204+1.93784289945896i</v>
      </c>
      <c r="F2168" s="57" t="str">
        <f t="shared" si="632"/>
        <v>3.07944319058555-63.1933100914341i</v>
      </c>
      <c r="G2168" s="57" t="str">
        <f t="shared" si="633"/>
        <v>0.99995571181374-0.00665478961471804i</v>
      </c>
      <c r="H2168" s="57" t="str">
        <f t="shared" si="634"/>
        <v>601.39922548103-65.5109984949789i</v>
      </c>
      <c r="I2168" s="57" t="str">
        <f t="shared" si="635"/>
        <v>-15.4901057076889-258.674705689293i</v>
      </c>
      <c r="K2168" s="57" t="str">
        <f t="shared" si="636"/>
        <v>0.00821644884592925-0.00259097085893332i</v>
      </c>
      <c r="L2168" s="57" t="str">
        <f t="shared" si="637"/>
        <v>0.00075-0.210365477736977i</v>
      </c>
      <c r="M2168" s="57" t="str">
        <f t="shared" si="638"/>
        <v>0.00075-0.0331458210720027i</v>
      </c>
      <c r="N2168" s="57">
        <f t="shared" si="639"/>
        <v>118.80333311210151</v>
      </c>
      <c r="O2168" s="57">
        <f t="shared" si="640"/>
        <v>16.656358186747401</v>
      </c>
      <c r="P2168" s="371">
        <f t="shared" si="641"/>
        <v>16.656358186747401</v>
      </c>
      <c r="Q2168" s="371">
        <f t="shared" si="642"/>
        <v>-61.196666887898488</v>
      </c>
      <c r="R2168" s="12">
        <f t="shared" si="643"/>
        <v>118.80333311210151</v>
      </c>
      <c r="S2168" s="57">
        <f t="shared" si="644"/>
        <v>3.152349916678677</v>
      </c>
      <c r="T2168" s="12">
        <f t="shared" si="627"/>
        <v>16.656358186747401</v>
      </c>
    </row>
    <row r="2169" spans="1:20" x14ac:dyDescent="0.3">
      <c r="A2169" s="57">
        <f t="shared" si="628"/>
        <v>19882.064514546601</v>
      </c>
      <c r="B2169" s="12">
        <f t="shared" si="645"/>
        <v>3164.3288463620561</v>
      </c>
      <c r="C2169" s="57" t="str">
        <f t="shared" si="629"/>
        <v>3.27637529845232-5.94712169260658i</v>
      </c>
      <c r="D2169" s="57" t="str">
        <f t="shared" si="630"/>
        <v>3.47057074225094-3.38329426533097i</v>
      </c>
      <c r="E2169" s="57" t="str">
        <f t="shared" si="631"/>
        <v>162.658167191603+1.94558100345426i</v>
      </c>
      <c r="F2169" s="57" t="str">
        <f t="shared" si="632"/>
        <v>3.07944215210609-62.9542400223701i</v>
      </c>
      <c r="G2169" s="57" t="str">
        <f t="shared" si="633"/>
        <v>0.999955374599052-0.00668007556253385i</v>
      </c>
      <c r="H2169" s="57" t="str">
        <f t="shared" si="634"/>
        <v>601.74049286018-65.9934724146611i</v>
      </c>
      <c r="I2169" s="57" t="str">
        <f t="shared" si="635"/>
        <v>-15.5826027309378-257.8567843103i</v>
      </c>
      <c r="K2169" s="57" t="str">
        <f t="shared" si="636"/>
        <v>0.00821047639031757-0.00259879232358471i</v>
      </c>
      <c r="L2169" s="57" t="str">
        <f t="shared" si="637"/>
        <v>0.00075-0.209569115099599i</v>
      </c>
      <c r="M2169" s="57" t="str">
        <f t="shared" si="638"/>
        <v>0.00075-0.0330203437656931i</v>
      </c>
      <c r="N2169" s="57">
        <f t="shared" si="639"/>
        <v>118.851152008551</v>
      </c>
      <c r="O2169" s="57">
        <f t="shared" si="640"/>
        <v>16.637281647192246</v>
      </c>
      <c r="P2169" s="371">
        <f t="shared" si="641"/>
        <v>16.637281647192246</v>
      </c>
      <c r="Q2169" s="371">
        <f t="shared" si="642"/>
        <v>-61.14884799144901</v>
      </c>
      <c r="R2169" s="12">
        <f t="shared" si="643"/>
        <v>118.851152008551</v>
      </c>
      <c r="S2169" s="57">
        <f t="shared" si="644"/>
        <v>3.1643288463620562</v>
      </c>
      <c r="T2169" s="12">
        <f t="shared" si="627"/>
        <v>16.637281647192246</v>
      </c>
    </row>
    <row r="2170" spans="1:20" x14ac:dyDescent="0.3">
      <c r="A2170" s="57">
        <f t="shared" si="628"/>
        <v>19957.616359701879</v>
      </c>
      <c r="B2170" s="12">
        <f t="shared" si="645"/>
        <v>3176.3532959782319</v>
      </c>
      <c r="C2170" s="57" t="str">
        <f t="shared" si="629"/>
        <v>3.27413371340467-5.9313826483761i</v>
      </c>
      <c r="D2170" s="57" t="str">
        <f t="shared" si="630"/>
        <v>3.47056874291932-3.37071539723928i</v>
      </c>
      <c r="E2170" s="57" t="str">
        <f t="shared" si="631"/>
        <v>162.65977477484+1.95335198873215i</v>
      </c>
      <c r="F2170" s="57" t="str">
        <f t="shared" si="632"/>
        <v>3.07944110571989-62.7160755710782i</v>
      </c>
      <c r="G2170" s="57" t="str">
        <f t="shared" si="633"/>
        <v>0.999955034816894-0.00670545757117417i</v>
      </c>
      <c r="H2170" s="57" t="str">
        <f t="shared" si="634"/>
        <v>602.083428842597-66.4805547688997i</v>
      </c>
      <c r="I2170" s="57" t="str">
        <f t="shared" si="635"/>
        <v>-15.6758675402986-257.042254413108i</v>
      </c>
      <c r="K2170" s="57" t="str">
        <f t="shared" si="636"/>
        <v>0.00820446785763685-0.00260662354382931i</v>
      </c>
      <c r="L2170" s="57" t="str">
        <f t="shared" si="637"/>
        <v>0.00075-0.208775767184299i</v>
      </c>
      <c r="M2170" s="57" t="str">
        <f t="shared" si="638"/>
        <v>0.00075-0.0328953414681143i</v>
      </c>
      <c r="N2170" s="57">
        <f t="shared" si="639"/>
        <v>118.89877527776217</v>
      </c>
      <c r="O2170" s="57">
        <f t="shared" si="640"/>
        <v>16.618245286024841</v>
      </c>
      <c r="P2170" s="371">
        <f t="shared" si="641"/>
        <v>16.618245286024841</v>
      </c>
      <c r="Q2170" s="371">
        <f t="shared" si="642"/>
        <v>-61.101224722237831</v>
      </c>
      <c r="R2170" s="12">
        <f t="shared" si="643"/>
        <v>118.89877527776217</v>
      </c>
      <c r="S2170" s="57">
        <f t="shared" si="644"/>
        <v>3.1763532959782319</v>
      </c>
      <c r="T2170" s="12">
        <f t="shared" si="627"/>
        <v>16.618245286024841</v>
      </c>
    </row>
    <row r="2171" spans="1:20" x14ac:dyDescent="0.3">
      <c r="A2171" s="57">
        <f t="shared" si="628"/>
        <v>20033.455301868747</v>
      </c>
      <c r="B2171" s="12">
        <f t="shared" si="645"/>
        <v>3188.4234385029495</v>
      </c>
      <c r="C2171" s="57" t="str">
        <f t="shared" si="629"/>
        <v>3.27187868548495-5.91571845519441i</v>
      </c>
      <c r="D2171" s="57" t="str">
        <f t="shared" si="630"/>
        <v>3.47056672836626-3.3581850177544i</v>
      </c>
      <c r="E2171" s="57" t="str">
        <f t="shared" si="631"/>
        <v>162.661396933354+1.9611560065564i</v>
      </c>
      <c r="F2171" s="57" t="str">
        <f t="shared" si="632"/>
        <v>3.07944005136677-62.4788133114822i</v>
      </c>
      <c r="G2171" s="57" t="str">
        <f t="shared" si="633"/>
        <v>0.999954692447717-0.00673093600537521i</v>
      </c>
      <c r="H2171" s="57" t="str">
        <f t="shared" si="634"/>
        <v>602.428028218087-66.972295408894i</v>
      </c>
      <c r="I2171" s="57" t="str">
        <f t="shared" si="635"/>
        <v>-15.7699064453445-256.231099095118i</v>
      </c>
      <c r="K2171" s="57" t="str">
        <f t="shared" si="636"/>
        <v>0.00819842309444658-0.00261446438182627i</v>
      </c>
      <c r="L2171" s="57" t="str">
        <f t="shared" si="637"/>
        <v>0.00075-0.2079854225785i</v>
      </c>
      <c r="M2171" s="57" t="str">
        <f t="shared" si="638"/>
        <v>0.00075-0.0327708123810662i</v>
      </c>
      <c r="N2171" s="57">
        <f t="shared" si="639"/>
        <v>118.94620120597392</v>
      </c>
      <c r="O2171" s="57">
        <f t="shared" si="640"/>
        <v>16.59924895125279</v>
      </c>
      <c r="P2171" s="371">
        <f t="shared" si="641"/>
        <v>16.59924895125279</v>
      </c>
      <c r="Q2171" s="371">
        <f t="shared" si="642"/>
        <v>-61.053798794026072</v>
      </c>
      <c r="R2171" s="12">
        <f t="shared" si="643"/>
        <v>118.94620120597392</v>
      </c>
      <c r="S2171" s="57">
        <f t="shared" si="644"/>
        <v>3.1884234385029493</v>
      </c>
      <c r="T2171" s="12">
        <f t="shared" si="627"/>
        <v>16.59924895125279</v>
      </c>
    </row>
    <row r="2172" spans="1:20" x14ac:dyDescent="0.3">
      <c r="A2172" s="57">
        <f t="shared" si="628"/>
        <v>20109.582432015846</v>
      </c>
      <c r="B2172" s="12">
        <f t="shared" si="645"/>
        <v>3200.5394475692606</v>
      </c>
      <c r="C2172" s="57" t="str">
        <f t="shared" si="629"/>
        <v>3.26961015883327-5.90012879354957i</v>
      </c>
      <c r="D2172" s="57" t="str">
        <f t="shared" si="630"/>
        <v>3.47056469847586-3.34570294661955i</v>
      </c>
      <c r="E2172" s="57" t="str">
        <f t="shared" si="631"/>
        <v>162.663033807988+1.9689932088554i</v>
      </c>
      <c r="F2172" s="57" t="str">
        <f t="shared" si="632"/>
        <v>3.07943898898608-62.2424498304833i</v>
      </c>
      <c r="G2172" s="57" t="str">
        <f t="shared" si="633"/>
        <v>0.999954347471829-0.00675651123125575i</v>
      </c>
      <c r="H2172" s="57" t="str">
        <f t="shared" si="634"/>
        <v>602.774285382429-67.4687447150267i</v>
      </c>
      <c r="I2172" s="57" t="str">
        <f t="shared" si="635"/>
        <v>-15.8647257971823-255.423301414285i</v>
      </c>
      <c r="K2172" s="57" t="str">
        <f t="shared" si="636"/>
        <v>0.00819234194754759-0.00262231469805352i</v>
      </c>
      <c r="L2172" s="57" t="str">
        <f t="shared" si="637"/>
        <v>0.00075-0.207198069912832i</v>
      </c>
      <c r="M2172" s="57" t="str">
        <f t="shared" si="638"/>
        <v>0.00075-0.0326467547131563i</v>
      </c>
      <c r="N2172" s="57">
        <f t="shared" si="639"/>
        <v>118.99342808467466</v>
      </c>
      <c r="O2172" s="57">
        <f t="shared" si="640"/>
        <v>16.58029248859404</v>
      </c>
      <c r="P2172" s="371">
        <f t="shared" si="641"/>
        <v>16.58029248859404</v>
      </c>
      <c r="Q2172" s="371">
        <f t="shared" si="642"/>
        <v>-61.006571915325345</v>
      </c>
      <c r="R2172" s="12">
        <f t="shared" si="643"/>
        <v>118.99342808467466</v>
      </c>
      <c r="S2172" s="57">
        <f t="shared" si="644"/>
        <v>3.2005394475692608</v>
      </c>
      <c r="T2172" s="12">
        <f t="shared" si="627"/>
        <v>16.58029248859404</v>
      </c>
    </row>
    <row r="2173" spans="1:20" x14ac:dyDescent="0.3">
      <c r="A2173" s="57">
        <f t="shared" si="628"/>
        <v>20185.998845257509</v>
      </c>
      <c r="B2173" s="12">
        <f t="shared" si="645"/>
        <v>3212.7014974700237</v>
      </c>
      <c r="C2173" s="57" t="str">
        <f t="shared" si="629"/>
        <v>3.26732807769939-5.88461334433075i</v>
      </c>
      <c r="D2173" s="57" t="str">
        <f t="shared" si="630"/>
        <v>3.47056265313136-3.33326900427283i</v>
      </c>
      <c r="E2173" s="57" t="str">
        <f t="shared" si="631"/>
        <v>162.664685540997+1.97686374822295i</v>
      </c>
      <c r="F2173" s="57" t="str">
        <f t="shared" si="632"/>
        <v>3.07943791851667-62.0069817279114i</v>
      </c>
      <c r="G2173" s="57" t="str">
        <f t="shared" si="633"/>
        <v>0.999953999869383-0.00678218361632246i</v>
      </c>
      <c r="H2173" s="57" t="str">
        <f t="shared" si="634"/>
        <v>603.122194327357-67.9699536009394i</v>
      </c>
      <c r="I2173" s="57" t="str">
        <f t="shared" si="635"/>
        <v>-15.9603319883046-254.618844387385i</v>
      </c>
      <c r="K2173" s="57" t="str">
        <f t="shared" si="636"/>
        <v>0.00818622426399699-0.00263017435130017i</v>
      </c>
      <c r="L2173" s="57" t="str">
        <f t="shared" si="637"/>
        <v>0.00075-0.20641369786096i</v>
      </c>
      <c r="M2173" s="57" t="str">
        <f t="shared" si="638"/>
        <v>0.00075-0.0325231666797731i</v>
      </c>
      <c r="N2173" s="57">
        <f t="shared" si="639"/>
        <v>119.04045421075624</v>
      </c>
      <c r="O2173" s="57">
        <f t="shared" si="640"/>
        <v>16.561375741481029</v>
      </c>
      <c r="P2173" s="371">
        <f t="shared" si="641"/>
        <v>16.561375741481029</v>
      </c>
      <c r="Q2173" s="371">
        <f t="shared" si="642"/>
        <v>-60.959545789243762</v>
      </c>
      <c r="R2173" s="12">
        <f t="shared" si="643"/>
        <v>119.04045421075624</v>
      </c>
      <c r="S2173" s="57">
        <f t="shared" si="644"/>
        <v>3.2127014974700239</v>
      </c>
      <c r="T2173" s="12">
        <f t="shared" si="627"/>
        <v>16.561375741481029</v>
      </c>
    </row>
    <row r="2174" spans="1:20" x14ac:dyDescent="0.3">
      <c r="A2174" s="57">
        <f t="shared" si="628"/>
        <v>20262.705640869488</v>
      </c>
      <c r="B2174" s="12">
        <f t="shared" si="645"/>
        <v>3224.90976316041</v>
      </c>
      <c r="C2174" s="57" t="str">
        <f t="shared" si="629"/>
        <v>3.26503238644856-5.8691717888222i</v>
      </c>
      <c r="D2174" s="57" t="str">
        <f t="shared" si="630"/>
        <v>3.47056059221516-3.32088301184475i</v>
      </c>
      <c r="E2174" s="57" t="str">
        <f t="shared" si="631"/>
        <v>162.666352276064+1.98476777791857i</v>
      </c>
      <c r="F2174" s="57" t="str">
        <f t="shared" si="632"/>
        <v>3.079436839897-61.7724056164788i</v>
      </c>
      <c r="G2174" s="57" t="str">
        <f t="shared" si="633"/>
        <v>0.999953649620383-0.00680795352947504i</v>
      </c>
      <c r="H2174" s="57" t="str">
        <f t="shared" si="634"/>
        <v>603.471748630306-68.4759735175659i</v>
      </c>
      <c r="I2174" s="57" t="str">
        <f t="shared" si="635"/>
        <v>-16.0567314524216-253.817710988264i</v>
      </c>
      <c r="K2174" s="57" t="str">
        <f t="shared" si="636"/>
        <v>0.00818006989112363-0.00263804319865907i</v>
      </c>
      <c r="L2174" s="57" t="str">
        <f t="shared" si="637"/>
        <v>0.00075-0.20563229513943i</v>
      </c>
      <c r="M2174" s="57" t="str">
        <f t="shared" si="638"/>
        <v>0.00075-0.0324000465030614i</v>
      </c>
      <c r="N2174" s="57">
        <f t="shared" si="639"/>
        <v>119.08727788666707</v>
      </c>
      <c r="O2174" s="57">
        <f t="shared" si="640"/>
        <v>16.542498551065844</v>
      </c>
      <c r="P2174" s="371">
        <f t="shared" si="641"/>
        <v>16.542498551065844</v>
      </c>
      <c r="Q2174" s="371">
        <f t="shared" si="642"/>
        <v>-60.912722113332926</v>
      </c>
      <c r="R2174" s="12">
        <f t="shared" si="643"/>
        <v>119.08727788666707</v>
      </c>
      <c r="S2174" s="57">
        <f t="shared" si="644"/>
        <v>3.2249097631604098</v>
      </c>
      <c r="T2174" s="12">
        <f t="shared" si="627"/>
        <v>16.542498551065844</v>
      </c>
    </row>
    <row r="2175" spans="1:20" x14ac:dyDescent="0.3">
      <c r="A2175" s="57">
        <f t="shared" si="628"/>
        <v>20339.703922304794</v>
      </c>
      <c r="B2175" s="12">
        <f t="shared" si="645"/>
        <v>3237.1644202604198</v>
      </c>
      <c r="C2175" s="57" t="str">
        <f t="shared" si="629"/>
        <v>3.26272302956724-5.85380380869645i</v>
      </c>
      <c r="D2175" s="57" t="str">
        <f t="shared" si="630"/>
        <v>3.47055851560871-3.3085447911555i</v>
      </c>
      <c r="E2175" s="57" t="str">
        <f t="shared" si="631"/>
        <v>162.668034158312+1.99270545186823i</v>
      </c>
      <c r="F2175" s="57" t="str">
        <f t="shared" si="632"/>
        <v>3.07943575306502-61.5387181217277i</v>
      </c>
      <c r="G2175" s="57" t="str">
        <f t="shared" si="633"/>
        <v>0.999953296704681-0.00683382134101155i</v>
      </c>
      <c r="H2175" s="57" t="str">
        <f t="shared" si="634"/>
        <v>603.822941443968-68.9868564571395i</v>
      </c>
      <c r="I2175" s="57" t="str">
        <f t="shared" si="635"/>
        <v>-16.1539306642757-253.01988414604i</v>
      </c>
      <c r="K2175" s="57" t="str">
        <f t="shared" si="636"/>
        <v>0.00817387867654348-0.00264592109551936i</v>
      </c>
      <c r="L2175" s="57" t="str">
        <f t="shared" si="637"/>
        <v>0.00075-0.204853850507501i</v>
      </c>
      <c r="M2175" s="57" t="str">
        <f t="shared" si="638"/>
        <v>0.00075-0.0322773924118962i</v>
      </c>
      <c r="N2175" s="57">
        <f t="shared" si="639"/>
        <v>119.13389742056702</v>
      </c>
      <c r="O2175" s="57">
        <f t="shared" si="640"/>
        <v>16.523660756224533</v>
      </c>
      <c r="P2175" s="371">
        <f t="shared" si="641"/>
        <v>16.523660756224533</v>
      </c>
      <c r="Q2175" s="371">
        <f t="shared" si="642"/>
        <v>-60.866102579432983</v>
      </c>
      <c r="R2175" s="12">
        <f t="shared" si="643"/>
        <v>119.13389742056702</v>
      </c>
      <c r="S2175" s="57">
        <f t="shared" si="644"/>
        <v>3.2371644202604197</v>
      </c>
      <c r="T2175" s="12">
        <f t="shared" si="627"/>
        <v>16.523660756224533</v>
      </c>
    </row>
    <row r="2176" spans="1:20" x14ac:dyDescent="0.3">
      <c r="A2176" s="57">
        <f t="shared" si="628"/>
        <v>20416.994797209551</v>
      </c>
      <c r="B2176" s="12">
        <f t="shared" si="645"/>
        <v>3249.4656450574093</v>
      </c>
      <c r="C2176" s="57" t="str">
        <f t="shared" si="629"/>
        <v>3.26039995166918-5.8385090860083i</v>
      </c>
      <c r="D2176" s="57" t="str">
        <f t="shared" si="630"/>
        <v>3.47055642319258-3.29625416471242i</v>
      </c>
      <c r="E2176" s="57" t="str">
        <f t="shared" si="631"/>
        <v>162.669731334324+2.00067692466447i</v>
      </c>
      <c r="F2176" s="57" t="str">
        <f t="shared" si="632"/>
        <v>3.07943465795819-61.3059158819836i</v>
      </c>
      <c r="G2176" s="57" t="str">
        <f t="shared" si="633"/>
        <v>0.999952941101976-0.00685978742263364i</v>
      </c>
      <c r="H2176" s="57" t="str">
        <f t="shared" si="634"/>
        <v>604.175765485629-69.502654957164i</v>
      </c>
      <c r="I2176" s="57" t="str">
        <f t="shared" si="635"/>
        <v>-16.2519361394402-252.225346743305i</v>
      </c>
      <c r="K2176" s="57" t="str">
        <f t="shared" si="636"/>
        <v>0.00816765046817515-0.00265380789555915i</v>
      </c>
      <c r="L2176" s="57" t="str">
        <f t="shared" si="637"/>
        <v>0.00075-0.204078352766987i</v>
      </c>
      <c r="M2176" s="57" t="str">
        <f t="shared" si="638"/>
        <v>0.00075-0.0321552026418572i</v>
      </c>
      <c r="N2176" s="57">
        <f t="shared" si="639"/>
        <v>119.18031112648129</v>
      </c>
      <c r="O2176" s="57">
        <f t="shared" si="640"/>
        <v>16.504862193562783</v>
      </c>
      <c r="P2176" s="371">
        <f t="shared" si="641"/>
        <v>16.504862193562783</v>
      </c>
      <c r="Q2176" s="371">
        <f t="shared" si="642"/>
        <v>-60.819688873518714</v>
      </c>
      <c r="R2176" s="12">
        <f t="shared" si="643"/>
        <v>119.18031112648129</v>
      </c>
      <c r="S2176" s="57">
        <f t="shared" si="644"/>
        <v>3.2494656450574095</v>
      </c>
      <c r="T2176" s="12">
        <f t="shared" si="627"/>
        <v>16.504862193562783</v>
      </c>
    </row>
    <row r="2177" spans="1:20" x14ac:dyDescent="0.3">
      <c r="A2177" s="57">
        <f t="shared" si="628"/>
        <v>20494.579377438949</v>
      </c>
      <c r="B2177" s="12">
        <f t="shared" si="645"/>
        <v>3261.8136145086278</v>
      </c>
      <c r="C2177" s="57" t="str">
        <f t="shared" si="629"/>
        <v>3.25806309750108-5.82328730318844i</v>
      </c>
      <c r="D2177" s="57" t="str">
        <f t="shared" si="630"/>
        <v>3.47055431484644-3.28401095570755i</v>
      </c>
      <c r="E2177" s="57" t="str">
        <f t="shared" si="631"/>
        <v>162.67144395215+2.00868235156698i</v>
      </c>
      <c r="F2177" s="57" t="str">
        <f t="shared" si="632"/>
        <v>3.07943355451353-61.0739955483073i</v>
      </c>
      <c r="G2177" s="57" t="str">
        <f t="shared" si="633"/>
        <v>0.999952582791812-0.00688585214745184i</v>
      </c>
      <c r="H2177" s="57" t="str">
        <f t="shared" si="634"/>
        <v>604.53021302628-70.0234221043299i</v>
      </c>
      <c r="I2177" s="57" t="str">
        <f t="shared" si="635"/>
        <v>-16.3507544340925-251.4340816143i</v>
      </c>
      <c r="K2177" s="57" t="str">
        <f t="shared" si="636"/>
        <v>0.00816138511425571-0.00266170345073839i</v>
      </c>
      <c r="L2177" s="57" t="str">
        <f t="shared" si="637"/>
        <v>0.00075-0.203305790762091i</v>
      </c>
      <c r="M2177" s="57" t="str">
        <f t="shared" si="638"/>
        <v>0.00075-0.0320334754352034i</v>
      </c>
      <c r="N2177" s="57">
        <f t="shared" si="639"/>
        <v>119.2265173244524</v>
      </c>
      <c r="O2177" s="57">
        <f t="shared" si="640"/>
        <v>16.486102697420989</v>
      </c>
      <c r="P2177" s="371">
        <f t="shared" si="641"/>
        <v>16.486102697420989</v>
      </c>
      <c r="Q2177" s="371">
        <f t="shared" si="642"/>
        <v>-60.773482675547598</v>
      </c>
      <c r="R2177" s="12">
        <f t="shared" si="643"/>
        <v>119.2265173244524</v>
      </c>
      <c r="S2177" s="57">
        <f t="shared" si="644"/>
        <v>3.2618136145086276</v>
      </c>
      <c r="T2177" s="12">
        <f t="shared" si="627"/>
        <v>16.486102697420989</v>
      </c>
    </row>
    <row r="2178" spans="1:20" x14ac:dyDescent="0.3">
      <c r="A2178" s="57">
        <f t="shared" si="628"/>
        <v>20572.458779073215</v>
      </c>
      <c r="B2178" s="12">
        <f t="shared" si="645"/>
        <v>3274.2085062437604</v>
      </c>
      <c r="C2178" s="57" t="str">
        <f t="shared" si="629"/>
        <v>3.25571241194885-5.80813814303738i</v>
      </c>
      <c r="D2178" s="57" t="str">
        <f t="shared" si="630"/>
        <v>3.470552190449-3.2718149880149i</v>
      </c>
      <c r="E2178" s="57" t="str">
        <f t="shared" si="631"/>
        <v>162.673172161325+2.01672188850272i</v>
      </c>
      <c r="F2178" s="57" t="str">
        <f t="shared" si="632"/>
        <v>3.07943244266754-60.8429537844449i</v>
      </c>
      <c r="G2178" s="57" t="str">
        <f t="shared" si="633"/>
        <v>0.999952221753576-0.00691201588999089i</v>
      </c>
      <c r="H2178" s="57" t="str">
        <f t="shared" si="634"/>
        <v>604.886275879486-70.5492115383782i</v>
      </c>
      <c r="I2178" s="57" t="str">
        <f t="shared" si="635"/>
        <v>-16.4503921447632-250.646071543036i</v>
      </c>
      <c r="K2178" s="57" t="str">
        <f t="shared" si="636"/>
        <v>0.00815508246335694-0.00266960761129191i</v>
      </c>
      <c r="L2178" s="57" t="str">
        <f t="shared" si="637"/>
        <v>0.00075-0.20253615337925i</v>
      </c>
      <c r="M2178" s="57" t="str">
        <f t="shared" si="638"/>
        <v>0.00075-0.0319122090408482i</v>
      </c>
      <c r="N2178" s="57">
        <f t="shared" si="639"/>
        <v>119.27251434069498</v>
      </c>
      <c r="O2178" s="57">
        <f t="shared" si="640"/>
        <v>16.467382099880279</v>
      </c>
      <c r="P2178" s="371">
        <f t="shared" si="641"/>
        <v>16.467382099880279</v>
      </c>
      <c r="Q2178" s="371">
        <f t="shared" si="642"/>
        <v>-60.727485659305025</v>
      </c>
      <c r="R2178" s="12">
        <f t="shared" si="643"/>
        <v>119.27251434069498</v>
      </c>
      <c r="S2178" s="57">
        <f t="shared" si="644"/>
        <v>3.2742085062437605</v>
      </c>
      <c r="T2178" s="12">
        <f t="shared" si="627"/>
        <v>16.467382099880279</v>
      </c>
    </row>
    <row r="2179" spans="1:20" x14ac:dyDescent="0.3">
      <c r="A2179" s="57">
        <f t="shared" si="628"/>
        <v>20650.634122433694</v>
      </c>
      <c r="B2179" s="12">
        <f t="shared" si="645"/>
        <v>3286.6504985674869</v>
      </c>
      <c r="C2179" s="57" t="str">
        <f t="shared" si="629"/>
        <v>3.25334784004364-5.79306128871941i</v>
      </c>
      <c r="D2179" s="57" t="str">
        <f t="shared" si="630"/>
        <v>3.47055004987811-3.25966608618813i</v>
      </c>
      <c r="E2179" s="57" t="str">
        <f t="shared" si="631"/>
        <v>162.674916112887+2.02479569206626i</v>
      </c>
      <c r="F2179" s="57" t="str">
        <f t="shared" si="632"/>
        <v>3.07943132235629-60.6127872667822i</v>
      </c>
      <c r="G2179" s="57" t="str">
        <f t="shared" si="633"/>
        <v>0.999951857966499-0.00693827902619509i</v>
      </c>
      <c r="H2179" s="57" t="str">
        <f t="shared" si="634"/>
        <v>605.243945390067-71.0800774559514i</v>
      </c>
      <c r="I2179" s="57" t="str">
        <f t="shared" si="635"/>
        <v>-16.5508559080805-249.861299261437i</v>
      </c>
      <c r="K2179" s="57" t="str">
        <f t="shared" si="636"/>
        <v>0.00814874236440107-0.00267752022572225i</v>
      </c>
      <c r="L2179" s="57" t="str">
        <f t="shared" si="637"/>
        <v>0.00075-0.201769429546971i</v>
      </c>
      <c r="M2179" s="57" t="str">
        <f t="shared" si="638"/>
        <v>0.00075-0.0317914017143337i</v>
      </c>
      <c r="N2179" s="57">
        <f t="shared" si="639"/>
        <v>119.31830050774809</v>
      </c>
      <c r="O2179" s="57">
        <f t="shared" si="640"/>
        <v>16.448700230768551</v>
      </c>
      <c r="P2179" s="371">
        <f t="shared" si="641"/>
        <v>16.448700230768551</v>
      </c>
      <c r="Q2179" s="371">
        <f t="shared" si="642"/>
        <v>-60.681699492251902</v>
      </c>
      <c r="R2179" s="12">
        <f t="shared" si="643"/>
        <v>119.31830050774809</v>
      </c>
      <c r="S2179" s="57">
        <f t="shared" si="644"/>
        <v>3.2866504985674867</v>
      </c>
      <c r="T2179" s="12">
        <f t="shared" si="627"/>
        <v>16.448700230768551</v>
      </c>
    </row>
    <row r="2180" spans="1:20" x14ac:dyDescent="0.3">
      <c r="A2180" s="57">
        <f t="shared" si="628"/>
        <v>20729.106532098944</v>
      </c>
      <c r="B2180" s="12">
        <f t="shared" si="645"/>
        <v>3299.1397704620435</v>
      </c>
      <c r="C2180" s="57" t="str">
        <f t="shared" si="629"/>
        <v>3.25096932696774-5.77805642375598i</v>
      </c>
      <c r="D2180" s="57" t="str">
        <f t="shared" si="630"/>
        <v>3.47054789301063-3.24756407545787i</v>
      </c>
      <c r="E2180" s="57" t="str">
        <f t="shared" si="631"/>
        <v>162.676675959379+2.0329039195198i</v>
      </c>
      <c r="F2180" s="57" t="str">
        <f t="shared" si="632"/>
        <v>3.07943019351533-60.3834926842953i</v>
      </c>
      <c r="G2180" s="57" t="str">
        <f t="shared" si="633"/>
        <v>0.999951491409656-0.00696464193343363i</v>
      </c>
      <c r="H2180" s="57" t="str">
        <f t="shared" si="634"/>
        <v>605.603212422515-71.6160746143582i</v>
      </c>
      <c r="I2180" s="57" t="str">
        <f t="shared" si="635"/>
        <v>-16.6521524004779-249.079747447425i</v>
      </c>
      <c r="K2180" s="57" t="str">
        <f t="shared" si="636"/>
        <v>0.00814236466667728-0.00268544114079288i</v>
      </c>
      <c r="L2180" s="57" t="str">
        <f t="shared" si="637"/>
        <v>0.00075-0.201005608235676i</v>
      </c>
      <c r="M2180" s="57" t="str">
        <f t="shared" si="638"/>
        <v>0.00075-0.0316710517178061i</v>
      </c>
      <c r="N2180" s="57">
        <f t="shared" si="639"/>
        <v>119.36387416462884</v>
      </c>
      <c r="O2180" s="57">
        <f t="shared" si="640"/>
        <v>16.43005691766594</v>
      </c>
      <c r="P2180" s="371">
        <f t="shared" si="641"/>
        <v>16.43005691766594</v>
      </c>
      <c r="Q2180" s="371">
        <f t="shared" si="642"/>
        <v>-60.636125835371168</v>
      </c>
      <c r="R2180" s="12">
        <f t="shared" si="643"/>
        <v>119.36387416462884</v>
      </c>
      <c r="S2180" s="57">
        <f t="shared" si="644"/>
        <v>3.2991397704620438</v>
      </c>
      <c r="T2180" s="12">
        <f t="shared" si="627"/>
        <v>16.43005691766594</v>
      </c>
    </row>
    <row r="2181" spans="1:20" x14ac:dyDescent="0.3">
      <c r="A2181" s="57">
        <f t="shared" si="628"/>
        <v>20807.877136920921</v>
      </c>
      <c r="B2181" s="12">
        <f t="shared" si="645"/>
        <v>3311.6765015897995</v>
      </c>
      <c r="C2181" s="57" t="str">
        <f t="shared" si="629"/>
        <v>3.24857681806126-5.76312323202068i</v>
      </c>
      <c r="D2181" s="57" t="str">
        <f t="shared" si="630"/>
        <v>3.47054571972254-3.23550878172925i</v>
      </c>
      <c r="E2181" s="57" t="str">
        <f t="shared" si="631"/>
        <v>162.678451854882+2.04104672879346i</v>
      </c>
      <c r="F2181" s="57" t="str">
        <f t="shared" si="632"/>
        <v>3.0794290560797-60.1550667385029i</v>
      </c>
      <c r="G2181" s="57" t="str">
        <f t="shared" si="633"/>
        <v>0.999951122061959-0.00699110499050593i</v>
      </c>
      <c r="H2181" s="57" t="str">
        <f t="shared" si="634"/>
        <v>605.964067349171-72.1572583352716i</v>
      </c>
      <c r="I2181" s="57" t="str">
        <f t="shared" si="635"/>
        <v>-16.7542883378754-248.301398722973i</v>
      </c>
      <c r="K2181" s="57" t="str">
        <f t="shared" si="636"/>
        <v>0.00813594921985839-0.00269337020152169i</v>
      </c>
      <c r="L2181" s="57" t="str">
        <f t="shared" si="637"/>
        <v>0.00075-0.200244678457537i</v>
      </c>
      <c r="M2181" s="57" t="str">
        <f t="shared" si="638"/>
        <v>0.00075-0.0315511573199901i</v>
      </c>
      <c r="N2181" s="57">
        <f t="shared" si="639"/>
        <v>119.40923365698437</v>
      </c>
      <c r="O2181" s="57">
        <f t="shared" si="640"/>
        <v>16.411451985912745</v>
      </c>
      <c r="P2181" s="371">
        <f t="shared" si="641"/>
        <v>16.411451985912745</v>
      </c>
      <c r="Q2181" s="371">
        <f t="shared" si="642"/>
        <v>-60.59076634301563</v>
      </c>
      <c r="R2181" s="12">
        <f t="shared" si="643"/>
        <v>119.40923365698437</v>
      </c>
      <c r="S2181" s="57">
        <f t="shared" si="644"/>
        <v>3.3116765015897993</v>
      </c>
      <c r="T2181" s="12">
        <f t="shared" si="627"/>
        <v>16.411451985912745</v>
      </c>
    </row>
    <row r="2182" spans="1:20" x14ac:dyDescent="0.3">
      <c r="A2182" s="57">
        <f t="shared" si="628"/>
        <v>20886.94707004122</v>
      </c>
      <c r="B2182" s="12">
        <f t="shared" si="645"/>
        <v>3324.2608722958407</v>
      </c>
      <c r="C2182" s="57" t="str">
        <f t="shared" si="629"/>
        <v>3.24617025882782-5.74826139773236i</v>
      </c>
      <c r="D2182" s="57" t="str">
        <f t="shared" si="630"/>
        <v>3.4705435298888-3.22350003157942i</v>
      </c>
      <c r="E2182" s="57" t="str">
        <f t="shared" si="631"/>
        <v>162.680243955012+2.04922427848497i</v>
      </c>
      <c r="F2182" s="57" t="str">
        <f t="shared" si="632"/>
        <v>3.07942790998399-59.9275061434201i</v>
      </c>
      <c r="G2182" s="57" t="str">
        <f t="shared" si="633"/>
        <v>0.999950749902162-0.00701766857764711i</v>
      </c>
      <c r="H2182" s="57" t="str">
        <f t="shared" si="634"/>
        <v>606.326500038188-72.7036845084051i</v>
      </c>
      <c r="I2182" s="57" t="str">
        <f t="shared" si="635"/>
        <v>-16.8572704753535-247.526235652167i</v>
      </c>
      <c r="K2182" s="57" t="str">
        <f t="shared" si="636"/>
        <v>0.0081294958740173-0.00270130725117415i</v>
      </c>
      <c r="L2182" s="57" t="str">
        <f t="shared" si="637"/>
        <v>0.00075-0.199486629266325i</v>
      </c>
      <c r="M2182" s="57" t="str">
        <f t="shared" si="638"/>
        <v>0.00075-0.0314317167961646i</v>
      </c>
      <c r="N2182" s="57">
        <f t="shared" si="639"/>
        <v>119.45437733724398</v>
      </c>
      <c r="O2182" s="57">
        <f t="shared" si="640"/>
        <v>16.392885258614776</v>
      </c>
      <c r="P2182" s="371">
        <f t="shared" si="641"/>
        <v>16.392885258614776</v>
      </c>
      <c r="Q2182" s="371">
        <f t="shared" si="642"/>
        <v>-60.545622662756024</v>
      </c>
      <c r="R2182" s="12">
        <f t="shared" si="643"/>
        <v>119.45437733724398</v>
      </c>
      <c r="S2182" s="57">
        <f t="shared" si="644"/>
        <v>3.3242608722958407</v>
      </c>
      <c r="T2182" s="12">
        <f t="shared" si="627"/>
        <v>16.392885258614776</v>
      </c>
    </row>
    <row r="2183" spans="1:20" x14ac:dyDescent="0.3">
      <c r="A2183" s="57">
        <f t="shared" si="628"/>
        <v>20966.317468907378</v>
      </c>
      <c r="B2183" s="12">
        <f t="shared" si="645"/>
        <v>3336.8930636105652</v>
      </c>
      <c r="C2183" s="57" t="str">
        <f t="shared" si="629"/>
        <v>3.24374959494148-5.73347060544986i</v>
      </c>
      <c r="D2183" s="57" t="str">
        <f t="shared" si="630"/>
        <v>3.47054132338352-3.21153765225503i</v>
      </c>
      <c r="E2183" s="57" t="str">
        <f t="shared" si="631"/>
        <v>162.682052416949+2.05743672786022i</v>
      </c>
      <c r="F2183" s="57" t="str">
        <f t="shared" si="632"/>
        <v>3.07942675516226-59.7008076255096i</v>
      </c>
      <c r="G2183" s="57" t="str">
        <f t="shared" si="633"/>
        <v>0.999950374908857-0.00704433307653333i</v>
      </c>
      <c r="H2183" s="57" t="str">
        <f t="shared" si="634"/>
        <v>606.690499841234-73.2554095950966i</v>
      </c>
      <c r="I2183" s="57" t="str">
        <f t="shared" si="635"/>
        <v>-16.9611056067919-246.754240739209i</v>
      </c>
      <c r="K2183" s="57" t="str">
        <f t="shared" si="636"/>
        <v>0.0081230044796439-0.00270925213125689i</v>
      </c>
      <c r="L2183" s="57" t="str">
        <f t="shared" si="637"/>
        <v>0.00075-0.198731449757248i</v>
      </c>
      <c r="M2183" s="57" t="str">
        <f t="shared" si="638"/>
        <v>0.00075-0.0313127284281378i</v>
      </c>
      <c r="N2183" s="57">
        <f t="shared" si="639"/>
        <v>119.49930356477317</v>
      </c>
      <c r="O2183" s="57">
        <f t="shared" si="640"/>
        <v>16.374356556651474</v>
      </c>
      <c r="P2183" s="371">
        <f t="shared" si="641"/>
        <v>16.374356556651474</v>
      </c>
      <c r="Q2183" s="371">
        <f t="shared" si="642"/>
        <v>-60.500696435226828</v>
      </c>
      <c r="R2183" s="12">
        <f t="shared" si="643"/>
        <v>119.49930356477317</v>
      </c>
      <c r="S2183" s="57">
        <f t="shared" si="644"/>
        <v>3.3368930636105651</v>
      </c>
      <c r="T2183" s="12">
        <f t="shared" si="627"/>
        <v>16.374356556651474</v>
      </c>
    </row>
    <row r="2184" spans="1:20" x14ac:dyDescent="0.3">
      <c r="A2184" s="57">
        <f t="shared" si="628"/>
        <v>21045.989475289225</v>
      </c>
      <c r="B2184" s="12">
        <f t="shared" si="645"/>
        <v>3349.5732572522852</v>
      </c>
      <c r="C2184" s="57" t="str">
        <f t="shared" si="629"/>
        <v>3.24131477225253-5.71875054006582i</v>
      </c>
      <c r="D2184" s="57" t="str">
        <f t="shared" si="630"/>
        <v>3.47053910007976-3.19962147166977i</v>
      </c>
      <c r="E2184" s="57" t="str">
        <f t="shared" si="631"/>
        <v>162.683877399441+2.06568423685255i</v>
      </c>
      <c r="F2184" s="57" t="str">
        <f t="shared" si="632"/>
        <v>3.07942559154809-59.4749679236362i</v>
      </c>
      <c r="G2184" s="57" t="str">
        <f t="shared" si="633"/>
        <v>0.999949997060473-0.00707109887028727i</v>
      </c>
      <c r="H2184" s="57" t="str">
        <f t="shared" si="634"/>
        <v>607.056055580944-73.812490631827i</v>
      </c>
      <c r="I2184" s="57" t="str">
        <f t="shared" si="635"/>
        <v>-17.0658005644845-245.985396426411i</v>
      </c>
      <c r="K2184" s="57" t="str">
        <f t="shared" si="636"/>
        <v>0.00811647488766208-0.00271720468151142i</v>
      </c>
      <c r="L2184" s="57" t="str">
        <f t="shared" si="637"/>
        <v>0.00075-0.197979129066794i</v>
      </c>
      <c r="M2184" s="57" t="str">
        <f t="shared" si="638"/>
        <v>0.00075-0.0311941905042217i</v>
      </c>
      <c r="N2184" s="57">
        <f t="shared" si="639"/>
        <v>119.54401070602252</v>
      </c>
      <c r="O2184" s="57">
        <f t="shared" si="640"/>
        <v>16.355865698682383</v>
      </c>
      <c r="P2184" s="371">
        <f t="shared" si="641"/>
        <v>16.355865698682383</v>
      </c>
      <c r="Q2184" s="371">
        <f t="shared" si="642"/>
        <v>-60.455989293977481</v>
      </c>
      <c r="R2184" s="12">
        <f t="shared" si="643"/>
        <v>119.54401070602252</v>
      </c>
      <c r="S2184" s="57">
        <f t="shared" si="644"/>
        <v>3.3495732572522852</v>
      </c>
      <c r="T2184" s="12">
        <f t="shared" si="627"/>
        <v>16.355865698682383</v>
      </c>
    </row>
    <row r="2185" spans="1:20" x14ac:dyDescent="0.3">
      <c r="A2185" s="57">
        <f t="shared" si="628"/>
        <v>21125.964235295327</v>
      </c>
      <c r="B2185" s="12">
        <f t="shared" si="645"/>
        <v>3362.301635629844</v>
      </c>
      <c r="C2185" s="57" t="str">
        <f t="shared" si="629"/>
        <v>3.23886573679457-5.70410088680144i</v>
      </c>
      <c r="D2185" s="57" t="str">
        <f t="shared" si="630"/>
        <v>3.47053685984968-3.18775131840183i</v>
      </c>
      <c r="E2185" s="57" t="str">
        <f t="shared" si="631"/>
        <v>162.685719062829+2.0739669660629i</v>
      </c>
      <c r="F2185" s="57" t="str">
        <f t="shared" si="632"/>
        <v>3.07942441907454-59.2499837890181i</v>
      </c>
      <c r="G2185" s="57" t="str">
        <f t="shared" si="633"/>
        <v>0.999949616335273-0.00709796634348354i</v>
      </c>
      <c r="H2185" s="57" t="str">
        <f t="shared" si="634"/>
        <v>607.423155538112-74.3749852336527i</v>
      </c>
      <c r="I2185" s="57" t="str">
        <f t="shared" si="635"/>
        <v>-17.1713622187236-245.219685092149i</v>
      </c>
      <c r="K2185" s="57" t="str">
        <f t="shared" si="636"/>
        <v>0.00810990694944723-0.00272516473990801i</v>
      </c>
      <c r="L2185" s="57" t="str">
        <f t="shared" si="637"/>
        <v>0.00075-0.197229656372578i</v>
      </c>
      <c r="M2185" s="57" t="str">
        <f t="shared" si="638"/>
        <v>0.00075-0.0310761013192087i</v>
      </c>
      <c r="N2185" s="57">
        <f t="shared" si="639"/>
        <v>119.58849713468166</v>
      </c>
      <c r="O2185" s="57">
        <f t="shared" si="640"/>
        <v>16.337412501155718</v>
      </c>
      <c r="P2185" s="371">
        <f t="shared" si="641"/>
        <v>16.337412501155718</v>
      </c>
      <c r="Q2185" s="371">
        <f t="shared" si="642"/>
        <v>-60.41150286531834</v>
      </c>
      <c r="R2185" s="12">
        <f t="shared" si="643"/>
        <v>119.58849713468166</v>
      </c>
      <c r="S2185" s="57">
        <f t="shared" si="644"/>
        <v>3.3623016356298439</v>
      </c>
      <c r="T2185" s="12">
        <f t="shared" si="627"/>
        <v>16.337412501155718</v>
      </c>
    </row>
    <row r="2186" spans="1:20" x14ac:dyDescent="0.3">
      <c r="A2186" s="57">
        <f t="shared" si="628"/>
        <v>21206.24289938945</v>
      </c>
      <c r="B2186" s="12">
        <f t="shared" si="645"/>
        <v>3375.0783818452373</v>
      </c>
      <c r="C2186" s="57" t="str">
        <f t="shared" si="629"/>
        <v>3.2364024347905-5.68952133120011i</v>
      </c>
      <c r="D2186" s="57" t="str">
        <f t="shared" si="630"/>
        <v>3.47053460256444-3.1759270216915i</v>
      </c>
      <c r="E2186" s="57" t="str">
        <f t="shared" si="631"/>
        <v>162.687577569054+2.08228507675971i</v>
      </c>
      <c r="F2186" s="57" t="str">
        <f t="shared" si="632"/>
        <v>3.07942323767416-59.0258519851816i</v>
      </c>
      <c r="G2186" s="57" t="str">
        <f t="shared" si="633"/>
        <v>0.999949232711358-0.00712493588215422i</v>
      </c>
      <c r="H2186" s="57" t="str">
        <f t="shared" si="634"/>
        <v>607.791787438661-74.9429515975984i</v>
      </c>
      <c r="I2186" s="57" t="str">
        <f t="shared" si="635"/>
        <v>-17.2777974773736-244.457089048808i</v>
      </c>
      <c r="K2186" s="57" t="str">
        <f t="shared" si="636"/>
        <v>0.00810330051684312-0.00273313214263933i</v>
      </c>
      <c r="L2186" s="57" t="str">
        <f t="shared" si="637"/>
        <v>0.00075-0.196483020893184i</v>
      </c>
      <c r="M2186" s="57" t="str">
        <f t="shared" si="638"/>
        <v>0.00075-0.0309584591743462i</v>
      </c>
      <c r="N2186" s="57">
        <f t="shared" si="639"/>
        <v>119.63276123182948</v>
      </c>
      <c r="O2186" s="57">
        <f t="shared" si="640"/>
        <v>16.318996778315068</v>
      </c>
      <c r="P2186" s="371">
        <f t="shared" si="641"/>
        <v>16.318996778315068</v>
      </c>
      <c r="Q2186" s="371">
        <f t="shared" si="642"/>
        <v>-60.367238768170523</v>
      </c>
      <c r="R2186" s="12">
        <f t="shared" si="643"/>
        <v>119.63276123182948</v>
      </c>
      <c r="S2186" s="57">
        <f t="shared" si="644"/>
        <v>3.3750783818452375</v>
      </c>
      <c r="T2186" s="12">
        <f t="shared" si="627"/>
        <v>16.318996778315068</v>
      </c>
    </row>
    <row r="2187" spans="1:20" x14ac:dyDescent="0.3">
      <c r="A2187" s="57">
        <f t="shared" si="628"/>
        <v>21286.826622407127</v>
      </c>
      <c r="B2187" s="12">
        <f t="shared" si="645"/>
        <v>3387.9036796962491</v>
      </c>
      <c r="C2187" s="57" t="str">
        <f t="shared" si="629"/>
        <v>3.23392481265932-5.67501155912249i</v>
      </c>
      <c r="D2187" s="57" t="str">
        <f t="shared" si="630"/>
        <v>3.47053232809418-3.16414841143873i</v>
      </c>
      <c r="E2187" s="57" t="str">
        <f t="shared" si="631"/>
        <v>162.689453081677+2.09063873087807i</v>
      </c>
      <c r="F2187" s="57" t="str">
        <f t="shared" si="632"/>
        <v>3.07942204727901-58.8025692879145i</v>
      </c>
      <c r="G2187" s="57" t="str">
        <f t="shared" si="633"/>
        <v>0.999948846166659-0.00715200787379425i</v>
      </c>
      <c r="H2187" s="57" t="str">
        <f t="shared" si="634"/>
        <v>608.161938440309-75.5164485059124i</v>
      </c>
      <c r="I2187" s="57" t="str">
        <f t="shared" si="635"/>
        <v>-17.3851132853945-243.69759054069i</v>
      </c>
      <c r="K2187" s="57" t="str">
        <f t="shared" si="636"/>
        <v>0.00809665544217993-0.00274110672411486i</v>
      </c>
      <c r="L2187" s="57" t="str">
        <f t="shared" si="637"/>
        <v>0.00075-0.195739211888009i</v>
      </c>
      <c r="M2187" s="57" t="str">
        <f t="shared" si="638"/>
        <v>0.00075-0.0308412623773124i</v>
      </c>
      <c r="N2187" s="57">
        <f t="shared" si="639"/>
        <v>119.67680138608335</v>
      </c>
      <c r="O2187" s="57">
        <f t="shared" si="640"/>
        <v>16.300618342208406</v>
      </c>
      <c r="P2187" s="371">
        <f t="shared" si="641"/>
        <v>16.300618342208406</v>
      </c>
      <c r="Q2187" s="371">
        <f t="shared" si="642"/>
        <v>-60.323198613916652</v>
      </c>
      <c r="R2187" s="12">
        <f t="shared" si="643"/>
        <v>119.67680138608335</v>
      </c>
      <c r="S2187" s="57">
        <f t="shared" si="644"/>
        <v>3.3879036796962492</v>
      </c>
      <c r="T2187" s="12">
        <f t="shared" si="627"/>
        <v>16.300618342208406</v>
      </c>
    </row>
    <row r="2188" spans="1:20" x14ac:dyDescent="0.3">
      <c r="A2188" s="57">
        <f t="shared" si="628"/>
        <v>21367.716563572278</v>
      </c>
      <c r="B2188" s="12">
        <f t="shared" si="645"/>
        <v>3400.7777136790951</v>
      </c>
      <c r="C2188" s="57" t="str">
        <f t="shared" si="629"/>
        <v>3.23143281702293-5.66057125674045i</v>
      </c>
      <c r="D2188" s="57" t="str">
        <f t="shared" si="630"/>
        <v>3.47053003630812-3.15241531820057i</v>
      </c>
      <c r="E2188" s="57" t="str">
        <f t="shared" si="631"/>
        <v>162.691345765894+2.09902809102007i</v>
      </c>
      <c r="F2188" s="57" t="str">
        <f t="shared" si="632"/>
        <v>3.07942084782058-58.580132485218i</v>
      </c>
      <c r="G2188" s="57" t="str">
        <f t="shared" si="633"/>
        <v>0.99994845667894-0.00717918270736704i</v>
      </c>
      <c r="H2188" s="57" t="str">
        <f t="shared" si="634"/>
        <v>608.533595118996-76.0955353292847i</v>
      </c>
      <c r="I2188" s="57" t="str">
        <f t="shared" si="635"/>
        <v>-17.4933166243576-242.941171741882i</v>
      </c>
      <c r="K2188" s="57" t="str">
        <f t="shared" si="636"/>
        <v>0.00808997157829168-0.00274908831695478i</v>
      </c>
      <c r="L2188" s="57" t="str">
        <f t="shared" si="637"/>
        <v>0.00075-0.194998218657112i</v>
      </c>
      <c r="M2188" s="57" t="str">
        <f t="shared" si="638"/>
        <v>0.00075-0.0307245092421921i</v>
      </c>
      <c r="N2188" s="57">
        <f t="shared" si="639"/>
        <v>119.72061599375306</v>
      </c>
      <c r="O2188" s="57">
        <f t="shared" si="640"/>
        <v>16.282277002695974</v>
      </c>
      <c r="P2188" s="371">
        <f t="shared" si="641"/>
        <v>16.282277002695974</v>
      </c>
      <c r="Q2188" s="371">
        <f t="shared" si="642"/>
        <v>-60.279384006246943</v>
      </c>
      <c r="R2188" s="12">
        <f t="shared" si="643"/>
        <v>119.72061599375306</v>
      </c>
      <c r="S2188" s="57">
        <f t="shared" si="644"/>
        <v>3.4007777136790951</v>
      </c>
      <c r="T2188" s="12">
        <f t="shared" si="627"/>
        <v>16.282277002695974</v>
      </c>
    </row>
    <row r="2189" spans="1:20" x14ac:dyDescent="0.3">
      <c r="A2189" s="57">
        <f t="shared" si="628"/>
        <v>21448.913886513852</v>
      </c>
      <c r="B2189" s="12">
        <f t="shared" si="645"/>
        <v>3413.7006689910759</v>
      </c>
      <c r="C2189" s="57" t="str">
        <f t="shared" si="629"/>
        <v>3.22892639471265-5.64620011053206i</v>
      </c>
      <c r="D2189" s="57" t="str">
        <f t="shared" si="630"/>
        <v>3.47052772707448-3.14072757318886i</v>
      </c>
      <c r="E2189" s="57" t="str">
        <f t="shared" si="631"/>
        <v>162.693255788551+2.10745332045397i</v>
      </c>
      <c r="F2189" s="57" t="str">
        <f t="shared" si="632"/>
        <v>3.07941963922989-58.358538377263i</v>
      </c>
      <c r="G2189" s="57" t="str">
        <f t="shared" si="633"/>
        <v>0.999948064225798-0.00720646077330997i</v>
      </c>
      <c r="H2189" s="57" t="str">
        <f t="shared" si="634"/>
        <v>608.906743455032-76.680272029922i</v>
      </c>
      <c r="I2189" s="57" t="str">
        <f t="shared" si="635"/>
        <v>-17.6024145119126-242.187814754125i</v>
      </c>
      <c r="K2189" s="57" t="str">
        <f t="shared" si="636"/>
        <v>0.0080832487785344-0.00275707675198462i</v>
      </c>
      <c r="L2189" s="57" t="str">
        <f t="shared" si="637"/>
        <v>0.00075-0.194260030541056i</v>
      </c>
      <c r="M2189" s="57" t="str">
        <f t="shared" si="638"/>
        <v>0.00075-0.0306081980894521i</v>
      </c>
      <c r="N2189" s="57">
        <f t="shared" si="639"/>
        <v>119.76420345898723</v>
      </c>
      <c r="O2189" s="57">
        <f t="shared" si="640"/>
        <v>16.263972567459305</v>
      </c>
      <c r="P2189" s="371">
        <f t="shared" si="641"/>
        <v>16.263972567459305</v>
      </c>
      <c r="Q2189" s="371">
        <f t="shared" si="642"/>
        <v>-60.235796541012768</v>
      </c>
      <c r="R2189" s="12">
        <f t="shared" si="643"/>
        <v>119.76420345898723</v>
      </c>
      <c r="S2189" s="57">
        <f t="shared" si="644"/>
        <v>3.4137006689910758</v>
      </c>
      <c r="T2189" s="12">
        <f t="shared" si="627"/>
        <v>16.263972567459305</v>
      </c>
    </row>
    <row r="2190" spans="1:20" x14ac:dyDescent="0.3">
      <c r="A2190" s="57">
        <f t="shared" si="628"/>
        <v>21530.419759282606</v>
      </c>
      <c r="B2190" s="12">
        <f t="shared" si="645"/>
        <v>3426.6727315332419</v>
      </c>
      <c r="C2190" s="57" t="str">
        <f t="shared" si="629"/>
        <v>3.22640549277597-5.6318978072759i</v>
      </c>
      <c r="D2190" s="57" t="str">
        <f t="shared" si="630"/>
        <v>3.47052540026042-3.12908500826775i</v>
      </c>
      <c r="E2190" s="57" t="str">
        <f t="shared" si="631"/>
        <v>162.69518331816+2.11591458311332i</v>
      </c>
      <c r="F2190" s="57" t="str">
        <f t="shared" si="632"/>
        <v>3.07941842143743-58.1377837763426i</v>
      </c>
      <c r="G2190" s="57" t="str">
        <f t="shared" si="633"/>
        <v>0.999947668784657-0.00723384246353992i</v>
      </c>
      <c r="H2190" s="57" t="str">
        <f t="shared" si="634"/>
        <v>609.281368818978-77.2707191645648i</v>
      </c>
      <c r="I2190" s="57" t="str">
        <f t="shared" si="635"/>
        <v>-17.7124140012393-241.437501604633i</v>
      </c>
      <c r="K2190" s="57" t="str">
        <f t="shared" si="636"/>
        <v>0.00807648689680405-0.00276507185822958i</v>
      </c>
      <c r="L2190" s="57" t="str">
        <f t="shared" si="637"/>
        <v>0.00075-0.193524636920758i</v>
      </c>
      <c r="M2190" s="57" t="str">
        <f t="shared" si="638"/>
        <v>0.00075-0.0304923272459176i</v>
      </c>
      <c r="N2190" s="57">
        <f t="shared" si="639"/>
        <v>119.80756219392387</v>
      </c>
      <c r="O2190" s="57">
        <f t="shared" si="640"/>
        <v>16.245704842009768</v>
      </c>
      <c r="P2190" s="371">
        <f t="shared" si="641"/>
        <v>16.245704842009768</v>
      </c>
      <c r="Q2190" s="371">
        <f t="shared" si="642"/>
        <v>-60.192437806076121</v>
      </c>
      <c r="R2190" s="12">
        <f t="shared" si="643"/>
        <v>119.80756219392387</v>
      </c>
      <c r="S2190" s="57">
        <f t="shared" si="644"/>
        <v>3.4266727315332419</v>
      </c>
      <c r="T2190" s="12">
        <f t="shared" si="627"/>
        <v>16.245704842009768</v>
      </c>
    </row>
    <row r="2191" spans="1:20" x14ac:dyDescent="0.3">
      <c r="A2191" s="57">
        <f t="shared" si="628"/>
        <v>21612.23535436788</v>
      </c>
      <c r="B2191" s="12">
        <f t="shared" si="645"/>
        <v>3439.6940879130684</v>
      </c>
      <c r="C2191" s="57" t="str">
        <f t="shared" si="629"/>
        <v>3.22387005848347-5.61766403404562i</v>
      </c>
      <c r="D2191" s="57" t="str">
        <f t="shared" si="630"/>
        <v>3.4705230557321-3.11748745595122i</v>
      </c>
      <c r="E2191" s="57" t="str">
        <f t="shared" si="631"/>
        <v>162.697128524913+2.12441204359711i</v>
      </c>
      <c r="F2191" s="57" t="str">
        <f t="shared" si="632"/>
        <v>3.07941719437313-57.9178655068257i</v>
      </c>
      <c r="G2191" s="57" t="str">
        <f t="shared" si="633"/>
        <v>0.999947270332769-0.00726132817145888i</v>
      </c>
      <c r="H2191" s="57" t="str">
        <f t="shared" si="634"/>
        <v>609.657455957246-77.8669378873887i</v>
      </c>
      <c r="I2191" s="57" t="str">
        <f t="shared" si="635"/>
        <v>-17.8233221804643-240.690214243889i</v>
      </c>
      <c r="K2191" s="57" t="str">
        <f t="shared" si="636"/>
        <v>0.00806968578755476-0.00277307346290913i</v>
      </c>
      <c r="L2191" s="57" t="str">
        <f t="shared" si="637"/>
        <v>0.00075-0.192792027217332i</v>
      </c>
      <c r="M2191" s="57" t="str">
        <f t="shared" si="638"/>
        <v>0.00075-0.0303768950447476i</v>
      </c>
      <c r="N2191" s="57">
        <f t="shared" si="639"/>
        <v>119.8506906188407</v>
      </c>
      <c r="O2191" s="57">
        <f t="shared" si="640"/>
        <v>16.22747362969762</v>
      </c>
      <c r="P2191" s="371">
        <f t="shared" si="641"/>
        <v>16.22747362969762</v>
      </c>
      <c r="Q2191" s="371">
        <f t="shared" si="642"/>
        <v>-60.149309381159298</v>
      </c>
      <c r="R2191" s="12">
        <f t="shared" si="643"/>
        <v>119.8506906188407</v>
      </c>
      <c r="S2191" s="57">
        <f t="shared" si="644"/>
        <v>3.4396940879130686</v>
      </c>
      <c r="T2191" s="12">
        <f t="shared" si="627"/>
        <v>16.22747362969762</v>
      </c>
    </row>
    <row r="2192" spans="1:20" x14ac:dyDescent="0.3">
      <c r="A2192" s="57">
        <f t="shared" si="628"/>
        <v>21694.361848714478</v>
      </c>
      <c r="B2192" s="12">
        <f t="shared" si="645"/>
        <v>3452.764925447138</v>
      </c>
      <c r="C2192" s="57" t="str">
        <f t="shared" si="629"/>
        <v>3.22132003933584-5.60349847820521i</v>
      </c>
      <c r="D2192" s="57" t="str">
        <f t="shared" si="630"/>
        <v>3.47052069335475-3.1059347494008i</v>
      </c>
      <c r="E2192" s="57" t="str">
        <f t="shared" si="631"/>
        <v>162.699091580703+2.13294586716874i</v>
      </c>
      <c r="F2192" s="57" t="str">
        <f t="shared" si="632"/>
        <v>3.07941595796642-57.6987804051128i</v>
      </c>
      <c r="G2192" s="57" t="str">
        <f t="shared" si="633"/>
        <v>0.999946868847214-0.00728891829195953i</v>
      </c>
      <c r="H2192" s="57" t="str">
        <f t="shared" si="634"/>
        <v>610.034988977415-78.4689899527698i</v>
      </c>
      <c r="I2192" s="57" t="str">
        <f t="shared" si="635"/>
        <v>-17.9351461720348-239.945934543418i</v>
      </c>
      <c r="K2192" s="57" t="str">
        <f t="shared" si="636"/>
        <v>0.00806284530581742-0.00278108139143203i</v>
      </c>
      <c r="L2192" s="57" t="str">
        <f t="shared" si="637"/>
        <v>0.00075-0.192062190891942i</v>
      </c>
      <c r="M2192" s="57" t="str">
        <f t="shared" si="638"/>
        <v>0.00075-0.030261899825411i</v>
      </c>
      <c r="N2192" s="57">
        <f t="shared" si="639"/>
        <v>119.89358716230214</v>
      </c>
      <c r="O2192" s="57">
        <f t="shared" si="640"/>
        <v>16.209278731722129</v>
      </c>
      <c r="P2192" s="371">
        <f t="shared" si="641"/>
        <v>16.209278731722129</v>
      </c>
      <c r="Q2192" s="371">
        <f t="shared" si="642"/>
        <v>-60.10641283769786</v>
      </c>
      <c r="R2192" s="12">
        <f t="shared" si="643"/>
        <v>119.89358716230214</v>
      </c>
      <c r="S2192" s="57">
        <f t="shared" si="644"/>
        <v>3.4527649254471382</v>
      </c>
      <c r="T2192" s="12">
        <f t="shared" si="627"/>
        <v>16.209278731722129</v>
      </c>
    </row>
    <row r="2193" spans="1:20" x14ac:dyDescent="0.3">
      <c r="A2193" s="57">
        <f t="shared" si="628"/>
        <v>21776.800423739594</v>
      </c>
      <c r="B2193" s="12">
        <f t="shared" si="645"/>
        <v>3465.8854321638373</v>
      </c>
      <c r="C2193" s="57" t="str">
        <f t="shared" si="629"/>
        <v>3.21875538307058-5.58940082740328i</v>
      </c>
      <c r="D2193" s="57" t="str">
        <f t="shared" si="630"/>
        <v>3.47051831299246-3.09442672242305i</v>
      </c>
      <c r="E2193" s="57" t="str">
        <f t="shared" si="631"/>
        <v>162.701072659135+2.14151621975504i</v>
      </c>
      <c r="F2193" s="57" t="str">
        <f t="shared" si="632"/>
        <v>3.07941471214616-57.4805253195898i</v>
      </c>
      <c r="G2193" s="57" t="str">
        <f t="shared" si="633"/>
        <v>0.999946464304897-0.00731661322143084i</v>
      </c>
      <c r="H2193" s="57" t="str">
        <f t="shared" si="634"/>
        <v>610.413951333262-79.0769377179756i</v>
      </c>
      <c r="I2193" s="57" t="str">
        <f t="shared" si="635"/>
        <v>-18.0478931320753-239.204644293532i</v>
      </c>
      <c r="K2193" s="57" t="str">
        <f t="shared" si="636"/>
        <v>0.00805596530721817-0.00278909546739106i</v>
      </c>
      <c r="L2193" s="57" t="str">
        <f t="shared" si="637"/>
        <v>0.00075-0.191335117445649i</v>
      </c>
      <c r="M2193" s="57" t="str">
        <f t="shared" si="638"/>
        <v>0.00075-0.0301473399336632i</v>
      </c>
      <c r="N2193" s="57">
        <f t="shared" si="639"/>
        <v>119.93625026130799</v>
      </c>
      <c r="O2193" s="57">
        <f t="shared" si="640"/>
        <v>16.1911199471404</v>
      </c>
      <c r="P2193" s="371">
        <f t="shared" si="641"/>
        <v>16.1911199471404</v>
      </c>
      <c r="Q2193" s="371">
        <f t="shared" si="642"/>
        <v>-60.06374973869201</v>
      </c>
      <c r="R2193" s="12">
        <f t="shared" si="643"/>
        <v>119.93625026130799</v>
      </c>
      <c r="S2193" s="57">
        <f t="shared" si="644"/>
        <v>3.4658854321638373</v>
      </c>
      <c r="T2193" s="12">
        <f t="shared" si="627"/>
        <v>16.1911199471404</v>
      </c>
    </row>
    <row r="2194" spans="1:20" x14ac:dyDescent="0.3">
      <c r="A2194" s="57">
        <f t="shared" si="628"/>
        <v>21859.552265349805</v>
      </c>
      <c r="B2194" s="12">
        <f t="shared" si="645"/>
        <v>3479.0557968060598</v>
      </c>
      <c r="C2194" s="57" t="str">
        <f t="shared" si="629"/>
        <v>3.2161760376692-5.57537076956838i</v>
      </c>
      <c r="D2194" s="57" t="str">
        <f t="shared" si="630"/>
        <v>3.47051591450833-3.08296320946724i</v>
      </c>
      <c r="E2194" s="57" t="str">
        <f t="shared" si="631"/>
        <v>162.703071935546+2.15012326794592i</v>
      </c>
      <c r="F2194" s="57" t="str">
        <f t="shared" si="632"/>
        <v>3.0794134568407-57.2630971105823i</v>
      </c>
      <c r="G2194" s="57" t="str">
        <f t="shared" si="633"/>
        <v>0.999946056682549-0.00734441335776376i</v>
      </c>
      <c r="H2194" s="57" t="str">
        <f t="shared" si="634"/>
        <v>610.794325809502-79.6908441456932i</v>
      </c>
      <c r="I2194" s="57" t="str">
        <f t="shared" si="635"/>
        <v>-18.1615702496939-238.466325201033i</v>
      </c>
      <c r="K2194" s="57" t="str">
        <f t="shared" si="636"/>
        <v>0.00804904564799728-0.00279711551255835i</v>
      </c>
      <c r="L2194" s="57" t="str">
        <f t="shared" si="637"/>
        <v>0.00075-0.190610796419256i</v>
      </c>
      <c r="M2194" s="57" t="str">
        <f t="shared" si="638"/>
        <v>0.00075-0.0300332137215214i</v>
      </c>
      <c r="N2194" s="57">
        <f t="shared" si="639"/>
        <v>119.97867836144033</v>
      </c>
      <c r="O2194" s="57">
        <f t="shared" si="640"/>
        <v>16.172997072877937</v>
      </c>
      <c r="P2194" s="371">
        <f t="shared" si="641"/>
        <v>16.172997072877937</v>
      </c>
      <c r="Q2194" s="371">
        <f t="shared" si="642"/>
        <v>-60.021321638559677</v>
      </c>
      <c r="R2194" s="12">
        <f t="shared" si="643"/>
        <v>119.97867836144033</v>
      </c>
      <c r="S2194" s="57">
        <f t="shared" si="644"/>
        <v>3.4790557968060596</v>
      </c>
      <c r="T2194" s="12">
        <f t="shared" si="627"/>
        <v>16.172997072877937</v>
      </c>
    </row>
    <row r="2195" spans="1:20" x14ac:dyDescent="0.3">
      <c r="A2195" s="57">
        <f t="shared" si="628"/>
        <v>21942.618563958131</v>
      </c>
      <c r="B2195" s="12">
        <f t="shared" si="645"/>
        <v>3492.2762088339227</v>
      </c>
      <c r="C2195" s="57" t="str">
        <f t="shared" si="629"/>
        <v>3.21358195136432-5.56140799290373i</v>
      </c>
      <c r="D2195" s="57" t="str">
        <f t="shared" si="630"/>
        <v>3.47051349776447-3.07154404562294i</v>
      </c>
      <c r="E2195" s="57" t="str">
        <f t="shared" si="631"/>
        <v>162.705089587018+2.15876717899295i</v>
      </c>
      <c r="F2195" s="57" t="str">
        <f t="shared" si="632"/>
        <v>3.07941219197783-57.046492650311i</v>
      </c>
      <c r="G2195" s="57" t="str">
        <f t="shared" si="633"/>
        <v>0.99994564595672-0.00737231910035679i</v>
      </c>
      <c r="H2195" s="57" t="str">
        <f t="shared" si="634"/>
        <v>611.17609450624-80.3107728064595i</v>
      </c>
      <c r="I2195" s="57" t="str">
        <f t="shared" si="635"/>
        <v>-18.2761847462643-237.73095888691i</v>
      </c>
      <c r="K2195" s="57" t="str">
        <f t="shared" si="636"/>
        <v>0.00804208618502802-0.00280514134688053i</v>
      </c>
      <c r="L2195" s="57" t="str">
        <f t="shared" si="637"/>
        <v>0.00075-0.189889217393162i</v>
      </c>
      <c r="M2195" s="57" t="str">
        <f t="shared" si="638"/>
        <v>0.00075-0.0299195195472419i</v>
      </c>
      <c r="N2195" s="57">
        <f t="shared" si="639"/>
        <v>120.02086991701177</v>
      </c>
      <c r="O2195" s="57">
        <f t="shared" si="640"/>
        <v>16.154909903738531</v>
      </c>
      <c r="P2195" s="371">
        <f t="shared" si="641"/>
        <v>16.154909903738531</v>
      </c>
      <c r="Q2195" s="371">
        <f t="shared" si="642"/>
        <v>-59.979130082988227</v>
      </c>
      <c r="R2195" s="12">
        <f t="shared" si="643"/>
        <v>120.02086991701177</v>
      </c>
      <c r="S2195" s="57">
        <f t="shared" si="644"/>
        <v>3.4922762088339225</v>
      </c>
      <c r="T2195" s="12">
        <f t="shared" si="627"/>
        <v>16.154909903738531</v>
      </c>
    </row>
    <row r="2196" spans="1:20" x14ac:dyDescent="0.3">
      <c r="A2196" s="57">
        <f t="shared" si="628"/>
        <v>22026.000514501175</v>
      </c>
      <c r="B2196" s="12">
        <f t="shared" si="645"/>
        <v>3505.5468584274918</v>
      </c>
      <c r="C2196" s="57" t="str">
        <f t="shared" si="629"/>
        <v>3.21097307264664-5.5475121858823i</v>
      </c>
      <c r="D2196" s="57" t="str">
        <f t="shared" si="630"/>
        <v>3.47051106262184-3.06016906661762i</v>
      </c>
      <c r="E2196" s="57" t="str">
        <f t="shared" si="631"/>
        <v>162.707125792397+2.16744812080893i</v>
      </c>
      <c r="F2196" s="57" t="str">
        <f t="shared" si="632"/>
        <v>3.07941091748478-56.8307088228462i</v>
      </c>
      <c r="G2196" s="57" t="str">
        <f t="shared" si="633"/>
        <v>0.999945232103786-0.00740033085012177i</v>
      </c>
      <c r="H2196" s="57" t="str">
        <f t="shared" si="634"/>
        <v>611.559238823112-80.9367878809418i</v>
      </c>
      <c r="I2196" s="57" t="str">
        <f t="shared" si="635"/>
        <v>-18.3917438746666-236.998526883988i</v>
      </c>
      <c r="K2196" s="57" t="str">
        <f t="shared" si="636"/>
        <v>0.00803508677583585-0.00281317278847424i</v>
      </c>
      <c r="L2196" s="57" t="str">
        <f t="shared" si="637"/>
        <v>0.00075-0.18917036998721i</v>
      </c>
      <c r="M2196" s="57" t="str">
        <f t="shared" si="638"/>
        <v>0.00075-0.0298062557752957i</v>
      </c>
      <c r="N2196" s="57">
        <f t="shared" si="639"/>
        <v>120.06282339121047</v>
      </c>
      <c r="O2196" s="57">
        <f t="shared" si="640"/>
        <v>16.136858232414639</v>
      </c>
      <c r="P2196" s="371">
        <f t="shared" si="641"/>
        <v>16.136858232414639</v>
      </c>
      <c r="Q2196" s="371">
        <f t="shared" si="642"/>
        <v>-59.937176608789528</v>
      </c>
      <c r="R2196" s="12">
        <f t="shared" si="643"/>
        <v>120.06282339121047</v>
      </c>
      <c r="S2196" s="57">
        <f t="shared" si="644"/>
        <v>3.5055468584274916</v>
      </c>
      <c r="T2196" s="12">
        <f t="shared" si="627"/>
        <v>16.136858232414639</v>
      </c>
    </row>
    <row r="2197" spans="1:20" x14ac:dyDescent="0.3">
      <c r="A2197" s="57">
        <f t="shared" si="628"/>
        <v>22109.699316456281</v>
      </c>
      <c r="B2197" s="12">
        <f t="shared" si="645"/>
        <v>3518.8679364895165</v>
      </c>
      <c r="C2197" s="57" t="str">
        <f t="shared" si="629"/>
        <v>3.20834935027238-5.53368303724223i</v>
      </c>
      <c r="D2197" s="57" t="str">
        <f t="shared" si="630"/>
        <v>3.47050860894042-3.04883810881438i</v>
      </c>
      <c r="E2197" s="57" t="str">
        <f t="shared" si="631"/>
        <v>162.709180732309+2.17616626196615i</v>
      </c>
      <c r="F2197" s="57" t="str">
        <f t="shared" si="632"/>
        <v>3.07940963328825-56.6157425240637i</v>
      </c>
      <c r="G2197" s="57" t="str">
        <f t="shared" si="633"/>
        <v>0.99994481509994-0.00742844900948947i</v>
      </c>
      <c r="H2197" s="57" t="str">
        <f t="shared" si="634"/>
        <v>611.943739443128-81.5689541620706i</v>
      </c>
      <c r="I2197" s="57" t="str">
        <f t="shared" si="635"/>
        <v>-18.5082549184868-236.269010634557i</v>
      </c>
      <c r="K2197" s="57" t="str">
        <f t="shared" si="636"/>
        <v>0.00802804727861776-0.00282120965362179i</v>
      </c>
      <c r="L2197" s="57" t="str">
        <f t="shared" si="637"/>
        <v>0.00075-0.18845424386054i</v>
      </c>
      <c r="M2197" s="57" t="str">
        <f t="shared" si="638"/>
        <v>0.00075-0.0296934207763456i</v>
      </c>
      <c r="N2197" s="57">
        <f t="shared" si="639"/>
        <v>120.10453725624649</v>
      </c>
      <c r="O2197" s="57">
        <f t="shared" si="640"/>
        <v>16.118841849498523</v>
      </c>
      <c r="P2197" s="371">
        <f t="shared" si="641"/>
        <v>16.118841849498523</v>
      </c>
      <c r="Q2197" s="371">
        <f t="shared" si="642"/>
        <v>-59.895462743753512</v>
      </c>
      <c r="R2197" s="12">
        <f t="shared" si="643"/>
        <v>120.10453725624649</v>
      </c>
      <c r="S2197" s="57">
        <f t="shared" si="644"/>
        <v>3.5188679364895163</v>
      </c>
      <c r="T2197" s="12">
        <f t="shared" si="627"/>
        <v>16.118841849498523</v>
      </c>
    </row>
    <row r="2198" spans="1:20" x14ac:dyDescent="0.3">
      <c r="A2198" s="57">
        <f t="shared" si="628"/>
        <v>22193.716173858815</v>
      </c>
      <c r="B2198" s="12">
        <f t="shared" si="645"/>
        <v>3532.2396346481769</v>
      </c>
      <c r="C2198" s="57" t="str">
        <f t="shared" si="629"/>
        <v>3.20571073327044-5.51992023598171i</v>
      </c>
      <c r="D2198" s="57" t="str">
        <f t="shared" si="630"/>
        <v>3.47050613657913-3.0375510092095i</v>
      </c>
      <c r="E2198" s="57" t="str">
        <f t="shared" si="631"/>
        <v>162.711254589179+2.18492177169595i</v>
      </c>
      <c r="F2198" s="57" t="str">
        <f t="shared" si="632"/>
        <v>3.07940833931437-56.4015906615994i</v>
      </c>
      <c r="G2198" s="57" t="str">
        <f t="shared" si="633"/>
        <v>0.999944394921195-0.00745667398241539i</v>
      </c>
      <c r="H2198" s="57" t="str">
        <f t="shared" si="634"/>
        <v>612.329576316221-82.2073370570501i</v>
      </c>
      <c r="I2198" s="57" t="str">
        <f t="shared" si="635"/>
        <v>-18.6257251911876-235.542391487974i</v>
      </c>
      <c r="K2198" s="57" t="str">
        <f t="shared" si="636"/>
        <v>0.00802096755226154-0.00282925175676681i</v>
      </c>
      <c r="L2198" s="57" t="str">
        <f t="shared" si="637"/>
        <v>0.00075-0.187740828711436i</v>
      </c>
      <c r="M2198" s="57" t="str">
        <f t="shared" si="638"/>
        <v>0.00075-0.0295810129272222i</v>
      </c>
      <c r="N2198" s="57">
        <f t="shared" si="639"/>
        <v>120.14600999349767</v>
      </c>
      <c r="O2198" s="57">
        <f t="shared" si="640"/>
        <v>16.100860543492782</v>
      </c>
      <c r="P2198" s="371">
        <f t="shared" si="641"/>
        <v>16.100860543492782</v>
      </c>
      <c r="Q2198" s="371">
        <f t="shared" si="642"/>
        <v>-59.853990006502336</v>
      </c>
      <c r="R2198" s="12">
        <f t="shared" si="643"/>
        <v>120.14600999349767</v>
      </c>
      <c r="S2198" s="57">
        <f t="shared" si="644"/>
        <v>3.5322396346481768</v>
      </c>
      <c r="T2198" s="12">
        <f t="shared" si="627"/>
        <v>16.100860543492782</v>
      </c>
    </row>
    <row r="2199" spans="1:20" x14ac:dyDescent="0.3">
      <c r="A2199" s="57">
        <f t="shared" si="628"/>
        <v>22278.052295319478</v>
      </c>
      <c r="B2199" s="12">
        <f t="shared" si="645"/>
        <v>3545.6621452598401</v>
      </c>
      <c r="C2199" s="57" t="str">
        <f t="shared" si="629"/>
        <v>3.20305717094959-5.50622347135435i</v>
      </c>
      <c r="D2199" s="57" t="str">
        <f t="shared" si="630"/>
        <v>3.47050364539571-3.02630760543009i</v>
      </c>
      <c r="E2199" s="57" t="str">
        <f t="shared" si="631"/>
        <v>162.713347547242+2.19371481988692i</v>
      </c>
      <c r="F2199" s="57" t="str">
        <f t="shared" si="632"/>
        <v>3.0794070354887-56.1882501548052i</v>
      </c>
      <c r="G2199" s="57" t="str">
        <f t="shared" si="633"/>
        <v>0.999943971543382-0.00748500617438546i</v>
      </c>
      <c r="H2199" s="57" t="str">
        <f t="shared" si="634"/>
        <v>612.716728642455-82.852002589175i</v>
      </c>
      <c r="I2199" s="57" t="str">
        <f t="shared" si="635"/>
        <v>-18.744162035225-234.818650698232i</v>
      </c>
      <c r="K2199" s="57" t="str">
        <f t="shared" si="636"/>
        <v>0.00801384745636569-0.00283729891051042i</v>
      </c>
      <c r="L2199" s="57" t="str">
        <f t="shared" si="637"/>
        <v>0.00075-0.187030114277183i</v>
      </c>
      <c r="M2199" s="57" t="str">
        <f t="shared" si="638"/>
        <v>0.00075-0.0294690306109008i</v>
      </c>
      <c r="N2199" s="57">
        <f t="shared" si="639"/>
        <v>120.18724009365295</v>
      </c>
      <c r="O2199" s="57">
        <f t="shared" si="640"/>
        <v>16.082914100821519</v>
      </c>
      <c r="P2199" s="371">
        <f t="shared" si="641"/>
        <v>16.082914100821519</v>
      </c>
      <c r="Q2199" s="371">
        <f t="shared" si="642"/>
        <v>-59.812759906347061</v>
      </c>
      <c r="R2199" s="12">
        <f t="shared" si="643"/>
        <v>120.18724009365295</v>
      </c>
      <c r="S2199" s="57">
        <f t="shared" si="644"/>
        <v>3.5456621452598402</v>
      </c>
      <c r="T2199" s="12">
        <f t="shared" si="627"/>
        <v>16.082914100821519</v>
      </c>
    </row>
    <row r="2200" spans="1:20" x14ac:dyDescent="0.3">
      <c r="A2200" s="57">
        <f t="shared" si="628"/>
        <v>22362.708894041694</v>
      </c>
      <c r="B2200" s="12">
        <f t="shared" si="645"/>
        <v>3559.1356614118276</v>
      </c>
      <c r="C2200" s="57" t="str">
        <f t="shared" si="629"/>
        <v>3.2003886129062-5.49259243286501i</v>
      </c>
      <c r="D2200" s="57" t="str">
        <f t="shared" si="630"/>
        <v>3.47050113524698-3.01510773573187i</v>
      </c>
      <c r="E2200" s="57" t="str">
        <f t="shared" si="631"/>
        <v>162.715459792567+2.20254557708394i</v>
      </c>
      <c r="F2200" s="57" t="str">
        <f t="shared" si="632"/>
        <v>3.07940572173624-55.9757179347046i</v>
      </c>
      <c r="G2200" s="57" t="str">
        <f t="shared" si="633"/>
        <v>0.999943544942145-0.00751344599242181i</v>
      </c>
      <c r="H2200" s="57" t="str">
        <f t="shared" si="634"/>
        <v>613.105174854934-83.5030173994956i</v>
      </c>
      <c r="I2200" s="57" t="str">
        <f t="shared" si="635"/>
        <v>-18.8635728211276-234.097769421493i</v>
      </c>
      <c r="K2200" s="57" t="str">
        <f t="shared" si="636"/>
        <v>0.00800668685125918-0.00284535092560745i</v>
      </c>
      <c r="L2200" s="57" t="str">
        <f t="shared" si="637"/>
        <v>0.00075-0.186322090333914i</v>
      </c>
      <c r="M2200" s="57" t="str">
        <f t="shared" si="638"/>
        <v>0.00075-0.0293574722164781i</v>
      </c>
      <c r="N2200" s="57">
        <f t="shared" si="639"/>
        <v>120.22822605685695</v>
      </c>
      <c r="O2200" s="57">
        <f t="shared" si="640"/>
        <v>16.065002305842548</v>
      </c>
      <c r="P2200" s="371">
        <f t="shared" si="641"/>
        <v>16.065002305842548</v>
      </c>
      <c r="Q2200" s="371">
        <f t="shared" si="642"/>
        <v>-59.771773943143046</v>
      </c>
      <c r="R2200" s="12">
        <f t="shared" si="643"/>
        <v>120.22822605685695</v>
      </c>
      <c r="S2200" s="57">
        <f t="shared" si="644"/>
        <v>3.5591356614118275</v>
      </c>
      <c r="T2200" s="12">
        <f t="shared" si="627"/>
        <v>16.065002305842548</v>
      </c>
    </row>
    <row r="2201" spans="1:20" x14ac:dyDescent="0.3">
      <c r="A2201" s="57">
        <f t="shared" si="628"/>
        <v>22447.687187839056</v>
      </c>
      <c r="B2201" s="12">
        <f t="shared" si="645"/>
        <v>3572.6603769251928</v>
      </c>
      <c r="C2201" s="57" t="str">
        <f t="shared" si="629"/>
        <v>3.1977050090313-5.47902681026453i</v>
      </c>
      <c r="D2201" s="57" t="str">
        <f t="shared" si="630"/>
        <v>3.47049860598852-3.00395123899669i</v>
      </c>
      <c r="E2201" s="57" t="str">
        <f t="shared" si="631"/>
        <v>162.717591513069+2.21141421448647i</v>
      </c>
      <c r="F2201" s="57" t="str">
        <f t="shared" si="632"/>
        <v>3.07940439798143-55.7639909439485i</v>
      </c>
      <c r="G2201" s="57" t="str">
        <f t="shared" si="633"/>
        <v>0.999943115092948-0.00754199384508858i</v>
      </c>
      <c r="H2201" s="57" t="str">
        <f t="shared" si="634"/>
        <v>613.494892602406-84.1604487483532i</v>
      </c>
      <c r="I2201" s="57" t="str">
        <f t="shared" si="635"/>
        <v>-18.9839649465482-233.379728713615i</v>
      </c>
      <c r="K2201" s="57" t="str">
        <f t="shared" si="636"/>
        <v>0.00799948559802121-0.00285340761096241i</v>
      </c>
      <c r="L2201" s="57" t="str">
        <f t="shared" si="637"/>
        <v>0.00075-0.185616746696468i</v>
      </c>
      <c r="M2201" s="57" t="str">
        <f t="shared" si="638"/>
        <v>0.00075-0.0292463361391494i</v>
      </c>
      <c r="N2201" s="57">
        <f t="shared" si="639"/>
        <v>120.26896639285363</v>
      </c>
      <c r="O2201" s="57">
        <f t="shared" si="640"/>
        <v>16.047124940858019</v>
      </c>
      <c r="P2201" s="371">
        <f t="shared" si="641"/>
        <v>16.047124940858019</v>
      </c>
      <c r="Q2201" s="371">
        <f t="shared" si="642"/>
        <v>-59.731033607146365</v>
      </c>
      <c r="R2201" s="12">
        <f t="shared" si="643"/>
        <v>120.26896639285363</v>
      </c>
      <c r="S2201" s="57">
        <f t="shared" si="644"/>
        <v>3.5726603769251928</v>
      </c>
      <c r="T2201" s="12">
        <f t="shared" si="627"/>
        <v>16.047124940858019</v>
      </c>
    </row>
    <row r="2202" spans="1:20" x14ac:dyDescent="0.3">
      <c r="A2202" s="57">
        <f t="shared" si="628"/>
        <v>22532.98839915284</v>
      </c>
      <c r="B2202" s="12">
        <f t="shared" si="645"/>
        <v>3586.2364863575085</v>
      </c>
      <c r="C2202" s="57" t="str">
        <f t="shared" si="629"/>
        <v>3.19500630951831-5.46552629354595i</v>
      </c>
      <c r="D2202" s="57" t="str">
        <f t="shared" si="630"/>
        <v>3.47049605747491-2.99283795473037i</v>
      </c>
      <c r="E2202" s="57" t="str">
        <f t="shared" si="631"/>
        <v>162.719742898529+2.22032090394717i</v>
      </c>
      <c r="F2202" s="57" t="str">
        <f t="shared" si="632"/>
        <v>3.07940306414813-55.5530661367717i</v>
      </c>
      <c r="G2202" s="57" t="str">
        <f t="shared" si="633"/>
        <v>0.999942681971064-0.00757065014249771i</v>
      </c>
      <c r="H2202" s="57" t="str">
        <f t="shared" si="634"/>
        <v>613.885858731512-84.8243645166683i</v>
      </c>
      <c r="I2202" s="57" t="str">
        <f t="shared" si="635"/>
        <v>-19.1053458352469-232.664509527627i</v>
      </c>
      <c r="K2202" s="57" t="str">
        <f t="shared" si="636"/>
        <v>0.00799224355850152-0.00286146877362644i</v>
      </c>
      <c r="L2202" s="57" t="str">
        <f t="shared" si="637"/>
        <v>0.00075-0.184914073218239i</v>
      </c>
      <c r="M2202" s="57" t="str">
        <f t="shared" si="638"/>
        <v>0.00075-0.0291356207801846i</v>
      </c>
      <c r="N2202" s="57">
        <f t="shared" si="639"/>
        <v>120.30945962112762</v>
      </c>
      <c r="O2202" s="57">
        <f t="shared" si="640"/>
        <v>16.029281786127246</v>
      </c>
      <c r="P2202" s="371">
        <f t="shared" si="641"/>
        <v>16.029281786127246</v>
      </c>
      <c r="Q2202" s="371">
        <f t="shared" si="642"/>
        <v>-59.690540378872385</v>
      </c>
      <c r="R2202" s="12">
        <f t="shared" si="643"/>
        <v>120.30945962112762</v>
      </c>
      <c r="S2202" s="57">
        <f t="shared" si="644"/>
        <v>3.5862364863575085</v>
      </c>
      <c r="T2202" s="12">
        <f t="shared" si="627"/>
        <v>16.029281786127246</v>
      </c>
    </row>
    <row r="2203" spans="1:20" x14ac:dyDescent="0.3">
      <c r="A2203" s="57">
        <f t="shared" si="628"/>
        <v>22618.613755069622</v>
      </c>
      <c r="B2203" s="12">
        <f t="shared" si="645"/>
        <v>3599.864185005667</v>
      </c>
      <c r="C2203" s="57" t="str">
        <f t="shared" si="629"/>
        <v>3.19229246487071-5.45209057293989i</v>
      </c>
      <c r="D2203" s="57" t="str">
        <f t="shared" si="630"/>
        <v>3.4704934895596-2.9817677230602i</v>
      </c>
      <c r="E2203" s="57" t="str">
        <f t="shared" si="631"/>
        <v>162.721914140613+2.22926581797048i</v>
      </c>
      <c r="F2203" s="57" t="str">
        <f t="shared" si="632"/>
        <v>3.07940172015959-55.3429404789478i</v>
      </c>
      <c r="G2203" s="57" t="str">
        <f t="shared" si="633"/>
        <v>0.999942245551578-0.00759941529631473i</v>
      </c>
      <c r="H2203" s="57" t="str">
        <f t="shared" si="634"/>
        <v>614.278049268718-85.4948332070838i</v>
      </c>
      <c r="I2203" s="57" t="str">
        <f t="shared" si="635"/>
        <v>-19.2277229360434-231.952092711177i</v>
      </c>
      <c r="K2203" s="57" t="str">
        <f t="shared" si="636"/>
        <v>0.00798496059534081-0.00286953421879383i</v>
      </c>
      <c r="L2203" s="57" t="str">
        <f t="shared" si="637"/>
        <v>0.00075-0.184214059791033i</v>
      </c>
      <c r="M2203" s="57" t="str">
        <f t="shared" si="638"/>
        <v>0.00075-0.0290253245469064i</v>
      </c>
      <c r="N2203" s="57">
        <f t="shared" si="639"/>
        <v>120.34970427104813</v>
      </c>
      <c r="O2203" s="57">
        <f t="shared" si="640"/>
        <v>16.011472619878752</v>
      </c>
      <c r="P2203" s="371">
        <f t="shared" si="641"/>
        <v>16.011472619878752</v>
      </c>
      <c r="Q2203" s="371">
        <f t="shared" si="642"/>
        <v>-59.650295728951868</v>
      </c>
      <c r="R2203" s="12">
        <f t="shared" si="643"/>
        <v>120.34970427104813</v>
      </c>
      <c r="S2203" s="57">
        <f t="shared" si="644"/>
        <v>3.599864185005667</v>
      </c>
      <c r="T2203" s="12">
        <f t="shared" si="627"/>
        <v>16.011472619878752</v>
      </c>
    </row>
    <row r="2204" spans="1:20" x14ac:dyDescent="0.3">
      <c r="A2204" s="57">
        <f t="shared" si="628"/>
        <v>22704.564487338888</v>
      </c>
      <c r="B2204" s="12">
        <f t="shared" si="645"/>
        <v>3613.5436689086887</v>
      </c>
      <c r="C2204" s="57" t="str">
        <f t="shared" si="629"/>
        <v>3.18956342590923-5.43871933891014i</v>
      </c>
      <c r="D2204" s="57" t="str">
        <f t="shared" si="630"/>
        <v>3.47049090209486-2.97074038473283i</v>
      </c>
      <c r="E2204" s="57" t="str">
        <f t="shared" si="631"/>
        <v>162.724105432883+2.23824912971049i</v>
      </c>
      <c r="F2204" s="57" t="str">
        <f t="shared" si="632"/>
        <v>3.07940036593852-55.1336109477471i</v>
      </c>
      <c r="G2204" s="57" t="str">
        <f t="shared" si="633"/>
        <v>0.999941805809387-0.00762828971976468i</v>
      </c>
      <c r="H2204" s="57" t="str">
        <f t="shared" si="634"/>
        <v>614.671439401929-86.1719239449125i</v>
      </c>
      <c r="I2204" s="57" t="str">
        <f t="shared" si="635"/>
        <v>-19.3511037217234-231.242459003972i</v>
      </c>
      <c r="K2204" s="57" t="str">
        <f t="shared" si="636"/>
        <v>0.00797763657199093-0.00287760374979895i</v>
      </c>
      <c r="L2204" s="57" t="str">
        <f t="shared" si="637"/>
        <v>0.00075-0.183516696344922i</v>
      </c>
      <c r="M2204" s="57" t="str">
        <f t="shared" si="638"/>
        <v>0.00075-0.0289154458526663i</v>
      </c>
      <c r="N2204" s="57">
        <f t="shared" si="639"/>
        <v>120.38969888200748</v>
      </c>
      <c r="O2204" s="57">
        <f t="shared" si="640"/>
        <v>15.993697218322191</v>
      </c>
      <c r="P2204" s="371">
        <f t="shared" si="641"/>
        <v>15.993697218322191</v>
      </c>
      <c r="Q2204" s="371">
        <f t="shared" si="642"/>
        <v>-59.610301117992513</v>
      </c>
      <c r="R2204" s="12">
        <f t="shared" si="643"/>
        <v>120.38969888200748</v>
      </c>
      <c r="S2204" s="57">
        <f t="shared" si="644"/>
        <v>3.6135436689086888</v>
      </c>
      <c r="T2204" s="12">
        <f t="shared" si="627"/>
        <v>15.993697218322191</v>
      </c>
    </row>
    <row r="2205" spans="1:20" x14ac:dyDescent="0.3">
      <c r="A2205" s="57">
        <f t="shared" si="628"/>
        <v>22790.841832390775</v>
      </c>
      <c r="B2205" s="12">
        <f t="shared" si="645"/>
        <v>3627.2751348505417</v>
      </c>
      <c r="C2205" s="57" t="str">
        <f t="shared" si="629"/>
        <v>3.18681914378008-5.42541228214995i</v>
      </c>
      <c r="D2205" s="57" t="str">
        <f t="shared" si="630"/>
        <v>3.47048829493196-2.95975578111188i</v>
      </c>
      <c r="E2205" s="57" t="str">
        <f t="shared" si="631"/>
        <v>162.726316970823+2.24727101296967i</v>
      </c>
      <c r="F2205" s="57" t="str">
        <f t="shared" si="632"/>
        <v>3.07939900140702-54.9250745318922i</v>
      </c>
      <c r="G2205" s="57" t="str">
        <f t="shared" si="633"/>
        <v>0.999941362719198-0.00765727382763791i</v>
      </c>
      <c r="H2205" s="57" t="str">
        <f t="shared" si="634"/>
        <v>615.066003461736-86.8557064788535i</v>
      </c>
      <c r="I2205" s="57" t="str">
        <f t="shared" si="635"/>
        <v>-19.4754956878867-230.535589035162i</v>
      </c>
      <c r="K2205" s="57" t="str">
        <f t="shared" si="636"/>
        <v>0.0079702713527358-0.00288567716811349i</v>
      </c>
      <c r="L2205" s="57" t="str">
        <f t="shared" si="637"/>
        <v>0.00075-0.182821972848099i</v>
      </c>
      <c r="M2205" s="57" t="str">
        <f t="shared" si="638"/>
        <v>0.00075-0.0288059831168224i</v>
      </c>
      <c r="N2205" s="57">
        <f t="shared" si="639"/>
        <v>120.42944200356362</v>
      </c>
      <c r="O2205" s="57">
        <f t="shared" si="640"/>
        <v>15.975955355662055</v>
      </c>
      <c r="P2205" s="371">
        <f t="shared" si="641"/>
        <v>15.975955355662055</v>
      </c>
      <c r="Q2205" s="371">
        <f t="shared" si="642"/>
        <v>-59.570557996436371</v>
      </c>
      <c r="R2205" s="12">
        <f t="shared" si="643"/>
        <v>120.42944200356362</v>
      </c>
      <c r="S2205" s="57">
        <f t="shared" si="644"/>
        <v>3.6272751348505419</v>
      </c>
      <c r="T2205" s="12">
        <f t="shared" si="627"/>
        <v>15.975955355662055</v>
      </c>
    </row>
    <row r="2206" spans="1:20" x14ac:dyDescent="0.3">
      <c r="A2206" s="57">
        <f t="shared" si="628"/>
        <v>22877.447031353862</v>
      </c>
      <c r="B2206" s="12">
        <f t="shared" si="645"/>
        <v>3641.0587803629737</v>
      </c>
      <c r="C2206" s="57" t="str">
        <f t="shared" si="629"/>
        <v>3.18405956996224-5.41216909357742i</v>
      </c>
      <c r="D2206" s="57" t="str">
        <f t="shared" si="630"/>
        <v>3.47048566792092-2.94881375417564i</v>
      </c>
      <c r="E2206" s="57" t="str">
        <f t="shared" si="631"/>
        <v>162.728548951851+2.25633164219675i</v>
      </c>
      <c r="F2206" s="57" t="str">
        <f t="shared" si="632"/>
        <v>3.07939762648659-54.7173282315151i</v>
      </c>
      <c r="G2206" s="57" t="str">
        <f t="shared" si="633"/>
        <v>0.999940916255522-0.00768636803629603i</v>
      </c>
      <c r="H2206" s="57" t="str">
        <f t="shared" si="634"/>
        <v>615.461714902355-87.5462511815291i</v>
      </c>
      <c r="I2206" s="57" t="str">
        <f t="shared" si="635"/>
        <v>-19.6009063517585-229.831463320712i</v>
      </c>
      <c r="K2206" s="57" t="str">
        <f t="shared" si="636"/>
        <v>0.007962864802712-0.0028937542733436i</v>
      </c>
      <c r="L2206" s="57" t="str">
        <f t="shared" si="637"/>
        <v>0.00075-0.182129879306733i</v>
      </c>
      <c r="M2206" s="57" t="str">
        <f t="shared" si="638"/>
        <v>0.00075-0.0286969347647164i</v>
      </c>
      <c r="N2206" s="57">
        <f t="shared" si="639"/>
        <v>120.46893219557879</v>
      </c>
      <c r="O2206" s="57">
        <f t="shared" si="640"/>
        <v>15.958246804109654</v>
      </c>
      <c r="P2206" s="371">
        <f t="shared" si="641"/>
        <v>15.958246804109654</v>
      </c>
      <c r="Q2206" s="371">
        <f t="shared" si="642"/>
        <v>-59.53106780442122</v>
      </c>
      <c r="R2206" s="12">
        <f t="shared" si="643"/>
        <v>120.46893219557879</v>
      </c>
      <c r="S2206" s="57">
        <f t="shared" si="644"/>
        <v>3.6410587803629739</v>
      </c>
      <c r="T2206" s="12">
        <f t="shared" si="627"/>
        <v>15.958246804109654</v>
      </c>
    </row>
    <row r="2207" spans="1:20" x14ac:dyDescent="0.3">
      <c r="A2207" s="57">
        <f t="shared" si="628"/>
        <v>22964.381330073007</v>
      </c>
      <c r="B2207" s="12">
        <f t="shared" si="645"/>
        <v>3654.8948037283531</v>
      </c>
      <c r="C2207" s="57" t="str">
        <f t="shared" si="629"/>
        <v>3.18128465627553-5.39898946433194i</v>
      </c>
      <c r="D2207" s="57" t="str">
        <f t="shared" si="630"/>
        <v>3.47048302091067-2.93791414651487i</v>
      </c>
      <c r="E2207" s="57" t="str">
        <f t="shared" si="631"/>
        <v>162.730801575341+2.2654311924846i</v>
      </c>
      <c r="F2207" s="57" t="str">
        <f t="shared" si="632"/>
        <v>3.07939624109817-54.5103690581137i</v>
      </c>
      <c r="G2207" s="57" t="str">
        <f t="shared" si="633"/>
        <v>0.999940466392678-0.0077155727636778i</v>
      </c>
      <c r="H2207" s="57" t="str">
        <f t="shared" si="634"/>
        <v>615.858546282193-88.2436290497743i</v>
      </c>
      <c r="I2207" s="57" t="str">
        <f t="shared" si="635"/>
        <v>-19.7273432509394-229.130062260742i</v>
      </c>
      <c r="K2207" s="57" t="str">
        <f t="shared" si="636"/>
        <v>0.00795541678792982-0.00290183486322755i</v>
      </c>
      <c r="L2207" s="57" t="str">
        <f t="shared" si="637"/>
        <v>0.00075-0.181440405764827i</v>
      </c>
      <c r="M2207" s="57" t="str">
        <f t="shared" si="638"/>
        <v>0.00075-0.0285882992276513i</v>
      </c>
      <c r="N2207" s="57">
        <f t="shared" si="639"/>
        <v>120.50816802835845</v>
      </c>
      <c r="O2207" s="57">
        <f t="shared" si="640"/>
        <v>15.940571333897029</v>
      </c>
      <c r="P2207" s="371">
        <f t="shared" si="641"/>
        <v>15.940571333897029</v>
      </c>
      <c r="Q2207" s="371">
        <f t="shared" si="642"/>
        <v>-59.491831971641545</v>
      </c>
      <c r="R2207" s="12">
        <f t="shared" si="643"/>
        <v>120.50816802835845</v>
      </c>
      <c r="S2207" s="57">
        <f t="shared" si="644"/>
        <v>3.6548948037283528</v>
      </c>
      <c r="T2207" s="12">
        <f t="shared" si="627"/>
        <v>15.940571333897029</v>
      </c>
    </row>
    <row r="2208" spans="1:20" x14ac:dyDescent="0.3">
      <c r="A2208" s="57">
        <f t="shared" si="628"/>
        <v>23051.645979127283</v>
      </c>
      <c r="B2208" s="12">
        <f t="shared" si="645"/>
        <v>3668.7834039825207</v>
      </c>
      <c r="C2208" s="57" t="str">
        <f t="shared" si="629"/>
        <v>3.17849435488829-5.38587308577001i</v>
      </c>
      <c r="D2208" s="57" t="str">
        <f t="shared" si="630"/>
        <v>3.47048035374902-2.92705680133046i</v>
      </c>
      <c r="E2208" s="57" t="str">
        <f t="shared" si="631"/>
        <v>162.733075042635+2.27456983956839i</v>
      </c>
      <c r="F2208" s="57" t="str">
        <f t="shared" si="632"/>
        <v>3.07939484516205-54.3041940345087i</v>
      </c>
      <c r="G2208" s="57" t="str">
        <f t="shared" si="633"/>
        <v>0.99994001310479-0.00774488842930506i</v>
      </c>
      <c r="H2208" s="57" t="str">
        <f t="shared" si="634"/>
        <v>616.256469244076-88.9479117046933i</v>
      </c>
      <c r="I2208" s="57" t="str">
        <f t="shared" si="635"/>
        <v>-19.8548139421048-228.431366136833i</v>
      </c>
      <c r="K2208" s="57" t="str">
        <f t="shared" si="636"/>
        <v>0.00794792717529444-0.00290991873363351i</v>
      </c>
      <c r="L2208" s="57" t="str">
        <f t="shared" si="637"/>
        <v>0.00075-0.180753542304072i</v>
      </c>
      <c r="M2208" s="57" t="str">
        <f t="shared" si="638"/>
        <v>0.00075-0.0284800749428684i</v>
      </c>
      <c r="N2208" s="57">
        <f t="shared" si="639"/>
        <v>120.5471480827895</v>
      </c>
      <c r="O2208" s="57">
        <f t="shared" si="640"/>
        <v>15.92292871328995</v>
      </c>
      <c r="P2208" s="371">
        <f t="shared" si="641"/>
        <v>15.92292871328995</v>
      </c>
      <c r="Q2208" s="371">
        <f t="shared" si="642"/>
        <v>-59.452851917210502</v>
      </c>
      <c r="R2208" s="12">
        <f t="shared" si="643"/>
        <v>120.5471480827895</v>
      </c>
      <c r="S2208" s="57">
        <f t="shared" si="644"/>
        <v>3.6687834039825207</v>
      </c>
      <c r="T2208" s="12">
        <f t="shared" si="627"/>
        <v>15.92292871328995</v>
      </c>
    </row>
    <row r="2209" spans="1:20" x14ac:dyDescent="0.3">
      <c r="A2209" s="57">
        <f t="shared" si="628"/>
        <v>23139.242233847966</v>
      </c>
      <c r="B2209" s="12">
        <f t="shared" si="645"/>
        <v>3682.7247809176542</v>
      </c>
      <c r="C2209" s="57" t="str">
        <f t="shared" si="629"/>
        <v>3.17568861832546-5.37281964946165i</v>
      </c>
      <c r="D2209" s="57" t="str">
        <f t="shared" si="630"/>
        <v>3.47047766628259-2.91624156243122i</v>
      </c>
      <c r="E2209" s="57" t="str">
        <f t="shared" si="631"/>
        <v>162.73536955707+2.28374775982327i</v>
      </c>
      <c r="F2209" s="57" t="str">
        <f t="shared" si="632"/>
        <v>3.07939343859793-54.0988001948015i</v>
      </c>
      <c r="G2209" s="57" t="str">
        <f t="shared" si="633"/>
        <v>0.999939556365784-0.00777431545428867i</v>
      </c>
      <c r="H2209" s="57" t="str">
        <f t="shared" si="634"/>
        <v>616.65545449513-89.6591713915033i</v>
      </c>
      <c r="I2209" s="57" t="str">
        <f t="shared" si="635"/>
        <v>-19.9833259996592-227.735355109313i</v>
      </c>
      <c r="K2209" s="57" t="str">
        <f t="shared" si="636"/>
        <v>0.00794039583262705-0.0029180056785573i</v>
      </c>
      <c r="L2209" s="57" t="str">
        <f t="shared" si="637"/>
        <v>0.00075-0.180069279043706i</v>
      </c>
      <c r="M2209" s="57" t="str">
        <f t="shared" si="638"/>
        <v>0.00075-0.0283722603535251i</v>
      </c>
      <c r="N2209" s="57">
        <f t="shared" si="639"/>
        <v>120.58587095047778</v>
      </c>
      <c r="O2209" s="57">
        <f t="shared" si="640"/>
        <v>15.905318708601968</v>
      </c>
      <c r="P2209" s="371">
        <f t="shared" si="641"/>
        <v>15.905318708601968</v>
      </c>
      <c r="Q2209" s="371">
        <f t="shared" si="642"/>
        <v>-59.414129049522209</v>
      </c>
      <c r="R2209" s="12">
        <f t="shared" si="643"/>
        <v>120.58587095047778</v>
      </c>
      <c r="S2209" s="57">
        <f t="shared" si="644"/>
        <v>3.6827247809176544</v>
      </c>
      <c r="T2209" s="12">
        <f t="shared" si="627"/>
        <v>15.905318708601968</v>
      </c>
    </row>
    <row r="2210" spans="1:20" x14ac:dyDescent="0.3">
      <c r="A2210" s="57">
        <f t="shared" si="628"/>
        <v>23227.171354336588</v>
      </c>
      <c r="B2210" s="12">
        <f t="shared" si="645"/>
        <v>3696.7191350851413</v>
      </c>
      <c r="C2210" s="57" t="str">
        <f t="shared" si="629"/>
        <v>3.17286739947625-5.35982884718655i</v>
      </c>
      <c r="D2210" s="57" t="str">
        <f t="shared" si="630"/>
        <v>3.4704749583568-2.90546827423163i</v>
      </c>
      <c r="E2210" s="57" t="str">
        <f t="shared" si="631"/>
        <v>162.737685323989+2.2929651302623i</v>
      </c>
      <c r="F2210" s="57" t="str">
        <f t="shared" si="632"/>
        <v>3.07939202132492-53.8941845843309i</v>
      </c>
      <c r="G2210" s="57" t="str">
        <f t="shared" si="633"/>
        <v>0.999939096149389-0.00780385426133453i</v>
      </c>
      <c r="H2210" s="57" t="str">
        <f t="shared" si="634"/>
        <v>617.055471786295-90.377480979085i</v>
      </c>
      <c r="I2210" s="57" t="str">
        <f t="shared" si="635"/>
        <v>-20.1128870143206-227.042009214506i</v>
      </c>
      <c r="K2210" s="57" t="str">
        <f t="shared" si="636"/>
        <v>0.00793282262868637-0.00292609549012078i</v>
      </c>
      <c r="L2210" s="57" t="str">
        <f t="shared" si="637"/>
        <v>0.00075-0.179387606140372i</v>
      </c>
      <c r="M2210" s="57" t="str">
        <f t="shared" si="638"/>
        <v>0.00075-0.0282648539086721i</v>
      </c>
      <c r="N2210" s="57">
        <f t="shared" si="639"/>
        <v>120.62433523388297</v>
      </c>
      <c r="O2210" s="57">
        <f t="shared" si="640"/>
        <v>15.887741084207958</v>
      </c>
      <c r="P2210" s="371">
        <f t="shared" si="641"/>
        <v>15.887741084207958</v>
      </c>
      <c r="Q2210" s="371">
        <f t="shared" si="642"/>
        <v>-59.375664766117026</v>
      </c>
      <c r="R2210" s="12">
        <f t="shared" si="643"/>
        <v>120.62433523388297</v>
      </c>
      <c r="S2210" s="57">
        <f t="shared" si="644"/>
        <v>3.6967191350851412</v>
      </c>
      <c r="T2210" s="12">
        <f t="shared" si="627"/>
        <v>15.887741084207958</v>
      </c>
    </row>
    <row r="2211" spans="1:20" x14ac:dyDescent="0.3">
      <c r="A2211" s="57">
        <f t="shared" si="628"/>
        <v>23315.434605483068</v>
      </c>
      <c r="B2211" s="12">
        <f t="shared" si="645"/>
        <v>3710.7666677984648</v>
      </c>
      <c r="C2211" s="57" t="str">
        <f t="shared" si="629"/>
        <v>3.17003065160246-5.34690037093057i</v>
      </c>
      <c r="D2211" s="57" t="str">
        <f t="shared" si="630"/>
        <v>3.47047222981594-2.89473678174958i</v>
      </c>
      <c r="E2211" s="57" t="str">
        <f t="shared" si="631"/>
        <v>162.740022550763+2.30222212853379i</v>
      </c>
      <c r="F2211" s="57" t="str">
        <f t="shared" si="632"/>
        <v>3.07939059326149-53.6903442596306i</v>
      </c>
      <c r="G2211" s="57" t="str">
        <f t="shared" si="633"/>
        <v>0.999938632429132-0.00783350527474959i</v>
      </c>
      <c r="H2211" s="57" t="str">
        <f t="shared" si="634"/>
        <v>617.456489891478-91.1029139593i</v>
      </c>
      <c r="I2211" s="57" t="str">
        <f t="shared" si="635"/>
        <v>-20.2435045916588-226.35130836196i</v>
      </c>
      <c r="K2211" s="57" t="str">
        <f t="shared" si="636"/>
        <v>0.00792520743319027-0.0029341879585701i</v>
      </c>
      <c r="L2211" s="57" t="str">
        <f t="shared" si="637"/>
        <v>0.00075-0.178708513787978i</v>
      </c>
      <c r="M2211" s="57" t="str">
        <f t="shared" si="638"/>
        <v>0.00075-0.0281578540632318i</v>
      </c>
      <c r="N2211" s="57">
        <f t="shared" si="639"/>
        <v>120.66253954645596</v>
      </c>
      <c r="O2211" s="57">
        <f t="shared" si="640"/>
        <v>15.870195602558642</v>
      </c>
      <c r="P2211" s="371">
        <f t="shared" si="641"/>
        <v>15.870195602558642</v>
      </c>
      <c r="Q2211" s="371">
        <f t="shared" si="642"/>
        <v>-59.33746045354404</v>
      </c>
      <c r="R2211" s="12">
        <f t="shared" si="643"/>
        <v>120.66253954645596</v>
      </c>
      <c r="S2211" s="57">
        <f t="shared" si="644"/>
        <v>3.710766667798465</v>
      </c>
      <c r="T2211" s="12">
        <f t="shared" si="627"/>
        <v>15.870195602558642</v>
      </c>
    </row>
    <row r="2212" spans="1:20" x14ac:dyDescent="0.3">
      <c r="A2212" s="57">
        <f t="shared" si="628"/>
        <v>23404.033256983901</v>
      </c>
      <c r="B2212" s="12">
        <f t="shared" si="645"/>
        <v>3724.867581136099</v>
      </c>
      <c r="C2212" s="57" t="str">
        <f t="shared" si="629"/>
        <v>3.16717832834641-5.33403391288228i</v>
      </c>
      <c r="D2212" s="57" t="str">
        <f t="shared" si="630"/>
        <v>3.47046948050314-2.88404693060415i</v>
      </c>
      <c r="E2212" s="57" t="str">
        <f t="shared" si="631"/>
        <v>162.742381446808+2.31151893291895i</v>
      </c>
      <c r="F2212" s="57" t="str">
        <f t="shared" si="632"/>
        <v>3.07938915432549-53.4872762883874i</v>
      </c>
      <c r="G2212" s="57" t="str">
        <f t="shared" si="633"/>
        <v>0.99993816517834-0.0078632689204478i</v>
      </c>
      <c r="H2212" s="57" t="str">
        <f t="shared" si="634"/>
        <v>617.858476586343-91.8355444460139i</v>
      </c>
      <c r="I2212" s="57" t="str">
        <f t="shared" si="635"/>
        <v>-20.375186350567-225.663232331639i</v>
      </c>
      <c r="K2212" s="57" t="str">
        <f t="shared" si="636"/>
        <v>0.00791755011683754-0.00294228287227447i</v>
      </c>
      <c r="L2212" s="57" t="str">
        <f t="shared" si="637"/>
        <v>0.00075-0.178031992217551i</v>
      </c>
      <c r="M2212" s="57" t="str">
        <f t="shared" si="638"/>
        <v>0.00075-0.0280512592779755i</v>
      </c>
      <c r="N2212" s="57">
        <f t="shared" si="639"/>
        <v>120.70048251277231</v>
      </c>
      <c r="O2212" s="57">
        <f t="shared" si="640"/>
        <v>15.852682024194944</v>
      </c>
      <c r="P2212" s="371">
        <f t="shared" si="641"/>
        <v>15.852682024194944</v>
      </c>
      <c r="Q2212" s="371">
        <f t="shared" si="642"/>
        <v>-59.299517487227696</v>
      </c>
      <c r="R2212" s="12">
        <f t="shared" si="643"/>
        <v>120.70048251277231</v>
      </c>
      <c r="S2212" s="57">
        <f t="shared" si="644"/>
        <v>3.7248675811360989</v>
      </c>
      <c r="T2212" s="12">
        <f t="shared" si="627"/>
        <v>15.852682024194944</v>
      </c>
    </row>
    <row r="2213" spans="1:20" x14ac:dyDescent="0.3">
      <c r="A2213" s="57">
        <f t="shared" si="628"/>
        <v>23492.968583360442</v>
      </c>
      <c r="B2213" s="12">
        <f t="shared" si="645"/>
        <v>3739.0220779444162</v>
      </c>
      <c r="C2213" s="57" t="str">
        <f t="shared" si="629"/>
        <v>3.16431038373892-5.32122916542924i</v>
      </c>
      <c r="D2213" s="57" t="str">
        <f t="shared" si="630"/>
        <v>3.47046671026023-2.8733985670134i</v>
      </c>
      <c r="E2213" s="57" t="str">
        <f t="shared" si="631"/>
        <v>162.744762223605+2.32085572232942i</v>
      </c>
      <c r="F2213" s="57" t="str">
        <f t="shared" si="632"/>
        <v>3.07938770443416-53.2849777493983i</v>
      </c>
      <c r="G2213" s="57" t="str">
        <f t="shared" si="633"/>
        <v>0.999937694370136-0.00789314562595624i</v>
      </c>
      <c r="H2213" s="57" t="str">
        <f t="shared" si="634"/>
        <v>618.26139862675-92.5754471738757i</v>
      </c>
      <c r="I2213" s="57" t="str">
        <f t="shared" si="635"/>
        <v>-20.5079399216875-224.977760771101i</v>
      </c>
      <c r="K2213" s="57" t="str">
        <f t="shared" si="636"/>
        <v>0.00790985055132952-0.00295038001772466i</v>
      </c>
      <c r="L2213" s="57" t="str">
        <f t="shared" si="637"/>
        <v>0.00075-0.177358031697102i</v>
      </c>
      <c r="M2213" s="57" t="str">
        <f t="shared" si="638"/>
        <v>0.00075-0.0279450680195014i</v>
      </c>
      <c r="N2213" s="57">
        <f t="shared" si="639"/>
        <v>120.73816276866629</v>
      </c>
      <c r="O2213" s="57">
        <f t="shared" si="640"/>
        <v>15.835200107762152</v>
      </c>
      <c r="P2213" s="371">
        <f t="shared" si="641"/>
        <v>15.835200107762152</v>
      </c>
      <c r="Q2213" s="371">
        <f t="shared" si="642"/>
        <v>-59.261837231333715</v>
      </c>
      <c r="R2213" s="12">
        <f t="shared" si="643"/>
        <v>120.73816276866629</v>
      </c>
      <c r="S2213" s="57">
        <f t="shared" si="644"/>
        <v>3.7390220779444161</v>
      </c>
      <c r="T2213" s="12">
        <f t="shared" si="627"/>
        <v>15.835200107762152</v>
      </c>
    </row>
    <row r="2214" spans="1:20" x14ac:dyDescent="0.3">
      <c r="A2214" s="57">
        <f t="shared" si="628"/>
        <v>23582.241863977211</v>
      </c>
      <c r="B2214" s="12">
        <f t="shared" si="645"/>
        <v>3753.2303618406049</v>
      </c>
      <c r="C2214" s="57" t="str">
        <f t="shared" si="629"/>
        <v>3.16142677220783-5.30848582115522i</v>
      </c>
      <c r="D2214" s="57" t="str">
        <f t="shared" si="630"/>
        <v>3.47046391892796-2.86279153779213i</v>
      </c>
      <c r="E2214" s="57" t="str">
        <f t="shared" si="631"/>
        <v>162.74716509472+2.33023267630462i</v>
      </c>
      <c r="F2214" s="57" t="str">
        <f t="shared" si="632"/>
        <v>3.0793862435041-53.0834457325288i</v>
      </c>
      <c r="G2214" s="57" t="str">
        <f t="shared" si="633"/>
        <v>0.99993721997744-0.00792313582042112i</v>
      </c>
      <c r="H2214" s="57" t="str">
        <f t="shared" si="634"/>
        <v>618.665221726784-93.3226974967309i</v>
      </c>
      <c r="I2214" s="57" t="str">
        <f t="shared" si="635"/>
        <v>-20.6417729457508-224.294873192627i</v>
      </c>
      <c r="K2214" s="57" t="str">
        <f t="shared" si="636"/>
        <v>0.00790210860939252-0.00295847917953252i</v>
      </c>
      <c r="L2214" s="57" t="str">
        <f t="shared" si="637"/>
        <v>0.00075-0.176686622531483i</v>
      </c>
      <c r="M2214" s="57" t="str">
        <f t="shared" si="638"/>
        <v>0.00075-0.0278392787602126i</v>
      </c>
      <c r="N2214" s="57">
        <f t="shared" si="639"/>
        <v>120.77557896136409</v>
      </c>
      <c r="O2214" s="57">
        <f t="shared" si="640"/>
        <v>15.817749610025668</v>
      </c>
      <c r="P2214" s="371">
        <f t="shared" si="641"/>
        <v>15.817749610025668</v>
      </c>
      <c r="Q2214" s="371">
        <f t="shared" si="642"/>
        <v>-59.224421038635917</v>
      </c>
      <c r="R2214" s="12">
        <f t="shared" si="643"/>
        <v>120.77557896136409</v>
      </c>
      <c r="S2214" s="57">
        <f t="shared" si="644"/>
        <v>3.7532303618406049</v>
      </c>
      <c r="T2214" s="12">
        <f t="shared" si="627"/>
        <v>15.817749610025668</v>
      </c>
    </row>
    <row r="2215" spans="1:20" x14ac:dyDescent="0.3">
      <c r="A2215" s="57">
        <f t="shared" si="628"/>
        <v>23671.854383060323</v>
      </c>
      <c r="B2215" s="12">
        <f t="shared" si="645"/>
        <v>3767.4926372155992</v>
      </c>
      <c r="C2215" s="57" t="str">
        <f t="shared" si="629"/>
        <v>3.15852744858585-5.29580357283655i</v>
      </c>
      <c r="D2215" s="57" t="str">
        <f t="shared" si="630"/>
        <v>3.47046110634582-2.85222569034972i</v>
      </c>
      <c r="E2215" s="57" t="str">
        <f t="shared" si="631"/>
        <v>162.749590275819+2.33964997500837i</v>
      </c>
      <c r="F2215" s="57" t="str">
        <f t="shared" si="632"/>
        <v>3.07938477145128-52.8826773386713i</v>
      </c>
      <c r="G2215" s="57" t="str">
        <f t="shared" si="633"/>
        <v>0.999936741972964-0.00795323993461394i</v>
      </c>
      <c r="H2215" s="57" t="str">
        <f t="shared" si="634"/>
        <v>619.069910536448-94.0773713858027i</v>
      </c>
      <c r="I2215" s="57" t="str">
        <f t="shared" si="635"/>
        <v>-20.7766930718771-223.61454897035i</v>
      </c>
      <c r="K2215" s="57" t="str">
        <f t="shared" si="636"/>
        <v>0.0078943241647997-0.00296658014042991i</v>
      </c>
      <c r="L2215" s="57" t="str">
        <f t="shared" si="637"/>
        <v>0.00075-0.176017755062246i</v>
      </c>
      <c r="M2215" s="57" t="str">
        <f t="shared" si="638"/>
        <v>0.00075-0.0277338899782951i</v>
      </c>
      <c r="N2215" s="57">
        <f t="shared" si="639"/>
        <v>120.81272974961482</v>
      </c>
      <c r="O2215" s="57">
        <f t="shared" si="640"/>
        <v>15.80033028588532</v>
      </c>
      <c r="P2215" s="371">
        <f t="shared" si="641"/>
        <v>15.80033028588532</v>
      </c>
      <c r="Q2215" s="371">
        <f t="shared" si="642"/>
        <v>-59.187270250385176</v>
      </c>
      <c r="R2215" s="12">
        <f t="shared" si="643"/>
        <v>120.81272974961482</v>
      </c>
      <c r="S2215" s="57">
        <f t="shared" si="644"/>
        <v>3.7674926372155992</v>
      </c>
      <c r="T2215" s="12">
        <f t="shared" si="627"/>
        <v>15.80033028588532</v>
      </c>
    </row>
    <row r="2216" spans="1:20" x14ac:dyDescent="0.3">
      <c r="A2216" s="57">
        <f t="shared" si="628"/>
        <v>23761.807429715955</v>
      </c>
      <c r="B2216" s="12">
        <f t="shared" si="645"/>
        <v>3781.8091092370187</v>
      </c>
      <c r="C2216" s="57" t="str">
        <f t="shared" si="629"/>
        <v>3.15561236811896-5.28318211343919i</v>
      </c>
      <c r="D2216" s="57" t="str">
        <f t="shared" si="630"/>
        <v>3.47045827235202-2.84170087268786i</v>
      </c>
      <c r="E2216" s="57" t="str">
        <f t="shared" si="631"/>
        <v>162.752037984691+2.34910779922687i</v>
      </c>
      <c r="F2216" s="57" t="str">
        <f t="shared" si="632"/>
        <v>3.07938328819102-52.6826696797029i</v>
      </c>
      <c r="G2216" s="57" t="str">
        <f t="shared" si="633"/>
        <v>0.999936260329215-0.00798345840093753i</v>
      </c>
      <c r="H2216" s="57" t="str">
        <f t="shared" si="634"/>
        <v>619.475428618953-94.8395454274964i</v>
      </c>
      <c r="I2216" s="57" t="str">
        <f t="shared" si="635"/>
        <v>-20.9127079557925-222.936767337331i</v>
      </c>
      <c r="K2216" s="57" t="str">
        <f t="shared" si="636"/>
        <v>0.00788649709239357-0.00297468268126847i</v>
      </c>
      <c r="L2216" s="57" t="str">
        <f t="shared" si="637"/>
        <v>0.00075-0.175351419667509i</v>
      </c>
      <c r="M2216" s="57" t="str">
        <f t="shared" si="638"/>
        <v>0.00075-0.0276289001576959i</v>
      </c>
      <c r="N2216" s="57">
        <f t="shared" si="639"/>
        <v>120.84961380382178</v>
      </c>
      <c r="O2216" s="57">
        <f t="shared" si="640"/>
        <v>15.782941888390983</v>
      </c>
      <c r="P2216" s="371">
        <f t="shared" si="641"/>
        <v>15.782941888390983</v>
      </c>
      <c r="Q2216" s="371">
        <f t="shared" si="642"/>
        <v>-59.150386196178218</v>
      </c>
      <c r="R2216" s="12">
        <f t="shared" si="643"/>
        <v>120.84961380382178</v>
      </c>
      <c r="S2216" s="57">
        <f t="shared" si="644"/>
        <v>3.7818091092370185</v>
      </c>
      <c r="T2216" s="12">
        <f t="shared" si="627"/>
        <v>15.782941888390983</v>
      </c>
    </row>
    <row r="2217" spans="1:20" x14ac:dyDescent="0.3">
      <c r="A2217" s="57">
        <f t="shared" si="628"/>
        <v>23852.102297948873</v>
      </c>
      <c r="B2217" s="12">
        <f t="shared" si="645"/>
        <v>3796.1799838521192</v>
      </c>
      <c r="C2217" s="57" t="str">
        <f t="shared" si="629"/>
        <v>3.15268148647485-5.27062113611584i</v>
      </c>
      <c r="D2217" s="57" t="str">
        <f t="shared" si="630"/>
        <v>3.47045541678365-2.83121693339848i</v>
      </c>
      <c r="E2217" s="57" t="str">
        <f t="shared" si="631"/>
        <v>162.754508441264+2.3586063303649i</v>
      </c>
      <c r="F2217" s="57" t="str">
        <f t="shared" si="632"/>
        <v>3.07938179363801-52.4834198784445i</v>
      </c>
      <c r="G2217" s="57" t="str">
        <f t="shared" si="633"/>
        <v>0.999935775018487-0.00801379165343223i</v>
      </c>
      <c r="H2217" s="57" t="str">
        <f t="shared" si="634"/>
        <v>619.881738427633-95.6092968209003i</v>
      </c>
      <c r="I2217" s="57" t="str">
        <f t="shared" si="635"/>
        <v>-21.0498252579881-222.261507382627i</v>
      </c>
      <c r="K2217" s="57" t="str">
        <f t="shared" si="636"/>
        <v>0.00787862726810847-0.00298278658101934i</v>
      </c>
      <c r="L2217" s="57" t="str">
        <f t="shared" si="637"/>
        <v>0.00075-0.174687606761815i</v>
      </c>
      <c r="M2217" s="57" t="str">
        <f t="shared" si="638"/>
        <v>0.00075-0.0275243077881011i</v>
      </c>
      <c r="N2217" s="57">
        <f t="shared" si="639"/>
        <v>120.88622980617282</v>
      </c>
      <c r="O2217" s="57">
        <f t="shared" si="640"/>
        <v>15.765584168758341</v>
      </c>
      <c r="P2217" s="371">
        <f t="shared" si="641"/>
        <v>15.765584168758341</v>
      </c>
      <c r="Q2217" s="371">
        <f t="shared" si="642"/>
        <v>-59.113770193827179</v>
      </c>
      <c r="R2217" s="12">
        <f t="shared" si="643"/>
        <v>120.88622980617282</v>
      </c>
      <c r="S2217" s="57">
        <f t="shared" si="644"/>
        <v>3.7961799838521193</v>
      </c>
      <c r="T2217" s="12">
        <f t="shared" si="627"/>
        <v>15.765584168758341</v>
      </c>
    </row>
    <row r="2218" spans="1:20" x14ac:dyDescent="0.3">
      <c r="A2218" s="57">
        <f t="shared" si="628"/>
        <v>23942.740286681081</v>
      </c>
      <c r="B2218" s="12">
        <f t="shared" si="645"/>
        <v>3810.6054677907573</v>
      </c>
      <c r="C2218" s="57" t="str">
        <f t="shared" si="629"/>
        <v>3.1497347597512-5.25812033420298i</v>
      </c>
      <c r="D2218" s="57" t="str">
        <f t="shared" si="630"/>
        <v>3.47045253947647-2.82077372166143i</v>
      </c>
      <c r="E2218" s="57" t="str">
        <f t="shared" si="631"/>
        <v>162.757001867633+2.36814575044341i</v>
      </c>
      <c r="F2218" s="57" t="str">
        <f t="shared" si="632"/>
        <v>3.07938028770629-52.2849250686186i</v>
      </c>
      <c r="G2218" s="57" t="str">
        <f t="shared" si="633"/>
        <v>0.999935286012867-0.00804424012778206i</v>
      </c>
      <c r="H2218" s="57" t="str">
        <f t="shared" si="634"/>
        <v>620.288801282484-96.3867033749478i</v>
      </c>
      <c r="I2218" s="57" t="str">
        <f t="shared" si="635"/>
        <v>-21.1880526418109-221.588748048324i</v>
      </c>
      <c r="K2218" s="57" t="str">
        <f t="shared" si="636"/>
        <v>0.00787071456899304-0.00299089161677307i</v>
      </c>
      <c r="L2218" s="57" t="str">
        <f t="shared" si="637"/>
        <v>0.00075-0.17402630679599i</v>
      </c>
      <c r="M2218" s="57" t="str">
        <f t="shared" si="638"/>
        <v>0.00075-0.0274201113649144i</v>
      </c>
      <c r="N2218" s="57">
        <f t="shared" si="639"/>
        <v>120.92257645076893</v>
      </c>
      <c r="O2218" s="57">
        <f t="shared" si="640"/>
        <v>15.748256876384554</v>
      </c>
      <c r="P2218" s="371">
        <f t="shared" si="641"/>
        <v>15.748256876384554</v>
      </c>
      <c r="Q2218" s="371">
        <f t="shared" si="642"/>
        <v>-59.077423549231064</v>
      </c>
      <c r="R2218" s="12">
        <f t="shared" si="643"/>
        <v>120.92257645076893</v>
      </c>
      <c r="S2218" s="57">
        <f t="shared" si="644"/>
        <v>3.8106054677907575</v>
      </c>
      <c r="T2218" s="12">
        <f t="shared" si="627"/>
        <v>15.748256876384554</v>
      </c>
    </row>
    <row r="2219" spans="1:20" x14ac:dyDescent="0.3">
      <c r="A2219" s="57">
        <f t="shared" si="628"/>
        <v>24033.722699770467</v>
      </c>
      <c r="B2219" s="12">
        <f t="shared" si="645"/>
        <v>3825.0857685683623</v>
      </c>
      <c r="C2219" s="57" t="str">
        <f t="shared" si="629"/>
        <v>3.1467721444839-5.24567940121787i</v>
      </c>
      <c r="D2219" s="57" t="str">
        <f t="shared" si="630"/>
        <v>3.47044964026502-2.81037108724243i</v>
      </c>
      <c r="E2219" s="57" t="str">
        <f t="shared" si="631"/>
        <v>162.759518488064+2.37772624209545i</v>
      </c>
      <c r="F2219" s="57" t="str">
        <f t="shared" si="632"/>
        <v>3.07937877030923-52.0871823948086i</v>
      </c>
      <c r="G2219" s="57" t="str">
        <f t="shared" si="633"/>
        <v>0.999934793284226-0.00807480426132085i</v>
      </c>
      <c r="H2219" s="57" t="str">
        <f t="shared" si="634"/>
        <v>620.696577346303-97.1718435051914i</v>
      </c>
      <c r="I2219" s="57" t="str">
        <f t="shared" si="635"/>
        <v>-21.3273977714744-220.918468126551i</v>
      </c>
      <c r="K2219" s="57" t="str">
        <f t="shared" si="636"/>
        <v>0.00786275887323309-0.00299899756374008i</v>
      </c>
      <c r="L2219" s="57" t="str">
        <f t="shared" si="637"/>
        <v>0.00075-0.173367510257013i</v>
      </c>
      <c r="M2219" s="57" t="str">
        <f t="shared" si="638"/>
        <v>0.00075-0.0273163093892352i</v>
      </c>
      <c r="N2219" s="57">
        <f t="shared" si="639"/>
        <v>120.95865244375187</v>
      </c>
      <c r="O2219" s="57">
        <f t="shared" si="640"/>
        <v>15.730959758863833</v>
      </c>
      <c r="P2219" s="371">
        <f t="shared" si="641"/>
        <v>15.730959758863833</v>
      </c>
      <c r="Q2219" s="371">
        <f t="shared" si="642"/>
        <v>-59.041347556248127</v>
      </c>
      <c r="R2219" s="12">
        <f t="shared" si="643"/>
        <v>120.95865244375187</v>
      </c>
      <c r="S2219" s="57">
        <f t="shared" si="644"/>
        <v>3.8250857685683624</v>
      </c>
      <c r="T2219" s="12">
        <f t="shared" si="627"/>
        <v>15.730959758863833</v>
      </c>
    </row>
    <row r="2220" spans="1:20" x14ac:dyDescent="0.3">
      <c r="A2220" s="57">
        <f t="shared" si="628"/>
        <v>24125.050846029597</v>
      </c>
      <c r="B2220" s="12">
        <f t="shared" si="645"/>
        <v>3839.6210944889222</v>
      </c>
      <c r="C2220" s="57" t="str">
        <f t="shared" si="629"/>
        <v>3.14379359765596-5.23329803085643i</v>
      </c>
      <c r="D2220" s="57" t="str">
        <f t="shared" si="630"/>
        <v>3.4704467189826-2.80000888049083i</v>
      </c>
      <c r="E2220" s="57" t="str">
        <f t="shared" si="631"/>
        <v>162.76205852903+2.38734798856347i</v>
      </c>
      <c r="F2220" s="57" t="str">
        <f t="shared" si="632"/>
        <v>3.07937724135955-51.8901890124178i</v>
      </c>
      <c r="G2220" s="57" t="str">
        <f t="shared" si="633"/>
        <v>0.999934296804223-0.00810548449303849i</v>
      </c>
      <c r="H2220" s="57" t="str">
        <f t="shared" si="634"/>
        <v>621.10502560043-97.9647962302252i</v>
      </c>
      <c r="I2220" s="57" t="str">
        <f t="shared" si="635"/>
        <v>-21.467868310003-220.250646256457i</v>
      </c>
      <c r="K2220" s="57" t="str">
        <f t="shared" si="636"/>
        <v>0.00785476006017465-0.00300710419525114i</v>
      </c>
      <c r="L2220" s="57" t="str">
        <f t="shared" si="637"/>
        <v>0.00075-0.172711207667875i</v>
      </c>
      <c r="M2220" s="57" t="str">
        <f t="shared" si="638"/>
        <v>0.00075-0.0272129003678375i</v>
      </c>
      <c r="N2220" s="57">
        <f t="shared" si="639"/>
        <v>120.99445650343189</v>
      </c>
      <c r="O2220" s="57">
        <f t="shared" si="640"/>
        <v>15.713692562004686</v>
      </c>
      <c r="P2220" s="371">
        <f t="shared" si="641"/>
        <v>15.713692562004686</v>
      </c>
      <c r="Q2220" s="371">
        <f t="shared" si="642"/>
        <v>-59.005543496568109</v>
      </c>
      <c r="R2220" s="12">
        <f t="shared" si="643"/>
        <v>120.99445650343189</v>
      </c>
      <c r="S2220" s="57">
        <f t="shared" si="644"/>
        <v>3.8396210944889222</v>
      </c>
      <c r="T2220" s="12">
        <f t="shared" ref="T2220:T2283" si="646">P2220</f>
        <v>15.713692562004686</v>
      </c>
    </row>
    <row r="2221" spans="1:20" x14ac:dyDescent="0.3">
      <c r="A2221" s="57">
        <f t="shared" ref="A2221:A2284" si="647">2*PI()*B2221</f>
        <v>24216.72603924451</v>
      </c>
      <c r="B2221" s="12">
        <f t="shared" si="645"/>
        <v>3854.2116546479801</v>
      </c>
      <c r="C2221" s="57" t="str">
        <f t="shared" ref="C2221:C2284" si="648">IMPRODUCT(D2221,E2221,$C$40,,K2221,$C$41)</f>
        <v>3.1407990767055-5.22097591698993i</v>
      </c>
      <c r="D2221" s="57" t="str">
        <f t="shared" ref="D2221:D2284" si="649">IMDIV(IMPRODUCT($C$37,$C$38,COMPLEX(1,A2221/$C$38)),IMSUM(-1*A2221*A2221/$C$39,COMPLEX(0,1*A2221)))</f>
        <v>3.47044377546126-2.7896869523375i</v>
      </c>
      <c r="E2221" s="57" t="str">
        <f t="shared" ref="E2221:E2284" si="650">IMDIV(IMPRODUCT(IMSUM(F2221,G2221),$C$29,H2221),IMSUM(1,I2221))</f>
        <v>162.764622219217+2.39701117369555i</v>
      </c>
      <c r="F2221" s="57" t="str">
        <f t="shared" ref="F2221:F2284" si="651">IMDIV(IMPRODUCT($C$14,$C$15,COMPLEX(1,A2221/$C$15)),IMSUM(-1*A2221*A2221/$C$16,COMPLEX(0,A2221)))</f>
        <v>3.07937570076932-51.6939420876279i</v>
      </c>
      <c r="G2221" s="57" t="str">
        <f t="shared" ref="G2221:G2284" si="652">IMDIV(1,COMPLEX(1,A2221*$C$9*$C$10))</f>
        <v>0.999933796544302-0.00813628126358713i</v>
      </c>
      <c r="H2221" s="57" t="str">
        <f t="shared" ref="H2221:H2284" si="653">IMDIV($C$3,IMSUM(K2221,COMPLEX(0,$C$28*A2221)))</f>
        <v>621.51410382014-98.7656411677401i</v>
      </c>
      <c r="I2221" s="57" t="str">
        <f t="shared" ref="I2221:I2284" si="654">IMPRODUCT(F2221,$C$29,H2221,$C$31)</f>
        <v>-21.6094719171067-219.585260921187i</v>
      </c>
      <c r="K2221" s="57" t="str">
        <f t="shared" ref="K2221:K2284" si="655">IF($C$26&lt;=0,IMDIV(1,IMSUM(IMDIV(1,L2221),1/$C$18)),IMDIV(1,IMSUM(IMDIV(1,L2221),1/$C$18,IMDIV(1,M2221))))</f>
        <v>0.00784671801034655-0.003015211282758i</v>
      </c>
      <c r="L2221" s="57" t="str">
        <f t="shared" ref="L2221:L2284" si="656">IMSUM($C$21/$C$22,IMDIV(1,COMPLEX(0,$C$20*$C$22*A2221)))</f>
        <v>0.00075-0.172057389587443i</v>
      </c>
      <c r="M2221" s="57" t="str">
        <f t="shared" ref="M2221:M2284" si="657">IMSUM($C$25/$C$26,IMDIV(1,COMPLEX(0,$C$24*$C$26*A2221)))</f>
        <v>0.00075-0.0271098828131475i</v>
      </c>
      <c r="N2221" s="57">
        <f t="shared" ref="N2221:N2284" si="658">ABS(R2221)</f>
        <v>121.0299873604132</v>
      </c>
      <c r="O2221" s="57">
        <f t="shared" ref="O2221:O2284" si="659">ABS(P2221)</f>
        <v>15.69645502984509</v>
      </c>
      <c r="P2221" s="371">
        <f t="shared" ref="P2221:P2284" si="660">20*LOG10(IMABS(C2221))</f>
        <v>15.69645502984509</v>
      </c>
      <c r="Q2221" s="371">
        <f t="shared" ref="Q2221:Q2284" si="661">IMARGUMENT(C2221)*180/PI()</f>
        <v>-58.970012639586805</v>
      </c>
      <c r="R2221" s="12">
        <f t="shared" ref="R2221:R2284" si="662">IF(Q2221&lt;0,Q2221+180,Q2221-180)</f>
        <v>121.0299873604132</v>
      </c>
      <c r="S2221" s="57">
        <f t="shared" ref="S2221:S2284" si="663">B2221/1000</f>
        <v>3.8542116546479801</v>
      </c>
      <c r="T2221" s="12">
        <f t="shared" si="646"/>
        <v>15.69645502984509</v>
      </c>
    </row>
    <row r="2222" spans="1:20" x14ac:dyDescent="0.3">
      <c r="A2222" s="57">
        <f t="shared" si="647"/>
        <v>24308.749598193641</v>
      </c>
      <c r="B2222" s="12">
        <f t="shared" ref="B2222:B2285" si="664">B2221*(1+B$42)</f>
        <v>3868.8576589356426</v>
      </c>
      <c r="C2222" s="57" t="str">
        <f t="shared" si="648"/>
        <v>3.13778853953469-5.20871275366333i</v>
      </c>
      <c r="D2222" s="57" t="str">
        <f t="shared" si="649"/>
        <v>3.47044080953168-2.77940515429267i</v>
      </c>
      <c r="E2222" s="57" t="str">
        <f t="shared" si="650"/>
        <v>162.767209789557+2.40671598194199i</v>
      </c>
      <c r="F2222" s="57" t="str">
        <f t="shared" si="651"/>
        <v>3.07937414844991-51.498438797359i</v>
      </c>
      <c r="G2222" s="57" t="str">
        <f t="shared" si="652"/>
        <v>0.999933292475689-0.00816719501528746i</v>
      </c>
      <c r="H2222" s="57" t="str">
        <f t="shared" si="653"/>
        <v>621.923768549567-99.5744585301314i</v>
      </c>
      <c r="I2222" s="57" t="str">
        <f t="shared" si="654"/>
        <v>-21.7522162469643-218.922290444802i</v>
      </c>
      <c r="K2222" s="57" t="str">
        <f t="shared" si="655"/>
        <v>0.00783863260548414-0.00302331859583467i</v>
      </c>
      <c r="L2222" s="57" t="str">
        <f t="shared" si="656"/>
        <v>0.00075-0.171406046610324i</v>
      </c>
      <c r="M2222" s="57" t="str">
        <f t="shared" si="657"/>
        <v>0.00075-0.0270072552432233i</v>
      </c>
      <c r="N2222" s="57">
        <f t="shared" si="658"/>
        <v>121.06524375771812</v>
      </c>
      <c r="O2222" s="57">
        <f t="shared" si="659"/>
        <v>15.6792469046704</v>
      </c>
      <c r="P2222" s="371">
        <f t="shared" si="660"/>
        <v>15.6792469046704</v>
      </c>
      <c r="Q2222" s="371">
        <f t="shared" si="661"/>
        <v>-58.934756242281885</v>
      </c>
      <c r="R2222" s="12">
        <f t="shared" si="662"/>
        <v>121.06524375771812</v>
      </c>
      <c r="S2222" s="57">
        <f t="shared" si="663"/>
        <v>3.8688576589356427</v>
      </c>
      <c r="T2222" s="12">
        <f t="shared" si="646"/>
        <v>15.6792469046704</v>
      </c>
    </row>
    <row r="2223" spans="1:20" x14ac:dyDescent="0.3">
      <c r="A2223" s="57">
        <f t="shared" si="647"/>
        <v>24401.122846666778</v>
      </c>
      <c r="B2223" s="12">
        <f t="shared" si="664"/>
        <v>3883.5593180395981</v>
      </c>
      <c r="C2223" s="57" t="str">
        <f t="shared" si="648"/>
        <v>3.1347619445181-5.19650823509236i</v>
      </c>
      <c r="D2223" s="57" t="str">
        <f t="shared" si="649"/>
        <v>3.47043782102332-2.76916333844378i</v>
      </c>
      <c r="E2223" s="57" t="str">
        <f t="shared" si="650"/>
        <v>162.769821473237+2.41646259835126i</v>
      </c>
      <c r="F2223" s="57" t="str">
        <f t="shared" si="651"/>
        <v>3.07937258431203-51.3036763292283i</v>
      </c>
      <c r="G2223" s="57" t="str">
        <f t="shared" si="652"/>
        <v>0.999932784569388-0.00819822619213491i</v>
      </c>
      <c r="H2223" s="57" t="str">
        <f t="shared" si="653"/>
        <v>622.333975076307-100.391329119734i</v>
      </c>
      <c r="I2223" s="57" t="str">
        <f t="shared" si="654"/>
        <v>-21.8961089459395-218.261712989206i</v>
      </c>
      <c r="K2223" s="57" t="str">
        <f t="shared" si="655"/>
        <v>0.00783050372855218-0.00303142590217862i</v>
      </c>
      <c r="L2223" s="57" t="str">
        <f t="shared" si="656"/>
        <v>0.00075-0.17075716936673i</v>
      </c>
      <c r="M2223" s="57" t="str">
        <f t="shared" si="657"/>
        <v>0.00075-0.0269050161817327i</v>
      </c>
      <c r="N2223" s="57">
        <f t="shared" si="658"/>
        <v>121.10022445091167</v>
      </c>
      <c r="O2223" s="57">
        <f t="shared" si="659"/>
        <v>15.662067927029366</v>
      </c>
      <c r="P2223" s="371">
        <f t="shared" si="660"/>
        <v>15.662067927029366</v>
      </c>
      <c r="Q2223" s="371">
        <f t="shared" si="661"/>
        <v>-58.899775549088332</v>
      </c>
      <c r="R2223" s="12">
        <f t="shared" si="662"/>
        <v>121.10022445091167</v>
      </c>
      <c r="S2223" s="57">
        <f t="shared" si="663"/>
        <v>3.8835593180395982</v>
      </c>
      <c r="T2223" s="12">
        <f t="shared" si="646"/>
        <v>15.662067927029366</v>
      </c>
    </row>
    <row r="2224" spans="1:20" x14ac:dyDescent="0.3">
      <c r="A2224" s="57">
        <f t="shared" si="647"/>
        <v>24493.847113484109</v>
      </c>
      <c r="B2224" s="12">
        <f t="shared" si="664"/>
        <v>3898.3168434481486</v>
      </c>
      <c r="C2224" s="57" t="str">
        <f t="shared" si="648"/>
        <v>3.13171925051154-5.18436205566156i</v>
      </c>
      <c r="D2224" s="57" t="str">
        <f t="shared" si="649"/>
        <v>3.47043480976437-2.75896135745339i</v>
      </c>
      <c r="E2224" s="57" t="str">
        <f t="shared" si="650"/>
        <v>162.772457505725+2.42625120856642i</v>
      </c>
      <c r="F2224" s="57" t="str">
        <f t="shared" si="651"/>
        <v>3.07937100826574-51.1096518815103i</v>
      </c>
      <c r="G2224" s="57" t="str">
        <f t="shared" si="652"/>
        <v>0.999932272796188-0.00822937523980606i</v>
      </c>
      <c r="H2224" s="57" t="str">
        <f t="shared" si="653"/>
        <v>622.744677405569-101.216334323624i</v>
      </c>
      <c r="I2224" s="57" t="str">
        <f t="shared" si="654"/>
        <v>-22.0411576502176-217.603506551037i</v>
      </c>
      <c r="K2224" s="57" t="str">
        <f t="shared" si="655"/>
        <v>0.00782233126376838-0.00303953296761226i</v>
      </c>
      <c r="L2224" s="57" t="str">
        <f t="shared" si="656"/>
        <v>0.00075-0.170110748522345i</v>
      </c>
      <c r="M2224" s="57" t="str">
        <f t="shared" si="657"/>
        <v>0.00075-0.0268031641579325i</v>
      </c>
      <c r="N2224" s="57">
        <f t="shared" si="658"/>
        <v>121.13492820822466</v>
      </c>
      <c r="O2224" s="57">
        <f t="shared" si="659"/>
        <v>15.644917835751698</v>
      </c>
      <c r="P2224" s="371">
        <f t="shared" si="660"/>
        <v>15.644917835751698</v>
      </c>
      <c r="Q2224" s="371">
        <f t="shared" si="661"/>
        <v>-58.865071791775343</v>
      </c>
      <c r="R2224" s="12">
        <f t="shared" si="662"/>
        <v>121.13492820822466</v>
      </c>
      <c r="S2224" s="57">
        <f t="shared" si="663"/>
        <v>3.8983168434481485</v>
      </c>
      <c r="T2224" s="12">
        <f t="shared" si="646"/>
        <v>15.644917835751698</v>
      </c>
    </row>
    <row r="2225" spans="1:20" x14ac:dyDescent="0.3">
      <c r="A2225" s="57">
        <f t="shared" si="647"/>
        <v>24586.923732515352</v>
      </c>
      <c r="B2225" s="12">
        <f t="shared" si="664"/>
        <v>3913.1304474532517</v>
      </c>
      <c r="C2225" s="57" t="str">
        <f t="shared" si="648"/>
        <v>3.12866041686058-5.17227390992216i</v>
      </c>
      <c r="D2225" s="57" t="str">
        <f t="shared" si="649"/>
        <v>3.47043177558163-2.748799064557i</v>
      </c>
      <c r="E2225" s="57" t="str">
        <f t="shared" si="650"/>
        <v>162.775118124791+2.43608199882117i</v>
      </c>
      <c r="F2225" s="57" t="str">
        <f t="shared" si="651"/>
        <v>3.07936942022036-50.9163626630957i</v>
      </c>
      <c r="G2225" s="57" t="str">
        <f t="shared" si="652"/>
        <v>0.999931757126652-0.00826064260566487i</v>
      </c>
      <c r="H2225" s="57" t="str">
        <f t="shared" si="653"/>
        <v>623.155828233942-102.049556107947i</v>
      </c>
      <c r="I2225" s="57" t="str">
        <f t="shared" si="654"/>
        <v>-22.1873699833467-216.94764895853i</v>
      </c>
      <c r="K2225" s="57" t="str">
        <f t="shared" si="655"/>
        <v>0.00781411509662704-0.00304763955608493i</v>
      </c>
      <c r="L2225" s="57" t="str">
        <f t="shared" si="656"/>
        <v>0.00075-0.169466774778188i</v>
      </c>
      <c r="M2225" s="57" t="str">
        <f t="shared" si="657"/>
        <v>0.00075-0.0267016977066473i</v>
      </c>
      <c r="N2225" s="57">
        <f t="shared" si="658"/>
        <v>121.16935381067398</v>
      </c>
      <c r="O2225" s="57">
        <f t="shared" si="659"/>
        <v>15.627796367965274</v>
      </c>
      <c r="P2225" s="371">
        <f t="shared" si="660"/>
        <v>15.627796367965274</v>
      </c>
      <c r="Q2225" s="371">
        <f t="shared" si="661"/>
        <v>-58.830646189326018</v>
      </c>
      <c r="R2225" s="12">
        <f t="shared" si="662"/>
        <v>121.16935381067398</v>
      </c>
      <c r="S2225" s="57">
        <f t="shared" si="663"/>
        <v>3.9131304474532516</v>
      </c>
      <c r="T2225" s="12">
        <f t="shared" si="646"/>
        <v>15.627796367965274</v>
      </c>
    </row>
    <row r="2226" spans="1:20" x14ac:dyDescent="0.3">
      <c r="A2226" s="57">
        <f t="shared" si="647"/>
        <v>24680.354042698909</v>
      </c>
      <c r="B2226" s="12">
        <f t="shared" si="664"/>
        <v>3928.0003431535742</v>
      </c>
      <c r="C2226" s="57" t="str">
        <f t="shared" si="648"/>
        <v>3.12558540340934-5.1602434925901i</v>
      </c>
      <c r="D2226" s="57" t="str">
        <f t="shared" si="649"/>
        <v>3.47042871830066-2.73867631356102i</v>
      </c>
      <c r="E2226" s="57" t="str">
        <f t="shared" si="650"/>
        <v>162.777803570524+2.44595515593577i</v>
      </c>
      <c r="F2226" s="57" t="str">
        <f t="shared" si="651"/>
        <v>3.07936782008457-50.7238058934523i</v>
      </c>
      <c r="G2226" s="57" t="str">
        <f t="shared" si="652"/>
        <v>0.999931237531118-0.00829202873876901i</v>
      </c>
      <c r="H2226" s="57" t="str">
        <f t="shared" si="653"/>
        <v>623.567378922771-102.891077011817i</v>
      </c>
      <c r="I2226" s="57" t="str">
        <f t="shared" si="654"/>
        <v>-22.3347535537064-216.294117868378i</v>
      </c>
      <c r="K2226" s="57" t="str">
        <f t="shared" si="655"/>
        <v>0.00780585511392259-0.00305574542967497i</v>
      </c>
      <c r="L2226" s="57" t="str">
        <f t="shared" si="656"/>
        <v>0.00075-0.16882523887048i</v>
      </c>
      <c r="M2226" s="57" t="str">
        <f t="shared" si="657"/>
        <v>0.00075-0.0266006153682479i</v>
      </c>
      <c r="N2226" s="57">
        <f t="shared" si="658"/>
        <v>121.20350005218361</v>
      </c>
      <c r="O2226" s="57">
        <f t="shared" si="659"/>
        <v>15.61070325911372</v>
      </c>
      <c r="P2226" s="371">
        <f t="shared" si="660"/>
        <v>15.61070325911372</v>
      </c>
      <c r="Q2226" s="371">
        <f t="shared" si="661"/>
        <v>-58.796499947816386</v>
      </c>
      <c r="R2226" s="12">
        <f t="shared" si="662"/>
        <v>121.20350005218361</v>
      </c>
      <c r="S2226" s="57">
        <f t="shared" si="663"/>
        <v>3.9280003431535744</v>
      </c>
      <c r="T2226" s="12">
        <f t="shared" si="646"/>
        <v>15.61070325911372</v>
      </c>
    </row>
    <row r="2227" spans="1:20" x14ac:dyDescent="0.3">
      <c r="A2227" s="57">
        <f t="shared" si="647"/>
        <v>24774.139388061169</v>
      </c>
      <c r="B2227" s="12">
        <f t="shared" si="664"/>
        <v>3942.926744457558</v>
      </c>
      <c r="C2227" s="57" t="str">
        <f t="shared" si="648"/>
        <v>3.12249417050929-5.14827049854403i</v>
      </c>
      <c r="D2227" s="57" t="str">
        <f t="shared" si="649"/>
        <v>3.47042563774567-2.72859295884056i</v>
      </c>
      <c r="E2227" s="57" t="str">
        <f t="shared" si="650"/>
        <v>162.780514085354+2.45587086731235i</v>
      </c>
      <c r="F2227" s="57" t="str">
        <f t="shared" si="651"/>
        <v>3.07936620776632-50.5319788025837i</v>
      </c>
      <c r="G2227" s="57" t="str">
        <f t="shared" si="652"/>
        <v>0.999930713979702-0.00832353408987632i</v>
      </c>
      <c r="H2227" s="57" t="str">
        <f t="shared" si="653"/>
        <v>623.979279471102-103.740980140722i</v>
      </c>
      <c r="I2227" s="57" t="str">
        <f t="shared" si="654"/>
        <v>-22.4833159518821-215.642890762553i</v>
      </c>
      <c r="K2227" s="57" t="str">
        <f t="shared" si="655"/>
        <v>0.00779755120377351-0.0030638503485921i</v>
      </c>
      <c r="L2227" s="57" t="str">
        <f t="shared" si="656"/>
        <v>0.00075-0.168186131570512i</v>
      </c>
      <c r="M2227" s="57" t="str">
        <f t="shared" si="657"/>
        <v>0.00075-0.0264999156886311i</v>
      </c>
      <c r="N2227" s="57">
        <f t="shared" si="658"/>
        <v>121.23736573970484</v>
      </c>
      <c r="O2227" s="57">
        <f t="shared" si="659"/>
        <v>15.593638242974057</v>
      </c>
      <c r="P2227" s="371">
        <f t="shared" si="660"/>
        <v>15.593638242974057</v>
      </c>
      <c r="Q2227" s="371">
        <f t="shared" si="661"/>
        <v>-58.762634260295151</v>
      </c>
      <c r="R2227" s="12">
        <f t="shared" si="662"/>
        <v>121.23736573970484</v>
      </c>
      <c r="S2227" s="57">
        <f t="shared" si="663"/>
        <v>3.9429267444575582</v>
      </c>
      <c r="T2227" s="12">
        <f t="shared" si="646"/>
        <v>15.593638242974057</v>
      </c>
    </row>
    <row r="2228" spans="1:20" x14ac:dyDescent="0.3">
      <c r="A2228" s="57">
        <f t="shared" si="647"/>
        <v>24868.281117735802</v>
      </c>
      <c r="B2228" s="12">
        <f t="shared" si="664"/>
        <v>3957.909866086497</v>
      </c>
      <c r="C2228" s="57" t="str">
        <f t="shared" si="648"/>
        <v>3.11938667902795-5.13635462282381i</v>
      </c>
      <c r="D2228" s="57" t="str">
        <f t="shared" si="649"/>
        <v>3.47042253373951-2.71854885533746i</v>
      </c>
      <c r="E2228" s="57" t="str">
        <f t="shared" si="650"/>
        <v>162.783249914076+2.46582932093148i</v>
      </c>
      <c r="F2228" s="57" t="str">
        <f t="shared" si="651"/>
        <v>3.07936458317288-50.3408786309907i</v>
      </c>
      <c r="G2228" s="57" t="str">
        <f t="shared" si="652"/>
        <v>0.999930186442289-0.0083551591114511i</v>
      </c>
      <c r="H2228" s="57" t="str">
        <f t="shared" si="653"/>
        <v>624.391478488252-104.599349159443i</v>
      </c>
      <c r="I2228" s="57" t="str">
        <f t="shared" si="654"/>
        <v>-22.6330647479536-214.993944945123i</v>
      </c>
      <c r="K2228" s="57" t="str">
        <f t="shared" si="655"/>
        <v>0.00778920325564614-0.00307195407118011i</v>
      </c>
      <c r="L2228" s="57" t="str">
        <f t="shared" si="656"/>
        <v>0.00075-0.167549443684511i</v>
      </c>
      <c r="M2228" s="57" t="str">
        <f t="shared" si="657"/>
        <v>0.00075-0.0263995972191982i</v>
      </c>
      <c r="N2228" s="57">
        <f t="shared" si="658"/>
        <v>121.27094969333243</v>
      </c>
      <c r="O2228" s="57">
        <f t="shared" si="659"/>
        <v>15.57660105167486</v>
      </c>
      <c r="P2228" s="371">
        <f t="shared" si="660"/>
        <v>15.57660105167486</v>
      </c>
      <c r="Q2228" s="371">
        <f t="shared" si="661"/>
        <v>-58.729050306667567</v>
      </c>
      <c r="R2228" s="12">
        <f t="shared" si="662"/>
        <v>121.27094969333243</v>
      </c>
      <c r="S2228" s="57">
        <f t="shared" si="663"/>
        <v>3.9579098660864971</v>
      </c>
      <c r="T2228" s="12">
        <f t="shared" si="646"/>
        <v>15.57660105167486</v>
      </c>
    </row>
    <row r="2229" spans="1:20" x14ac:dyDescent="0.3">
      <c r="A2229" s="57">
        <f t="shared" si="647"/>
        <v>24962.780585983197</v>
      </c>
      <c r="B2229" s="12">
        <f t="shared" si="664"/>
        <v>3972.9499235776257</v>
      </c>
      <c r="C2229" s="57" t="str">
        <f t="shared" si="648"/>
        <v>3.11626289035773-5.12449556062852i</v>
      </c>
      <c r="D2229" s="57" t="str">
        <f t="shared" si="649"/>
        <v>3.4704194061037-2.70854385855808i</v>
      </c>
      <c r="E2229" s="57" t="str">
        <f t="shared" si="650"/>
        <v>162.786011303864+2.47583070534678i</v>
      </c>
      <c r="F2229" s="57" t="str">
        <f t="shared" si="651"/>
        <v>3.0793629462108-50.1505026296307i</v>
      </c>
      <c r="G2229" s="57" t="str">
        <f t="shared" si="652"/>
        <v>0.999929654888538-0.00838690425767056i</v>
      </c>
      <c r="H2229" s="57" t="str">
        <f t="shared" si="653"/>
        <v>624.803923165957-105.466268284465i</v>
      </c>
      <c r="I2229" s="57" t="str">
        <f t="shared" si="654"/>
        <v>-22.7840074886913-214.347257539048i</v>
      </c>
      <c r="K2229" s="57" t="str">
        <f t="shared" si="655"/>
        <v>0.00778081116037866-0.00308005635391979i</v>
      </c>
      <c r="L2229" s="57" t="str">
        <f t="shared" si="656"/>
        <v>0.00075-0.166915166053508i</v>
      </c>
      <c r="M2229" s="57" t="str">
        <f t="shared" si="657"/>
        <v>0.00075-0.0262996585168342i</v>
      </c>
      <c r="N2229" s="57">
        <f t="shared" si="658"/>
        <v>121.30425074642338</v>
      </c>
      <c r="O2229" s="57">
        <f t="shared" si="659"/>
        <v>15.559591415714014</v>
      </c>
      <c r="P2229" s="371">
        <f t="shared" si="660"/>
        <v>15.559591415714014</v>
      </c>
      <c r="Q2229" s="371">
        <f t="shared" si="661"/>
        <v>-58.695749253576629</v>
      </c>
      <c r="R2229" s="12">
        <f t="shared" si="662"/>
        <v>121.30425074642338</v>
      </c>
      <c r="S2229" s="57">
        <f t="shared" si="663"/>
        <v>3.9729499235776258</v>
      </c>
      <c r="T2229" s="12">
        <f t="shared" si="646"/>
        <v>15.559591415714014</v>
      </c>
    </row>
    <row r="2230" spans="1:20" x14ac:dyDescent="0.3">
      <c r="A2230" s="57">
        <f t="shared" si="647"/>
        <v>25057.639152209933</v>
      </c>
      <c r="B2230" s="12">
        <f t="shared" si="664"/>
        <v>3988.0471332872207</v>
      </c>
      <c r="C2230" s="57" t="str">
        <f t="shared" si="648"/>
        <v>3.11312276642489-5.11269300731531i</v>
      </c>
      <c r="D2230" s="57" t="str">
        <f t="shared" si="649"/>
        <v>3.47041625465839-2.69857782457132i</v>
      </c>
      <c r="E2230" s="57" t="str">
        <f t="shared" si="650"/>
        <v>162.788798504298+2.48587520968082i</v>
      </c>
      <c r="F2230" s="57" t="str">
        <f t="shared" si="651"/>
        <v>3.07936129678594-49.9608480598787i</v>
      </c>
      <c r="G2230" s="57" t="str">
        <f t="shared" si="652"/>
        <v>0.999929119287874-0.00841876998443128i</v>
      </c>
      <c r="H2230" s="57" t="str">
        <f t="shared" si="653"/>
        <v>625.216559250108-106.341822275842i</v>
      </c>
      <c r="I2230" s="57" t="str">
        <f t="shared" si="654"/>
        <v>-22.9361516946538-213.702805482951i</v>
      </c>
      <c r="K2230" s="57" t="str">
        <f t="shared" si="655"/>
        <v>0.00777237481020544-0.00308815695143227i</v>
      </c>
      <c r="L2230" s="57" t="str">
        <f t="shared" si="656"/>
        <v>0.00075-0.166283289553206i</v>
      </c>
      <c r="M2230" s="57" t="str">
        <f t="shared" si="657"/>
        <v>0.00075-0.0262000981438874i</v>
      </c>
      <c r="N2230" s="57">
        <f t="shared" si="658"/>
        <v>121.33726774571156</v>
      </c>
      <c r="O2230" s="57">
        <f t="shared" si="659"/>
        <v>15.54260906397757</v>
      </c>
      <c r="P2230" s="371">
        <f t="shared" si="660"/>
        <v>15.54260906397757</v>
      </c>
      <c r="Q2230" s="371">
        <f t="shared" si="661"/>
        <v>-58.662732254288443</v>
      </c>
      <c r="R2230" s="12">
        <f t="shared" si="662"/>
        <v>121.33726774571156</v>
      </c>
      <c r="S2230" s="57">
        <f t="shared" si="663"/>
        <v>3.9880471332872207</v>
      </c>
      <c r="T2230" s="12">
        <f t="shared" si="646"/>
        <v>15.54260906397757</v>
      </c>
    </row>
    <row r="2231" spans="1:20" x14ac:dyDescent="0.3">
      <c r="A2231" s="57">
        <f t="shared" si="647"/>
        <v>25152.858180988333</v>
      </c>
      <c r="B2231" s="12">
        <f t="shared" si="664"/>
        <v>4003.2017123937121</v>
      </c>
      <c r="C2231" s="57" t="str">
        <f t="shared" si="648"/>
        <v>3.10996626969845-5.10094665839774i</v>
      </c>
      <c r="D2231" s="57" t="str">
        <f t="shared" si="649"/>
        <v>3.47041307922238-2.68865061000646i</v>
      </c>
      <c r="E2231" s="57" t="str">
        <f t="shared" si="650"/>
        <v>162.791611767384+2.49596302362035i</v>
      </c>
      <c r="F2231" s="57" t="str">
        <f t="shared" si="651"/>
        <v>3.07935963480341-49.7719121934876i</v>
      </c>
      <c r="G2231" s="57" t="str">
        <f t="shared" si="652"/>
        <v>0.999928579609491-0.00845075674935564i</v>
      </c>
      <c r="H2231" s="57" t="str">
        <f t="shared" si="653"/>
        <v>625.6293310121-107.226096428549i</v>
      </c>
      <c r="I2231" s="57" t="str">
        <f t="shared" si="654"/>
        <v>-23.0895048571996-213.060565527884i</v>
      </c>
      <c r="K2231" s="57" t="str">
        <f t="shared" si="655"/>
        <v>0.00776389409878101-0.00309625561648237i</v>
      </c>
      <c r="L2231" s="57" t="str">
        <f t="shared" si="656"/>
        <v>0.00075-0.165653805093849i</v>
      </c>
      <c r="M2231" s="57" t="str">
        <f t="shared" si="657"/>
        <v>0.00075-0.0261009146681485i</v>
      </c>
      <c r="N2231" s="57">
        <f t="shared" si="658"/>
        <v>121.36999955142383</v>
      </c>
      <c r="O2231" s="57">
        <f t="shared" si="659"/>
        <v>15.525653723757987</v>
      </c>
      <c r="P2231" s="371">
        <f t="shared" si="660"/>
        <v>15.525653723757987</v>
      </c>
      <c r="Q2231" s="371">
        <f t="shared" si="661"/>
        <v>-58.630000448576169</v>
      </c>
      <c r="R2231" s="12">
        <f t="shared" si="662"/>
        <v>121.36999955142383</v>
      </c>
      <c r="S2231" s="57">
        <f t="shared" si="663"/>
        <v>4.0032017123937118</v>
      </c>
      <c r="T2231" s="12">
        <f t="shared" si="646"/>
        <v>15.525653723757987</v>
      </c>
    </row>
    <row r="2232" spans="1:20" x14ac:dyDescent="0.3">
      <c r="A2232" s="57">
        <f t="shared" si="647"/>
        <v>25248.43904207609</v>
      </c>
      <c r="B2232" s="12">
        <f t="shared" si="664"/>
        <v>4018.4138789008084</v>
      </c>
      <c r="C2232" s="57" t="str">
        <f t="shared" si="648"/>
        <v>3.10679336319901-5.08925620954483i</v>
      </c>
      <c r="D2232" s="57" t="str">
        <f t="shared" si="649"/>
        <v>3.47040987961306-2.67876207205117i</v>
      </c>
      <c r="E2232" s="57" t="str">
        <f t="shared" si="650"/>
        <v>162.794451347575+2.50609433741116i</v>
      </c>
      <c r="F2232" s="57" t="str">
        <f t="shared" si="651"/>
        <v>3.07935796016763-49.5836923125491i</v>
      </c>
      <c r="G2232" s="57" t="str">
        <f t="shared" si="652"/>
        <v>0.999928035822349-0.00848286501179828i</v>
      </c>
      <c r="H2232" s="57" t="str">
        <f t="shared" si="653"/>
        <v>626.042181219759-108.119176563221i</v>
      </c>
      <c r="I2232" s="57" t="str">
        <f t="shared" si="654"/>
        <v>-23.2440744353837-212.420514234075i</v>
      </c>
      <c r="K2232" s="57" t="str">
        <f t="shared" si="655"/>
        <v>0.00775536892120469-0.00310435209998276i</v>
      </c>
      <c r="L2232" s="57" t="str">
        <f t="shared" si="656"/>
        <v>0.00075-0.165026703620093i</v>
      </c>
      <c r="M2232" s="57" t="str">
        <f t="shared" si="657"/>
        <v>0.00075-0.0260021066628297i</v>
      </c>
      <c r="N2232" s="57">
        <f t="shared" si="658"/>
        <v>121.40244503739078</v>
      </c>
      <c r="O2232" s="57">
        <f t="shared" si="659"/>
        <v>15.508725120773194</v>
      </c>
      <c r="P2232" s="371">
        <f t="shared" si="660"/>
        <v>15.508725120773194</v>
      </c>
      <c r="Q2232" s="371">
        <f t="shared" si="661"/>
        <v>-58.597554962609216</v>
      </c>
      <c r="R2232" s="12">
        <f t="shared" si="662"/>
        <v>121.40244503739078</v>
      </c>
      <c r="S2232" s="57">
        <f t="shared" si="663"/>
        <v>4.0184138789008088</v>
      </c>
      <c r="T2232" s="12">
        <f t="shared" si="646"/>
        <v>15.508725120773194</v>
      </c>
    </row>
    <row r="2233" spans="1:20" x14ac:dyDescent="0.3">
      <c r="A2233" s="57">
        <f t="shared" si="647"/>
        <v>25344.383110435978</v>
      </c>
      <c r="B2233" s="12">
        <f t="shared" si="664"/>
        <v>4033.6838516406315</v>
      </c>
      <c r="C2233" s="57" t="str">
        <f t="shared" si="648"/>
        <v>3.10360401050787-5.07762135657948i</v>
      </c>
      <c r="D2233" s="57" t="str">
        <f t="shared" si="649"/>
        <v>3.4704066556465-2.66891206844944i</v>
      </c>
      <c r="E2233" s="57" t="str">
        <f t="shared" si="650"/>
        <v>162.797317501789+2.51626934185352i</v>
      </c>
      <c r="F2233" s="57" t="str">
        <f t="shared" si="651"/>
        <v>3.07935627278227-49.3961857094546i</v>
      </c>
      <c r="G2233" s="57" t="str">
        <f t="shared" si="652"/>
        <v>0.99992748789517-0.00851509523285267i</v>
      </c>
      <c r="H2233" s="57" t="str">
        <f t="shared" si="653"/>
        <v>626.455051107873-109.021149016377i</v>
      </c>
      <c r="I2233" s="57" t="str">
        <f t="shared" si="654"/>
        <v>-23.3998678527774-211.782627967665i</v>
      </c>
      <c r="K2233" s="57" t="str">
        <f t="shared" si="655"/>
        <v>0.00774679917404476-0.00311244615099769i</v>
      </c>
      <c r="L2233" s="57" t="str">
        <f t="shared" si="656"/>
        <v>0.00075-0.164401976110871i</v>
      </c>
      <c r="M2233" s="57" t="str">
        <f t="shared" si="657"/>
        <v>0.00075-0.0259036727065448i</v>
      </c>
      <c r="N2233" s="57">
        <f t="shared" si="658"/>
        <v>121.43460309116227</v>
      </c>
      <c r="O2233" s="57">
        <f t="shared" si="659"/>
        <v>15.491822979185123</v>
      </c>
      <c r="P2233" s="371">
        <f t="shared" si="660"/>
        <v>15.491822979185123</v>
      </c>
      <c r="Q2233" s="371">
        <f t="shared" si="661"/>
        <v>-58.56539690883772</v>
      </c>
      <c r="R2233" s="12">
        <f t="shared" si="662"/>
        <v>121.43460309116227</v>
      </c>
      <c r="S2233" s="57">
        <f t="shared" si="663"/>
        <v>4.0336838516406317</v>
      </c>
      <c r="T2233" s="12">
        <f t="shared" si="646"/>
        <v>15.491822979185123</v>
      </c>
    </row>
    <row r="2234" spans="1:20" x14ac:dyDescent="0.3">
      <c r="A2234" s="57">
        <f t="shared" si="647"/>
        <v>25440.691766255633</v>
      </c>
      <c r="B2234" s="12">
        <f t="shared" si="664"/>
        <v>4049.011850276866</v>
      </c>
      <c r="C2234" s="57" t="str">
        <f t="shared" si="648"/>
        <v>3.10039817577594-5.06604179547789i</v>
      </c>
      <c r="D2234" s="57" t="str">
        <f t="shared" si="649"/>
        <v>3.4704034071373-2.6591004574995i</v>
      </c>
      <c r="E2234" s="57" t="str">
        <f t="shared" si="650"/>
        <v>162.800210489438+2.52648822829648i</v>
      </c>
      <c r="F2234" s="57" t="str">
        <f t="shared" si="651"/>
        <v>3.0793545725503-49.2093896868564i</v>
      </c>
      <c r="G2234" s="57" t="str">
        <f t="shared" si="652"/>
        <v>0.99992693579644-0.00854744787535757i</v>
      </c>
      <c r="H2234" s="57" t="str">
        <f t="shared" si="653"/>
        <v>626.867880348309-109.93210062997i</v>
      </c>
      <c r="I2234" s="57" t="str">
        <f t="shared" si="654"/>
        <v>-23.5568924941589-211.146882897426i</v>
      </c>
      <c r="K2234" s="57" t="str">
        <f t="shared" si="655"/>
        <v>0.00773818475536323-0.00312053751674769i</v>
      </c>
      <c r="L2234" s="57" t="str">
        <f t="shared" si="656"/>
        <v>0.00075-0.16377961357927i</v>
      </c>
      <c r="M2234" s="57" t="str">
        <f t="shared" si="657"/>
        <v>0.00075-0.0258056113832883i</v>
      </c>
      <c r="N2234" s="57">
        <f t="shared" si="658"/>
        <v>121.46647261411547</v>
      </c>
      <c r="O2234" s="57">
        <f t="shared" si="659"/>
        <v>15.474947021619334</v>
      </c>
      <c r="P2234" s="371">
        <f t="shared" si="660"/>
        <v>15.474947021619334</v>
      </c>
      <c r="Q2234" s="371">
        <f t="shared" si="661"/>
        <v>-58.533527385884518</v>
      </c>
      <c r="R2234" s="12">
        <f t="shared" si="662"/>
        <v>121.46647261411547</v>
      </c>
      <c r="S2234" s="57">
        <f t="shared" si="663"/>
        <v>4.0490118502768659</v>
      </c>
      <c r="T2234" s="12">
        <f t="shared" si="646"/>
        <v>15.474947021619334</v>
      </c>
    </row>
    <row r="2235" spans="1:20" x14ac:dyDescent="0.3">
      <c r="A2235" s="57">
        <f t="shared" si="647"/>
        <v>25537.366394967408</v>
      </c>
      <c r="B2235" s="12">
        <f t="shared" si="664"/>
        <v>4064.3980953079181</v>
      </c>
      <c r="C2235" s="57" t="str">
        <f t="shared" si="648"/>
        <v>3.09717582373274-5.05451722236838i</v>
      </c>
      <c r="D2235" s="57" t="str">
        <f t="shared" si="649"/>
        <v>3.47040013389866-2.6493270980518i</v>
      </c>
      <c r="E2235" s="57" t="str">
        <f t="shared" si="650"/>
        <v>162.803130572441+2.53675118863309i</v>
      </c>
      <c r="F2235" s="57" t="str">
        <f t="shared" si="651"/>
        <v>3.07935285937391-49.0233015576282i</v>
      </c>
      <c r="G2235" s="57" t="str">
        <f t="shared" si="652"/>
        <v>0.999926379494404-0.00857992340390366i</v>
      </c>
      <c r="H2235" s="57" t="str">
        <f t="shared" si="653"/>
        <v>627.280607019745-110.852118740354i</v>
      </c>
      <c r="I2235" s="57" t="str">
        <f t="shared" si="654"/>
        <v>-23.715155702113-210.513254991478i</v>
      </c>
      <c r="K2235" s="57" t="str">
        <f t="shared" si="655"/>
        <v>0.00772952556474042-0.00312862594261435i</v>
      </c>
      <c r="L2235" s="57" t="str">
        <f t="shared" si="656"/>
        <v>0.00075-0.163159607072395i</v>
      </c>
      <c r="M2235" s="57" t="str">
        <f t="shared" si="657"/>
        <v>0.00075-0.0257079212824151i</v>
      </c>
      <c r="N2235" s="57">
        <f t="shared" si="658"/>
        <v>121.49805252156558</v>
      </c>
      <c r="O2235" s="57">
        <f t="shared" si="659"/>
        <v>15.458096969183966</v>
      </c>
      <c r="P2235" s="371">
        <f t="shared" si="660"/>
        <v>15.458096969183966</v>
      </c>
      <c r="Q2235" s="371">
        <f t="shared" si="661"/>
        <v>-58.501947478434417</v>
      </c>
      <c r="R2235" s="12">
        <f t="shared" si="662"/>
        <v>121.49805252156558</v>
      </c>
      <c r="S2235" s="57">
        <f t="shared" si="663"/>
        <v>4.0643980953079177</v>
      </c>
      <c r="T2235" s="12">
        <f t="shared" si="646"/>
        <v>15.458096969183966</v>
      </c>
    </row>
    <row r="2236" spans="1:20" x14ac:dyDescent="0.3">
      <c r="A2236" s="57">
        <f t="shared" si="647"/>
        <v>25634.408387268282</v>
      </c>
      <c r="B2236" s="12">
        <f t="shared" si="664"/>
        <v>4079.8428080700883</v>
      </c>
      <c r="C2236" s="57" t="str">
        <f t="shared" si="648"/>
        <v>3.09393691969563-5.04304733353078i</v>
      </c>
      <c r="D2236" s="57" t="str">
        <f t="shared" si="649"/>
        <v>3.4703968357424-2.63959184950698i</v>
      </c>
      <c r="E2236" s="57" t="str">
        <f t="shared" si="650"/>
        <v>162.806078015253+2.54705841529463i</v>
      </c>
      <c r="F2236" s="57" t="str">
        <f t="shared" si="651"/>
        <v>3.07935113315457-48.8379186448273i</v>
      </c>
      <c r="G2236" s="57" t="str">
        <f t="shared" si="652"/>
        <v>0.999925818957066-0.00861252228484002i</v>
      </c>
      <c r="H2236" s="57" t="str">
        <f t="shared" si="653"/>
        <v>627.693167576977-111.781291166612i</v>
      </c>
      <c r="I2236" s="57" t="str">
        <f t="shared" si="654"/>
        <v>-23.8746647735228-209.881720013992i</v>
      </c>
      <c r="K2236" s="57" t="str">
        <f t="shared" si="655"/>
        <v>0.00772082150329968-0.00313671117214515i</v>
      </c>
      <c r="L2236" s="57" t="str">
        <f t="shared" si="656"/>
        <v>0.00075-0.162541947671244i</v>
      </c>
      <c r="M2236" s="57" t="str">
        <f t="shared" si="657"/>
        <v>0.00075-0.0256106009986205i</v>
      </c>
      <c r="N2236" s="57">
        <f t="shared" si="658"/>
        <v>121.52934174287492</v>
      </c>
      <c r="O2236" s="57">
        <f t="shared" si="659"/>
        <v>15.441272541489607</v>
      </c>
      <c r="P2236" s="371">
        <f t="shared" si="660"/>
        <v>15.441272541489607</v>
      </c>
      <c r="Q2236" s="371">
        <f t="shared" si="661"/>
        <v>-58.470658257125073</v>
      </c>
      <c r="R2236" s="12">
        <f t="shared" si="662"/>
        <v>121.52934174287492</v>
      </c>
      <c r="S2236" s="57">
        <f t="shared" si="663"/>
        <v>4.0798428080700884</v>
      </c>
      <c r="T2236" s="12">
        <f t="shared" si="646"/>
        <v>15.441272541489607</v>
      </c>
    </row>
    <row r="2237" spans="1:20" x14ac:dyDescent="0.3">
      <c r="A2237" s="57">
        <f t="shared" si="647"/>
        <v>25731.819139139901</v>
      </c>
      <c r="B2237" s="12">
        <f t="shared" si="664"/>
        <v>4095.3462107407545</v>
      </c>
      <c r="C2237" s="57" t="str">
        <f t="shared" si="648"/>
        <v>3.09068142957868-5.03163182539574i</v>
      </c>
      <c r="D2237" s="57" t="str">
        <f t="shared" si="649"/>
        <v>3.47039351247883-2.62989457181386i</v>
      </c>
      <c r="E2237" s="57" t="str">
        <f t="shared" si="650"/>
        <v>162.809053084884+2.5574101012453i</v>
      </c>
      <c r="F2237" s="57" t="str">
        <f t="shared" si="651"/>
        <v>3.07934939379299-48.6532382816559i</v>
      </c>
      <c r="G2237" s="57" t="str">
        <f t="shared" si="652"/>
        <v>0.999925254152185-0.00864524498628085i</v>
      </c>
      <c r="H2237" s="57" t="str">
        <f t="shared" si="653"/>
        <v>628.105496819853-112.719706198202i</v>
      </c>
      <c r="I2237" s="57" t="str">
        <f t="shared" si="654"/>
        <v>-24.035426955945-209.252253521889i</v>
      </c>
      <c r="K2237" s="57" t="str">
        <f t="shared" si="655"/>
        <v>0.00771207247373218-0.00314479294705897i</v>
      </c>
      <c r="L2237" s="57" t="str">
        <f t="shared" si="656"/>
        <v>0.00075-0.16192662649058i</v>
      </c>
      <c r="M2237" s="57" t="str">
        <f t="shared" si="657"/>
        <v>0.00075-0.0255136491319191i</v>
      </c>
      <c r="N2237" s="57">
        <f t="shared" si="658"/>
        <v>121.56033922155851</v>
      </c>
      <c r="O2237" s="57">
        <f t="shared" si="659"/>
        <v>15.424473456668766</v>
      </c>
      <c r="P2237" s="371">
        <f t="shared" si="660"/>
        <v>15.424473456668766</v>
      </c>
      <c r="Q2237" s="371">
        <f t="shared" si="661"/>
        <v>-58.439660778441493</v>
      </c>
      <c r="R2237" s="12">
        <f t="shared" si="662"/>
        <v>121.56033922155851</v>
      </c>
      <c r="S2237" s="57">
        <f t="shared" si="663"/>
        <v>4.0953462107407548</v>
      </c>
      <c r="T2237" s="12">
        <f t="shared" si="646"/>
        <v>15.424473456668766</v>
      </c>
    </row>
    <row r="2238" spans="1:20" x14ac:dyDescent="0.3">
      <c r="A2238" s="57">
        <f t="shared" si="647"/>
        <v>25829.600051868631</v>
      </c>
      <c r="B2238" s="12">
        <f t="shared" si="664"/>
        <v>4110.9085263415691</v>
      </c>
      <c r="C2238" s="57" t="str">
        <f t="shared" si="648"/>
        <v>3.0874093199021-5.02027039454439i</v>
      </c>
      <c r="D2238" s="57" t="str">
        <f t="shared" si="649"/>
        <v>3.47039016391695-2.6202351254674i</v>
      </c>
      <c r="E2238" s="57" t="str">
        <f t="shared" si="650"/>
        <v>162.812056050921+2.56780643997617i</v>
      </c>
      <c r="F2238" s="57" t="str">
        <f t="shared" si="651"/>
        <v>3.07934764118915-48.4692578114223i</v>
      </c>
      <c r="G2238" s="57" t="str">
        <f t="shared" si="652"/>
        <v>0.999924685047277-0.00867809197811199i</v>
      </c>
      <c r="H2238" s="57" t="str">
        <f t="shared" si="653"/>
        <v>628.517527861779-113.667452581921i</v>
      </c>
      <c r="I2238" s="57" t="str">
        <f t="shared" si="654"/>
        <v>-24.1974494438718-208.624830861528i</v>
      </c>
      <c r="K2238" s="57" t="str">
        <f t="shared" si="655"/>
        <v>0.00770327838032203-0.00315287100725181i</v>
      </c>
      <c r="L2238" s="57" t="str">
        <f t="shared" si="656"/>
        <v>0.00075-0.161313634678801i</v>
      </c>
      <c r="M2238" s="57" t="str">
        <f t="shared" si="657"/>
        <v>0.00075-0.0254170642876262i</v>
      </c>
      <c r="N2238" s="57">
        <f t="shared" si="658"/>
        <v>121.59104391539159</v>
      </c>
      <c r="O2238" s="57">
        <f t="shared" si="659"/>
        <v>15.407699431396246</v>
      </c>
      <c r="P2238" s="371">
        <f t="shared" si="660"/>
        <v>15.407699431396246</v>
      </c>
      <c r="Q2238" s="371">
        <f t="shared" si="661"/>
        <v>-58.408956084608413</v>
      </c>
      <c r="R2238" s="12">
        <f t="shared" si="662"/>
        <v>121.59104391539159</v>
      </c>
      <c r="S2238" s="57">
        <f t="shared" si="663"/>
        <v>4.1109085263415688</v>
      </c>
      <c r="T2238" s="12">
        <f t="shared" si="646"/>
        <v>15.407699431396246</v>
      </c>
    </row>
    <row r="2239" spans="1:20" x14ac:dyDescent="0.3">
      <c r="A2239" s="57">
        <f t="shared" si="647"/>
        <v>25927.752532065733</v>
      </c>
      <c r="B2239" s="12">
        <f t="shared" si="664"/>
        <v>4126.529978741667</v>
      </c>
      <c r="C2239" s="57" t="str">
        <f t="shared" si="648"/>
        <v>3.08412055780101-5.00896273770767i</v>
      </c>
      <c r="D2239" s="57" t="str">
        <f t="shared" si="649"/>
        <v>3.47038678986417-2.6106133715067i</v>
      </c>
      <c r="E2239" s="57" t="str">
        <f t="shared" si="650"/>
        <v>162.815087185551+2.57824762549984i</v>
      </c>
      <c r="F2239" s="57" t="str">
        <f t="shared" si="651"/>
        <v>3.07934587524221-48.2859745875029i</v>
      </c>
      <c r="G2239" s="57" t="str">
        <f t="shared" si="652"/>
        <v>0.999924111609609-0.00871106373199764i</v>
      </c>
      <c r="H2239" s="57" t="str">
        <f t="shared" si="653"/>
        <v>628.929192097874-114.624619508182i</v>
      </c>
      <c r="I2239" s="57" t="str">
        <f t="shared" si="654"/>
        <v>-24.3607393748847-207.999427165401i</v>
      </c>
      <c r="K2239" s="57" t="str">
        <f t="shared" si="655"/>
        <v>0.00769443912897101-0.00316094509080263i</v>
      </c>
      <c r="L2239" s="57" t="str">
        <f t="shared" si="656"/>
        <v>0.00075-0.160702963417813i</v>
      </c>
      <c r="M2239" s="57" t="str">
        <f t="shared" si="657"/>
        <v>0.00075-0.0253208450763361i</v>
      </c>
      <c r="N2239" s="57">
        <f t="shared" si="658"/>
        <v>121.62145479651265</v>
      </c>
      <c r="O2239" s="57">
        <f t="shared" si="659"/>
        <v>15.390950180908563</v>
      </c>
      <c r="P2239" s="371">
        <f t="shared" si="660"/>
        <v>15.390950180908563</v>
      </c>
      <c r="Q2239" s="371">
        <f t="shared" si="661"/>
        <v>-58.378545203487349</v>
      </c>
      <c r="R2239" s="12">
        <f t="shared" si="662"/>
        <v>121.62145479651265</v>
      </c>
      <c r="S2239" s="57">
        <f t="shared" si="663"/>
        <v>4.1265299787416669</v>
      </c>
      <c r="T2239" s="12">
        <f t="shared" si="646"/>
        <v>15.390950180908563</v>
      </c>
    </row>
    <row r="2240" spans="1:20" x14ac:dyDescent="0.3">
      <c r="A2240" s="57">
        <f t="shared" si="647"/>
        <v>26026.277991687581</v>
      </c>
      <c r="B2240" s="12">
        <f t="shared" si="664"/>
        <v>4142.2107926608851</v>
      </c>
      <c r="C2240" s="57" t="str">
        <f t="shared" si="648"/>
        <v>3.08081511103479-4.99770855176623i</v>
      </c>
      <c r="D2240" s="57" t="str">
        <f t="shared" si="649"/>
        <v>3.4703833901265-2.60102917151301i</v>
      </c>
      <c r="E2240" s="57" t="str">
        <f t="shared" si="650"/>
        <v>162.818146763581+2.58873385234373i</v>
      </c>
      <c r="F2240" s="57" t="str">
        <f t="shared" si="651"/>
        <v>3.07934409585062-48.1033859733043i</v>
      </c>
      <c r="G2240" s="57" t="str">
        <f t="shared" si="652"/>
        <v>0.9999235338062-0.00874416072138698i</v>
      </c>
      <c r="H2240" s="57" t="str">
        <f t="shared" si="653"/>
        <v>629.340419172699-115.591296596548i</v>
      </c>
      <c r="I2240" s="57" t="str">
        <f t="shared" si="654"/>
        <v>-24.5253038256834-207.376017348819i</v>
      </c>
      <c r="K2240" s="57" t="str">
        <f t="shared" si="655"/>
        <v>0.00768555462722373-0.0031690149339797i</v>
      </c>
      <c r="L2240" s="57" t="str">
        <f t="shared" si="656"/>
        <v>0.00075-0.160094603922906i</v>
      </c>
      <c r="M2240" s="57" t="str">
        <f t="shared" si="657"/>
        <v>0.00075-0.0252249901139033i</v>
      </c>
      <c r="N2240" s="57">
        <f t="shared" si="658"/>
        <v>121.6515708515274</v>
      </c>
      <c r="O2240" s="57">
        <f t="shared" si="659"/>
        <v>15.374225419024546</v>
      </c>
      <c r="P2240" s="371">
        <f t="shared" si="660"/>
        <v>15.374225419024546</v>
      </c>
      <c r="Q2240" s="371">
        <f t="shared" si="661"/>
        <v>-58.348429148472597</v>
      </c>
      <c r="R2240" s="12">
        <f t="shared" si="662"/>
        <v>121.6515708515274</v>
      </c>
      <c r="S2240" s="57">
        <f t="shared" si="663"/>
        <v>4.1422107926608849</v>
      </c>
      <c r="T2240" s="12">
        <f t="shared" si="646"/>
        <v>15.374225419024546</v>
      </c>
    </row>
    <row r="2241" spans="1:20" x14ac:dyDescent="0.3">
      <c r="A2241" s="57">
        <f t="shared" si="647"/>
        <v>26125.177848055995</v>
      </c>
      <c r="B2241" s="12">
        <f t="shared" si="664"/>
        <v>4157.9511936729969</v>
      </c>
      <c r="C2241" s="57" t="str">
        <f t="shared" si="648"/>
        <v>3.07749294799636-4.98650753375054i</v>
      </c>
      <c r="D2241" s="57" t="str">
        <f t="shared" si="649"/>
        <v>3.47037996450847-2.59148238760772i</v>
      </c>
      <c r="E2241" s="57" t="str">
        <f t="shared" si="650"/>
        <v>162.821235062464+2.59926531554451i</v>
      </c>
      <c r="F2241" s="57" t="str">
        <f t="shared" si="651"/>
        <v>3.07934230291205-47.9214893422257i</v>
      </c>
      <c r="G2241" s="57" t="str">
        <f t="shared" si="652"/>
        <v>0.999922951603816-0.00877738342152094i</v>
      </c>
      <c r="H2241" s="57" t="str">
        <f t="shared" si="653"/>
        <v>629.751136947608-116.567573880498i</v>
      </c>
      <c r="I2241" s="57" t="str">
        <f t="shared" si="654"/>
        <v>-24.6911498079898-206.754576106597i</v>
      </c>
      <c r="K2241" s="57" t="str">
        <f t="shared" si="655"/>
        <v>0.00767662478429298-0.00317708027124745i</v>
      </c>
      <c r="L2241" s="57" t="str">
        <f t="shared" si="656"/>
        <v>0.00075-0.159488547442624i</v>
      </c>
      <c r="M2241" s="57" t="str">
        <f t="shared" si="657"/>
        <v>0.00075-0.0251294980214218i</v>
      </c>
      <c r="N2241" s="57">
        <f t="shared" si="658"/>
        <v>121.68139108161034</v>
      </c>
      <c r="O2241" s="57">
        <f t="shared" si="659"/>
        <v>15.357524858166141</v>
      </c>
      <c r="P2241" s="371">
        <f t="shared" si="660"/>
        <v>15.357524858166141</v>
      </c>
      <c r="Q2241" s="371">
        <f t="shared" si="661"/>
        <v>-58.318608918389657</v>
      </c>
      <c r="R2241" s="12">
        <f t="shared" si="662"/>
        <v>121.68139108161034</v>
      </c>
      <c r="S2241" s="57">
        <f t="shared" si="663"/>
        <v>4.1579511936729965</v>
      </c>
      <c r="T2241" s="12">
        <f t="shared" si="646"/>
        <v>15.357524858166141</v>
      </c>
    </row>
    <row r="2242" spans="1:20" x14ac:dyDescent="0.3">
      <c r="A2242" s="57">
        <f t="shared" si="647"/>
        <v>26224.453523878612</v>
      </c>
      <c r="B2242" s="12">
        <f t="shared" si="664"/>
        <v>4173.7514082089547</v>
      </c>
      <c r="C2242" s="57" t="str">
        <f t="shared" si="648"/>
        <v>3.07415403772125-4.97535938084068i</v>
      </c>
      <c r="D2242" s="57" t="str">
        <f t="shared" si="649"/>
        <v>3.47037651281312-2.58197288245041i</v>
      </c>
      <c r="E2242" s="57" t="str">
        <f t="shared" si="650"/>
        <v>162.824352362321+2.60984221064158i</v>
      </c>
      <c r="F2242" s="57" t="str">
        <f t="shared" si="651"/>
        <v>3.07934049632337-47.7402820776199i</v>
      </c>
      <c r="G2242" s="57" t="str">
        <f t="shared" si="652"/>
        <v>0.999922364968973-0.00881073230943886i</v>
      </c>
      <c r="H2242" s="57" t="str">
        <f t="shared" si="653"/>
        <v>630.16127146774-117.553541791461i</v>
      </c>
      <c r="I2242" s="57" t="str">
        <f t="shared" si="654"/>
        <v>-24.8582842643401-206.135077909745i</v>
      </c>
      <c r="K2242" s="57" t="str">
        <f t="shared" si="655"/>
        <v>0.0076676495110847-0.00318514083527313i</v>
      </c>
      <c r="L2242" s="57" t="str">
        <f t="shared" si="656"/>
        <v>0.00075-0.158884785258641i</v>
      </c>
      <c r="M2242" s="57" t="str">
        <f t="shared" si="657"/>
        <v>0.00075-0.0250343674252061i</v>
      </c>
      <c r="N2242" s="57">
        <f t="shared" si="658"/>
        <v>121.71091450260531</v>
      </c>
      <c r="O2242" s="57">
        <f t="shared" si="659"/>
        <v>15.340848209378628</v>
      </c>
      <c r="P2242" s="371">
        <f t="shared" si="660"/>
        <v>15.340848209378628</v>
      </c>
      <c r="Q2242" s="371">
        <f t="shared" si="661"/>
        <v>-58.289085497394687</v>
      </c>
      <c r="R2242" s="12">
        <f t="shared" si="662"/>
        <v>121.71091450260531</v>
      </c>
      <c r="S2242" s="57">
        <f t="shared" si="663"/>
        <v>4.1737514082089548</v>
      </c>
      <c r="T2242" s="12">
        <f t="shared" si="646"/>
        <v>15.340848209378628</v>
      </c>
    </row>
    <row r="2243" spans="1:20" x14ac:dyDescent="0.3">
      <c r="A2243" s="57">
        <f t="shared" si="647"/>
        <v>26324.106447269347</v>
      </c>
      <c r="B2243" s="12">
        <f t="shared" si="664"/>
        <v>4189.6116635601484</v>
      </c>
      <c r="C2243" s="57" t="str">
        <f t="shared" si="648"/>
        <v>3.07079834989687-4.96426379036663i</v>
      </c>
      <c r="D2243" s="57" t="str">
        <f t="shared" si="649"/>
        <v>3.47037303484199-2.57250051923683i</v>
      </c>
      <c r="E2243" s="57" t="str">
        <f t="shared" si="650"/>
        <v>162.827498945963+2.62046473367086i</v>
      </c>
      <c r="F2243" s="57" t="str">
        <f t="shared" si="651"/>
        <v>3.07933867598068-47.5597615727571i</v>
      </c>
      <c r="G2243" s="57" t="str">
        <f t="shared" si="652"/>
        <v>0.999921773867931-0.00884420786398525i</v>
      </c>
      <c r="H2243" s="57" t="str">
        <f t="shared" si="653"/>
        <v>630.570746928614-118.549291142014i</v>
      </c>
      <c r="I2243" s="57" t="str">
        <f t="shared" si="654"/>
        <v>-25.0267140637398-205.517497002168i</v>
      </c>
      <c r="K2243" s="57" t="str">
        <f t="shared" si="655"/>
        <v>0.00765862872022338-0.0031931963569344i</v>
      </c>
      <c r="L2243" s="57" t="str">
        <f t="shared" si="656"/>
        <v>0.00075-0.158283308685636i</v>
      </c>
      <c r="M2243" s="57" t="str">
        <f t="shared" si="657"/>
        <v>0.00075-0.0249395969567703i</v>
      </c>
      <c r="N2243" s="57">
        <f t="shared" si="658"/>
        <v>121.74014014512437</v>
      </c>
      <c r="O2243" s="57">
        <f t="shared" si="659"/>
        <v>15.324195182351634</v>
      </c>
      <c r="P2243" s="371">
        <f t="shared" si="660"/>
        <v>15.324195182351634</v>
      </c>
      <c r="Q2243" s="371">
        <f t="shared" si="661"/>
        <v>-58.259859854875636</v>
      </c>
      <c r="R2243" s="12">
        <f t="shared" si="662"/>
        <v>121.74014014512437</v>
      </c>
      <c r="S2243" s="57">
        <f t="shared" si="663"/>
        <v>4.1896116635601484</v>
      </c>
      <c r="T2243" s="12">
        <f t="shared" si="646"/>
        <v>15.324195182351634</v>
      </c>
    </row>
    <row r="2244" spans="1:20" x14ac:dyDescent="0.3">
      <c r="A2244" s="57">
        <f t="shared" si="647"/>
        <v>26424.138051768969</v>
      </c>
      <c r="B2244" s="12">
        <f t="shared" si="664"/>
        <v>4205.5321878816767</v>
      </c>
      <c r="C2244" s="57" t="str">
        <f t="shared" si="648"/>
        <v>3.06742585487174-4.95322045980841i</v>
      </c>
      <c r="D2244" s="57" t="str">
        <f t="shared" si="649"/>
        <v>3.47036953039509-2.56306516169694i</v>
      </c>
      <c r="E2244" s="57" t="str">
        <f t="shared" si="650"/>
        <v>162.830675098912+2.63113308115762i</v>
      </c>
      <c r="F2244" s="57" t="str">
        <f t="shared" si="651"/>
        <v>3.07933684177926-47.379925230786i</v>
      </c>
      <c r="G2244" s="57" t="str">
        <f t="shared" si="652"/>
        <v>0.999921178266692-0.0088778105658166i</v>
      </c>
      <c r="H2244" s="57" t="str">
        <f t="shared" si="653"/>
        <v>630.979485642358-119.554913108287i</v>
      </c>
      <c r="I2244" s="57" t="str">
        <f t="shared" si="654"/>
        <v>-25.1964459971973-204.901807397361i</v>
      </c>
      <c r="K2244" s="57" t="str">
        <f t="shared" si="655"/>
        <v>0.00764956232607742-0.00320124656532671i</v>
      </c>
      <c r="L2244" s="57" t="str">
        <f t="shared" si="656"/>
        <v>0.00075-0.157684109071165i</v>
      </c>
      <c r="M2244" s="57" t="str">
        <f t="shared" si="657"/>
        <v>0.00075-0.0248451852528096i</v>
      </c>
      <c r="N2244" s="57">
        <f t="shared" si="658"/>
        <v>121.7690670546463</v>
      </c>
      <c r="O2244" s="57">
        <f t="shared" si="659"/>
        <v>15.307565485439884</v>
      </c>
      <c r="P2244" s="371">
        <f t="shared" si="660"/>
        <v>15.307565485439884</v>
      </c>
      <c r="Q2244" s="371">
        <f t="shared" si="661"/>
        <v>-58.2309329453537</v>
      </c>
      <c r="R2244" s="12">
        <f t="shared" si="662"/>
        <v>121.7690670546463</v>
      </c>
      <c r="S2244" s="57">
        <f t="shared" si="663"/>
        <v>4.2055321878816763</v>
      </c>
      <c r="T2244" s="12">
        <f t="shared" si="646"/>
        <v>15.307565485439884</v>
      </c>
    </row>
    <row r="2245" spans="1:20" x14ac:dyDescent="0.3">
      <c r="A2245" s="57">
        <f t="shared" si="647"/>
        <v>26524.549776365693</v>
      </c>
      <c r="B2245" s="12">
        <f t="shared" si="664"/>
        <v>4221.5132101956269</v>
      </c>
      <c r="C2245" s="57" t="str">
        <f t="shared" si="648"/>
        <v>3.06403652366479-4.94222908679677i</v>
      </c>
      <c r="D2245" s="57" t="str">
        <f t="shared" si="649"/>
        <v>3.47036599927097-2.55366667409299i</v>
      </c>
      <c r="E2245" s="57" t="str">
        <f t="shared" si="650"/>
        <v>162.833881109427+2.64184745010994i</v>
      </c>
      <c r="F2245" s="57" t="str">
        <f t="shared" si="651"/>
        <v>3.07933499361364-47.2007704646982i</v>
      </c>
      <c r="G2245" s="57" t="str">
        <f t="shared" si="652"/>
        <v>0.999920578131001-0.00891154089740815i</v>
      </c>
      <c r="H2245" s="57" t="str">
        <f t="shared" si="653"/>
        <v>631.387408003586-120.5704992115i</v>
      </c>
      <c r="I2245" s="57" t="str">
        <f t="shared" si="654"/>
        <v>-25.3674867731206-204.287982875134i</v>
      </c>
      <c r="K2245" s="57" t="str">
        <f t="shared" si="655"/>
        <v>0.0076404502447845-0.00320929118777143i</v>
      </c>
      <c r="L2245" s="57" t="str">
        <f t="shared" si="656"/>
        <v>0.00075-0.157087177795542i</v>
      </c>
      <c r="M2245" s="57" t="str">
        <f t="shared" si="657"/>
        <v>0.00075-0.02475113095518i</v>
      </c>
      <c r="N2245" s="57">
        <f t="shared" si="658"/>
        <v>121.79769429161215</v>
      </c>
      <c r="O2245" s="57">
        <f t="shared" si="659"/>
        <v>15.290958825684712</v>
      </c>
      <c r="P2245" s="371">
        <f t="shared" si="660"/>
        <v>15.290958825684712</v>
      </c>
      <c r="Q2245" s="371">
        <f t="shared" si="661"/>
        <v>-58.202305708387854</v>
      </c>
      <c r="R2245" s="12">
        <f t="shared" si="662"/>
        <v>121.79769429161215</v>
      </c>
      <c r="S2245" s="57">
        <f t="shared" si="663"/>
        <v>4.221513210195627</v>
      </c>
      <c r="T2245" s="12">
        <f t="shared" si="646"/>
        <v>15.290958825684712</v>
      </c>
    </row>
    <row r="2246" spans="1:20" x14ac:dyDescent="0.3">
      <c r="A2246" s="57">
        <f t="shared" si="647"/>
        <v>26625.343065515881</v>
      </c>
      <c r="B2246" s="12">
        <f t="shared" si="664"/>
        <v>4237.55496039437</v>
      </c>
      <c r="C2246" s="57" t="str">
        <f t="shared" si="648"/>
        <v>3.06063032797453-4.93128936911373i</v>
      </c>
      <c r="D2246" s="57" t="str">
        <f t="shared" si="649"/>
        <v>3.47036244126656-2.54430492121753i</v>
      </c>
      <c r="E2246" s="57" t="str">
        <f t="shared" si="650"/>
        <v>162.837117268527+2.65260803801241i</v>
      </c>
      <c r="F2246" s="57" t="str">
        <f t="shared" si="651"/>
        <v>3.07933313137751-47.0222946972891i</v>
      </c>
      <c r="G2246" s="57" t="str">
        <f t="shared" si="652"/>
        <v>0.999919973426341-0.00894539934306072i</v>
      </c>
      <c r="H2246" s="57" t="str">
        <f t="shared" si="653"/>
        <v>631.79443245491-121.596141298631i</v>
      </c>
      <c r="I2246" s="57" t="str">
        <f t="shared" si="654"/>
        <v>-25.5398430125779-203.675996978321i</v>
      </c>
      <c r="K2246" s="57" t="str">
        <f t="shared" si="655"/>
        <v>0.00763129239427716-0.00321732994982427i</v>
      </c>
      <c r="L2246" s="57" t="str">
        <f t="shared" si="656"/>
        <v>0.00075-0.15649250627171i</v>
      </c>
      <c r="M2246" s="57" t="str">
        <f t="shared" si="657"/>
        <v>0.00075-0.0246574327108786i</v>
      </c>
      <c r="N2246" s="57">
        <f t="shared" si="658"/>
        <v>121.82602093151939</v>
      </c>
      <c r="O2246" s="57">
        <f t="shared" si="659"/>
        <v>15.274374908835238</v>
      </c>
      <c r="P2246" s="371">
        <f t="shared" si="660"/>
        <v>15.274374908835238</v>
      </c>
      <c r="Q2246" s="371">
        <f t="shared" si="661"/>
        <v>-58.173979068480605</v>
      </c>
      <c r="R2246" s="12">
        <f t="shared" si="662"/>
        <v>121.82602093151939</v>
      </c>
      <c r="S2246" s="57">
        <f t="shared" si="663"/>
        <v>4.2375549603943696</v>
      </c>
      <c r="T2246" s="12">
        <f t="shared" si="646"/>
        <v>15.274374908835238</v>
      </c>
    </row>
    <row r="2247" spans="1:20" x14ac:dyDescent="0.3">
      <c r="A2247" s="57">
        <f t="shared" si="647"/>
        <v>26726.519369164838</v>
      </c>
      <c r="B2247" s="12">
        <f t="shared" si="664"/>
        <v>4253.6576692438684</v>
      </c>
      <c r="C2247" s="57" t="str">
        <f t="shared" si="648"/>
        <v>3.0572072401885-4.92040100469301i</v>
      </c>
      <c r="D2247" s="57" t="str">
        <f t="shared" si="649"/>
        <v>3.47035885617734-2.53497976839146i</v>
      </c>
      <c r="E2247" s="57" t="str">
        <f t="shared" si="650"/>
        <v>162.840383870011+2.66341504281801i</v>
      </c>
      <c r="F2247" s="57" t="str">
        <f t="shared" si="651"/>
        <v>3.07933125496379-46.8444953611221i</v>
      </c>
      <c r="G2247" s="57" t="str">
        <f t="shared" si="652"/>
        <v>0.999919364117933-0.00897938638890752i</v>
      </c>
      <c r="H2247" s="57" t="str">
        <f t="shared" si="653"/>
        <v>632.20047545211-122.631931522223i</v>
      </c>
      <c r="I2247" s="57" t="str">
        <f t="shared" si="654"/>
        <v>-25.7135212444341-203.065823009531i</v>
      </c>
      <c r="K2247" s="57" t="str">
        <f t="shared" si="655"/>
        <v>0.00762208869430808-0.00322536257528358i</v>
      </c>
      <c r="L2247" s="57" t="str">
        <f t="shared" si="656"/>
        <v>0.00075-0.155900085945118i</v>
      </c>
      <c r="M2247" s="57" t="str">
        <f t="shared" si="657"/>
        <v>0.00075-0.0245640891720249i</v>
      </c>
      <c r="N2247" s="57">
        <f t="shared" si="658"/>
        <v>121.85404606501855</v>
      </c>
      <c r="O2247" s="57">
        <f t="shared" si="659"/>
        <v>15.257813439369624</v>
      </c>
      <c r="P2247" s="371">
        <f t="shared" si="660"/>
        <v>15.257813439369624</v>
      </c>
      <c r="Q2247" s="371">
        <f t="shared" si="661"/>
        <v>-58.145953934981449</v>
      </c>
      <c r="R2247" s="12">
        <f t="shared" si="662"/>
        <v>121.85404606501855</v>
      </c>
      <c r="S2247" s="57">
        <f t="shared" si="663"/>
        <v>4.2536576692438688</v>
      </c>
      <c r="T2247" s="12">
        <f t="shared" si="646"/>
        <v>15.257813439369624</v>
      </c>
    </row>
    <row r="2248" spans="1:20" x14ac:dyDescent="0.3">
      <c r="A2248" s="57">
        <f t="shared" si="647"/>
        <v>26828.080142767663</v>
      </c>
      <c r="B2248" s="12">
        <f t="shared" si="664"/>
        <v>4269.8215683869948</v>
      </c>
      <c r="C2248" s="57" t="str">
        <f t="shared" si="648"/>
        <v>3.05376723339246-4.90956369162139i</v>
      </c>
      <c r="D2248" s="57" t="str">
        <f t="shared" si="649"/>
        <v>3.47035524379716-2.52569108146209i</v>
      </c>
      <c r="E2248" s="57" t="str">
        <f t="shared" si="650"/>
        <v>162.843681210488+2.6742686629417i</v>
      </c>
      <c r="F2248" s="57" t="str">
        <f t="shared" si="651"/>
        <v>3.07932936426453-46.6673698984909i</v>
      </c>
      <c r="G2248" s="57" t="str">
        <f t="shared" si="652"/>
        <v>0.999918750170735-0.00901350252292108i</v>
      </c>
      <c r="H2248" s="57" t="str">
        <f t="shared" si="653"/>
        <v>632.60545142896-123.67796231921i</v>
      </c>
      <c r="I2248" s="57" t="str">
        <f t="shared" si="654"/>
        <v>-25.8885279003283-202.457434027899i</v>
      </c>
      <c r="K2248" s="57" t="str">
        <f t="shared" si="655"/>
        <v>0.00761283906647594-0.00323338878619977i</v>
      </c>
      <c r="L2248" s="57" t="str">
        <f t="shared" si="656"/>
        <v>0.00075-0.155309908293603i</v>
      </c>
      <c r="M2248" s="57" t="str">
        <f t="shared" si="657"/>
        <v>0.00075-0.0244710989958407i</v>
      </c>
      <c r="N2248" s="57">
        <f t="shared" si="658"/>
        <v>121.88176879800176</v>
      </c>
      <c r="O2248" s="57">
        <f t="shared" si="659"/>
        <v>15.24127412051727</v>
      </c>
      <c r="P2248" s="371">
        <f t="shared" si="660"/>
        <v>15.24127412051727</v>
      </c>
      <c r="Q2248" s="371">
        <f t="shared" si="661"/>
        <v>-58.118231201998235</v>
      </c>
      <c r="R2248" s="12">
        <f t="shared" si="662"/>
        <v>121.88176879800176</v>
      </c>
      <c r="S2248" s="57">
        <f t="shared" si="663"/>
        <v>4.2698215683869947</v>
      </c>
      <c r="T2248" s="12">
        <f t="shared" si="646"/>
        <v>15.24127412051727</v>
      </c>
    </row>
    <row r="2249" spans="1:20" x14ac:dyDescent="0.3">
      <c r="A2249" s="57">
        <f t="shared" si="647"/>
        <v>26930.026847310179</v>
      </c>
      <c r="B2249" s="12">
        <f t="shared" si="664"/>
        <v>4286.0468903468654</v>
      </c>
      <c r="C2249" s="57" t="str">
        <f t="shared" si="648"/>
        <v>3.0503102813796-4.89877712813924i</v>
      </c>
      <c r="D2249" s="57" t="str">
        <f t="shared" si="649"/>
        <v>3.47035160391832-2.51643872680126i</v>
      </c>
      <c r="E2249" s="57" t="str">
        <f t="shared" si="650"/>
        <v>162.847009589392+2.68516909725255i</v>
      </c>
      <c r="F2249" s="57" t="str">
        <f t="shared" si="651"/>
        <v>3.07932745917101-46.4909157613837i</v>
      </c>
      <c r="G2249" s="57" t="str">
        <f t="shared" si="652"/>
        <v>0.999918131549434-0.00904774823492013i</v>
      </c>
      <c r="H2249" s="57" t="str">
        <f t="shared" si="653"/>
        <v>633.009272761731-124.734326388845i</v>
      </c>
      <c r="I2249" s="57" t="str">
        <f t="shared" si="654"/>
        <v>-26.0648693095247-201.850802845869i</v>
      </c>
      <c r="K2249" s="57" t="str">
        <f t="shared" si="655"/>
        <v>0.00760354343425079-0.00324140830288437i</v>
      </c>
      <c r="L2249" s="57" t="str">
        <f t="shared" si="656"/>
        <v>0.00075-0.154721964827259i</v>
      </c>
      <c r="M2249" s="57" t="str">
        <f t="shared" si="657"/>
        <v>0.00075-0.0243784608446311i</v>
      </c>
      <c r="N2249" s="57">
        <f t="shared" si="658"/>
        <v>121.90918825169524</v>
      </c>
      <c r="O2249" s="57">
        <f t="shared" si="659"/>
        <v>15.224756654279938</v>
      </c>
      <c r="P2249" s="371">
        <f t="shared" si="660"/>
        <v>15.224756654279938</v>
      </c>
      <c r="Q2249" s="371">
        <f t="shared" si="661"/>
        <v>-58.090811748304752</v>
      </c>
      <c r="R2249" s="12">
        <f t="shared" si="662"/>
        <v>121.90918825169524</v>
      </c>
      <c r="S2249" s="57">
        <f t="shared" si="663"/>
        <v>4.2860468903468654</v>
      </c>
      <c r="T2249" s="12">
        <f t="shared" si="646"/>
        <v>15.224756654279938</v>
      </c>
    </row>
    <row r="2250" spans="1:20" x14ac:dyDescent="0.3">
      <c r="A2250" s="57">
        <f t="shared" si="647"/>
        <v>27032.360949329955</v>
      </c>
      <c r="B2250" s="12">
        <f t="shared" si="664"/>
        <v>4302.3338685301833</v>
      </c>
      <c r="C2250" s="57" t="str">
        <f t="shared" si="648"/>
        <v>3.04683635866017-4.88804101264207i</v>
      </c>
      <c r="D2250" s="57" t="str">
        <f t="shared" si="649"/>
        <v>3.47034793633159-2.50722257130334i</v>
      </c>
      <c r="E2250" s="57" t="str">
        <f t="shared" si="650"/>
        <v>162.850369309014+2.6961165450665i</v>
      </c>
      <c r="F2250" s="57" t="str">
        <f t="shared" si="651"/>
        <v>3.07932553957364-46.3151304114454i</v>
      </c>
      <c r="G2250" s="57" t="str">
        <f t="shared" si="652"/>
        <v>0.999917508218454-0.00908212401657653i</v>
      </c>
      <c r="H2250" s="57" t="str">
        <f t="shared" si="653"/>
        <v>633.411849733369-125.801116669622i</v>
      </c>
      <c r="I2250" s="57" t="str">
        <f t="shared" si="654"/>
        <v>-26.242551693608-201.245902025987i</v>
      </c>
      <c r="K2250" s="57" t="str">
        <f t="shared" si="655"/>
        <v>0.00759420172299986-0.00324942084391992i</v>
      </c>
      <c r="L2250" s="57" t="str">
        <f t="shared" si="656"/>
        <v>0.00075-0.154136247088323i</v>
      </c>
      <c r="M2250" s="57" t="str">
        <f t="shared" si="657"/>
        <v>0.00075-0.0242861733857652i</v>
      </c>
      <c r="N2250" s="57">
        <f t="shared" si="658"/>
        <v>121.93630356274915</v>
      </c>
      <c r="O2250" s="57">
        <f t="shared" si="659"/>
        <v>15.208260741454492</v>
      </c>
      <c r="P2250" s="371">
        <f t="shared" si="660"/>
        <v>15.208260741454492</v>
      </c>
      <c r="Q2250" s="371">
        <f t="shared" si="661"/>
        <v>-58.063696437250847</v>
      </c>
      <c r="R2250" s="12">
        <f t="shared" si="662"/>
        <v>121.93630356274915</v>
      </c>
      <c r="S2250" s="57">
        <f t="shared" si="663"/>
        <v>4.3023338685301828</v>
      </c>
      <c r="T2250" s="12">
        <f t="shared" si="646"/>
        <v>15.208260741454492</v>
      </c>
    </row>
    <row r="2251" spans="1:20" x14ac:dyDescent="0.3">
      <c r="A2251" s="57">
        <f t="shared" si="647"/>
        <v>27135.08392093741</v>
      </c>
      <c r="B2251" s="12">
        <f t="shared" si="664"/>
        <v>4318.6827372305979</v>
      </c>
      <c r="C2251" s="57" t="str">
        <f t="shared" si="648"/>
        <v>3.0433454404704-4.87735504368166i</v>
      </c>
      <c r="D2251" s="57" t="str">
        <f t="shared" si="649"/>
        <v>3.47034424082607-2.49804248238339i</v>
      </c>
      <c r="E2251" s="57" t="str">
        <f t="shared" si="650"/>
        <v>162.853760674521+2.70711120613813i</v>
      </c>
      <c r="F2251" s="57" t="str">
        <f t="shared" si="651"/>
        <v>3.07932360536205-46.1400113199417i</v>
      </c>
      <c r="G2251" s="57" t="str">
        <f t="shared" si="652"/>
        <v>0.999916880141942-0.00911663036142214i</v>
      </c>
      <c r="H2251" s="57" t="str">
        <f t="shared" si="653"/>
        <v>633.813090497371-126.878426315207i</v>
      </c>
      <c r="I2251" s="57" t="str">
        <f t="shared" si="654"/>
        <v>-26.4215811610345-200.642703877737i</v>
      </c>
      <c r="K2251" s="57" t="str">
        <f t="shared" si="655"/>
        <v>0.00758481386001317-0.00325742612617i</v>
      </c>
      <c r="L2251" s="57" t="str">
        <f t="shared" si="656"/>
        <v>0.00075-0.153552746651049i</v>
      </c>
      <c r="M2251" s="57" t="str">
        <f t="shared" si="657"/>
        <v>0.00075-0.0241942352916569i</v>
      </c>
      <c r="N2251" s="57">
        <f t="shared" si="658"/>
        <v>121.96311388332283</v>
      </c>
      <c r="O2251" s="57">
        <f t="shared" si="659"/>
        <v>15.191786081654506</v>
      </c>
      <c r="P2251" s="371">
        <f t="shared" si="660"/>
        <v>15.191786081654506</v>
      </c>
      <c r="Q2251" s="371">
        <f t="shared" si="661"/>
        <v>-58.036886116677167</v>
      </c>
      <c r="R2251" s="12">
        <f t="shared" si="662"/>
        <v>121.96311388332283</v>
      </c>
      <c r="S2251" s="57">
        <f t="shared" si="663"/>
        <v>4.3186827372305983</v>
      </c>
      <c r="T2251" s="12">
        <f t="shared" si="646"/>
        <v>15.191786081654506</v>
      </c>
    </row>
    <row r="2252" spans="1:20" x14ac:dyDescent="0.3">
      <c r="A2252" s="57">
        <f t="shared" si="647"/>
        <v>27238.197239836973</v>
      </c>
      <c r="B2252" s="12">
        <f t="shared" si="664"/>
        <v>4335.0937316320742</v>
      </c>
      <c r="C2252" s="57" t="str">
        <f t="shared" si="648"/>
        <v>3.03983750278206-4.86671891996728i</v>
      </c>
      <c r="D2252" s="57" t="str">
        <f t="shared" si="649"/>
        <v>3.4703405171893-2.48889832797516i</v>
      </c>
      <c r="E2252" s="57" t="str">
        <f t="shared" si="650"/>
        <v>162.857183993979+2.71815328065323i</v>
      </c>
      <c r="F2252" s="57" t="str">
        <f t="shared" si="651"/>
        <v>3.07932165642497-45.9655559677224i</v>
      </c>
      <c r="G2252" s="57" t="str">
        <f t="shared" si="652"/>
        <v>0.999916247283778-0.00915126776485594i</v>
      </c>
      <c r="H2252" s="57" t="str">
        <f t="shared" si="653"/>
        <v>634.212901041362-127.966348669355i</v>
      </c>
      <c r="I2252" s="57" t="str">
        <f t="shared" si="654"/>
        <v>-26.6019637015385-200.041180454395i</v>
      </c>
      <c r="K2252" s="57" t="str">
        <f t="shared" si="655"/>
        <v>0.00757537977452913-0.00326542386478952i</v>
      </c>
      <c r="L2252" s="57" t="str">
        <f t="shared" si="656"/>
        <v>0.00075-0.152971455121587i</v>
      </c>
      <c r="M2252" s="57" t="str">
        <f t="shared" si="657"/>
        <v>0.00075-0.0241026452397459i</v>
      </c>
      <c r="N2252" s="57">
        <f t="shared" si="658"/>
        <v>121.9896183811744</v>
      </c>
      <c r="O2252" s="57">
        <f t="shared" si="659"/>
        <v>15.175332373332431</v>
      </c>
      <c r="P2252" s="371">
        <f t="shared" si="660"/>
        <v>15.175332373332431</v>
      </c>
      <c r="Q2252" s="371">
        <f t="shared" si="661"/>
        <v>-58.010381618825605</v>
      </c>
      <c r="R2252" s="12">
        <f t="shared" si="662"/>
        <v>121.9896183811744</v>
      </c>
      <c r="S2252" s="57">
        <f t="shared" si="663"/>
        <v>4.3350937316320746</v>
      </c>
      <c r="T2252" s="12">
        <f t="shared" si="646"/>
        <v>15.175332373332431</v>
      </c>
    </row>
    <row r="2253" spans="1:20" x14ac:dyDescent="0.3">
      <c r="A2253" s="57">
        <f t="shared" si="647"/>
        <v>27341.702389348357</v>
      </c>
      <c r="B2253" s="12">
        <f t="shared" si="664"/>
        <v>4351.5670878122764</v>
      </c>
      <c r="C2253" s="57" t="str">
        <f t="shared" si="648"/>
        <v>3.0363125223118-4.85613234036777i</v>
      </c>
      <c r="D2253" s="57" t="str">
        <f t="shared" si="649"/>
        <v>3.47033676520722-2.4797899765293i</v>
      </c>
      <c r="E2253" s="57" t="str">
        <f t="shared" si="650"/>
        <v>162.860639578382+2.72924296922076i</v>
      </c>
      <c r="F2253" s="57" t="str">
        <f t="shared" si="651"/>
        <v>3.07931969265032-45.791761845186i</v>
      </c>
      <c r="G2253" s="57" t="str">
        <f t="shared" si="652"/>
        <v>0.999915609607564-0.0091860367241509i</v>
      </c>
      <c r="H2253" s="57" t="str">
        <f t="shared" si="653"/>
        <v>634.611185150389-129.06497723972i</v>
      </c>
      <c r="I2253" s="57" t="str">
        <f t="shared" si="654"/>
        <v>-26.783705180369-199.441303549924i</v>
      </c>
      <c r="K2253" s="57" t="str">
        <f t="shared" si="655"/>
        <v>0.0075658993977605-0.00327341377323574i</v>
      </c>
      <c r="L2253" s="57" t="str">
        <f t="shared" si="656"/>
        <v>0.00075-0.152392364137863i</v>
      </c>
      <c r="M2253" s="57" t="str">
        <f t="shared" si="657"/>
        <v>0.00075-0.0240114019124785i</v>
      </c>
      <c r="N2253" s="57">
        <f t="shared" si="658"/>
        <v>122.0158162397431</v>
      </c>
      <c r="O2253" s="57">
        <f t="shared" si="659"/>
        <v>15.158899313802703</v>
      </c>
      <c r="P2253" s="371">
        <f t="shared" si="660"/>
        <v>15.158899313802703</v>
      </c>
      <c r="Q2253" s="371">
        <f t="shared" si="661"/>
        <v>-57.984183760256897</v>
      </c>
      <c r="R2253" s="12">
        <f t="shared" si="662"/>
        <v>122.0158162397431</v>
      </c>
      <c r="S2253" s="57">
        <f t="shared" si="663"/>
        <v>4.3515670878122767</v>
      </c>
      <c r="T2253" s="12">
        <f t="shared" si="646"/>
        <v>15.158899313802703</v>
      </c>
    </row>
    <row r="2254" spans="1:20" x14ac:dyDescent="0.3">
      <c r="A2254" s="57">
        <f t="shared" si="647"/>
        <v>27445.600858427882</v>
      </c>
      <c r="B2254" s="12">
        <f t="shared" si="664"/>
        <v>4368.1030427459636</v>
      </c>
      <c r="C2254" s="57" t="str">
        <f t="shared" si="648"/>
        <v>3.0327704765303-4.84559500391279i</v>
      </c>
      <c r="D2254" s="57" t="str">
        <f t="shared" si="649"/>
        <v>3.47033298466408-2.47071729701138i</v>
      </c>
      <c r="E2254" s="57" t="str">
        <f t="shared" si="650"/>
        <v>162.864127741672+2.74038047286416i</v>
      </c>
      <c r="F2254" s="57" t="str">
        <f t="shared" si="651"/>
        <v>3.07931771392516-45.6186264522424i</v>
      </c>
      <c r="G2254" s="57" t="str">
        <f t="shared" si="652"/>
        <v>0.999914967076625-0.00922093773846105i</v>
      </c>
      <c r="H2254" s="57" t="str">
        <f t="shared" si="653"/>
        <v>635.007844369941-130.17440567064i</v>
      </c>
      <c r="I2254" s="57" t="str">
        <f t="shared" si="654"/>
        <v>-26.9668113323889-198.843044695898i</v>
      </c>
      <c r="K2254" s="57" t="str">
        <f t="shared" si="655"/>
        <v>0.0075563726629199-0.00328139556327918i</v>
      </c>
      <c r="L2254" s="57" t="str">
        <f t="shared" si="656"/>
        <v>0.00075-0.15181546536946i</v>
      </c>
      <c r="M2254" s="57" t="str">
        <f t="shared" si="657"/>
        <v>0.00075-0.0239205039972888i</v>
      </c>
      <c r="N2254" s="57">
        <f t="shared" si="658"/>
        <v>122.04170665823378</v>
      </c>
      <c r="O2254" s="57">
        <f t="shared" si="659"/>
        <v>15.142486599263542</v>
      </c>
      <c r="P2254" s="371">
        <f t="shared" si="660"/>
        <v>15.142486599263542</v>
      </c>
      <c r="Q2254" s="371">
        <f t="shared" si="661"/>
        <v>-57.958293341766222</v>
      </c>
      <c r="R2254" s="12">
        <f t="shared" si="662"/>
        <v>122.04170665823378</v>
      </c>
      <c r="S2254" s="57">
        <f t="shared" si="663"/>
        <v>4.3681030427459637</v>
      </c>
      <c r="T2254" s="12">
        <f t="shared" si="646"/>
        <v>15.142486599263542</v>
      </c>
    </row>
    <row r="2255" spans="1:20" x14ac:dyDescent="0.3">
      <c r="A2255" s="57">
        <f t="shared" si="647"/>
        <v>27549.894141689907</v>
      </c>
      <c r="B2255" s="12">
        <f t="shared" si="664"/>
        <v>4384.7018343083982</v>
      </c>
      <c r="C2255" s="57" t="str">
        <f t="shared" si="648"/>
        <v>3.02921134367179-4.83510660979507i</v>
      </c>
      <c r="D2255" s="57" t="str">
        <f t="shared" si="649"/>
        <v>3.47032917534258-2.46168015890005i</v>
      </c>
      <c r="E2255" s="57" t="str">
        <f t="shared" si="650"/>
        <v>162.867648800764+2.75156599301336i</v>
      </c>
      <c r="F2255" s="57" t="str">
        <f t="shared" si="651"/>
        <v>3.07931572013569-45.4461472982778i</v>
      </c>
      <c r="G2255" s="57" t="str">
        <f t="shared" si="652"/>
        <v>0.999914319654009-0.00925597130882855i</v>
      </c>
      <c r="H2255" s="57" t="str">
        <f t="shared" si="653"/>
        <v>635.402777968726-131.294727714744i</v>
      </c>
      <c r="I2255" s="57" t="str">
        <f t="shared" si="654"/>
        <v>-27.1512877559973-198.246375158478i</v>
      </c>
      <c r="K2255" s="57" t="str">
        <f t="shared" si="655"/>
        <v>0.00754679950524577-0.00328936894501538i</v>
      </c>
      <c r="L2255" s="57" t="str">
        <f t="shared" si="656"/>
        <v>0.00075-0.151240750517493i</v>
      </c>
      <c r="M2255" s="57" t="str">
        <f t="shared" si="657"/>
        <v>0.00075-0.0238299501865798i</v>
      </c>
      <c r="N2255" s="57">
        <f t="shared" si="658"/>
        <v>122.06728885169855</v>
      </c>
      <c r="O2255" s="57">
        <f t="shared" si="659"/>
        <v>15.126093924820335</v>
      </c>
      <c r="P2255" s="371">
        <f t="shared" si="660"/>
        <v>15.126093924820335</v>
      </c>
      <c r="Q2255" s="371">
        <f t="shared" si="661"/>
        <v>-57.932711148301458</v>
      </c>
      <c r="R2255" s="12">
        <f t="shared" si="662"/>
        <v>122.06728885169855</v>
      </c>
      <c r="S2255" s="57">
        <f t="shared" si="663"/>
        <v>4.3847018343083981</v>
      </c>
      <c r="T2255" s="12">
        <f t="shared" si="646"/>
        <v>15.126093924820335</v>
      </c>
    </row>
    <row r="2256" spans="1:20" x14ac:dyDescent="0.3">
      <c r="A2256" s="57">
        <f t="shared" si="647"/>
        <v>27654.58373942833</v>
      </c>
      <c r="B2256" s="12">
        <f t="shared" si="664"/>
        <v>4401.3637012787703</v>
      </c>
      <c r="C2256" s="57" t="str">
        <f t="shared" si="648"/>
        <v>3.02563510274325-4.82466685737227i</v>
      </c>
      <c r="D2256" s="57" t="str">
        <f t="shared" si="649"/>
        <v>3.47032533702368-2.45267843218513i</v>
      </c>
      <c r="E2256" s="57" t="str">
        <f t="shared" si="650"/>
        <v>162.871203075576+2.76279973149619i</v>
      </c>
      <c r="F2256" s="57" t="str">
        <f t="shared" si="651"/>
        <v>3.07931371116725-45.2743219021184i</v>
      </c>
      <c r="G2256" s="57" t="str">
        <f t="shared" si="652"/>
        <v>0.999913667302479-0.00929113793819073i</v>
      </c>
      <c r="H2256" s="57" t="str">
        <f t="shared" si="653"/>
        <v>635.795882901196-132.426037203475i</v>
      </c>
      <c r="I2256" s="57" t="str">
        <f t="shared" si="654"/>
        <v>-27.3371399069076-197.65126593542i</v>
      </c>
      <c r="K2256" s="57" t="str">
        <f t="shared" si="655"/>
        <v>0.00753717986202795-0.00329733362687656i</v>
      </c>
      <c r="L2256" s="57" t="str">
        <f t="shared" si="656"/>
        <v>0.00075-0.150668211314498i</v>
      </c>
      <c r="M2256" s="57" t="str">
        <f t="shared" si="657"/>
        <v>0.00075-0.0237397391777045i</v>
      </c>
      <c r="N2256" s="57">
        <f t="shared" si="658"/>
        <v>122.09256205111694</v>
      </c>
      <c r="O2256" s="57">
        <f t="shared" si="659"/>
        <v>15.109720984508172</v>
      </c>
      <c r="P2256" s="371">
        <f t="shared" si="660"/>
        <v>15.109720984508172</v>
      </c>
      <c r="Q2256" s="371">
        <f t="shared" si="661"/>
        <v>-57.907437948883064</v>
      </c>
      <c r="R2256" s="12">
        <f t="shared" si="662"/>
        <v>122.09256205111694</v>
      </c>
      <c r="S2256" s="57">
        <f t="shared" si="663"/>
        <v>4.4013637012787701</v>
      </c>
      <c r="T2256" s="12">
        <f t="shared" si="646"/>
        <v>15.109720984508172</v>
      </c>
    </row>
    <row r="2257" spans="1:20" x14ac:dyDescent="0.3">
      <c r="A2257" s="57">
        <f t="shared" si="647"/>
        <v>27759.67115763816</v>
      </c>
      <c r="B2257" s="12">
        <f t="shared" si="664"/>
        <v>4418.0888833436302</v>
      </c>
      <c r="C2257" s="57" t="str">
        <f t="shared" si="648"/>
        <v>3.02204173353368-4.81427544616907i</v>
      </c>
      <c r="D2257" s="57" t="str">
        <f t="shared" si="649"/>
        <v>3.47032146948669-2.44371198736574i</v>
      </c>
      <c r="E2257" s="57" t="str">
        <f t="shared" si="650"/>
        <v>162.874790889044+2.77408189052919i</v>
      </c>
      <c r="F2257" s="57" t="str">
        <f t="shared" si="651"/>
        <v>3.07931168690427-45.1031477919948i</v>
      </c>
      <c r="G2257" s="57" t="str">
        <f t="shared" si="652"/>
        <v>0.999913009984519-0.00932643813138724i</v>
      </c>
      <c r="H2257" s="57" t="str">
        <f t="shared" si="653"/>
        <v>636.187053769856-133.568428016377i</v>
      </c>
      <c r="I2257" s="57" t="str">
        <f t="shared" si="654"/>
        <v>-27.5243730917439-197.057687753147i</v>
      </c>
      <c r="K2257" s="57" t="str">
        <f t="shared" si="655"/>
        <v>0.00752751367263363-0.00330528931564404i</v>
      </c>
      <c r="L2257" s="57" t="str">
        <f t="shared" si="656"/>
        <v>0.00075-0.150097839524306i</v>
      </c>
      <c r="M2257" s="57" t="str">
        <f t="shared" si="657"/>
        <v>0.00075-0.0236498696729473i</v>
      </c>
      <c r="N2257" s="57">
        <f t="shared" si="658"/>
        <v>122.11752550347498</v>
      </c>
      <c r="O2257" s="57">
        <f t="shared" si="659"/>
        <v>15.093367471314728</v>
      </c>
      <c r="P2257" s="371">
        <f t="shared" si="660"/>
        <v>15.093367471314728</v>
      </c>
      <c r="Q2257" s="371">
        <f t="shared" si="661"/>
        <v>-57.88247449652502</v>
      </c>
      <c r="R2257" s="12">
        <f t="shared" si="662"/>
        <v>122.11752550347498</v>
      </c>
      <c r="S2257" s="57">
        <f t="shared" si="663"/>
        <v>4.4180888833436303</v>
      </c>
      <c r="T2257" s="12">
        <f t="shared" si="646"/>
        <v>15.093367471314728</v>
      </c>
    </row>
    <row r="2258" spans="1:20" x14ac:dyDescent="0.3">
      <c r="A2258" s="57">
        <f t="shared" si="647"/>
        <v>27865.157908037188</v>
      </c>
      <c r="B2258" s="12">
        <f t="shared" si="664"/>
        <v>4434.877621100336</v>
      </c>
      <c r="C2258" s="57" t="str">
        <f t="shared" si="648"/>
        <v>3.01843121662357-4.80393207587978i</v>
      </c>
      <c r="D2258" s="57" t="str">
        <f t="shared" si="649"/>
        <v>3.47031757250932-2.43478069544851i</v>
      </c>
      <c r="E2258" s="57" t="str">
        <f t="shared" si="650"/>
        <v>162.878412567153+2.78541267270917i</v>
      </c>
      <c r="F2258" s="57" t="str">
        <f t="shared" si="651"/>
        <v>3.07930964723037-44.932622505507i</v>
      </c>
      <c r="G2258" s="57" t="str">
        <f t="shared" si="652"/>
        <v>0.999912347662324-0.0093618723951671i</v>
      </c>
      <c r="H2258" s="57" t="str">
        <f t="shared" si="653"/>
        <v>636.576182787369-134.72199404922i</v>
      </c>
      <c r="I2258" s="57" t="str">
        <f t="shared" si="654"/>
        <v>-27.7129924614821-196.465611063861i</v>
      </c>
      <c r="K2258" s="57" t="str">
        <f t="shared" si="655"/>
        <v>0.00751780087853302-0.00331323571646081i</v>
      </c>
      <c r="L2258" s="57" t="str">
        <f t="shared" si="656"/>
        <v>0.00075-0.149529626941926i</v>
      </c>
      <c r="M2258" s="57" t="str">
        <f t="shared" si="657"/>
        <v>0.00075-0.0235603403795052i</v>
      </c>
      <c r="N2258" s="57">
        <f t="shared" si="658"/>
        <v>122.14217847184241</v>
      </c>
      <c r="O2258" s="57">
        <f t="shared" si="659"/>
        <v>15.077033077203906</v>
      </c>
      <c r="P2258" s="371">
        <f t="shared" si="660"/>
        <v>15.077033077203906</v>
      </c>
      <c r="Q2258" s="371">
        <f t="shared" si="661"/>
        <v>-57.857821528157594</v>
      </c>
      <c r="R2258" s="12">
        <f t="shared" si="662"/>
        <v>122.14217847184241</v>
      </c>
      <c r="S2258" s="57">
        <f t="shared" si="663"/>
        <v>4.4348776211003358</v>
      </c>
      <c r="T2258" s="12">
        <f t="shared" si="646"/>
        <v>15.077033077203906</v>
      </c>
    </row>
    <row r="2259" spans="1:20" x14ac:dyDescent="0.3">
      <c r="A2259" s="57">
        <f t="shared" si="647"/>
        <v>27971.045508087729</v>
      </c>
      <c r="B2259" s="12">
        <f t="shared" si="664"/>
        <v>4451.7301560605174</v>
      </c>
      <c r="C2259" s="57" t="str">
        <f t="shared" si="648"/>
        <v>3.01480353339401-4.7936364463706i</v>
      </c>
      <c r="D2259" s="57" t="str">
        <f t="shared" si="649"/>
        <v>3.47031364586751-2.42588442794561i</v>
      </c>
      <c r="E2259" s="57" t="str">
        <f t="shared" si="650"/>
        <v>162.882068438961+2.79679228100367i</v>
      </c>
      <c r="F2259" s="57" t="str">
        <f t="shared" si="651"/>
        <v>3.07930759202823-44.7627435895883i</v>
      </c>
      <c r="G2259" s="57" t="str">
        <f t="shared" si="652"/>
        <v>0.999911680297805-0.00939744123819593i</v>
      </c>
      <c r="H2259" s="57" t="str">
        <f t="shared" si="653"/>
        <v>636.963159738469-135.886829180859i</v>
      </c>
      <c r="I2259" s="57" t="str">
        <f t="shared" si="654"/>
        <v>-27.9030030047132-195.87500604272i</v>
      </c>
      <c r="K2259" s="57" t="str">
        <f t="shared" si="655"/>
        <v>0.0075080414233252-0.00332117253284463i</v>
      </c>
      <c r="L2259" s="57" t="str">
        <f t="shared" si="656"/>
        <v>0.00075-0.148963565393431i</v>
      </c>
      <c r="M2259" s="57" t="str">
        <f t="shared" si="657"/>
        <v>0.00075-0.0234711500094692i</v>
      </c>
      <c r="N2259" s="57">
        <f t="shared" si="658"/>
        <v>122.16652023544805</v>
      </c>
      <c r="O2259" s="57">
        <f t="shared" si="659"/>
        <v>15.060717493138682</v>
      </c>
      <c r="P2259" s="371">
        <f t="shared" si="660"/>
        <v>15.060717493138682</v>
      </c>
      <c r="Q2259" s="371">
        <f t="shared" si="661"/>
        <v>-57.83347976455196</v>
      </c>
      <c r="R2259" s="12">
        <f t="shared" si="662"/>
        <v>122.16652023544805</v>
      </c>
      <c r="S2259" s="57">
        <f t="shared" si="663"/>
        <v>4.4517301560605178</v>
      </c>
      <c r="T2259" s="12">
        <f t="shared" si="646"/>
        <v>15.060717493138682</v>
      </c>
    </row>
    <row r="2260" spans="1:20" x14ac:dyDescent="0.3">
      <c r="A2260" s="57">
        <f t="shared" si="647"/>
        <v>28077.335481018465</v>
      </c>
      <c r="B2260" s="12">
        <f t="shared" si="664"/>
        <v>4468.6467306535478</v>
      </c>
      <c r="C2260" s="57" t="str">
        <f t="shared" si="648"/>
        <v>3.01115866603606-4.78338825768222i</v>
      </c>
      <c r="D2260" s="57" t="str">
        <f t="shared" si="649"/>
        <v>3.47030968933548-2.41702305687295i</v>
      </c>
      <c r="E2260" s="57" t="str">
        <f t="shared" si="650"/>
        <v>162.885758836624+2.80822091874225i</v>
      </c>
      <c r="F2260" s="57" t="str">
        <f t="shared" si="651"/>
        <v>3.07930552117964-44.5935086004696i</v>
      </c>
      <c r="G2260" s="57" t="str">
        <f t="shared" si="652"/>
        <v>0.999911007852579-0.0094331451710631i</v>
      </c>
      <c r="H2260" s="57" t="str">
        <f t="shared" si="653"/>
        <v>637.347871941721-137.06302723886i</v>
      </c>
      <c r="I2260" s="57" t="str">
        <f t="shared" si="654"/>
        <v>-28.0944095407433-195.285842585072i</v>
      </c>
      <c r="K2260" s="57" t="str">
        <f t="shared" si="655"/>
        <v>0.00749823525276374-0.00332909946670122i</v>
      </c>
      <c r="L2260" s="57" t="str">
        <f t="shared" si="656"/>
        <v>0.00075-0.148399646735835i</v>
      </c>
      <c r="M2260" s="57" t="str">
        <f t="shared" si="657"/>
        <v>0.00075-0.023382297279806i</v>
      </c>
      <c r="N2260" s="57">
        <f t="shared" si="658"/>
        <v>122.19055008975494</v>
      </c>
      <c r="O2260" s="57">
        <f t="shared" si="659"/>
        <v>15.044420409104566</v>
      </c>
      <c r="P2260" s="371">
        <f t="shared" si="660"/>
        <v>15.044420409104566</v>
      </c>
      <c r="Q2260" s="371">
        <f t="shared" si="661"/>
        <v>-57.809449910245057</v>
      </c>
      <c r="R2260" s="12">
        <f t="shared" si="662"/>
        <v>122.19055008975494</v>
      </c>
      <c r="S2260" s="57">
        <f t="shared" si="663"/>
        <v>4.468646730653548</v>
      </c>
      <c r="T2260" s="12">
        <f t="shared" si="646"/>
        <v>15.044420409104566</v>
      </c>
    </row>
    <row r="2261" spans="1:20" x14ac:dyDescent="0.3">
      <c r="A2261" s="57">
        <f t="shared" si="647"/>
        <v>28184.029355846338</v>
      </c>
      <c r="B2261" s="12">
        <f t="shared" si="664"/>
        <v>4485.6275882300315</v>
      </c>
      <c r="C2261" s="57" t="str">
        <f t="shared" si="648"/>
        <v>3.00749659756006-4.77318721003284i</v>
      </c>
      <c r="D2261" s="57" t="str">
        <f t="shared" si="649"/>
        <v>3.47030570268582-2.4081964547484i</v>
      </c>
      <c r="E2261" s="57" t="str">
        <f t="shared" si="650"/>
        <v>162.889484095422+2.81969878960646i</v>
      </c>
      <c r="F2261" s="57" t="str">
        <f t="shared" si="651"/>
        <v>3.07930343456552-44.4249151036461i</v>
      </c>
      <c r="G2261" s="57" t="str">
        <f t="shared" si="652"/>
        <v>0.999910330287975-0.0094689847062889i</v>
      </c>
      <c r="H2261" s="57" t="str">
        <f t="shared" si="653"/>
        <v>637.730204211129-138.250681963795i</v>
      </c>
      <c r="I2261" s="57" t="str">
        <f t="shared" si="654"/>
        <v>-28.2872167125103-194.698090303768i</v>
      </c>
      <c r="K2261" s="57" t="str">
        <f t="shared" si="655"/>
        <v>0.00748838231478246-0.00333701621833819i</v>
      </c>
      <c r="L2261" s="57" t="str">
        <f t="shared" si="656"/>
        <v>0.00075-0.147837862856979i</v>
      </c>
      <c r="M2261" s="57" t="str">
        <f t="shared" si="657"/>
        <v>0.00075-0.0232937809123391i</v>
      </c>
      <c r="N2261" s="57">
        <f t="shared" si="658"/>
        <v>122.21426734653224</v>
      </c>
      <c r="O2261" s="57">
        <f t="shared" si="659"/>
        <v>15.028141514133493</v>
      </c>
      <c r="P2261" s="371">
        <f t="shared" si="660"/>
        <v>15.028141514133493</v>
      </c>
      <c r="Q2261" s="371">
        <f t="shared" si="661"/>
        <v>-57.785732653467768</v>
      </c>
      <c r="R2261" s="12">
        <f t="shared" si="662"/>
        <v>122.21426734653224</v>
      </c>
      <c r="S2261" s="57">
        <f t="shared" si="663"/>
        <v>4.4856275882300318</v>
      </c>
      <c r="T2261" s="12">
        <f t="shared" si="646"/>
        <v>15.028141514133493</v>
      </c>
    </row>
    <row r="2262" spans="1:20" x14ac:dyDescent="0.3">
      <c r="A2262" s="57">
        <f t="shared" si="647"/>
        <v>28291.128667398556</v>
      </c>
      <c r="B2262" s="12">
        <f t="shared" si="664"/>
        <v>4502.672973065306</v>
      </c>
      <c r="C2262" s="57" t="str">
        <f t="shared" si="648"/>
        <v>3.00381731180479-4.76303300382093i</v>
      </c>
      <c r="D2262" s="57" t="str">
        <f t="shared" si="649"/>
        <v>3.4703016856893-2.39940449458982i</v>
      </c>
      <c r="E2262" s="57" t="str">
        <f t="shared" si="650"/>
        <v>162.893244553781+2.83122609762052i</v>
      </c>
      <c r="F2262" s="57" t="str">
        <f t="shared" si="651"/>
        <v>3.07930133206586-44.2569606738397i</v>
      </c>
      <c r="G2262" s="57" t="str">
        <f t="shared" si="652"/>
        <v>0.999909647565024-0.00950496035833185i</v>
      </c>
      <c r="H2262" s="57" t="str">
        <f t="shared" si="653"/>
        <v>638.110038817609-139.449886972197i</v>
      </c>
      <c r="I2262" s="57" t="str">
        <f t="shared" si="654"/>
        <v>-28.4814289793176-194.111718526524i</v>
      </c>
      <c r="K2262" s="57" t="str">
        <f t="shared" si="655"/>
        <v>0.00747848255952139-0.00334492248647928i</v>
      </c>
      <c r="L2262" s="57" t="str">
        <f t="shared" si="656"/>
        <v>0.00075-0.147278205675412i</v>
      </c>
      <c r="M2262" s="57" t="str">
        <f t="shared" si="657"/>
        <v>0.00075-0.0232055996337309i</v>
      </c>
      <c r="N2262" s="57">
        <f t="shared" si="658"/>
        <v>122.2376713339263</v>
      </c>
      <c r="O2262" s="57">
        <f t="shared" si="659"/>
        <v>15.011880496327185</v>
      </c>
      <c r="P2262" s="371">
        <f t="shared" si="660"/>
        <v>15.011880496327185</v>
      </c>
      <c r="Q2262" s="371">
        <f t="shared" si="661"/>
        <v>-57.762328666073699</v>
      </c>
      <c r="R2262" s="12">
        <f t="shared" si="662"/>
        <v>122.2376713339263</v>
      </c>
      <c r="S2262" s="57">
        <f t="shared" si="663"/>
        <v>4.5026729730653061</v>
      </c>
      <c r="T2262" s="12">
        <f t="shared" si="646"/>
        <v>15.011880496327185</v>
      </c>
    </row>
    <row r="2263" spans="1:20" x14ac:dyDescent="0.3">
      <c r="A2263" s="57">
        <f t="shared" si="647"/>
        <v>28398.634956334674</v>
      </c>
      <c r="B2263" s="12">
        <f t="shared" si="664"/>
        <v>4519.7831303629546</v>
      </c>
      <c r="C2263" s="57" t="str">
        <f t="shared" si="648"/>
        <v>3.00012079344676-4.75292533962833i</v>
      </c>
      <c r="D2263" s="57" t="str">
        <f t="shared" si="649"/>
        <v>3.47029763811503-2.39064704991337i</v>
      </c>
      <c r="E2263" s="57" t="str">
        <f t="shared" si="650"/>
        <v>162.897040553301+2.84280304714097i</v>
      </c>
      <c r="F2263" s="57" t="str">
        <f t="shared" si="651"/>
        <v>3.07929921355975-44.0896428949666i</v>
      </c>
      <c r="G2263" s="57" t="str">
        <f t="shared" si="652"/>
        <v>0.999908959644463-0.00954107264359586i</v>
      </c>
      <c r="H2263" s="57" t="str">
        <f t="shared" si="653"/>
        <v>638.487255450393-140.660735718209i</v>
      </c>
      <c r="I2263" s="57" t="str">
        <f t="shared" si="654"/>
        <v>-28.6770506094073-193.526696293392i</v>
      </c>
      <c r="K2263" s="57" t="str">
        <f t="shared" si="655"/>
        <v>0.00746853593935211-0.00335281796827866i</v>
      </c>
      <c r="L2263" s="57" t="str">
        <f t="shared" si="656"/>
        <v>0.00075-0.146720667140279i</v>
      </c>
      <c r="M2263" s="57" t="str">
        <f t="shared" si="657"/>
        <v>0.00075-0.0231177521754641i</v>
      </c>
      <c r="N2263" s="57">
        <f t="shared" si="658"/>
        <v>122.26076139653088</v>
      </c>
      <c r="O2263" s="57">
        <f t="shared" si="659"/>
        <v>14.995637042881027</v>
      </c>
      <c r="P2263" s="371">
        <f t="shared" si="660"/>
        <v>14.995637042881027</v>
      </c>
      <c r="Q2263" s="371">
        <f t="shared" si="661"/>
        <v>-57.739238603469111</v>
      </c>
      <c r="R2263" s="12">
        <f t="shared" si="662"/>
        <v>122.26076139653088</v>
      </c>
      <c r="S2263" s="57">
        <f t="shared" si="663"/>
        <v>4.5197831303629545</v>
      </c>
      <c r="T2263" s="12">
        <f t="shared" si="646"/>
        <v>14.995637042881027</v>
      </c>
    </row>
    <row r="2264" spans="1:20" x14ac:dyDescent="0.3">
      <c r="A2264" s="57">
        <f t="shared" si="647"/>
        <v>28506.549769168749</v>
      </c>
      <c r="B2264" s="12">
        <f t="shared" si="664"/>
        <v>4536.9583062583342</v>
      </c>
      <c r="C2264" s="57" t="str">
        <f t="shared" si="648"/>
        <v>2.99640702800939-4.74286391822358i</v>
      </c>
      <c r="D2264" s="57" t="str">
        <f t="shared" si="649"/>
        <v>3.4702935597303-2.38192399473162i</v>
      </c>
      <c r="E2264" s="57" t="str">
        <f t="shared" si="650"/>
        <v>162.900872438782+2.85442984284761i</v>
      </c>
      <c r="F2264" s="57" t="str">
        <f t="shared" si="651"/>
        <v>3.07929707892535-43.9229593601007i</v>
      </c>
      <c r="G2264" s="57" t="str">
        <f t="shared" si="652"/>
        <v>0.99990826648673-0.00957732208043763i</v>
      </c>
      <c r="H2264" s="57" t="str">
        <f t="shared" si="653"/>
        <v>638.861731178339-141.883321453779i</v>
      </c>
      <c r="I2264" s="57" t="str">
        <f t="shared" si="654"/>
        <v>-28.87408567233-192.942992354279i</v>
      </c>
      <c r="K2264" s="57" t="str">
        <f t="shared" si="655"/>
        <v>0.0074585424089036-0.00336070235933604i</v>
      </c>
      <c r="L2264" s="57" t="str">
        <f t="shared" si="656"/>
        <v>0.00075-0.1461652392312i</v>
      </c>
      <c r="M2264" s="57" t="str">
        <f t="shared" si="657"/>
        <v>0.00075-0.0230302372738236i</v>
      </c>
      <c r="N2264" s="57">
        <f t="shared" si="658"/>
        <v>122.28353689545419</v>
      </c>
      <c r="O2264" s="57">
        <f t="shared" si="659"/>
        <v>14.97941084010807</v>
      </c>
      <c r="P2264" s="371">
        <f t="shared" si="660"/>
        <v>14.97941084010807</v>
      </c>
      <c r="Q2264" s="371">
        <f t="shared" si="661"/>
        <v>-57.716463104545809</v>
      </c>
      <c r="R2264" s="12">
        <f t="shared" si="662"/>
        <v>122.28353689545419</v>
      </c>
      <c r="S2264" s="57">
        <f t="shared" si="663"/>
        <v>4.5369583062583345</v>
      </c>
      <c r="T2264" s="12">
        <f t="shared" si="646"/>
        <v>14.97941084010807</v>
      </c>
    </row>
    <row r="2265" spans="1:20" x14ac:dyDescent="0.3">
      <c r="A2265" s="57">
        <f t="shared" si="647"/>
        <v>28614.874658291592</v>
      </c>
      <c r="B2265" s="12">
        <f t="shared" si="664"/>
        <v>4554.1987478221163</v>
      </c>
      <c r="C2265" s="57" t="str">
        <f t="shared" si="648"/>
        <v>2.99267600187225-4.73284844056522i</v>
      </c>
      <c r="D2265" s="57" t="str">
        <f t="shared" si="649"/>
        <v>3.47028945030064-2.3732352035517i</v>
      </c>
      <c r="E2265" s="57" t="str">
        <f t="shared" si="650"/>
        <v>162.904740558249+2.86610668973229i</v>
      </c>
      <c r="F2265" s="57" t="str">
        <f t="shared" si="651"/>
        <v>3.07929492803991-43.7569076714396i</v>
      </c>
      <c r="G2265" s="57" t="str">
        <f t="shared" si="652"/>
        <v>0.999907568051961-0.00961370918917384i</v>
      </c>
      <c r="H2265" s="57" t="str">
        <f t="shared" si="653"/>
        <v>639.233340411202-143.117737187454i</v>
      </c>
      <c r="I2265" s="57" t="str">
        <f t="shared" si="654"/>
        <v>-29.0725380311388-192.360575166583i</v>
      </c>
      <c r="K2265" s="57" t="str">
        <f t="shared" si="655"/>
        <v>0.00744850192508782-0.00336857535371194i</v>
      </c>
      <c r="L2265" s="57" t="str">
        <f t="shared" si="656"/>
        <v>0.00075-0.145611913958159i</v>
      </c>
      <c r="M2265" s="57" t="str">
        <f t="shared" si="657"/>
        <v>0.00075-0.022943053669878i</v>
      </c>
      <c r="N2265" s="57">
        <f t="shared" si="658"/>
        <v>122.30599720838626</v>
      </c>
      <c r="O2265" s="57">
        <f t="shared" si="659"/>
        <v>14.963201573462989</v>
      </c>
      <c r="P2265" s="371">
        <f t="shared" si="660"/>
        <v>14.963201573462989</v>
      </c>
      <c r="Q2265" s="371">
        <f t="shared" si="661"/>
        <v>-57.694002791613748</v>
      </c>
      <c r="R2265" s="12">
        <f t="shared" si="662"/>
        <v>122.30599720838626</v>
      </c>
      <c r="S2265" s="57">
        <f t="shared" si="663"/>
        <v>4.5541987478221166</v>
      </c>
      <c r="T2265" s="12">
        <f t="shared" si="646"/>
        <v>14.963201573462989</v>
      </c>
    </row>
    <row r="2266" spans="1:20" x14ac:dyDescent="0.3">
      <c r="A2266" s="57">
        <f t="shared" si="647"/>
        <v>28723.611181993099</v>
      </c>
      <c r="B2266" s="12">
        <f t="shared" si="664"/>
        <v>4571.5047030638407</v>
      </c>
      <c r="C2266" s="57" t="str">
        <f t="shared" si="648"/>
        <v>2.98892770228019-4.72287860780547i</v>
      </c>
      <c r="D2266" s="57" t="str">
        <f t="shared" si="649"/>
        <v>3.47028530958981-2.36458055137359i</v>
      </c>
      <c r="E2266" s="57" t="str">
        <f t="shared" si="650"/>
        <v>162.908645262976+2.87783379308923i</v>
      </c>
      <c r="F2266" s="57" t="str">
        <f t="shared" si="651"/>
        <v>3.0792927607797-43.5914854402709i</v>
      </c>
      <c r="G2266" s="57" t="str">
        <f t="shared" si="652"/>
        <v>0.999906864299989-0.00965023449208856i</v>
      </c>
      <c r="H2266" s="57" t="str">
        <f t="shared" si="653"/>
        <v>639.601954860877-144.364075641711i</v>
      </c>
      <c r="I2266" s="57" t="str">
        <f t="shared" si="654"/>
        <v>-29.2724113343957-191.779412892903i</v>
      </c>
      <c r="K2266" s="57" t="str">
        <f t="shared" si="655"/>
        <v>0.00743841444712533-0.00337643664394343i</v>
      </c>
      <c r="L2266" s="57" t="str">
        <f t="shared" si="656"/>
        <v>0.00075-0.145060683361386i</v>
      </c>
      <c r="M2266" s="57" t="str">
        <f t="shared" si="657"/>
        <v>0.00075-0.0228562001094621i</v>
      </c>
      <c r="N2266" s="57">
        <f t="shared" si="658"/>
        <v>122.32814172966278</v>
      </c>
      <c r="O2266" s="57">
        <f t="shared" si="659"/>
        <v>14.947008927566394</v>
      </c>
      <c r="P2266" s="371">
        <f t="shared" si="660"/>
        <v>14.947008927566394</v>
      </c>
      <c r="Q2266" s="371">
        <f t="shared" si="661"/>
        <v>-57.671858270337232</v>
      </c>
      <c r="R2266" s="12">
        <f t="shared" si="662"/>
        <v>122.32814172966278</v>
      </c>
      <c r="S2266" s="57">
        <f t="shared" si="663"/>
        <v>4.5715047030638409</v>
      </c>
      <c r="T2266" s="12">
        <f t="shared" si="646"/>
        <v>14.947008927566394</v>
      </c>
    </row>
    <row r="2267" spans="1:20" x14ac:dyDescent="0.3">
      <c r="A2267" s="57">
        <f t="shared" si="647"/>
        <v>28832.760904484672</v>
      </c>
      <c r="B2267" s="12">
        <f t="shared" si="664"/>
        <v>4588.8764209354831</v>
      </c>
      <c r="C2267" s="57" t="str">
        <f t="shared" si="648"/>
        <v>2.98516211735246-4.71295412129389i</v>
      </c>
      <c r="D2267" s="57" t="str">
        <f t="shared" si="649"/>
        <v>3.4702811373598-2.35595991368826i</v>
      </c>
      <c r="E2267" s="57" t="str">
        <f t="shared" si="650"/>
        <v>162.912586907514+2.88961135850383i</v>
      </c>
      <c r="F2267" s="57" t="str">
        <f t="shared" si="651"/>
        <v>3.07929057702009-43.4266902869364i</v>
      </c>
      <c r="G2267" s="57" t="str">
        <f t="shared" si="652"/>
        <v>0.999906155190342-0.00968689851344063i</v>
      </c>
      <c r="H2267" s="57" t="str">
        <f t="shared" si="653"/>
        <v>639.967443502681-145.622429208794i</v>
      </c>
      <c r="I2267" s="57" t="str">
        <f t="shared" si="654"/>
        <v>-29.4737090079841-191.199473398861i</v>
      </c>
      <c r="K2267" s="57" t="str">
        <f t="shared" si="655"/>
        <v>0.0074282799365707-0.00338428592106024i</v>
      </c>
      <c r="L2267" s="57" t="str">
        <f t="shared" si="656"/>
        <v>0.00075-0.144511539511243i</v>
      </c>
      <c r="M2267" s="57" t="str">
        <f t="shared" si="657"/>
        <v>0.00075-0.0227696753431581i</v>
      </c>
      <c r="N2267" s="57">
        <f t="shared" si="658"/>
        <v>122.34996987032831</v>
      </c>
      <c r="O2267" s="57">
        <f t="shared" si="659"/>
        <v>14.930832586229004</v>
      </c>
      <c r="P2267" s="371">
        <f t="shared" si="660"/>
        <v>14.930832586229004</v>
      </c>
      <c r="Q2267" s="371">
        <f t="shared" si="661"/>
        <v>-57.650030129671691</v>
      </c>
      <c r="R2267" s="12">
        <f t="shared" si="662"/>
        <v>122.34996987032831</v>
      </c>
      <c r="S2267" s="57">
        <f t="shared" si="663"/>
        <v>4.5888764209354829</v>
      </c>
      <c r="T2267" s="12">
        <f t="shared" si="646"/>
        <v>14.930832586229004</v>
      </c>
    </row>
    <row r="2268" spans="1:20" x14ac:dyDescent="0.3">
      <c r="A2268" s="57">
        <f t="shared" si="647"/>
        <v>28942.325395921718</v>
      </c>
      <c r="B2268" s="12">
        <f t="shared" si="664"/>
        <v>4606.3141513350383</v>
      </c>
      <c r="C2268" s="57" t="str">
        <f t="shared" si="648"/>
        <v>2.98137923609189-4.70307468258122i</v>
      </c>
      <c r="D2268" s="57" t="str">
        <f t="shared" si="649"/>
        <v>3.47027693337071-2.34737316647587i</v>
      </c>
      <c r="E2268" s="57" t="str">
        <f t="shared" si="650"/>
        <v>162.916565849719+2.90143959184241i</v>
      </c>
      <c r="F2268" s="57" t="str">
        <f t="shared" si="651"/>
        <v>3.07928837663555-43.2625198407991i</v>
      </c>
      <c r="G2268" s="57" t="str">
        <f t="shared" si="652"/>
        <v>0.999905440682239-0.00972370177947097i</v>
      </c>
      <c r="H2268" s="57" t="str">
        <f t="shared" si="653"/>
        <v>640.329672536642-146.892889905037i</v>
      </c>
      <c r="I2268" s="57" t="str">
        <f t="shared" si="654"/>
        <v>-29.6764342467371-190.620724251022i</v>
      </c>
      <c r="K2268" s="57" t="str">
        <f t="shared" si="655"/>
        <v>0.00741809835733804-0.00339212287460119i</v>
      </c>
      <c r="L2268" s="57" t="str">
        <f t="shared" si="656"/>
        <v>0.00075-0.143964474508112i</v>
      </c>
      <c r="M2268" s="57" t="str">
        <f t="shared" si="657"/>
        <v>0.00075-0.0226834781262782i</v>
      </c>
      <c r="N2268" s="57">
        <f t="shared" si="658"/>
        <v>122.37148105819867</v>
      </c>
      <c r="O2268" s="57">
        <f t="shared" si="659"/>
        <v>14.914672232476081</v>
      </c>
      <c r="P2268" s="371">
        <f t="shared" si="660"/>
        <v>14.914672232476081</v>
      </c>
      <c r="Q2268" s="371">
        <f t="shared" si="661"/>
        <v>-57.628518941801339</v>
      </c>
      <c r="R2268" s="12">
        <f t="shared" si="662"/>
        <v>122.37148105819867</v>
      </c>
      <c r="S2268" s="57">
        <f t="shared" si="663"/>
        <v>4.6063141513350381</v>
      </c>
      <c r="T2268" s="12">
        <f t="shared" si="646"/>
        <v>14.914672232476081</v>
      </c>
    </row>
    <row r="2269" spans="1:20" x14ac:dyDescent="0.3">
      <c r="A2269" s="57">
        <f t="shared" si="647"/>
        <v>29052.306232426221</v>
      </c>
      <c r="B2269" s="12">
        <f t="shared" si="664"/>
        <v>4623.8181451101118</v>
      </c>
      <c r="C2269" s="57" t="str">
        <f t="shared" si="648"/>
        <v>2.97757904839397-4.69323999342339i</v>
      </c>
      <c r="D2269" s="57" t="str">
        <f t="shared" si="649"/>
        <v>3.47027269738093-2.338820186204i</v>
      </c>
      <c r="E2269" s="57" t="str">
        <f t="shared" si="650"/>
        <v>162.920582450773+2.91331869924104i</v>
      </c>
      <c r="F2269" s="57" t="str">
        <f t="shared" si="651"/>
        <v>3.07928615949948-43.098971740208i</v>
      </c>
      <c r="G2269" s="57" t="str">
        <f t="shared" si="652"/>
        <v>0.99990472073459-0.00976064481841006i</v>
      </c>
      <c r="H2269" s="57" t="str">
        <f t="shared" si="653"/>
        <v>640.688505348884-148.175549323612i</v>
      </c>
      <c r="I2269" s="57" t="str">
        <f t="shared" si="654"/>
        <v>-29.8805900058635-190.043132714926i</v>
      </c>
      <c r="K2269" s="57" t="str">
        <f t="shared" si="655"/>
        <v>0.00740786967572638-0.00339994719263113i</v>
      </c>
      <c r="L2269" s="57" t="str">
        <f t="shared" si="656"/>
        <v>0.00075-0.14341948048228i</v>
      </c>
      <c r="M2269" s="57" t="str">
        <f t="shared" si="657"/>
        <v>0.00075-0.0225976072188466i</v>
      </c>
      <c r="N2269" s="57">
        <f t="shared" si="658"/>
        <v>122.39267473792081</v>
      </c>
      <c r="O2269" s="57">
        <f t="shared" si="659"/>
        <v>14.898527548571911</v>
      </c>
      <c r="P2269" s="371">
        <f t="shared" si="660"/>
        <v>14.898527548571911</v>
      </c>
      <c r="Q2269" s="371">
        <f t="shared" si="661"/>
        <v>-57.607325262079186</v>
      </c>
      <c r="R2269" s="12">
        <f t="shared" si="662"/>
        <v>122.39267473792081</v>
      </c>
      <c r="S2269" s="57">
        <f t="shared" si="663"/>
        <v>4.6238181451101115</v>
      </c>
      <c r="T2269" s="12">
        <f t="shared" si="646"/>
        <v>14.898527548571911</v>
      </c>
    </row>
    <row r="2270" spans="1:20" x14ac:dyDescent="0.3">
      <c r="A2270" s="57">
        <f t="shared" si="647"/>
        <v>29162.704996109442</v>
      </c>
      <c r="B2270" s="12">
        <f t="shared" si="664"/>
        <v>4641.3886540615304</v>
      </c>
      <c r="C2270" s="57" t="str">
        <f t="shared" si="648"/>
        <v>2.9737615450557-4.68344975578571i</v>
      </c>
      <c r="D2270" s="57" t="str">
        <f t="shared" si="649"/>
        <v>3.4702684291469-2.33030084982591i</v>
      </c>
      <c r="E2270" s="57" t="str">
        <f t="shared" si="650"/>
        <v>162.924637075212+2.92524888709402i</v>
      </c>
      <c r="F2270" s="57" t="str">
        <f t="shared" si="651"/>
        <v>3.07928392548437-42.9360436324652i</v>
      </c>
      <c r="G2270" s="57" t="str">
        <f t="shared" si="652"/>
        <v>0.999903995305992-0.00979772816048538i</v>
      </c>
      <c r="H2270" s="57" t="str">
        <f t="shared" si="653"/>
        <v>641.043802473126-149.470498585689i</v>
      </c>
      <c r="I2270" s="57" t="str">
        <f t="shared" si="654"/>
        <v>-30.0861789921809-189.466665753249i</v>
      </c>
      <c r="K2270" s="57" t="str">
        <f t="shared" si="655"/>
        <v>0.00739759386044499-0.00340775856175826i</v>
      </c>
      <c r="L2270" s="57" t="str">
        <f t="shared" si="656"/>
        <v>0.00075-0.142876549593823i</v>
      </c>
      <c r="M2270" s="57" t="str">
        <f t="shared" si="657"/>
        <v>0.00075-0.0225120613855814i</v>
      </c>
      <c r="N2270" s="57">
        <f t="shared" si="658"/>
        <v>122.41355037102961</v>
      </c>
      <c r="O2270" s="57">
        <f t="shared" si="659"/>
        <v>14.882398216044257</v>
      </c>
      <c r="P2270" s="371">
        <f t="shared" si="660"/>
        <v>14.882398216044257</v>
      </c>
      <c r="Q2270" s="371">
        <f t="shared" si="661"/>
        <v>-57.586449628970385</v>
      </c>
      <c r="R2270" s="12">
        <f t="shared" si="662"/>
        <v>122.41355037102961</v>
      </c>
      <c r="S2270" s="57">
        <f t="shared" si="663"/>
        <v>4.6413886540615303</v>
      </c>
      <c r="T2270" s="12">
        <f t="shared" si="646"/>
        <v>14.882398216044257</v>
      </c>
    </row>
    <row r="2271" spans="1:20" x14ac:dyDescent="0.3">
      <c r="A2271" s="57">
        <f t="shared" si="647"/>
        <v>29273.523275094656</v>
      </c>
      <c r="B2271" s="12">
        <f t="shared" si="664"/>
        <v>4659.0259309469639</v>
      </c>
      <c r="C2271" s="57" t="str">
        <f t="shared" si="648"/>
        <v>2.96992671778494-4.67370367184739i</v>
      </c>
      <c r="D2271" s="57" t="str">
        <f t="shared" si="649"/>
        <v>3.47026412842327-2.32181503477867i</v>
      </c>
      <c r="E2271" s="57" t="str">
        <f t="shared" si="650"/>
        <v>162.928730090956+2.93723036204346i</v>
      </c>
      <c r="F2271" s="57" t="str">
        <f t="shared" si="651"/>
        <v>3.07928167446176-42.7737331737912i</v>
      </c>
      <c r="G2271" s="57" t="str">
        <f t="shared" si="652"/>
        <v>0.999903264354726-0.00983495233792888i</v>
      </c>
      <c r="H2271" s="57" t="str">
        <f t="shared" si="653"/>
        <v>641.395421552299-150.777828289967i</v>
      </c>
      <c r="I2271" s="57" t="str">
        <f t="shared" si="654"/>
        <v>-30.293203655148-188.891290024071i</v>
      </c>
      <c r="K2271" s="57" t="str">
        <f t="shared" si="655"/>
        <v>0.00738727088263878-0.00341555666715194i</v>
      </c>
      <c r="L2271" s="57" t="str">
        <f t="shared" si="656"/>
        <v>0.00075-0.1423356740325i</v>
      </c>
      <c r="M2271" s="57" t="str">
        <f t="shared" si="657"/>
        <v>0.00075-0.022426839395877i</v>
      </c>
      <c r="N2271" s="57">
        <f t="shared" si="658"/>
        <v>122.43410743600627</v>
      </c>
      <c r="O2271" s="57">
        <f t="shared" si="659"/>
        <v>14.866283915709598</v>
      </c>
      <c r="P2271" s="371">
        <f t="shared" si="660"/>
        <v>14.866283915709598</v>
      </c>
      <c r="Q2271" s="371">
        <f t="shared" si="661"/>
        <v>-57.565892563993728</v>
      </c>
      <c r="R2271" s="12">
        <f t="shared" si="662"/>
        <v>122.43410743600627</v>
      </c>
      <c r="S2271" s="57">
        <f t="shared" si="663"/>
        <v>4.6590259309469637</v>
      </c>
      <c r="T2271" s="12">
        <f t="shared" si="646"/>
        <v>14.866283915709598</v>
      </c>
    </row>
    <row r="2272" spans="1:20" x14ac:dyDescent="0.3">
      <c r="A2272" s="57">
        <f t="shared" si="647"/>
        <v>29384.762663540016</v>
      </c>
      <c r="B2272" s="12">
        <f t="shared" si="664"/>
        <v>4676.7302294845622</v>
      </c>
      <c r="C2272" s="57" t="str">
        <f t="shared" si="648"/>
        <v>2.96607455920914-4.66400144400583i</v>
      </c>
      <c r="D2272" s="57" t="str">
        <f t="shared" si="649"/>
        <v>3.47025979496285-2.31336261898154i</v>
      </c>
      <c r="E2272" s="57" t="str">
        <f t="shared" si="650"/>
        <v>162.932861869333+2.94926333096621i</v>
      </c>
      <c r="F2272" s="57" t="str">
        <f t="shared" si="651"/>
        <v>3.07927940630223-42.6120380292922i</v>
      </c>
      <c r="G2272" s="57" t="str">
        <f t="shared" si="652"/>
        <v>0.999902527838756-0.00987231788498443i</v>
      </c>
      <c r="H2272" s="57" t="str">
        <f t="shared" si="653"/>
        <v>641.74321730038-152.097628460583i</v>
      </c>
      <c r="I2272" s="57" t="str">
        <f t="shared" si="654"/>
        <v>-30.5016661777089-188.316971879296i</v>
      </c>
      <c r="K2272" s="57" t="str">
        <f t="shared" si="655"/>
        <v>0.00737690071591319-0.00342334119256047i</v>
      </c>
      <c r="L2272" s="57" t="str">
        <f t="shared" si="656"/>
        <v>0.00075-0.141796846017633i</v>
      </c>
      <c r="M2272" s="57" t="str">
        <f t="shared" si="657"/>
        <v>0.00075-0.0223419400237867i</v>
      </c>
      <c r="N2272" s="57">
        <f t="shared" si="658"/>
        <v>122.45434542833252</v>
      </c>
      <c r="O2272" s="57">
        <f t="shared" si="659"/>
        <v>14.850184327697473</v>
      </c>
      <c r="P2272" s="371">
        <f t="shared" si="660"/>
        <v>14.850184327697473</v>
      </c>
      <c r="Q2272" s="371">
        <f t="shared" si="661"/>
        <v>-57.545654571667484</v>
      </c>
      <c r="R2272" s="12">
        <f t="shared" si="662"/>
        <v>122.45434542833252</v>
      </c>
      <c r="S2272" s="57">
        <f t="shared" si="663"/>
        <v>4.6767302294845621</v>
      </c>
      <c r="T2272" s="12">
        <f t="shared" si="646"/>
        <v>14.850184327697473</v>
      </c>
    </row>
    <row r="2273" spans="1:20" x14ac:dyDescent="0.3">
      <c r="A2273" s="57">
        <f t="shared" si="647"/>
        <v>29496.424761661467</v>
      </c>
      <c r="B2273" s="12">
        <f t="shared" si="664"/>
        <v>4694.5018043566033</v>
      </c>
      <c r="C2273" s="57" t="str">
        <f t="shared" si="648"/>
        <v>2.96220506288428-4.65434277488129i</v>
      </c>
      <c r="D2273" s="57" t="str">
        <f t="shared" si="649"/>
        <v>3.47025542851648-2.30494348083406i</v>
      </c>
      <c r="E2273" s="57" t="str">
        <f t="shared" si="650"/>
        <v>162.937032785104+2.96134800096388i</v>
      </c>
      <c r="F2273" s="57" t="str">
        <f t="shared" si="651"/>
        <v>3.0792771208753-42.450955872925i</v>
      </c>
      <c r="G2273" s="57" t="str">
        <f t="shared" si="652"/>
        <v>0.999901785715726-0.00990982533791539i</v>
      </c>
      <c r="H2273" s="57" t="str">
        <f t="shared" si="653"/>
        <v>642.087041464423-153.429988493269i</v>
      </c>
      <c r="I2273" s="57" t="str">
        <f t="shared" si="654"/>
        <v>-30.7115684669167-187.743677363194i</v>
      </c>
      <c r="K2273" s="57" t="str">
        <f t="shared" si="655"/>
        <v>0.00736648333635955-0.00343111182032999i</v>
      </c>
      <c r="L2273" s="57" t="str">
        <f t="shared" si="656"/>
        <v>0.00075-0.141260057798i</v>
      </c>
      <c r="M2273" s="57" t="str">
        <f t="shared" si="657"/>
        <v>0.00075-0.0222573620480043i</v>
      </c>
      <c r="N2273" s="57">
        <f t="shared" si="658"/>
        <v>122.47426386054399</v>
      </c>
      <c r="O2273" s="57">
        <f t="shared" si="659"/>
        <v>14.834099131475424</v>
      </c>
      <c r="P2273" s="371">
        <f t="shared" si="660"/>
        <v>14.834099131475424</v>
      </c>
      <c r="Q2273" s="371">
        <f t="shared" si="661"/>
        <v>-57.525736139456015</v>
      </c>
      <c r="R2273" s="12">
        <f t="shared" si="662"/>
        <v>122.47426386054399</v>
      </c>
      <c r="S2273" s="57">
        <f t="shared" si="663"/>
        <v>4.6945018043566034</v>
      </c>
      <c r="T2273" s="12">
        <f t="shared" si="646"/>
        <v>14.834099131475424</v>
      </c>
    </row>
    <row r="2274" spans="1:20" x14ac:dyDescent="0.3">
      <c r="A2274" s="57">
        <f t="shared" si="647"/>
        <v>29608.511175755779</v>
      </c>
      <c r="B2274" s="12">
        <f t="shared" si="664"/>
        <v>4712.3409112131585</v>
      </c>
      <c r="C2274" s="57" t="str">
        <f t="shared" si="648"/>
        <v>2.95831822330389-4.64472736732181i</v>
      </c>
      <c r="D2274" s="57" t="str">
        <f t="shared" si="649"/>
        <v>3.47025102883319-2.2965574992144i</v>
      </c>
      <c r="E2274" s="57" t="str">
        <f t="shared" si="650"/>
        <v>162.941243216492+2.97348457934929i</v>
      </c>
      <c r="F2274" s="57" t="str">
        <f t="shared" si="651"/>
        <v>3.07927481804956-42.290484387465i</v>
      </c>
      <c r="G2274" s="57" t="str">
        <f t="shared" si="652"/>
        <v>0.99990103794296-0.0099474752350122i</v>
      </c>
      <c r="H2274" s="57" t="str">
        <f t="shared" si="653"/>
        <v>642.426742786862-154.774997099841i</v>
      </c>
      <c r="I2274" s="57" t="str">
        <f t="shared" si="654"/>
        <v>-30.9229121443719-187.171372211102i</v>
      </c>
      <c r="K2274" s="57" t="str">
        <f t="shared" si="655"/>
        <v>0.00735601872257992-0.00343886823142306i</v>
      </c>
      <c r="L2274" s="57" t="str">
        <f t="shared" si="656"/>
        <v>0.00075-0.140725301651724i</v>
      </c>
      <c r="M2274" s="57" t="str">
        <f t="shared" si="657"/>
        <v>0.00075-0.0221731042518472i</v>
      </c>
      <c r="N2274" s="57">
        <f t="shared" si="658"/>
        <v>122.49386226228245</v>
      </c>
      <c r="O2274" s="57">
        <f t="shared" si="659"/>
        <v>14.818028005874254</v>
      </c>
      <c r="P2274" s="371">
        <f t="shared" si="660"/>
        <v>14.818028005874254</v>
      </c>
      <c r="Q2274" s="371">
        <f t="shared" si="661"/>
        <v>-57.506137737717559</v>
      </c>
      <c r="R2274" s="12">
        <f t="shared" si="662"/>
        <v>122.49386226228245</v>
      </c>
      <c r="S2274" s="57">
        <f t="shared" si="663"/>
        <v>4.7123409112131585</v>
      </c>
      <c r="T2274" s="12">
        <f t="shared" si="646"/>
        <v>14.818028005874254</v>
      </c>
    </row>
    <row r="2275" spans="1:20" x14ac:dyDescent="0.3">
      <c r="A2275" s="57">
        <f t="shared" si="647"/>
        <v>29721.023518223654</v>
      </c>
      <c r="B2275" s="12">
        <f t="shared" si="664"/>
        <v>4730.2478066757685</v>
      </c>
      <c r="C2275" s="57" t="str">
        <f t="shared" si="648"/>
        <v>2.95441403590783-4.63515492440823i</v>
      </c>
      <c r="D2275" s="57" t="str">
        <f t="shared" si="649"/>
        <v>3.47024659566007-2.2882045534776i</v>
      </c>
      <c r="E2275" s="57" t="str">
        <f t="shared" si="650"/>
        <v>162.945493545209+2.98567327363562i</v>
      </c>
      <c r="F2275" s="57" t="str">
        <f t="shared" si="651"/>
        <v>3.07927249769258-42.130621264472i</v>
      </c>
      <c r="G2275" s="57" t="str">
        <f t="shared" si="652"/>
        <v>0.999900284477454-0.00998526811659987i</v>
      </c>
      <c r="H2275" s="57" t="str">
        <f t="shared" si="653"/>
        <v>642.762166968119-156.132742250887i</v>
      </c>
      <c r="I2275" s="57" t="str">
        <f t="shared" si="654"/>
        <v>-31.1356985364428-186.600021848273i</v>
      </c>
      <c r="K2275" s="57" t="str">
        <f t="shared" si="655"/>
        <v>0.00734550685571214-0.00344661010543829i</v>
      </c>
      <c r="L2275" s="57" t="str">
        <f t="shared" si="656"/>
        <v>0.00075-0.140192569886156i</v>
      </c>
      <c r="M2275" s="57" t="str">
        <f t="shared" si="657"/>
        <v>0.00075-0.0220891654232389i</v>
      </c>
      <c r="N2275" s="57">
        <f t="shared" si="658"/>
        <v>122.51314018034512</v>
      </c>
      <c r="O2275" s="57">
        <f t="shared" si="659"/>
        <v>14.801970629113146</v>
      </c>
      <c r="P2275" s="371">
        <f t="shared" si="660"/>
        <v>14.801970629113146</v>
      </c>
      <c r="Q2275" s="371">
        <f t="shared" si="661"/>
        <v>-57.486859819654882</v>
      </c>
      <c r="R2275" s="12">
        <f t="shared" si="662"/>
        <v>122.51314018034512</v>
      </c>
      <c r="S2275" s="57">
        <f t="shared" si="663"/>
        <v>4.7302478066757683</v>
      </c>
      <c r="T2275" s="12">
        <f t="shared" si="646"/>
        <v>14.801970629113146</v>
      </c>
    </row>
    <row r="2276" spans="1:20" x14ac:dyDescent="0.3">
      <c r="A2276" s="57">
        <f t="shared" si="647"/>
        <v>29833.963407592899</v>
      </c>
      <c r="B2276" s="12">
        <f t="shared" si="664"/>
        <v>4748.2227483411361</v>
      </c>
      <c r="C2276" s="57" t="str">
        <f t="shared" si="648"/>
        <v>2.95049249709098-4.62562514945905i</v>
      </c>
      <c r="D2276" s="57" t="str">
        <f t="shared" si="649"/>
        <v>3.47024212874226-2.27988452345378i</v>
      </c>
      <c r="E2276" s="57" t="str">
        <f t="shared" si="650"/>
        <v>162.94978415648+2.99791429152264i</v>
      </c>
      <c r="F2276" s="57" t="str">
        <f t="shared" si="651"/>
        <v>3.07927015967091-41.9713642042574i</v>
      </c>
      <c r="G2276" s="57" t="str">
        <f t="shared" si="652"/>
        <v>0.999899525275879-0.0100232045250456i</v>
      </c>
      <c r="H2276" s="57" t="str">
        <f t="shared" si="653"/>
        <v>643.09315662956-157.503311116714i</v>
      </c>
      <c r="I2276" s="57" t="str">
        <f t="shared" si="654"/>
        <v>-31.3499286642939-186.02959138889i</v>
      </c>
      <c r="K2276" s="57" t="str">
        <f t="shared" si="655"/>
        <v>0.00733494771945444-0.00345433712062974i</v>
      </c>
      <c r="L2276" s="57" t="str">
        <f t="shared" si="656"/>
        <v>0.00075-0.139661854837773i</v>
      </c>
      <c r="M2276" s="57" t="str">
        <f t="shared" si="657"/>
        <v>0.00075-0.0220055443546911i</v>
      </c>
      <c r="N2276" s="57">
        <f t="shared" si="658"/>
        <v>122.53209717873371</v>
      </c>
      <c r="O2276" s="57">
        <f t="shared" si="659"/>
        <v>14.785926678824417</v>
      </c>
      <c r="P2276" s="371">
        <f t="shared" si="660"/>
        <v>14.785926678824417</v>
      </c>
      <c r="Q2276" s="371">
        <f t="shared" si="661"/>
        <v>-57.467902821266293</v>
      </c>
      <c r="R2276" s="12">
        <f t="shared" si="662"/>
        <v>122.53209717873371</v>
      </c>
      <c r="S2276" s="57">
        <f t="shared" si="663"/>
        <v>4.7482227483411359</v>
      </c>
      <c r="T2276" s="12">
        <f t="shared" si="646"/>
        <v>14.785926678824417</v>
      </c>
    </row>
    <row r="2277" spans="1:20" x14ac:dyDescent="0.3">
      <c r="A2277" s="57">
        <f t="shared" si="647"/>
        <v>29947.332468541754</v>
      </c>
      <c r="B2277" s="12">
        <f t="shared" si="664"/>
        <v>4766.2659947848324</v>
      </c>
      <c r="C2277" s="57" t="str">
        <f t="shared" si="648"/>
        <v>2.94655360421221-4.61613774603608i</v>
      </c>
      <c r="D2277" s="57" t="str">
        <f t="shared" si="649"/>
        <v>3.470237627823-2.27159728944649i</v>
      </c>
      <c r="E2277" s="57" t="str">
        <f t="shared" si="650"/>
        <v>162.954115439077+3.01020784088553i</v>
      </c>
      <c r="F2277" s="57" t="str">
        <f t="shared" si="651"/>
        <v>3.0792678038501-41.8127109158506i</v>
      </c>
      <c r="G2277" s="57" t="str">
        <f t="shared" si="652"/>
        <v>0.999898760294575-0.0100612850047666i</v>
      </c>
      <c r="H2277" s="57" t="str">
        <f t="shared" si="653"/>
        <v>643.41955127686-158.886790006433i</v>
      </c>
      <c r="I2277" s="57" t="str">
        <f t="shared" si="654"/>
        <v>-31.5656032336961-185.460045635247i</v>
      </c>
      <c r="K2277" s="57" t="str">
        <f t="shared" si="655"/>
        <v>0.00732434130009017-0.00346204895392725i</v>
      </c>
      <c r="L2277" s="57" t="str">
        <f t="shared" si="656"/>
        <v>0.00075-0.139133148872059i</v>
      </c>
      <c r="M2277" s="57" t="str">
        <f t="shared" si="657"/>
        <v>0.00075-0.0219222398432866i</v>
      </c>
      <c r="N2277" s="57">
        <f t="shared" si="658"/>
        <v>122.55073283870097</v>
      </c>
      <c r="O2277" s="57">
        <f t="shared" si="659"/>
        <v>14.769895832079458</v>
      </c>
      <c r="P2277" s="371">
        <f t="shared" si="660"/>
        <v>14.769895832079458</v>
      </c>
      <c r="Q2277" s="371">
        <f t="shared" si="661"/>
        <v>-57.449267161299034</v>
      </c>
      <c r="R2277" s="12">
        <f t="shared" si="662"/>
        <v>122.55073283870097</v>
      </c>
      <c r="S2277" s="57">
        <f t="shared" si="663"/>
        <v>4.766265994784832</v>
      </c>
      <c r="T2277" s="12">
        <f t="shared" si="646"/>
        <v>14.769895832079458</v>
      </c>
    </row>
    <row r="2278" spans="1:20" x14ac:dyDescent="0.3">
      <c r="A2278" s="57">
        <f t="shared" si="647"/>
        <v>30061.13233192221</v>
      </c>
      <c r="B2278" s="12">
        <f t="shared" si="664"/>
        <v>4784.3778055650146</v>
      </c>
      <c r="C2278" s="57" t="str">
        <f t="shared" si="648"/>
        <v>2.94259735560292-4.60669241794971i</v>
      </c>
      <c r="D2278" s="57" t="str">
        <f t="shared" si="649"/>
        <v>3.4702330926436-2.26334273223094i</v>
      </c>
      <c r="E2278" s="57" t="str">
        <f t="shared" si="650"/>
        <v>162.958487785336+3.02255412976117i</v>
      </c>
      <c r="F2278" s="57" t="str">
        <f t="shared" si="651"/>
        <v>3.07926543009471-41.6546591169671i</v>
      </c>
      <c r="G2278" s="57" t="str">
        <f t="shared" si="652"/>
        <v>0.99989798948955-0.0100995101022374i</v>
      </c>
      <c r="H2278" s="57" t="str">
        <f t="shared" si="653"/>
        <v>643.741187263794-160.283264305192i</v>
      </c>
      <c r="I2278" s="57" t="str">
        <f t="shared" si="654"/>
        <v>-31.7827226246312-184.891349077115i</v>
      </c>
      <c r="K2278" s="57" t="str">
        <f t="shared" si="655"/>
        <v>0.00731368758651256-0.00346974528095705i</v>
      </c>
      <c r="L2278" s="57" t="str">
        <f t="shared" si="656"/>
        <v>0.00075-0.138606444383402i</v>
      </c>
      <c r="M2278" s="57" t="str">
        <f t="shared" si="657"/>
        <v>0.00075-0.0218392506906621i</v>
      </c>
      <c r="N2278" s="57">
        <f t="shared" si="658"/>
        <v>122.56904675879557</v>
      </c>
      <c r="O2278" s="57">
        <f t="shared" si="659"/>
        <v>14.753877765413748</v>
      </c>
      <c r="P2278" s="371">
        <f t="shared" si="660"/>
        <v>14.753877765413748</v>
      </c>
      <c r="Q2278" s="371">
        <f t="shared" si="661"/>
        <v>-57.430953241204428</v>
      </c>
      <c r="R2278" s="12">
        <f t="shared" si="662"/>
        <v>122.56904675879557</v>
      </c>
      <c r="S2278" s="57">
        <f t="shared" si="663"/>
        <v>4.7843778055650148</v>
      </c>
      <c r="T2278" s="12">
        <f t="shared" si="646"/>
        <v>14.753877765413748</v>
      </c>
    </row>
    <row r="2279" spans="1:20" x14ac:dyDescent="0.3">
      <c r="A2279" s="57">
        <f t="shared" si="647"/>
        <v>30175.364634783513</v>
      </c>
      <c r="B2279" s="12">
        <f t="shared" si="664"/>
        <v>4802.5584412261614</v>
      </c>
      <c r="C2279" s="57" t="str">
        <f t="shared" si="648"/>
        <v>2.93862375057562-4.59728886926442i</v>
      </c>
      <c r="D2279" s="57" t="str">
        <f t="shared" si="649"/>
        <v>3.47022852294329-2.25512073305226i</v>
      </c>
      <c r="E2279" s="57" t="str">
        <f t="shared" si="650"/>
        <v>162.962901591195+3.03495336633553i</v>
      </c>
      <c r="F2279" s="57" t="str">
        <f t="shared" si="651"/>
        <v>3.07926303826816-41.4972065339743i</v>
      </c>
      <c r="G2279" s="57" t="str">
        <f t="shared" si="652"/>
        <v>0.99989721281648-0.0101378803659978i</v>
      </c>
      <c r="H2279" s="57" t="str">
        <f t="shared" si="653"/>
        <v>644.057897756545-161.692818409576i</v>
      </c>
      <c r="I2279" s="57" t="str">
        <f t="shared" si="654"/>
        <v>-32.0012868807005-184.323465891286i</v>
      </c>
      <c r="K2279" s="57" t="str">
        <f t="shared" si="655"/>
        <v>0.00730298657024879-0.00347742577606242i</v>
      </c>
      <c r="L2279" s="57" t="str">
        <f t="shared" si="656"/>
        <v>0.00075-0.138081733794981i</v>
      </c>
      <c r="M2279" s="57" t="str">
        <f t="shared" si="657"/>
        <v>0.00075-0.0217565757029908i</v>
      </c>
      <c r="N2279" s="57">
        <f t="shared" si="658"/>
        <v>122.58703855490543</v>
      </c>
      <c r="O2279" s="57">
        <f t="shared" si="659"/>
        <v>14.737872154852123</v>
      </c>
      <c r="P2279" s="371">
        <f t="shared" si="660"/>
        <v>14.737872154852123</v>
      </c>
      <c r="Q2279" s="371">
        <f t="shared" si="661"/>
        <v>-57.412961445094574</v>
      </c>
      <c r="R2279" s="12">
        <f t="shared" si="662"/>
        <v>122.58703855490543</v>
      </c>
      <c r="S2279" s="57">
        <f t="shared" si="663"/>
        <v>4.8025584412261617</v>
      </c>
      <c r="T2279" s="12">
        <f t="shared" si="646"/>
        <v>14.737872154852123</v>
      </c>
    </row>
    <row r="2280" spans="1:20" x14ac:dyDescent="0.3">
      <c r="A2280" s="57">
        <f t="shared" si="647"/>
        <v>30290.031020395694</v>
      </c>
      <c r="B2280" s="12">
        <f t="shared" si="664"/>
        <v>4820.8081633028214</v>
      </c>
      <c r="C2280" s="57" t="str">
        <f t="shared" si="648"/>
        <v>2.93463278943279-4.58792680430485i</v>
      </c>
      <c r="D2280" s="57" t="str">
        <f t="shared" si="649"/>
        <v>3.47022391845948-2.24693117362385i</v>
      </c>
      <c r="E2280" s="57" t="str">
        <f t="shared" si="650"/>
        <v>162.967357256215+3.04740575893035i</v>
      </c>
      <c r="F2280" s="57" t="str">
        <f t="shared" si="651"/>
        <v>3.07926062823298-41.3403509018598i</v>
      </c>
      <c r="G2280" s="57" t="str">
        <f t="shared" si="652"/>
        <v>0.999896430230699-0.0101763963466606i</v>
      </c>
      <c r="H2280" s="57" t="str">
        <f t="shared" si="653"/>
        <v>644.369512698554-163.115535661018i</v>
      </c>
      <c r="I2280" s="57" t="str">
        <f t="shared" si="654"/>
        <v>-32.221295698305-183.756359941322i</v>
      </c>
      <c r="K2280" s="57" t="str">
        <f t="shared" si="655"/>
        <v>0.00729223824548459-0.00348509011232535i</v>
      </c>
      <c r="L2280" s="57" t="str">
        <f t="shared" si="656"/>
        <v>0.00075-0.137559009558658i</v>
      </c>
      <c r="M2280" s="57" t="str">
        <f t="shared" si="657"/>
        <v>0.00075-0.0216742136909651i</v>
      </c>
      <c r="N2280" s="57">
        <f t="shared" si="658"/>
        <v>122.60470786030021</v>
      </c>
      <c r="O2280" s="57">
        <f t="shared" si="659"/>
        <v>14.721878675934956</v>
      </c>
      <c r="P2280" s="371">
        <f t="shared" si="660"/>
        <v>14.721878675934956</v>
      </c>
      <c r="Q2280" s="371">
        <f t="shared" si="661"/>
        <v>-57.395292139699784</v>
      </c>
      <c r="R2280" s="12">
        <f t="shared" si="662"/>
        <v>122.60470786030021</v>
      </c>
      <c r="S2280" s="57">
        <f t="shared" si="663"/>
        <v>4.8208081633028215</v>
      </c>
      <c r="T2280" s="12">
        <f t="shared" si="646"/>
        <v>14.721878675934956</v>
      </c>
    </row>
    <row r="2281" spans="1:20" x14ac:dyDescent="0.3">
      <c r="A2281" s="57">
        <f t="shared" si="647"/>
        <v>30405.133138273199</v>
      </c>
      <c r="B2281" s="12">
        <f t="shared" si="664"/>
        <v>4839.1272343233722</v>
      </c>
      <c r="C2281" s="57" t="str">
        <f t="shared" si="648"/>
        <v>2.93062447347506-4.5786059276614i</v>
      </c>
      <c r="D2281" s="57" t="str">
        <f t="shared" si="649"/>
        <v>3.47021927892745-2.23877393612564i</v>
      </c>
      <c r="E2281" s="57" t="str">
        <f t="shared" si="650"/>
        <v>162.971855183608+3.05991151598968i</v>
      </c>
      <c r="F2281" s="57" t="str">
        <f t="shared" si="651"/>
        <v>3.07925819985053-41.1840899641985i</v>
      </c>
      <c r="G2281" s="57" t="str">
        <f t="shared" si="652"/>
        <v>0.999895641687204-0.0102150585969192i</v>
      </c>
      <c r="H2281" s="57" t="str">
        <f t="shared" si="653"/>
        <v>644.675858775969-164.55149827732i</v>
      </c>
      <c r="I2281" s="57" t="str">
        <f t="shared" si="654"/>
        <v>-32.4427484156332-183.189994777503i</v>
      </c>
      <c r="K2281" s="57" t="str">
        <f t="shared" si="655"/>
        <v>0.0072814426090883-0.00349273796158813i</v>
      </c>
      <c r="L2281" s="57" t="str">
        <f t="shared" si="656"/>
        <v>0.00075-0.13703826415487i</v>
      </c>
      <c r="M2281" s="57" t="str">
        <f t="shared" si="657"/>
        <v>0.00075-0.0215921634697799i</v>
      </c>
      <c r="N2281" s="57">
        <f t="shared" si="658"/>
        <v>122.62205432567021</v>
      </c>
      <c r="O2281" s="57">
        <f t="shared" si="659"/>
        <v>14.705897003743033</v>
      </c>
      <c r="P2281" s="371">
        <f t="shared" si="660"/>
        <v>14.705897003743033</v>
      </c>
      <c r="Q2281" s="371">
        <f t="shared" si="661"/>
        <v>-57.377945674329801</v>
      </c>
      <c r="R2281" s="12">
        <f t="shared" si="662"/>
        <v>122.62205432567021</v>
      </c>
      <c r="S2281" s="57">
        <f t="shared" si="663"/>
        <v>4.8391272343233727</v>
      </c>
      <c r="T2281" s="12">
        <f t="shared" si="646"/>
        <v>14.705897003743033</v>
      </c>
    </row>
    <row r="2282" spans="1:20" x14ac:dyDescent="0.3">
      <c r="A2282" s="57">
        <f t="shared" si="647"/>
        <v>30520.672644198636</v>
      </c>
      <c r="B2282" s="12">
        <f t="shared" si="664"/>
        <v>4857.515917813801</v>
      </c>
      <c r="C2282" s="57" t="str">
        <f t="shared" si="648"/>
        <v>2.9265988050099-4.56932594419666i</v>
      </c>
      <c r="D2282" s="57" t="str">
        <f t="shared" si="649"/>
        <v>3.47021460408053-2.23064890320241i</v>
      </c>
      <c r="E2282" s="57" t="str">
        <f t="shared" si="650"/>
        <v>162.976395780267+3.07247084606645i</v>
      </c>
      <c r="F2282" s="57" t="str">
        <f t="shared" si="651"/>
        <v>3.07925575298119-41.0284214731201i</v>
      </c>
      <c r="G2282" s="57" t="str">
        <f t="shared" si="652"/>
        <v>0.99989484714065-0.0102538676715554i</v>
      </c>
      <c r="H2282" s="57" t="str">
        <f t="shared" si="653"/>
        <v>644.976759383766-166.000787282161i</v>
      </c>
      <c r="I2282" s="57" t="str">
        <f t="shared" si="654"/>
        <v>-32.6656440014283-182.62433363699i</v>
      </c>
      <c r="K2282" s="57" t="str">
        <f t="shared" si="655"/>
        <v>0.00727059966063496-0.0035003689944757i</v>
      </c>
      <c r="L2282" s="57" t="str">
        <f t="shared" si="656"/>
        <v>0.00075-0.136519490092518i</v>
      </c>
      <c r="M2282" s="57" t="str">
        <f t="shared" si="657"/>
        <v>0.00075-0.0215104238591152i</v>
      </c>
      <c r="N2282" s="57">
        <f t="shared" si="658"/>
        <v>122.63907761916462</v>
      </c>
      <c r="O2282" s="57">
        <f t="shared" si="659"/>
        <v>14.689926812923904</v>
      </c>
      <c r="P2282" s="371">
        <f t="shared" si="660"/>
        <v>14.689926812923904</v>
      </c>
      <c r="Q2282" s="371">
        <f t="shared" si="661"/>
        <v>-57.360922380835369</v>
      </c>
      <c r="R2282" s="12">
        <f t="shared" si="662"/>
        <v>122.63907761916462</v>
      </c>
      <c r="S2282" s="57">
        <f t="shared" si="663"/>
        <v>4.8575159178138012</v>
      </c>
      <c r="T2282" s="12">
        <f t="shared" si="646"/>
        <v>14.689926812923904</v>
      </c>
    </row>
    <row r="2283" spans="1:20" x14ac:dyDescent="0.3">
      <c r="A2283" s="57">
        <f t="shared" si="647"/>
        <v>30636.651200246593</v>
      </c>
      <c r="B2283" s="12">
        <f t="shared" si="664"/>
        <v>4875.9744783014939</v>
      </c>
      <c r="C2283" s="57" t="str">
        <f t="shared" si="648"/>
        <v>2.92255578736001-4.56008655905142i</v>
      </c>
      <c r="D2283" s="57" t="str">
        <f t="shared" si="649"/>
        <v>3.47020989365001-2.22255595796207i</v>
      </c>
      <c r="E2283" s="57" t="str">
        <f t="shared" si="650"/>
        <v>162.980979456794+3.08508395780856i</v>
      </c>
      <c r="F2283" s="57" t="str">
        <f t="shared" si="651"/>
        <v>3.07925328748424-40.8733431892767i</v>
      </c>
      <c r="G2283" s="57" t="str">
        <f t="shared" si="652"/>
        <v>0.999894046545347-0.0102928241274476i</v>
      </c>
      <c r="H2283" s="57" t="str">
        <f t="shared" si="653"/>
        <v>645.27203459259-167.463482432637i</v>
      </c>
      <c r="I2283" s="57" t="str">
        <f t="shared" si="654"/>
        <v>-32.8899810435567-182.059339444213i</v>
      </c>
      <c r="K2283" s="57" t="str">
        <f t="shared" si="655"/>
        <v>0.00725970940243011-0.00350798288041807i</v>
      </c>
      <c r="L2283" s="57" t="str">
        <f t="shared" si="656"/>
        <v>0.00075-0.136002679908865i</v>
      </c>
      <c r="M2283" s="57" t="str">
        <f t="shared" si="657"/>
        <v>0.00075-0.0214289936831194i</v>
      </c>
      <c r="N2283" s="57">
        <f t="shared" si="658"/>
        <v>122.65577742642968</v>
      </c>
      <c r="O2283" s="57">
        <f t="shared" si="659"/>
        <v>14.673967777717321</v>
      </c>
      <c r="P2283" s="371">
        <f t="shared" si="660"/>
        <v>14.673967777717321</v>
      </c>
      <c r="Q2283" s="371">
        <f t="shared" si="661"/>
        <v>-57.34422257357032</v>
      </c>
      <c r="R2283" s="12">
        <f t="shared" si="662"/>
        <v>122.65577742642968</v>
      </c>
      <c r="S2283" s="57">
        <f t="shared" si="663"/>
        <v>4.8759744783014938</v>
      </c>
      <c r="T2283" s="12">
        <f t="shared" si="646"/>
        <v>14.673967777717321</v>
      </c>
    </row>
    <row r="2284" spans="1:20" x14ac:dyDescent="0.3">
      <c r="A2284" s="57">
        <f t="shared" si="647"/>
        <v>30753.070474807533</v>
      </c>
      <c r="B2284" s="12">
        <f t="shared" si="664"/>
        <v>4894.5031813190399</v>
      </c>
      <c r="C2284" s="57" t="str">
        <f t="shared" si="648"/>
        <v>2.91849542487151-4.55088747765119i</v>
      </c>
      <c r="D2284" s="57" t="str">
        <f t="shared" si="649"/>
        <v>3.47020514736516-2.21449498397403i</v>
      </c>
      <c r="E2284" s="57" t="str">
        <f t="shared" si="650"/>
        <v>162.985606627526+3.09775105994444i</v>
      </c>
      <c r="F2284" s="57" t="str">
        <f t="shared" si="651"/>
        <v>3.0792508032179-40.7188528818108i</v>
      </c>
      <c r="G2284" s="57" t="str">
        <f t="shared" si="652"/>
        <v>0.999893239855255-0.0103319285235775i</v>
      </c>
      <c r="H2284" s="57" t="str">
        <f t="shared" si="653"/>
        <v>645.561501116385-168.939662144748i</v>
      </c>
      <c r="I2284" s="57" t="str">
        <f t="shared" si="654"/>
        <v>-33.1157577373632-181.494974811496i</v>
      </c>
      <c r="K2284" s="57" t="str">
        <f t="shared" si="655"/>
        <v>0.00724877183953339-0.00351557928767338i</v>
      </c>
      <c r="L2284" s="57" t="str">
        <f t="shared" si="656"/>
        <v>0.00075-0.135487826169421i</v>
      </c>
      <c r="M2284" s="57" t="str">
        <f t="shared" si="657"/>
        <v>0.00075-0.0213478717703919i</v>
      </c>
      <c r="N2284" s="57">
        <f t="shared" si="658"/>
        <v>122.67215345064147</v>
      </c>
      <c r="O2284" s="57">
        <f t="shared" si="659"/>
        <v>14.658019571981104</v>
      </c>
      <c r="P2284" s="371">
        <f t="shared" si="660"/>
        <v>14.658019571981104</v>
      </c>
      <c r="Q2284" s="371">
        <f t="shared" si="661"/>
        <v>-57.327846549358526</v>
      </c>
      <c r="R2284" s="12">
        <f t="shared" si="662"/>
        <v>122.67215345064147</v>
      </c>
      <c r="S2284" s="57">
        <f t="shared" si="663"/>
        <v>4.8945031813190401</v>
      </c>
      <c r="T2284" s="12">
        <f t="shared" ref="T2284:T2347" si="665">P2284</f>
        <v>14.658019571981104</v>
      </c>
    </row>
    <row r="2285" spans="1:20" x14ac:dyDescent="0.3">
      <c r="A2285" s="57">
        <f t="shared" ref="A2285:A2348" si="666">2*PI()*B2285</f>
        <v>30869.9321426118</v>
      </c>
      <c r="B2285" s="12">
        <f t="shared" si="664"/>
        <v>4913.102293408052</v>
      </c>
      <c r="C2285" s="57" t="str">
        <f t="shared" ref="C2285:C2348" si="667">IMPRODUCT(D2285,E2285,$C$40,,K2285,$C$41)</f>
        <v>2.91441772292214-4.54172840571249i</v>
      </c>
      <c r="D2285" s="57" t="str">
        <f t="shared" ref="D2285:D2348" si="668">IMDIV(IMPRODUCT($C$37,$C$38,COMPLEX(1,A2285/$C$38)),IMSUM(-1*A2285*A2285/$C$39,COMPLEX(0,1*A2285)))</f>
        <v>3.47020036495308-2.20646586526746i</v>
      </c>
      <c r="E2285" s="57" t="str">
        <f t="shared" ref="E2285:E2348" si="669">IMDIV(IMPRODUCT(IMSUM(F2285,G2285),$C$29,H2285),IMSUM(1,I2285))</f>
        <v>162.99027771056+3.11047236126911i</v>
      </c>
      <c r="F2285" s="57" t="str">
        <f t="shared" ref="F2285:F2348" si="670">IMDIV(IMPRODUCT($C$14,$C$15,COMPLEX(1,A2285/$C$15)),IMSUM(-1*A2285*A2285/$C$16,COMPLEX(0,A2285)))</f>
        <v>3.07924830003932-40.564948328323i</v>
      </c>
      <c r="G2285" s="57" t="str">
        <f t="shared" ref="G2285:G2348" si="671">IMDIV(1,COMPLEX(1,A2285*$C$9*$C$10))</f>
        <v>0.999892427023987-0.0103711814210397i</v>
      </c>
      <c r="H2285" s="57" t="str">
        <f t="shared" ref="H2285:H2348" si="672">IMDIV($C$3,IMSUM(K2285,COMPLEX(0,$C$28*A2285)))</f>
        <v>645.844972280855-170.429403416821i</v>
      </c>
      <c r="I2285" s="57" t="str">
        <f t="shared" ref="I2285:I2348" si="673">IMPRODUCT(F2285,$C$29,H2285,$C$31)</f>
        <v>-33.3429718738171-180.931202039918i</v>
      </c>
      <c r="K2285" s="57" t="str">
        <f t="shared" ref="K2285:K2348" si="674">IF($C$26&lt;=0,IMDIV(1,IMSUM(IMDIV(1,L2285),1/$C$18)),IMDIV(1,IMSUM(IMDIV(1,L2285),1/$C$18,IMDIV(1,M2285))))</f>
        <v>0.00723778697978227-0.00352315788335132i</v>
      </c>
      <c r="L2285" s="57" t="str">
        <f t="shared" ref="L2285:L2348" si="675">IMSUM($C$21/$C$22,IMDIV(1,COMPLEX(0,$C$20*$C$22*A2285)))</f>
        <v>0.00075-0.134974921467843i</v>
      </c>
      <c r="M2285" s="57" t="str">
        <f t="shared" ref="M2285:M2348" si="676">IMSUM($C$25/$C$26,IMDIV(1,COMPLEX(0,$C$24*$C$26*A2285)))</f>
        <v>0.00075-0.0212670569539668i</v>
      </c>
      <c r="N2285" s="57">
        <f t="shared" ref="N2285:N2348" si="677">ABS(R2285)</f>
        <v>122.68820541254036</v>
      </c>
      <c r="O2285" s="57">
        <f t="shared" ref="O2285:O2348" si="678">ABS(P2285)</f>
        <v>14.642081869216632</v>
      </c>
      <c r="P2285" s="371">
        <f t="shared" ref="P2285:P2348" si="679">20*LOG10(IMABS(C2285))</f>
        <v>14.642081869216632</v>
      </c>
      <c r="Q2285" s="371">
        <f t="shared" ref="Q2285:Q2348" si="680">IMARGUMENT(C2285)*180/PI()</f>
        <v>-57.311794587459637</v>
      </c>
      <c r="R2285" s="12">
        <f t="shared" ref="R2285:R2348" si="681">IF(Q2285&lt;0,Q2285+180,Q2285-180)</f>
        <v>122.68820541254036</v>
      </c>
      <c r="S2285" s="57">
        <f t="shared" ref="S2285:S2348" si="682">B2285/1000</f>
        <v>4.9131022934080519</v>
      </c>
      <c r="T2285" s="12">
        <f t="shared" si="665"/>
        <v>14.642081869216632</v>
      </c>
    </row>
    <row r="2286" spans="1:20" x14ac:dyDescent="0.3">
      <c r="A2286" s="57">
        <f t="shared" si="666"/>
        <v>30987.237884753722</v>
      </c>
      <c r="B2286" s="12">
        <f t="shared" ref="B2286:B2349" si="683">B2285*(1+B$42)</f>
        <v>4931.7720821230023</v>
      </c>
      <c r="C2286" s="57" t="str">
        <f t="shared" si="667"/>
        <v>2.91032268792998-4.53260904925033i</v>
      </c>
      <c r="D2286" s="57" t="str">
        <f t="shared" si="668"/>
        <v>3.47019554613899-2.19846848632968i</v>
      </c>
      <c r="E2286" s="57" t="str">
        <f t="shared" si="669"/>
        <v>162.994993127795+3.12324807063035i</v>
      </c>
      <c r="F2286" s="57" t="str">
        <f t="shared" si="670"/>
        <v>3.07924577780457-40.4116273148402i</v>
      </c>
      <c r="G2286" s="57" t="str">
        <f t="shared" si="671"/>
        <v>0.9998916080048-0.0104105833830478i</v>
      </c>
      <c r="H2286" s="57" t="str">
        <f t="shared" si="672"/>
        <v>646.122257992857-171.932781750844i</v>
      </c>
      <c r="I2286" s="57" t="str">
        <f t="shared" si="673"/>
        <v>-33.5716208274506-180.367983120427i</v>
      </c>
      <c r="K2286" s="57" t="str">
        <f t="shared" si="674"/>
        <v>0.00722675483381538-0.00353071833343706i</v>
      </c>
      <c r="L2286" s="57" t="str">
        <f t="shared" si="675"/>
        <v>0.00075-0.134463958425825i</v>
      </c>
      <c r="M2286" s="57" t="str">
        <f t="shared" si="676"/>
        <v>0.00075-0.0211865480712959i</v>
      </c>
      <c r="N2286" s="57">
        <f t="shared" si="677"/>
        <v>122.70393305046282</v>
      </c>
      <c r="O2286" s="57">
        <f t="shared" si="678"/>
        <v>14.626154342596267</v>
      </c>
      <c r="P2286" s="371">
        <f t="shared" si="679"/>
        <v>14.626154342596267</v>
      </c>
      <c r="Q2286" s="371">
        <f t="shared" si="680"/>
        <v>-57.296066949537177</v>
      </c>
      <c r="R2286" s="12">
        <f t="shared" si="681"/>
        <v>122.70393305046282</v>
      </c>
      <c r="S2286" s="57">
        <f t="shared" si="682"/>
        <v>4.9317720821230022</v>
      </c>
      <c r="T2286" s="12">
        <f t="shared" si="665"/>
        <v>14.626154342596267</v>
      </c>
    </row>
    <row r="2287" spans="1:20" x14ac:dyDescent="0.3">
      <c r="A2287" s="57">
        <f t="shared" si="666"/>
        <v>31104.989388715789</v>
      </c>
      <c r="B2287" s="12">
        <f t="shared" si="683"/>
        <v>4950.5128160350696</v>
      </c>
      <c r="C2287" s="57" t="str">
        <f t="shared" si="667"/>
        <v>2.90621032736076-4.52352911458419i</v>
      </c>
      <c r="D2287" s="57" t="str">
        <f t="shared" si="668"/>
        <v>3.47019069064584-2.19050273210446i</v>
      </c>
      <c r="E2287" s="57" t="str">
        <f t="shared" si="669"/>
        <v>162.999753304939+3.13607839691282i</v>
      </c>
      <c r="F2287" s="57" t="str">
        <f t="shared" si="670"/>
        <v>3.07924323636857-40.2588876357836i</v>
      </c>
      <c r="G2287" s="57" t="str">
        <f t="shared" si="671"/>
        <v>0.999890782750598-0.0104501349749436i</v>
      </c>
      <c r="H2287" s="57" t="str">
        <f t="shared" si="672"/>
        <v>646.393164710768-173.449871071706i</v>
      </c>
      <c r="I2287" s="57" t="str">
        <f t="shared" si="673"/>
        <v>-33.8017015440972-179.805279735231i</v>
      </c>
      <c r="K2287" s="57" t="str">
        <f t="shared" si="674"/>
        <v>0.0072156754150957-0.00353826030281542i</v>
      </c>
      <c r="L2287" s="57" t="str">
        <f t="shared" si="675"/>
        <v>0.00075-0.133954929692991i</v>
      </c>
      <c r="M2287" s="57" t="str">
        <f t="shared" si="676"/>
        <v>0.00075-0.0211063439642318i</v>
      </c>
      <c r="N2287" s="57">
        <f t="shared" si="677"/>
        <v>122.71933612036929</v>
      </c>
      <c r="O2287" s="57">
        <f t="shared" si="678"/>
        <v>14.610236664987484</v>
      </c>
      <c r="P2287" s="371">
        <f t="shared" si="679"/>
        <v>14.610236664987484</v>
      </c>
      <c r="Q2287" s="371">
        <f t="shared" si="680"/>
        <v>-57.280663879630701</v>
      </c>
      <c r="R2287" s="12">
        <f t="shared" si="681"/>
        <v>122.71933612036929</v>
      </c>
      <c r="S2287" s="57">
        <f t="shared" si="682"/>
        <v>4.9505128160350695</v>
      </c>
      <c r="T2287" s="12">
        <f t="shared" si="665"/>
        <v>14.610236664987484</v>
      </c>
    </row>
    <row r="2288" spans="1:20" x14ac:dyDescent="0.3">
      <c r="A2288" s="57">
        <f t="shared" si="666"/>
        <v>31223.188348392909</v>
      </c>
      <c r="B2288" s="12">
        <f t="shared" si="683"/>
        <v>4969.3247647360031</v>
      </c>
      <c r="C2288" s="57" t="str">
        <f t="shared" si="667"/>
        <v>2.90208064973655-4.51448830834569i</v>
      </c>
      <c r="D2288" s="57" t="str">
        <f t="shared" si="668"/>
        <v>3.47018579819459-2.18256848799036i</v>
      </c>
      <c r="E2288" s="57" t="str">
        <f t="shared" si="669"/>
        <v>163.004558671557+3.14896354902319i</v>
      </c>
      <c r="F2288" s="57" t="str">
        <f t="shared" si="670"/>
        <v>3.07924067558522-40.1067270939371i</v>
      </c>
      <c r="G2288" s="57" t="str">
        <f t="shared" si="671"/>
        <v>0.999889951213925-0.0104898367642044i</v>
      </c>
      <c r="H2288" s="57" t="str">
        <f t="shared" si="672"/>
        <v>646.657495415912-174.980743644303i</v>
      </c>
      <c r="I2288" s="57" t="str">
        <f t="shared" si="673"/>
        <v>-34.0332105284256-179.243053259449i</v>
      </c>
      <c r="K2288" s="57" t="str">
        <f t="shared" si="674"/>
        <v>0.00720454873993345-0.00354578345529543i</v>
      </c>
      <c r="L2288" s="57" t="str">
        <f t="shared" si="675"/>
        <v>0.00075-0.133447827946794i</v>
      </c>
      <c r="M2288" s="57" t="str">
        <f t="shared" si="676"/>
        <v>0.00075-0.0210264434790116i</v>
      </c>
      <c r="N2288" s="57">
        <f t="shared" si="677"/>
        <v>122.73441439587447</v>
      </c>
      <c r="O2288" s="57">
        <f t="shared" si="678"/>
        <v>14.594328508980377</v>
      </c>
      <c r="P2288" s="371">
        <f t="shared" si="679"/>
        <v>14.594328508980377</v>
      </c>
      <c r="Q2288" s="371">
        <f t="shared" si="680"/>
        <v>-57.265585604125526</v>
      </c>
      <c r="R2288" s="12">
        <f t="shared" si="681"/>
        <v>122.73441439587447</v>
      </c>
      <c r="S2288" s="57">
        <f t="shared" si="682"/>
        <v>4.9693247647360028</v>
      </c>
      <c r="T2288" s="12">
        <f t="shared" si="665"/>
        <v>14.594328508980377</v>
      </c>
    </row>
    <row r="2289" spans="1:20" x14ac:dyDescent="0.3">
      <c r="A2289" s="57">
        <f t="shared" si="666"/>
        <v>31341.836464116805</v>
      </c>
      <c r="B2289" s="12">
        <f t="shared" si="683"/>
        <v>4988.2081988420005</v>
      </c>
      <c r="C2289" s="57" t="str">
        <f t="shared" si="667"/>
        <v>2.89793366464338-4.50548633748553i</v>
      </c>
      <c r="D2289" s="57" t="str">
        <f t="shared" si="668"/>
        <v>3.47018086850402-2.17466563983912i</v>
      </c>
      <c r="E2289" s="57" t="str">
        <f t="shared" si="669"/>
        <v>163.009409661089+3.1619037358763i</v>
      </c>
      <c r="F2289" s="57" t="str">
        <f t="shared" si="670"/>
        <v>3.07923809530725-39.9551435004155i</v>
      </c>
      <c r="G2289" s="57" t="str">
        <f t="shared" si="671"/>
        <v>0.999889113346965-0.0105296893204511i</v>
      </c>
      <c r="H2289" s="57" t="str">
        <f t="shared" si="672"/>
        <v>646.915049585111-176.525469988467i</v>
      </c>
      <c r="I2289" s="57" t="str">
        <f t="shared" si="673"/>
        <v>-34.2661438312677-178.681264763051i</v>
      </c>
      <c r="K2289" s="57" t="str">
        <f t="shared" si="674"/>
        <v>0.00719337482750898-0.00355328745363547i</v>
      </c>
      <c r="L2289" s="57" t="str">
        <f t="shared" si="675"/>
        <v>0.00075-0.132942645892402i</v>
      </c>
      <c r="M2289" s="57" t="str">
        <f t="shared" si="676"/>
        <v>0.00075-0.0209468454662399i</v>
      </c>
      <c r="N2289" s="57">
        <f t="shared" si="677"/>
        <v>122.74916766827218</v>
      </c>
      <c r="O2289" s="57">
        <f t="shared" si="678"/>
        <v>14.578429546913146</v>
      </c>
      <c r="P2289" s="371">
        <f t="shared" si="679"/>
        <v>14.578429546913146</v>
      </c>
      <c r="Q2289" s="371">
        <f t="shared" si="680"/>
        <v>-57.250832331727814</v>
      </c>
      <c r="R2289" s="12">
        <f t="shared" si="681"/>
        <v>122.74916766827218</v>
      </c>
      <c r="S2289" s="57">
        <f t="shared" si="682"/>
        <v>4.9882081988420008</v>
      </c>
      <c r="T2289" s="12">
        <f t="shared" si="665"/>
        <v>14.578429546913146</v>
      </c>
    </row>
    <row r="2290" spans="1:20" x14ac:dyDescent="0.3">
      <c r="A2290" s="57">
        <f t="shared" si="666"/>
        <v>31460.935442680453</v>
      </c>
      <c r="B2290" s="12">
        <f t="shared" si="683"/>
        <v>5007.1633899976005</v>
      </c>
      <c r="C2290" s="57" t="str">
        <f t="shared" si="667"/>
        <v>2.89376938273904-4.49652290928088i</v>
      </c>
      <c r="D2290" s="57" t="str">
        <f t="shared" si="668"/>
        <v>3.47017590129074-2.16679407395397i</v>
      </c>
      <c r="E2290" s="57" t="str">
        <f t="shared" si="669"/>
        <v>163.014306710878+3.17489916637845i</v>
      </c>
      <c r="F2290" s="57" t="str">
        <f t="shared" si="670"/>
        <v>3.07923549538628-39.8041346746332i</v>
      </c>
      <c r="G2290" s="57" t="str">
        <f t="shared" si="671"/>
        <v>0.999888269101537-0.0105696932154565i</v>
      </c>
      <c r="H2290" s="57" t="str">
        <f t="shared" si="672"/>
        <v>647.165623164448-178.084118791706i</v>
      </c>
      <c r="I2290" s="57" t="str">
        <f t="shared" si="673"/>
        <v>-34.5004970367436-178.119875013106i</v>
      </c>
      <c r="K2290" s="57" t="str">
        <f t="shared" si="674"/>
        <v>0.00718215369989545-0.00356077195956892i</v>
      </c>
      <c r="L2290" s="57" t="str">
        <f t="shared" si="675"/>
        <v>0.00075-0.132439376262604i</v>
      </c>
      <c r="M2290" s="57" t="str">
        <f t="shared" si="676"/>
        <v>0.00075-0.0208675487808725i</v>
      </c>
      <c r="N2290" s="57">
        <f t="shared" si="677"/>
        <v>122.76359574655913</v>
      </c>
      <c r="O2290" s="57">
        <f t="shared" si="678"/>
        <v>14.562539450898297</v>
      </c>
      <c r="P2290" s="371">
        <f t="shared" si="679"/>
        <v>14.562539450898297</v>
      </c>
      <c r="Q2290" s="371">
        <f t="shared" si="680"/>
        <v>-57.236404253440874</v>
      </c>
      <c r="R2290" s="12">
        <f t="shared" si="681"/>
        <v>122.76359574655913</v>
      </c>
      <c r="S2290" s="57">
        <f t="shared" si="682"/>
        <v>5.0071633899976007</v>
      </c>
      <c r="T2290" s="12">
        <f t="shared" si="665"/>
        <v>14.562539450898297</v>
      </c>
    </row>
    <row r="2291" spans="1:20" x14ac:dyDescent="0.3">
      <c r="A2291" s="57">
        <f t="shared" si="666"/>
        <v>31580.486997362637</v>
      </c>
      <c r="B2291" s="12">
        <f t="shared" si="683"/>
        <v>5026.1906108795911</v>
      </c>
      <c r="C2291" s="57" t="str">
        <f t="shared" si="667"/>
        <v>2.88958781576142-4.48759773134313i</v>
      </c>
      <c r="D2291" s="57" t="str">
        <f t="shared" si="668"/>
        <v>3.47017089626935-2.15895367708802i</v>
      </c>
      <c r="E2291" s="57" t="str">
        <f t="shared" si="669"/>
        <v>163.019250262209+3.18795004941237i</v>
      </c>
      <c r="F2291" s="57" t="str">
        <f t="shared" si="670"/>
        <v>3.07923287567278-39.6536984442732i</v>
      </c>
      <c r="G2291" s="57" t="str">
        <f t="shared" si="671"/>
        <v>0.999887418429096-0.0106098490231529i</v>
      </c>
      <c r="H2291" s="57" t="str">
        <f t="shared" si="672"/>
        <v>647.409008544293-179.656756819798i</v>
      </c>
      <c r="I2291" s="57" t="str">
        <f t="shared" si="673"/>
        <v>-34.7362652492051-177.558844476319i</v>
      </c>
      <c r="K2291" s="57" t="str">
        <f t="shared" si="674"/>
        <v>0.00717088538208112-0.00356823663382968i</v>
      </c>
      <c r="L2291" s="57" t="str">
        <f t="shared" si="675"/>
        <v>0.00075-0.131938011817697i</v>
      </c>
      <c r="M2291" s="57" t="str">
        <f t="shared" si="676"/>
        <v>0.00075-0.0207885522822002i</v>
      </c>
      <c r="N2291" s="57">
        <f t="shared" si="677"/>
        <v>122.77769845746141</v>
      </c>
      <c r="O2291" s="57">
        <f t="shared" si="678"/>
        <v>14.546657892849684</v>
      </c>
      <c r="P2291" s="371">
        <f t="shared" si="679"/>
        <v>14.546657892849684</v>
      </c>
      <c r="Q2291" s="371">
        <f t="shared" si="680"/>
        <v>-57.222301542538595</v>
      </c>
      <c r="R2291" s="12">
        <f t="shared" si="681"/>
        <v>122.77769845746141</v>
      </c>
      <c r="S2291" s="57">
        <f t="shared" si="682"/>
        <v>5.0261906108795911</v>
      </c>
      <c r="T2291" s="12">
        <f t="shared" si="665"/>
        <v>14.546657892849684</v>
      </c>
    </row>
    <row r="2292" spans="1:20" x14ac:dyDescent="0.3">
      <c r="A2292" s="57">
        <f t="shared" si="666"/>
        <v>31700.492847952617</v>
      </c>
      <c r="B2292" s="12">
        <f t="shared" si="683"/>
        <v>5045.2901352009339</v>
      </c>
      <c r="C2292" s="57" t="str">
        <f t="shared" si="667"/>
        <v>2.88538897653531-4.47871051162518i</v>
      </c>
      <c r="D2292" s="57" t="str">
        <f t="shared" si="668"/>
        <v>3.47016585315211-2.15114433644262i</v>
      </c>
      <c r="E2292" s="57" t="str">
        <f t="shared" si="669"/>
        <v>163.024240760322+3.201056593821i</v>
      </c>
      <c r="F2292" s="57" t="str">
        <f t="shared" si="670"/>
        <v>3.07923023601616-39.5038326452546i</v>
      </c>
      <c r="G2292" s="57" t="str">
        <f t="shared" si="671"/>
        <v>0.999886561280724-0.0106501573196402i</v>
      </c>
      <c r="H2292" s="57" t="str">
        <f t="shared" si="672"/>
        <v>647.644994535724-181.2434488251i</v>
      </c>
      <c r="I2292" s="57" t="str">
        <f t="shared" si="673"/>
        <v>-34.9734430799637-176.998133321903i</v>
      </c>
      <c r="K2292" s="57" t="str">
        <f t="shared" si="674"/>
        <v>0.00715956990199159-0.00357568113617887i</v>
      </c>
      <c r="L2292" s="57" t="str">
        <f t="shared" si="675"/>
        <v>0.00075-0.131438545345385i</v>
      </c>
      <c r="M2292" s="57" t="str">
        <f t="shared" si="676"/>
        <v>0.00075-0.0207098548338316i</v>
      </c>
      <c r="N2292" s="57">
        <f t="shared" si="677"/>
        <v>122.79147564544982</v>
      </c>
      <c r="O2292" s="57">
        <f t="shared" si="678"/>
        <v>14.530784544507494</v>
      </c>
      <c r="P2292" s="371">
        <f t="shared" si="679"/>
        <v>14.530784544507494</v>
      </c>
      <c r="Q2292" s="371">
        <f t="shared" si="680"/>
        <v>-57.208524354550171</v>
      </c>
      <c r="R2292" s="12">
        <f t="shared" si="681"/>
        <v>122.79147564544982</v>
      </c>
      <c r="S2292" s="57">
        <f t="shared" si="682"/>
        <v>5.0452901352009336</v>
      </c>
      <c r="T2292" s="12">
        <f t="shared" si="665"/>
        <v>14.530784544507494</v>
      </c>
    </row>
    <row r="2293" spans="1:20" x14ac:dyDescent="0.3">
      <c r="A2293" s="57">
        <f t="shared" si="666"/>
        <v>31820.95472077484</v>
      </c>
      <c r="B2293" s="12">
        <f t="shared" si="683"/>
        <v>5064.4622377146979</v>
      </c>
      <c r="C2293" s="57" t="str">
        <f t="shared" si="667"/>
        <v>2.88117287898089-4.46986095842972i</v>
      </c>
      <c r="D2293" s="57" t="str">
        <f t="shared" si="668"/>
        <v>3.47016077164919-2.14336593966574i</v>
      </c>
      <c r="E2293" s="57" t="str">
        <f t="shared" si="669"/>
        <v>163.029278654458+3.21421900839222i</v>
      </c>
      <c r="F2293" s="57" t="str">
        <f t="shared" si="670"/>
        <v>3.07922757626462-39.3545351217028i</v>
      </c>
      <c r="G2293" s="57" t="str">
        <f t="shared" si="671"/>
        <v>0.999885697607134-0.0106906186831943i</v>
      </c>
      <c r="H2293" s="57" t="str">
        <f t="shared" si="672"/>
        <v>647.873366348369-182.844257452674i</v>
      </c>
      <c r="I2293" s="57" t="str">
        <f t="shared" si="673"/>
        <v>-35.2120246338464-176.437701424774i</v>
      </c>
      <c r="K2293" s="57" t="str">
        <f t="shared" si="674"/>
        <v>0.00714820729051179-0.00358310512543126i</v>
      </c>
      <c r="L2293" s="57" t="str">
        <f t="shared" si="675"/>
        <v>0.00075-0.130940969660674i</v>
      </c>
      <c r="M2293" s="57" t="str">
        <f t="shared" si="676"/>
        <v>0.00075-0.0206314553036777i</v>
      </c>
      <c r="N2293" s="57">
        <f t="shared" si="677"/>
        <v>122.80492717276459</v>
      </c>
      <c r="O2293" s="57">
        <f t="shared" si="678"/>
        <v>14.514919077466002</v>
      </c>
      <c r="P2293" s="371">
        <f t="shared" si="679"/>
        <v>14.514919077466002</v>
      </c>
      <c r="Q2293" s="371">
        <f t="shared" si="680"/>
        <v>-57.1950728272354</v>
      </c>
      <c r="R2293" s="12">
        <f t="shared" si="681"/>
        <v>122.80492717276459</v>
      </c>
      <c r="S2293" s="57">
        <f t="shared" si="682"/>
        <v>5.0644622377146984</v>
      </c>
      <c r="T2293" s="12">
        <f t="shared" si="665"/>
        <v>14.514919077466002</v>
      </c>
    </row>
    <row r="2294" spans="1:20" x14ac:dyDescent="0.3">
      <c r="A2294" s="57">
        <f t="shared" si="666"/>
        <v>31941.874348713784</v>
      </c>
      <c r="B2294" s="12">
        <f t="shared" si="683"/>
        <v>5083.7071942180137</v>
      </c>
      <c r="C2294" s="57" t="str">
        <f t="shared" si="667"/>
        <v>2.87693953812052-4.4610487804167i</v>
      </c>
      <c r="D2294" s="57" t="str">
        <f t="shared" si="668"/>
        <v>3.4701556514685-2.13561837485034i</v>
      </c>
      <c r="E2294" s="57" t="str">
        <f t="shared" si="669"/>
        <v>163.034364397873+3.22743750184126i</v>
      </c>
      <c r="F2294" s="57" t="str">
        <f t="shared" si="670"/>
        <v>3.07922489626518-39.205803725918i</v>
      </c>
      <c r="G2294" s="57" t="str">
        <f t="shared" si="671"/>
        <v>0.999884827358662-0.010731233694275i</v>
      </c>
      <c r="H2294" s="57" t="str">
        <f t="shared" si="672"/>
        <v>648.093905569805-184.459243144157i</v>
      </c>
      <c r="I2294" s="57" t="str">
        <f t="shared" si="673"/>
        <v>-35.4520034955586-175.877508369099i</v>
      </c>
      <c r="K2294" s="57" t="str">
        <f t="shared" si="674"/>
        <v>0.0071367975815075-0.00359050825948239i</v>
      </c>
      <c r="L2294" s="57" t="str">
        <f t="shared" si="675"/>
        <v>0.00075-0.130445277605772i</v>
      </c>
      <c r="M2294" s="57" t="str">
        <f t="shared" si="676"/>
        <v>0.00075-0.0205533525639347i</v>
      </c>
      <c r="N2294" s="57">
        <f t="shared" si="677"/>
        <v>122.8180529194295</v>
      </c>
      <c r="O2294" s="57">
        <f t="shared" si="678"/>
        <v>14.499061163198594</v>
      </c>
      <c r="P2294" s="371">
        <f t="shared" si="679"/>
        <v>14.499061163198594</v>
      </c>
      <c r="Q2294" s="371">
        <f t="shared" si="680"/>
        <v>-57.181947080570488</v>
      </c>
      <c r="R2294" s="12">
        <f t="shared" si="681"/>
        <v>122.8180529194295</v>
      </c>
      <c r="S2294" s="57">
        <f t="shared" si="682"/>
        <v>5.0837071942180136</v>
      </c>
      <c r="T2294" s="12">
        <f t="shared" si="665"/>
        <v>14.499061163198594</v>
      </c>
    </row>
    <row r="2295" spans="1:20" x14ac:dyDescent="0.3">
      <c r="A2295" s="57">
        <f t="shared" si="666"/>
        <v>32063.253471238899</v>
      </c>
      <c r="B2295" s="12">
        <f t="shared" si="683"/>
        <v>5103.0252815560425</v>
      </c>
      <c r="C2295" s="57" t="str">
        <f t="shared" si="667"/>
        <v>2.87268897008675-4.4522736866121i</v>
      </c>
      <c r="D2295" s="57" t="str">
        <f t="shared" si="668"/>
        <v>3.4701504923158-2.1279015305328i</v>
      </c>
      <c r="E2295" s="57" t="str">
        <f t="shared" si="669"/>
        <v>163.039498447879+3.24071228279611i</v>
      </c>
      <c r="F2295" s="57" t="str">
        <f t="shared" si="670"/>
        <v>3.07922219586378-39.0576363183442i</v>
      </c>
      <c r="G2295" s="57" t="str">
        <f t="shared" si="671"/>
        <v>0.999883950485267-0.0107720029355343i</v>
      </c>
      <c r="H2295" s="57" t="str">
        <f t="shared" si="672"/>
        <v>648.306390146555-186.088464039327i</v>
      </c>
      <c r="I2295" s="57" t="str">
        <f t="shared" si="673"/>
        <v>-35.6933727158542-175.317513452181i</v>
      </c>
      <c r="K2295" s="57" t="str">
        <f t="shared" si="674"/>
        <v>0.00712534081184722-0.00359789019533632i</v>
      </c>
      <c r="L2295" s="57" t="str">
        <f t="shared" si="675"/>
        <v>0.00075-0.129951462049982i</v>
      </c>
      <c r="M2295" s="57" t="str">
        <f t="shared" si="676"/>
        <v>0.00075-0.0204755454910686i</v>
      </c>
      <c r="N2295" s="57">
        <f t="shared" si="677"/>
        <v>122.83085278326949</v>
      </c>
      <c r="O2295" s="57">
        <f t="shared" si="678"/>
        <v>14.483210473085606</v>
      </c>
      <c r="P2295" s="371">
        <f t="shared" si="679"/>
        <v>14.483210473085606</v>
      </c>
      <c r="Q2295" s="371">
        <f t="shared" si="680"/>
        <v>-57.169147216730508</v>
      </c>
      <c r="R2295" s="12">
        <f t="shared" si="681"/>
        <v>122.83085278326949</v>
      </c>
      <c r="S2295" s="57">
        <f t="shared" si="682"/>
        <v>5.1030252815560422</v>
      </c>
      <c r="T2295" s="12">
        <f t="shared" si="665"/>
        <v>14.483210473085606</v>
      </c>
    </row>
    <row r="2296" spans="1:20" x14ac:dyDescent="0.3">
      <c r="A2296" s="57">
        <f t="shared" si="666"/>
        <v>32185.093834429605</v>
      </c>
      <c r="B2296" s="12">
        <f t="shared" si="683"/>
        <v>5122.4167776259555</v>
      </c>
      <c r="C2296" s="57" t="str">
        <f t="shared" si="667"/>
        <v>2.8684211921292-4.44353538641569i</v>
      </c>
      <c r="D2296" s="57" t="str">
        <f t="shared" si="668"/>
        <v>3.47014529389454-2.12021529569124i</v>
      </c>
      <c r="E2296" s="57" t="str">
        <f t="shared" si="669"/>
        <v>163.044681265866+3.25404355977863i</v>
      </c>
      <c r="F2296" s="57" t="str">
        <f t="shared" si="670"/>
        <v>3.07921947490515-38.9100307675384i</v>
      </c>
      <c r="G2296" s="57" t="str">
        <f t="shared" si="671"/>
        <v>0.999883066936528-0.0108129269918239i</v>
      </c>
      <c r="H2296" s="57" t="str">
        <f t="shared" si="672"/>
        <v>648.510594366827-187.731975875467i</v>
      </c>
      <c r="I2296" s="57" t="str">
        <f t="shared" si="673"/>
        <v>-35.9361247975456-174.757675688735i</v>
      </c>
      <c r="K2296" s="57" t="str">
        <f t="shared" si="674"/>
        <v>0.00711383702142308-0.00360525058913328i</v>
      </c>
      <c r="L2296" s="57" t="str">
        <f t="shared" si="675"/>
        <v>0.00075-0.129459515889602i</v>
      </c>
      <c r="M2296" s="57" t="str">
        <f t="shared" si="676"/>
        <v>0.00075-0.0203980329657986i</v>
      </c>
      <c r="N2296" s="57">
        <f t="shared" si="677"/>
        <v>122.84332667992403</v>
      </c>
      <c r="O2296" s="57">
        <f t="shared" si="678"/>
        <v>14.467366678439653</v>
      </c>
      <c r="P2296" s="371">
        <f t="shared" si="679"/>
        <v>14.467366678439653</v>
      </c>
      <c r="Q2296" s="371">
        <f t="shared" si="680"/>
        <v>-57.156673320075967</v>
      </c>
      <c r="R2296" s="12">
        <f t="shared" si="681"/>
        <v>122.84332667992403</v>
      </c>
      <c r="S2296" s="57">
        <f t="shared" si="682"/>
        <v>5.1224167776259559</v>
      </c>
      <c r="T2296" s="12">
        <f t="shared" si="665"/>
        <v>14.467366678439653</v>
      </c>
    </row>
    <row r="2297" spans="1:20" x14ac:dyDescent="0.3">
      <c r="A2297" s="57">
        <f t="shared" si="666"/>
        <v>32307.39719100044</v>
      </c>
      <c r="B2297" s="12">
        <f t="shared" si="683"/>
        <v>5141.8819613809346</v>
      </c>
      <c r="C2297" s="57" t="str">
        <f t="shared" si="667"/>
        <v>2.86413622262203-4.43483358960991i</v>
      </c>
      <c r="D2297" s="57" t="str">
        <f t="shared" si="668"/>
        <v>3.47014005590598-2.11255955974399i</v>
      </c>
      <c r="E2297" s="57" t="str">
        <f t="shared" si="669"/>
        <v>163.049913317335+3.26743154118905i</v>
      </c>
      <c r="F2297" s="57" t="str">
        <f t="shared" si="670"/>
        <v>3.07921673323279-38.7629849501403i</v>
      </c>
      <c r="G2297" s="57" t="str">
        <f t="shared" si="671"/>
        <v>0.99988217666164-0.0108540064502048i</v>
      </c>
      <c r="H2297" s="57" t="str">
        <f t="shared" si="672"/>
        <v>648.706288845049-189.389831884391i</v>
      </c>
      <c r="I2297" s="57" t="str">
        <f t="shared" si="673"/>
        <v>-36.1802516813261-174.197953815526i</v>
      </c>
      <c r="K2297" s="57" t="str">
        <f t="shared" si="674"/>
        <v>0.00710228625317204-0.00361258909617827i</v>
      </c>
      <c r="L2297" s="57" t="str">
        <f t="shared" si="675"/>
        <v>0.00075-0.12896943204782i</v>
      </c>
      <c r="M2297" s="57" t="str">
        <f t="shared" si="676"/>
        <v>0.00075-0.0203208138730809i</v>
      </c>
      <c r="N2297" s="57">
        <f t="shared" si="677"/>
        <v>122.85547454285927</v>
      </c>
      <c r="O2297" s="57">
        <f t="shared" si="678"/>
        <v>14.451529450532949</v>
      </c>
      <c r="P2297" s="371">
        <f t="shared" si="679"/>
        <v>14.451529450532949</v>
      </c>
      <c r="Q2297" s="371">
        <f t="shared" si="680"/>
        <v>-57.144525457140723</v>
      </c>
      <c r="R2297" s="12">
        <f t="shared" si="681"/>
        <v>122.85547454285927</v>
      </c>
      <c r="S2297" s="57">
        <f t="shared" si="682"/>
        <v>5.1418819613809346</v>
      </c>
      <c r="T2297" s="12">
        <f t="shared" si="665"/>
        <v>14.451529450532949</v>
      </c>
    </row>
    <row r="2298" spans="1:20" x14ac:dyDescent="0.3">
      <c r="A2298" s="57">
        <f t="shared" si="666"/>
        <v>32430.165300326244</v>
      </c>
      <c r="B2298" s="12">
        <f t="shared" si="683"/>
        <v>5161.4211128341822</v>
      </c>
      <c r="C2298" s="57" t="str">
        <f t="shared" si="667"/>
        <v>2.85983408107087-4.42616800636811i</v>
      </c>
      <c r="D2298" s="57" t="str">
        <f t="shared" si="668"/>
        <v>3.47013477804909-2.10493421254798i</v>
      </c>
      <c r="E2298" s="57" t="str">
        <f t="shared" si="669"/>
        <v>163.055195071924+3.2808764352881i</v>
      </c>
      <c r="F2298" s="57" t="str">
        <f t="shared" si="670"/>
        <v>3.07921397068905-38.616496750841i</v>
      </c>
      <c r="G2298" s="57" t="str">
        <f t="shared" si="671"/>
        <v>0.99988127960941-0.0108952418999541i</v>
      </c>
      <c r="H2298" s="57" t="str">
        <f t="shared" si="672"/>
        <v>648.893240508306-191.062082687235i</v>
      </c>
      <c r="I2298" s="57" t="str">
        <f t="shared" si="673"/>
        <v>-36.4257447314359-173.63830629641i</v>
      </c>
      <c r="K2298" s="57" t="str">
        <f t="shared" si="674"/>
        <v>0.00709068855309649-0.00361990537096951i</v>
      </c>
      <c r="L2298" s="57" t="str">
        <f t="shared" si="675"/>
        <v>0.00075-0.128481203474617i</v>
      </c>
      <c r="M2298" s="57" t="str">
        <f t="shared" si="676"/>
        <v>0.00075-0.020243887102093i</v>
      </c>
      <c r="N2298" s="57">
        <f t="shared" si="677"/>
        <v>122.86729632337926</v>
      </c>
      <c r="O2298" s="57">
        <f t="shared" si="678"/>
        <v>14.43569846062319</v>
      </c>
      <c r="P2298" s="371">
        <f t="shared" si="679"/>
        <v>14.43569846062319</v>
      </c>
      <c r="Q2298" s="371">
        <f t="shared" si="680"/>
        <v>-57.132703676620736</v>
      </c>
      <c r="R2298" s="12">
        <f t="shared" si="681"/>
        <v>122.86729632337926</v>
      </c>
      <c r="S2298" s="57">
        <f t="shared" si="682"/>
        <v>5.1614211128341818</v>
      </c>
      <c r="T2298" s="12">
        <f t="shared" si="665"/>
        <v>14.43569846062319</v>
      </c>
    </row>
    <row r="2299" spans="1:20" x14ac:dyDescent="0.3">
      <c r="A2299" s="57">
        <f t="shared" si="666"/>
        <v>32553.399928467483</v>
      </c>
      <c r="B2299" s="12">
        <f t="shared" si="683"/>
        <v>5181.0345130629521</v>
      </c>
      <c r="C2299" s="57" t="str">
        <f t="shared" si="667"/>
        <v>2.85551478811987-4.4175383472636i</v>
      </c>
      <c r="D2299" s="57" t="str">
        <f t="shared" si="668"/>
        <v>3.47012946002047-2.09733914439713i</v>
      </c>
      <c r="E2299" s="57" t="str">
        <f t="shared" si="669"/>
        <v>163.060527003444+3.29437845018014i</v>
      </c>
      <c r="F2299" s="57" t="str">
        <f t="shared" si="670"/>
        <v>3.0792111871151-38.4705640623537i</v>
      </c>
      <c r="G2299" s="57" t="str">
        <f t="shared" si="671"/>
        <v>0.999880375728258-0.010936633932574i</v>
      </c>
      <c r="H2299" s="57" t="str">
        <f t="shared" si="672"/>
        <v>649.071212584799-192.748776186917i</v>
      </c>
      <c r="I2299" s="57" t="str">
        <f t="shared" si="673"/>
        <v>-36.6725947211576-173.078691327777i</v>
      </c>
      <c r="K2299" s="57" t="str">
        <f t="shared" si="674"/>
        <v>0.00707904397028479-0.00362719906722782i</v>
      </c>
      <c r="L2299" s="57" t="str">
        <f t="shared" si="675"/>
        <v>0.00075-0.127994823146659i</v>
      </c>
      <c r="M2299" s="57" t="str">
        <f t="shared" si="676"/>
        <v>0.00075-0.0201672515462173i</v>
      </c>
      <c r="N2299" s="57">
        <f t="shared" si="677"/>
        <v>122.87879199063346</v>
      </c>
      <c r="O2299" s="57">
        <f t="shared" si="678"/>
        <v>14.419873379980546</v>
      </c>
      <c r="P2299" s="371">
        <f t="shared" si="679"/>
        <v>14.419873379980546</v>
      </c>
      <c r="Q2299" s="371">
        <f t="shared" si="680"/>
        <v>-57.121208009366534</v>
      </c>
      <c r="R2299" s="12">
        <f t="shared" si="681"/>
        <v>122.87879199063346</v>
      </c>
      <c r="S2299" s="57">
        <f t="shared" si="682"/>
        <v>5.1810345130629525</v>
      </c>
      <c r="T2299" s="12">
        <f t="shared" si="665"/>
        <v>14.419873379980546</v>
      </c>
    </row>
    <row r="2300" spans="1:20" x14ac:dyDescent="0.3">
      <c r="A2300" s="57">
        <f t="shared" si="666"/>
        <v>32677.10284819566</v>
      </c>
      <c r="B2300" s="12">
        <f t="shared" si="683"/>
        <v>5200.7224442125917</v>
      </c>
      <c r="C2300" s="57" t="str">
        <f t="shared" si="667"/>
        <v>2.85117836555881-4.40894432327848i</v>
      </c>
      <c r="D2300" s="57" t="str">
        <f t="shared" si="668"/>
        <v>3.47012410151456-2.08977424602078i</v>
      </c>
      <c r="E2300" s="57" t="str">
        <f t="shared" si="669"/>
        <v>163.065909589901+3.3079377937946i</v>
      </c>
      <c r="F2300" s="57" t="str">
        <f t="shared" si="670"/>
        <v>3.0792083823509-38.3251847853822i</v>
      </c>
      <c r="G2300" s="57" t="str">
        <f t="shared" si="671"/>
        <v>0.999879464966211-0.0109781831417999i</v>
      </c>
      <c r="H2300" s="57" t="str">
        <f t="shared" si="672"/>
        <v>649.239964594386-194.449957458341i</v>
      </c>
      <c r="I2300" s="57" t="str">
        <f t="shared" si="673"/>
        <v>-36.9207918181639-172.519066844414i</v>
      </c>
      <c r="K2300" s="57" t="str">
        <f t="shared" si="674"/>
        <v>0.00706735255693156-0.00363446983792603i</v>
      </c>
      <c r="L2300" s="57" t="str">
        <f t="shared" si="675"/>
        <v>0.00075-0.127510284067204i</v>
      </c>
      <c r="M2300" s="57" t="str">
        <f t="shared" si="676"/>
        <v>0.00075-0.0200909061030258i</v>
      </c>
      <c r="N2300" s="57">
        <f t="shared" si="677"/>
        <v>122.88996153162638</v>
      </c>
      <c r="O2300" s="57">
        <f t="shared" si="678"/>
        <v>14.404053879914368</v>
      </c>
      <c r="P2300" s="371">
        <f t="shared" si="679"/>
        <v>14.404053879914368</v>
      </c>
      <c r="Q2300" s="371">
        <f t="shared" si="680"/>
        <v>-57.110038468373617</v>
      </c>
      <c r="R2300" s="12">
        <f t="shared" si="681"/>
        <v>122.88996153162638</v>
      </c>
      <c r="S2300" s="57">
        <f t="shared" si="682"/>
        <v>5.2007224442125919</v>
      </c>
      <c r="T2300" s="12">
        <f t="shared" si="665"/>
        <v>14.404053879914368</v>
      </c>
    </row>
    <row r="2301" spans="1:20" x14ac:dyDescent="0.3">
      <c r="A2301" s="57">
        <f t="shared" si="666"/>
        <v>32801.275839018803</v>
      </c>
      <c r="B2301" s="12">
        <f t="shared" si="683"/>
        <v>5220.4851895005995</v>
      </c>
      <c r="C2301" s="57" t="str">
        <f t="shared" si="667"/>
        <v>2.84682483632947-4.40038564581268i</v>
      </c>
      <c r="D2301" s="57" t="str">
        <f t="shared" si="668"/>
        <v>3.47011870222335-2.08223940858216i</v>
      </c>
      <c r="E2301" s="57" t="str">
        <f t="shared" si="669"/>
        <v>163.071343313532+3.32155467386866i</v>
      </c>
      <c r="F2301" s="57" t="str">
        <f t="shared" si="670"/>
        <v>3.07920555623516-38.1803568285918i</v>
      </c>
      <c r="G2301" s="57" t="str">
        <f t="shared" si="671"/>
        <v>0.999878547270898-0.0110198901236088i</v>
      </c>
      <c r="H2301" s="57" t="str">
        <f t="shared" si="672"/>
        <v>649.399252341367-196.165668636312i</v>
      </c>
      <c r="I2301" s="57" t="str">
        <f t="shared" si="673"/>
        <v>-37.1703255697177-171.959390525802i</v>
      </c>
      <c r="K2301" s="57" t="str">
        <f t="shared" si="674"/>
        <v>0.00705561436835738-0.00364171733531894i</v>
      </c>
      <c r="L2301" s="57" t="str">
        <f t="shared" si="675"/>
        <v>0.00075-0.127027579265993i</v>
      </c>
      <c r="M2301" s="57" t="str">
        <f t="shared" si="676"/>
        <v>0.00075-0.0200148496742636i</v>
      </c>
      <c r="N2301" s="57">
        <f t="shared" si="677"/>
        <v>122.9008049512193</v>
      </c>
      <c r="O2301" s="57">
        <f t="shared" si="678"/>
        <v>14.388239631799379</v>
      </c>
      <c r="P2301" s="371">
        <f t="shared" si="679"/>
        <v>14.388239631799379</v>
      </c>
      <c r="Q2301" s="371">
        <f t="shared" si="680"/>
        <v>-57.099195048780693</v>
      </c>
      <c r="R2301" s="12">
        <f t="shared" si="681"/>
        <v>122.9008049512193</v>
      </c>
      <c r="S2301" s="57">
        <f t="shared" si="682"/>
        <v>5.2204851895005993</v>
      </c>
      <c r="T2301" s="12">
        <f t="shared" si="665"/>
        <v>14.388239631799379</v>
      </c>
    </row>
    <row r="2302" spans="1:20" x14ac:dyDescent="0.3">
      <c r="A2302" s="57">
        <f t="shared" si="666"/>
        <v>32925.920687207079</v>
      </c>
      <c r="B2302" s="12">
        <f t="shared" si="683"/>
        <v>5240.3230332207022</v>
      </c>
      <c r="C2302" s="57" t="str">
        <f t="shared" si="667"/>
        <v>2.84245422453266-4.3918620266932i</v>
      </c>
      <c r="D2302" s="57" t="str">
        <f t="shared" si="668"/>
        <v>3.47011326183656-2.07473452367675i</v>
      </c>
      <c r="E2302" s="57" t="str">
        <f t="shared" si="669"/>
        <v>163.076828660831+3.33522929792919i</v>
      </c>
      <c r="F2302" s="57" t="str">
        <f t="shared" si="670"/>
        <v>3.07920270860537-38.036078108578i</v>
      </c>
      <c r="G2302" s="57" t="str">
        <f t="shared" si="671"/>
        <v>0.999877622589553-0.0110617554762277i</v>
      </c>
      <c r="H2302" s="57" t="str">
        <f t="shared" si="672"/>
        <v>649.548827909561-197.895948801163i</v>
      </c>
      <c r="I2302" s="57" t="str">
        <f t="shared" si="673"/>
        <v>-37.4211848877279-171.399619802852i</v>
      </c>
      <c r="K2302" s="57" t="str">
        <f t="shared" si="674"/>
        <v>0.00704382946302863-0.00364894121097365i</v>
      </c>
      <c r="L2302" s="57" t="str">
        <f t="shared" si="675"/>
        <v>0.00075-0.126546701799156i</v>
      </c>
      <c r="M2302" s="57" t="str">
        <f t="shared" si="676"/>
        <v>0.00075-0.0199390811658335i</v>
      </c>
      <c r="N2302" s="57">
        <f t="shared" si="677"/>
        <v>122.91132227213704</v>
      </c>
      <c r="O2302" s="57">
        <f t="shared" si="678"/>
        <v>14.372430307102706</v>
      </c>
      <c r="P2302" s="371">
        <f t="shared" si="679"/>
        <v>14.372430307102706</v>
      </c>
      <c r="Q2302" s="371">
        <f t="shared" si="680"/>
        <v>-57.088677727862958</v>
      </c>
      <c r="R2302" s="12">
        <f t="shared" si="681"/>
        <v>122.91132227213704</v>
      </c>
      <c r="S2302" s="57">
        <f t="shared" si="682"/>
        <v>5.2403230332207018</v>
      </c>
      <c r="T2302" s="12">
        <f t="shared" si="665"/>
        <v>14.372430307102706</v>
      </c>
    </row>
    <row r="2303" spans="1:20" x14ac:dyDescent="0.3">
      <c r="A2303" s="57">
        <f t="shared" si="666"/>
        <v>33051.039185818467</v>
      </c>
      <c r="B2303" s="12">
        <f t="shared" si="683"/>
        <v>5260.2362607469413</v>
      </c>
      <c r="C2303" s="57" t="str">
        <f t="shared" si="667"/>
        <v>2.8380665554345-4.38337317818348i</v>
      </c>
      <c r="D2303" s="57" t="str">
        <f t="shared" si="668"/>
        <v>3.47010778004152-2.06725948333076i</v>
      </c>
      <c r="E2303" s="57" t="str">
        <f t="shared" si="669"/>
        <v>163.082366122581+3.34896187327368i</v>
      </c>
      <c r="F2303" s="57" t="str">
        <f t="shared" si="670"/>
        <v>3.07919983929781-37.8923465498378i</v>
      </c>
      <c r="G2303" s="57" t="str">
        <f t="shared" si="671"/>
        <v>0.999876690869008-0.0111037798001418i</v>
      </c>
      <c r="H2303" s="57" t="str">
        <f t="shared" si="672"/>
        <v>649.688439659836-199.640833862125i</v>
      </c>
      <c r="I2303" s="57" t="str">
        <f t="shared" si="673"/>
        <v>-37.6733580336799-170.839711865112i</v>
      </c>
      <c r="K2303" s="57" t="str">
        <f t="shared" si="674"/>
        <v>0.00703199790257665-0.00365614111580034i</v>
      </c>
      <c r="L2303" s="57" t="str">
        <f t="shared" si="675"/>
        <v>0.00075-0.12606764474911i</v>
      </c>
      <c r="M2303" s="57" t="str">
        <f t="shared" si="676"/>
        <v>0.00075-0.0198635994877799i</v>
      </c>
      <c r="N2303" s="57">
        <f t="shared" si="677"/>
        <v>122.92151353496726</v>
      </c>
      <c r="O2303" s="57">
        <f t="shared" si="678"/>
        <v>14.3566255774103</v>
      </c>
      <c r="P2303" s="371">
        <f t="shared" si="679"/>
        <v>14.3566255774103</v>
      </c>
      <c r="Q2303" s="371">
        <f t="shared" si="680"/>
        <v>-57.078486465032732</v>
      </c>
      <c r="R2303" s="12">
        <f t="shared" si="681"/>
        <v>122.92151353496726</v>
      </c>
      <c r="S2303" s="57">
        <f t="shared" si="682"/>
        <v>5.2602362607469413</v>
      </c>
      <c r="T2303" s="12">
        <f t="shared" si="665"/>
        <v>14.3566255774103</v>
      </c>
    </row>
    <row r="2304" spans="1:20" x14ac:dyDescent="0.3">
      <c r="A2304" s="57">
        <f t="shared" si="666"/>
        <v>33176.63313472458</v>
      </c>
      <c r="B2304" s="12">
        <f t="shared" si="683"/>
        <v>5280.2251585377799</v>
      </c>
      <c r="C2304" s="57" t="str">
        <f t="shared" si="667"/>
        <v>2.83366185547306-4.37491881299293i</v>
      </c>
      <c r="D2304" s="57" t="str">
        <f t="shared" si="668"/>
        <v>3.47010225652319-2.05981417999959i</v>
      </c>
      <c r="E2304" s="57" t="str">
        <f t="shared" si="669"/>
        <v>163.087956193886+3.36275260695298i</v>
      </c>
      <c r="F2304" s="57" t="str">
        <f t="shared" si="670"/>
        <v>3.07919694814747-37.7491600847389i</v>
      </c>
      <c r="G2304" s="57" t="str">
        <f t="shared" si="671"/>
        <v>0.999875752055689-0.0111459636981029i</v>
      </c>
      <c r="H2304" s="57" t="str">
        <f t="shared" si="672"/>
        <v>649.817832230155-201.400356438453i</v>
      </c>
      <c r="I2304" s="57" t="str">
        <f t="shared" si="673"/>
        <v>-37.9268326034448-170.27962366843i</v>
      </c>
      <c r="K2304" s="57" t="str">
        <f t="shared" si="674"/>
        <v>0.00702011975181682-0.00366331670008321i</v>
      </c>
      <c r="L2304" s="57" t="str">
        <f t="shared" si="675"/>
        <v>0.00075-0.125590401224457i</v>
      </c>
      <c r="M2304" s="57" t="str">
        <f t="shared" si="676"/>
        <v>0.00075-0.0197884035542736i</v>
      </c>
      <c r="N2304" s="57">
        <f t="shared" si="677"/>
        <v>122.93137879816251</v>
      </c>
      <c r="O2304" s="57">
        <f t="shared" si="678"/>
        <v>14.340825114453835</v>
      </c>
      <c r="P2304" s="371">
        <f t="shared" si="679"/>
        <v>14.340825114453835</v>
      </c>
      <c r="Q2304" s="371">
        <f t="shared" si="680"/>
        <v>-57.068621201837487</v>
      </c>
      <c r="R2304" s="12">
        <f t="shared" si="681"/>
        <v>122.93137879816251</v>
      </c>
      <c r="S2304" s="57">
        <f t="shared" si="682"/>
        <v>5.28022515853778</v>
      </c>
      <c r="T2304" s="12">
        <f t="shared" si="665"/>
        <v>14.340825114453835</v>
      </c>
    </row>
    <row r="2305" spans="1:20" x14ac:dyDescent="0.3">
      <c r="A2305" s="57">
        <f t="shared" si="666"/>
        <v>33302.704340636534</v>
      </c>
      <c r="B2305" s="12">
        <f t="shared" si="683"/>
        <v>5300.2900141402233</v>
      </c>
      <c r="C2305" s="57" t="str">
        <f t="shared" si="667"/>
        <v>2.82924015226453-4.36649864428658i</v>
      </c>
      <c r="D2305" s="57" t="str">
        <f t="shared" si="668"/>
        <v>3.47009669096418-2.05239850656625i</v>
      </c>
      <c r="E2305" s="57" t="str">
        <f t="shared" si="669"/>
        <v>163.093599374195+3.37660170575033i</v>
      </c>
      <c r="F2305" s="57" t="str">
        <f t="shared" si="670"/>
        <v>3.07919403498816-37.6065166534906i</v>
      </c>
      <c r="G2305" s="57" t="str">
        <f t="shared" si="671"/>
        <v>0.999874806095615-0.011188307775138i</v>
      </c>
      <c r="H2305" s="57" t="str">
        <f t="shared" si="672"/>
        <v>649.936746538293-203.174545738277i</v>
      </c>
      <c r="I2305" s="57" t="str">
        <f t="shared" si="673"/>
        <v>-38.1815955119668-169.719311943119i</v>
      </c>
      <c r="K2305" s="57" t="str">
        <f t="shared" si="674"/>
        <v>0.0070081950787674-0.00367046761351219i</v>
      </c>
      <c r="L2305" s="57" t="str">
        <f t="shared" si="675"/>
        <v>0.00075-0.125114964359889i</v>
      </c>
      <c r="M2305" s="57" t="str">
        <f t="shared" si="676"/>
        <v>0.00075-0.019713492283596i</v>
      </c>
      <c r="N2305" s="57">
        <f t="shared" si="677"/>
        <v>122.94091813803718</v>
      </c>
      <c r="O2305" s="57">
        <f t="shared" si="678"/>
        <v>14.325028590137276</v>
      </c>
      <c r="P2305" s="371">
        <f t="shared" si="679"/>
        <v>14.325028590137276</v>
      </c>
      <c r="Q2305" s="371">
        <f t="shared" si="680"/>
        <v>-57.059081861962831</v>
      </c>
      <c r="R2305" s="12">
        <f t="shared" si="681"/>
        <v>122.94091813803718</v>
      </c>
      <c r="S2305" s="57">
        <f t="shared" si="682"/>
        <v>5.3002900141402236</v>
      </c>
      <c r="T2305" s="12">
        <f t="shared" si="665"/>
        <v>14.325028590137276</v>
      </c>
    </row>
    <row r="2306" spans="1:20" x14ac:dyDescent="0.3">
      <c r="A2306" s="57">
        <f t="shared" si="666"/>
        <v>33429.254617130951</v>
      </c>
      <c r="B2306" s="12">
        <f t="shared" si="683"/>
        <v>5320.4311161939559</v>
      </c>
      <c r="C2306" s="57" t="str">
        <f t="shared" si="667"/>
        <v>2.82480147460936-4.35811238569487i</v>
      </c>
      <c r="D2306" s="57" t="str">
        <f t="shared" si="668"/>
        <v>3.47009108304459-2.04501235633979i</v>
      </c>
      <c r="E2306" s="57" t="str">
        <f t="shared" si="669"/>
        <v>163.09929616734+3.39050937616394i</v>
      </c>
      <c r="F2306" s="57" t="str">
        <f t="shared" si="670"/>
        <v>3.07919109965231-37.464414204113i</v>
      </c>
      <c r="G2306" s="57" t="str">
        <f t="shared" si="671"/>
        <v>0.999873852934395-0.0112308126385579i</v>
      </c>
      <c r="H2306" s="57" t="str">
        <f t="shared" si="672"/>
        <v>650.044919787334-204.963427435274i</v>
      </c>
      <c r="I2306" s="57" t="str">
        <f t="shared" si="673"/>
        <v>-38.4376329778585-169.158733202607i</v>
      </c>
      <c r="K2306" s="57" t="str">
        <f t="shared" si="674"/>
        <v>0.00699622395466772-0.00367759350521476i</v>
      </c>
      <c r="L2306" s="57" t="str">
        <f t="shared" si="675"/>
        <v>0.00075-0.124641327316088i</v>
      </c>
      <c r="M2306" s="57" t="str">
        <f t="shared" si="676"/>
        <v>0.00075-0.0196388645981231i</v>
      </c>
      <c r="N2306" s="57">
        <f t="shared" si="677"/>
        <v>122.95013164876383</v>
      </c>
      <c r="O2306" s="57">
        <f t="shared" si="678"/>
        <v>14.309235676563546</v>
      </c>
      <c r="P2306" s="371">
        <f t="shared" si="679"/>
        <v>14.309235676563546</v>
      </c>
      <c r="Q2306" s="371">
        <f t="shared" si="680"/>
        <v>-57.049868351236164</v>
      </c>
      <c r="R2306" s="12">
        <f t="shared" si="681"/>
        <v>122.95013164876383</v>
      </c>
      <c r="S2306" s="57">
        <f t="shared" si="682"/>
        <v>5.3204311161939559</v>
      </c>
      <c r="T2306" s="12">
        <f t="shared" si="665"/>
        <v>14.309235676563546</v>
      </c>
    </row>
    <row r="2307" spans="1:20" x14ac:dyDescent="0.3">
      <c r="A2307" s="57">
        <f t="shared" si="666"/>
        <v>33556.285784676045</v>
      </c>
      <c r="B2307" s="12">
        <f t="shared" si="683"/>
        <v>5340.6487544354932</v>
      </c>
      <c r="C2307" s="57" t="str">
        <f t="shared" si="667"/>
        <v>2.82034585249838-4.34975975132367i</v>
      </c>
      <c r="D2307" s="57" t="str">
        <f t="shared" si="668"/>
        <v>3.47008543244215-2.03765562305388i</v>
      </c>
      <c r="E2307" s="57" t="str">
        <f t="shared" si="669"/>
        <v>163.10504708156+3.40447582438737i</v>
      </c>
      <c r="F2307" s="57" t="str">
        <f t="shared" si="670"/>
        <v>3.07918814197121-37.3228506924097i</v>
      </c>
      <c r="G2307" s="57" t="str">
        <f t="shared" si="671"/>
        <v>0.999872892517225-0.0112734788979654i</v>
      </c>
      <c r="H2307" s="57" t="str">
        <f t="shared" si="672"/>
        <v>650.142085474037-206.767023543128i</v>
      </c>
      <c r="I2307" s="57" t="str">
        <f t="shared" si="673"/>
        <v>-38.6949305079021-168.597843752614i</v>
      </c>
      <c r="K2307" s="57" t="str">
        <f t="shared" si="674"/>
        <v>0.00698420645399643-0.00368469402378819i</v>
      </c>
      <c r="L2307" s="57" t="str">
        <f t="shared" si="675"/>
        <v>0.00075-0.124169483279626i</v>
      </c>
      <c r="M2307" s="57" t="str">
        <f t="shared" si="676"/>
        <v>0.00075-0.0195645194243108i</v>
      </c>
      <c r="N2307" s="57">
        <f t="shared" si="677"/>
        <v>122.95901944236833</v>
      </c>
      <c r="O2307" s="57">
        <f t="shared" si="678"/>
        <v>14.293446046061371</v>
      </c>
      <c r="P2307" s="371">
        <f t="shared" si="679"/>
        <v>14.293446046061371</v>
      </c>
      <c r="Q2307" s="371">
        <f t="shared" si="680"/>
        <v>-57.04098055763167</v>
      </c>
      <c r="R2307" s="12">
        <f t="shared" si="681"/>
        <v>122.95901944236833</v>
      </c>
      <c r="S2307" s="57">
        <f t="shared" si="682"/>
        <v>5.3406487544354935</v>
      </c>
      <c r="T2307" s="12">
        <f t="shared" si="665"/>
        <v>14.293446046061371</v>
      </c>
    </row>
    <row r="2308" spans="1:20" x14ac:dyDescent="0.3">
      <c r="A2308" s="57">
        <f t="shared" si="666"/>
        <v>33683.79967065782</v>
      </c>
      <c r="B2308" s="12">
        <f t="shared" si="683"/>
        <v>5360.943219702348</v>
      </c>
      <c r="C2308" s="57" t="str">
        <f t="shared" si="667"/>
        <v>2.8158733171188-4.34144045576443i</v>
      </c>
      <c r="D2308" s="57" t="str">
        <f t="shared" si="668"/>
        <v>3.47007973883218-2.03032820086513i</v>
      </c>
      <c r="E2308" s="57" t="str">
        <f t="shared" si="669"/>
        <v>163.110852629539+3.41850125628903i</v>
      </c>
      <c r="F2308" s="57" t="str">
        <f t="shared" si="670"/>
        <v>3.07918516177476-37.1818240819358i</v>
      </c>
      <c r="G2308" s="57" t="str">
        <f t="shared" si="671"/>
        <v>0.999871924788882-0.0113163071652636i</v>
      </c>
      <c r="H2308" s="57" t="str">
        <f t="shared" si="672"/>
        <v>650.227973400241-208.585352287837i</v>
      </c>
      <c r="I2308" s="57" t="str">
        <f t="shared" si="673"/>
        <v>-38.953472881469-168.036599700843i</v>
      </c>
      <c r="K2308" s="57" t="str">
        <f t="shared" si="674"/>
        <v>0.00697214265448907-0.00369176881733222i</v>
      </c>
      <c r="L2308" s="57" t="str">
        <f t="shared" si="675"/>
        <v>0.00075-0.123699425462867i</v>
      </c>
      <c r="M2308" s="57" t="str">
        <f t="shared" si="676"/>
        <v>0.00075-0.0194904556926786i</v>
      </c>
      <c r="N2308" s="57">
        <f t="shared" si="677"/>
        <v>122.96758164872308</v>
      </c>
      <c r="O2308" s="57">
        <f t="shared" si="678"/>
        <v>14.277659371212202</v>
      </c>
      <c r="P2308" s="371">
        <f t="shared" si="679"/>
        <v>14.277659371212202</v>
      </c>
      <c r="Q2308" s="371">
        <f t="shared" si="680"/>
        <v>-57.032418351276917</v>
      </c>
      <c r="R2308" s="12">
        <f t="shared" si="681"/>
        <v>122.96758164872308</v>
      </c>
      <c r="S2308" s="57">
        <f t="shared" si="682"/>
        <v>5.3609432197023477</v>
      </c>
      <c r="T2308" s="12">
        <f t="shared" si="665"/>
        <v>14.277659371212202</v>
      </c>
    </row>
    <row r="2309" spans="1:20" x14ac:dyDescent="0.3">
      <c r="A2309" s="57">
        <f t="shared" si="666"/>
        <v>33811.798109406322</v>
      </c>
      <c r="B2309" s="12">
        <f t="shared" si="683"/>
        <v>5381.3148039372172</v>
      </c>
      <c r="C2309" s="57" t="str">
        <f t="shared" si="667"/>
        <v>2.81138390085964-4.33315421410401i</v>
      </c>
      <c r="D2309" s="57" t="str">
        <f t="shared" si="668"/>
        <v>3.47007400188742-2.02302998435168i</v>
      </c>
      <c r="E2309" s="57" t="str">
        <f t="shared" si="669"/>
        <v>163.116713328426+3.43258587739327i</v>
      </c>
      <c r="F2309" s="57" t="str">
        <f t="shared" si="670"/>
        <v>3.07918215889163-37.0413323439707i</v>
      </c>
      <c r="G2309" s="57" t="str">
        <f t="shared" si="671"/>
        <v>0.999870949693724-0.0113592980546655i</v>
      </c>
      <c r="H2309" s="57" t="str">
        <f t="shared" si="672"/>
        <v>650.302309687387-210.418427977887i</v>
      </c>
      <c r="I2309" s="57" t="str">
        <f t="shared" si="673"/>
        <v>-39.2132441348772-167.474956967222i</v>
      </c>
      <c r="K2309" s="57" t="str">
        <f t="shared" si="674"/>
        <v>0.0069600326371555-0.00369881753348197i</v>
      </c>
      <c r="L2309" s="57" t="str">
        <f t="shared" si="675"/>
        <v>0.00075-0.123231147103872i</v>
      </c>
      <c r="M2309" s="57" t="str">
        <f t="shared" si="676"/>
        <v>0.00075-0.0194166723377949i</v>
      </c>
      <c r="N2309" s="57">
        <f t="shared" si="677"/>
        <v>122.97581841553756</v>
      </c>
      <c r="O2309" s="57">
        <f t="shared" si="678"/>
        <v>14.261875324876005</v>
      </c>
      <c r="P2309" s="371">
        <f t="shared" si="679"/>
        <v>14.261875324876005</v>
      </c>
      <c r="Q2309" s="371">
        <f t="shared" si="680"/>
        <v>-57.024181584462433</v>
      </c>
      <c r="R2309" s="12">
        <f t="shared" si="681"/>
        <v>122.97581841553756</v>
      </c>
      <c r="S2309" s="57">
        <f t="shared" si="682"/>
        <v>5.381314803937217</v>
      </c>
      <c r="T2309" s="12">
        <f t="shared" si="665"/>
        <v>14.261875324876005</v>
      </c>
    </row>
    <row r="2310" spans="1:20" x14ac:dyDescent="0.3">
      <c r="A2310" s="57">
        <f t="shared" si="666"/>
        <v>33940.28294222206</v>
      </c>
      <c r="B2310" s="12">
        <f t="shared" si="683"/>
        <v>5401.7638001921787</v>
      </c>
      <c r="C2310" s="57" t="str">
        <f t="shared" si="667"/>
        <v>2.80687763731789-4.32490074193576i</v>
      </c>
      <c r="D2310" s="57" t="str">
        <f t="shared" si="668"/>
        <v>3.47006822127824-2.01576086851161i</v>
      </c>
      <c r="E2310" s="57" t="str">
        <f t="shared" si="669"/>
        <v>163.122629699877+3.44672989285964i</v>
      </c>
      <c r="F2310" s="57" t="str">
        <f t="shared" si="670"/>
        <v>3.07917913314914-36.9013734574875i</v>
      </c>
      <c r="G2310" s="57" t="str">
        <f t="shared" si="671"/>
        <v>0.999869967175686-0.0114024521827013i</v>
      </c>
      <c r="H2310" s="57" t="str">
        <f t="shared" si="672"/>
        <v>650.364816794306-212.266260872298i</v>
      </c>
      <c r="I2310" s="57" t="str">
        <f t="shared" si="673"/>
        <v>-39.4742275456811-166.912871294686i</v>
      </c>
      <c r="K2310" s="57" t="str">
        <f t="shared" si="674"/>
        <v>0.00694787648629717-0.00370583981944164i</v>
      </c>
      <c r="L2310" s="57" t="str">
        <f t="shared" si="675"/>
        <v>0.00075-0.1227646414663i</v>
      </c>
      <c r="M2310" s="57" t="str">
        <f t="shared" si="676"/>
        <v>0.00075-0.0193431682982616i</v>
      </c>
      <c r="N2310" s="57">
        <f t="shared" si="677"/>
        <v>122.98372990834827</v>
      </c>
      <c r="O2310" s="57">
        <f t="shared" si="678"/>
        <v>14.246093580219487</v>
      </c>
      <c r="P2310" s="371">
        <f t="shared" si="679"/>
        <v>14.246093580219487</v>
      </c>
      <c r="Q2310" s="371">
        <f t="shared" si="680"/>
        <v>-57.016270091651741</v>
      </c>
      <c r="R2310" s="12">
        <f t="shared" si="681"/>
        <v>122.98372990834827</v>
      </c>
      <c r="S2310" s="57">
        <f t="shared" si="682"/>
        <v>5.4017638001921791</v>
      </c>
      <c r="T2310" s="12">
        <f t="shared" si="665"/>
        <v>14.246093580219487</v>
      </c>
    </row>
    <row r="2311" spans="1:20" x14ac:dyDescent="0.3">
      <c r="A2311" s="57">
        <f t="shared" si="666"/>
        <v>34069.256017402506</v>
      </c>
      <c r="B2311" s="12">
        <f t="shared" si="683"/>
        <v>5422.290502632909</v>
      </c>
      <c r="C2311" s="57" t="str">
        <f t="shared" si="667"/>
        <v>2.80235456130356-4.31667975536947i</v>
      </c>
      <c r="D2311" s="57" t="str">
        <f t="shared" si="668"/>
        <v>3.47006239667246-2.00852074876148i</v>
      </c>
      <c r="E2311" s="57" t="str">
        <f t="shared" si="669"/>
        <v>163.128602270079+3.46093350746342i</v>
      </c>
      <c r="F2311" s="57" t="str">
        <f t="shared" si="670"/>
        <v>3.07917608437335-36.7619454091248i</v>
      </c>
      <c r="G2311" s="57" t="str">
        <f t="shared" si="671"/>
        <v>0.999868977178276-0.0114457701682279i</v>
      </c>
      <c r="H2311" s="57" t="str">
        <f t="shared" si="672"/>
        <v>650.415213538418-214.12885704669i</v>
      </c>
      <c r="I2311" s="57" t="str">
        <f t="shared" si="673"/>
        <v>-39.7364056169412-166.350298260546i</v>
      </c>
      <c r="K2311" s="57" t="str">
        <f t="shared" si="674"/>
        <v>0.00693567428952343-0.003712835322018i</v>
      </c>
      <c r="L2311" s="57" t="str">
        <f t="shared" si="675"/>
        <v>0.00075-0.122299901839311i</v>
      </c>
      <c r="M2311" s="57" t="str">
        <f t="shared" si="676"/>
        <v>0.00075-0.0192699425166981i</v>
      </c>
      <c r="N2311" s="57">
        <f t="shared" si="677"/>
        <v>122.99131631050554</v>
      </c>
      <c r="O2311" s="57">
        <f t="shared" si="678"/>
        <v>14.23031381074159</v>
      </c>
      <c r="P2311" s="371">
        <f t="shared" si="679"/>
        <v>14.23031381074159</v>
      </c>
      <c r="Q2311" s="371">
        <f t="shared" si="680"/>
        <v>-57.008683689494461</v>
      </c>
      <c r="R2311" s="12">
        <f t="shared" si="681"/>
        <v>122.99131631050554</v>
      </c>
      <c r="S2311" s="57">
        <f t="shared" si="682"/>
        <v>5.4222905026329089</v>
      </c>
      <c r="T2311" s="12">
        <f t="shared" si="665"/>
        <v>14.23031381074159</v>
      </c>
    </row>
    <row r="2312" spans="1:20" x14ac:dyDescent="0.3">
      <c r="A2312" s="57">
        <f t="shared" si="666"/>
        <v>34198.719190268639</v>
      </c>
      <c r="B2312" s="12">
        <f t="shared" si="683"/>
        <v>5442.8952065429139</v>
      </c>
      <c r="C2312" s="57" t="str">
        <f t="shared" si="667"/>
        <v>2.79781470884518-4.30849097104219i</v>
      </c>
      <c r="D2312" s="57" t="str">
        <f t="shared" si="668"/>
        <v>3.47005652773532-2.00130952093478i</v>
      </c>
      <c r="E2312" s="57" t="str">
        <f t="shared" si="669"/>
        <v>163.134631569783+3.47519692557329i</v>
      </c>
      <c r="F2312" s="57" t="str">
        <f t="shared" si="670"/>
        <v>3.07917301238892-36.6230461931573i</v>
      </c>
      <c r="G2312" s="57" t="str">
        <f t="shared" si="671"/>
        <v>0.999867979644574-0.0114892526324373i</v>
      </c>
      <c r="H2312" s="57" t="str">
        <f t="shared" si="672"/>
        <v>650.453215120419-216.006218257283i</v>
      </c>
      <c r="I2312" s="57" t="str">
        <f t="shared" si="673"/>
        <v>-39.999760061451-165.787193288422i</v>
      </c>
      <c r="K2312" s="57" t="str">
        <f t="shared" si="674"/>
        <v>0.00692342613776812-0.00371980368765464i</v>
      </c>
      <c r="L2312" s="57" t="str">
        <f t="shared" si="675"/>
        <v>0.00075-0.121836921537468i</v>
      </c>
      <c r="M2312" s="57" t="str">
        <f t="shared" si="676"/>
        <v>0.00075-0.0191969939397271i</v>
      </c>
      <c r="N2312" s="57">
        <f t="shared" si="677"/>
        <v>122.99857782315988</v>
      </c>
      <c r="O2312" s="57">
        <f t="shared" si="678"/>
        <v>14.214535690300567</v>
      </c>
      <c r="P2312" s="371">
        <f t="shared" si="679"/>
        <v>14.214535690300567</v>
      </c>
      <c r="Q2312" s="371">
        <f t="shared" si="680"/>
        <v>-57.00142217684013</v>
      </c>
      <c r="R2312" s="12">
        <f t="shared" si="681"/>
        <v>122.99857782315988</v>
      </c>
      <c r="S2312" s="57">
        <f t="shared" si="682"/>
        <v>5.4428952065429135</v>
      </c>
      <c r="T2312" s="12">
        <f t="shared" si="665"/>
        <v>14.214535690300567</v>
      </c>
    </row>
    <row r="2313" spans="1:20" x14ac:dyDescent="0.3">
      <c r="A2313" s="57">
        <f t="shared" si="666"/>
        <v>34328.674323191655</v>
      </c>
      <c r="B2313" s="12">
        <f t="shared" si="683"/>
        <v>5463.5782083277772</v>
      </c>
      <c r="C2313" s="57" t="str">
        <f t="shared" si="667"/>
        <v>2.79325811719512-4.30033410612916i</v>
      </c>
      <c r="D2313" s="57" t="str">
        <f t="shared" si="668"/>
        <v>3.47005061412961-1.99412708128046i</v>
      </c>
      <c r="E2313" s="57" t="str">
        <f t="shared" si="669"/>
        <v>163.140718134333+3.48952035113218i</v>
      </c>
      <c r="F2313" s="57" t="str">
        <f t="shared" si="670"/>
        <v>3.07916991701926-36.4846738114669i</v>
      </c>
      <c r="G2313" s="57" t="str">
        <f t="shared" si="671"/>
        <v>0.999866974517224-0.0115329001988648i</v>
      </c>
      <c r="H2313" s="57" t="str">
        <f t="shared" si="672"/>
        <v>650.478533152639-217.898341802963i</v>
      </c>
      <c r="I2313" s="57" t="str">
        <f t="shared" si="673"/>
        <v>-40.2642717859566-165.223511660775i</v>
      </c>
      <c r="K2313" s="57" t="str">
        <f t="shared" si="674"/>
        <v>0.00691113212530551-0.00372674456246657i</v>
      </c>
      <c r="L2313" s="57" t="str">
        <f t="shared" si="675"/>
        <v>0.00075-0.121375693900646i</v>
      </c>
      <c r="M2313" s="57" t="str">
        <f t="shared" si="676"/>
        <v>0.00075-0.0191243215179589i</v>
      </c>
      <c r="N2313" s="57">
        <f t="shared" si="677"/>
        <v>123.00551466524603</v>
      </c>
      <c r="O2313" s="57">
        <f t="shared" si="678"/>
        <v>14.198758893140999</v>
      </c>
      <c r="P2313" s="371">
        <f t="shared" si="679"/>
        <v>14.198758893140999</v>
      </c>
      <c r="Q2313" s="371">
        <f t="shared" si="680"/>
        <v>-56.994485334753975</v>
      </c>
      <c r="R2313" s="12">
        <f t="shared" si="681"/>
        <v>123.00551466524603</v>
      </c>
      <c r="S2313" s="57">
        <f t="shared" si="682"/>
        <v>5.4635782083277773</v>
      </c>
      <c r="T2313" s="12">
        <f t="shared" si="665"/>
        <v>14.198758893140999</v>
      </c>
    </row>
    <row r="2314" spans="1:20" x14ac:dyDescent="0.3">
      <c r="A2314" s="57">
        <f t="shared" si="666"/>
        <v>34459.123285619789</v>
      </c>
      <c r="B2314" s="12">
        <f t="shared" si="683"/>
        <v>5484.339805519423</v>
      </c>
      <c r="C2314" s="57" t="str">
        <f t="shared" si="667"/>
        <v>2.78868482483447-4.2922088783545i</v>
      </c>
      <c r="D2314" s="57" t="str">
        <f t="shared" si="668"/>
        <v>3.47004465551547-1.98697332646143i</v>
      </c>
      <c r="E2314" s="57" t="str">
        <f t="shared" si="669"/>
        <v>163.146862503702+3.50390398763574i</v>
      </c>
      <c r="F2314" s="57" t="str">
        <f t="shared" si="670"/>
        <v>3.07916679808638-36.3468262735145i</v>
      </c>
      <c r="G2314" s="57" t="str">
        <f t="shared" si="671"/>
        <v>0.999865961738436-0.0115767134933989i</v>
      </c>
      <c r="H2314" s="57" t="str">
        <f t="shared" si="672"/>
        <v>650.490875691185-219.805220385501i</v>
      </c>
      <c r="I2314" s="57" t="str">
        <f t="shared" si="673"/>
        <v>-40.5299208753951-164.659208532051i</v>
      </c>
      <c r="K2314" s="57" t="str">
        <f t="shared" si="674"/>
        <v>0.00689879234976563-0.00373365759227484i</v>
      </c>
      <c r="L2314" s="57" t="str">
        <f t="shared" si="675"/>
        <v>0.00075-0.120916212293929i</v>
      </c>
      <c r="M2314" s="57" t="str">
        <f t="shared" si="676"/>
        <v>0.00075-0.0190519242059762i</v>
      </c>
      <c r="N2314" s="57">
        <f t="shared" si="677"/>
        <v>123.01212707346517</v>
      </c>
      <c r="O2314" s="57">
        <f t="shared" si="678"/>
        <v>14.182983093919983</v>
      </c>
      <c r="P2314" s="371">
        <f t="shared" si="679"/>
        <v>14.182983093919983</v>
      </c>
      <c r="Q2314" s="371">
        <f t="shared" si="680"/>
        <v>-56.987872926534834</v>
      </c>
      <c r="R2314" s="12">
        <f t="shared" si="681"/>
        <v>123.01212707346517</v>
      </c>
      <c r="S2314" s="57">
        <f t="shared" si="682"/>
        <v>5.484339805519423</v>
      </c>
      <c r="T2314" s="12">
        <f t="shared" si="665"/>
        <v>14.182983093919983</v>
      </c>
    </row>
    <row r="2315" spans="1:20" x14ac:dyDescent="0.3">
      <c r="A2315" s="57">
        <f t="shared" si="666"/>
        <v>34590.067954105143</v>
      </c>
      <c r="B2315" s="12">
        <f t="shared" si="683"/>
        <v>5505.1802967803969</v>
      </c>
      <c r="C2315" s="57" t="str">
        <f t="shared" si="667"/>
        <v>2.78409487147819-4.28411500600257i</v>
      </c>
      <c r="D2315" s="57" t="str">
        <f t="shared" si="668"/>
        <v>3.47003865155054-1.97984815355305i</v>
      </c>
      <c r="E2315" s="57" t="str">
        <f t="shared" si="669"/>
        <v>163.153065222521+3.5183480381107i</v>
      </c>
      <c r="F2315" s="57" t="str">
        <f t="shared" si="670"/>
        <v>3.07916365541098-36.2095015963108i</v>
      </c>
      <c r="G2315" s="57" t="str">
        <f t="shared" si="671"/>
        <v>0.99986494124998-0.0116206931442887i</v>
      </c>
      <c r="H2315" s="57" t="str">
        <f t="shared" si="672"/>
        <v>650.48994727199-221.726841967856i</v>
      </c>
      <c r="I2315" s="57" t="str">
        <f t="shared" si="673"/>
        <v>-40.7966865771307-164.094238942439i</v>
      </c>
      <c r="K2315" s="57" t="str">
        <f t="shared" si="674"/>
        <v>0.00688640691214979-0.00374054242264208i</v>
      </c>
      <c r="L2315" s="57" t="str">
        <f t="shared" si="675"/>
        <v>0.00075-0.12045847010752i</v>
      </c>
      <c r="M2315" s="57" t="str">
        <f t="shared" si="676"/>
        <v>0.00075-0.0189798009623193i</v>
      </c>
      <c r="N2315" s="57">
        <f t="shared" si="677"/>
        <v>123.01841530226574</v>
      </c>
      <c r="O2315" s="57">
        <f t="shared" si="678"/>
        <v>14.167207967734461</v>
      </c>
      <c r="P2315" s="371">
        <f t="shared" si="679"/>
        <v>14.167207967734461</v>
      </c>
      <c r="Q2315" s="371">
        <f t="shared" si="680"/>
        <v>-56.981584697734256</v>
      </c>
      <c r="R2315" s="12">
        <f t="shared" si="681"/>
        <v>123.01841530226574</v>
      </c>
      <c r="S2315" s="57">
        <f t="shared" si="682"/>
        <v>5.5051802967803969</v>
      </c>
      <c r="T2315" s="12">
        <f t="shared" si="665"/>
        <v>14.167207967734461</v>
      </c>
    </row>
    <row r="2316" spans="1:20" x14ac:dyDescent="0.3">
      <c r="A2316" s="57">
        <f t="shared" si="666"/>
        <v>34721.510212330744</v>
      </c>
      <c r="B2316" s="12">
        <f t="shared" si="683"/>
        <v>5526.0999819081626</v>
      </c>
      <c r="C2316" s="57" t="str">
        <f t="shared" si="667"/>
        <v>2.77948829807952-4.27605220792881i</v>
      </c>
      <c r="D2316" s="57" t="str">
        <f t="shared" si="668"/>
        <v>3.47003260188976-1.97275146004166i</v>
      </c>
      <c r="E2316" s="57" t="str">
        <f t="shared" si="669"/>
        <v>163.159326840104+3.53285270509251i</v>
      </c>
      <c r="F2316" s="57" t="str">
        <f t="shared" si="670"/>
        <v>3.07916048881236-36.0726978043877i</v>
      </c>
      <c r="G2316" s="57" t="str">
        <f t="shared" si="671"/>
        <v>0.999863912993183-0.0116648397821537i</v>
      </c>
      <c r="H2316" s="57" t="str">
        <f t="shared" si="672"/>
        <v>650.475448950921-223.663189630795i</v>
      </c>
      <c r="I2316" s="57" t="str">
        <f t="shared" si="673"/>
        <v>-41.0645472852509-163.528557832265i</v>
      </c>
      <c r="K2316" s="57" t="str">
        <f t="shared" si="674"/>
        <v>0.00687397591684524-0.0037473986989079i</v>
      </c>
      <c r="L2316" s="57" t="str">
        <f t="shared" si="675"/>
        <v>0.00075-0.120002460756645i</v>
      </c>
      <c r="M2316" s="57" t="str">
        <f t="shared" si="676"/>
        <v>0.00075-0.0189079507494714i</v>
      </c>
      <c r="N2316" s="57">
        <f t="shared" si="677"/>
        <v>123.02437962382112</v>
      </c>
      <c r="O2316" s="57">
        <f t="shared" si="678"/>
        <v>14.151433190147076</v>
      </c>
      <c r="P2316" s="371">
        <f t="shared" si="679"/>
        <v>14.151433190147076</v>
      </c>
      <c r="Q2316" s="371">
        <f t="shared" si="680"/>
        <v>-56.975620376178888</v>
      </c>
      <c r="R2316" s="12">
        <f t="shared" si="681"/>
        <v>123.02437962382112</v>
      </c>
      <c r="S2316" s="57">
        <f t="shared" si="682"/>
        <v>5.5260999819081622</v>
      </c>
      <c r="T2316" s="12">
        <f t="shared" si="665"/>
        <v>14.151433190147076</v>
      </c>
    </row>
    <row r="2317" spans="1:20" x14ac:dyDescent="0.3">
      <c r="A2317" s="57">
        <f t="shared" si="666"/>
        <v>34853.451951137598</v>
      </c>
      <c r="B2317" s="12">
        <f t="shared" si="683"/>
        <v>5547.0991618394137</v>
      </c>
      <c r="C2317" s="57" t="str">
        <f t="shared" si="667"/>
        <v>2.77486514683498-4.26802020357134i</v>
      </c>
      <c r="D2317" s="57" t="str">
        <f t="shared" si="668"/>
        <v>3.47002650618556-1.96568314382314i</v>
      </c>
      <c r="E2317" s="57" t="str">
        <f t="shared" si="669"/>
        <v>163.165647910491+3.54741819060587i</v>
      </c>
      <c r="F2317" s="57" t="str">
        <f t="shared" si="670"/>
        <v>3.07915729810843-35.9364129297704i</v>
      </c>
      <c r="G2317" s="57" t="str">
        <f t="shared" si="671"/>
        <v>0.999862876908926-0.011709154039992i</v>
      </c>
      <c r="H2317" s="57" t="str">
        <f t="shared" si="672"/>
        <v>650.447078348089-225.614241427831i</v>
      </c>
      <c r="I2317" s="57" t="str">
        <f t="shared" si="673"/>
        <v>-41.3334805249221-162.962120057031i</v>
      </c>
      <c r="K2317" s="57" t="str">
        <f t="shared" si="674"/>
        <v>0.00686149947163933-0.00375422606622472i</v>
      </c>
      <c r="L2317" s="57" t="str">
        <f t="shared" si="675"/>
        <v>0.00075-0.119548177681455i</v>
      </c>
      <c r="M2317" s="57" t="str">
        <f t="shared" si="676"/>
        <v>0.00075-0.0188363725338428i</v>
      </c>
      <c r="N2317" s="57">
        <f t="shared" si="677"/>
        <v>123.03002032800862</v>
      </c>
      <c r="O2317" s="57">
        <f t="shared" si="678"/>
        <v>14.135658437213587</v>
      </c>
      <c r="P2317" s="371">
        <f t="shared" si="679"/>
        <v>14.135658437213587</v>
      </c>
      <c r="Q2317" s="371">
        <f t="shared" si="680"/>
        <v>-56.969979671991389</v>
      </c>
      <c r="R2317" s="12">
        <f t="shared" si="681"/>
        <v>123.03002032800862</v>
      </c>
      <c r="S2317" s="57">
        <f t="shared" si="682"/>
        <v>5.5470991618394141</v>
      </c>
      <c r="T2317" s="12">
        <f t="shared" si="665"/>
        <v>14.135658437213587</v>
      </c>
    </row>
    <row r="2318" spans="1:20" x14ac:dyDescent="0.3">
      <c r="A2318" s="57">
        <f t="shared" si="666"/>
        <v>34985.895068551923</v>
      </c>
      <c r="B2318" s="12">
        <f t="shared" si="683"/>
        <v>5568.1781386544035</v>
      </c>
      <c r="C2318" s="57" t="str">
        <f t="shared" si="667"/>
        <v>2.77022546118853-4.26001871296237i</v>
      </c>
      <c r="D2318" s="57" t="str">
        <f t="shared" si="668"/>
        <v>3.47002036408767-1.95864310320137i</v>
      </c>
      <c r="E2318" s="57" t="str">
        <f t="shared" si="669"/>
        <v>163.172028992472+3.56204469613916i</v>
      </c>
      <c r="F2318" s="57" t="str">
        <f t="shared" si="670"/>
        <v>3.07915408311577-35.8006450119489i</v>
      </c>
      <c r="G2318" s="57" t="str">
        <f t="shared" si="671"/>
        <v>0.999861832937639-0.0117536365531892i</v>
      </c>
      <c r="H2318" s="57" t="str">
        <f t="shared" si="672"/>
        <v>650.404529696466-227.579970238484i</v>
      </c>
      <c r="I2318" s="57" t="str">
        <f t="shared" si="673"/>
        <v>-41.6034629368029-162.394880403115i</v>
      </c>
      <c r="K2318" s="57" t="str">
        <f t="shared" si="674"/>
        <v>0.00684897768773392-0.00376102416959433i</v>
      </c>
      <c r="L2318" s="57" t="str">
        <f t="shared" si="675"/>
        <v>0.00075-0.119095614346937i</v>
      </c>
      <c r="M2318" s="57" t="str">
        <f t="shared" si="676"/>
        <v>0.00075-0.0187650652857569i</v>
      </c>
      <c r="N2318" s="57">
        <f t="shared" si="677"/>
        <v>123.03533772238227</v>
      </c>
      <c r="O2318" s="57">
        <f t="shared" si="678"/>
        <v>14.119883385509171</v>
      </c>
      <c r="P2318" s="371">
        <f t="shared" si="679"/>
        <v>14.119883385509171</v>
      </c>
      <c r="Q2318" s="371">
        <f t="shared" si="680"/>
        <v>-56.964662277617734</v>
      </c>
      <c r="R2318" s="12">
        <f t="shared" si="681"/>
        <v>123.03533772238227</v>
      </c>
      <c r="S2318" s="57">
        <f t="shared" si="682"/>
        <v>5.5681781386544031</v>
      </c>
      <c r="T2318" s="12">
        <f t="shared" si="665"/>
        <v>14.119883385509171</v>
      </c>
    </row>
    <row r="2319" spans="1:20" x14ac:dyDescent="0.3">
      <c r="A2319" s="57">
        <f t="shared" si="666"/>
        <v>35118.841469812425</v>
      </c>
      <c r="B2319" s="12">
        <f t="shared" si="683"/>
        <v>5589.3372155812904</v>
      </c>
      <c r="C2319" s="57" t="str">
        <f t="shared" si="667"/>
        <v>2.76556928583586-4.2520474567396i</v>
      </c>
      <c r="D2319" s="57" t="str">
        <f t="shared" si="668"/>
        <v>3.47001417524309-1.95163123688682i</v>
      </c>
      <c r="E2319" s="57" t="str">
        <f t="shared" si="669"/>
        <v>163.178470649619+3.57673242262541i</v>
      </c>
      <c r="F2319" s="57" t="str">
        <f t="shared" si="670"/>
        <v>3.07915084364951-35.6653920978496i</v>
      </c>
      <c r="G2319" s="57" t="str">
        <f t="shared" si="671"/>
        <v>0.999860781019299-0.0117982879595279i</v>
      </c>
      <c r="H2319" s="57" t="str">
        <f t="shared" si="672"/>
        <v>650.34749389498-229.560343620123i</v>
      </c>
      <c r="I2319" s="57" t="str">
        <f t="shared" si="673"/>
        <v>-41.8744702615799-161.826793604131i</v>
      </c>
      <c r="K2319" s="57" t="str">
        <f t="shared" si="674"/>
        <v>0.00683641067975863-0.00376779265390426i</v>
      </c>
      <c r="L2319" s="57" t="str">
        <f t="shared" si="675"/>
        <v>0.00075-0.118644764242814i</v>
      </c>
      <c r="M2319" s="57" t="str">
        <f t="shared" si="676"/>
        <v>0.00075-0.018694027979435i</v>
      </c>
      <c r="N2319" s="57">
        <f t="shared" si="677"/>
        <v>123.04033213214746</v>
      </c>
      <c r="O2319" s="57">
        <f t="shared" si="678"/>
        <v>14.104107712154805</v>
      </c>
      <c r="P2319" s="371">
        <f t="shared" si="679"/>
        <v>14.104107712154805</v>
      </c>
      <c r="Q2319" s="371">
        <f t="shared" si="680"/>
        <v>-56.959667867852545</v>
      </c>
      <c r="R2319" s="12">
        <f t="shared" si="681"/>
        <v>123.04033213214746</v>
      </c>
      <c r="S2319" s="57">
        <f t="shared" si="682"/>
        <v>5.5893372155812902</v>
      </c>
      <c r="T2319" s="12">
        <f t="shared" si="665"/>
        <v>14.104107712154805</v>
      </c>
    </row>
    <row r="2320" spans="1:20" x14ac:dyDescent="0.3">
      <c r="A2320" s="57">
        <f t="shared" si="666"/>
        <v>35252.29306739771</v>
      </c>
      <c r="B2320" s="12">
        <f t="shared" si="683"/>
        <v>5610.5766970004997</v>
      </c>
      <c r="C2320" s="57" t="str">
        <f t="shared" si="667"/>
        <v>2.76089666672879-4.24410615615813i</v>
      </c>
      <c r="D2320" s="57" t="str">
        <f t="shared" si="668"/>
        <v>3.47000793929629-1.94464744399506i</v>
      </c>
      <c r="E2320" s="57" t="str">
        <f t="shared" si="669"/>
        <v>163.184973450321+3.59148157041714i</v>
      </c>
      <c r="F2320" s="57" t="str">
        <f t="shared" si="670"/>
        <v>3.07914757952346-35.5306522418073i</v>
      </c>
      <c r="G2320" s="57" t="str">
        <f t="shared" si="671"/>
        <v>0.99985972109343-0.0118431088991954i</v>
      </c>
      <c r="H2320" s="57" t="str">
        <f t="shared" si="672"/>
        <v>650.275658566214-231.555323658342i</v>
      </c>
      <c r="I2320" s="57" t="str">
        <f t="shared" si="673"/>
        <v>-42.1464773246096-161.257814357982i</v>
      </c>
      <c r="K2320" s="57" t="str">
        <f t="shared" si="674"/>
        <v>0.00682379856578409-0.00377453116396475i</v>
      </c>
      <c r="L2320" s="57" t="str">
        <f t="shared" si="675"/>
        <v>0.00075-0.118195620883457i</v>
      </c>
      <c r="M2320" s="57" t="str">
        <f t="shared" si="676"/>
        <v>0.00075-0.0186232595929817i</v>
      </c>
      <c r="N2320" s="57">
        <f t="shared" si="677"/>
        <v>123.04500390013391</v>
      </c>
      <c r="O2320" s="57">
        <f t="shared" si="678"/>
        <v>14.08833109484439</v>
      </c>
      <c r="P2320" s="371">
        <f t="shared" si="679"/>
        <v>14.08833109484439</v>
      </c>
      <c r="Q2320" s="371">
        <f t="shared" si="680"/>
        <v>-56.954996099866101</v>
      </c>
      <c r="R2320" s="12">
        <f t="shared" si="681"/>
        <v>123.04500390013391</v>
      </c>
      <c r="S2320" s="57">
        <f t="shared" si="682"/>
        <v>5.6105766970005</v>
      </c>
      <c r="T2320" s="12">
        <f t="shared" si="665"/>
        <v>14.08833109484439</v>
      </c>
    </row>
    <row r="2321" spans="1:20" x14ac:dyDescent="0.3">
      <c r="A2321" s="57">
        <f t="shared" si="666"/>
        <v>35386.251781053827</v>
      </c>
      <c r="B2321" s="12">
        <f t="shared" si="683"/>
        <v>5631.8968884491014</v>
      </c>
      <c r="C2321" s="57" t="str">
        <f t="shared" si="667"/>
        <v>2.75620765107882-4.23619453310214i</v>
      </c>
      <c r="D2321" s="57" t="str">
        <f t="shared" si="668"/>
        <v>3.47000165588892-1.93769162404534i</v>
      </c>
      <c r="E2321" s="57" t="str">
        <f t="shared" si="669"/>
        <v>163.191537967811+3.60629233926488i</v>
      </c>
      <c r="F2321" s="57" t="str">
        <f t="shared" si="670"/>
        <v>3.0791442905499-35.3964235055373i</v>
      </c>
      <c r="G2321" s="57" t="str">
        <f t="shared" si="671"/>
        <v>0.999858653099092-0.011888100014794i</v>
      </c>
      <c r="H2321" s="57" t="str">
        <f t="shared" si="672"/>
        <v>650.18870811885-233.564866816019i</v>
      </c>
      <c r="I2321" s="57" t="str">
        <f t="shared" si="673"/>
        <v>-42.4194580207036-160.687897344596i</v>
      </c>
      <c r="K2321" s="57" t="str">
        <f t="shared" si="674"/>
        <v>0.00681114146733469-0.00378123934454619i</v>
      </c>
      <c r="L2321" s="57" t="str">
        <f t="shared" si="675"/>
        <v>0.00075-0.117748177807788i</v>
      </c>
      <c r="M2321" s="57" t="str">
        <f t="shared" si="676"/>
        <v>0.00075-0.0185527591083699i</v>
      </c>
      <c r="N2321" s="57">
        <f t="shared" si="677"/>
        <v>123.04935338676268</v>
      </c>
      <c r="O2321" s="57">
        <f t="shared" si="678"/>
        <v>14.072553211870733</v>
      </c>
      <c r="P2321" s="371">
        <f t="shared" si="679"/>
        <v>14.072553211870733</v>
      </c>
      <c r="Q2321" s="371">
        <f t="shared" si="680"/>
        <v>-56.950646613237318</v>
      </c>
      <c r="R2321" s="12">
        <f t="shared" si="681"/>
        <v>123.04935338676268</v>
      </c>
      <c r="S2321" s="57">
        <f t="shared" si="682"/>
        <v>5.6318968884491012</v>
      </c>
      <c r="T2321" s="12">
        <f t="shared" si="665"/>
        <v>14.072553211870733</v>
      </c>
    </row>
    <row r="2322" spans="1:20" x14ac:dyDescent="0.3">
      <c r="A2322" s="57">
        <f t="shared" si="666"/>
        <v>35520.719537821831</v>
      </c>
      <c r="B2322" s="12">
        <f t="shared" si="683"/>
        <v>5653.298096625208</v>
      </c>
      <c r="C2322" s="57" t="str">
        <f t="shared" si="667"/>
        <v>2.75150228736125-4.22831231009692i</v>
      </c>
      <c r="D2322" s="57" t="str">
        <f t="shared" si="668"/>
        <v>3.46999532465992-1.93076367695909i</v>
      </c>
      <c r="E2322" s="57" t="str">
        <f t="shared" si="669"/>
        <v>163.198164780207+3.62116492829405i</v>
      </c>
      <c r="F2322" s="57" t="str">
        <f t="shared" si="670"/>
        <v>3.07914097653976-35.2627039581074i</v>
      </c>
      <c r="G2322" s="57" t="str">
        <f t="shared" si="671"/>
        <v>0.999857576974883-0.0119332619513489i</v>
      </c>
      <c r="H2322" s="57" t="str">
        <f t="shared" si="672"/>
        <v>650.086323814987-235.588923781214i</v>
      </c>
      <c r="I2322" s="57" t="str">
        <f t="shared" si="673"/>
        <v>-42.6933852990867-160.116997244368i</v>
      </c>
      <c r="K2322" s="57" t="str">
        <f t="shared" si="674"/>
        <v>0.00679843950940073-0.00378791684041645i</v>
      </c>
      <c r="L2322" s="57" t="str">
        <f t="shared" si="675"/>
        <v>0.00075-0.117302428579187i</v>
      </c>
      <c r="M2322" s="57" t="str">
        <f t="shared" si="676"/>
        <v>0.00075-0.0184825255114265i</v>
      </c>
      <c r="N2322" s="57">
        <f t="shared" si="677"/>
        <v>123.05338097001703</v>
      </c>
      <c r="O2322" s="57">
        <f t="shared" si="678"/>
        <v>14.056773742152517</v>
      </c>
      <c r="P2322" s="371">
        <f t="shared" si="679"/>
        <v>14.056773742152517</v>
      </c>
      <c r="Q2322" s="371">
        <f t="shared" si="680"/>
        <v>-56.946619029982969</v>
      </c>
      <c r="R2322" s="12">
        <f t="shared" si="681"/>
        <v>123.05338097001703</v>
      </c>
      <c r="S2322" s="57">
        <f t="shared" si="682"/>
        <v>5.6532980966252078</v>
      </c>
      <c r="T2322" s="12">
        <f t="shared" si="665"/>
        <v>14.056773742152517</v>
      </c>
    </row>
    <row r="2323" spans="1:20" x14ac:dyDescent="0.3">
      <c r="A2323" s="57">
        <f t="shared" si="666"/>
        <v>35655.698272065551</v>
      </c>
      <c r="B2323" s="12">
        <f t="shared" si="683"/>
        <v>5674.7806293923841</v>
      </c>
      <c r="C2323" s="57" t="str">
        <f t="shared" si="667"/>
        <v>2.7467806253185-4.22045921032081i</v>
      </c>
      <c r="D2323" s="57" t="str">
        <f t="shared" si="668"/>
        <v>3.46998894524549-1.92386350305853i</v>
      </c>
      <c r="E2323" s="57" t="str">
        <f t="shared" si="669"/>
        <v>163.20485447053+3.63609953598011i</v>
      </c>
      <c r="F2323" s="57" t="str">
        <f t="shared" si="670"/>
        <v>3.07913763730249-35.1294916759102i</v>
      </c>
      <c r="G2323" s="57" t="str">
        <f t="shared" si="671"/>
        <v>0.999856492658933-0.0119785953563178i</v>
      </c>
      <c r="H2323" s="57" t="str">
        <f t="shared" si="672"/>
        <v>649.968183842494-237.627439313911i</v>
      </c>
      <c r="I2323" s="57" t="str">
        <f t="shared" si="673"/>
        <v>-42.9682311485297-159.54506875732i</v>
      </c>
      <c r="K2323" s="57" t="str">
        <f t="shared" si="674"/>
        <v>0.00678569282045043-0.00379456329637912i</v>
      </c>
      <c r="L2323" s="57" t="str">
        <f t="shared" si="675"/>
        <v>0.00075-0.116858366785402i</v>
      </c>
      <c r="M2323" s="57" t="str">
        <f t="shared" si="676"/>
        <v>0.00075-0.0184125577918176i</v>
      </c>
      <c r="N2323" s="57">
        <f t="shared" si="677"/>
        <v>123.05708704540669</v>
      </c>
      <c r="O2323" s="57">
        <f t="shared" si="678"/>
        <v>14.040992365260315</v>
      </c>
      <c r="P2323" s="371">
        <f t="shared" si="679"/>
        <v>14.040992365260315</v>
      </c>
      <c r="Q2323" s="371">
        <f t="shared" si="680"/>
        <v>-56.942912954593311</v>
      </c>
      <c r="R2323" s="12">
        <f t="shared" si="681"/>
        <v>123.05708704540669</v>
      </c>
      <c r="S2323" s="57">
        <f t="shared" si="682"/>
        <v>5.6747806293923837</v>
      </c>
      <c r="T2323" s="12">
        <f t="shared" si="665"/>
        <v>14.040992365260315</v>
      </c>
    </row>
    <row r="2324" spans="1:20" x14ac:dyDescent="0.3">
      <c r="A2324" s="57">
        <f t="shared" si="666"/>
        <v>35791.189925499406</v>
      </c>
      <c r="B2324" s="12">
        <f t="shared" si="683"/>
        <v>5696.3447957840754</v>
      </c>
      <c r="C2324" s="57" t="str">
        <f t="shared" si="667"/>
        <v>2.74204271596391-4.21263495761758i</v>
      </c>
      <c r="D2324" s="57" t="str">
        <f t="shared" si="668"/>
        <v>3.46998251727917-1.91699100306522i</v>
      </c>
      <c r="E2324" s="57" t="str">
        <f t="shared" si="669"/>
        <v>163.211607626749+3.65109636012649i</v>
      </c>
      <c r="F2324" s="57" t="str">
        <f t="shared" si="670"/>
        <v>3.07913427264616-34.9967847426355i</v>
      </c>
      <c r="G2324" s="57" t="str">
        <f t="shared" si="671"/>
        <v>0.999855400088903-0.0120241008795997i</v>
      </c>
      <c r="H2324" s="57" t="str">
        <f t="shared" si="672"/>
        <v>649.833963392505-239.680352091865i</v>
      </c>
      <c r="I2324" s="57" t="str">
        <f t="shared" si="673"/>
        <v>-43.2439665827107-158.972066622972i</v>
      </c>
      <c r="K2324" s="57" t="str">
        <f t="shared" si="674"/>
        <v>0.00677290153244116-0.00380117835731144i</v>
      </c>
      <c r="L2324" s="57" t="str">
        <f t="shared" si="675"/>
        <v>0.00075-0.116415986038456i</v>
      </c>
      <c r="M2324" s="57" t="str">
        <f t="shared" si="676"/>
        <v>0.00075-0.018342854943034i</v>
      </c>
      <c r="N2324" s="57">
        <f t="shared" si="677"/>
        <v>123.06047202593467</v>
      </c>
      <c r="O2324" s="57">
        <f t="shared" si="678"/>
        <v>14.025208761443706</v>
      </c>
      <c r="P2324" s="371">
        <f t="shared" si="679"/>
        <v>14.025208761443706</v>
      </c>
      <c r="Q2324" s="371">
        <f t="shared" si="680"/>
        <v>-56.939527974065335</v>
      </c>
      <c r="R2324" s="12">
        <f t="shared" si="681"/>
        <v>123.06047202593467</v>
      </c>
      <c r="S2324" s="57">
        <f t="shared" si="682"/>
        <v>5.6963447957840749</v>
      </c>
      <c r="T2324" s="12">
        <f t="shared" si="665"/>
        <v>14.025208761443706</v>
      </c>
    </row>
    <row r="2325" spans="1:20" x14ac:dyDescent="0.3">
      <c r="A2325" s="57">
        <f t="shared" si="666"/>
        <v>35927.196447216302</v>
      </c>
      <c r="B2325" s="12">
        <f t="shared" si="683"/>
        <v>5717.9909060080554</v>
      </c>
      <c r="C2325" s="57" t="str">
        <f t="shared" si="667"/>
        <v>2.73728861158465-4.20483927650848i</v>
      </c>
      <c r="D2325" s="57" t="str">
        <f t="shared" si="668"/>
        <v>3.46997604039155-1.91014607809859i</v>
      </c>
      <c r="E2325" s="57" t="str">
        <f t="shared" si="669"/>
        <v>163.218424841808+3.66615559783983i</v>
      </c>
      <c r="F2325" s="57" t="str">
        <f t="shared" si="670"/>
        <v>3.07913088237724-34.8645812492424i</v>
      </c>
      <c r="G2325" s="57" t="str">
        <f t="shared" si="671"/>
        <v>0.999854299201979-0.0120697791735439i</v>
      </c>
      <c r="H2325" s="57" t="str">
        <f t="shared" si="672"/>
        <v>649.683334742227-241.747594555565i</v>
      </c>
      <c r="I2325" s="57" t="str">
        <f t="shared" si="673"/>
        <v>-43.5205616258049-158.397945640953i</v>
      </c>
      <c r="K2325" s="57" t="str">
        <f t="shared" si="674"/>
        <v>0.00676006578083048-0.00380776166820302i</v>
      </c>
      <c r="L2325" s="57" t="str">
        <f t="shared" si="675"/>
        <v>0.00075-0.115975279974553i</v>
      </c>
      <c r="M2325" s="57" t="str">
        <f t="shared" si="676"/>
        <v>0.00075-0.018273415962377i</v>
      </c>
      <c r="N2325" s="57">
        <f t="shared" si="677"/>
        <v>123.06353634205834</v>
      </c>
      <c r="O2325" s="57">
        <f t="shared" si="678"/>
        <v>14.009422611656973</v>
      </c>
      <c r="P2325" s="371">
        <f t="shared" si="679"/>
        <v>14.009422611656973</v>
      </c>
      <c r="Q2325" s="371">
        <f t="shared" si="680"/>
        <v>-56.936463657941658</v>
      </c>
      <c r="R2325" s="12">
        <f t="shared" si="681"/>
        <v>123.06353634205834</v>
      </c>
      <c r="S2325" s="57">
        <f t="shared" si="682"/>
        <v>5.7179909060080556</v>
      </c>
      <c r="T2325" s="12">
        <f t="shared" si="665"/>
        <v>14.009422611656973</v>
      </c>
    </row>
    <row r="2326" spans="1:20" x14ac:dyDescent="0.3">
      <c r="A2326" s="57">
        <f t="shared" si="666"/>
        <v>36063.719793715733</v>
      </c>
      <c r="B2326" s="12">
        <f t="shared" si="683"/>
        <v>5739.7192714508865</v>
      </c>
      <c r="C2326" s="57" t="str">
        <f t="shared" si="667"/>
        <v>2.73251836574496-4.19707189220483i</v>
      </c>
      <c r="D2326" s="57" t="str">
        <f t="shared" si="668"/>
        <v>3.46996951421053-1.90332862967459i</v>
      </c>
      <c r="E2326" s="57" t="str">
        <f t="shared" si="669"/>
        <v>163.225306713657+3.68127744550578i</v>
      </c>
      <c r="F2326" s="57" t="str">
        <f t="shared" si="670"/>
        <v>3.07912746630093-34.7328792939324i</v>
      </c>
      <c r="G2326" s="57" t="str">
        <f t="shared" si="671"/>
        <v>0.99985318993487-0.0121156308929591i</v>
      </c>
      <c r="H2326" s="57" t="str">
        <f t="shared" si="672"/>
        <v>649.515967343174-243.829092752535i</v>
      </c>
      <c r="I2326" s="57" t="str">
        <f t="shared" si="673"/>
        <v>-43.7979852983469-157.822660692352i</v>
      </c>
      <c r="K2326" s="57" t="str">
        <f t="shared" si="674"/>
        <v>0.0067471857045865-0.00381431287419469i</v>
      </c>
      <c r="L2326" s="57" t="str">
        <f t="shared" si="675"/>
        <v>0.00075-0.115536242253988i</v>
      </c>
      <c r="M2326" s="57" t="str">
        <f t="shared" si="676"/>
        <v>0.00075-0.0182042398509434i</v>
      </c>
      <c r="N2326" s="57">
        <f t="shared" si="677"/>
        <v>123.06628044165083</v>
      </c>
      <c r="O2326" s="57">
        <f t="shared" si="678"/>
        <v>13.993633597585911</v>
      </c>
      <c r="P2326" s="371">
        <f t="shared" si="679"/>
        <v>13.993633597585911</v>
      </c>
      <c r="Q2326" s="371">
        <f t="shared" si="680"/>
        <v>-56.933719558349168</v>
      </c>
      <c r="R2326" s="12">
        <f t="shared" si="681"/>
        <v>123.06628044165083</v>
      </c>
      <c r="S2326" s="57">
        <f t="shared" si="682"/>
        <v>5.7397192714508867</v>
      </c>
      <c r="T2326" s="12">
        <f t="shared" si="665"/>
        <v>13.993633597585911</v>
      </c>
    </row>
    <row r="2327" spans="1:20" x14ac:dyDescent="0.3">
      <c r="A2327" s="57">
        <f t="shared" si="666"/>
        <v>36200.761928931846</v>
      </c>
      <c r="B2327" s="12">
        <f t="shared" si="683"/>
        <v>5761.5302046823999</v>
      </c>
      <c r="C2327" s="57" t="str">
        <f t="shared" si="667"/>
        <v>2.72773203328905-4.18933253062035i</v>
      </c>
      <c r="D2327" s="57" t="str">
        <f t="shared" si="668"/>
        <v>3.4699629383611-1.89653855970419i</v>
      </c>
      <c r="E2327" s="57" t="str">
        <f t="shared" si="669"/>
        <v>163.232253845287+3.69646209876549i</v>
      </c>
      <c r="F2327" s="57" t="str">
        <f t="shared" si="670"/>
        <v>3.07912402422074-34.6016769821213i</v>
      </c>
      <c r="G2327" s="57" t="str">
        <f t="shared" si="671"/>
        <v>0.999852072223803-0.0121616566951229i</v>
      </c>
      <c r="H2327" s="57" t="str">
        <f t="shared" si="672"/>
        <v>649.331527914964-245.924766181076i</v>
      </c>
      <c r="I2327" s="57" t="str">
        <f t="shared" si="673"/>
        <v>-44.0762056033843-157.246166761807i</v>
      </c>
      <c r="K2327" s="57" t="str">
        <f t="shared" si="674"/>
        <v>0.00673426144619794-0.00382083162061754i</v>
      </c>
      <c r="L2327" s="57" t="str">
        <f t="shared" si="675"/>
        <v>0.00075-0.115098866561056i</v>
      </c>
      <c r="M2327" s="57" t="str">
        <f t="shared" si="676"/>
        <v>0.00075-0.0181353256136117i</v>
      </c>
      <c r="N2327" s="57">
        <f t="shared" si="677"/>
        <v>123.0687047899615</v>
      </c>
      <c r="O2327" s="57">
        <f t="shared" si="678"/>
        <v>13.977841401673878</v>
      </c>
      <c r="P2327" s="371">
        <f t="shared" si="679"/>
        <v>13.977841401673878</v>
      </c>
      <c r="Q2327" s="371">
        <f t="shared" si="680"/>
        <v>-56.931295210038499</v>
      </c>
      <c r="R2327" s="12">
        <f t="shared" si="681"/>
        <v>123.0687047899615</v>
      </c>
      <c r="S2327" s="57">
        <f t="shared" si="682"/>
        <v>5.7615302046823995</v>
      </c>
      <c r="T2327" s="12">
        <f t="shared" si="665"/>
        <v>13.977841401673878</v>
      </c>
    </row>
    <row r="2328" spans="1:20" x14ac:dyDescent="0.3">
      <c r="A2328" s="57">
        <f t="shared" si="666"/>
        <v>36338.324824261792</v>
      </c>
      <c r="B2328" s="12">
        <f t="shared" si="683"/>
        <v>5783.4240194601934</v>
      </c>
      <c r="C2328" s="57" t="str">
        <f t="shared" si="667"/>
        <v>2.72292967034379-4.18162091838396i</v>
      </c>
      <c r="D2328" s="57" t="str">
        <f t="shared" si="668"/>
        <v>3.46995631246548-1.88977577049203i</v>
      </c>
      <c r="E2328" s="57" t="str">
        <f t="shared" si="669"/>
        <v>163.23926684476+3.71170975248858i</v>
      </c>
      <c r="F2328" s="57" t="str">
        <f t="shared" si="670"/>
        <v>3.07912055593884-34.4709724264127i</v>
      </c>
      <c r="G2328" s="57" t="str">
        <f t="shared" si="671"/>
        <v>0.999850946004519-0.0122078572397906i</v>
      </c>
      <c r="H2328" s="57" t="str">
        <f t="shared" si="672"/>
        <v>649.129680544826-248.034527633615i</v>
      </c>
      <c r="I2328" s="57" t="str">
        <f t="shared" si="673"/>
        <v>-44.3551895129526-156.668418960364i</v>
      </c>
      <c r="K2328" s="57" t="str">
        <f t="shared" si="674"/>
        <v>0.0067212931516836-0.00382731755303247i</v>
      </c>
      <c r="L2328" s="57" t="str">
        <f t="shared" si="675"/>
        <v>0.00075-0.114663146603961i</v>
      </c>
      <c r="M2328" s="57" t="str">
        <f t="shared" si="676"/>
        <v>0.00075-0.0180666722590274i</v>
      </c>
      <c r="N2328" s="57">
        <f t="shared" si="677"/>
        <v>123.0708098695721</v>
      </c>
      <c r="O2328" s="57">
        <f t="shared" si="678"/>
        <v>13.962045707148308</v>
      </c>
      <c r="P2328" s="371">
        <f t="shared" si="679"/>
        <v>13.962045707148308</v>
      </c>
      <c r="Q2328" s="371">
        <f t="shared" si="680"/>
        <v>-56.929190130427898</v>
      </c>
      <c r="R2328" s="12">
        <f t="shared" si="681"/>
        <v>123.0708098695721</v>
      </c>
      <c r="S2328" s="57">
        <f t="shared" si="682"/>
        <v>5.7834240194601936</v>
      </c>
      <c r="T2328" s="12">
        <f t="shared" si="665"/>
        <v>13.962045707148308</v>
      </c>
    </row>
    <row r="2329" spans="1:20" x14ac:dyDescent="0.3">
      <c r="A2329" s="57">
        <f t="shared" si="666"/>
        <v>36476.410458593986</v>
      </c>
      <c r="B2329" s="12">
        <f t="shared" si="683"/>
        <v>5805.4010307341423</v>
      </c>
      <c r="C2329" s="57" t="str">
        <f t="shared" si="667"/>
        <v>2.71811133432129-4.17393678285237i</v>
      </c>
      <c r="D2329" s="57" t="str">
        <f t="shared" si="668"/>
        <v>3.46994963614298-1.88304016473498i</v>
      </c>
      <c r="E2329" s="57" t="str">
        <f t="shared" si="669"/>
        <v>163.246346325246+3.72702060075118i</v>
      </c>
      <c r="F2329" s="57" t="str">
        <f t="shared" si="670"/>
        <v>3.07911706125581-34.3407637465705i</v>
      </c>
      <c r="G2329" s="57" t="str">
        <f t="shared" si="671"/>
        <v>0.999849811212273-0.0122542331892041i</v>
      </c>
      <c r="H2329" s="57" t="str">
        <f t="shared" si="672"/>
        <v>648.910086792932-250.158283039849i</v>
      </c>
      <c r="I2329" s="57" t="str">
        <f t="shared" si="673"/>
        <v>-44.6349029549068-156.089372549078i</v>
      </c>
      <c r="K2329" s="57" t="str">
        <f t="shared" si="674"/>
        <v>0.00670828097060136-0.00383377031726978i</v>
      </c>
      <c r="L2329" s="57" t="str">
        <f t="shared" si="675"/>
        <v>0.00075-0.114229076114724i</v>
      </c>
      <c r="M2329" s="57" t="str">
        <f t="shared" si="676"/>
        <v>0.00075-0.0179982787995889i</v>
      </c>
      <c r="N2329" s="57">
        <f t="shared" si="677"/>
        <v>123.07259618035403</v>
      </c>
      <c r="O2329" s="57">
        <f t="shared" si="678"/>
        <v>13.946246198046786</v>
      </c>
      <c r="P2329" s="371">
        <f t="shared" si="679"/>
        <v>13.946246198046786</v>
      </c>
      <c r="Q2329" s="371">
        <f t="shared" si="680"/>
        <v>-56.927403819645974</v>
      </c>
      <c r="R2329" s="12">
        <f t="shared" si="681"/>
        <v>123.07259618035403</v>
      </c>
      <c r="S2329" s="57">
        <f t="shared" si="682"/>
        <v>5.8054010307341422</v>
      </c>
      <c r="T2329" s="12">
        <f t="shared" si="665"/>
        <v>13.946246198046786</v>
      </c>
    </row>
    <row r="2330" spans="1:20" x14ac:dyDescent="0.3">
      <c r="A2330" s="57">
        <f t="shared" si="666"/>
        <v>36615.020818336649</v>
      </c>
      <c r="B2330" s="12">
        <f t="shared" si="683"/>
        <v>5827.4615546509322</v>
      </c>
      <c r="C2330" s="57" t="str">
        <f t="shared" si="667"/>
        <v>2.71327708392117-4.16627985212295i</v>
      </c>
      <c r="D2330" s="57" t="str">
        <f t="shared" si="668"/>
        <v>3.46994290901-1.87633164552075i</v>
      </c>
      <c r="E2330" s="57" t="str">
        <f t="shared" si="669"/>
        <v>163.25349290505+3.74239483680803i</v>
      </c>
      <c r="F2330" s="57" t="str">
        <f t="shared" si="670"/>
        <v>3.07911353997075-34.2110490694916i</v>
      </c>
      <c r="G2330" s="57" t="str">
        <f t="shared" si="671"/>
        <v>0.999848667781824-0.0123007852081019i</v>
      </c>
      <c r="H2330" s="57" t="str">
        <f t="shared" si="672"/>
        <v>648.67240580368-252.295931309796i</v>
      </c>
      <c r="I2330" s="57" t="str">
        <f t="shared" si="673"/>
        <v>-44.9153108001261-155.50898296339i</v>
      </c>
      <c r="K2330" s="57" t="str">
        <f t="shared" si="674"/>
        <v>0.00669522505605683-0.00384018955946932i</v>
      </c>
      <c r="L2330" s="57" t="str">
        <f t="shared" si="675"/>
        <v>0.00075-0.113796648849098i</v>
      </c>
      <c r="M2330" s="57" t="str">
        <f t="shared" si="676"/>
        <v>0.00075-0.0179301442514335i</v>
      </c>
      <c r="N2330" s="57">
        <f t="shared" si="677"/>
        <v>123.07406423942132</v>
      </c>
      <c r="O2330" s="57">
        <f t="shared" si="678"/>
        <v>13.930442559243211</v>
      </c>
      <c r="P2330" s="371">
        <f t="shared" si="679"/>
        <v>13.930442559243211</v>
      </c>
      <c r="Q2330" s="371">
        <f t="shared" si="680"/>
        <v>-56.925935760578675</v>
      </c>
      <c r="R2330" s="12">
        <f t="shared" si="681"/>
        <v>123.07406423942132</v>
      </c>
      <c r="S2330" s="57">
        <f t="shared" si="682"/>
        <v>5.8274615546509319</v>
      </c>
      <c r="T2330" s="12">
        <f t="shared" si="665"/>
        <v>13.930442559243211</v>
      </c>
    </row>
    <row r="2331" spans="1:20" x14ac:dyDescent="0.3">
      <c r="A2331" s="57">
        <f t="shared" si="666"/>
        <v>36754.157897446326</v>
      </c>
      <c r="B2331" s="12">
        <f t="shared" si="683"/>
        <v>5849.6059085586057</v>
      </c>
      <c r="C2331" s="57" t="str">
        <f t="shared" si="667"/>
        <v>2.70842697913275-4.15864985504662i</v>
      </c>
      <c r="D2331" s="57" t="str">
        <f t="shared" si="668"/>
        <v>3.46993613068006-1.86965011632648i</v>
      </c>
      <c r="E2331" s="57" t="str">
        <f t="shared" si="669"/>
        <v>163.26070720765+3.75783265306862i</v>
      </c>
      <c r="F2331" s="57" t="str">
        <f t="shared" si="670"/>
        <v>3.07910999188122-34.0818265291794i</v>
      </c>
      <c r="G2331" s="57" t="str">
        <f t="shared" si="671"/>
        <v>0.999847515647438-0.0123475139637278i</v>
      </c>
      <c r="H2331" s="57" t="str">
        <f t="shared" si="672"/>
        <v>648.416294423087-254.447364177023i</v>
      </c>
      <c r="I2331" s="57" t="str">
        <f t="shared" si="673"/>
        <v>-45.1963768501432-154.927205838274i</v>
      </c>
      <c r="K2331" s="57" t="str">
        <f t="shared" si="674"/>
        <v>0.00668212556471116-0.00384657492612063i</v>
      </c>
      <c r="L2331" s="57" t="str">
        <f t="shared" si="675"/>
        <v>0.00075-0.113365858586469i</v>
      </c>
      <c r="M2331" s="57" t="str">
        <f t="shared" si="676"/>
        <v>0.00075-0.0178622676344227i</v>
      </c>
      <c r="N2331" s="57">
        <f t="shared" si="677"/>
        <v>123.07521458108371</v>
      </c>
      <c r="O2331" s="57">
        <f t="shared" si="678"/>
        <v>13.914634476473896</v>
      </c>
      <c r="P2331" s="371">
        <f t="shared" si="679"/>
        <v>13.914634476473896</v>
      </c>
      <c r="Q2331" s="371">
        <f t="shared" si="680"/>
        <v>-56.924785418916279</v>
      </c>
      <c r="R2331" s="12">
        <f t="shared" si="681"/>
        <v>123.07521458108371</v>
      </c>
      <c r="S2331" s="57">
        <f t="shared" si="682"/>
        <v>5.8496059085586056</v>
      </c>
      <c r="T2331" s="12">
        <f t="shared" si="665"/>
        <v>13.914634476473896</v>
      </c>
    </row>
    <row r="2332" spans="1:20" x14ac:dyDescent="0.3">
      <c r="A2332" s="57">
        <f t="shared" si="666"/>
        <v>36893.823697456624</v>
      </c>
      <c r="B2332" s="12">
        <f t="shared" si="683"/>
        <v>5871.8344110111284</v>
      </c>
      <c r="C2332" s="57" t="str">
        <f t="shared" si="667"/>
        <v>2.70356108123694-4.15104652124078i</v>
      </c>
      <c r="D2332" s="57" t="str">
        <f t="shared" si="668"/>
        <v>3.4699293007637-1.86299548101737i</v>
      </c>
      <c r="E2332" s="57" t="str">
        <f t="shared" si="669"/>
        <v>163.267989861723+3.77333424107021i</v>
      </c>
      <c r="F2332" s="57" t="str">
        <f t="shared" si="670"/>
        <v>3.07910641678328-33.9530942667167i</v>
      </c>
      <c r="G2332" s="57" t="str">
        <f t="shared" si="671"/>
        <v>0.999846354742879-0.0123944201258399i</v>
      </c>
      <c r="H2332" s="57" t="str">
        <f t="shared" si="672"/>
        <v>648.141407322354-256.612466042149i</v>
      </c>
      <c r="I2332" s="57" t="str">
        <f t="shared" si="673"/>
        <v>-45.4780638252101-154.34399703415i</v>
      </c>
      <c r="K2332" s="57" t="str">
        <f t="shared" si="674"/>
        <v>0.00666898265678877-0.00385292606410354i</v>
      </c>
      <c r="L2332" s="57" t="str">
        <f t="shared" si="675"/>
        <v>0.00075-0.112936699129776i</v>
      </c>
      <c r="M2332" s="57" t="str">
        <f t="shared" si="676"/>
        <v>0.00075-0.0177946479721286i</v>
      </c>
      <c r="N2332" s="57">
        <f t="shared" si="677"/>
        <v>123.07604775679707</v>
      </c>
      <c r="O2332" s="57">
        <f t="shared" si="678"/>
        <v>13.898821636363445</v>
      </c>
      <c r="P2332" s="371">
        <f t="shared" si="679"/>
        <v>13.898821636363445</v>
      </c>
      <c r="Q2332" s="371">
        <f t="shared" si="680"/>
        <v>-56.92395224320294</v>
      </c>
      <c r="R2332" s="12">
        <f t="shared" si="681"/>
        <v>123.07604775679707</v>
      </c>
      <c r="S2332" s="57">
        <f t="shared" si="682"/>
        <v>5.871834411011128</v>
      </c>
      <c r="T2332" s="12">
        <f t="shared" si="665"/>
        <v>13.898821636363445</v>
      </c>
    </row>
    <row r="2333" spans="1:20" x14ac:dyDescent="0.3">
      <c r="A2333" s="57">
        <f t="shared" si="666"/>
        <v>37034.020227506961</v>
      </c>
      <c r="B2333" s="12">
        <f t="shared" si="683"/>
        <v>5894.1473817729711</v>
      </c>
      <c r="C2333" s="57" t="str">
        <f t="shared" si="667"/>
        <v>2.69867945280824-4.14346958110277i</v>
      </c>
      <c r="D2333" s="57" t="str">
        <f t="shared" si="668"/>
        <v>3.46992241886858-1.85636764384526i</v>
      </c>
      <c r="E2333" s="57" t="str">
        <f t="shared" si="669"/>
        <v>163.275341501188+3.78889979145297i</v>
      </c>
      <c r="F2333" s="57" t="str">
        <f t="shared" si="670"/>
        <v>3.07910281447132-33.8248504302391i</v>
      </c>
      <c r="G2333" s="57" t="str">
        <f t="shared" si="671"/>
        <v>0.999845185001409-0.0124415043667211i</v>
      </c>
      <c r="H2333" s="57" t="str">
        <f t="shared" si="672"/>
        <v>647.847397127784-258.791113816863i</v>
      </c>
      <c r="I2333" s="57" t="str">
        <f t="shared" si="673"/>
        <v>-45.7603333528431-153.759312663575i</v>
      </c>
      <c r="K2333" s="57" t="str">
        <f t="shared" si="674"/>
        <v>0.00665579649608434-0.00385924262072909i</v>
      </c>
      <c r="L2333" s="57" t="str">
        <f t="shared" si="675"/>
        <v>0.00075-0.112509164305416i</v>
      </c>
      <c r="M2333" s="57" t="str">
        <f t="shared" si="676"/>
        <v>0.00075-0.0177272842918197i</v>
      </c>
      <c r="N2333" s="57">
        <f t="shared" si="677"/>
        <v>123.07656433511242</v>
      </c>
      <c r="O2333" s="57">
        <f t="shared" si="678"/>
        <v>13.883003726451438</v>
      </c>
      <c r="P2333" s="371">
        <f t="shared" si="679"/>
        <v>13.883003726451438</v>
      </c>
      <c r="Q2333" s="371">
        <f t="shared" si="680"/>
        <v>-56.923435664887577</v>
      </c>
      <c r="R2333" s="12">
        <f t="shared" si="681"/>
        <v>123.07656433511242</v>
      </c>
      <c r="S2333" s="57">
        <f t="shared" si="682"/>
        <v>5.8941473817729708</v>
      </c>
      <c r="T2333" s="12">
        <f t="shared" si="665"/>
        <v>13.883003726451438</v>
      </c>
    </row>
    <row r="2334" spans="1:20" x14ac:dyDescent="0.3">
      <c r="A2334" s="57">
        <f t="shared" si="666"/>
        <v>37174.749504371488</v>
      </c>
      <c r="B2334" s="12">
        <f t="shared" si="683"/>
        <v>5916.5451418237089</v>
      </c>
      <c r="C2334" s="57" t="str">
        <f t="shared" si="667"/>
        <v>2.69378215771584-4.13591876582251i</v>
      </c>
      <c r="D2334" s="57" t="str">
        <f t="shared" si="668"/>
        <v>3.46991548459925-1.84976650944732i</v>
      </c>
      <c r="E2334" s="57" t="str">
        <f t="shared" si="669"/>
        <v>163.282762765228+3.80452949393204i</v>
      </c>
      <c r="F2334" s="57" t="str">
        <f t="shared" si="670"/>
        <v>3.07909918473829-33.6970931749082i</v>
      </c>
      <c r="G2334" s="57" t="str">
        <f t="shared" si="671"/>
        <v>0.999844006355781-0.012488767361187i</v>
      </c>
      <c r="H2334" s="57" t="str">
        <f t="shared" si="672"/>
        <v>647.533914557117-260.983176768717i</v>
      </c>
      <c r="I2334" s="57" t="str">
        <f t="shared" si="673"/>
        <v>-46.0431459568898-153.173109118713i</v>
      </c>
      <c r="K2334" s="57" t="str">
        <f t="shared" si="674"/>
        <v>0.00664256724996913-0.0038655242437803i</v>
      </c>
      <c r="L2334" s="57" t="str">
        <f t="shared" si="675"/>
        <v>0.00075-0.112083247963156i</v>
      </c>
      <c r="M2334" s="57" t="str">
        <f t="shared" si="676"/>
        <v>0.00075-0.0176601756244468i</v>
      </c>
      <c r="N2334" s="57">
        <f t="shared" si="677"/>
        <v>123.07676490162218</v>
      </c>
      <c r="O2334" s="57">
        <f t="shared" si="678"/>
        <v>13.867180435217115</v>
      </c>
      <c r="P2334" s="371">
        <f t="shared" si="679"/>
        <v>13.867180435217115</v>
      </c>
      <c r="Q2334" s="371">
        <f t="shared" si="680"/>
        <v>-56.923235098377816</v>
      </c>
      <c r="R2334" s="12">
        <f t="shared" si="681"/>
        <v>123.07676490162218</v>
      </c>
      <c r="S2334" s="57">
        <f t="shared" si="682"/>
        <v>5.9165451418237094</v>
      </c>
      <c r="T2334" s="12">
        <f t="shared" si="665"/>
        <v>13.867180435217115</v>
      </c>
    </row>
    <row r="2335" spans="1:20" x14ac:dyDescent="0.3">
      <c r="A2335" s="57">
        <f t="shared" si="666"/>
        <v>37316.013552488104</v>
      </c>
      <c r="B2335" s="12">
        <f t="shared" si="683"/>
        <v>5939.0280133626393</v>
      </c>
      <c r="C2335" s="57" t="str">
        <f t="shared" si="667"/>
        <v>2.68886926112565-4.12839380739635i</v>
      </c>
      <c r="D2335" s="57" t="str">
        <f t="shared" si="668"/>
        <v>3.46990849755741-1.84319198284457i</v>
      </c>
      <c r="E2335" s="57" t="str">
        <f t="shared" si="669"/>
        <v>163.290254298334+3.82022353727325i</v>
      </c>
      <c r="F2335" s="57" t="str">
        <f t="shared" si="670"/>
        <v>3.07909552737558-33.5698206628853i</v>
      </c>
      <c r="G2335" s="57" t="str">
        <f t="shared" si="671"/>
        <v>0.999842818738237-0.0125362097865964i</v>
      </c>
      <c r="H2335" s="57" t="str">
        <f t="shared" si="672"/>
        <v>647.200608562421-263.188516366785i</v>
      </c>
      <c r="I2335" s="57" t="str">
        <f t="shared" si="673"/>
        <v>-46.3264610471299-152.58534309957i</v>
      </c>
      <c r="K2335" s="57" t="str">
        <f t="shared" si="674"/>
        <v>0.00662929508939716-0.00387177058155375i</v>
      </c>
      <c r="L2335" s="57" t="str">
        <f t="shared" si="675"/>
        <v>0.00075-0.111658943976047i</v>
      </c>
      <c r="M2335" s="57" t="str">
        <f t="shared" si="676"/>
        <v>0.00075-0.0175933210046292i</v>
      </c>
      <c r="N2335" s="57">
        <f t="shared" si="677"/>
        <v>123.07665005890851</v>
      </c>
      <c r="O2335" s="57">
        <f t="shared" si="678"/>
        <v>13.851351452106684</v>
      </c>
      <c r="P2335" s="371">
        <f t="shared" si="679"/>
        <v>13.851351452106684</v>
      </c>
      <c r="Q2335" s="371">
        <f t="shared" si="680"/>
        <v>-56.923349941091487</v>
      </c>
      <c r="R2335" s="12">
        <f t="shared" si="681"/>
        <v>123.07665005890851</v>
      </c>
      <c r="S2335" s="57">
        <f t="shared" si="682"/>
        <v>5.9390280133626394</v>
      </c>
      <c r="T2335" s="12">
        <f t="shared" si="665"/>
        <v>13.851351452106684</v>
      </c>
    </row>
    <row r="2336" spans="1:20" x14ac:dyDescent="0.3">
      <c r="A2336" s="57">
        <f t="shared" si="666"/>
        <v>37457.814403987562</v>
      </c>
      <c r="B2336" s="12">
        <f t="shared" si="683"/>
        <v>5961.5963198134177</v>
      </c>
      <c r="C2336" s="57" t="str">
        <f t="shared" si="667"/>
        <v>2.6839408295007-4.12089443863992i</v>
      </c>
      <c r="D2336" s="57" t="str">
        <f t="shared" si="668"/>
        <v>3.4699014573416-1.83664396944062i</v>
      </c>
      <c r="E2336" s="57" t="str">
        <f t="shared" si="669"/>
        <v>163.297816750326+3.83598210926343i</v>
      </c>
      <c r="F2336" s="57" t="str">
        <f t="shared" si="670"/>
        <v>3.07909184217283-33.4430310633045i</v>
      </c>
      <c r="G2336" s="57" t="str">
        <f t="shared" si="671"/>
        <v>0.999841622080505-0.0125838323228598i</v>
      </c>
      <c r="H2336" s="57" t="str">
        <f t="shared" si="672"/>
        <v>646.847126479631-265.406986128538i</v>
      </c>
      <c r="I2336" s="57" t="str">
        <f t="shared" si="673"/>
        <v>-46.6102369094693-151.995971643017i</v>
      </c>
      <c r="K2336" s="57" t="str">
        <f t="shared" si="674"/>
        <v>0.00661598018891047-0.00387798128290092i</v>
      </c>
      <c r="L2336" s="57" t="str">
        <f t="shared" si="675"/>
        <v>0.00075-0.111236246240333i</v>
      </c>
      <c r="M2336" s="57" t="str">
        <f t="shared" si="676"/>
        <v>0.00075-0.0175267194706407i</v>
      </c>
      <c r="N2336" s="57">
        <f t="shared" si="677"/>
        <v>123.07622042648291</v>
      </c>
      <c r="O2336" s="57">
        <f t="shared" si="678"/>
        <v>13.835516467557582</v>
      </c>
      <c r="P2336" s="371">
        <f t="shared" si="679"/>
        <v>13.835516467557582</v>
      </c>
      <c r="Q2336" s="371">
        <f t="shared" si="680"/>
        <v>-56.923779573517088</v>
      </c>
      <c r="R2336" s="12">
        <f t="shared" si="681"/>
        <v>123.07622042648291</v>
      </c>
      <c r="S2336" s="57">
        <f t="shared" si="682"/>
        <v>5.9615963198134176</v>
      </c>
      <c r="T2336" s="12">
        <f t="shared" si="665"/>
        <v>13.835516467557582</v>
      </c>
    </row>
    <row r="2337" spans="1:20" x14ac:dyDescent="0.3">
      <c r="A2337" s="57">
        <f t="shared" si="666"/>
        <v>37600.154098722713</v>
      </c>
      <c r="B2337" s="12">
        <f t="shared" si="683"/>
        <v>5984.2503858287091</v>
      </c>
      <c r="C2337" s="57" t="str">
        <f t="shared" si="667"/>
        <v>2.67899693060282-4.11342039320216i</v>
      </c>
      <c r="D2337" s="57" t="str">
        <f t="shared" si="668"/>
        <v>3.46989436354737-1.83012237502023i</v>
      </c>
      <c r="E2337" s="57" t="str">
        <f t="shared" si="669"/>
        <v>163.305450776401+3.85180539668562i</v>
      </c>
      <c r="F2337" s="57" t="str">
        <f t="shared" si="670"/>
        <v>3.07908812891828-33.3167225522471i</v>
      </c>
      <c r="G2337" s="57" t="str">
        <f t="shared" si="671"/>
        <v>0.999840416313791-0.0126316356524499i</v>
      </c>
      <c r="H2337" s="57" t="str">
        <f t="shared" si="672"/>
        <v>646.47311418483-267.638431468068i</v>
      </c>
      <c r="I2337" s="57" t="str">
        <f t="shared" si="673"/>
        <v>-46.8944306967417-151.404952152571i</v>
      </c>
      <c r="K2337" s="57" t="str">
        <f t="shared" si="674"/>
        <v>0.00660262272664429-0.00388415599727015i</v>
      </c>
      <c r="L2337" s="57" t="str">
        <f t="shared" si="675"/>
        <v>0.00075-0.110815148675367i</v>
      </c>
      <c r="M2337" s="57" t="str">
        <f t="shared" si="676"/>
        <v>0.00075-0.0174603700643961i</v>
      </c>
      <c r="N2337" s="57">
        <f t="shared" si="677"/>
        <v>123.07547664073164</v>
      </c>
      <c r="O2337" s="57">
        <f t="shared" si="678"/>
        <v>13.81967517302574</v>
      </c>
      <c r="P2337" s="371">
        <f t="shared" si="679"/>
        <v>13.81967517302574</v>
      </c>
      <c r="Q2337" s="371">
        <f t="shared" si="680"/>
        <v>-56.92452335926837</v>
      </c>
      <c r="R2337" s="12">
        <f t="shared" si="681"/>
        <v>123.07547664073164</v>
      </c>
      <c r="S2337" s="57">
        <f t="shared" si="682"/>
        <v>5.9842503858287088</v>
      </c>
      <c r="T2337" s="12">
        <f t="shared" si="665"/>
        <v>13.81967517302574</v>
      </c>
    </row>
    <row r="2338" spans="1:20" x14ac:dyDescent="0.3">
      <c r="A2338" s="57">
        <f t="shared" si="666"/>
        <v>37743.034684297862</v>
      </c>
      <c r="B2338" s="12">
        <f t="shared" si="683"/>
        <v>6006.9905372948588</v>
      </c>
      <c r="C2338" s="57" t="str">
        <f t="shared" si="667"/>
        <v>2.67403763349287-4.10597140557826i</v>
      </c>
      <c r="D2338" s="57" t="str">
        <f t="shared" si="668"/>
        <v>3.46988721576724-1.82362710574798i</v>
      </c>
      <c r="E2338" s="57" t="str">
        <f t="shared" si="669"/>
        <v>163.313157037151+3.86769358529002i</v>
      </c>
      <c r="F2338" s="57" t="str">
        <f t="shared" si="670"/>
        <v>3.07908438739844-33.1908933127144i</v>
      </c>
      <c r="G2338" s="57" t="str">
        <f t="shared" si="671"/>
        <v>0.99983920136878-0.0126796204604102i</v>
      </c>
      <c r="H2338" s="57" t="str">
        <f t="shared" si="672"/>
        <v>646.078216257385-269.882689546018i</v>
      </c>
      <c r="I2338" s="57" t="str">
        <f t="shared" si="673"/>
        <v>-47.1789984201818-150.812242428953i</v>
      </c>
      <c r="K2338" s="57" t="str">
        <f t="shared" si="674"/>
        <v>0.00658922288433099-0.00389029437474844i</v>
      </c>
      <c r="L2338" s="57" t="str">
        <f t="shared" si="675"/>
        <v>0.00075-0.110395645223518i</v>
      </c>
      <c r="M2338" s="57" t="str">
        <f t="shared" si="676"/>
        <v>0.00075-0.0173942718314366i</v>
      </c>
      <c r="N2338" s="57">
        <f t="shared" si="677"/>
        <v>123.07441935485467</v>
      </c>
      <c r="O2338" s="57">
        <f t="shared" si="678"/>
        <v>13.80382726100982</v>
      </c>
      <c r="P2338" s="371">
        <f t="shared" si="679"/>
        <v>13.80382726100982</v>
      </c>
      <c r="Q2338" s="371">
        <f t="shared" si="680"/>
        <v>-56.925580645145331</v>
      </c>
      <c r="R2338" s="12">
        <f t="shared" si="681"/>
        <v>123.07441935485467</v>
      </c>
      <c r="S2338" s="57">
        <f t="shared" si="682"/>
        <v>6.0069905372948584</v>
      </c>
      <c r="T2338" s="12">
        <f t="shared" si="665"/>
        <v>13.80382726100982</v>
      </c>
    </row>
    <row r="2339" spans="1:20" x14ac:dyDescent="0.3">
      <c r="A2339" s="57">
        <f t="shared" si="666"/>
        <v>37886.458216098195</v>
      </c>
      <c r="B2339" s="12">
        <f t="shared" si="683"/>
        <v>6029.8171013365791</v>
      </c>
      <c r="C2339" s="57" t="str">
        <f t="shared" si="667"/>
        <v>2.66906300853153-4.09854721112372i</v>
      </c>
      <c r="D2339" s="57" t="str">
        <f t="shared" si="668"/>
        <v>3.46988001359054-1.81715806816692i</v>
      </c>
      <c r="E2339" s="57" t="str">
        <f t="shared" si="669"/>
        <v>163.320936198609+3.8836468597669i</v>
      </c>
      <c r="F2339" s="57" t="str">
        <f t="shared" si="670"/>
        <v>3.07908061739823-33.0655415346026i</v>
      </c>
      <c r="G2339" s="57" t="str">
        <f t="shared" si="671"/>
        <v>0.99983797717563-0.0127277874343646i</v>
      </c>
      <c r="H2339" s="57" t="str">
        <f t="shared" si="672"/>
        <v>645.662076149986-272.139589121328i</v>
      </c>
      <c r="I2339" s="57" t="str">
        <f t="shared" si="673"/>
        <v>-47.4638949415758-150.217800701403i</v>
      </c>
      <c r="K2339" s="57" t="str">
        <f t="shared" si="674"/>
        <v>0.00657578084730426-0.00389639606610383i</v>
      </c>
      <c r="L2339" s="57" t="str">
        <f t="shared" si="675"/>
        <v>0.00075-0.109977729850087i</v>
      </c>
      <c r="M2339" s="57" t="str">
        <f t="shared" si="676"/>
        <v>0.00075-0.0173284238209171i</v>
      </c>
      <c r="N2339" s="57">
        <f t="shared" si="677"/>
        <v>123.07304923880389</v>
      </c>
      <c r="O2339" s="57">
        <f t="shared" si="678"/>
        <v>13.787972425077669</v>
      </c>
      <c r="P2339" s="371">
        <f t="shared" si="679"/>
        <v>13.787972425077669</v>
      </c>
      <c r="Q2339" s="371">
        <f t="shared" si="680"/>
        <v>-56.926950761196117</v>
      </c>
      <c r="R2339" s="12">
        <f t="shared" si="681"/>
        <v>123.07304923880389</v>
      </c>
      <c r="S2339" s="57">
        <f t="shared" si="682"/>
        <v>6.0298171013365787</v>
      </c>
      <c r="T2339" s="12">
        <f t="shared" si="665"/>
        <v>13.787972425077669</v>
      </c>
    </row>
    <row r="2340" spans="1:20" x14ac:dyDescent="0.3">
      <c r="A2340" s="57">
        <f t="shared" si="666"/>
        <v>38030.426757319365</v>
      </c>
      <c r="B2340" s="12">
        <f t="shared" si="683"/>
        <v>6052.7304063216579</v>
      </c>
      <c r="C2340" s="57" t="str">
        <f t="shared" si="667"/>
        <v>2.66407312737958-4.09114754606778i</v>
      </c>
      <c r="D2340" s="57" t="str">
        <f t="shared" si="668"/>
        <v>3.46987275660352-1.81071516919723i</v>
      </c>
      <c r="E2340" s="57" t="str">
        <f t="shared" si="669"/>
        <v>163.328788932274+3.89966540371938i</v>
      </c>
      <c r="F2340" s="57" t="str">
        <f t="shared" si="670"/>
        <v>3.0790768187009-32.9406654146758i</v>
      </c>
      <c r="G2340" s="57" t="str">
        <f t="shared" si="671"/>
        <v>0.999836743663967-0.0127761372645276i</v>
      </c>
      <c r="H2340" s="57" t="str">
        <f t="shared" si="672"/>
        <v>645.224336365692-274.408950405178i</v>
      </c>
      <c r="I2340" s="57" t="str">
        <f t="shared" si="673"/>
        <v>-47.7490739661525-149.621585659743i</v>
      </c>
      <c r="K2340" s="57" t="str">
        <f t="shared" si="674"/>
        <v>0.00656229680450225-0.0039024607228277i</v>
      </c>
      <c r="L2340" s="57" t="str">
        <f t="shared" si="675"/>
        <v>0.00075-0.109561396543223i</v>
      </c>
      <c r="M2340" s="57" t="str">
        <f t="shared" si="676"/>
        <v>0.00075-0.0172628250855919i</v>
      </c>
      <c r="N2340" s="57">
        <f t="shared" si="677"/>
        <v>123.07136697922098</v>
      </c>
      <c r="O2340" s="57">
        <f t="shared" si="678"/>
        <v>13.772110359891357</v>
      </c>
      <c r="P2340" s="371">
        <f t="shared" si="679"/>
        <v>13.772110359891357</v>
      </c>
      <c r="Q2340" s="371">
        <f t="shared" si="680"/>
        <v>-56.92863302077901</v>
      </c>
      <c r="R2340" s="12">
        <f t="shared" si="681"/>
        <v>123.07136697922098</v>
      </c>
      <c r="S2340" s="57">
        <f t="shared" si="682"/>
        <v>6.0527304063216576</v>
      </c>
      <c r="T2340" s="12">
        <f t="shared" si="665"/>
        <v>13.772110359891357</v>
      </c>
    </row>
    <row r="2341" spans="1:20" x14ac:dyDescent="0.3">
      <c r="A2341" s="57">
        <f t="shared" si="666"/>
        <v>38174.942378997177</v>
      </c>
      <c r="B2341" s="12">
        <f t="shared" si="683"/>
        <v>6075.73078186568</v>
      </c>
      <c r="C2341" s="57" t="str">
        <f t="shared" si="667"/>
        <v>2.65906806299807-4.08377214752733i</v>
      </c>
      <c r="D2341" s="57" t="str">
        <f t="shared" si="668"/>
        <v>3.46986544438932-1.80429831613485i</v>
      </c>
      <c r="E2341" s="57" t="str">
        <f t="shared" si="669"/>
        <v>163.336715915153+3.91574939963359i</v>
      </c>
      <c r="F2341" s="57" t="str">
        <f t="shared" si="670"/>
        <v>3.07907299108809-32.816263156541i</v>
      </c>
      <c r="G2341" s="57" t="str">
        <f t="shared" si="671"/>
        <v>0.999835500762881-0.0128246706437132i</v>
      </c>
      <c r="H2341" s="57" t="str">
        <f t="shared" si="672"/>
        <v>644.764638642072-276.69058491736i</v>
      </c>
      <c r="I2341" s="57" t="str">
        <f t="shared" si="673"/>
        <v>-48.0344880362478-149.023556487203i</v>
      </c>
      <c r="K2341" s="57" t="str">
        <f t="shared" si="674"/>
        <v>0.00654877094847008-0.00390848799717743i</v>
      </c>
      <c r="L2341" s="57" t="str">
        <f t="shared" si="675"/>
        <v>0.00075-0.109146639313831i</v>
      </c>
      <c r="M2341" s="57" t="str">
        <f t="shared" si="676"/>
        <v>0.00075-0.017197474681801i</v>
      </c>
      <c r="N2341" s="57">
        <f t="shared" si="677"/>
        <v>123.06937327937217</v>
      </c>
      <c r="O2341" s="57">
        <f t="shared" si="678"/>
        <v>13.756240761232839</v>
      </c>
      <c r="P2341" s="371">
        <f t="shared" si="679"/>
        <v>13.756240761232839</v>
      </c>
      <c r="Q2341" s="371">
        <f t="shared" si="680"/>
        <v>-56.930626720627828</v>
      </c>
      <c r="R2341" s="12">
        <f t="shared" si="681"/>
        <v>123.06937327937217</v>
      </c>
      <c r="S2341" s="57">
        <f t="shared" si="682"/>
        <v>6.0757307818656798</v>
      </c>
      <c r="T2341" s="12">
        <f t="shared" si="665"/>
        <v>13.756240761232839</v>
      </c>
    </row>
    <row r="2342" spans="1:20" x14ac:dyDescent="0.3">
      <c r="A2342" s="57">
        <f t="shared" si="666"/>
        <v>38320.00716003737</v>
      </c>
      <c r="B2342" s="12">
        <f t="shared" si="683"/>
        <v>6098.8185588367696</v>
      </c>
      <c r="C2342" s="57" t="str">
        <f t="shared" si="667"/>
        <v>2.65404788964814-4.07642075352064i</v>
      </c>
      <c r="D2342" s="57" t="str">
        <f t="shared" si="668"/>
        <v>3.46985807652789-1.79790741665018i</v>
      </c>
      <c r="E2342" s="57" t="str">
        <f t="shared" si="669"/>
        <v>163.344717829783+3.93189902885129i</v>
      </c>
      <c r="F2342" s="57" t="str">
        <f t="shared" si="670"/>
        <v>3.07906913433979-32.6923329706213i</v>
      </c>
      <c r="G2342" s="57" t="str">
        <f t="shared" si="671"/>
        <v>0.999834248400925-0.0128733882673449i</v>
      </c>
      <c r="H2342" s="57" t="str">
        <f t="shared" si="672"/>
        <v>644.282624142435-278.984295345287i</v>
      </c>
      <c r="I2342" s="57" t="str">
        <f t="shared" si="673"/>
        <v>-48.3200885257655-148.423672893963i</v>
      </c>
      <c r="K2342" s="57" t="str">
        <f t="shared" si="674"/>
        <v>0.00653520347536233-0.00391447754221934i</v>
      </c>
      <c r="L2342" s="57" t="str">
        <f t="shared" si="675"/>
        <v>0.00075-0.108733452195488i</v>
      </c>
      <c r="M2342" s="57" t="str">
        <f t="shared" si="676"/>
        <v>0.00075-0.0171323716694571i</v>
      </c>
      <c r="N2342" s="57">
        <f t="shared" si="677"/>
        <v>123.06706885908139</v>
      </c>
      <c r="O2342" s="57">
        <f t="shared" si="678"/>
        <v>13.740363326029033</v>
      </c>
      <c r="P2342" s="371">
        <f t="shared" si="679"/>
        <v>13.740363326029033</v>
      </c>
      <c r="Q2342" s="371">
        <f t="shared" si="680"/>
        <v>-56.932931140918605</v>
      </c>
      <c r="R2342" s="12">
        <f t="shared" si="681"/>
        <v>123.06706885908139</v>
      </c>
      <c r="S2342" s="57">
        <f t="shared" si="682"/>
        <v>6.0988185588367694</v>
      </c>
      <c r="T2342" s="12">
        <f t="shared" si="665"/>
        <v>13.740363326029033</v>
      </c>
    </row>
    <row r="2343" spans="1:20" x14ac:dyDescent="0.3">
      <c r="A2343" s="57">
        <f t="shared" si="666"/>
        <v>38465.62318724551</v>
      </c>
      <c r="B2343" s="12">
        <f t="shared" si="683"/>
        <v>6121.9940693603494</v>
      </c>
      <c r="C2343" s="57" t="str">
        <f t="shared" si="667"/>
        <v>2.64901268289082-4.06909310298125i</v>
      </c>
      <c r="D2343" s="57" t="str">
        <f t="shared" si="668"/>
        <v>3.46985065259595-1.79154237878671i</v>
      </c>
      <c r="E2343" s="57" t="str">
        <f t="shared" si="669"/>
        <v>163.35279536428+3.94811447154095i</v>
      </c>
      <c r="F2343" s="57" t="str">
        <f t="shared" si="670"/>
        <v>3.07906524823427-32.568873074131i</v>
      </c>
      <c r="G2343" s="57" t="str">
        <f t="shared" si="671"/>
        <v>0.999832986506108-0.0129222908334651i</v>
      </c>
      <c r="H2343" s="57" t="str">
        <f t="shared" si="672"/>
        <v>643.777933654282-281.289875406082i</v>
      </c>
      <c r="I2343" s="57" t="str">
        <f t="shared" si="673"/>
        <v>-48.6058256355098-147.821895151428i</v>
      </c>
      <c r="K2343" s="57" t="str">
        <f t="shared" si="674"/>
        <v>0.00652159458494424-0.0039204290118714i</v>
      </c>
      <c r="L2343" s="57" t="str">
        <f t="shared" si="675"/>
        <v>0.00075-0.108321829244359i</v>
      </c>
      <c r="M2343" s="57" t="str">
        <f t="shared" si="676"/>
        <v>0.00075-0.0170675151120314i</v>
      </c>
      <c r="N2343" s="57">
        <f t="shared" si="677"/>
        <v>123.06445445466321</v>
      </c>
      <c r="O2343" s="57">
        <f t="shared" si="678"/>
        <v>13.72447775237713</v>
      </c>
      <c r="P2343" s="371">
        <f t="shared" si="679"/>
        <v>13.72447775237713</v>
      </c>
      <c r="Q2343" s="371">
        <f t="shared" si="680"/>
        <v>-56.935545545336801</v>
      </c>
      <c r="R2343" s="12">
        <f t="shared" si="681"/>
        <v>123.06445445466321</v>
      </c>
      <c r="S2343" s="57">
        <f t="shared" si="682"/>
        <v>6.1219940693603494</v>
      </c>
      <c r="T2343" s="12">
        <f t="shared" si="665"/>
        <v>13.72447775237713</v>
      </c>
    </row>
    <row r="2344" spans="1:20" x14ac:dyDescent="0.3">
      <c r="A2344" s="57">
        <f t="shared" si="666"/>
        <v>38611.792555357046</v>
      </c>
      <c r="B2344" s="12">
        <f t="shared" si="683"/>
        <v>6145.2576468239185</v>
      </c>
      <c r="C2344" s="57" t="str">
        <f t="shared" si="667"/>
        <v>2.6439625195864-4.06178893577197i</v>
      </c>
      <c r="D2344" s="57" t="str">
        <f t="shared" si="668"/>
        <v>3.46984317216708-1.78520311095973i</v>
      </c>
      <c r="E2344" s="57" t="str">
        <f t="shared" si="669"/>
        <v>163.360949212357+3.96439590666784i</v>
      </c>
      <c r="F2344" s="57" t="str">
        <f t="shared" si="670"/>
        <v>3.07906133254818-32.4458816910492i</v>
      </c>
      <c r="G2344" s="57" t="str">
        <f t="shared" si="671"/>
        <v>0.99983171500589-0.012971379042745i</v>
      </c>
      <c r="H2344" s="57" t="str">
        <f t="shared" si="672"/>
        <v>643.250207794976-283.60710971185i</v>
      </c>
      <c r="I2344" s="57" t="str">
        <f t="shared" si="673"/>
        <v>-48.8916483893858-147.218184127217i</v>
      </c>
      <c r="K2344" s="57" t="str">
        <f t="shared" si="674"/>
        <v>0.00650794448059291-0.00392634206094677i</v>
      </c>
      <c r="L2344" s="57" t="str">
        <f t="shared" si="675"/>
        <v>0.00075-0.10791176453911i</v>
      </c>
      <c r="M2344" s="57" t="str">
        <f t="shared" si="676"/>
        <v>0.00075-0.0170029040765405i</v>
      </c>
      <c r="N2344" s="57">
        <f t="shared" si="677"/>
        <v>123.06153081885138</v>
      </c>
      <c r="O2344" s="57">
        <f t="shared" si="678"/>
        <v>13.708583739569686</v>
      </c>
      <c r="P2344" s="371">
        <f t="shared" si="679"/>
        <v>13.708583739569686</v>
      </c>
      <c r="Q2344" s="371">
        <f t="shared" si="680"/>
        <v>-56.938469181148619</v>
      </c>
      <c r="R2344" s="12">
        <f t="shared" si="681"/>
        <v>123.06153081885138</v>
      </c>
      <c r="S2344" s="57">
        <f t="shared" si="682"/>
        <v>6.1452576468239188</v>
      </c>
      <c r="T2344" s="12">
        <f t="shared" si="665"/>
        <v>13.708583739569686</v>
      </c>
    </row>
    <row r="2345" spans="1:20" x14ac:dyDescent="0.3">
      <c r="A2345" s="57">
        <f t="shared" si="666"/>
        <v>38758.517367067405</v>
      </c>
      <c r="B2345" s="12">
        <f t="shared" si="683"/>
        <v>6168.6096258818498</v>
      </c>
      <c r="C2345" s="57" t="str">
        <f t="shared" si="667"/>
        <v>2.63889747789375-4.05450799269884i</v>
      </c>
      <c r="D2345" s="57" t="str">
        <f t="shared" si="668"/>
        <v>3.46983563481153-1.77888952195499i</v>
      </c>
      <c r="E2345" s="57" t="str">
        <f t="shared" si="669"/>
        <v>163.369180073371+3.98074351196522i</v>
      </c>
      <c r="F2345" s="57" t="str">
        <f t="shared" si="670"/>
        <v>3.07905738705638-32.3233570520948i</v>
      </c>
      <c r="G2345" s="57" t="str">
        <f t="shared" si="671"/>
        <v>0.999830433827181-0.013020653598494i</v>
      </c>
      <c r="H2345" s="57" t="str">
        <f t="shared" si="672"/>
        <v>642.699087224647-285.935773638604i</v>
      </c>
      <c r="I2345" s="57" t="str">
        <f t="shared" si="673"/>
        <v>-49.1775046315491-146.612501320831i</v>
      </c>
      <c r="K2345" s="57" t="str">
        <f t="shared" si="674"/>
        <v>0.00649425336929766-0.00393221634519685i</v>
      </c>
      <c r="L2345" s="57" t="str">
        <f t="shared" si="675"/>
        <v>0.00075-0.107503252180823i</v>
      </c>
      <c r="M2345" s="57" t="str">
        <f t="shared" si="676"/>
        <v>0.00075-0.0169385376335331i</v>
      </c>
      <c r="N2345" s="57">
        <f t="shared" si="677"/>
        <v>123.05829872072847</v>
      </c>
      <c r="O2345" s="57">
        <f t="shared" si="678"/>
        <v>13.692680988119649</v>
      </c>
      <c r="P2345" s="371">
        <f t="shared" si="679"/>
        <v>13.692680988119649</v>
      </c>
      <c r="Q2345" s="371">
        <f t="shared" si="680"/>
        <v>-56.941701279271527</v>
      </c>
      <c r="R2345" s="12">
        <f t="shared" si="681"/>
        <v>123.05829872072847</v>
      </c>
      <c r="S2345" s="57">
        <f t="shared" si="682"/>
        <v>6.1686096258818495</v>
      </c>
      <c r="T2345" s="12">
        <f t="shared" si="665"/>
        <v>13.692680988119649</v>
      </c>
    </row>
    <row r="2346" spans="1:20" x14ac:dyDescent="0.3">
      <c r="A2346" s="57">
        <f t="shared" si="666"/>
        <v>38905.79973306226</v>
      </c>
      <c r="B2346" s="12">
        <f t="shared" si="683"/>
        <v>6192.0503424602011</v>
      </c>
      <c r="C2346" s="57" t="str">
        <f t="shared" si="667"/>
        <v>2.63381763726941-4.04725001552527i</v>
      </c>
      <c r="D2346" s="57" t="str">
        <f t="shared" si="668"/>
        <v>3.46982804009637-1.77260152092738i</v>
      </c>
      <c r="E2346" s="57" t="str">
        <f t="shared" si="669"/>
        <v>163.377488652351+3.99715746390561i</v>
      </c>
      <c r="F2346" s="57" t="str">
        <f t="shared" si="670"/>
        <v>3.0790534115321-32.201297394701i</v>
      </c>
      <c r="G2346" s="57" t="str">
        <f t="shared" si="671"/>
        <v>0.999829142896335-0.0130701152066702i</v>
      </c>
      <c r="H2346" s="57" t="str">
        <f t="shared" si="672"/>
        <v>642.124212866425-288.275633199049i</v>
      </c>
      <c r="I2346" s="57" t="str">
        <f t="shared" si="673"/>
        <v>-49.4633410245182-146.004808900015i</v>
      </c>
      <c r="K2346" s="57" t="str">
        <f t="shared" si="674"/>
        <v>0.00648052146165977-0.00393805152135503i</v>
      </c>
      <c r="L2346" s="57" t="str">
        <f t="shared" si="675"/>
        <v>0.00075-0.10709628629291i</v>
      </c>
      <c r="M2346" s="57" t="str">
        <f t="shared" si="676"/>
        <v>0.00075-0.0168744148570762i</v>
      </c>
      <c r="N2346" s="57">
        <f t="shared" si="677"/>
        <v>123.05475894565248</v>
      </c>
      <c r="O2346" s="57">
        <f t="shared" si="678"/>
        <v>13.676769199785452</v>
      </c>
      <c r="P2346" s="371">
        <f t="shared" si="679"/>
        <v>13.676769199785452</v>
      </c>
      <c r="Q2346" s="371">
        <f t="shared" si="680"/>
        <v>-56.945241054347527</v>
      </c>
      <c r="R2346" s="12">
        <f t="shared" si="681"/>
        <v>123.05475894565248</v>
      </c>
      <c r="S2346" s="57">
        <f t="shared" si="682"/>
        <v>6.1920503424602007</v>
      </c>
      <c r="T2346" s="12">
        <f t="shared" si="665"/>
        <v>13.676769199785452</v>
      </c>
    </row>
    <row r="2347" spans="1:20" x14ac:dyDescent="0.3">
      <c r="A2347" s="57">
        <f t="shared" si="666"/>
        <v>39053.6417720479</v>
      </c>
      <c r="B2347" s="12">
        <f t="shared" si="683"/>
        <v>6215.5801337615503</v>
      </c>
      <c r="C2347" s="57" t="str">
        <f t="shared" si="667"/>
        <v>2.62872307846627-4.04001474698598i</v>
      </c>
      <c r="D2347" s="57" t="str">
        <f t="shared" si="668"/>
        <v>3.46982038758532-1.76633901739966i</v>
      </c>
      <c r="E2347" s="57" t="str">
        <f t="shared" si="669"/>
        <v>163.385875660031+4.01363793766878i</v>
      </c>
      <c r="F2347" s="57" t="str">
        <f t="shared" si="670"/>
        <v>3.07904940574681-32.0797009629898i</v>
      </c>
      <c r="G2347" s="57" t="str">
        <f t="shared" si="671"/>
        <v>0.999827842139144-0.0131197645758889i</v>
      </c>
      <c r="H2347" s="57" t="str">
        <f t="shared" si="672"/>
        <v>641.52522613391-290.626444919599i</v>
      </c>
      <c r="I2347" s="57" t="str">
        <f t="shared" si="673"/>
        <v>-49.7491030483064-145.395069737762i</v>
      </c>
      <c r="K2347" s="57" t="str">
        <f t="shared" si="674"/>
        <v>0.00646674897189177-0.00394384724718007i</v>
      </c>
      <c r="L2347" s="57" t="str">
        <f t="shared" si="675"/>
        <v>0.00075-0.10669086102103i</v>
      </c>
      <c r="M2347" s="57" t="str">
        <f t="shared" si="676"/>
        <v>0.00075-0.0168105348247422i</v>
      </c>
      <c r="N2347" s="57">
        <f t="shared" si="677"/>
        <v>123.05091229518175</v>
      </c>
      <c r="O2347" s="57">
        <f t="shared" si="678"/>
        <v>13.660848077595434</v>
      </c>
      <c r="P2347" s="371">
        <f t="shared" si="679"/>
        <v>13.660848077595434</v>
      </c>
      <c r="Q2347" s="371">
        <f t="shared" si="680"/>
        <v>-56.949087704818247</v>
      </c>
      <c r="R2347" s="12">
        <f t="shared" si="681"/>
        <v>123.05091229518175</v>
      </c>
      <c r="S2347" s="57">
        <f t="shared" si="682"/>
        <v>6.2155801337615504</v>
      </c>
      <c r="T2347" s="12">
        <f t="shared" si="665"/>
        <v>13.660848077595434</v>
      </c>
    </row>
    <row r="2348" spans="1:20" x14ac:dyDescent="0.3">
      <c r="A2348" s="57">
        <f t="shared" si="666"/>
        <v>39202.045610781686</v>
      </c>
      <c r="B2348" s="12">
        <f t="shared" si="683"/>
        <v>6239.1993382698447</v>
      </c>
      <c r="C2348" s="57" t="str">
        <f t="shared" si="667"/>
        <v>2.62361388353231-4.03280193080143i</v>
      </c>
      <c r="D2348" s="57" t="str">
        <f t="shared" si="668"/>
        <v>3.46981267683886-1.76010192126109i</v>
      </c>
      <c r="E2348" s="57" t="str">
        <f t="shared" si="669"/>
        <v>163.394341812888+4.03018510711332i</v>
      </c>
      <c r="F2348" s="57" t="str">
        <f t="shared" si="670"/>
        <v>3.07904536947028-31.9585660077464i</v>
      </c>
      <c r="G2348" s="57" t="str">
        <f t="shared" si="671"/>
        <v>0.99982653148084-0.0131696024174337i</v>
      </c>
      <c r="H2348" s="57" t="str">
        <f t="shared" si="672"/>
        <v>640.901769165988-292.987955721905i</v>
      </c>
      <c r="I2348" s="57" t="str">
        <f t="shared" si="673"/>
        <v>-50.0347350006014-144.783247449961i</v>
      </c>
      <c r="K2348" s="57" t="str">
        <f t="shared" si="674"/>
        <v>0.00645293611781607-0.0039496031815003i</v>
      </c>
      <c r="L2348" s="57" t="str">
        <f t="shared" si="675"/>
        <v>0.00075-0.106286970533005i</v>
      </c>
      <c r="M2348" s="57" t="str">
        <f t="shared" si="676"/>
        <v>0.00075-0.0167468966175953i</v>
      </c>
      <c r="N2348" s="57">
        <f t="shared" si="677"/>
        <v>123.04675958699829</v>
      </c>
      <c r="O2348" s="57">
        <f t="shared" si="678"/>
        <v>13.644917325873145</v>
      </c>
      <c r="P2348" s="371">
        <f t="shared" si="679"/>
        <v>13.644917325873145</v>
      </c>
      <c r="Q2348" s="371">
        <f t="shared" si="680"/>
        <v>-56.953240413001716</v>
      </c>
      <c r="R2348" s="12">
        <f t="shared" si="681"/>
        <v>123.04675958699829</v>
      </c>
      <c r="S2348" s="57">
        <f t="shared" si="682"/>
        <v>6.2391993382698443</v>
      </c>
      <c r="T2348" s="12">
        <f t="shared" ref="T2348:T2411" si="684">P2348</f>
        <v>13.644917325873145</v>
      </c>
    </row>
    <row r="2349" spans="1:20" x14ac:dyDescent="0.3">
      <c r="A2349" s="57">
        <f t="shared" ref="A2349:A2412" si="685">2*PI()*B2349</f>
        <v>39351.013384102655</v>
      </c>
      <c r="B2349" s="12">
        <f t="shared" si="683"/>
        <v>6262.90829575527</v>
      </c>
      <c r="C2349" s="57" t="str">
        <f t="shared" ref="C2349:C2412" si="686">IMPRODUCT(D2349,E2349,$C$40,,K2349,$C$41)</f>
        <v>2.61849013580889-4.0256113116918i</v>
      </c>
      <c r="D2349" s="57" t="str">
        <f t="shared" ref="D2349:D2412" si="687">IMDIV(IMPRODUCT($C$37,$C$38,COMPLEX(1,A2349/$C$38)),IMSUM(-1*A2349*A2349/$C$39,COMPLEX(0,1*A2349)))</f>
        <v>3.46980490741401-1.75389014276618i</v>
      </c>
      <c r="E2349" s="57" t="str">
        <f t="shared" ref="E2349:E2412" si="688">IMDIV(IMPRODUCT(IMSUM(F2349,G2349),$C$29,H2349),IMSUM(1,I2349))</f>
        <v>163.402887833179+4.04679914474596i</v>
      </c>
      <c r="F2349" s="57" t="str">
        <f t="shared" ref="F2349:F2412" si="689">IMDIV(IMPRODUCT($C$14,$C$15,COMPLEX(1,A2349/$C$15)),IMSUM(-1*A2349*A2349/$C$16,COMPLEX(0,A2349)))</f>
        <v>3.07904130247043-31.8378907863948i</v>
      </c>
      <c r="G2349" s="57" t="str">
        <f t="shared" ref="G2349:G2412" si="690">IMDIV(1,COMPLEX(1,A2349*$C$9*$C$10))</f>
        <v>0.999825210846081-0.0132196294452659i</v>
      </c>
      <c r="H2349" s="57" t="str">
        <f t="shared" ref="H2349:H2412" si="691">IMDIV($C$3,IMSUM(K2349,COMPLEX(0,$C$28*A2349)))</f>
        <v>640.253485068865-295.359902809295i</v>
      </c>
      <c r="I2349" s="57" t="str">
        <f t="shared" ref="I2349:I2412" si="692">IMPRODUCT(F2349,$C$29,H2349,$C$31)</f>
        <v>-50.3201799980545-144.169306433652i</v>
      </c>
      <c r="K2349" s="57" t="str">
        <f t="shared" ref="K2349:K2412" si="693">IF($C$26&lt;=0,IMDIV(1,IMSUM(IMDIV(1,L2349),1/$C$18)),IMDIV(1,IMSUM(IMDIV(1,L2349),1/$C$18,IMDIV(1,M2349))))</f>
        <v>0.00643908312086295-0.00395531898425715i</v>
      </c>
      <c r="L2349" s="57" t="str">
        <f t="shared" ref="L2349:L2412" si="694">IMSUM($C$21/$C$22,IMDIV(1,COMPLEX(0,$C$20*$C$22*A2349)))</f>
        <v>0.00075-0.105884609018734i</v>
      </c>
      <c r="M2349" s="57" t="str">
        <f t="shared" ref="M2349:M2412" si="695">IMSUM($C$25/$C$26,IMDIV(1,COMPLEX(0,$C$24*$C$26*A2349)))</f>
        <v>0.00075-0.0166834993201786i</v>
      </c>
      <c r="N2349" s="57">
        <f t="shared" ref="N2349:N2412" si="696">ABS(R2349)</f>
        <v>123.04230165483006</v>
      </c>
      <c r="O2349" s="57">
        <f t="shared" ref="O2349:O2412" si="697">ABS(P2349)</f>
        <v>13.628976650261542</v>
      </c>
      <c r="P2349" s="371">
        <f t="shared" ref="P2349:P2412" si="698">20*LOG10(IMABS(C2349))</f>
        <v>13.628976650261542</v>
      </c>
      <c r="Q2349" s="371">
        <f t="shared" ref="Q2349:Q2412" si="699">IMARGUMENT(C2349)*180/PI()</f>
        <v>-56.957698345169938</v>
      </c>
      <c r="R2349" s="12">
        <f t="shared" ref="R2349:R2412" si="700">IF(Q2349&lt;0,Q2349+180,Q2349-180)</f>
        <v>123.04230165483006</v>
      </c>
      <c r="S2349" s="57">
        <f t="shared" ref="S2349:S2412" si="701">B2349/1000</f>
        <v>6.2629082957552704</v>
      </c>
      <c r="T2349" s="12">
        <f t="shared" si="684"/>
        <v>13.628976650261542</v>
      </c>
    </row>
    <row r="2350" spans="1:20" x14ac:dyDescent="0.3">
      <c r="A2350" s="57">
        <f t="shared" si="685"/>
        <v>39500.547234962243</v>
      </c>
      <c r="B2350" s="12">
        <f t="shared" ref="B2350:B2413" si="702">B2349*(1+B$42)</f>
        <v>6286.7073472791399</v>
      </c>
      <c r="C2350" s="57" t="str">
        <f t="shared" si="686"/>
        <v>2.61335191992887-4.01844263539126i</v>
      </c>
      <c r="D2350" s="57" t="str">
        <f t="shared" si="687"/>
        <v>3.46979707886457-1.74770359253341i</v>
      </c>
      <c r="E2350" s="57" t="str">
        <f t="shared" si="688"/>
        <v>163.411514448964+4.0634802216892i</v>
      </c>
      <c r="F2350" s="57" t="str">
        <f t="shared" si="689"/>
        <v>3.07903720451353-31.7176735629722i</v>
      </c>
      <c r="G2350" s="57" t="str">
        <f t="shared" si="690"/>
        <v>0.999823880158958-0.0132698463760337i</v>
      </c>
      <c r="H2350" s="57" t="str">
        <f t="shared" si="691"/>
        <v>639.58001816539-297.742013558408i</v>
      </c>
      <c r="I2350" s="57" t="str">
        <f t="shared" si="692"/>
        <v>-50.6053799786995-143.553211905872i</v>
      </c>
      <c r="K2350" s="57" t="str">
        <f t="shared" si="693"/>
        <v>0.00642519020606792-0.00396099431654938i</v>
      </c>
      <c r="L2350" s="57" t="str">
        <f t="shared" si="694"/>
        <v>0.00075-0.105483770690111i</v>
      </c>
      <c r="M2350" s="57" t="str">
        <f t="shared" si="695"/>
        <v>0.00075-0.0166203420205007i</v>
      </c>
      <c r="N2350" s="57">
        <f t="shared" si="696"/>
        <v>123.03753934837106</v>
      </c>
      <c r="O2350" s="57">
        <f t="shared" si="697"/>
        <v>13.613025757747511</v>
      </c>
      <c r="P2350" s="371">
        <f t="shared" si="698"/>
        <v>13.613025757747511</v>
      </c>
      <c r="Q2350" s="371">
        <f t="shared" si="699"/>
        <v>-56.962460651628945</v>
      </c>
      <c r="R2350" s="12">
        <f t="shared" si="700"/>
        <v>123.03753934837106</v>
      </c>
      <c r="S2350" s="57">
        <f t="shared" si="701"/>
        <v>6.2867073472791395</v>
      </c>
      <c r="T2350" s="12">
        <f t="shared" si="684"/>
        <v>13.613025757747511</v>
      </c>
    </row>
    <row r="2351" spans="1:20" x14ac:dyDescent="0.3">
      <c r="A2351" s="57">
        <f t="shared" si="685"/>
        <v>39650.649314455099</v>
      </c>
      <c r="B2351" s="12">
        <f t="shared" si="702"/>
        <v>6310.5968351988004</v>
      </c>
      <c r="C2351" s="57" t="str">
        <f t="shared" si="686"/>
        <v>2.60819932181449-4.01129564866233i</v>
      </c>
      <c r="D2351" s="57" t="str">
        <f t="shared" si="687"/>
        <v>3.46978919074081-1.74154218154385i</v>
      </c>
      <c r="E2351" s="57" t="str">
        <f t="shared" si="688"/>
        <v>163.420222394152+4.08022850765163i</v>
      </c>
      <c r="F2351" s="57" t="str">
        <f t="shared" si="689"/>
        <v>3.07903307536405-31.597912608104i</v>
      </c>
      <c r="G2351" s="57" t="str">
        <f t="shared" si="690"/>
        <v>0.99982253934298-0.0133202539290833i</v>
      </c>
      <c r="H2351" s="57" t="str">
        <f t="shared" si="691"/>
        <v>638.881014251576-300.134005416353i</v>
      </c>
      <c r="I2351" s="57" t="str">
        <f t="shared" si="692"/>
        <v>-50.8902757055481-142.934929943055i</v>
      </c>
      <c r="K2351" s="57" t="str">
        <f t="shared" si="693"/>
        <v>0.0064112576020687-0.00396662884067742i</v>
      </c>
      <c r="L2351" s="57" t="str">
        <f t="shared" si="694"/>
        <v>0.00075-0.105084449780944i</v>
      </c>
      <c r="M2351" s="57" t="str">
        <f t="shared" si="695"/>
        <v>0.00075-0.0165574238100226i</v>
      </c>
      <c r="N2351" s="57">
        <f t="shared" si="696"/>
        <v>123.03247353319881</v>
      </c>
      <c r="O2351" s="57">
        <f t="shared" si="697"/>
        <v>13.59706435668638</v>
      </c>
      <c r="P2351" s="371">
        <f t="shared" si="698"/>
        <v>13.59706435668638</v>
      </c>
      <c r="Q2351" s="371">
        <f t="shared" si="699"/>
        <v>-56.967526466801189</v>
      </c>
      <c r="R2351" s="12">
        <f t="shared" si="700"/>
        <v>123.03247353319881</v>
      </c>
      <c r="S2351" s="57">
        <f t="shared" si="701"/>
        <v>6.3105968351988002</v>
      </c>
      <c r="T2351" s="12">
        <f t="shared" si="684"/>
        <v>13.59706435668638</v>
      </c>
    </row>
    <row r="2352" spans="1:20" x14ac:dyDescent="0.3">
      <c r="A2352" s="57">
        <f t="shared" si="685"/>
        <v>39801.321781850034</v>
      </c>
      <c r="B2352" s="12">
        <f t="shared" si="702"/>
        <v>6334.5771031725562</v>
      </c>
      <c r="C2352" s="57" t="str">
        <f t="shared" si="686"/>
        <v>2.60303242867525-4.00417009931021i</v>
      </c>
      <c r="D2352" s="57" t="str">
        <f t="shared" si="687"/>
        <v>3.46978124258969-1.73540582114001i</v>
      </c>
      <c r="E2352" s="57" t="str">
        <f t="shared" si="688"/>
        <v>163.429012408533+4.09704417089714i</v>
      </c>
      <c r="F2352" s="57" t="str">
        <f t="shared" si="689"/>
        <v>3.07902891478458-31.4786061989793i</v>
      </c>
      <c r="G2352" s="57" t="str">
        <f t="shared" si="690"/>
        <v>0.999821188321076-0.0133708528264681i</v>
      </c>
      <c r="H2352" s="57" t="str">
        <f t="shared" si="691"/>
        <v>638.156120860246-302.535585803852i</v>
      </c>
      <c r="I2352" s="57" t="str">
        <f t="shared" si="692"/>
        <v>-51.1748067714228-142.314427520956i</v>
      </c>
      <c r="K2352" s="57" t="str">
        <f t="shared" si="693"/>
        <v>0.0063972855411012-0.00397222222018734i</v>
      </c>
      <c r="L2352" s="57" t="str">
        <f t="shared" si="694"/>
        <v>0.00075-0.104686640546866i</v>
      </c>
      <c r="M2352" s="57" t="str">
        <f t="shared" si="695"/>
        <v>0.00075-0.0164947437836448i</v>
      </c>
      <c r="N2352" s="57">
        <f t="shared" si="696"/>
        <v>123.02710509069334</v>
      </c>
      <c r="O2352" s="57">
        <f t="shared" si="697"/>
        <v>13.581092156826397</v>
      </c>
      <c r="P2352" s="371">
        <f t="shared" si="698"/>
        <v>13.581092156826397</v>
      </c>
      <c r="Q2352" s="371">
        <f t="shared" si="699"/>
        <v>-56.972894909306667</v>
      </c>
      <c r="R2352" s="12">
        <f t="shared" si="700"/>
        <v>123.02710509069334</v>
      </c>
      <c r="S2352" s="57">
        <f t="shared" si="701"/>
        <v>6.3345771031725562</v>
      </c>
      <c r="T2352" s="12">
        <f t="shared" si="684"/>
        <v>13.581092156826397</v>
      </c>
    </row>
    <row r="2353" spans="1:20" x14ac:dyDescent="0.3">
      <c r="A2353" s="57">
        <f t="shared" si="685"/>
        <v>39952.566804621063</v>
      </c>
      <c r="B2353" s="12">
        <f t="shared" si="702"/>
        <v>6358.648496164612</v>
      </c>
      <c r="C2353" s="57" t="str">
        <f t="shared" si="686"/>
        <v>2.59785132900511-3.99706573619707i</v>
      </c>
      <c r="D2353" s="57" t="str">
        <f t="shared" si="687"/>
        <v>3.46977323395468-1.72929442302445i</v>
      </c>
      <c r="E2353" s="57" t="str">
        <f t="shared" si="688"/>
        <v>163.437885237809+4.11392737821124i</v>
      </c>
      <c r="F2353" s="57" t="str">
        <f t="shared" si="689"/>
        <v>3.07902472253601-31.3597526193256i</v>
      </c>
      <c r="G2353" s="57" t="str">
        <f t="shared" si="690"/>
        <v>0.999819827015591-0.0134216437929588i</v>
      </c>
      <c r="H2353" s="57" t="str">
        <f t="shared" si="691"/>
        <v>637.40498753179-304.94645202457i</v>
      </c>
      <c r="I2353" s="57" t="str">
        <f t="shared" si="692"/>
        <v>-51.458911605032-141.691672555082i</v>
      </c>
      <c r="K2353" s="57" t="str">
        <f t="shared" si="693"/>
        <v>0.00638327425899528-0.00397777411991551i</v>
      </c>
      <c r="L2353" s="57" t="str">
        <f t="shared" si="694"/>
        <v>0.00075-0.104290337265258i</v>
      </c>
      <c r="M2353" s="57" t="str">
        <f t="shared" si="695"/>
        <v>0.00075-0.016432301039694i</v>
      </c>
      <c r="N2353" s="57">
        <f t="shared" si="696"/>
        <v>123.02143491795019</v>
      </c>
      <c r="O2353" s="57">
        <f t="shared" si="697"/>
        <v>13.565108869332603</v>
      </c>
      <c r="P2353" s="371">
        <f t="shared" si="698"/>
        <v>13.565108869332603</v>
      </c>
      <c r="Q2353" s="371">
        <f t="shared" si="699"/>
        <v>-56.978565082049819</v>
      </c>
      <c r="R2353" s="12">
        <f t="shared" si="700"/>
        <v>123.02143491795019</v>
      </c>
      <c r="S2353" s="57">
        <f t="shared" si="701"/>
        <v>6.3586484961646121</v>
      </c>
      <c r="T2353" s="12">
        <f t="shared" si="684"/>
        <v>13.565108869332603</v>
      </c>
    </row>
    <row r="2354" spans="1:20" x14ac:dyDescent="0.3">
      <c r="A2354" s="57">
        <f t="shared" si="685"/>
        <v>40104.386558478625</v>
      </c>
      <c r="B2354" s="12">
        <f t="shared" si="702"/>
        <v>6382.8113604500377</v>
      </c>
      <c r="C2354" s="57" t="str">
        <f t="shared" si="686"/>
        <v>2.59265611257983-3.98998230925642i</v>
      </c>
      <c r="D2354" s="57" t="str">
        <f t="shared" si="687"/>
        <v>3.46976516437578-1.72320789925856i</v>
      </c>
      <c r="E2354" s="57" t="str">
        <f t="shared" si="688"/>
        <v>163.446841633632+4.13087829487121i</v>
      </c>
      <c r="F2354" s="57" t="str">
        <f t="shared" si="689"/>
        <v>3.07902049837734-31.2413501593848i</v>
      </c>
      <c r="G2354" s="57" t="str">
        <f t="shared" si="690"/>
        <v>0.999818455348275-0.0134726275560536i</v>
      </c>
      <c r="H2354" s="57" t="str">
        <f t="shared" si="691"/>
        <v>636.627266091897-307.366291181136i</v>
      </c>
      <c r="I2354" s="57" t="str">
        <f t="shared" si="692"/>
        <v>-51.7425274783655-141.066633941576i</v>
      </c>
      <c r="K2354" s="57" t="str">
        <f t="shared" si="693"/>
        <v>0.00636922399516955-0.00398328420603298i</v>
      </c>
      <c r="L2354" s="57" t="str">
        <f t="shared" si="694"/>
        <v>0.00075-0.103895534235164i</v>
      </c>
      <c r="M2354" s="57" t="str">
        <f t="shared" si="695"/>
        <v>0.00075-0.0163700946799103i</v>
      </c>
      <c r="N2354" s="57">
        <f t="shared" si="696"/>
        <v>123.01546392769538</v>
      </c>
      <c r="O2354" s="57">
        <f t="shared" si="697"/>
        <v>13.549114206810975</v>
      </c>
      <c r="P2354" s="371">
        <f t="shared" si="698"/>
        <v>13.549114206810975</v>
      </c>
      <c r="Q2354" s="371">
        <f t="shared" si="699"/>
        <v>-56.984536072304621</v>
      </c>
      <c r="R2354" s="12">
        <f t="shared" si="700"/>
        <v>123.01546392769538</v>
      </c>
      <c r="S2354" s="57">
        <f t="shared" si="701"/>
        <v>6.3828113604500381</v>
      </c>
      <c r="T2354" s="12">
        <f t="shared" si="684"/>
        <v>13.549114206810975</v>
      </c>
    </row>
    <row r="2355" spans="1:20" x14ac:dyDescent="0.3">
      <c r="A2355" s="57">
        <f t="shared" si="685"/>
        <v>40256.78322740084</v>
      </c>
      <c r="B2355" s="12">
        <f t="shared" si="702"/>
        <v>6407.0660436197477</v>
      </c>
      <c r="C2355" s="57" t="str">
        <f t="shared" si="686"/>
        <v>2.58744687045402-3.98291956950756i</v>
      </c>
      <c r="D2355" s="57" t="str">
        <f t="shared" si="687"/>
        <v>3.46975703338954-1.71714616226127i</v>
      </c>
      <c r="E2355" s="57" t="str">
        <f t="shared" si="688"/>
        <v>163.45588235364+4.14789708461252i</v>
      </c>
      <c r="F2355" s="57" t="str">
        <f t="shared" si="689"/>
        <v>3.07901624206582-31.1233971158877i</v>
      </c>
      <c r="G2355" s="57" t="str">
        <f t="shared" si="690"/>
        <v>0.999817073240288-0.0135238048459882i</v>
      </c>
      <c r="H2355" s="57" t="str">
        <f t="shared" si="691"/>
        <v>635.822610936161-309.794780098128i</v>
      </c>
      <c r="I2355" s="57" t="str">
        <f t="shared" si="692"/>
        <v>-52.0255905154217-140.439281598517i</v>
      </c>
      <c r="K2355" s="57" t="str">
        <f t="shared" si="693"/>
        <v>0.00635513499262581-0.0039887521460899i</v>
      </c>
      <c r="L2355" s="57" t="str">
        <f t="shared" si="694"/>
        <v>0.00075-0.103502225777211i</v>
      </c>
      <c r="M2355" s="57" t="str">
        <f t="shared" si="695"/>
        <v>0.00075-0.0163081238094344i</v>
      </c>
      <c r="N2355" s="57">
        <f t="shared" si="696"/>
        <v>123.00919304819777</v>
      </c>
      <c r="O2355" s="57">
        <f t="shared" si="697"/>
        <v>13.533107883332532</v>
      </c>
      <c r="P2355" s="371">
        <f t="shared" si="698"/>
        <v>13.533107883332532</v>
      </c>
      <c r="Q2355" s="371">
        <f t="shared" si="699"/>
        <v>-56.990806951802227</v>
      </c>
      <c r="R2355" s="12">
        <f t="shared" si="700"/>
        <v>123.00919304819777</v>
      </c>
      <c r="S2355" s="57">
        <f t="shared" si="701"/>
        <v>6.4070660436197473</v>
      </c>
      <c r="T2355" s="12">
        <f t="shared" si="684"/>
        <v>13.533107883332532</v>
      </c>
    </row>
    <row r="2356" spans="1:20" x14ac:dyDescent="0.3">
      <c r="A2356" s="57">
        <f t="shared" si="685"/>
        <v>40409.759003664964</v>
      </c>
      <c r="B2356" s="12">
        <f t="shared" si="702"/>
        <v>6431.4128945855027</v>
      </c>
      <c r="C2356" s="57" t="str">
        <f t="shared" si="686"/>
        <v>2.58222369495774-3.97587726906993i</v>
      </c>
      <c r="D2356" s="57" t="str">
        <f t="shared" si="687"/>
        <v>3.46974884052891-1.71110912480782i</v>
      </c>
      <c r="E2356" s="57" t="str">
        <f t="shared" si="688"/>
        <v>163.465008161488+4.16498390959736i</v>
      </c>
      <c r="F2356" s="57" t="str">
        <f t="shared" si="689"/>
        <v>3.07901195335677-31.0058917920304i</v>
      </c>
      <c r="G2356" s="57" t="str">
        <f t="shared" si="690"/>
        <v>0.999815680612188-0.0135751763957456i</v>
      </c>
      <c r="H2356" s="57" t="str">
        <f t="shared" si="691"/>
        <v>634.990679321489-312.231585252422i</v>
      </c>
      <c r="I2356" s="57" t="str">
        <f t="shared" si="692"/>
        <v>-52.3080357023226-139.809586507626i</v>
      </c>
      <c r="K2356" s="57" t="str">
        <f t="shared" si="693"/>
        <v>0.00634100749794271-0.00399417760906034i</v>
      </c>
      <c r="L2356" s="57" t="str">
        <f t="shared" si="694"/>
        <v>0.00075-0.103110406233523i</v>
      </c>
      <c r="M2356" s="57" t="str">
        <f t="shared" si="695"/>
        <v>0.00075-0.0162463875367946i</v>
      </c>
      <c r="N2356" s="57">
        <f t="shared" si="696"/>
        <v>123.00262322317843</v>
      </c>
      <c r="O2356" s="57">
        <f t="shared" si="697"/>
        <v>13.517089614456882</v>
      </c>
      <c r="P2356" s="371">
        <f t="shared" si="698"/>
        <v>13.517089614456882</v>
      </c>
      <c r="Q2356" s="371">
        <f t="shared" si="699"/>
        <v>-56.997376776821575</v>
      </c>
      <c r="R2356" s="12">
        <f t="shared" si="700"/>
        <v>123.00262322317843</v>
      </c>
      <c r="S2356" s="57">
        <f t="shared" si="701"/>
        <v>6.4314128945855025</v>
      </c>
      <c r="T2356" s="12">
        <f t="shared" si="684"/>
        <v>13.517089614456882</v>
      </c>
    </row>
    <row r="2357" spans="1:20" x14ac:dyDescent="0.3">
      <c r="A2357" s="57">
        <f t="shared" si="685"/>
        <v>40563.316087878891</v>
      </c>
      <c r="B2357" s="12">
        <f t="shared" si="702"/>
        <v>6455.8522635849276</v>
      </c>
      <c r="C2357" s="57" t="str">
        <f t="shared" si="686"/>
        <v>2.57698667969315-3.96885516117769i</v>
      </c>
      <c r="D2357" s="57" t="str">
        <f t="shared" si="687"/>
        <v>3.4697405853234-1.70509670002846i</v>
      </c>
      <c r="E2357" s="57" t="str">
        <f t="shared" si="688"/>
        <v>163.474219826889+4.18213893037996i</v>
      </c>
      <c r="F2357" s="57" t="str">
        <f t="shared" si="689"/>
        <v>3.07900763200366-30.8888324974495i</v>
      </c>
      <c r="G2357" s="57" t="str">
        <f t="shared" si="690"/>
        <v>0.999814277383928-0.0136267429410667i</v>
      </c>
      <c r="H2357" s="57" t="str">
        <f t="shared" si="691"/>
        <v>634.131131664107-314.676362711303i</v>
      </c>
      <c r="I2357" s="57" t="str">
        <f t="shared" si="692"/>
        <v>-52.5897968988501-139.177520756293i</v>
      </c>
      <c r="K2357" s="57" t="str">
        <f t="shared" si="693"/>
        <v>0.00632684176126875-0.00399956026538684i</v>
      </c>
      <c r="L2357" s="57" t="str">
        <f t="shared" si="694"/>
        <v>0.00075-0.102720069967646i</v>
      </c>
      <c r="M2357" s="57" t="str">
        <f t="shared" si="695"/>
        <v>0.00075-0.0161848849738938i</v>
      </c>
      <c r="N2357" s="57">
        <f t="shared" si="696"/>
        <v>122.99575541171981</v>
      </c>
      <c r="O2357" s="57">
        <f t="shared" si="697"/>
        <v>13.501059117256286</v>
      </c>
      <c r="P2357" s="371">
        <f t="shared" si="698"/>
        <v>13.501059117256286</v>
      </c>
      <c r="Q2357" s="371">
        <f t="shared" si="699"/>
        <v>-57.004244588280194</v>
      </c>
      <c r="R2357" s="12">
        <f t="shared" si="700"/>
        <v>122.99575541171981</v>
      </c>
      <c r="S2357" s="57">
        <f t="shared" si="701"/>
        <v>6.4558522635849274</v>
      </c>
      <c r="T2357" s="12">
        <f t="shared" si="684"/>
        <v>13.501059117256286</v>
      </c>
    </row>
    <row r="2358" spans="1:20" x14ac:dyDescent="0.3">
      <c r="A2358" s="57">
        <f t="shared" si="685"/>
        <v>40717.456689012834</v>
      </c>
      <c r="B2358" s="12">
        <f t="shared" si="702"/>
        <v>6480.3845021865509</v>
      </c>
      <c r="C2358" s="57" t="str">
        <f t="shared" si="686"/>
        <v>2.57173591953067-3.96185300019391i</v>
      </c>
      <c r="D2358" s="57" t="str">
        <f t="shared" si="687"/>
        <v>3.46973226729885-1.69910880140722i</v>
      </c>
      <c r="E2358" s="57" t="str">
        <f t="shared" si="688"/>
        <v>163.483518125642+4.19936230587633i</v>
      </c>
      <c r="F2358" s="57" t="str">
        <f t="shared" si="689"/>
        <v>3.07900327775815-30.7722175481973i</v>
      </c>
      <c r="G2358" s="57" t="str">
        <f t="shared" si="690"/>
        <v>0.999812863474855-0.0136785052204602i</v>
      </c>
      <c r="H2358" s="57" t="str">
        <f t="shared" si="691"/>
        <v>633.243631844065-317.128758078647i</v>
      </c>
      <c r="I2358" s="57" t="str">
        <f t="shared" si="692"/>
        <v>-52.8708068514338-138.543057579911i</v>
      </c>
      <c r="K2358" s="57" t="str">
        <f t="shared" si="693"/>
        <v>0.0063126380363148-0.00400489978702518i</v>
      </c>
      <c r="L2358" s="57" t="str">
        <f t="shared" si="694"/>
        <v>0.00075-0.102331211364461i</v>
      </c>
      <c r="M2358" s="57" t="str">
        <f t="shared" si="695"/>
        <v>0.00075-0.016123615235997i</v>
      </c>
      <c r="N2358" s="57">
        <f t="shared" si="696"/>
        <v>122.98859058817358</v>
      </c>
      <c r="O2358" s="57">
        <f t="shared" si="697"/>
        <v>13.485016110338698</v>
      </c>
      <c r="P2358" s="371">
        <f t="shared" si="698"/>
        <v>13.485016110338698</v>
      </c>
      <c r="Q2358" s="371">
        <f t="shared" si="699"/>
        <v>-57.011409411826421</v>
      </c>
      <c r="R2358" s="12">
        <f t="shared" si="700"/>
        <v>122.98859058817358</v>
      </c>
      <c r="S2358" s="57">
        <f t="shared" si="701"/>
        <v>6.4803845021865509</v>
      </c>
      <c r="T2358" s="12">
        <f t="shared" si="684"/>
        <v>13.485016110338698</v>
      </c>
    </row>
    <row r="2359" spans="1:20" x14ac:dyDescent="0.3">
      <c r="A2359" s="57">
        <f t="shared" si="685"/>
        <v>40872.183024431084</v>
      </c>
      <c r="B2359" s="12">
        <f t="shared" si="702"/>
        <v>6505.0099632948595</v>
      </c>
      <c r="C2359" s="57" t="str">
        <f t="shared" si="686"/>
        <v>2.56647151060512-3.95487054162528i</v>
      </c>
      <c r="D2359" s="57" t="str">
        <f t="shared" si="687"/>
        <v>3.46972388597752-1.69314534278067i</v>
      </c>
      <c r="E2359" s="57" t="str">
        <f t="shared" si="688"/>
        <v>163.492903839675+4.21665419332848i</v>
      </c>
      <c r="F2359" s="57" t="str">
        <f t="shared" si="689"/>
        <v>3.07899889036996-30.6560452667185i</v>
      </c>
      <c r="G2359" s="57" t="str">
        <f t="shared" si="690"/>
        <v>0.999811438803701-0.0137304639752127i</v>
      </c>
      <c r="H2359" s="57" t="str">
        <f t="shared" si="691"/>
        <v>632.327847516022-319.58840644963i</v>
      </c>
      <c r="I2359" s="57" t="str">
        <f t="shared" si="692"/>
        <v>-53.1509972076451-137.906171404463i</v>
      </c>
      <c r="K2359" s="57" t="str">
        <f t="shared" si="693"/>
        <v>0.00629839658034584-0.00401019584748913i</v>
      </c>
      <c r="L2359" s="57" t="str">
        <f t="shared" si="694"/>
        <v>0.00075-0.101943824830107i</v>
      </c>
      <c r="M2359" s="57" t="str">
        <f t="shared" si="695"/>
        <v>0.00075-0.0160625774417185i</v>
      </c>
      <c r="N2359" s="57">
        <f t="shared" si="696"/>
        <v>122.98112974206555</v>
      </c>
      <c r="O2359" s="57">
        <f t="shared" si="697"/>
        <v>13.468960313871694</v>
      </c>
      <c r="P2359" s="371">
        <f t="shared" si="698"/>
        <v>13.468960313871694</v>
      </c>
      <c r="Q2359" s="371">
        <f t="shared" si="699"/>
        <v>-57.018870257934452</v>
      </c>
      <c r="R2359" s="12">
        <f t="shared" si="700"/>
        <v>122.98112974206555</v>
      </c>
      <c r="S2359" s="57">
        <f t="shared" si="701"/>
        <v>6.5050099632948593</v>
      </c>
      <c r="T2359" s="12">
        <f t="shared" si="684"/>
        <v>13.468960313871694</v>
      </c>
    </row>
    <row r="2360" spans="1:20" x14ac:dyDescent="0.3">
      <c r="A2360" s="57">
        <f t="shared" si="685"/>
        <v>41027.497319923925</v>
      </c>
      <c r="B2360" s="12">
        <f t="shared" si="702"/>
        <v>6529.7290011553805</v>
      </c>
      <c r="C2360" s="57" t="str">
        <f t="shared" si="686"/>
        <v>2.56119355031148-3.94790754213645i</v>
      </c>
      <c r="D2360" s="57" t="str">
        <f t="shared" si="687"/>
        <v>3.46971544087809-1.68720623833665i</v>
      </c>
      <c r="E2360" s="57" t="str">
        <f t="shared" si="688"/>
        <v>163.502377757074+4.23401474827157i</v>
      </c>
      <c r="F2360" s="57" t="str">
        <f t="shared" si="689"/>
        <v>3.07899446958689-30.5403139818254i</v>
      </c>
      <c r="G2360" s="57" t="str">
        <f t="shared" si="690"/>
        <v>0.99981000328858-0.0137826199493994i</v>
      </c>
      <c r="H2360" s="57" t="str">
        <f t="shared" si="691"/>
        <v>631.383450426163-322.054932374269i</v>
      </c>
      <c r="I2360" s="57" t="str">
        <f t="shared" si="692"/>
        <v>-53.4302985322125-137.266837889311i</v>
      </c>
      <c r="K2360" s="57" t="str">
        <f t="shared" si="693"/>
        <v>0.00628411765417209-0.0040154481218953i</v>
      </c>
      <c r="L2360" s="57" t="str">
        <f t="shared" si="694"/>
        <v>0.00075-0.101557904791898i</v>
      </c>
      <c r="M2360" s="57" t="str">
        <f t="shared" si="695"/>
        <v>0.00075-0.0160017707130091i</v>
      </c>
      <c r="N2360" s="57">
        <f t="shared" si="696"/>
        <v>122.97337387800013</v>
      </c>
      <c r="O2360" s="57">
        <f t="shared" si="697"/>
        <v>13.452891449605557</v>
      </c>
      <c r="P2360" s="371">
        <f t="shared" si="698"/>
        <v>13.452891449605557</v>
      </c>
      <c r="Q2360" s="371">
        <f t="shared" si="699"/>
        <v>-57.026626121999868</v>
      </c>
      <c r="R2360" s="12">
        <f t="shared" si="700"/>
        <v>122.97337387800013</v>
      </c>
      <c r="S2360" s="57">
        <f t="shared" si="701"/>
        <v>6.5297290011553804</v>
      </c>
      <c r="T2360" s="12">
        <f t="shared" si="684"/>
        <v>13.452891449605557</v>
      </c>
    </row>
    <row r="2361" spans="1:20" x14ac:dyDescent="0.3">
      <c r="A2361" s="57">
        <f t="shared" si="685"/>
        <v>41183.401809739633</v>
      </c>
      <c r="B2361" s="12">
        <f t="shared" si="702"/>
        <v>6554.5419713597712</v>
      </c>
      <c r="C2361" s="57" t="str">
        <f t="shared" si="686"/>
        <v>2.55590213730044-3.94096375956452i</v>
      </c>
      <c r="D2361" s="57" t="str">
        <f t="shared" si="687"/>
        <v>3.46970693151554-1.68129140261307i</v>
      </c>
      <c r="E2361" s="57" t="str">
        <f t="shared" si="688"/>
        <v>163.511940672124+4.25144412450045i</v>
      </c>
      <c r="F2361" s="57" t="str">
        <f t="shared" si="689"/>
        <v>3.07899001515491-30.4250220286742i</v>
      </c>
      <c r="G2361" s="57" t="str">
        <f t="shared" si="690"/>
        <v>0.999808556846985-0.0138349738898936i</v>
      </c>
      <c r="H2361" s="57" t="str">
        <f t="shared" si="691"/>
        <v>630.410116734992-324.527949830231i</v>
      </c>
      <c r="I2361" s="57" t="str">
        <f t="shared" si="692"/>
        <v>-53.708640324609-136.62503397013i</v>
      </c>
      <c r="K2361" s="57" t="str">
        <f t="shared" si="693"/>
        <v>0.00626980152213949-0.00402065628700784i</v>
      </c>
      <c r="L2361" s="57" t="str">
        <f t="shared" si="694"/>
        <v>0.00075-0.101173445698244i</v>
      </c>
      <c r="M2361" s="57" t="str">
        <f t="shared" si="695"/>
        <v>0.00075-0.0159411941751435i</v>
      </c>
      <c r="N2361" s="57">
        <f t="shared" si="696"/>
        <v>122.96532401556257</v>
      </c>
      <c r="O2361" s="57">
        <f t="shared" si="697"/>
        <v>13.436809240896466</v>
      </c>
      <c r="P2361" s="371">
        <f t="shared" si="698"/>
        <v>13.436809240896466</v>
      </c>
      <c r="Q2361" s="371">
        <f t="shared" si="699"/>
        <v>-57.034675984437435</v>
      </c>
      <c r="R2361" s="12">
        <f t="shared" si="700"/>
        <v>122.96532401556257</v>
      </c>
      <c r="S2361" s="57">
        <f t="shared" si="701"/>
        <v>6.5545419713597708</v>
      </c>
      <c r="T2361" s="12">
        <f t="shared" si="684"/>
        <v>13.436809240896466</v>
      </c>
    </row>
    <row r="2362" spans="1:20" x14ac:dyDescent="0.3">
      <c r="A2362" s="57">
        <f t="shared" si="685"/>
        <v>41339.898736616648</v>
      </c>
      <c r="B2362" s="12">
        <f t="shared" si="702"/>
        <v>6579.4492308509389</v>
      </c>
      <c r="C2362" s="57" t="str">
        <f t="shared" si="686"/>
        <v>2.55059737147377-3.93403895293335i</v>
      </c>
      <c r="D2362" s="57" t="str">
        <f t="shared" si="687"/>
        <v>3.46969835740116-1.67540075049662i</v>
      </c>
      <c r="E2362" s="57" t="str">
        <f t="shared" si="688"/>
        <v>163.521593385339+4.26894247403404i</v>
      </c>
      <c r="F2362" s="57" t="str">
        <f t="shared" si="689"/>
        <v>3.07898552681794-30.3101677487408i</v>
      </c>
      <c r="G2362" s="57" t="str">
        <f t="shared" si="690"/>
        <v>0.99980709939578-0.0138875265463778i</v>
      </c>
      <c r="H2362" s="57" t="str">
        <f t="shared" si="691"/>
        <v>629.407527345792-327.007062205214i</v>
      </c>
      <c r="I2362" s="57" t="str">
        <f t="shared" si="692"/>
        <v>-53.9859510382288-135.980737901942i</v>
      </c>
      <c r="K2362" s="57" t="str">
        <f t="shared" si="693"/>
        <v>0.00625544845211967-0.00402582002128331i</v>
      </c>
      <c r="L2362" s="57" t="str">
        <f t="shared" si="694"/>
        <v>0.00075-0.100790442018574i</v>
      </c>
      <c r="M2362" s="57" t="str">
        <f t="shared" si="695"/>
        <v>0.00075-0.015880846956708i</v>
      </c>
      <c r="N2362" s="57">
        <f t="shared" si="696"/>
        <v>122.9569811892213</v>
      </c>
      <c r="O2362" s="57">
        <f t="shared" si="697"/>
        <v>13.420713412729333</v>
      </c>
      <c r="P2362" s="371">
        <f t="shared" si="698"/>
        <v>13.420713412729333</v>
      </c>
      <c r="Q2362" s="371">
        <f t="shared" si="699"/>
        <v>-57.043018810778698</v>
      </c>
      <c r="R2362" s="12">
        <f t="shared" si="700"/>
        <v>122.9569811892213</v>
      </c>
      <c r="S2362" s="57">
        <f t="shared" si="701"/>
        <v>6.5794492308509387</v>
      </c>
      <c r="T2362" s="12">
        <f t="shared" si="684"/>
        <v>13.420713412729333</v>
      </c>
    </row>
    <row r="2363" spans="1:20" x14ac:dyDescent="0.3">
      <c r="A2363" s="57">
        <f t="shared" si="685"/>
        <v>41496.990351815795</v>
      </c>
      <c r="B2363" s="12">
        <f t="shared" si="702"/>
        <v>6604.451137928173</v>
      </c>
      <c r="C2363" s="57" t="str">
        <f t="shared" si="686"/>
        <v>2.54527935397938-3.92713288246827i</v>
      </c>
      <c r="D2363" s="57" t="str">
        <f t="shared" si="687"/>
        <v>3.46968971804256-1.6695341972216i</v>
      </c>
      <c r="E2363" s="57" t="str">
        <f t="shared" si="688"/>
        <v>163.531336703504+4.28650994708266i</v>
      </c>
      <c r="F2363" s="57" t="str">
        <f t="shared" si="689"/>
        <v>3.07898100431803-30.195749489797i</v>
      </c>
      <c r="G2363" s="57" t="str">
        <f t="shared" si="690"/>
        <v>0.999805630851199-0.0139402786713534i</v>
      </c>
      <c r="H2363" s="57" t="str">
        <f t="shared" si="691"/>
        <v>628.375368238522-329.491862289361i</v>
      </c>
      <c r="I2363" s="57" t="str">
        <f t="shared" si="692"/>
        <v>-54.2621581012019-135.333929302195i</v>
      </c>
      <c r="K2363" s="57" t="str">
        <f t="shared" si="693"/>
        <v>0.00624105871549899-0.00403093900491553i</v>
      </c>
      <c r="L2363" s="57" t="str">
        <f t="shared" si="694"/>
        <v>0.00075-0.100408888243249i</v>
      </c>
      <c r="M2363" s="57" t="str">
        <f t="shared" si="695"/>
        <v>0.00075-0.0158207281895876i</v>
      </c>
      <c r="N2363" s="57">
        <f t="shared" si="696"/>
        <v>122.94834644822548</v>
      </c>
      <c r="O2363" s="57">
        <f t="shared" si="697"/>
        <v>13.404603691741103</v>
      </c>
      <c r="P2363" s="371">
        <f t="shared" si="698"/>
        <v>13.404603691741103</v>
      </c>
      <c r="Q2363" s="371">
        <f t="shared" si="699"/>
        <v>-57.051653551774521</v>
      </c>
      <c r="R2363" s="12">
        <f t="shared" si="700"/>
        <v>122.94834644822548</v>
      </c>
      <c r="S2363" s="57">
        <f t="shared" si="701"/>
        <v>6.604451137928173</v>
      </c>
      <c r="T2363" s="12">
        <f t="shared" si="684"/>
        <v>13.404603691741103</v>
      </c>
    </row>
    <row r="2364" spans="1:20" x14ac:dyDescent="0.3">
      <c r="A2364" s="57">
        <f t="shared" si="685"/>
        <v>41654.678915152697</v>
      </c>
      <c r="B2364" s="12">
        <f t="shared" si="702"/>
        <v>6629.5480522523003</v>
      </c>
      <c r="C2364" s="57" t="str">
        <f t="shared" si="686"/>
        <v>2.53994818720614-3.92024530961035i</v>
      </c>
      <c r="D2364" s="57" t="str">
        <f t="shared" si="687"/>
        <v>3.46968101294363-1.6636916583687i</v>
      </c>
      <c r="E2364" s="57" t="str">
        <f t="shared" si="688"/>
        <v>163.541171439704+4.30414669201127i</v>
      </c>
      <c r="F2364" s="57" t="str">
        <f t="shared" si="689"/>
        <v>3.07897644739525-30.081765605887i</v>
      </c>
      <c r="G2364" s="57" t="str">
        <f t="shared" si="690"/>
        <v>0.999804151128836-0.0139932310201516i</v>
      </c>
      <c r="H2364" s="57" t="str">
        <f t="shared" si="691"/>
        <v>627.313330808826-331.981932277986i</v>
      </c>
      <c r="I2364" s="57" t="str">
        <f t="shared" si="692"/>
        <v>-54.5371879388594-134.684589193818i</v>
      </c>
      <c r="K2364" s="57" t="str">
        <f t="shared" si="693"/>
        <v>0.00622663258716718-0.00403601291988037i</v>
      </c>
      <c r="L2364" s="57" t="str">
        <f t="shared" si="694"/>
        <v>0.00075-0.100028778883492i</v>
      </c>
      <c r="M2364" s="57" t="str">
        <f t="shared" si="695"/>
        <v>0.00075-0.0157608370089536i</v>
      </c>
      <c r="N2364" s="57">
        <f t="shared" si="696"/>
        <v>122.93942085650374</v>
      </c>
      <c r="O2364" s="57">
        <f t="shared" si="697"/>
        <v>13.388479806243181</v>
      </c>
      <c r="P2364" s="371">
        <f t="shared" si="698"/>
        <v>13.388479806243181</v>
      </c>
      <c r="Q2364" s="371">
        <f t="shared" si="699"/>
        <v>-57.060579143496263</v>
      </c>
      <c r="R2364" s="12">
        <f t="shared" si="700"/>
        <v>122.93942085650374</v>
      </c>
      <c r="S2364" s="57">
        <f t="shared" si="701"/>
        <v>6.6295480522523</v>
      </c>
      <c r="T2364" s="12">
        <f t="shared" si="684"/>
        <v>13.388479806243181</v>
      </c>
    </row>
    <row r="2365" spans="1:20" x14ac:dyDescent="0.3">
      <c r="A2365" s="57">
        <f t="shared" si="685"/>
        <v>41812.966695030278</v>
      </c>
      <c r="B2365" s="12">
        <f t="shared" si="702"/>
        <v>6654.7403348508597</v>
      </c>
      <c r="C2365" s="57" t="str">
        <f t="shared" si="686"/>
        <v>2.53460397477849-3.91337599703074i</v>
      </c>
      <c r="D2365" s="57" t="str">
        <f t="shared" si="687"/>
        <v>3.46967224160439-1.6578730498637i</v>
      </c>
      <c r="E2365" s="57" t="str">
        <f t="shared" si="688"/>
        <v>163.551098413368+4.32185285530638i</v>
      </c>
      <c r="F2365" s="57" t="str">
        <f t="shared" si="689"/>
        <v>3.07897185578772-29.9682144573033i</v>
      </c>
      <c r="G2365" s="57" t="str">
        <f t="shared" si="690"/>
        <v>0.999802660143647-0.0140463843509435i</v>
      </c>
      <c r="H2365" s="57" t="str">
        <f t="shared" si="691"/>
        <v>626.221112211901-334.476843785053i</v>
      </c>
      <c r="I2365" s="57" t="str">
        <f t="shared" si="692"/>
        <v>-54.810965997889-134.032700048194i</v>
      </c>
      <c r="K2365" s="57" t="str">
        <f t="shared" si="693"/>
        <v>0.00621217034550515-0.00404104144998046i</v>
      </c>
      <c r="L2365" s="57" t="str">
        <f t="shared" si="694"/>
        <v>0.00075-0.0996501084713007i</v>
      </c>
      <c r="M2365" s="57" t="str">
        <f t="shared" si="695"/>
        <v>0.00075-0.0157011725532512i</v>
      </c>
      <c r="N2365" s="57">
        <f t="shared" si="696"/>
        <v>122.93020549256121</v>
      </c>
      <c r="O2365" s="57">
        <f t="shared" si="697"/>
        <v>13.372341486243933</v>
      </c>
      <c r="P2365" s="371">
        <f t="shared" si="698"/>
        <v>13.372341486243933</v>
      </c>
      <c r="Q2365" s="371">
        <f t="shared" si="699"/>
        <v>-57.069794507438793</v>
      </c>
      <c r="R2365" s="12">
        <f t="shared" si="700"/>
        <v>122.93020549256121</v>
      </c>
      <c r="S2365" s="57">
        <f t="shared" si="701"/>
        <v>6.6547403348508594</v>
      </c>
      <c r="T2365" s="12">
        <f t="shared" si="684"/>
        <v>13.372341486243933</v>
      </c>
    </row>
    <row r="2366" spans="1:20" x14ac:dyDescent="0.3">
      <c r="A2366" s="57">
        <f t="shared" si="685"/>
        <v>41971.855968471398</v>
      </c>
      <c r="B2366" s="12">
        <f t="shared" si="702"/>
        <v>6680.0283481232927</v>
      </c>
      <c r="C2366" s="57" t="str">
        <f t="shared" si="686"/>
        <v>2.52924682155088-3.90652470864543i</v>
      </c>
      <c r="D2366" s="57" t="str">
        <f t="shared" si="687"/>
        <v>3.46966340352118-1.65207828797636i</v>
      </c>
      <c r="E2366" s="57" t="str">
        <f t="shared" si="688"/>
        <v>163.561118450299+4.3396285815375i</v>
      </c>
      <c r="F2366" s="57" t="str">
        <f t="shared" si="689"/>
        <v>3.07896722923151-29.8550944105634i</v>
      </c>
      <c r="G2366" s="57" t="str">
        <f t="shared" si="690"/>
        <v>0.999801157809938-0.0140997394247505i</v>
      </c>
      <c r="H2366" s="57" t="str">
        <f t="shared" si="691"/>
        <v>625.0984157109-336.976157867689i</v>
      </c>
      <c r="I2366" s="57" t="str">
        <f t="shared" si="692"/>
        <v>-55.0834167721947-133.378245827997i</v>
      </c>
      <c r="K2366" s="57" t="str">
        <f t="shared" si="693"/>
        <v>0.00619767227237243-0.00404602428089011i</v>
      </c>
      <c r="L2366" s="57" t="str">
        <f t="shared" si="694"/>
        <v>0.00075-0.0992728715593758i</v>
      </c>
      <c r="M2366" s="57" t="str">
        <f t="shared" si="695"/>
        <v>0.00075-0.0156417339641873i</v>
      </c>
      <c r="N2366" s="57">
        <f t="shared" si="696"/>
        <v>122.92070144937284</v>
      </c>
      <c r="O2366" s="57">
        <f t="shared" si="697"/>
        <v>13.35618846347176</v>
      </c>
      <c r="P2366" s="371">
        <f t="shared" si="698"/>
        <v>13.35618846347176</v>
      </c>
      <c r="Q2366" s="371">
        <f t="shared" si="699"/>
        <v>-57.079298550627158</v>
      </c>
      <c r="R2366" s="12">
        <f t="shared" si="700"/>
        <v>122.92070144937284</v>
      </c>
      <c r="S2366" s="57">
        <f t="shared" si="701"/>
        <v>6.6800283481232929</v>
      </c>
      <c r="T2366" s="12">
        <f t="shared" si="684"/>
        <v>13.35618846347176</v>
      </c>
    </row>
    <row r="2367" spans="1:20" x14ac:dyDescent="0.3">
      <c r="A2367" s="57">
        <f t="shared" si="685"/>
        <v>42131.349021151589</v>
      </c>
      <c r="B2367" s="12">
        <f t="shared" si="702"/>
        <v>6705.4124558461617</v>
      </c>
      <c r="C2367" s="57" t="str">
        <f t="shared" si="686"/>
        <v>2.52387683360172-3.89969120962914i</v>
      </c>
      <c r="D2367" s="57" t="str">
        <f t="shared" si="687"/>
        <v>3.46965449818647-1.64630728931915i</v>
      </c>
      <c r="E2367" s="57" t="str">
        <f t="shared" si="688"/>
        <v>163.57123238271+4.3574740133243i</v>
      </c>
      <c r="F2367" s="57" t="str">
        <f t="shared" si="689"/>
        <v>3.07896256746071-29.7424038383863i</v>
      </c>
      <c r="G2367" s="57" t="str">
        <f t="shared" si="690"/>
        <v>0.999799644041365-0.0141532970054548i</v>
      </c>
      <c r="H2367" s="57" t="str">
        <f t="shared" si="691"/>
        <v>623.944951029533-339.47942506219i</v>
      </c>
      <c r="I2367" s="57" t="str">
        <f t="shared" si="692"/>
        <v>-55.3544638305023-132.721212029814i</v>
      </c>
      <c r="K2367" s="57" t="str">
        <f t="shared" si="693"/>
        <v>0.00618313865309344-0.00405096110019979i</v>
      </c>
      <c r="L2367" s="57" t="str">
        <f t="shared" si="694"/>
        <v>0.00075-0.0988970627210353i</v>
      </c>
      <c r="M2367" s="57" t="str">
        <f t="shared" si="695"/>
        <v>0.00075-0.0155825203867178i</v>
      </c>
      <c r="N2367" s="57">
        <f t="shared" si="696"/>
        <v>122.91090983427833</v>
      </c>
      <c r="O2367" s="57">
        <f t="shared" si="697"/>
        <v>13.340020471396484</v>
      </c>
      <c r="P2367" s="371">
        <f t="shared" si="698"/>
        <v>13.340020471396484</v>
      </c>
      <c r="Q2367" s="371">
        <f t="shared" si="699"/>
        <v>-57.089090165721672</v>
      </c>
      <c r="R2367" s="12">
        <f t="shared" si="700"/>
        <v>122.91090983427833</v>
      </c>
      <c r="S2367" s="57">
        <f t="shared" si="701"/>
        <v>6.7054124558461616</v>
      </c>
      <c r="T2367" s="12">
        <f t="shared" si="684"/>
        <v>13.340020471396484</v>
      </c>
    </row>
    <row r="2368" spans="1:20" x14ac:dyDescent="0.3">
      <c r="A2368" s="57">
        <f t="shared" si="685"/>
        <v>42291.448147431962</v>
      </c>
      <c r="B2368" s="12">
        <f t="shared" si="702"/>
        <v>6730.893023178377</v>
      </c>
      <c r="C2368" s="57" t="str">
        <f t="shared" si="686"/>
        <v>2.51849411822741-3.89287526642996i</v>
      </c>
      <c r="D2368" s="57" t="str">
        <f t="shared" si="687"/>
        <v>3.46964552508884-1.64055997084606i</v>
      </c>
      <c r="E2368" s="57" t="str">
        <f t="shared" si="688"/>
        <v>163.581441049265+4.37538929130028i</v>
      </c>
      <c r="F2368" s="57" t="str">
        <f t="shared" si="689"/>
        <v>3.07895787020744-29.6301411196688i</v>
      </c>
      <c r="G2368" s="57" t="str">
        <f t="shared" si="690"/>
        <v>0.999798118750929-0.0142070578598104i</v>
      </c>
      <c r="H2368" s="57" t="str">
        <f t="shared" si="691"/>
        <v>622.760434708498-341.986185431748i</v>
      </c>
      <c r="I2368" s="57" t="str">
        <f t="shared" si="692"/>
        <v>-55.6240298457068-132.061585726487i</v>
      </c>
      <c r="K2368" s="57" t="str">
        <f t="shared" si="693"/>
        <v>0.00616856977644362-0.00405585159746087i</v>
      </c>
      <c r="L2368" s="57" t="str">
        <f t="shared" si="694"/>
        <v>0.00075-0.0985226765501447i</v>
      </c>
      <c r="M2368" s="57" t="str">
        <f t="shared" si="695"/>
        <v>0.00075-0.0155235309690354i</v>
      </c>
      <c r="N2368" s="57">
        <f t="shared" si="696"/>
        <v>122.90083176887362</v>
      </c>
      <c r="O2368" s="57">
        <f t="shared" si="697"/>
        <v>13.323837245252077</v>
      </c>
      <c r="P2368" s="371">
        <f t="shared" si="698"/>
        <v>13.323837245252077</v>
      </c>
      <c r="Q2368" s="371">
        <f t="shared" si="699"/>
        <v>-57.099168231126392</v>
      </c>
      <c r="R2368" s="12">
        <f t="shared" si="700"/>
        <v>122.90083176887362</v>
      </c>
      <c r="S2368" s="57">
        <f t="shared" si="701"/>
        <v>6.7308930231783766</v>
      </c>
      <c r="T2368" s="12">
        <f t="shared" si="684"/>
        <v>13.323837245252077</v>
      </c>
    </row>
    <row r="2369" spans="1:20" x14ac:dyDescent="0.3">
      <c r="A2369" s="57">
        <f t="shared" si="685"/>
        <v>42452.155650392211</v>
      </c>
      <c r="B2369" s="12">
        <f t="shared" si="702"/>
        <v>6756.4704166664551</v>
      </c>
      <c r="C2369" s="57" t="str">
        <f t="shared" si="686"/>
        <v>2.51309878393597-3.88607664678375i</v>
      </c>
      <c r="D2369" s="57" t="str">
        <f t="shared" si="687"/>
        <v>3.46963648371306-1.63483624985141i</v>
      </c>
      <c r="E2369" s="57" t="str">
        <f t="shared" si="688"/>
        <v>163.591745295113+4.39337455407394i</v>
      </c>
      <c r="F2369" s="57" t="str">
        <f t="shared" si="689"/>
        <v>3.07895313720171-29.5183046394627i</v>
      </c>
      <c r="G2369" s="57" t="str">
        <f t="shared" si="690"/>
        <v>0.999796581850968-0.0142610227574531i</v>
      </c>
      <c r="H2369" s="57" t="str">
        <f t="shared" si="691"/>
        <v>621.544590465397-344.495968626304i</v>
      </c>
      <c r="I2369" s="57" t="str">
        <f t="shared" si="692"/>
        <v>-55.8920366259996-131.39935560912i</v>
      </c>
      <c r="K2369" s="57" t="str">
        <f t="shared" si="693"/>
        <v>0.00615396593463467-0.00406069546423028i</v>
      </c>
      <c r="L2369" s="57" t="str">
        <f t="shared" si="694"/>
        <v>0.00075-0.0981497076610333i</v>
      </c>
      <c r="M2369" s="57" t="str">
        <f t="shared" si="695"/>
        <v>0.00075-0.0154647648625577i</v>
      </c>
      <c r="N2369" s="57">
        <f t="shared" si="696"/>
        <v>122.8904683889008</v>
      </c>
      <c r="O2369" s="57">
        <f t="shared" si="697"/>
        <v>13.307638522058799</v>
      </c>
      <c r="P2369" s="371">
        <f t="shared" si="698"/>
        <v>13.307638522058799</v>
      </c>
      <c r="Q2369" s="371">
        <f t="shared" si="699"/>
        <v>-57.1095316110992</v>
      </c>
      <c r="R2369" s="12">
        <f t="shared" si="700"/>
        <v>122.8904683889008</v>
      </c>
      <c r="S2369" s="57">
        <f t="shared" si="701"/>
        <v>6.7564704166664553</v>
      </c>
      <c r="T2369" s="12">
        <f t="shared" si="684"/>
        <v>13.307638522058799</v>
      </c>
    </row>
    <row r="2370" spans="1:20" x14ac:dyDescent="0.3">
      <c r="A2370" s="57">
        <f t="shared" si="685"/>
        <v>42613.473841863699</v>
      </c>
      <c r="B2370" s="12">
        <f t="shared" si="702"/>
        <v>6782.1450042497881</v>
      </c>
      <c r="C2370" s="57" t="str">
        <f t="shared" si="686"/>
        <v>2.5076909404402-3.87929511972813i</v>
      </c>
      <c r="D2370" s="57" t="str">
        <f t="shared" si="687"/>
        <v>3.46962737353991-1.62913604396864i</v>
      </c>
      <c r="E2370" s="57" t="str">
        <f t="shared" si="688"/>
        <v>163.60214597192+4.41142993819431i</v>
      </c>
      <c r="F2370" s="57" t="str">
        <f t="shared" si="689"/>
        <v>3.0789483681715-29.4068927889508i</v>
      </c>
      <c r="G2370" s="57" t="str">
        <f t="shared" si="690"/>
        <v>0.999795033253153-0.0143151924709109i</v>
      </c>
      <c r="H2370" s="57" t="str">
        <f t="shared" si="691"/>
        <v>620.297149557694-347.008293954856i</v>
      </c>
      <c r="I2370" s="57" t="str">
        <f t="shared" si="692"/>
        <v>-56.1584051477831-130.734512028649i</v>
      </c>
      <c r="K2370" s="57" t="str">
        <f t="shared" si="693"/>
        <v>0.00613932742329906-0.00406549239411494i</v>
      </c>
      <c r="L2370" s="57" t="str">
        <f t="shared" si="694"/>
        <v>0.00075-0.0977781506884169i</v>
      </c>
      <c r="M2370" s="57" t="str">
        <f t="shared" si="695"/>
        <v>0.00075-0.0154062212219144i</v>
      </c>
      <c r="N2370" s="57">
        <f t="shared" si="696"/>
        <v>122.87982084413662</v>
      </c>
      <c r="O2370" s="57">
        <f t="shared" si="697"/>
        <v>13.291424040644312</v>
      </c>
      <c r="P2370" s="371">
        <f t="shared" si="698"/>
        <v>13.291424040644312</v>
      </c>
      <c r="Q2370" s="371">
        <f t="shared" si="699"/>
        <v>-57.120179155863376</v>
      </c>
      <c r="R2370" s="12">
        <f t="shared" si="700"/>
        <v>122.87982084413662</v>
      </c>
      <c r="S2370" s="57">
        <f t="shared" si="701"/>
        <v>6.7821450042497879</v>
      </c>
      <c r="T2370" s="12">
        <f t="shared" si="684"/>
        <v>13.291424040644312</v>
      </c>
    </row>
    <row r="2371" spans="1:20" x14ac:dyDescent="0.3">
      <c r="A2371" s="57">
        <f t="shared" si="685"/>
        <v>42775.405042462786</v>
      </c>
      <c r="B2371" s="12">
        <f t="shared" si="702"/>
        <v>6807.9171552659373</v>
      </c>
      <c r="C2371" s="57" t="str">
        <f t="shared" si="686"/>
        <v>2.5022706986512-3.87253045561694i</v>
      </c>
      <c r="D2371" s="57" t="str">
        <f t="shared" si="687"/>
        <v>3.46961819404629-1.62345927116915i</v>
      </c>
      <c r="E2371" s="57" t="str">
        <f t="shared" si="688"/>
        <v>163.612643937915+4.42955557811439i</v>
      </c>
      <c r="F2371" s="57" t="str">
        <f t="shared" si="689"/>
        <v>3.07894356284275-29.2959039654246i</v>
      </c>
      <c r="G2371" s="57" t="str">
        <f t="shared" si="690"/>
        <v>0.999793472868486-0.0143695677756154i</v>
      </c>
      <c r="H2371" s="57" t="str">
        <f t="shared" si="691"/>
        <v>619.017851148315-349.522670470518i</v>
      </c>
      <c r="I2371" s="57" t="str">
        <f t="shared" si="692"/>
        <v>-56.4230555903902-130.067047036929i</v>
      </c>
      <c r="K2371" s="57" t="str">
        <f t="shared" si="693"/>
        <v>0.006124654541474-0.00407024208281604i</v>
      </c>
      <c r="L2371" s="57" t="str">
        <f t="shared" si="694"/>
        <v>0.00075-0.0974080002873249i</v>
      </c>
      <c r="M2371" s="57" t="str">
        <f t="shared" si="695"/>
        <v>0.00075-0.0153478992049357i</v>
      </c>
      <c r="N2371" s="57">
        <f t="shared" si="696"/>
        <v>122.86889029828234</v>
      </c>
      <c r="O2371" s="57">
        <f t="shared" si="697"/>
        <v>13.275193541666102</v>
      </c>
      <c r="P2371" s="371">
        <f t="shared" si="698"/>
        <v>13.275193541666102</v>
      </c>
      <c r="Q2371" s="371">
        <f t="shared" si="699"/>
        <v>-57.131109701717662</v>
      </c>
      <c r="R2371" s="12">
        <f t="shared" si="700"/>
        <v>122.86889029828234</v>
      </c>
      <c r="S2371" s="57">
        <f t="shared" si="701"/>
        <v>6.8079171552659377</v>
      </c>
      <c r="T2371" s="12">
        <f t="shared" si="684"/>
        <v>13.275193541666102</v>
      </c>
    </row>
    <row r="2372" spans="1:20" x14ac:dyDescent="0.3">
      <c r="A2372" s="57">
        <f t="shared" si="685"/>
        <v>42937.95158162414</v>
      </c>
      <c r="B2372" s="12">
        <f t="shared" si="702"/>
        <v>6833.7872404559475</v>
      </c>
      <c r="C2372" s="57" t="str">
        <f t="shared" si="686"/>
        <v>2.49683817067095-3.86578242613451i</v>
      </c>
      <c r="D2372" s="57" t="str">
        <f t="shared" si="687"/>
        <v>3.4696089447051-1.61780584976109i</v>
      </c>
      <c r="E2372" s="57" t="str">
        <f t="shared" si="688"/>
        <v>163.62324005792+4.44775160615146i</v>
      </c>
      <c r="F2372" s="57" t="str">
        <f t="shared" si="689"/>
        <v>3.07893872093926-29.1853365722608i</v>
      </c>
      <c r="G2372" s="57" t="str">
        <f t="shared" si="690"/>
        <v>0.99979190060729-0.0144241494499118i</v>
      </c>
      <c r="H2372" s="57" t="str">
        <f t="shared" si="691"/>
        <v>617.706442673485-352.038597068599i</v>
      </c>
      <c r="I2372" s="57" t="str">
        <f t="shared" si="692"/>
        <v>-56.6859073726053-129.396954427251i</v>
      </c>
      <c r="K2372" s="57" t="str">
        <f t="shared" si="693"/>
        <v>0.00610994759158473-0.00407494422817367i</v>
      </c>
      <c r="L2372" s="57" t="str">
        <f t="shared" si="694"/>
        <v>0.00075-0.0970392511330197i</v>
      </c>
      <c r="M2372" s="57" t="str">
        <f t="shared" si="695"/>
        <v>0.00075-0.0152897979726397i</v>
      </c>
      <c r="N2372" s="57">
        <f t="shared" si="696"/>
        <v>122.85767792884593</v>
      </c>
      <c r="O2372" s="57">
        <f t="shared" si="697"/>
        <v>13.258946767632732</v>
      </c>
      <c r="P2372" s="371">
        <f t="shared" si="698"/>
        <v>13.258946767632732</v>
      </c>
      <c r="Q2372" s="371">
        <f t="shared" si="699"/>
        <v>-57.142322071154076</v>
      </c>
      <c r="R2372" s="12">
        <f t="shared" si="700"/>
        <v>122.85767792884593</v>
      </c>
      <c r="S2372" s="57">
        <f t="shared" si="701"/>
        <v>6.8337872404559477</v>
      </c>
      <c r="T2372" s="12">
        <f t="shared" si="684"/>
        <v>13.258946767632732</v>
      </c>
    </row>
    <row r="2373" spans="1:20" x14ac:dyDescent="0.3">
      <c r="A2373" s="57">
        <f t="shared" si="685"/>
        <v>43101.115797634317</v>
      </c>
      <c r="B2373" s="12">
        <f t="shared" si="702"/>
        <v>6859.7556319696805</v>
      </c>
      <c r="C2373" s="57" t="str">
        <f t="shared" si="686"/>
        <v>2.4913934697851-3.85905080430955i</v>
      </c>
      <c r="D2373" s="57" t="str">
        <f t="shared" si="687"/>
        <v>3.46959962498522-1.61217569838819i</v>
      </c>
      <c r="E2373" s="57" t="str">
        <f t="shared" si="688"/>
        <v>163.633935203388+4.46601815245195i</v>
      </c>
      <c r="F2373" s="57" t="str">
        <f t="shared" si="689"/>
        <v>3.07893384218281-29.0751890188982i</v>
      </c>
      <c r="G2373" s="57" t="str">
        <f t="shared" si="690"/>
        <v>0.999790316379206-0.0144789382750701i</v>
      </c>
      <c r="H2373" s="57" t="str">
        <f t="shared" si="691"/>
        <v>616.362680212241-354.555562598082i</v>
      </c>
      <c r="I2373" s="57" t="str">
        <f t="shared" si="692"/>
        <v>-56.9468791910142-128.724229774201i</v>
      </c>
      <c r="K2373" s="57" t="str">
        <f t="shared" si="693"/>
        <v>0.00609520687942707-0.00407959853021074i</v>
      </c>
      <c r="L2373" s="57" t="str">
        <f t="shared" si="694"/>
        <v>0.00075-0.0966718979209206i</v>
      </c>
      <c r="M2373" s="57" t="str">
        <f t="shared" si="695"/>
        <v>0.00075-0.0152319166892206i</v>
      </c>
      <c r="N2373" s="57">
        <f t="shared" si="696"/>
        <v>122.84618492702977</v>
      </c>
      <c r="O2373" s="57">
        <f t="shared" si="697"/>
        <v>13.242683462924937</v>
      </c>
      <c r="P2373" s="371">
        <f t="shared" si="698"/>
        <v>13.242683462924937</v>
      </c>
      <c r="Q2373" s="371">
        <f t="shared" si="699"/>
        <v>-57.153815072970232</v>
      </c>
      <c r="R2373" s="12">
        <f t="shared" si="700"/>
        <v>122.84618492702977</v>
      </c>
      <c r="S2373" s="57">
        <f t="shared" si="701"/>
        <v>6.8597556319696809</v>
      </c>
      <c r="T2373" s="12">
        <f t="shared" si="684"/>
        <v>13.242683462924937</v>
      </c>
    </row>
    <row r="2374" spans="1:20" x14ac:dyDescent="0.3">
      <c r="A2374" s="57">
        <f t="shared" si="685"/>
        <v>43264.900037665328</v>
      </c>
      <c r="B2374" s="12">
        <f t="shared" si="702"/>
        <v>6885.8227033711655</v>
      </c>
      <c r="C2374" s="57" t="str">
        <f t="shared" si="686"/>
        <v>2.48593671045545-3.85233536452938i</v>
      </c>
      <c r="D2374" s="57" t="str">
        <f t="shared" si="687"/>
        <v>3.46959023435155-1.60656873602858i</v>
      </c>
      <c r="E2374" s="57" t="str">
        <f t="shared" si="688"/>
        <v>163.64473025244+4.48435534495187i</v>
      </c>
      <c r="F2374" s="57" t="str">
        <f t="shared" si="689"/>
        <v>3.07892892629298-28.9654597208151i</v>
      </c>
      <c r="G2374" s="57" t="str">
        <f t="shared" si="690"/>
        <v>0.999788720093191-0.0145339350352955i</v>
      </c>
      <c r="H2374" s="57" t="str">
        <f t="shared" si="691"/>
        <v>614.986328857239-357.073045986683i</v>
      </c>
      <c r="I2374" s="57" t="str">
        <f t="shared" si="692"/>
        <v>-57.2058890601698-128.048870472799i</v>
      </c>
      <c r="K2374" s="57" t="str">
        <f t="shared" si="693"/>
        <v>0.0060804327141494-0.00408420469117707i</v>
      </c>
      <c r="L2374" s="57" t="str">
        <f t="shared" si="694"/>
        <v>0.00075-0.0963059353665272i</v>
      </c>
      <c r="M2374" s="57" t="str">
        <f t="shared" si="695"/>
        <v>0.00075-0.0151742545220369i</v>
      </c>
      <c r="N2374" s="57">
        <f t="shared" si="696"/>
        <v>122.83441249761358</v>
      </c>
      <c r="O2374" s="57">
        <f t="shared" si="697"/>
        <v>13.226403373817053</v>
      </c>
      <c r="P2374" s="371">
        <f t="shared" si="698"/>
        <v>13.226403373817053</v>
      </c>
      <c r="Q2374" s="371">
        <f t="shared" si="699"/>
        <v>-57.165587502386416</v>
      </c>
      <c r="R2374" s="12">
        <f t="shared" si="700"/>
        <v>122.83441249761358</v>
      </c>
      <c r="S2374" s="57">
        <f t="shared" si="701"/>
        <v>6.8858227033711659</v>
      </c>
      <c r="T2374" s="12">
        <f t="shared" si="684"/>
        <v>13.226403373817053</v>
      </c>
    </row>
    <row r="2375" spans="1:20" x14ac:dyDescent="0.3">
      <c r="A2375" s="57">
        <f t="shared" si="685"/>
        <v>43429.306657808454</v>
      </c>
      <c r="B2375" s="12">
        <f t="shared" si="702"/>
        <v>6911.9888296439758</v>
      </c>
      <c r="C2375" s="57" t="str">
        <f t="shared" si="686"/>
        <v>2.48046800831191-3.84563588255402i</v>
      </c>
      <c r="D2375" s="57" t="str">
        <f t="shared" si="687"/>
        <v>3.46958077226484-1.60098488199362i</v>
      </c>
      <c r="E2375" s="57" t="str">
        <f t="shared" si="688"/>
        <v>163.655626089902+4.50276330933926i</v>
      </c>
      <c r="F2375" s="57" t="str">
        <f t="shared" si="689"/>
        <v>3.07892397298732-28.8561470995064i</v>
      </c>
      <c r="G2375" s="57" t="str">
        <f t="shared" si="690"/>
        <v>0.999787111657507-0.0145891405177386i</v>
      </c>
      <c r="H2375" s="57" t="str">
        <f t="shared" si="691"/>
        <v>613.57716308631-359.590516379783i</v>
      </c>
      <c r="I2375" s="57" t="str">
        <f t="shared" si="692"/>
        <v>-57.4628543545754-127.370875776828i</v>
      </c>
      <c r="K2375" s="57" t="str">
        <f t="shared" si="693"/>
        <v>0.00606562540823394-0.00408876241559359i</v>
      </c>
      <c r="L2375" s="57" t="str">
        <f t="shared" si="694"/>
        <v>0.00075-0.0959413582053474i</v>
      </c>
      <c r="M2375" s="57" t="str">
        <f t="shared" si="695"/>
        <v>0.00075-0.0151168106415988i</v>
      </c>
      <c r="N2375" s="57">
        <f t="shared" si="696"/>
        <v>122.82236185883359</v>
      </c>
      <c r="O2375" s="57">
        <f t="shared" si="697"/>
        <v>13.210106248497871</v>
      </c>
      <c r="P2375" s="371">
        <f t="shared" si="698"/>
        <v>13.210106248497871</v>
      </c>
      <c r="Q2375" s="371">
        <f t="shared" si="699"/>
        <v>-57.177638141166412</v>
      </c>
      <c r="R2375" s="12">
        <f t="shared" si="700"/>
        <v>122.82236185883359</v>
      </c>
      <c r="S2375" s="57">
        <f t="shared" si="701"/>
        <v>6.9119888296439758</v>
      </c>
      <c r="T2375" s="12">
        <f t="shared" si="684"/>
        <v>13.210106248497871</v>
      </c>
    </row>
    <row r="2376" spans="1:20" x14ac:dyDescent="0.3">
      <c r="A2376" s="57">
        <f t="shared" si="685"/>
        <v>43594.338023108125</v>
      </c>
      <c r="B2376" s="12">
        <f t="shared" si="702"/>
        <v>6938.2543871966227</v>
      </c>
      <c r="C2376" s="57" t="str">
        <f t="shared" si="686"/>
        <v>2.47498748014481-3.83895213553031i</v>
      </c>
      <c r="D2376" s="57" t="str">
        <f t="shared" si="687"/>
        <v>3.4695712381819-1.59542405592677i</v>
      </c>
      <c r="E2376" s="57" t="str">
        <f t="shared" si="688"/>
        <v>163.666623607348+4.52124216901579i</v>
      </c>
      <c r="F2376" s="57" t="str">
        <f t="shared" si="689"/>
        <v>3.07891898198108-28.747249582461i</v>
      </c>
      <c r="G2376" s="57" t="str">
        <f t="shared" si="690"/>
        <v>0.999785490979721-0.014644555512508i</v>
      </c>
      <c r="H2376" s="57" t="str">
        <f t="shared" si="691"/>
        <v>612.134967134212-362.107433293504i</v>
      </c>
      <c r="I2376" s="57" t="str">
        <f t="shared" si="692"/>
        <v>-57.717691852494-126.690246836266i</v>
      </c>
      <c r="K2376" s="57" t="str">
        <f t="shared" si="693"/>
        <v>0.00605078527747731-0.00409327141029585i</v>
      </c>
      <c r="L2376" s="57" t="str">
        <f t="shared" si="694"/>
        <v>0.00075-0.0955781611928149i</v>
      </c>
      <c r="M2376" s="57" t="str">
        <f t="shared" si="695"/>
        <v>0.00075-0.0150595842215569i</v>
      </c>
      <c r="N2376" s="57">
        <f t="shared" si="696"/>
        <v>122.81003424226581</v>
      </c>
      <c r="O2376" s="57">
        <f t="shared" si="697"/>
        <v>13.193791837092093</v>
      </c>
      <c r="P2376" s="371">
        <f t="shared" si="698"/>
        <v>13.193791837092093</v>
      </c>
      <c r="Q2376" s="371">
        <f t="shared" si="699"/>
        <v>-57.189965757734186</v>
      </c>
      <c r="R2376" s="12">
        <f t="shared" si="700"/>
        <v>122.81003424226581</v>
      </c>
      <c r="S2376" s="57">
        <f t="shared" si="701"/>
        <v>6.9382543871966229</v>
      </c>
      <c r="T2376" s="12">
        <f t="shared" si="684"/>
        <v>13.193791837092093</v>
      </c>
    </row>
    <row r="2377" spans="1:20" x14ac:dyDescent="0.3">
      <c r="A2377" s="57">
        <f t="shared" si="685"/>
        <v>43759.996507595934</v>
      </c>
      <c r="B2377" s="12">
        <f t="shared" si="702"/>
        <v>6964.6197538679698</v>
      </c>
      <c r="C2377" s="57" t="str">
        <f t="shared" si="686"/>
        <v>2.46949524389606-3.83228390200541i</v>
      </c>
      <c r="D2377" s="57" t="str">
        <f t="shared" si="687"/>
        <v>3.46956163155521-1.58988617780238i</v>
      </c>
      <c r="E2377" s="57" t="str">
        <f t="shared" si="688"/>
        <v>163.677723703125+4.53979204505696i</v>
      </c>
      <c r="F2377" s="57" t="str">
        <f t="shared" si="689"/>
        <v>3.07891395298751-28.6387656031389i</v>
      </c>
      <c r="G2377" s="57" t="str">
        <f t="shared" si="690"/>
        <v>0.999783857966696-0.014700180812679i</v>
      </c>
      <c r="H2377" s="57" t="str">
        <f t="shared" si="691"/>
        <v>610.659535364084-364.623246782082i</v>
      </c>
      <c r="I2377" s="57" t="str">
        <f t="shared" si="692"/>
        <v>-57.9703177815575-126.006986733748i</v>
      </c>
      <c r="K2377" s="57" t="str">
        <f t="shared" si="693"/>
        <v>0.00603591264097053-0.00409773138447791i</v>
      </c>
      <c r="L2377" s="57" t="str">
        <f t="shared" si="694"/>
        <v>0.00075-0.0952163391042186i</v>
      </c>
      <c r="M2377" s="57" t="str">
        <f t="shared" si="695"/>
        <v>0.00075-0.0150025744386899i</v>
      </c>
      <c r="N2377" s="57">
        <f t="shared" si="696"/>
        <v>122.79743089270232</v>
      </c>
      <c r="O2377" s="57">
        <f t="shared" si="697"/>
        <v>13.17745989167976</v>
      </c>
      <c r="P2377" s="371">
        <f t="shared" si="698"/>
        <v>13.17745989167976</v>
      </c>
      <c r="Q2377" s="371">
        <f t="shared" si="699"/>
        <v>-57.202569107297677</v>
      </c>
      <c r="R2377" s="12">
        <f t="shared" si="700"/>
        <v>122.79743089270232</v>
      </c>
      <c r="S2377" s="57">
        <f t="shared" si="701"/>
        <v>6.9646197538679697</v>
      </c>
      <c r="T2377" s="12">
        <f t="shared" si="684"/>
        <v>13.17745989167976</v>
      </c>
    </row>
    <row r="2378" spans="1:20" x14ac:dyDescent="0.3">
      <c r="A2378" s="57">
        <f t="shared" si="685"/>
        <v>43926.284494324798</v>
      </c>
      <c r="B2378" s="12">
        <f t="shared" si="702"/>
        <v>6991.0853089326683</v>
      </c>
      <c r="C2378" s="57" t="str">
        <f t="shared" si="686"/>
        <v>2.46399141865109-3.825630961941i</v>
      </c>
      <c r="D2378" s="57" t="str">
        <f t="shared" si="687"/>
        <v>3.46955195183325-1.58437116792456i</v>
      </c>
      <c r="E2378" s="57" t="str">
        <f t="shared" si="688"/>
        <v>163.688927282402+4.55841305617504i</v>
      </c>
      <c r="F2378" s="57" t="str">
        <f t="shared" si="689"/>
        <v>3.07890888571759-28.5306936009488i</v>
      </c>
      <c r="G2378" s="57" t="str">
        <f t="shared" si="690"/>
        <v>0.999782212524587-0.0147560172143061i</v>
      </c>
      <c r="H2378" s="57" t="str">
        <f t="shared" si="691"/>
        <v>609.150672637993-367.137397619817i</v>
      </c>
      <c r="I2378" s="57" t="str">
        <f t="shared" si="692"/>
        <v>-58.2206478661849-125.321100519957i</v>
      </c>
      <c r="K2378" s="57" t="str">
        <f t="shared" si="693"/>
        <v>0.0060210078210782-0.00410214204973555i</v>
      </c>
      <c r="L2378" s="57" t="str">
        <f t="shared" si="694"/>
        <v>0.00075-0.0948558867346264i</v>
      </c>
      <c r="M2378" s="57" t="str">
        <f t="shared" si="695"/>
        <v>0.00075-0.0149457804728929i</v>
      </c>
      <c r="N2378" s="57">
        <f t="shared" si="696"/>
        <v>122.78455306803153</v>
      </c>
      <c r="O2378" s="57">
        <f t="shared" si="697"/>
        <v>13.161110166317814</v>
      </c>
      <c r="P2378" s="371">
        <f t="shared" si="698"/>
        <v>13.161110166317814</v>
      </c>
      <c r="Q2378" s="371">
        <f t="shared" si="699"/>
        <v>-57.215446931968465</v>
      </c>
      <c r="R2378" s="12">
        <f t="shared" si="700"/>
        <v>122.78455306803153</v>
      </c>
      <c r="S2378" s="57">
        <f t="shared" si="701"/>
        <v>6.9910853089326688</v>
      </c>
      <c r="T2378" s="12">
        <f t="shared" si="684"/>
        <v>13.161110166317814</v>
      </c>
    </row>
    <row r="2379" spans="1:20" x14ac:dyDescent="0.3">
      <c r="A2379" s="57">
        <f t="shared" si="685"/>
        <v>44093.204375403235</v>
      </c>
      <c r="B2379" s="12">
        <f t="shared" si="702"/>
        <v>7017.6514331066128</v>
      </c>
      <c r="C2379" s="57" t="str">
        <f t="shared" si="686"/>
        <v>2.45847612462984-3.81899309672696i</v>
      </c>
      <c r="D2379" s="57" t="str">
        <f t="shared" si="687"/>
        <v>3.46954219846026-1.57887894692602i</v>
      </c>
      <c r="E2379" s="57" t="str">
        <f t="shared" si="688"/>
        <v>163.700235257203+4.57710531867662i</v>
      </c>
      <c r="F2379" s="57" t="str">
        <f t="shared" si="689"/>
        <v>3.07890377988013-28.4230320212259i</v>
      </c>
      <c r="G2379" s="57" t="str">
        <f t="shared" si="690"/>
        <v>0.999780554558835-0.0148120655164328i</v>
      </c>
      <c r="H2379" s="57" t="str">
        <f t="shared" si="691"/>
        <v>607.608194686034-369.649317497679i</v>
      </c>
      <c r="I2379" s="57" t="str">
        <f t="shared" si="692"/>
        <v>-58.4685973767734-124.632595247884i</v>
      </c>
      <c r="K2379" s="57" t="str">
        <f t="shared" si="693"/>
        <v>0.00600607114341726-0.00410650312010976i</v>
      </c>
      <c r="L2379" s="57" t="str">
        <f t="shared" si="694"/>
        <v>0.00075-0.0944967988988111i</v>
      </c>
      <c r="M2379" s="57" t="str">
        <f t="shared" si="695"/>
        <v>0.00075-0.0148892015071657i</v>
      </c>
      <c r="N2379" s="57">
        <f t="shared" si="696"/>
        <v>122.77140203911276</v>
      </c>
      <c r="O2379" s="57">
        <f t="shared" si="697"/>
        <v>13.144742417060014</v>
      </c>
      <c r="P2379" s="371">
        <f t="shared" si="698"/>
        <v>13.144742417060014</v>
      </c>
      <c r="Q2379" s="371">
        <f t="shared" si="699"/>
        <v>-57.228597960887235</v>
      </c>
      <c r="R2379" s="12">
        <f t="shared" si="700"/>
        <v>122.77140203911276</v>
      </c>
      <c r="S2379" s="57">
        <f t="shared" si="701"/>
        <v>7.0176514331066127</v>
      </c>
      <c r="T2379" s="12">
        <f t="shared" si="684"/>
        <v>13.144742417060014</v>
      </c>
    </row>
    <row r="2380" spans="1:20" x14ac:dyDescent="0.3">
      <c r="A2380" s="57">
        <f t="shared" si="685"/>
        <v>44260.758552029773</v>
      </c>
      <c r="B2380" s="12">
        <f t="shared" si="702"/>
        <v>7044.3185085524183</v>
      </c>
      <c r="C2380" s="57" t="str">
        <f t="shared" si="686"/>
        <v>2.45294948317768-3.81237008919514i</v>
      </c>
      <c r="D2380" s="57" t="str">
        <f t="shared" si="687"/>
        <v>3.46953237087626-1.57340943576693i</v>
      </c>
      <c r="E2380" s="57" t="str">
        <f t="shared" si="688"/>
        <v>163.711648546444+4.59586894642516i</v>
      </c>
      <c r="F2380" s="57" t="str">
        <f t="shared" si="689"/>
        <v>3.07889863518172-28.3157793152092i</v>
      </c>
      <c r="G2380" s="57" t="str">
        <f t="shared" si="690"/>
        <v>0.999778883974165-0.0148683265211034i</v>
      </c>
      <c r="H2380" s="57" t="str">
        <f t="shared" si="691"/>
        <v>606.031928473367-372.158429234817i</v>
      </c>
      <c r="I2380" s="57" t="str">
        <f t="shared" si="692"/>
        <v>-58.7140811806584-123.94148000584i</v>
      </c>
      <c r="K2380" s="57" t="str">
        <f t="shared" si="693"/>
        <v>0.00599110293683485-0.00411081431212997i</v>
      </c>
      <c r="L2380" s="57" t="str">
        <f t="shared" si="694"/>
        <v>0.00075-0.0941390704311732i</v>
      </c>
      <c r="M2380" s="57" t="str">
        <f t="shared" si="695"/>
        <v>0.00075-0.0148328367276008i</v>
      </c>
      <c r="N2380" s="57">
        <f t="shared" si="696"/>
        <v>122.75797908965001</v>
      </c>
      <c r="O2380" s="57">
        <f t="shared" si="697"/>
        <v>13.128356401977118</v>
      </c>
      <c r="P2380" s="371">
        <f t="shared" si="698"/>
        <v>13.128356401977118</v>
      </c>
      <c r="Q2380" s="371">
        <f t="shared" si="699"/>
        <v>-57.242020910349986</v>
      </c>
      <c r="R2380" s="12">
        <f t="shared" si="700"/>
        <v>122.75797908965001</v>
      </c>
      <c r="S2380" s="57">
        <f t="shared" si="701"/>
        <v>7.0443185085524185</v>
      </c>
      <c r="T2380" s="12">
        <f t="shared" si="684"/>
        <v>13.128356401977118</v>
      </c>
    </row>
    <row r="2381" spans="1:20" x14ac:dyDescent="0.3">
      <c r="A2381" s="57">
        <f t="shared" si="685"/>
        <v>44428.949434527487</v>
      </c>
      <c r="B2381" s="12">
        <f t="shared" si="702"/>
        <v>7071.0869188849174</v>
      </c>
      <c r="C2381" s="57" t="str">
        <f t="shared" si="686"/>
        <v>2.44741161675622-3.80576172363281i</v>
      </c>
      <c r="D2381" s="57" t="str">
        <f t="shared" si="687"/>
        <v>3.46952246851703-1.5679625557338i</v>
      </c>
      <c r="E2381" s="57" t="str">
        <f t="shared" si="688"/>
        <v>163.723168075972+4.61470405080011i</v>
      </c>
      <c r="F2381" s="57" t="str">
        <f t="shared" si="689"/>
        <v>3.07889345132665-28.2089339400193i</v>
      </c>
      <c r="G2381" s="57" t="str">
        <f t="shared" si="690"/>
        <v>0.999777200674575-0.0149248010333735i</v>
      </c>
      <c r="H2381" s="57" t="str">
        <f t="shared" si="691"/>
        <v>604.421712564531-374.664147005062i</v>
      </c>
      <c r="I2381" s="57" t="str">
        <f t="shared" si="692"/>
        <v>-58.9570137948161-123.247765949153i</v>
      </c>
      <c r="K2381" s="57" t="str">
        <f t="shared" si="693"/>
        <v>0.00597610353338558-0.00411507534485664i</v>
      </c>
      <c r="L2381" s="57" t="str">
        <f t="shared" si="694"/>
        <v>0.00075-0.0937826961856673i</v>
      </c>
      <c r="M2381" s="57" t="str">
        <f t="shared" si="695"/>
        <v>0.00075-0.0147766853233719i</v>
      </c>
      <c r="N2381" s="57">
        <f t="shared" si="696"/>
        <v>122.74428551606745</v>
      </c>
      <c r="O2381" s="57">
        <f t="shared" si="697"/>
        <v>13.111951881176648</v>
      </c>
      <c r="P2381" s="371">
        <f t="shared" si="698"/>
        <v>13.111951881176648</v>
      </c>
      <c r="Q2381" s="371">
        <f t="shared" si="699"/>
        <v>-57.25571448393255</v>
      </c>
      <c r="R2381" s="12">
        <f t="shared" si="700"/>
        <v>122.74428551606745</v>
      </c>
      <c r="S2381" s="57">
        <f t="shared" si="701"/>
        <v>7.0710869188849177</v>
      </c>
      <c r="T2381" s="12">
        <f t="shared" si="684"/>
        <v>13.111951881176648</v>
      </c>
    </row>
    <row r="2382" spans="1:20" x14ac:dyDescent="0.3">
      <c r="A2382" s="57">
        <f t="shared" si="685"/>
        <v>44597.779442378684</v>
      </c>
      <c r="B2382" s="12">
        <f t="shared" si="702"/>
        <v>7097.9570491766799</v>
      </c>
      <c r="C2382" s="57" t="str">
        <f t="shared" si="686"/>
        <v>2.44186264893383-3.79916778579624i</v>
      </c>
      <c r="D2382" s="57" t="str">
        <f t="shared" si="687"/>
        <v>3.46951249081404-1.56253822843829i</v>
      </c>
      <c r="E2382" s="57" t="str">
        <f t="shared" si="688"/>
        <v>163.734794778601+4.63361074065556i</v>
      </c>
      <c r="F2382" s="57" t="str">
        <f t="shared" si="689"/>
        <v>3.07888822801713-28.1024943586364i</v>
      </c>
      <c r="G2382" s="57" t="str">
        <f t="shared" si="690"/>
        <v>0.999775504563334-0.0149814898613212i</v>
      </c>
      <c r="H2382" s="57" t="str">
        <f t="shared" si="691"/>
        <v>602.777397484482-377.165876578507i</v>
      </c>
      <c r="I2382" s="57" t="str">
        <f t="shared" si="692"/>
        <v>-59.1973094402727-122.551466330457i</v>
      </c>
      <c r="K2382" s="57" t="str">
        <f t="shared" si="693"/>
        <v>0.00596107326830831-0.00411928593992407i</v>
      </c>
      <c r="L2382" s="57" t="str">
        <f t="shared" si="694"/>
        <v>0.00075-0.0934276710357314i</v>
      </c>
      <c r="M2382" s="57" t="str">
        <f t="shared" si="695"/>
        <v>0.00075-0.0147207464867224i</v>
      </c>
      <c r="N2382" s="57">
        <f t="shared" si="696"/>
        <v>122.73032262738161</v>
      </c>
      <c r="O2382" s="57">
        <f t="shared" si="697"/>
        <v>13.095528616822726</v>
      </c>
      <c r="P2382" s="371">
        <f t="shared" si="698"/>
        <v>13.095528616822726</v>
      </c>
      <c r="Q2382" s="371">
        <f t="shared" si="699"/>
        <v>-57.269677372618396</v>
      </c>
      <c r="R2382" s="12">
        <f t="shared" si="700"/>
        <v>122.73032262738161</v>
      </c>
      <c r="S2382" s="57">
        <f t="shared" si="701"/>
        <v>7.0979570491766797</v>
      </c>
      <c r="T2382" s="12">
        <f t="shared" si="684"/>
        <v>13.095528616822726</v>
      </c>
    </row>
    <row r="2383" spans="1:20" x14ac:dyDescent="0.3">
      <c r="A2383" s="57">
        <f t="shared" si="685"/>
        <v>44767.251004259728</v>
      </c>
      <c r="B2383" s="12">
        <f t="shared" si="702"/>
        <v>7124.9292859635516</v>
      </c>
      <c r="C2383" s="57" t="str">
        <f t="shared" si="686"/>
        <v>2.43630270437583-3.79258806292441i</v>
      </c>
      <c r="D2383" s="57" t="str">
        <f t="shared" si="687"/>
        <v>3.46950243719449-1.55713637581613i</v>
      </c>
      <c r="E2383" s="57" t="str">
        <f t="shared" si="688"/>
        <v>163.746529594157+4.6525891222815i</v>
      </c>
      <c r="F2383" s="57" t="str">
        <f t="shared" si="689"/>
        <v>3.07888296495292-27.9964590398778i</v>
      </c>
      <c r="G2383" s="57" t="str">
        <f t="shared" si="690"/>
        <v>0.999773795542977-0.0150383938160581i</v>
      </c>
      <c r="H2383" s="57" t="str">
        <f t="shared" si="691"/>
        <v>601.098846075682-379.663015578275i</v>
      </c>
      <c r="I2383" s="57" t="str">
        <f t="shared" si="692"/>
        <v>-59.4348820981959-121.852596528485i</v>
      </c>
      <c r="K2383" s="57" t="str">
        <f t="shared" si="693"/>
        <v>0.00594601248000194-0.00412344582158313i</v>
      </c>
      <c r="L2383" s="57" t="str">
        <f t="shared" si="694"/>
        <v>0.00075-0.0930739898742098i</v>
      </c>
      <c r="M2383" s="57" t="str">
        <f t="shared" si="695"/>
        <v>0.00075-0.0146650194129532i</v>
      </c>
      <c r="N2383" s="57">
        <f t="shared" si="696"/>
        <v>122.71609174506958</v>
      </c>
      <c r="O2383" s="57">
        <f t="shared" si="697"/>
        <v>13.07908637315604</v>
      </c>
      <c r="P2383" s="371">
        <f t="shared" si="698"/>
        <v>13.07908637315604</v>
      </c>
      <c r="Q2383" s="371">
        <f t="shared" si="699"/>
        <v>-57.283908254930417</v>
      </c>
      <c r="R2383" s="12">
        <f t="shared" si="700"/>
        <v>122.71609174506958</v>
      </c>
      <c r="S2383" s="57">
        <f t="shared" si="701"/>
        <v>7.1249292859635514</v>
      </c>
      <c r="T2383" s="12">
        <f t="shared" si="684"/>
        <v>13.07908637315604</v>
      </c>
    </row>
    <row r="2384" spans="1:20" x14ac:dyDescent="0.3">
      <c r="A2384" s="57">
        <f t="shared" si="685"/>
        <v>44937.366558075912</v>
      </c>
      <c r="B2384" s="12">
        <f t="shared" si="702"/>
        <v>7152.0040172502131</v>
      </c>
      <c r="C2384" s="57" t="str">
        <f t="shared" si="686"/>
        <v>2.43073190883446-3.78602234375195i</v>
      </c>
      <c r="D2384" s="57" t="str">
        <f t="shared" si="687"/>
        <v>3.46949230708119-1.55175692012597i</v>
      </c>
      <c r="E2384" s="57" t="str">
        <f t="shared" si="688"/>
        <v>163.758373469505+4.67163929935998i</v>
      </c>
      <c r="F2384" s="57" t="str">
        <f t="shared" si="689"/>
        <v>3.07887766183165-27.8908264583763i</v>
      </c>
      <c r="G2384" s="57" t="str">
        <f t="shared" si="690"/>
        <v>0.999772073515296-0.0150955137117404i</v>
      </c>
      <c r="H2384" s="57" t="str">
        <f t="shared" si="691"/>
        <v>599.385933850513-382.154953752516i</v>
      </c>
      <c r="I2384" s="57" t="str">
        <f t="shared" si="692"/>
        <v>-59.6696455676315-121.151174075281i</v>
      </c>
      <c r="K2384" s="57" t="str">
        <f t="shared" si="693"/>
        <v>0.00593092151000084-0.00412755471674313i</v>
      </c>
      <c r="L2384" s="57" t="str">
        <f t="shared" si="694"/>
        <v>0.00075-0.0927216476132793i</v>
      </c>
      <c r="M2384" s="57" t="str">
        <f t="shared" si="695"/>
        <v>0.00075-0.0146095033004116i</v>
      </c>
      <c r="N2384" s="57">
        <f t="shared" si="696"/>
        <v>122.70159420294101</v>
      </c>
      <c r="O2384" s="57">
        <f t="shared" si="697"/>
        <v>13.062624916512471</v>
      </c>
      <c r="P2384" s="371">
        <f t="shared" si="698"/>
        <v>13.062624916512471</v>
      </c>
      <c r="Q2384" s="371">
        <f t="shared" si="699"/>
        <v>-57.29840579705899</v>
      </c>
      <c r="R2384" s="12">
        <f t="shared" si="700"/>
        <v>122.70159420294101</v>
      </c>
      <c r="S2384" s="57">
        <f t="shared" si="701"/>
        <v>7.1520040172502135</v>
      </c>
      <c r="T2384" s="12">
        <f t="shared" si="684"/>
        <v>13.062624916512471</v>
      </c>
    </row>
    <row r="2385" spans="1:20" x14ac:dyDescent="0.3">
      <c r="A2385" s="57">
        <f t="shared" si="685"/>
        <v>45108.128550996604</v>
      </c>
      <c r="B2385" s="12">
        <f t="shared" si="702"/>
        <v>7179.1816325157642</v>
      </c>
      <c r="C2385" s="57" t="str">
        <f t="shared" si="686"/>
        <v>2.42515038913876-3.77947041852272i</v>
      </c>
      <c r="D2385" s="57" t="str">
        <f t="shared" si="687"/>
        <v>3.46948209989256-1.54639978394827i</v>
      </c>
      <c r="E2385" s="57" t="str">
        <f t="shared" si="688"/>
        <v>163.770327358599+4.69076137292638i</v>
      </c>
      <c r="F2385" s="57" t="str">
        <f t="shared" si="689"/>
        <v>3.07887231834854-27.7855950945578i</v>
      </c>
      <c r="G2385" s="57" t="str">
        <f t="shared" si="690"/>
        <v>0.999770338381339-0.0151528503655801i</v>
      </c>
      <c r="H2385" s="57" t="str">
        <f t="shared" si="691"/>
        <v>597.638549338449-384.64107326163i</v>
      </c>
      <c r="I2385" s="57" t="str">
        <f t="shared" si="692"/>
        <v>-59.9015135248369-120.447218681734i</v>
      </c>
      <c r="K2385" s="57" t="str">
        <f t="shared" si="693"/>
        <v>0.00591580070294952-0.00413161235501405i</v>
      </c>
      <c r="L2385" s="57" t="str">
        <f t="shared" si="694"/>
        <v>0.00075-0.0923706391843783i</v>
      </c>
      <c r="M2385" s="57" t="str">
        <f t="shared" si="695"/>
        <v>0.00075-0.0145541973504798i</v>
      </c>
      <c r="N2385" s="57">
        <f t="shared" si="696"/>
        <v>122.68683134700501</v>
      </c>
      <c r="O2385" s="57">
        <f t="shared" si="697"/>
        <v>13.046144015342936</v>
      </c>
      <c r="P2385" s="371">
        <f t="shared" si="698"/>
        <v>13.046144015342936</v>
      </c>
      <c r="Q2385" s="371">
        <f t="shared" si="699"/>
        <v>-57.313168652994982</v>
      </c>
      <c r="R2385" s="12">
        <f t="shared" si="700"/>
        <v>122.68683134700501</v>
      </c>
      <c r="S2385" s="57">
        <f t="shared" si="701"/>
        <v>7.179181632515764</v>
      </c>
      <c r="T2385" s="12">
        <f t="shared" si="684"/>
        <v>13.046144015342936</v>
      </c>
    </row>
    <row r="2386" spans="1:20" x14ac:dyDescent="0.3">
      <c r="A2386" s="57">
        <f t="shared" si="685"/>
        <v>45279.539439490392</v>
      </c>
      <c r="B2386" s="12">
        <f t="shared" si="702"/>
        <v>7206.4625227193246</v>
      </c>
      <c r="C2386" s="57" t="str">
        <f t="shared" si="686"/>
        <v>2.41955827318409-3.77293207900272i</v>
      </c>
      <c r="D2386" s="57" t="str">
        <f t="shared" si="687"/>
        <v>3.46947181504268-1.54106489018414i</v>
      </c>
      <c r="E2386" s="57" t="str">
        <f t="shared" si="688"/>
        <v>163.78239222251+4.7099554413256i</v>
      </c>
      <c r="F2386" s="57" t="str">
        <f t="shared" si="689"/>
        <v>3.07886693419658-27.68076343462i</v>
      </c>
      <c r="G2386" s="57" t="str">
        <f t="shared" si="690"/>
        <v>0.999768590041401-0.0152104045978562i</v>
      </c>
      <c r="H2386" s="57" t="str">
        <f t="shared" si="691"/>
        <v>595.856594427221-387.120748980736i</v>
      </c>
      <c r="I2386" s="57" t="str">
        <f t="shared" si="692"/>
        <v>-60.1303995841749-119.740752261366i</v>
      </c>
      <c r="K2386" s="57" t="str">
        <f t="shared" si="693"/>
        <v>0.0059006504065766-0.00413561846874816i</v>
      </c>
      <c r="L2386" s="57" t="str">
        <f t="shared" si="694"/>
        <v>0.00075-0.0920209595381335i</v>
      </c>
      <c r="M2386" s="57" t="str">
        <f t="shared" si="695"/>
        <v>0.00075-0.014499100767563i</v>
      </c>
      <c r="N2386" s="57">
        <f t="shared" si="696"/>
        <v>122.67180453533857</v>
      </c>
      <c r="O2386" s="57">
        <f t="shared" si="697"/>
        <v>13.029643440231968</v>
      </c>
      <c r="P2386" s="371">
        <f t="shared" si="698"/>
        <v>13.029643440231968</v>
      </c>
      <c r="Q2386" s="371">
        <f t="shared" si="699"/>
        <v>-57.328195464661427</v>
      </c>
      <c r="R2386" s="12">
        <f t="shared" si="700"/>
        <v>122.67180453533857</v>
      </c>
      <c r="S2386" s="57">
        <f t="shared" si="701"/>
        <v>7.2064625227193249</v>
      </c>
      <c r="T2386" s="12">
        <f t="shared" si="684"/>
        <v>13.029643440231968</v>
      </c>
    </row>
    <row r="2387" spans="1:20" x14ac:dyDescent="0.3">
      <c r="A2387" s="57">
        <f t="shared" si="685"/>
        <v>45451.601689360461</v>
      </c>
      <c r="B2387" s="12">
        <f t="shared" si="702"/>
        <v>7233.847080305658</v>
      </c>
      <c r="C2387" s="57" t="str">
        <f t="shared" si="686"/>
        <v>2.41395568992136-3.76640711849331i</v>
      </c>
      <c r="D2387" s="57" t="str">
        <f t="shared" si="687"/>
        <v>3.46946145194106-1.53575216205428i</v>
      </c>
      <c r="E2387" s="57" t="str">
        <f t="shared" si="688"/>
        <v>163.794569029474+4.7292216001715i</v>
      </c>
      <c r="F2387" s="57" t="str">
        <f t="shared" si="689"/>
        <v>3.07886150906632-27.5763299705101i</v>
      </c>
      <c r="G2387" s="57" t="str">
        <f t="shared" si="690"/>
        <v>0.999766828395017-0.0152681772319257i</v>
      </c>
      <c r="H2387" s="57" t="str">
        <f t="shared" si="691"/>
        <v>594.039984697334-389.593348817318i</v>
      </c>
      <c r="I2387" s="57" t="str">
        <f t="shared" si="692"/>
        <v>-60.3562173605074-119.031798952269i</v>
      </c>
      <c r="K2387" s="57" t="str">
        <f t="shared" si="693"/>
        <v>0.00588547097166821-0.00413957279308154i</v>
      </c>
      <c r="L2387" s="57" t="str">
        <f t="shared" si="694"/>
        <v>0.00075-0.0916726036442853i</v>
      </c>
      <c r="M2387" s="57" t="str">
        <f t="shared" si="695"/>
        <v>0.00075-0.0144442127590785i</v>
      </c>
      <c r="N2387" s="57">
        <f t="shared" si="696"/>
        <v>122.65651513795001</v>
      </c>
      <c r="O2387" s="57">
        <f t="shared" si="697"/>
        <v>13.013122963916693</v>
      </c>
      <c r="P2387" s="371">
        <f t="shared" si="698"/>
        <v>13.013122963916693</v>
      </c>
      <c r="Q2387" s="371">
        <f t="shared" si="699"/>
        <v>-57.343484862049991</v>
      </c>
      <c r="R2387" s="12">
        <f t="shared" si="700"/>
        <v>122.65651513795001</v>
      </c>
      <c r="S2387" s="57">
        <f t="shared" si="701"/>
        <v>7.233847080305658</v>
      </c>
      <c r="T2387" s="12">
        <f t="shared" si="684"/>
        <v>13.013122963916693</v>
      </c>
    </row>
    <row r="2388" spans="1:20" x14ac:dyDescent="0.3">
      <c r="A2388" s="57">
        <f t="shared" si="685"/>
        <v>45624.317775780029</v>
      </c>
      <c r="B2388" s="12">
        <f t="shared" si="702"/>
        <v>7261.3356992108193</v>
      </c>
      <c r="C2388" s="57" t="str">
        <f t="shared" si="686"/>
        <v>2.40834276934628-3.75989533184416i</v>
      </c>
      <c r="D2388" s="57" t="str">
        <f t="shared" si="687"/>
        <v>3.46945100999288-1.53046152309787i</v>
      </c>
      <c r="E2388" s="57" t="str">
        <f t="shared" si="688"/>
        <v>163.806858754924+4.74855994230254i</v>
      </c>
      <c r="F2388" s="57" t="str">
        <f t="shared" si="689"/>
        <v>3.07885604264612-27.4722931999034i</v>
      </c>
      <c r="G2388" s="57" t="str">
        <f t="shared" si="690"/>
        <v>0.999765053340962-0.0153261690942353i</v>
      </c>
      <c r="H2388" s="57" t="str">
        <f t="shared" si="691"/>
        <v>592.188649749186-392.058234043988i</v>
      </c>
      <c r="I2388" s="57" t="str">
        <f t="shared" si="692"/>
        <v>-60.5788805330416-118.32038513712i</v>
      </c>
      <c r="K2388" s="57" t="str">
        <f t="shared" si="693"/>
        <v>0.00587026275204075-0.00414347506597523i</v>
      </c>
      <c r="L2388" s="57" t="str">
        <f t="shared" si="694"/>
        <v>0.00075-0.0913255664916171i</v>
      </c>
      <c r="M2388" s="57" t="str">
        <f t="shared" si="695"/>
        <v>0.00075-0.0143895325354439i</v>
      </c>
      <c r="N2388" s="57">
        <f t="shared" si="696"/>
        <v>122.64096453664527</v>
      </c>
      <c r="O2388" s="57">
        <f t="shared" si="697"/>
        <v>12.996582361305638</v>
      </c>
      <c r="P2388" s="371">
        <f t="shared" si="698"/>
        <v>12.996582361305638</v>
      </c>
      <c r="Q2388" s="371">
        <f t="shared" si="699"/>
        <v>-57.359035463354729</v>
      </c>
      <c r="R2388" s="12">
        <f t="shared" si="700"/>
        <v>122.64096453664527</v>
      </c>
      <c r="S2388" s="57">
        <f t="shared" si="701"/>
        <v>7.2613356992108189</v>
      </c>
      <c r="T2388" s="12">
        <f t="shared" si="684"/>
        <v>12.996582361305638</v>
      </c>
    </row>
    <row r="2389" spans="1:20" x14ac:dyDescent="0.3">
      <c r="A2389" s="57">
        <f t="shared" si="685"/>
        <v>45797.690183327992</v>
      </c>
      <c r="B2389" s="12">
        <f t="shared" si="702"/>
        <v>7288.9287748678207</v>
      </c>
      <c r="C2389" s="57" t="str">
        <f t="shared" si="686"/>
        <v>2.40271964248795-3.75339651546584i</v>
      </c>
      <c r="D2389" s="57" t="str">
        <f t="shared" si="687"/>
        <v>3.46944048859868-1.52519289717141i</v>
      </c>
      <c r="E2389" s="57" t="str">
        <f t="shared" si="688"/>
        <v>163.819262381533+4.76797055774102i</v>
      </c>
      <c r="F2389" s="57" t="str">
        <f t="shared" si="689"/>
        <v>3.07885053462181-27.3686516261817i</v>
      </c>
      <c r="G2389" s="57" t="str">
        <f t="shared" si="690"/>
        <v>0.99976326477724-0.015384381014332i</v>
      </c>
      <c r="H2389" s="57" t="str">
        <f t="shared" si="691"/>
        <v>590.302533522148-394.514759646258i</v>
      </c>
      <c r="I2389" s="57" t="str">
        <f t="shared" si="692"/>
        <v>-60.7983029105663-117.606539461184i</v>
      </c>
      <c r="K2389" s="57" t="str">
        <f t="shared" si="693"/>
        <v>0.00585502610451278-0.00414732502825615i</v>
      </c>
      <c r="L2389" s="57" t="str">
        <f t="shared" si="694"/>
        <v>0.00075-0.0909798430878833i</v>
      </c>
      <c r="M2389" s="57" t="str">
        <f t="shared" si="695"/>
        <v>0.00075-0.0143350593100656i</v>
      </c>
      <c r="N2389" s="57">
        <f t="shared" si="696"/>
        <v>122.62515412488976</v>
      </c>
      <c r="O2389" s="57">
        <f t="shared" si="697"/>
        <v>12.980021409496494</v>
      </c>
      <c r="P2389" s="371">
        <f t="shared" si="698"/>
        <v>12.980021409496494</v>
      </c>
      <c r="Q2389" s="371">
        <f t="shared" si="699"/>
        <v>-57.374845875110239</v>
      </c>
      <c r="R2389" s="12">
        <f t="shared" si="700"/>
        <v>122.62515412488976</v>
      </c>
      <c r="S2389" s="57">
        <f t="shared" si="701"/>
        <v>7.2889287748678209</v>
      </c>
      <c r="T2389" s="12">
        <f t="shared" si="684"/>
        <v>12.980021409496494</v>
      </c>
    </row>
    <row r="2390" spans="1:20" x14ac:dyDescent="0.3">
      <c r="A2390" s="57">
        <f t="shared" si="685"/>
        <v>45971.721406024641</v>
      </c>
      <c r="B2390" s="12">
        <f t="shared" si="702"/>
        <v>7316.6267042123191</v>
      </c>
      <c r="C2390" s="57" t="str">
        <f t="shared" si="686"/>
        <v>2.39708644139773-3.74691046734273i</v>
      </c>
      <c r="D2390" s="57" t="str">
        <f t="shared" si="687"/>
        <v>3.46942988715448-1.51994620844766i</v>
      </c>
      <c r="E2390" s="57" t="str">
        <f t="shared" si="688"/>
        <v>163.831780899251+4.78745353364883i</v>
      </c>
      <c r="F2390" s="57" t="str">
        <f t="shared" si="689"/>
        <v>3.0788449846769-27.2654037584115i</v>
      </c>
      <c r="G2390" s="57" t="str">
        <f t="shared" si="690"/>
        <v>0.99976146260108-0.0154428138248753i</v>
      </c>
      <c r="H2390" s="57" t="str">
        <f t="shared" si="691"/>
        <v>588.381594604801-396.962274685139i</v>
      </c>
      <c r="I2390" s="57" t="str">
        <f t="shared" si="692"/>
        <v>-61.0143984980051-116.890292848221i</v>
      </c>
      <c r="K2390" s="57" t="str">
        <f t="shared" si="693"/>
        <v>0.00583976138887676-0.00415112242365762i</v>
      </c>
      <c r="L2390" s="57" t="str">
        <f t="shared" si="694"/>
        <v>0.00075-0.0906354284597363i</v>
      </c>
      <c r="M2390" s="57" t="str">
        <f t="shared" si="695"/>
        <v>0.00075-0.0142807922993282i</v>
      </c>
      <c r="N2390" s="57">
        <f t="shared" si="696"/>
        <v>122.60908530767172</v>
      </c>
      <c r="O2390" s="57">
        <f t="shared" si="697"/>
        <v>12.963439887794898</v>
      </c>
      <c r="P2390" s="371">
        <f t="shared" si="698"/>
        <v>12.963439887794898</v>
      </c>
      <c r="Q2390" s="371">
        <f t="shared" si="699"/>
        <v>-57.39091469232828</v>
      </c>
      <c r="R2390" s="12">
        <f t="shared" si="700"/>
        <v>122.60908530767172</v>
      </c>
      <c r="S2390" s="57">
        <f t="shared" si="701"/>
        <v>7.316626704212319</v>
      </c>
      <c r="T2390" s="12">
        <f t="shared" si="684"/>
        <v>12.963439887794898</v>
      </c>
    </row>
    <row r="2391" spans="1:20" x14ac:dyDescent="0.3">
      <c r="A2391" s="57">
        <f t="shared" si="685"/>
        <v>46146.413947367539</v>
      </c>
      <c r="B2391" s="12">
        <f t="shared" si="702"/>
        <v>7344.4298856883261</v>
      </c>
      <c r="C2391" s="57" t="str">
        <f t="shared" si="686"/>
        <v>2.39144329913747-3.74043698704556i</v>
      </c>
      <c r="D2391" s="57" t="str">
        <f t="shared" si="687"/>
        <v>3.46941920505178-1.51472138141455i</v>
      </c>
      <c r="E2391" s="57" t="str">
        <f t="shared" si="688"/>
        <v>163.844415305343+4.80700895428402i</v>
      </c>
      <c r="F2391" s="57" t="str">
        <f t="shared" si="689"/>
        <v>3.07883939249253-27.1625481113227i</v>
      </c>
      <c r="G2391" s="57" t="str">
        <f t="shared" si="690"/>
        <v>0.999759646708928-0.0155014683616478i</v>
      </c>
      <c r="H2391" s="57" t="str">
        <f t="shared" si="691"/>
        <v>586.425806535725-399.400122674458i</v>
      </c>
      <c r="I2391" s="57" t="str">
        <f t="shared" si="692"/>
        <v>-61.2270815642326-116.171678514233i</v>
      </c>
      <c r="K2391" s="57" t="str">
        <f t="shared" si="693"/>
        <v>0.00582446896786959-0.00415486699885977i</v>
      </c>
      <c r="L2391" s="57" t="str">
        <f t="shared" si="694"/>
        <v>0.00075-0.0902923176526561i</v>
      </c>
      <c r="M2391" s="57" t="str">
        <f t="shared" si="695"/>
        <v>0.00075-0.0142267307225824i</v>
      </c>
      <c r="N2391" s="57">
        <f t="shared" si="696"/>
        <v>122.59275950136131</v>
      </c>
      <c r="O2391" s="57">
        <f t="shared" si="697"/>
        <v>12.946837577732202</v>
      </c>
      <c r="P2391" s="371">
        <f t="shared" si="698"/>
        <v>12.946837577732202</v>
      </c>
      <c r="Q2391" s="371">
        <f t="shared" si="699"/>
        <v>-57.407240498638679</v>
      </c>
      <c r="R2391" s="12">
        <f t="shared" si="700"/>
        <v>122.59275950136131</v>
      </c>
      <c r="S2391" s="57">
        <f t="shared" si="701"/>
        <v>7.3444298856883261</v>
      </c>
      <c r="T2391" s="12">
        <f t="shared" si="684"/>
        <v>12.946837577732202</v>
      </c>
    </row>
    <row r="2392" spans="1:20" x14ac:dyDescent="0.3">
      <c r="A2392" s="57">
        <f t="shared" si="685"/>
        <v>46321.770320367541</v>
      </c>
      <c r="B2392" s="12">
        <f t="shared" si="702"/>
        <v>7372.3387192539421</v>
      </c>
      <c r="C2392" s="57" t="str">
        <f t="shared" si="686"/>
        <v>2.38579034976773-3.73397587574389i</v>
      </c>
      <c r="D2392" s="57" t="str">
        <f t="shared" si="687"/>
        <v>3.46940844167736-1.50951834087409i</v>
      </c>
      <c r="E2392" s="57" t="str">
        <f t="shared" si="688"/>
        <v>163.857166604434+4.82663690095754i</v>
      </c>
      <c r="F2392" s="57" t="str">
        <f t="shared" si="689"/>
        <v>3.07883375774731-27.0600832052876i</v>
      </c>
      <c r="G2392" s="57" t="str">
        <f t="shared" si="690"/>
        <v>0.999757816996447-0.0155603454635669i</v>
      </c>
      <c r="H2392" s="57" t="str">
        <f t="shared" si="691"/>
        <v>584.435158094013-401.8276419726i</v>
      </c>
      <c r="I2392" s="57" t="str">
        <f t="shared" si="692"/>
        <v>-61.4362667110659-115.450731978947i</v>
      </c>
      <c r="K2392" s="57" t="str">
        <f t="shared" si="693"/>
        <v>0.00580914920714293-0.00415855850352937i</v>
      </c>
      <c r="L2392" s="57" t="str">
        <f t="shared" si="694"/>
        <v>0.00075-0.0899505057308788i</v>
      </c>
      <c r="M2392" s="57" t="str">
        <f t="shared" si="695"/>
        <v>0.00075-0.0141728738021343i</v>
      </c>
      <c r="N2392" s="57">
        <f t="shared" si="696"/>
        <v>122.57617813357075</v>
      </c>
      <c r="O2392" s="57">
        <f t="shared" si="697"/>
        <v>12.930214263083357</v>
      </c>
      <c r="P2392" s="371">
        <f t="shared" si="698"/>
        <v>12.930214263083357</v>
      </c>
      <c r="Q2392" s="371">
        <f t="shared" si="699"/>
        <v>-57.423821866429257</v>
      </c>
      <c r="R2392" s="12">
        <f t="shared" si="700"/>
        <v>122.57617813357075</v>
      </c>
      <c r="S2392" s="57">
        <f t="shared" si="701"/>
        <v>7.3723387192539418</v>
      </c>
      <c r="T2392" s="12">
        <f t="shared" si="684"/>
        <v>12.930214263083357</v>
      </c>
    </row>
    <row r="2393" spans="1:20" x14ac:dyDescent="0.3">
      <c r="A2393" s="57">
        <f t="shared" si="685"/>
        <v>46497.793047584935</v>
      </c>
      <c r="B2393" s="12">
        <f t="shared" si="702"/>
        <v>7400.353606387107</v>
      </c>
      <c r="C2393" s="57" t="str">
        <f t="shared" si="686"/>
        <v>2.38012772833565-3.72752693621826i</v>
      </c>
      <c r="D2393" s="57" t="str">
        <f t="shared" si="687"/>
        <v>3.46939759641341-1.50433701194125i</v>
      </c>
      <c r="E2393" s="57" t="str">
        <f t="shared" si="688"/>
        <v>163.87003580854+4.84633745198716i</v>
      </c>
      <c r="F2393" s="57" t="str">
        <f t="shared" si="689"/>
        <v>3.07882808011757-26.9580075662988i</v>
      </c>
      <c r="G2393" s="57" t="str">
        <f t="shared" si="690"/>
        <v>0.999755973358504-0.0156194459726963i</v>
      </c>
      <c r="H2393" s="57" t="str">
        <f t="shared" si="691"/>
        <v>582.409653578874-404.244166188488i</v>
      </c>
      <c r="I2393" s="57" t="str">
        <f t="shared" si="692"/>
        <v>-61.6418689433568-114.727491074988i</v>
      </c>
      <c r="K2393" s="57" t="str">
        <f t="shared" si="693"/>
        <v>0.00579380247523267-0.00416219669035943i</v>
      </c>
      <c r="L2393" s="57" t="str">
        <f t="shared" si="694"/>
        <v>0.00075-0.0896099877773247i</v>
      </c>
      <c r="M2393" s="57" t="str">
        <f t="shared" si="695"/>
        <v>0.00075-0.014119220763234i</v>
      </c>
      <c r="N2393" s="57">
        <f t="shared" si="696"/>
        <v>122.5593426430129</v>
      </c>
      <c r="O2393" s="57">
        <f t="shared" si="697"/>
        <v>12.913569729884134</v>
      </c>
      <c r="P2393" s="371">
        <f t="shared" si="698"/>
        <v>12.913569729884134</v>
      </c>
      <c r="Q2393" s="371">
        <f t="shared" si="699"/>
        <v>-57.440657356987103</v>
      </c>
      <c r="R2393" s="12">
        <f t="shared" si="700"/>
        <v>122.5593426430129</v>
      </c>
      <c r="S2393" s="57">
        <f t="shared" si="701"/>
        <v>7.4003536063871067</v>
      </c>
      <c r="T2393" s="12">
        <f t="shared" si="684"/>
        <v>12.913569729884134</v>
      </c>
    </row>
    <row r="2394" spans="1:20" x14ac:dyDescent="0.3">
      <c r="A2394" s="57">
        <f t="shared" si="685"/>
        <v>46674.484661165763</v>
      </c>
      <c r="B2394" s="12">
        <f t="shared" si="702"/>
        <v>7428.4749500913786</v>
      </c>
      <c r="C2394" s="57" t="str">
        <f t="shared" si="686"/>
        <v>2.37445557086287-3.72108997287253i</v>
      </c>
      <c r="D2394" s="57" t="str">
        <f t="shared" si="687"/>
        <v>3.46938666863743-1.4991773200429i</v>
      </c>
      <c r="E2394" s="57" t="str">
        <f t="shared" si="688"/>
        <v>163.883023937117+4.86611068265685i</v>
      </c>
      <c r="F2394" s="57" t="str">
        <f t="shared" si="689"/>
        <v>3.078822359277-26.8563197259487i</v>
      </c>
      <c r="G2394" s="57" t="str">
        <f t="shared" si="690"/>
        <v>0.999754115689168-0.0156787707342576i</v>
      </c>
      <c r="H2394" s="57" t="str">
        <f t="shared" si="691"/>
        <v>580.349313077567-406.649024601469i</v>
      </c>
      <c r="I2394" s="57" t="str">
        <f t="shared" si="692"/>
        <v>-61.8438037401066-114.001995954641i</v>
      </c>
      <c r="K2394" s="57" t="str">
        <f t="shared" si="693"/>
        <v>0.00577842914352781-0.00416578131510843i</v>
      </c>
      <c r="L2394" s="57" t="str">
        <f t="shared" si="694"/>
        <v>0.00075-0.0892707588935293i</v>
      </c>
      <c r="M2394" s="57" t="str">
        <f t="shared" si="695"/>
        <v>0.00075-0.0140657708340645i</v>
      </c>
      <c r="N2394" s="57">
        <f t="shared" si="696"/>
        <v>122.54225447935983</v>
      </c>
      <c r="O2394" s="57">
        <f t="shared" si="697"/>
        <v>12.896903766448965</v>
      </c>
      <c r="P2394" s="371">
        <f t="shared" si="698"/>
        <v>12.896903766448965</v>
      </c>
      <c r="Q2394" s="371">
        <f t="shared" si="699"/>
        <v>-57.457745520640167</v>
      </c>
      <c r="R2394" s="12">
        <f t="shared" si="700"/>
        <v>122.54225447935983</v>
      </c>
      <c r="S2394" s="57">
        <f t="shared" si="701"/>
        <v>7.4284749500913785</v>
      </c>
      <c r="T2394" s="12">
        <f t="shared" si="684"/>
        <v>12.896903766448965</v>
      </c>
    </row>
    <row r="2395" spans="1:20" x14ac:dyDescent="0.3">
      <c r="A2395" s="57">
        <f t="shared" si="685"/>
        <v>46851.847702878185</v>
      </c>
      <c r="B2395" s="12">
        <f t="shared" si="702"/>
        <v>7456.7031549017256</v>
      </c>
      <c r="C2395" s="57" t="str">
        <f t="shared" si="686"/>
        <v>2.36877401433279-3.71466479174601i</v>
      </c>
      <c r="D2395" s="57" t="str">
        <f t="shared" si="687"/>
        <v>3.46937565772221-1.49403919091674i</v>
      </c>
      <c r="E2395" s="57" t="str">
        <f t="shared" si="688"/>
        <v>163.896132017094+4.88595666516757i</v>
      </c>
      <c r="F2395" s="57" t="str">
        <f t="shared" si="689"/>
        <v>3.07881659489696-26.7550182214083i</v>
      </c>
      <c r="G2395" s="57" t="str">
        <f t="shared" si="690"/>
        <v>0.999752243881703-0.0157383205966413i</v>
      </c>
      <c r="H2395" s="57" t="str">
        <f t="shared" si="691"/>
        <v>578.254172720996-409.04154259477i</v>
      </c>
      <c r="I2395" s="57" t="str">
        <f t="shared" si="692"/>
        <v>-62.0419871265-113.274289094166i</v>
      </c>
      <c r="K2395" s="57" t="str">
        <f t="shared" si="693"/>
        <v>0.00576302958623891-0.00416931213663945i</v>
      </c>
      <c r="L2395" s="57" t="str">
        <f t="shared" si="694"/>
        <v>0.00075-0.0889328141995708i</v>
      </c>
      <c r="M2395" s="57" t="str">
        <f t="shared" si="695"/>
        <v>0.00075-0.0140125232457307i</v>
      </c>
      <c r="N2395" s="57">
        <f t="shared" si="696"/>
        <v>122.52491510309559</v>
      </c>
      <c r="O2395" s="57">
        <f t="shared" si="697"/>
        <v>12.880216163387965</v>
      </c>
      <c r="P2395" s="371">
        <f t="shared" si="698"/>
        <v>12.880216163387965</v>
      </c>
      <c r="Q2395" s="371">
        <f t="shared" si="699"/>
        <v>-57.475084896904399</v>
      </c>
      <c r="R2395" s="12">
        <f t="shared" si="700"/>
        <v>122.52491510309559</v>
      </c>
      <c r="S2395" s="57">
        <f t="shared" si="701"/>
        <v>7.4567031549017253</v>
      </c>
      <c r="T2395" s="12">
        <f t="shared" si="684"/>
        <v>12.880216163387965</v>
      </c>
    </row>
    <row r="2396" spans="1:20" x14ac:dyDescent="0.3">
      <c r="A2396" s="57">
        <f t="shared" si="685"/>
        <v>47029.884724149124</v>
      </c>
      <c r="B2396" s="12">
        <f t="shared" si="702"/>
        <v>7485.0386268903521</v>
      </c>
      <c r="C2396" s="57" t="str">
        <f t="shared" si="686"/>
        <v>2.36308319667789-3.70825120052514i</v>
      </c>
      <c r="D2396" s="57" t="str">
        <f t="shared" si="687"/>
        <v>3.46936456303571-1.48892255061024i</v>
      </c>
      <c r="E2396" s="57" t="str">
        <f t="shared" si="688"/>
        <v>163.909361082915+4.90587546859398i</v>
      </c>
      <c r="F2396" s="57" t="str">
        <f t="shared" si="689"/>
        <v>3.07881078664622-26.6541015954057i</v>
      </c>
      <c r="G2396" s="57" t="str">
        <f t="shared" si="690"/>
        <v>0.999750357828562-0.015798096411419i</v>
      </c>
      <c r="H2396" s="57" t="str">
        <f t="shared" si="691"/>
        <v>576.124284926208-411.421042102222i</v>
      </c>
      <c r="I2396" s="57" t="str">
        <f t="shared" si="692"/>
        <v>-62.2363357467864-112.544415295566i</v>
      </c>
      <c r="K2396" s="57" t="str">
        <f t="shared" si="693"/>
        <v>0.00574760418036563-0.00417278891695841i</v>
      </c>
      <c r="L2396" s="57" t="str">
        <f t="shared" si="694"/>
        <v>0.00075-0.0885961488340018i</v>
      </c>
      <c r="M2396" s="57" t="str">
        <f t="shared" si="695"/>
        <v>0.00075-0.0139594772322482i</v>
      </c>
      <c r="N2396" s="57">
        <f t="shared" si="696"/>
        <v>122.50732598537321</v>
      </c>
      <c r="O2396" s="57">
        <f t="shared" si="697"/>
        <v>12.863506713623575</v>
      </c>
      <c r="P2396" s="371">
        <f t="shared" si="698"/>
        <v>12.863506713623575</v>
      </c>
      <c r="Q2396" s="371">
        <f t="shared" si="699"/>
        <v>-57.492674014626786</v>
      </c>
      <c r="R2396" s="12">
        <f t="shared" si="700"/>
        <v>122.50732598537321</v>
      </c>
      <c r="S2396" s="57">
        <f t="shared" si="701"/>
        <v>7.4850386268903524</v>
      </c>
      <c r="T2396" s="12">
        <f t="shared" si="684"/>
        <v>12.863506713623575</v>
      </c>
    </row>
    <row r="2397" spans="1:20" x14ac:dyDescent="0.3">
      <c r="A2397" s="57">
        <f t="shared" si="685"/>
        <v>47208.598286100889</v>
      </c>
      <c r="B2397" s="12">
        <f t="shared" si="702"/>
        <v>7513.4817736725354</v>
      </c>
      <c r="C2397" s="57" t="str">
        <f t="shared" si="686"/>
        <v>2.35738325676694-3.70184900855535i</v>
      </c>
      <c r="D2397" s="57" t="str">
        <f t="shared" si="687"/>
        <v>3.46935338394115-1.4838273254795i</v>
      </c>
      <c r="E2397" s="57" t="str">
        <f t="shared" si="688"/>
        <v>163.922712176583+4.92586715884078i</v>
      </c>
      <c r="F2397" s="57" t="str">
        <f t="shared" si="689"/>
        <v>3.07880493419106-26.5535683962055i</v>
      </c>
      <c r="G2397" s="57" t="str">
        <f t="shared" si="690"/>
        <v>0.99974845742138-0.0158580990333545i</v>
      </c>
      <c r="H2397" s="57" t="str">
        <f t="shared" si="691"/>
        <v>573.959718625149-413.786842067789i</v>
      </c>
      <c r="I2397" s="57" t="str">
        <f t="shared" si="692"/>
        <v>-62.4267669378972-111.812421685762i</v>
      </c>
      <c r="K2397" s="57" t="str">
        <f t="shared" si="693"/>
        <v>0.00573215330566375-0.00417621142125232i</v>
      </c>
      <c r="L2397" s="57" t="str">
        <f t="shared" si="694"/>
        <v>0.00075-0.0882607579537776i</v>
      </c>
      <c r="M2397" s="57" t="str">
        <f t="shared" si="695"/>
        <v>0.00075-0.0139066320305322i</v>
      </c>
      <c r="N2397" s="57">
        <f t="shared" si="696"/>
        <v>122.48948860786933</v>
      </c>
      <c r="O2397" s="57">
        <f t="shared" si="697"/>
        <v>12.846775212407591</v>
      </c>
      <c r="P2397" s="371">
        <f t="shared" si="698"/>
        <v>12.846775212407591</v>
      </c>
      <c r="Q2397" s="371">
        <f t="shared" si="699"/>
        <v>-57.51051139213066</v>
      </c>
      <c r="R2397" s="12">
        <f t="shared" si="700"/>
        <v>122.48948860786933</v>
      </c>
      <c r="S2397" s="57">
        <f t="shared" si="701"/>
        <v>7.5134817736725354</v>
      </c>
      <c r="T2397" s="12">
        <f t="shared" si="684"/>
        <v>12.846775212407591</v>
      </c>
    </row>
    <row r="2398" spans="1:20" x14ac:dyDescent="0.3">
      <c r="A2398" s="57">
        <f t="shared" si="685"/>
        <v>47387.990959588074</v>
      </c>
      <c r="B2398" s="12">
        <f t="shared" si="702"/>
        <v>7542.0330044124912</v>
      </c>
      <c r="C2398" s="57" t="str">
        <f t="shared" si="686"/>
        <v>2.35167433439155-3.69545802685262i</v>
      </c>
      <c r="D2398" s="57" t="str">
        <f t="shared" si="687"/>
        <v>3.46934211979692-1.47875344218829i</v>
      </c>
      <c r="E2398" s="57" t="str">
        <f t="shared" si="688"/>
        <v>163.936186347689+4.94593179859153i</v>
      </c>
      <c r="F2398" s="57" t="str">
        <f t="shared" si="689"/>
        <v>3.07879903719524-26.4534171775881i</v>
      </c>
      <c r="G2398" s="57" t="str">
        <f t="shared" si="690"/>
        <v>0.999746542550968-0.0159183293204157i</v>
      </c>
      <c r="H2398" s="57" t="str">
        <f t="shared" si="691"/>
        <v>571.760559478976-416.138258917463i</v>
      </c>
      <c r="I2398" s="57" t="str">
        <f t="shared" si="692"/>
        <v>-62.6131988037007-111.078357713133i</v>
      </c>
      <c r="K2398" s="57" t="str">
        <f t="shared" si="693"/>
        <v>0.00571667734461175-0.00417957941792704i</v>
      </c>
      <c r="L2398" s="57" t="str">
        <f t="shared" si="694"/>
        <v>0.00075-0.0879266367341879i</v>
      </c>
      <c r="M2398" s="57" t="str">
        <f t="shared" si="695"/>
        <v>0.00075-0.0138539868803867i</v>
      </c>
      <c r="N2398" s="57">
        <f t="shared" si="696"/>
        <v>122.47140446263421</v>
      </c>
      <c r="O2398" s="57">
        <f t="shared" si="697"/>
        <v>12.83002145733728</v>
      </c>
      <c r="P2398" s="371">
        <f t="shared" si="698"/>
        <v>12.83002145733728</v>
      </c>
      <c r="Q2398" s="371">
        <f t="shared" si="699"/>
        <v>-57.528595537365781</v>
      </c>
      <c r="R2398" s="12">
        <f t="shared" si="700"/>
        <v>122.47140446263421</v>
      </c>
      <c r="S2398" s="57">
        <f t="shared" si="701"/>
        <v>7.5420330044124908</v>
      </c>
      <c r="T2398" s="12">
        <f t="shared" si="684"/>
        <v>12.83002145733728</v>
      </c>
    </row>
    <row r="2399" spans="1:20" x14ac:dyDescent="0.3">
      <c r="A2399" s="57">
        <f t="shared" si="685"/>
        <v>47568.065325234507</v>
      </c>
      <c r="B2399" s="12">
        <f t="shared" si="702"/>
        <v>7570.6927298292585</v>
      </c>
      <c r="C2399" s="57" t="str">
        <f t="shared" si="686"/>
        <v>2.34595657025323-3.6890780681152i</v>
      </c>
      <c r="D2399" s="57" t="str">
        <f t="shared" si="687"/>
        <v>3.46933076995654-1.47370082770689i</v>
      </c>
      <c r="E2399" s="57" t="str">
        <f t="shared" si="688"/>
        <v>163.949784653471+4.96606944726842i</v>
      </c>
      <c r="F2399" s="57" t="str">
        <f t="shared" si="689"/>
        <v>3.07879309531997-26.3536464988283i</v>
      </c>
      <c r="G2399" s="57" t="str">
        <f t="shared" si="690"/>
        <v>0.999744613107311-0.0159787881337862i</v>
      </c>
      <c r="H2399" s="57" t="str">
        <f t="shared" si="691"/>
        <v>569.526910077262-418.474607043065i</v>
      </c>
      <c r="I2399" s="57" t="str">
        <f t="shared" si="692"/>
        <v>-62.7955502897888-110.342275141325i</v>
      </c>
      <c r="K2399" s="57" t="str">
        <f t="shared" si="693"/>
        <v>0.00570117668237669-0.00418289267864474i</v>
      </c>
      <c r="L2399" s="57" t="str">
        <f t="shared" si="694"/>
        <v>0.00075-0.0875937803687861i</v>
      </c>
      <c r="M2399" s="57" t="str">
        <f t="shared" si="695"/>
        <v>0.00075-0.0138015410244936i</v>
      </c>
      <c r="N2399" s="57">
        <f t="shared" si="696"/>
        <v>122.45307505194594</v>
      </c>
      <c r="O2399" s="57">
        <f t="shared" si="697"/>
        <v>12.813245248372587</v>
      </c>
      <c r="P2399" s="371">
        <f t="shared" si="698"/>
        <v>12.813245248372587</v>
      </c>
      <c r="Q2399" s="371">
        <f t="shared" si="699"/>
        <v>-57.546924948054048</v>
      </c>
      <c r="R2399" s="12">
        <f t="shared" si="700"/>
        <v>122.45307505194594</v>
      </c>
      <c r="S2399" s="57">
        <f t="shared" si="701"/>
        <v>7.5706927298292586</v>
      </c>
      <c r="T2399" s="12">
        <f t="shared" si="684"/>
        <v>12.813245248372587</v>
      </c>
    </row>
    <row r="2400" spans="1:20" x14ac:dyDescent="0.3">
      <c r="A2400" s="57">
        <f t="shared" si="685"/>
        <v>47748.823973470404</v>
      </c>
      <c r="B2400" s="12">
        <f t="shared" si="702"/>
        <v>7599.46136220261</v>
      </c>
      <c r="C2400" s="57" t="str">
        <f t="shared" si="686"/>
        <v>2.34023010594937-3.68270894673437i</v>
      </c>
      <c r="D2400" s="57" t="str">
        <f t="shared" si="687"/>
        <v>3.46931933376858-1.46866940931111i</v>
      </c>
      <c r="E2400" s="57" t="str">
        <f t="shared" si="688"/>
        <v>163.963508158836+4.98628016098134i</v>
      </c>
      <c r="F2400" s="57" t="str">
        <f t="shared" si="689"/>
        <v>3.07878710822381-26.254254924675i</v>
      </c>
      <c r="G2400" s="57" t="str">
        <f t="shared" si="690"/>
        <v>0.999742668979553-0.0160394763378771i</v>
      </c>
      <c r="H2400" s="57" t="str">
        <f t="shared" si="691"/>
        <v>567.258890121407-420.795199297467i</v>
      </c>
      <c r="I2400" s="57" t="str">
        <f t="shared" si="692"/>
        <v>-62.9737412586997-109.604228040321i</v>
      </c>
      <c r="K2400" s="57" t="str">
        <f t="shared" si="693"/>
        <v>0.00568565170677933-0.0041861509783605i</v>
      </c>
      <c r="L2400" s="57" t="str">
        <f t="shared" si="694"/>
        <v>0.00075-0.0872621840693228i</v>
      </c>
      <c r="M2400" s="57" t="str">
        <f t="shared" si="695"/>
        <v>0.00075-0.0137492937084017i</v>
      </c>
      <c r="N2400" s="57">
        <f t="shared" si="696"/>
        <v>122.43450188816004</v>
      </c>
      <c r="O2400" s="57">
        <f t="shared" si="697"/>
        <v>12.796446387850827</v>
      </c>
      <c r="P2400" s="371">
        <f t="shared" si="698"/>
        <v>12.796446387850827</v>
      </c>
      <c r="Q2400" s="371">
        <f t="shared" si="699"/>
        <v>-57.565498111839965</v>
      </c>
      <c r="R2400" s="12">
        <f t="shared" si="700"/>
        <v>122.43450188816004</v>
      </c>
      <c r="S2400" s="57">
        <f t="shared" si="701"/>
        <v>7.5994613622026099</v>
      </c>
      <c r="T2400" s="12">
        <f t="shared" si="684"/>
        <v>12.796446387850827</v>
      </c>
    </row>
    <row r="2401" spans="1:20" x14ac:dyDescent="0.3">
      <c r="A2401" s="57">
        <f t="shared" si="685"/>
        <v>47930.269504569595</v>
      </c>
      <c r="B2401" s="12">
        <f t="shared" si="702"/>
        <v>7628.3393153789802</v>
      </c>
      <c r="C2401" s="57" t="str">
        <f t="shared" si="686"/>
        <v>2.33449508395966-3.6763504788061i</v>
      </c>
      <c r="D2401" s="57" t="str">
        <f t="shared" si="687"/>
        <v>3.46930781057668-1.46365911458119i</v>
      </c>
      <c r="E2401" s="57" t="str">
        <f t="shared" si="688"/>
        <v>163.977357936413+5.00656399248284i</v>
      </c>
      <c r="F2401" s="57" t="str">
        <f t="shared" si="689"/>
        <v>3.07878107556283-26.1552410253305i</v>
      </c>
      <c r="G2401" s="57" t="str">
        <f t="shared" si="690"/>
        <v>0.999740710055998-0.0161003948003384i</v>
      </c>
      <c r="H2401" s="57" t="str">
        <f t="shared" si="691"/>
        <v>564.956636591707-423.09934750059i</v>
      </c>
      <c r="I2401" s="57" t="str">
        <f t="shared" si="692"/>
        <v>-63.1476925654402-108.86427277471i</v>
      </c>
      <c r="K2401" s="57" t="str">
        <f t="shared" si="693"/>
        <v>0.00567010280825889-0.0041893540953593i</v>
      </c>
      <c r="L2401" s="57" t="str">
        <f t="shared" si="694"/>
        <v>0.00075-0.0869318430656732i</v>
      </c>
      <c r="M2401" s="57" t="str">
        <f t="shared" si="695"/>
        <v>0.00075-0.0136972441805157i</v>
      </c>
      <c r="N2401" s="57">
        <f t="shared" si="696"/>
        <v>122.41568649355742</v>
      </c>
      <c r="O2401" s="57">
        <f t="shared" si="697"/>
        <v>12.77962468050363</v>
      </c>
      <c r="P2401" s="371">
        <f t="shared" si="698"/>
        <v>12.77962468050363</v>
      </c>
      <c r="Q2401" s="371">
        <f t="shared" si="699"/>
        <v>-57.584313506442584</v>
      </c>
      <c r="R2401" s="12">
        <f t="shared" si="700"/>
        <v>122.41568649355742</v>
      </c>
      <c r="S2401" s="57">
        <f t="shared" si="701"/>
        <v>7.6283393153789802</v>
      </c>
      <c r="T2401" s="12">
        <f t="shared" si="684"/>
        <v>12.77962468050363</v>
      </c>
    </row>
    <row r="2402" spans="1:20" x14ac:dyDescent="0.3">
      <c r="A2402" s="57">
        <f t="shared" si="685"/>
        <v>48112.404528686959</v>
      </c>
      <c r="B2402" s="12">
        <f t="shared" si="702"/>
        <v>7657.3270047774204</v>
      </c>
      <c r="C2402" s="57" t="str">
        <f t="shared" si="686"/>
        <v>2.32875164763218-3.67000248214179i</v>
      </c>
      <c r="D2402" s="57" t="str">
        <f t="shared" si="687"/>
        <v>3.4692961997196-1.45866987140079i</v>
      </c>
      <c r="E2402" s="57" t="str">
        <f t="shared" si="688"/>
        <v>163.991335066588+5.02692099111824i</v>
      </c>
      <c r="F2402" s="57" t="str">
        <f t="shared" si="689"/>
        <v>3.07877499699043-26.05660337643i</v>
      </c>
      <c r="G2402" s="57" t="str">
        <f t="shared" si="690"/>
        <v>0.999738736224103-0.0161615443920713i</v>
      </c>
      <c r="H2402" s="57" t="str">
        <f t="shared" si="691"/>
        <v>562.620303897319-425.386362955672i</v>
      </c>
      <c r="I2402" s="57" t="str">
        <f t="shared" si="692"/>
        <v>-63.317326133214-108.122467989101i</v>
      </c>
      <c r="K2402" s="57" t="str">
        <f t="shared" si="693"/>
        <v>0.00565453037983721-0.00419250181129164i</v>
      </c>
      <c r="L2402" s="57" t="str">
        <f t="shared" si="694"/>
        <v>0.00075-0.0866027526057711i</v>
      </c>
      <c r="M2402" s="57" t="str">
        <f t="shared" si="695"/>
        <v>0.00075-0.0136453916920858i</v>
      </c>
      <c r="N2402" s="57">
        <f t="shared" si="696"/>
        <v>122.39663040019536</v>
      </c>
      <c r="O2402" s="57">
        <f t="shared" si="697"/>
        <v>12.762779933472286</v>
      </c>
      <c r="P2402" s="371">
        <f t="shared" si="698"/>
        <v>12.762779933472286</v>
      </c>
      <c r="Q2402" s="371">
        <f t="shared" si="699"/>
        <v>-57.60336959980463</v>
      </c>
      <c r="R2402" s="12">
        <f t="shared" si="700"/>
        <v>122.39663040019536</v>
      </c>
      <c r="S2402" s="57">
        <f t="shared" si="701"/>
        <v>7.6573270047774207</v>
      </c>
      <c r="T2402" s="12">
        <f t="shared" si="684"/>
        <v>12.762779933472286</v>
      </c>
    </row>
    <row r="2403" spans="1:20" x14ac:dyDescent="0.3">
      <c r="A2403" s="57">
        <f t="shared" si="685"/>
        <v>48295.231665895968</v>
      </c>
      <c r="B2403" s="12">
        <f t="shared" si="702"/>
        <v>7686.4248473955749</v>
      </c>
      <c r="C2403" s="57" t="str">
        <f t="shared" si="686"/>
        <v>2.32299994116899-3.66366477627891i</v>
      </c>
      <c r="D2403" s="57" t="str">
        <f t="shared" si="687"/>
        <v>3.46928450053092-1.45370160795591i</v>
      </c>
      <c r="E2403" s="57" t="str">
        <f t="shared" si="688"/>
        <v>164.00544063755+5.04735120278263i</v>
      </c>
      <c r="F2403" s="57" t="str">
        <f t="shared" si="689"/>
        <v>3.0787688721574-25.9583405590208i</v>
      </c>
      <c r="G2403" s="57" t="str">
        <f t="shared" si="690"/>
        <v>0.999736747370466-0.0162229259872397i</v>
      </c>
      <c r="H2403" s="57" t="str">
        <f t="shared" si="691"/>
        <v>560.250064008678-427.655556975153i</v>
      </c>
      <c r="I2403" s="57" t="str">
        <f t="shared" si="692"/>
        <v>-63.4825650292269-107.378874590672i</v>
      </c>
      <c r="K2403" s="57" t="str">
        <f t="shared" si="693"/>
        <v>0.00563893481708205-0.00419559391120934i</v>
      </c>
      <c r="L2403" s="57" t="str">
        <f t="shared" si="694"/>
        <v>0.00075-0.0862749079555405i</v>
      </c>
      <c r="M2403" s="57" t="str">
        <f t="shared" si="695"/>
        <v>0.00075-0.0135937354971965i</v>
      </c>
      <c r="N2403" s="57">
        <f t="shared" si="696"/>
        <v>122.37733514975375</v>
      </c>
      <c r="O2403" s="57">
        <f t="shared" si="697"/>
        <v>12.745911956322635</v>
      </c>
      <c r="P2403" s="371">
        <f t="shared" si="698"/>
        <v>12.745911956322635</v>
      </c>
      <c r="Q2403" s="371">
        <f t="shared" si="699"/>
        <v>-57.622664850246245</v>
      </c>
      <c r="R2403" s="12">
        <f t="shared" si="700"/>
        <v>122.37733514975375</v>
      </c>
      <c r="S2403" s="57">
        <f t="shared" si="701"/>
        <v>7.6864248473955747</v>
      </c>
      <c r="T2403" s="12">
        <f t="shared" si="684"/>
        <v>12.745911956322635</v>
      </c>
    </row>
    <row r="2404" spans="1:20" x14ac:dyDescent="0.3">
      <c r="A2404" s="57">
        <f t="shared" si="685"/>
        <v>48478.753546226377</v>
      </c>
      <c r="B2404" s="12">
        <f t="shared" si="702"/>
        <v>7715.6332618156785</v>
      </c>
      <c r="C2404" s="57" t="str">
        <f t="shared" si="686"/>
        <v>2.31724010961185-3.65733718249197i</v>
      </c>
      <c r="D2404" s="57" t="str">
        <f t="shared" si="687"/>
        <v>3.46927271233928-1.44875425273388i</v>
      </c>
      <c r="E2404" s="57" t="str">
        <f t="shared" si="688"/>
        <v>164.019675745328+5.06785466986654i</v>
      </c>
      <c r="F2404" s="57" t="str">
        <f t="shared" si="689"/>
        <v>3.07876270071181-25.8604511595422i</v>
      </c>
      <c r="G2404" s="57" t="str">
        <f t="shared" si="690"/>
        <v>0.999734743380826-0.0162845404632822i</v>
      </c>
      <c r="H2404" s="57" t="str">
        <f t="shared" si="691"/>
        <v>557.846106571722-429.906241415476i</v>
      </c>
      <c r="I2404" s="57" t="str">
        <f t="shared" si="692"/>
        <v>-63.6433335404444-106.633555728816i</v>
      </c>
      <c r="K2404" s="57" t="str">
        <f t="shared" si="693"/>
        <v>0.00562331651807021-0.00419863018360087i</v>
      </c>
      <c r="L2404" s="57" t="str">
        <f t="shared" si="694"/>
        <v>0.00075-0.0859483043988249i</v>
      </c>
      <c r="M2404" s="57" t="str">
        <f t="shared" si="695"/>
        <v>0.00075-0.013542274852756i</v>
      </c>
      <c r="N2404" s="57">
        <f t="shared" si="696"/>
        <v>122.35780229338019</v>
      </c>
      <c r="O2404" s="57">
        <f t="shared" si="697"/>
        <v>12.729020561060945</v>
      </c>
      <c r="P2404" s="371">
        <f t="shared" si="698"/>
        <v>12.729020561060945</v>
      </c>
      <c r="Q2404" s="371">
        <f t="shared" si="699"/>
        <v>-57.642197706619804</v>
      </c>
      <c r="R2404" s="12">
        <f t="shared" si="700"/>
        <v>122.35780229338019</v>
      </c>
      <c r="S2404" s="57">
        <f t="shared" si="701"/>
        <v>7.7156332618156789</v>
      </c>
      <c r="T2404" s="12">
        <f t="shared" si="684"/>
        <v>12.729020561060945</v>
      </c>
    </row>
    <row r="2405" spans="1:20" x14ac:dyDescent="0.3">
      <c r="A2405" s="57">
        <f t="shared" si="685"/>
        <v>48662.972809702034</v>
      </c>
      <c r="B2405" s="12">
        <f t="shared" si="702"/>
        <v>7744.9526682105779</v>
      </c>
      <c r="C2405" s="57" t="str">
        <f t="shared" si="686"/>
        <v>2.31147229882762-3.65101952380259i</v>
      </c>
      <c r="D2405" s="57" t="str">
        <f t="shared" si="687"/>
        <v>3.46926083446821-1.44382773452232i</v>
      </c>
      <c r="E2405" s="57" t="str">
        <f t="shared" si="688"/>
        <v>164.034041493832+5.08843143121151i</v>
      </c>
      <c r="F2405" s="57" t="str">
        <f t="shared" si="689"/>
        <v>3.07875648229919-25.7629337698051i</v>
      </c>
      <c r="G2405" s="57" t="str">
        <f t="shared" si="690"/>
        <v>0.999732724140053-0.0163463887009237i</v>
      </c>
      <c r="H2405" s="57" t="str">
        <f t="shared" si="691"/>
        <v>555.408639003332-432.137729220163i</v>
      </c>
      <c r="I2405" s="57" t="str">
        <f t="shared" si="692"/>
        <v>-63.7995572491851-105.886576771842i</v>
      </c>
      <c r="K2405" s="57" t="str">
        <f t="shared" si="693"/>
        <v>0.0056076758833499-0.00420161042042566i</v>
      </c>
      <c r="L2405" s="57" t="str">
        <f t="shared" si="694"/>
        <v>0.00075-0.0856229372373228i</v>
      </c>
      <c r="M2405" s="57" t="str">
        <f t="shared" si="695"/>
        <v>0.00075-0.0134910090184858i</v>
      </c>
      <c r="N2405" s="57">
        <f t="shared" si="696"/>
        <v>122.33803339153823</v>
      </c>
      <c r="O2405" s="57">
        <f t="shared" si="697"/>
        <v>12.712105562148228</v>
      </c>
      <c r="P2405" s="371">
        <f t="shared" si="698"/>
        <v>12.712105562148228</v>
      </c>
      <c r="Q2405" s="371">
        <f t="shared" si="699"/>
        <v>-57.661966608461775</v>
      </c>
      <c r="R2405" s="12">
        <f t="shared" si="700"/>
        <v>122.33803339153823</v>
      </c>
      <c r="S2405" s="57">
        <f t="shared" si="701"/>
        <v>7.744952668210578</v>
      </c>
      <c r="T2405" s="12">
        <f t="shared" si="684"/>
        <v>12.712105562148228</v>
      </c>
    </row>
    <row r="2406" spans="1:20" x14ac:dyDescent="0.3">
      <c r="A2406" s="57">
        <f t="shared" si="685"/>
        <v>48847.892106378902</v>
      </c>
      <c r="B2406" s="12">
        <f t="shared" si="702"/>
        <v>7774.3834883497784</v>
      </c>
      <c r="C2406" s="57" t="str">
        <f t="shared" si="686"/>
        <v>2.30569665549345-3.64471162499005i</v>
      </c>
      <c r="D2406" s="57" t="str">
        <f t="shared" si="687"/>
        <v>3.46924886623605-1.43892198240809i</v>
      </c>
      <c r="E2406" s="57" t="str">
        <f t="shared" si="688"/>
        <v>164.048538994903+5.1090815220604i</v>
      </c>
      <c r="F2406" s="57" t="str">
        <f t="shared" si="689"/>
        <v>3.0787502165622-25.6657869869714i</v>
      </c>
      <c r="G2406" s="57" t="str">
        <f t="shared" si="690"/>
        <v>0.999730689532143-0.0164084715841878i</v>
      </c>
      <c r="H2406" s="57" t="str">
        <f t="shared" si="691"/>
        <v>552.937886567622-434.349334970399i</v>
      </c>
      <c r="I2406" s="57" t="str">
        <f t="shared" si="692"/>
        <v>-63.9511631084162-105.138005280745i</v>
      </c>
      <c r="K2406" s="57" t="str">
        <f t="shared" si="693"/>
        <v>0.0055920133159024-0.0042045344171487i</v>
      </c>
      <c r="L2406" s="57" t="str">
        <f t="shared" si="694"/>
        <v>0.00075-0.0852988017905192i</v>
      </c>
      <c r="M2406" s="57" t="str">
        <f t="shared" si="695"/>
        <v>0.00075-0.0134399372569095i</v>
      </c>
      <c r="N2406" s="57">
        <f t="shared" si="696"/>
        <v>122.31803001384939</v>
      </c>
      <c r="O2406" s="57">
        <f t="shared" si="697"/>
        <v>12.695166776515379</v>
      </c>
      <c r="P2406" s="371">
        <f t="shared" si="698"/>
        <v>12.695166776515379</v>
      </c>
      <c r="Q2406" s="371">
        <f t="shared" si="699"/>
        <v>-57.681969986150605</v>
      </c>
      <c r="R2406" s="12">
        <f t="shared" si="700"/>
        <v>122.31803001384939</v>
      </c>
      <c r="S2406" s="57">
        <f t="shared" si="701"/>
        <v>7.7743834883497787</v>
      </c>
      <c r="T2406" s="12">
        <f t="shared" si="684"/>
        <v>12.695166776515379</v>
      </c>
    </row>
    <row r="2407" spans="1:20" x14ac:dyDescent="0.3">
      <c r="A2407" s="57">
        <f t="shared" si="685"/>
        <v>49033.514096383144</v>
      </c>
      <c r="B2407" s="12">
        <f t="shared" si="702"/>
        <v>7803.9261456055074</v>
      </c>
      <c r="C2407" s="57" t="str">
        <f t="shared" si="686"/>
        <v>2.2999133270818-3.63841331260126i</v>
      </c>
      <c r="D2407" s="57" t="str">
        <f t="shared" si="687"/>
        <v>3.46923680695603-1.43403692577629i</v>
      </c>
      <c r="E2407" s="57" t="str">
        <f t="shared" si="688"/>
        <v>164.063169368345+5.12980497400846i</v>
      </c>
      <c r="F2407" s="57" t="str">
        <f t="shared" si="689"/>
        <v>3.07874390314095-25.5690094135345i</v>
      </c>
      <c r="G2407" s="57" t="str">
        <f t="shared" si="690"/>
        <v>0.999728639440209-0.0164707900004086i</v>
      </c>
      <c r="H2407" s="57" t="str">
        <f t="shared" si="691"/>
        <v>550.434092432421-436.540375442363i</v>
      </c>
      <c r="I2407" s="57" t="str">
        <f t="shared" si="692"/>
        <v>-64.0980795166257-104.387910980006i</v>
      </c>
      <c r="K2407" s="57" t="str">
        <f t="shared" si="693"/>
        <v>0.0055763292211035-0.00420740197277411i</v>
      </c>
      <c r="L2407" s="57" t="str">
        <f t="shared" si="694"/>
        <v>0.00075-0.0849758933956152i</v>
      </c>
      <c r="M2407" s="57" t="str">
        <f t="shared" si="695"/>
        <v>0.00075-0.0133890588333428i</v>
      </c>
      <c r="N2407" s="57">
        <f t="shared" si="696"/>
        <v>122.29779373893768</v>
      </c>
      <c r="O2407" s="57">
        <f t="shared" si="697"/>
        <v>12.6782040235775</v>
      </c>
      <c r="P2407" s="371">
        <f t="shared" si="698"/>
        <v>12.6782040235775</v>
      </c>
      <c r="Q2407" s="371">
        <f t="shared" si="699"/>
        <v>-57.702206261062308</v>
      </c>
      <c r="R2407" s="12">
        <f t="shared" si="700"/>
        <v>122.29779373893768</v>
      </c>
      <c r="S2407" s="57">
        <f t="shared" si="701"/>
        <v>7.8039261456055078</v>
      </c>
      <c r="T2407" s="12">
        <f t="shared" si="684"/>
        <v>12.6782040235775</v>
      </c>
    </row>
    <row r="2408" spans="1:20" x14ac:dyDescent="0.3">
      <c r="A2408" s="57">
        <f t="shared" si="685"/>
        <v>49219.841449949403</v>
      </c>
      <c r="B2408" s="12">
        <f t="shared" si="702"/>
        <v>7833.5810649588084</v>
      </c>
      <c r="C2408" s="57" t="str">
        <f t="shared" si="686"/>
        <v>2.29412246184519-3.63212441496054i</v>
      </c>
      <c r="D2408" s="57" t="str">
        <f t="shared" si="687"/>
        <v>3.46922465593615-1.42917249430923i</v>
      </c>
      <c r="E2408" s="57" t="str">
        <f t="shared" si="688"/>
        <v>164.077933741971+5.15060181494952i</v>
      </c>
      <c r="F2408" s="57" t="str">
        <f t="shared" si="689"/>
        <v>3.07873754167273-25.4725996572984i</v>
      </c>
      <c r="G2408" s="57" t="str">
        <f t="shared" si="690"/>
        <v>0.999726573746477-0.0165333448402425i</v>
      </c>
      <c r="H2408" s="57" t="str">
        <f t="shared" si="691"/>
        <v>547.897517705607-438.710170170539i</v>
      </c>
      <c r="I2408" s="57" t="str">
        <f t="shared" si="692"/>
        <v>-64.24023639214-103.636365725429i</v>
      </c>
      <c r="K2408" s="57" t="str">
        <f t="shared" si="693"/>
        <v>0.00556062400668407-0.00421021288987824i</v>
      </c>
      <c r="L2408" s="57" t="str">
        <f t="shared" si="694"/>
        <v>0.00075-0.0846542074074669i</v>
      </c>
      <c r="M2408" s="57" t="str">
        <f t="shared" si="695"/>
        <v>0.00075-0.0133383730158824i</v>
      </c>
      <c r="N2408" s="57">
        <f t="shared" si="696"/>
        <v>122.27732615427203</v>
      </c>
      <c r="O2408" s="57">
        <f t="shared" si="697"/>
        <v>12.661217125247843</v>
      </c>
      <c r="P2408" s="371">
        <f t="shared" si="698"/>
        <v>12.661217125247843</v>
      </c>
      <c r="Q2408" s="371">
        <f t="shared" si="699"/>
        <v>-57.722673845727968</v>
      </c>
      <c r="R2408" s="12">
        <f t="shared" si="700"/>
        <v>122.27732615427203</v>
      </c>
      <c r="S2408" s="57">
        <f t="shared" si="701"/>
        <v>7.8335810649588087</v>
      </c>
      <c r="T2408" s="12">
        <f t="shared" si="684"/>
        <v>12.661217125247843</v>
      </c>
    </row>
    <row r="2409" spans="1:20" x14ac:dyDescent="0.3">
      <c r="A2409" s="57">
        <f t="shared" si="685"/>
        <v>49406.876847459207</v>
      </c>
      <c r="B2409" s="12">
        <f t="shared" si="702"/>
        <v>7863.348673005652</v>
      </c>
      <c r="C2409" s="57" t="str">
        <f t="shared" si="686"/>
        <v>2.28832420880101-3.62584476217955i</v>
      </c>
      <c r="D2409" s="57" t="str">
        <f t="shared" si="687"/>
        <v>3.46921241247913-1.42432861798541i</v>
      </c>
      <c r="E2409" s="57" t="str">
        <f t="shared" si="688"/>
        <v>164.09283325165+5.17147206903268i</v>
      </c>
      <c r="F2409" s="57" t="str">
        <f t="shared" si="689"/>
        <v>3.07873113179205-25.3765563313586i</v>
      </c>
      <c r="G2409" s="57" t="str">
        <f t="shared" si="690"/>
        <v>0.999724492332279-0.0165961369976807i</v>
      </c>
      <c r="H2409" s="57" t="str">
        <f t="shared" si="691"/>
        <v>545.328441450875-440.858042016123i</v>
      </c>
      <c r="I2409" s="57" t="str">
        <f t="shared" si="692"/>
        <v>-64.377565246751-102.883443469016i</v>
      </c>
      <c r="K2409" s="57" t="str">
        <f t="shared" si="693"/>
        <v>0.00554489808269039-0.00421296697464265i</v>
      </c>
      <c r="L2409" s="57" t="str">
        <f t="shared" si="694"/>
        <v>0.00075-0.0843337391985129i</v>
      </c>
      <c r="M2409" s="57" t="str">
        <f t="shared" si="695"/>
        <v>0.00075-0.0132878790753959i</v>
      </c>
      <c r="N2409" s="57">
        <f t="shared" si="696"/>
        <v>122.25662885600819</v>
      </c>
      <c r="O2409" s="57">
        <f t="shared" si="697"/>
        <v>12.644205905952413</v>
      </c>
      <c r="P2409" s="371">
        <f t="shared" si="698"/>
        <v>12.644205905952413</v>
      </c>
      <c r="Q2409" s="371">
        <f t="shared" si="699"/>
        <v>-57.743371143991808</v>
      </c>
      <c r="R2409" s="12">
        <f t="shared" si="700"/>
        <v>122.25662885600819</v>
      </c>
      <c r="S2409" s="57">
        <f t="shared" si="701"/>
        <v>7.8633486730056523</v>
      </c>
      <c r="T2409" s="12">
        <f t="shared" si="684"/>
        <v>12.644205905952413</v>
      </c>
    </row>
    <row r="2410" spans="1:20" x14ac:dyDescent="0.3">
      <c r="A2410" s="57">
        <f t="shared" si="685"/>
        <v>49594.622979479558</v>
      </c>
      <c r="B2410" s="12">
        <f t="shared" si="702"/>
        <v>7893.229397963074</v>
      </c>
      <c r="C2410" s="57" t="str">
        <f t="shared" si="686"/>
        <v>2.28251871771574-3.61957418616657i</v>
      </c>
      <c r="D2410" s="57" t="str">
        <f t="shared" si="687"/>
        <v>3.46920007588248-1.41950522707851i</v>
      </c>
      <c r="E2410" s="57" t="str">
        <f t="shared" si="688"/>
        <v>164.10786904134+5.19241575660445i</v>
      </c>
      <c r="F2410" s="57" t="str">
        <f t="shared" si="689"/>
        <v>3.07872467313072-25.2808780540809i</v>
      </c>
      <c r="G2410" s="57" t="str">
        <f t="shared" si="690"/>
        <v>0.999722395078044-0.0166591673700607i</v>
      </c>
      <c r="H2410" s="57" t="str">
        <f t="shared" si="691"/>
        <v>542.72716068248-442.983317739762i</v>
      </c>
      <c r="I2410" s="57" t="str">
        <f t="shared" si="692"/>
        <v>-64.5099992585241-102.129220220881i</v>
      </c>
      <c r="K2410" s="57" t="str">
        <f t="shared" si="693"/>
        <v>0.00552915186144363-0.00421566403688607i</v>
      </c>
      <c r="L2410" s="57" t="str">
        <f t="shared" si="694"/>
        <v>0.00075-0.0840144841587097i</v>
      </c>
      <c r="M2410" s="57" t="str">
        <f t="shared" si="695"/>
        <v>0.00075-0.013237576285511i</v>
      </c>
      <c r="N2410" s="57">
        <f t="shared" si="696"/>
        <v>122.23570344882853</v>
      </c>
      <c r="O2410" s="57">
        <f t="shared" si="697"/>
        <v>12.627170192643076</v>
      </c>
      <c r="P2410" s="371">
        <f t="shared" si="698"/>
        <v>12.627170192643076</v>
      </c>
      <c r="Q2410" s="371">
        <f t="shared" si="699"/>
        <v>-57.764296551171469</v>
      </c>
      <c r="R2410" s="12">
        <f t="shared" si="700"/>
        <v>122.23570344882853</v>
      </c>
      <c r="S2410" s="57">
        <f t="shared" si="701"/>
        <v>7.8932293979630739</v>
      </c>
      <c r="T2410" s="12">
        <f t="shared" si="684"/>
        <v>12.627170192643076</v>
      </c>
    </row>
    <row r="2411" spans="1:20" x14ac:dyDescent="0.3">
      <c r="A2411" s="57">
        <f t="shared" si="685"/>
        <v>49783.082546801576</v>
      </c>
      <c r="B2411" s="12">
        <f t="shared" si="702"/>
        <v>7923.2236696753334</v>
      </c>
      <c r="C2411" s="57" t="str">
        <f t="shared" si="686"/>
        <v>2.27670613908939-3.61331252063591i</v>
      </c>
      <c r="D2411" s="57" t="str">
        <f t="shared" si="687"/>
        <v>3.46918764543826-1.41470225215637i</v>
      </c>
      <c r="E2411" s="57" t="str">
        <f t="shared" si="688"/>
        <v>164.12304226314+5.21343289416482i</v>
      </c>
      <c r="F2411" s="57" t="str">
        <f t="shared" si="689"/>
        <v>3.07871816531772-25.185563449083i</v>
      </c>
      <c r="G2411" s="57" t="str">
        <f t="shared" si="690"/>
        <v>0.999720281863292-0.0167224368580792i</v>
      </c>
      <c r="H2411" s="57" t="str">
        <f t="shared" si="691"/>
        <v>540.093990338734-445.085328577653i</v>
      </c>
      <c r="I2411" s="57" t="str">
        <f t="shared" si="692"/>
        <v>-64.6374733436514-101.373774008224i</v>
      </c>
      <c r="K2411" s="57" t="str">
        <f t="shared" si="693"/>
        <v>0.00551338575749911-0.00421830389009634i</v>
      </c>
      <c r="L2411" s="57" t="str">
        <f t="shared" si="694"/>
        <v>0.00075-0.0836964376954668i</v>
      </c>
      <c r="M2411" s="57" t="str">
        <f t="shared" si="695"/>
        <v>0.00075-0.0131874639226051i</v>
      </c>
      <c r="N2411" s="57">
        <f t="shared" si="696"/>
        <v>122.21455154578297</v>
      </c>
      <c r="O2411" s="57">
        <f t="shared" si="697"/>
        <v>12.610109814811459</v>
      </c>
      <c r="P2411" s="371">
        <f t="shared" si="698"/>
        <v>12.610109814811459</v>
      </c>
      <c r="Q2411" s="371">
        <f t="shared" si="699"/>
        <v>-57.785448454217033</v>
      </c>
      <c r="R2411" s="12">
        <f t="shared" si="700"/>
        <v>122.21455154578297</v>
      </c>
      <c r="S2411" s="57">
        <f t="shared" si="701"/>
        <v>7.9232236696753331</v>
      </c>
      <c r="T2411" s="12">
        <f t="shared" si="684"/>
        <v>12.610109814811459</v>
      </c>
    </row>
    <row r="2412" spans="1:20" x14ac:dyDescent="0.3">
      <c r="A2412" s="57">
        <f t="shared" si="685"/>
        <v>49972.25826047943</v>
      </c>
      <c r="B2412" s="12">
        <f t="shared" si="702"/>
        <v>7953.3319196201001</v>
      </c>
      <c r="C2412" s="57" t="str">
        <f t="shared" si="686"/>
        <v>2.27088662413958-3.60705960111703i</v>
      </c>
      <c r="D2412" s="57" t="str">
        <f t="shared" si="687"/>
        <v>3.4691751204333-1.40991962408001i</v>
      </c>
      <c r="E2412" s="57" t="str">
        <f t="shared" si="688"/>
        <v>164.138354077328+5.23452349430943i</v>
      </c>
      <c r="F2412" s="57" t="str">
        <f t="shared" si="689"/>
        <v>3.07871160797921-25.0906111452134i</v>
      </c>
      <c r="G2412" s="57" t="str">
        <f t="shared" si="690"/>
        <v>0.999718152566629-0.0167859463658037i</v>
      </c>
      <c r="H2412" s="57" t="str">
        <f t="shared" si="691"/>
        <v>537.429263233821-447.163410820179i</v>
      </c>
      <c r="I2412" s="57" t="str">
        <f t="shared" si="692"/>
        <v>-64.759924227213-100.617184831375i</v>
      </c>
      <c r="K2412" s="57" t="str">
        <f t="shared" si="693"/>
        <v>0.00549760018760483-0.00422088635146118i</v>
      </c>
      <c r="L2412" s="57" t="str">
        <f t="shared" si="694"/>
        <v>0.00075-0.0833795952335791i</v>
      </c>
      <c r="M2412" s="57" t="str">
        <f t="shared" si="695"/>
        <v>0.00075-0.0131375412657951i</v>
      </c>
      <c r="N2412" s="57">
        <f t="shared" si="696"/>
        <v>122.19317476812776</v>
      </c>
      <c r="O2412" s="57">
        <f t="shared" si="697"/>
        <v>12.593024604502247</v>
      </c>
      <c r="P2412" s="371">
        <f t="shared" si="698"/>
        <v>12.593024604502247</v>
      </c>
      <c r="Q2412" s="371">
        <f t="shared" si="699"/>
        <v>-57.806825231872246</v>
      </c>
      <c r="R2412" s="12">
        <f t="shared" si="700"/>
        <v>122.19317476812776</v>
      </c>
      <c r="S2412" s="57">
        <f t="shared" si="701"/>
        <v>7.9533319196201004</v>
      </c>
      <c r="T2412" s="12">
        <f t="shared" ref="T2412:T2475" si="703">P2412</f>
        <v>12.593024604502247</v>
      </c>
    </row>
    <row r="2413" spans="1:20" x14ac:dyDescent="0.3">
      <c r="A2413" s="57">
        <f t="shared" ref="A2413:A2476" si="704">2*PI()*B2413</f>
        <v>50162.152841869254</v>
      </c>
      <c r="B2413" s="12">
        <f t="shared" si="702"/>
        <v>7983.554580914657</v>
      </c>
      <c r="C2413" s="57" t="str">
        <f t="shared" ref="C2413:C2476" si="705">IMPRODUCT(D2413,E2413,$C$40,,K2413,$C$41)</f>
        <v>2.26506032478527-3.60081526496334i</v>
      </c>
      <c r="D2413" s="57" t="str">
        <f t="shared" ref="D2413:D2476" si="706">IMDIV(IMPRODUCT($C$37,$C$38,COMPLEX(1,A2413/$C$38)),IMSUM(-1*A2413*A2413/$C$39,COMPLEX(0,1*A2413)))</f>
        <v>3.4691625001489-1.4051572740026i</v>
      </c>
      <c r="E2413" s="57" t="str">
        <f t="shared" ref="E2413:E2476" si="707">IMDIV(IMPRODUCT(IMSUM(F2413,G2413),$C$29,H2413),IMSUM(1,I2413))</f>
        <v>164.153805652404+5.25568756568094i</v>
      </c>
      <c r="F2413" s="57" t="str">
        <f t="shared" ref="F2413:F2476" si="708">IMDIV(IMPRODUCT($C$14,$C$15,COMPLEX(1,A2413/$C$15)),IMSUM(-1*A2413*A2413/$C$16,COMPLEX(0,A2413)))</f>
        <v>3.07870500073849-24.9960197765323i</v>
      </c>
      <c r="G2413" s="57" t="str">
        <f t="shared" ref="G2413:G2476" si="709">IMDIV(1,COMPLEX(1,A2413*$C$9*$C$10))</f>
        <v>0.999716007065738-0.0168496968006847i</v>
      </c>
      <c r="H2413" s="57" t="str">
        <f t="shared" ref="H2413:H2476" si="710">IMDIV($C$3,IMSUM(K2413,COMPLEX(0,$C$28*A2413)))</f>
        <v>534.733329987824-449.216906392102i</v>
      </c>
      <c r="I2413" s="57" t="str">
        <f t="shared" ref="I2413:I2476" si="711">IMPRODUCT(F2413,$C$29,H2413,$C$31)</f>
        <v>-64.8772905127136-99.8595346169551i</v>
      </c>
      <c r="K2413" s="57" t="str">
        <f t="shared" ref="K2413:K2476" si="712">IF($C$26&lt;=0,IMDIV(1,IMSUM(IMDIV(1,L2413),1/$C$18)),IMDIV(1,IMSUM(IMDIV(1,L2413),1/$C$18,IMDIV(1,M2413))))</f>
        <v>0.00548179557065963-0.00422341124189918i</v>
      </c>
      <c r="L2413" s="57" t="str">
        <f t="shared" ref="L2413:L2476" si="713">IMSUM($C$21/$C$22,IMDIV(1,COMPLEX(0,$C$20*$C$22*A2413)))</f>
        <v>0.00075-0.0830639522151619i</v>
      </c>
      <c r="M2413" s="57" t="str">
        <f t="shared" ref="M2413:M2476" si="714">IMSUM($C$25/$C$26,IMDIV(1,COMPLEX(0,$C$24*$C$26*A2413)))</f>
        <v>0.00075-0.0130878075969267i</v>
      </c>
      <c r="N2413" s="57">
        <f t="shared" ref="N2413:N2476" si="715">ABS(R2413)</f>
        <v>122.17157474516216</v>
      </c>
      <c r="O2413" s="57">
        <f t="shared" ref="O2413:O2476" si="716">ABS(P2413)</f>
        <v>12.575914396325846</v>
      </c>
      <c r="P2413" s="371">
        <f t="shared" ref="P2413:P2476" si="717">20*LOG10(IMABS(C2413))</f>
        <v>12.575914396325846</v>
      </c>
      <c r="Q2413" s="371">
        <f t="shared" ref="Q2413:Q2476" si="718">IMARGUMENT(C2413)*180/PI()</f>
        <v>-57.828425254837832</v>
      </c>
      <c r="R2413" s="12">
        <f t="shared" ref="R2413:R2476" si="719">IF(Q2413&lt;0,Q2413+180,Q2413-180)</f>
        <v>122.17157474516216</v>
      </c>
      <c r="S2413" s="57">
        <f t="shared" ref="S2413:S2476" si="720">B2413/1000</f>
        <v>7.9835545809146566</v>
      </c>
      <c r="T2413" s="12">
        <f t="shared" si="703"/>
        <v>12.575914396325846</v>
      </c>
    </row>
    <row r="2414" spans="1:20" x14ac:dyDescent="0.3">
      <c r="A2414" s="57">
        <f t="shared" si="704"/>
        <v>50352.769022668355</v>
      </c>
      <c r="B2414" s="12">
        <f t="shared" ref="B2414:B2477" si="721">B2413*(1+B$42)</f>
        <v>8013.8920883221326</v>
      </c>
      <c r="C2414" s="57" t="str">
        <f t="shared" si="705"/>
        <v>2.25922739363084-3.59457935136097i</v>
      </c>
      <c r="D2414" s="57" t="str">
        <f t="shared" si="706"/>
        <v>3.46914978386096-1.40041513336849i</v>
      </c>
      <c r="E2414" s="57" t="str">
        <f t="shared" si="707"/>
        <v>164.169398165138+5.27692511291849i</v>
      </c>
      <c r="F2414" s="57" t="str">
        <f t="shared" si="708"/>
        <v>3.07869834321599-24.9017879822921i</v>
      </c>
      <c r="G2414" s="57" t="str">
        <f t="shared" si="709"/>
        <v>0.999713845237374-0.0169136890735684i</v>
      </c>
      <c r="H2414" s="57" t="str">
        <f t="shared" si="710"/>
        <v>532.006558934608-451.245163433407i</v>
      </c>
      <c r="I2414" s="57" t="str">
        <f t="shared" si="711"/>
        <v>-64.9895127502634-99.100907168162i</v>
      </c>
      <c r="K2414" s="57" t="str">
        <f t="shared" si="712"/>
        <v>0.00546597232767081-0.00422587838608947i</v>
      </c>
      <c r="L2414" s="57" t="str">
        <f t="shared" si="713"/>
        <v>0.00075-0.0827495040995833i</v>
      </c>
      <c r="M2414" s="57" t="str">
        <f t="shared" si="714"/>
        <v>0.00075-0.0130382622005646i</v>
      </c>
      <c r="N2414" s="57">
        <f t="shared" si="715"/>
        <v>122.14975311406894</v>
      </c>
      <c r="O2414" s="57">
        <f t="shared" si="716"/>
        <v>12.558779027471695</v>
      </c>
      <c r="P2414" s="371">
        <f t="shared" si="717"/>
        <v>12.558779027471695</v>
      </c>
      <c r="Q2414" s="371">
        <f t="shared" si="718"/>
        <v>-57.850246885931057</v>
      </c>
      <c r="R2414" s="12">
        <f t="shared" si="719"/>
        <v>122.14975311406894</v>
      </c>
      <c r="S2414" s="57">
        <f t="shared" si="720"/>
        <v>8.0138920883221321</v>
      </c>
      <c r="T2414" s="12">
        <f t="shared" si="703"/>
        <v>12.558779027471695</v>
      </c>
    </row>
    <row r="2415" spans="1:20" x14ac:dyDescent="0.3">
      <c r="A2415" s="57">
        <f t="shared" si="704"/>
        <v>50544.109544954496</v>
      </c>
      <c r="B2415" s="12">
        <f t="shared" si="721"/>
        <v>8044.344878257757</v>
      </c>
      <c r="C2415" s="57" t="str">
        <f t="shared" si="705"/>
        <v>2.25338798394939-3.58835170133725i</v>
      </c>
      <c r="D2415" s="57" t="str">
        <f t="shared" si="706"/>
        <v>3.46913697083993-1.39569313391219i</v>
      </c>
      <c r="E2415" s="57" t="str">
        <f t="shared" si="707"/>
        <v>164.185132800608+5.29823613660131i</v>
      </c>
      <c r="F2415" s="57" t="str">
        <f t="shared" si="708"/>
        <v>3.07869163502934-24.8079144069173i</v>
      </c>
      <c r="G2415" s="57" t="str">
        <f t="shared" si="709"/>
        <v>0.999711666957355-0.0169779240987087i</v>
      </c>
      <c r="H2415" s="57" t="str">
        <f t="shared" si="710"/>
        <v>529.249336007512-453.247536879823i</v>
      </c>
      <c r="I2415" s="57" t="str">
        <f t="shared" si="711"/>
        <v>-65.0965335032619-98.3413881122504i</v>
      </c>
      <c r="K2415" s="57" t="str">
        <f t="shared" si="712"/>
        <v>0.00545013088171116-0.00422828761250146i</v>
      </c>
      <c r="L2415" s="57" t="str">
        <f t="shared" si="713"/>
        <v>0.00075-0.0824362463634022i</v>
      </c>
      <c r="M2415" s="57" t="str">
        <f t="shared" si="714"/>
        <v>0.00075-0.0129889043639815i</v>
      </c>
      <c r="N2415" s="57">
        <f t="shared" si="715"/>
        <v>122.12771151974766</v>
      </c>
      <c r="O2415" s="57">
        <f t="shared" si="716"/>
        <v>12.541618337720507</v>
      </c>
      <c r="P2415" s="371">
        <f t="shared" si="717"/>
        <v>12.541618337720507</v>
      </c>
      <c r="Q2415" s="371">
        <f t="shared" si="718"/>
        <v>-57.872288480252337</v>
      </c>
      <c r="R2415" s="12">
        <f t="shared" si="719"/>
        <v>122.12771151974766</v>
      </c>
      <c r="S2415" s="57">
        <f t="shared" si="720"/>
        <v>8.0443448782577569</v>
      </c>
      <c r="T2415" s="12">
        <f t="shared" si="703"/>
        <v>12.541618337720507</v>
      </c>
    </row>
    <row r="2416" spans="1:20" x14ac:dyDescent="0.3">
      <c r="A2416" s="57">
        <f t="shared" si="704"/>
        <v>50736.177161225321</v>
      </c>
      <c r="B2416" s="12">
        <f t="shared" si="721"/>
        <v>8074.9133887951366</v>
      </c>
      <c r="C2416" s="57" t="str">
        <f t="shared" si="705"/>
        <v>2.24754224966622-3.58213215776886i</v>
      </c>
      <c r="D2416" s="57" t="str">
        <f t="shared" si="706"/>
        <v>3.46912406035064-1.39099120765742i</v>
      </c>
      <c r="E2416" s="57" t="str">
        <f t="shared" si="707"/>
        <v>164.201010752248+5.31962063319806i</v>
      </c>
      <c r="F2416" s="57" t="str">
        <f t="shared" si="708"/>
        <v>3.07868487579316-24.7143976999854i</v>
      </c>
      <c r="G2416" s="57" t="str">
        <f t="shared" si="709"/>
        <v>0.999709472100554-0.0170424027937796i</v>
      </c>
      <c r="H2416" s="57" t="str">
        <f t="shared" si="710"/>
        <v>526.462064602643-455.223389042042i</v>
      </c>
      <c r="I2416" s="57" t="str">
        <f t="shared" si="711"/>
        <v>-65.1982974134617-97.5810648452298i</v>
      </c>
      <c r="K2416" s="57" t="str">
        <f t="shared" si="712"/>
        <v>0.00543427165787567-0.00423063875342351i</v>
      </c>
      <c r="L2416" s="57" t="str">
        <f t="shared" si="713"/>
        <v>0.00075-0.0821241745003011i</v>
      </c>
      <c r="M2416" s="57" t="str">
        <f t="shared" si="714"/>
        <v>0.00075-0.0129397333771483i</v>
      </c>
      <c r="N2416" s="57">
        <f t="shared" si="715"/>
        <v>122.10545161465205</v>
      </c>
      <c r="O2416" s="57">
        <f t="shared" si="716"/>
        <v>12.524432169456471</v>
      </c>
      <c r="P2416" s="371">
        <f t="shared" si="717"/>
        <v>12.524432169456471</v>
      </c>
      <c r="Q2416" s="371">
        <f t="shared" si="718"/>
        <v>-57.894548385347946</v>
      </c>
      <c r="R2416" s="12">
        <f t="shared" si="719"/>
        <v>122.10545161465205</v>
      </c>
      <c r="S2416" s="57">
        <f t="shared" si="720"/>
        <v>8.074913388795137</v>
      </c>
      <c r="T2416" s="12">
        <f t="shared" si="703"/>
        <v>12.524432169456471</v>
      </c>
    </row>
    <row r="2417" spans="1:20" x14ac:dyDescent="0.3">
      <c r="A2417" s="57">
        <f t="shared" si="704"/>
        <v>50928.974634437982</v>
      </c>
      <c r="B2417" s="12">
        <f t="shared" si="721"/>
        <v>8105.5980596725585</v>
      </c>
      <c r="C2417" s="57" t="str">
        <f t="shared" si="705"/>
        <v>2.24169034534214-3.57592056539004i</v>
      </c>
      <c r="D2417" s="57" t="str">
        <f t="shared" si="706"/>
        <v>3.46911105165239-1.38630928691607i</v>
      </c>
      <c r="E2417" s="57" t="str">
        <f t="shared" si="707"/>
        <v>164.217033221889+5.34107859501129i</v>
      </c>
      <c r="F2417" s="57" t="str">
        <f t="shared" si="708"/>
        <v>3.07867806511919-24.6212365162074i</v>
      </c>
      <c r="G2417" s="57" t="str">
        <f t="shared" si="709"/>
        <v>0.999707260540896-0.0171071260798875i</v>
      </c>
      <c r="H2417" s="57" t="str">
        <f t="shared" si="710"/>
        <v>523.645165419773-457.172090182637i</v>
      </c>
      <c r="I2417" s="57" t="str">
        <f t="shared" si="711"/>
        <v>-65.2947512642707-96.8200264738568i</v>
      </c>
      <c r="K2417" s="57" t="str">
        <f t="shared" si="712"/>
        <v>0.00541839508323777-0.00423293164499151i</v>
      </c>
      <c r="L2417" s="57" t="str">
        <f t="shared" si="713"/>
        <v>0.00075-0.0818132840210215i</v>
      </c>
      <c r="M2417" s="57" t="str">
        <f t="shared" si="714"/>
        <v>0.00075-0.012890748532724i</v>
      </c>
      <c r="N2417" s="57">
        <f t="shared" si="715"/>
        <v>122.0829750586243</v>
      </c>
      <c r="O2417" s="57">
        <f t="shared" si="716"/>
        <v>12.507220367679663</v>
      </c>
      <c r="P2417" s="371">
        <f t="shared" si="717"/>
        <v>12.507220367679663</v>
      </c>
      <c r="Q2417" s="371">
        <f t="shared" si="718"/>
        <v>-57.917024941375708</v>
      </c>
      <c r="R2417" s="12">
        <f t="shared" si="719"/>
        <v>122.0829750586243</v>
      </c>
      <c r="S2417" s="57">
        <f t="shared" si="720"/>
        <v>8.105598059672559</v>
      </c>
      <c r="T2417" s="12">
        <f t="shared" si="703"/>
        <v>12.507220367679663</v>
      </c>
    </row>
    <row r="2418" spans="1:20" x14ac:dyDescent="0.3">
      <c r="A2418" s="57">
        <f t="shared" si="704"/>
        <v>51122.504738048847</v>
      </c>
      <c r="B2418" s="12">
        <f t="shared" si="721"/>
        <v>8136.3993322993147</v>
      </c>
      <c r="C2418" s="57" t="str">
        <f t="shared" si="705"/>
        <v>2.23583242615648-3.56971677080024i</v>
      </c>
      <c r="D2418" s="57" t="str">
        <f t="shared" si="706"/>
        <v>3.46909794399887-1.38164730428727i</v>
      </c>
      <c r="E2418" s="57" t="str">
        <f t="shared" si="707"/>
        <v>164.233201419806+5.36261001012522i</v>
      </c>
      <c r="F2418" s="57" t="str">
        <f t="shared" si="708"/>
        <v>3.07867120261624-24.5284295154082i</v>
      </c>
      <c r="G2418" s="57" t="str">
        <f t="shared" si="709"/>
        <v>0.999705032151346-0.0171720948815836i</v>
      </c>
      <c r="H2418" s="57" t="str">
        <f t="shared" si="710"/>
        <v>520.799076280725-459.093019089742i</v>
      </c>
      <c r="I2418" s="57" t="str">
        <f t="shared" si="711"/>
        <v>-65.3858440421785-96.058363754962i</v>
      </c>
      <c r="K2418" s="57" t="str">
        <f t="shared" si="712"/>
        <v>0.00540250158680483-0.00423516612721623i</v>
      </c>
      <c r="L2418" s="57" t="str">
        <f t="shared" si="713"/>
        <v>0.00075-0.081503570453299i</v>
      </c>
      <c r="M2418" s="57" t="str">
        <f t="shared" si="714"/>
        <v>0.00075-0.012841949126045i</v>
      </c>
      <c r="N2418" s="57">
        <f t="shared" si="715"/>
        <v>122.06028351872951</v>
      </c>
      <c r="O2418" s="57">
        <f t="shared" si="716"/>
        <v>12.489982780017453</v>
      </c>
      <c r="P2418" s="371">
        <f t="shared" si="717"/>
        <v>12.489982780017453</v>
      </c>
      <c r="Q2418" s="371">
        <f t="shared" si="718"/>
        <v>-57.939716481270487</v>
      </c>
      <c r="R2418" s="12">
        <f t="shared" si="719"/>
        <v>122.06028351872951</v>
      </c>
      <c r="S2418" s="57">
        <f t="shared" si="720"/>
        <v>8.1363993322993142</v>
      </c>
      <c r="T2418" s="12">
        <f t="shared" si="703"/>
        <v>12.489982780017453</v>
      </c>
    </row>
    <row r="2419" spans="1:20" x14ac:dyDescent="0.3">
      <c r="A2419" s="57">
        <f t="shared" si="704"/>
        <v>51316.770256053438</v>
      </c>
      <c r="B2419" s="12">
        <f t="shared" si="721"/>
        <v>8167.3176497620525</v>
      </c>
      <c r="C2419" s="57" t="str">
        <f t="shared" si="705"/>
        <v>2.22996864789011-3.56352062247189i</v>
      </c>
      <c r="D2419" s="57" t="str">
        <f t="shared" si="706"/>
        <v>3.46908473663809-1.37700519265642i</v>
      </c>
      <c r="E2419" s="57" t="str">
        <f t="shared" si="707"/>
        <v>164.249516564762+5.38421486235007i</v>
      </c>
      <c r="F2419" s="57" t="str">
        <f t="shared" si="708"/>
        <v>3.07866428789011-24.4359753625078i</v>
      </c>
      <c r="G2419" s="57" t="str">
        <f t="shared" si="709"/>
        <v>0.999702786803906-0.0172373101268769i</v>
      </c>
      <c r="H2419" s="57" t="str">
        <f t="shared" si="710"/>
        <v>517.924251925396-460.985563646387i</v>
      </c>
      <c r="I2419" s="57" t="str">
        <f t="shared" si="711"/>
        <v>-65.4715269961635-95.2961690322061i</v>
      </c>
      <c r="K2419" s="57" t="str">
        <f t="shared" si="712"/>
        <v>0.00538659159947363-0.00423734204401072i</v>
      </c>
      <c r="L2419" s="57" t="str">
        <f t="shared" si="713"/>
        <v>0.00075-0.0811950293418001i</v>
      </c>
      <c r="M2419" s="57" t="str">
        <f t="shared" si="714"/>
        <v>0.00075-0.0127933344551155i</v>
      </c>
      <c r="N2419" s="57">
        <f t="shared" si="715"/>
        <v>122.03737866908895</v>
      </c>
      <c r="O2419" s="57">
        <f t="shared" si="716"/>
        <v>12.472719256736479</v>
      </c>
      <c r="P2419" s="371">
        <f t="shared" si="717"/>
        <v>12.472719256736479</v>
      </c>
      <c r="Q2419" s="371">
        <f t="shared" si="718"/>
        <v>-57.962621330911041</v>
      </c>
      <c r="R2419" s="12">
        <f t="shared" si="719"/>
        <v>122.03737866908895</v>
      </c>
      <c r="S2419" s="57">
        <f t="shared" si="720"/>
        <v>8.1673176497620528</v>
      </c>
      <c r="T2419" s="12">
        <f t="shared" si="703"/>
        <v>12.472719256736479</v>
      </c>
    </row>
    <row r="2420" spans="1:20" x14ac:dyDescent="0.3">
      <c r="A2420" s="57">
        <f t="shared" si="704"/>
        <v>51511.77398302644</v>
      </c>
      <c r="B2420" s="12">
        <f t="shared" si="721"/>
        <v>8198.3534568311479</v>
      </c>
      <c r="C2420" s="57" t="str">
        <f t="shared" si="705"/>
        <v>2.22409916690823-3.55733197075756i</v>
      </c>
      <c r="D2420" s="57" t="str">
        <f t="shared" si="706"/>
        <v>3.46907142881238-1.37238288519415i</v>
      </c>
      <c r="E2420" s="57" t="str">
        <f t="shared" si="707"/>
        <v>164.265979884049+5.4058931311697i</v>
      </c>
      <c r="F2420" s="57" t="str">
        <f t="shared" si="708"/>
        <v>3.07865732054364-24.3438727275016i</v>
      </c>
      <c r="G2420" s="57" t="str">
        <f t="shared" si="709"/>
        <v>0.999700524369604-0.0173027727472455i</v>
      </c>
      <c r="H2420" s="57" t="str">
        <f t="shared" si="710"/>
        <v>515.021163785385-462.849121394577i</v>
      </c>
      <c r="I2420" s="57" t="str">
        <f t="shared" si="711"/>
        <v>-65.5517536949699-94.5335361703165i</v>
      </c>
      <c r="K2420" s="57" t="str">
        <f t="shared" si="712"/>
        <v>0.00537066555398509-0.00423945924321669i</v>
      </c>
      <c r="L2420" s="57" t="str">
        <f t="shared" si="713"/>
        <v>0.00075-0.0808876562480576i</v>
      </c>
      <c r="M2420" s="57" t="str">
        <f t="shared" si="714"/>
        <v>0.00075-0.0127449038205973i</v>
      </c>
      <c r="N2420" s="57">
        <f t="shared" si="715"/>
        <v>122.01426219071422</v>
      </c>
      <c r="O2420" s="57">
        <f t="shared" si="716"/>
        <v>12.455429650753569</v>
      </c>
      <c r="P2420" s="371">
        <f t="shared" si="717"/>
        <v>12.455429650753569</v>
      </c>
      <c r="Q2420" s="371">
        <f t="shared" si="718"/>
        <v>-57.985737809285787</v>
      </c>
      <c r="R2420" s="12">
        <f t="shared" si="719"/>
        <v>122.01426219071422</v>
      </c>
      <c r="S2420" s="57">
        <f t="shared" si="720"/>
        <v>8.198353456831148</v>
      </c>
      <c r="T2420" s="12">
        <f t="shared" si="703"/>
        <v>12.455429650753569</v>
      </c>
    </row>
    <row r="2421" spans="1:20" x14ac:dyDescent="0.3">
      <c r="A2421" s="57">
        <f t="shared" si="704"/>
        <v>51707.518724161942</v>
      </c>
      <c r="B2421" s="12">
        <f t="shared" si="721"/>
        <v>8229.5071999671072</v>
      </c>
      <c r="C2421" s="57" t="str">
        <f t="shared" si="705"/>
        <v>2.21822414014289-3.5511506678973i</v>
      </c>
      <c r="D2421" s="57" t="str">
        <f t="shared" si="706"/>
        <v>3.4690580197583-1.36778031535543i</v>
      </c>
      <c r="E2421" s="57" t="str">
        <f t="shared" si="707"/>
        <v>164.28259261354+5.42764479168254i</v>
      </c>
      <c r="F2421" s="57" t="str">
        <f t="shared" si="708"/>
        <v>3.07865030017662-24.2521202854415i</v>
      </c>
      <c r="G2421" s="57" t="str">
        <f t="shared" si="709"/>
        <v>0.999698244718489-0.0173684836776505i</v>
      </c>
      <c r="H2421" s="57" t="str">
        <f t="shared" si="710"/>
        <v>512.090299735416-464.683100093062i</v>
      </c>
      <c r="I2421" s="57" t="str">
        <f t="shared" si="711"/>
        <v>-65.626480082131-93.7705604869038i</v>
      </c>
      <c r="K2421" s="57" t="str">
        <f t="shared" si="712"/>
        <v>0.00535472388487851-0.0042415175766304i</v>
      </c>
      <c r="L2421" s="57" t="str">
        <f t="shared" si="713"/>
        <v>0.00075-0.0805814467504056i</v>
      </c>
      <c r="M2421" s="57" t="str">
        <f t="shared" si="714"/>
        <v>0.00075-0.0126966565257992i</v>
      </c>
      <c r="N2421" s="57">
        <f t="shared" si="715"/>
        <v>121.99093577133638</v>
      </c>
      <c r="O2421" s="57">
        <f t="shared" si="716"/>
        <v>12.438113817647036</v>
      </c>
      <c r="P2421" s="371">
        <f t="shared" si="717"/>
        <v>12.438113817647036</v>
      </c>
      <c r="Q2421" s="371">
        <f t="shared" si="718"/>
        <v>-58.009064228663618</v>
      </c>
      <c r="R2421" s="12">
        <f t="shared" si="719"/>
        <v>121.99093577133638</v>
      </c>
      <c r="S2421" s="57">
        <f t="shared" si="720"/>
        <v>8.2295071999671077</v>
      </c>
      <c r="T2421" s="12">
        <f t="shared" si="703"/>
        <v>12.438113817647036</v>
      </c>
    </row>
    <row r="2422" spans="1:20" x14ac:dyDescent="0.3">
      <c r="A2422" s="57">
        <f t="shared" si="704"/>
        <v>51904.007295313757</v>
      </c>
      <c r="B2422" s="12">
        <f t="shared" si="721"/>
        <v>8260.7793273269817</v>
      </c>
      <c r="C2422" s="57" t="str">
        <f t="shared" si="705"/>
        <v>2.21234372507562-3.54497656802544i</v>
      </c>
      <c r="D2422" s="57" t="str">
        <f t="shared" si="706"/>
        <v>3.4690445087066-1.36319741687856i</v>
      </c>
      <c r="E2422" s="57" t="str">
        <f t="shared" si="707"/>
        <v>164.29935599773+5.44946981454718i</v>
      </c>
      <c r="F2422" s="57" t="str">
        <f t="shared" si="708"/>
        <v>3.07864322638582-24.1607167164167i</v>
      </c>
      <c r="G2422" s="57" t="str">
        <f t="shared" si="709"/>
        <v>0.999695947719624-0.0174344438565477i</v>
      </c>
      <c r="H2422" s="57" t="str">
        <f t="shared" si="710"/>
        <v>509.132163822725-466.48691826776i</v>
      </c>
      <c r="I2422" s="57" t="str">
        <f t="shared" si="711"/>
        <v>-65.695664528614-93.0073386819388i</v>
      </c>
      <c r="K2422" s="57" t="str">
        <f t="shared" si="712"/>
        <v>0.00533876702844581-0.00424351690002789i</v>
      </c>
      <c r="L2422" s="57" t="str">
        <f t="shared" si="713"/>
        <v>0.00075-0.0802763964439189i</v>
      </c>
      <c r="M2422" s="57" t="str">
        <f t="shared" si="714"/>
        <v>0.00075-0.0126485918766679i</v>
      </c>
      <c r="N2422" s="57">
        <f t="shared" si="715"/>
        <v>121.96740110523979</v>
      </c>
      <c r="O2422" s="57">
        <f t="shared" si="716"/>
        <v>12.420771615667432</v>
      </c>
      <c r="P2422" s="371">
        <f t="shared" si="717"/>
        <v>12.420771615667432</v>
      </c>
      <c r="Q2422" s="371">
        <f t="shared" si="718"/>
        <v>-58.03259889476022</v>
      </c>
      <c r="R2422" s="12">
        <f t="shared" si="719"/>
        <v>121.96740110523979</v>
      </c>
      <c r="S2422" s="57">
        <f t="shared" si="720"/>
        <v>8.2607793273269809</v>
      </c>
      <c r="T2422" s="12">
        <f t="shared" si="703"/>
        <v>12.420771615667432</v>
      </c>
    </row>
    <row r="2423" spans="1:20" x14ac:dyDescent="0.3">
      <c r="A2423" s="57">
        <f t="shared" si="704"/>
        <v>52101.242523035959</v>
      </c>
      <c r="B2423" s="12">
        <f t="shared" si="721"/>
        <v>8292.1702887708252</v>
      </c>
      <c r="C2423" s="57" t="str">
        <f t="shared" si="705"/>
        <v>2.2064580797198-3.53880952717738i</v>
      </c>
      <c r="D2423" s="57" t="str">
        <f t="shared" si="706"/>
        <v>3.46903089488228-1.35863412378423i</v>
      </c>
      <c r="E2423" s="57" t="str">
        <f t="shared" si="707"/>
        <v>164.316271289782+5.47136816592789i</v>
      </c>
      <c r="F2423" s="57" t="str">
        <f t="shared" si="708"/>
        <v>3.07863609876493-24.0696607055351i</v>
      </c>
      <c r="G2423" s="57" t="str">
        <f t="shared" si="709"/>
        <v>0.999693633241075-0.0175006542259007i</v>
      </c>
      <c r="H2423" s="57" t="str">
        <f t="shared" si="710"/>
        <v>506.147275974645-468.260005753907i</v>
      </c>
      <c r="I2423" s="57" t="str">
        <f t="shared" si="711"/>
        <v>-65.7592678829892-92.2439687649909i</v>
      </c>
      <c r="K2423" s="57" t="str">
        <f t="shared" si="712"/>
        <v>0.00532279542268478-0.0042454570731897i</v>
      </c>
      <c r="L2423" s="57" t="str">
        <f t="shared" si="713"/>
        <v>0.00075-0.0799725009403458i</v>
      </c>
      <c r="M2423" s="57" t="str">
        <f t="shared" si="714"/>
        <v>0.00075-0.0126007091817771i</v>
      </c>
      <c r="N2423" s="57">
        <f t="shared" si="715"/>
        <v>121.94365989309185</v>
      </c>
      <c r="O2423" s="57">
        <f t="shared" si="716"/>
        <v>12.403402905748315</v>
      </c>
      <c r="P2423" s="371">
        <f t="shared" si="717"/>
        <v>12.403402905748315</v>
      </c>
      <c r="Q2423" s="371">
        <f t="shared" si="718"/>
        <v>-58.056340106908145</v>
      </c>
      <c r="R2423" s="12">
        <f t="shared" si="719"/>
        <v>121.94365989309185</v>
      </c>
      <c r="S2423" s="57">
        <f t="shared" si="720"/>
        <v>8.2921702887708246</v>
      </c>
      <c r="T2423" s="12">
        <f t="shared" si="703"/>
        <v>12.403402905748315</v>
      </c>
    </row>
    <row r="2424" spans="1:20" x14ac:dyDescent="0.3">
      <c r="A2424" s="57">
        <f t="shared" si="704"/>
        <v>52299.227244623493</v>
      </c>
      <c r="B2424" s="12">
        <f t="shared" si="721"/>
        <v>8323.680535868154</v>
      </c>
      <c r="C2424" s="57" t="str">
        <f t="shared" si="705"/>
        <v>2.20056736260272-3.53264940329578i</v>
      </c>
      <c r="D2424" s="57" t="str">
        <f t="shared" si="706"/>
        <v>3.46901717750438-1.35409037037454i</v>
      </c>
      <c r="E2424" s="57" t="str">
        <f t="shared" si="707"/>
        <v>164.333339751571+5.49333980743496i</v>
      </c>
      <c r="F2424" s="57" t="str">
        <f t="shared" si="708"/>
        <v>3.07862891690459-23.978950942904i</v>
      </c>
      <c r="G2424" s="57" t="str">
        <f t="shared" si="709"/>
        <v>0.999691301149907-0.0175671157311929i</v>
      </c>
      <c r="H2424" s="57" t="str">
        <f t="shared" si="710"/>
        <v>503.136171684652-470.001804228855i</v>
      </c>
      <c r="I2424" s="57" t="str">
        <f t="shared" si="711"/>
        <v>-65.817253518997-91.4805499803212i</v>
      </c>
      <c r="K2424" s="57" t="str">
        <f t="shared" si="712"/>
        <v>0.0053068095072524-0.00424733795992472i</v>
      </c>
      <c r="L2424" s="57" t="str">
        <f t="shared" si="713"/>
        <v>0.00075-0.0796697558680473i</v>
      </c>
      <c r="M2424" s="57" t="str">
        <f t="shared" si="714"/>
        <v>0.00075-0.0125530077523183i</v>
      </c>
      <c r="N2424" s="57">
        <f t="shared" si="715"/>
        <v>121.91971384177316</v>
      </c>
      <c r="O2424" s="57">
        <f t="shared" si="716"/>
        <v>12.386007551515949</v>
      </c>
      <c r="P2424" s="371">
        <f t="shared" si="717"/>
        <v>12.386007551515949</v>
      </c>
      <c r="Q2424" s="371">
        <f t="shared" si="718"/>
        <v>-58.080286158226841</v>
      </c>
      <c r="R2424" s="12">
        <f t="shared" si="719"/>
        <v>121.91971384177316</v>
      </c>
      <c r="S2424" s="57">
        <f t="shared" si="720"/>
        <v>8.3236805358681547</v>
      </c>
      <c r="T2424" s="12">
        <f t="shared" si="703"/>
        <v>12.386007551515949</v>
      </c>
    </row>
    <row r="2425" spans="1:20" x14ac:dyDescent="0.3">
      <c r="A2425" s="57">
        <f t="shared" si="704"/>
        <v>52497.964308153067</v>
      </c>
      <c r="B2425" s="12">
        <f t="shared" si="721"/>
        <v>8355.3105219044537</v>
      </c>
      <c r="C2425" s="57" t="str">
        <f t="shared" si="705"/>
        <v>2.19467173274782-3.52649605623705i</v>
      </c>
      <c r="D2425" s="57" t="str">
        <f t="shared" si="706"/>
        <v>3.46900335578607-1.34956609123209i</v>
      </c>
      <c r="E2425" s="57" t="str">
        <f t="shared" si="707"/>
        <v>164.350562653732+5.51538469606893i</v>
      </c>
      <c r="F2425" s="57" t="str">
        <f t="shared" si="708"/>
        <v>3.07862168039231-23.8885861236111i</v>
      </c>
      <c r="G2425" s="57" t="str">
        <f t="shared" si="709"/>
        <v>0.999688951312176-0.0176338293214411i</v>
      </c>
      <c r="H2425" s="57" t="str">
        <f t="shared" si="710"/>
        <v>500.099401677256-471.711767734583i</v>
      </c>
      <c r="I2425" s="57" t="str">
        <f t="shared" si="711"/>
        <v>-65.86958738042-90.7171827299461i</v>
      </c>
      <c r="K2425" s="57" t="str">
        <f t="shared" si="712"/>
        <v>0.00529080972341753-0.00424915942809364i</v>
      </c>
      <c r="L2425" s="57" t="str">
        <f t="shared" si="713"/>
        <v>0.00075-0.0793681568719339i</v>
      </c>
      <c r="M2425" s="57" t="str">
        <f t="shared" si="714"/>
        <v>0.00075-0.0125054869020904i</v>
      </c>
      <c r="N2425" s="57">
        <f t="shared" si="715"/>
        <v>121.89556466420633</v>
      </c>
      <c r="O2425" s="57">
        <f t="shared" si="716"/>
        <v>12.368585419300027</v>
      </c>
      <c r="P2425" s="371">
        <f t="shared" si="717"/>
        <v>12.368585419300027</v>
      </c>
      <c r="Q2425" s="371">
        <f t="shared" si="718"/>
        <v>-58.104435335793667</v>
      </c>
      <c r="R2425" s="12">
        <f t="shared" si="719"/>
        <v>121.89556466420633</v>
      </c>
      <c r="S2425" s="57">
        <f t="shared" si="720"/>
        <v>8.3553105219044532</v>
      </c>
      <c r="T2425" s="12">
        <f t="shared" si="703"/>
        <v>12.368585419300027</v>
      </c>
    </row>
    <row r="2426" spans="1:20" x14ac:dyDescent="0.3">
      <c r="A2426" s="57">
        <f t="shared" si="704"/>
        <v>52697.456572524046</v>
      </c>
      <c r="B2426" s="12">
        <f t="shared" si="721"/>
        <v>8387.0607018876908</v>
      </c>
      <c r="C2426" s="57" t="str">
        <f t="shared" si="705"/>
        <v>2.18877134965665-3.52034934777704i</v>
      </c>
      <c r="D2426" s="57" t="str">
        <f t="shared" si="706"/>
        <v>3.4689894289345-1.34506122121899i</v>
      </c>
      <c r="E2426" s="57" t="str">
        <f t="shared" si="707"/>
        <v>164.367941275709+5.53750278416492i</v>
      </c>
      <c r="F2426" s="57" t="str">
        <f t="shared" si="708"/>
        <v>3.07861438881243-23.7985649477063i</v>
      </c>
      <c r="G2426" s="57" t="str">
        <f t="shared" si="709"/>
        <v>0.99968658359292-0.0177007959492077i</v>
      </c>
      <c r="H2426" s="57" t="str">
        <f t="shared" si="710"/>
        <v>497.037531552061-473.389363188949i</v>
      </c>
      <c r="I2426" s="57" t="str">
        <f t="shared" si="711"/>
        <v>-65.9162380231637-89.9539684947796i</v>
      </c>
      <c r="K2426" s="57" t="str">
        <f t="shared" si="712"/>
        <v>0.00527479651401316-0.00425092134963145i</v>
      </c>
      <c r="L2426" s="57" t="str">
        <f t="shared" si="713"/>
        <v>0.00075-0.0790676996134025i</v>
      </c>
      <c r="M2426" s="57" t="str">
        <f t="shared" si="714"/>
        <v>0.00075-0.0124581459474899i</v>
      </c>
      <c r="N2426" s="57">
        <f t="shared" si="715"/>
        <v>121.87121407918679</v>
      </c>
      <c r="O2426" s="57">
        <f t="shared" si="716"/>
        <v>12.351136378142986</v>
      </c>
      <c r="P2426" s="371">
        <f t="shared" si="717"/>
        <v>12.351136378142986</v>
      </c>
      <c r="Q2426" s="371">
        <f t="shared" si="718"/>
        <v>-58.128785920813215</v>
      </c>
      <c r="R2426" s="12">
        <f t="shared" si="719"/>
        <v>121.87121407918679</v>
      </c>
      <c r="S2426" s="57">
        <f t="shared" si="720"/>
        <v>8.387060701887691</v>
      </c>
      <c r="T2426" s="12">
        <f t="shared" si="703"/>
        <v>12.351136378142986</v>
      </c>
    </row>
    <row r="2427" spans="1:20" x14ac:dyDescent="0.3">
      <c r="A2427" s="57">
        <f t="shared" si="704"/>
        <v>52897.706907499647</v>
      </c>
      <c r="B2427" s="12">
        <f t="shared" si="721"/>
        <v>8418.931532554865</v>
      </c>
      <c r="C2427" s="57" t="str">
        <f t="shared" si="705"/>
        <v>2.18286637329068-3.51420914161706i</v>
      </c>
      <c r="D2427" s="57" t="str">
        <f t="shared" si="706"/>
        <v>3.46897539615087-1.34057569547594i</v>
      </c>
      <c r="E2427" s="57" t="str">
        <f t="shared" si="707"/>
        <v>164.385476905799+5.5596940193282i</v>
      </c>
      <c r="F2427" s="57" t="str">
        <f t="shared" si="708"/>
        <v>3.07860704174621-23.7088861201824i</v>
      </c>
      <c r="G2427" s="57" t="str">
        <f t="shared" si="709"/>
        <v>0.999684197856152-0.0177680165706132i</v>
      </c>
      <c r="H2427" s="57" t="str">
        <f t="shared" si="710"/>
        <v>493.951141407503-475.034070884665i</v>
      </c>
      <c r="I2427" s="57" t="str">
        <f t="shared" si="711"/>
        <v>-65.9571766544351-89.1910097539749i</v>
      </c>
      <c r="K2427" s="57" t="str">
        <f t="shared" si="712"/>
        <v>0.00525877032338863-0.00425262360056964i</v>
      </c>
      <c r="L2427" s="57" t="str">
        <f t="shared" si="713"/>
        <v>0.00075-0.0787683797702758i</v>
      </c>
      <c r="M2427" s="57" t="str">
        <f t="shared" si="714"/>
        <v>0.00075-0.0124109842075014i</v>
      </c>
      <c r="N2427" s="57">
        <f t="shared" si="715"/>
        <v>121.8466638112083</v>
      </c>
      <c r="O2427" s="57">
        <f t="shared" si="716"/>
        <v>12.333660299810074</v>
      </c>
      <c r="P2427" s="371">
        <f t="shared" si="717"/>
        <v>12.333660299810074</v>
      </c>
      <c r="Q2427" s="371">
        <f t="shared" si="718"/>
        <v>-58.153336188791698</v>
      </c>
      <c r="R2427" s="12">
        <f t="shared" si="719"/>
        <v>121.8466638112083</v>
      </c>
      <c r="S2427" s="57">
        <f t="shared" si="720"/>
        <v>8.4189315325548648</v>
      </c>
      <c r="T2427" s="12">
        <f t="shared" si="703"/>
        <v>12.333660299810074</v>
      </c>
    </row>
    <row r="2428" spans="1:20" x14ac:dyDescent="0.3">
      <c r="A2428" s="57">
        <f t="shared" si="704"/>
        <v>53098.718193748144</v>
      </c>
      <c r="B2428" s="12">
        <f t="shared" si="721"/>
        <v>8450.9234723785739</v>
      </c>
      <c r="C2428" s="57" t="str">
        <f t="shared" si="705"/>
        <v>2.17695696405293-3.50807530338894i</v>
      </c>
      <c r="D2428" s="57" t="str">
        <f t="shared" si="706"/>
        <v>3.46896125663028-1.33610944942127i</v>
      </c>
      <c r="E2428" s="57" t="str">
        <f t="shared" si="707"/>
        <v>164.403170841192+5.58195834438206i</v>
      </c>
      <c r="F2428" s="57" t="str">
        <f t="shared" si="708"/>
        <v>3.07859963877163-23.6195483509569i</v>
      </c>
      <c r="G2428" s="57" t="str">
        <f t="shared" si="709"/>
        <v>0.999681793964852-0.0178354921453499i</v>
      </c>
      <c r="H2428" s="57" t="str">
        <f t="shared" si="710"/>
        <v>490.8408254447-476.645384975157i</v>
      </c>
      <c r="I2428" s="57" t="str">
        <f t="shared" si="711"/>
        <v>-65.992377168956-88.4284099025883i</v>
      </c>
      <c r="K2428" s="57" t="str">
        <f t="shared" si="712"/>
        <v>0.00524273159736102-0.00425426606105744i</v>
      </c>
      <c r="L2428" s="57" t="str">
        <f t="shared" si="713"/>
        <v>0.00075-0.0784701930367358i</v>
      </c>
      <c r="M2428" s="57" t="str">
        <f t="shared" si="714"/>
        <v>0.00075-0.0123640010036874i</v>
      </c>
      <c r="N2428" s="57">
        <f t="shared" si="715"/>
        <v>121.82191559029256</v>
      </c>
      <c r="O2428" s="57">
        <f t="shared" si="716"/>
        <v>12.316157058797801</v>
      </c>
      <c r="P2428" s="371">
        <f t="shared" si="717"/>
        <v>12.316157058797801</v>
      </c>
      <c r="Q2428" s="371">
        <f t="shared" si="718"/>
        <v>-58.178084409707438</v>
      </c>
      <c r="R2428" s="12">
        <f t="shared" si="719"/>
        <v>121.82191559029256</v>
      </c>
      <c r="S2428" s="57">
        <f t="shared" si="720"/>
        <v>8.4509234723785731</v>
      </c>
      <c r="T2428" s="12">
        <f t="shared" si="703"/>
        <v>12.316157058797801</v>
      </c>
    </row>
    <row r="2429" spans="1:20" x14ac:dyDescent="0.3">
      <c r="A2429" s="57">
        <f t="shared" si="704"/>
        <v>53300.493322884387</v>
      </c>
      <c r="B2429" s="12">
        <f t="shared" si="721"/>
        <v>8483.0369815736121</v>
      </c>
      <c r="C2429" s="57" t="str">
        <f t="shared" si="705"/>
        <v>2.17104328276978-3.50194770066068i</v>
      </c>
      <c r="D2429" s="57" t="str">
        <f t="shared" si="706"/>
        <v>3.46894700956171-1.33166241875004i</v>
      </c>
      <c r="E2429" s="57" t="str">
        <f t="shared" si="707"/>
        <v>164.421024388036+5.6042956973059i</v>
      </c>
      <c r="F2429" s="57" t="str">
        <f t="shared" si="708"/>
        <v>3.07859217946358-23.5305503548534i</v>
      </c>
      <c r="G2429" s="57" t="str">
        <f t="shared" si="709"/>
        <v>0.99967937178096-0.0179032236366938i</v>
      </c>
      <c r="H2429" s="57" t="str">
        <f t="shared" si="710"/>
        <v>487.707191551961-478.222813946309i</v>
      </c>
      <c r="I2429" s="57" t="str">
        <f t="shared" si="711"/>
        <v>-66.021816182109-87.6662731676907i</v>
      </c>
      <c r="K2429" s="57" t="str">
        <f t="shared" si="712"/>
        <v>0.00522668078316655-0.00425584861538245i</v>
      </c>
      <c r="L2429" s="57" t="str">
        <f t="shared" si="713"/>
        <v>0.00075-0.0781731351232674i</v>
      </c>
      <c r="M2429" s="57" t="str">
        <f t="shared" si="714"/>
        <v>0.00075-0.0123171956601787i</v>
      </c>
      <c r="N2429" s="57">
        <f t="shared" si="715"/>
        <v>121.79697115181548</v>
      </c>
      <c r="O2429" s="57">
        <f t="shared" si="716"/>
        <v>12.29862653234397</v>
      </c>
      <c r="P2429" s="371">
        <f t="shared" si="717"/>
        <v>12.29862653234397</v>
      </c>
      <c r="Q2429" s="371">
        <f t="shared" si="718"/>
        <v>-58.203028848184523</v>
      </c>
      <c r="R2429" s="12">
        <f t="shared" si="719"/>
        <v>121.79697115181548</v>
      </c>
      <c r="S2429" s="57">
        <f t="shared" si="720"/>
        <v>8.483036981573612</v>
      </c>
      <c r="T2429" s="12">
        <f t="shared" si="703"/>
        <v>12.29862653234397</v>
      </c>
    </row>
    <row r="2430" spans="1:20" x14ac:dyDescent="0.3">
      <c r="A2430" s="57">
        <f t="shared" si="704"/>
        <v>53503.035197511352</v>
      </c>
      <c r="B2430" s="12">
        <f t="shared" si="721"/>
        <v>8515.2725221035926</v>
      </c>
      <c r="C2430" s="57" t="str">
        <f t="shared" si="705"/>
        <v>2.16512549067236-3.49582620294105i</v>
      </c>
      <c r="D2430" s="57" t="str">
        <f t="shared" si="706"/>
        <v>3.4689326541281-1.32723453943306i</v>
      </c>
      <c r="E2430" s="57" t="str">
        <f t="shared" si="707"/>
        <v>164.439038861463+5.62670601117471i</v>
      </c>
      <c r="F2430" s="57" t="str">
        <f t="shared" si="708"/>
        <v>3.07858466339364-23.4418908515828i</v>
      </c>
      <c r="G2430" s="57" t="str">
        <f t="shared" si="709"/>
        <v>0.999676931165365-0.0179712120115183i</v>
      </c>
      <c r="H2430" s="57" t="str">
        <f t="shared" si="710"/>
        <v>484.550860870569-479.765881073241i</v>
      </c>
      <c r="I2430" s="57" t="str">
        <f t="shared" si="711"/>
        <v>-66.045473059949-86.9047045230641i</v>
      </c>
      <c r="K2430" s="57" t="str">
        <f t="shared" si="712"/>
        <v>0.00521061832941149-0.00425737115199065i</v>
      </c>
      <c r="L2430" s="57" t="str">
        <f t="shared" si="713"/>
        <v>0.00075-0.0778772017565927i</v>
      </c>
      <c r="M2430" s="57" t="str">
        <f t="shared" si="714"/>
        <v>0.00075-0.0122705675036648i</v>
      </c>
      <c r="N2430" s="57">
        <f t="shared" si="715"/>
        <v>121.77183223633511</v>
      </c>
      <c r="O2430" s="57">
        <f t="shared" si="716"/>
        <v>12.281068600435692</v>
      </c>
      <c r="P2430" s="371">
        <f t="shared" si="717"/>
        <v>12.281068600435692</v>
      </c>
      <c r="Q2430" s="371">
        <f t="shared" si="718"/>
        <v>-58.228167763664878</v>
      </c>
      <c r="R2430" s="12">
        <f t="shared" si="719"/>
        <v>121.77183223633511</v>
      </c>
      <c r="S2430" s="57">
        <f t="shared" si="720"/>
        <v>8.5152725221035919</v>
      </c>
      <c r="T2430" s="12">
        <f t="shared" si="703"/>
        <v>12.281068600435692</v>
      </c>
    </row>
    <row r="2431" spans="1:20" x14ac:dyDescent="0.3">
      <c r="A2431" s="57">
        <f t="shared" si="704"/>
        <v>53706.346731261889</v>
      </c>
      <c r="B2431" s="12">
        <f t="shared" si="721"/>
        <v>8547.6305576875857</v>
      </c>
      <c r="C2431" s="57" t="str">
        <f t="shared" si="705"/>
        <v>2.15920374937781-3.48971068168448i</v>
      </c>
      <c r="D2431" s="57" t="str">
        <f t="shared" si="706"/>
        <v>3.46891818950606-1.32282574771601i</v>
      </c>
      <c r="E2431" s="57" t="str">
        <f t="shared" si="707"/>
        <v>164.457215585651+5.64918921410021i</v>
      </c>
      <c r="F2431" s="57" t="str">
        <f t="shared" si="708"/>
        <v>3.07857709013016-23.353568565725i</v>
      </c>
      <c r="G2431" s="57" t="str">
        <f t="shared" si="709"/>
        <v>0.999674471977903-0.0180394582403066i</v>
      </c>
      <c r="H2431" s="57" t="str">
        <f t="shared" si="710"/>
        <v>481.372467342444-481.274124861253i</v>
      </c>
      <c r="I2431" s="57" t="str">
        <f t="shared" si="711"/>
        <v>-66.0633299460112-86.1438096026193i</v>
      </c>
      <c r="K2431" s="57" t="str">
        <f t="shared" si="712"/>
        <v>0.00519454468602272-0.00425883356350575i</v>
      </c>
      <c r="L2431" s="57" t="str">
        <f t="shared" si="713"/>
        <v>0.00075-0.0775823886796098i</v>
      </c>
      <c r="M2431" s="57" t="str">
        <f t="shared" si="714"/>
        <v>0.00075-0.0122241158633839i</v>
      </c>
      <c r="N2431" s="57">
        <f t="shared" si="715"/>
        <v>121.74650058941506</v>
      </c>
      <c r="O2431" s="57">
        <f t="shared" si="716"/>
        <v>12.263483145818046</v>
      </c>
      <c r="P2431" s="371">
        <f t="shared" si="717"/>
        <v>12.263483145818046</v>
      </c>
      <c r="Q2431" s="371">
        <f t="shared" si="718"/>
        <v>-58.253499410584944</v>
      </c>
      <c r="R2431" s="12">
        <f t="shared" si="719"/>
        <v>121.74650058941506</v>
      </c>
      <c r="S2431" s="57">
        <f t="shared" si="720"/>
        <v>8.5476305576875848</v>
      </c>
      <c r="T2431" s="12">
        <f t="shared" si="703"/>
        <v>12.263483145818046</v>
      </c>
    </row>
    <row r="2432" spans="1:20" x14ac:dyDescent="0.3">
      <c r="A2432" s="57">
        <f t="shared" si="704"/>
        <v>53910.43084884069</v>
      </c>
      <c r="B2432" s="12">
        <f t="shared" si="721"/>
        <v>8580.1115538067988</v>
      </c>
      <c r="C2432" s="57" t="str">
        <f t="shared" si="705"/>
        <v>2.15327822087083-3.48360101029548i</v>
      </c>
      <c r="D2432" s="57" t="str">
        <f t="shared" si="706"/>
        <v>3.46890361486604-1.31843598011847i</v>
      </c>
      <c r="E2432" s="57" t="str">
        <f t="shared" si="707"/>
        <v>164.475555893868+5.67174522916758i</v>
      </c>
      <c r="F2432" s="57" t="str">
        <f t="shared" si="708"/>
        <v>3.07856945923818-23.2655822267109i</v>
      </c>
      <c r="G2432" s="57" t="str">
        <f t="shared" si="709"/>
        <v>0.999671994077343-0.0181079632971651i</v>
      </c>
      <c r="H2432" s="57" t="str">
        <f t="shared" si="710"/>
        <v>478.172657240341-482.747099470101i</v>
      </c>
      <c r="I2432" s="57" t="str">
        <f t="shared" si="711"/>
        <v>-66.0753717848548-85.38369461267i</v>
      </c>
      <c r="K2432" s="57" t="str">
        <f t="shared" si="712"/>
        <v>0.00517846030419812-0.00426023574674757i</v>
      </c>
      <c r="L2432" s="57" t="str">
        <f t="shared" si="713"/>
        <v>0.00075-0.0772886916513348i</v>
      </c>
      <c r="M2432" s="57" t="str">
        <f t="shared" si="714"/>
        <v>0.00075-0.0121778400711137i</v>
      </c>
      <c r="N2432" s="57">
        <f t="shared" si="715"/>
        <v>121.72097796145326</v>
      </c>
      <c r="O2432" s="57">
        <f t="shared" si="716"/>
        <v>12.245870054002591</v>
      </c>
      <c r="P2432" s="371">
        <f t="shared" si="717"/>
        <v>12.245870054002591</v>
      </c>
      <c r="Q2432" s="371">
        <f t="shared" si="718"/>
        <v>-58.279022038546742</v>
      </c>
      <c r="R2432" s="12">
        <f t="shared" si="719"/>
        <v>121.72097796145326</v>
      </c>
      <c r="S2432" s="57">
        <f t="shared" si="720"/>
        <v>8.5801115538067982</v>
      </c>
      <c r="T2432" s="12">
        <f t="shared" si="703"/>
        <v>12.245870054002591</v>
      </c>
    </row>
    <row r="2433" spans="1:20" x14ac:dyDescent="0.3">
      <c r="A2433" s="57">
        <f t="shared" si="704"/>
        <v>54115.290486066282</v>
      </c>
      <c r="B2433" s="12">
        <f t="shared" si="721"/>
        <v>8612.7159777112647</v>
      </c>
      <c r="C2433" s="57" t="str">
        <f t="shared" si="705"/>
        <v>2.14734906748464-3.4774970641328i</v>
      </c>
      <c r="D2433" s="57" t="str">
        <f t="shared" si="706"/>
        <v>3.46888892937215-1.31406517343302i</v>
      </c>
      <c r="E2433" s="57" t="str">
        <f t="shared" si="707"/>
        <v>164.494061128518+5.69437397437845i</v>
      </c>
      <c r="F2433" s="57" t="str">
        <f t="shared" si="708"/>
        <v>3.07856177027951-23.1779305688036i</v>
      </c>
      <c r="G2433" s="57" t="str">
        <f t="shared" si="709"/>
        <v>0.999669497321383-0.0181767281598358i</v>
      </c>
      <c r="H2433" s="57" t="str">
        <f t="shared" si="710"/>
        <v>474.952088681381-484.184375120813i</v>
      </c>
      <c r="I2433" s="57" t="str">
        <f t="shared" si="711"/>
        <v>-66.0815863422813-84.6244662432182i</v>
      </c>
      <c r="K2433" s="57" t="str">
        <f t="shared" si="712"/>
        <v>0.00516236563635642-0.00426157760275023i</v>
      </c>
      <c r="L2433" s="57" t="str">
        <f t="shared" si="713"/>
        <v>0.00075-0.0769961064468371i</v>
      </c>
      <c r="M2433" s="57" t="str">
        <f t="shared" si="714"/>
        <v>0.00075-0.0121317394611613i</v>
      </c>
      <c r="N2433" s="57">
        <f t="shared" si="715"/>
        <v>121.69526610750472</v>
      </c>
      <c r="O2433" s="57">
        <f t="shared" si="716"/>
        <v>12.228229213275021</v>
      </c>
      <c r="P2433" s="371">
        <f t="shared" si="717"/>
        <v>12.228229213275021</v>
      </c>
      <c r="Q2433" s="371">
        <f t="shared" si="718"/>
        <v>-58.304733892495278</v>
      </c>
      <c r="R2433" s="12">
        <f t="shared" si="719"/>
        <v>121.69526610750472</v>
      </c>
      <c r="S2433" s="57">
        <f t="shared" si="720"/>
        <v>8.6127159777112645</v>
      </c>
      <c r="T2433" s="12">
        <f t="shared" si="703"/>
        <v>12.228229213275021</v>
      </c>
    </row>
    <row r="2434" spans="1:20" x14ac:dyDescent="0.3">
      <c r="A2434" s="57">
        <f t="shared" si="704"/>
        <v>54320.928589913339</v>
      </c>
      <c r="B2434" s="12">
        <f t="shared" si="721"/>
        <v>8645.4442984265679</v>
      </c>
      <c r="C2434" s="57" t="str">
        <f t="shared" si="705"/>
        <v>2.14141645188223-3.47139872051347i</v>
      </c>
      <c r="D2434" s="57" t="str">
        <f t="shared" si="706"/>
        <v>3.46887413218223-1.30971326472436i</v>
      </c>
      <c r="E2434" s="57" t="str">
        <f t="shared" si="707"/>
        <v>164.512732641194+5.71707536258419i</v>
      </c>
      <c r="F2434" s="57" t="str">
        <f t="shared" si="708"/>
        <v>3.07855402281258-23.0906123310806i</v>
      </c>
      <c r="G2434" s="57" t="str">
        <f t="shared" si="709"/>
        <v>0.999666981566638-0.0182457538097102i</v>
      </c>
      <c r="H2434" s="57" t="str">
        <f t="shared" si="710"/>
        <v>471.711431124566-485.585538484263i</v>
      </c>
      <c r="I2434" s="57" t="str">
        <f t="shared" si="711"/>
        <v>-66.0819642221874-83.8662315783829i</v>
      </c>
      <c r="K2434" s="57" t="str">
        <f t="shared" si="712"/>
        <v>0.00514626113608701-0.00426285903677899i</v>
      </c>
      <c r="L2434" s="57" t="str">
        <f t="shared" si="713"/>
        <v>0.00075-0.0767046288571798i</v>
      </c>
      <c r="M2434" s="57" t="str">
        <f t="shared" si="714"/>
        <v>0.00075-0.012085813370354i</v>
      </c>
      <c r="N2434" s="57">
        <f t="shared" si="715"/>
        <v>121.66936678710738</v>
      </c>
      <c r="O2434" s="57">
        <f t="shared" si="716"/>
        <v>12.210560514703257</v>
      </c>
      <c r="P2434" s="371">
        <f t="shared" si="717"/>
        <v>12.210560514703257</v>
      </c>
      <c r="Q2434" s="371">
        <f t="shared" si="718"/>
        <v>-58.330633212892621</v>
      </c>
      <c r="R2434" s="12">
        <f t="shared" si="719"/>
        <v>121.66936678710738</v>
      </c>
      <c r="S2434" s="57">
        <f t="shared" si="720"/>
        <v>8.6454442984265683</v>
      </c>
      <c r="T2434" s="12">
        <f t="shared" si="703"/>
        <v>12.210560514703257</v>
      </c>
    </row>
    <row r="2435" spans="1:20" x14ac:dyDescent="0.3">
      <c r="A2435" s="57">
        <f t="shared" si="704"/>
        <v>54527.348118555012</v>
      </c>
      <c r="B2435" s="12">
        <f t="shared" si="721"/>
        <v>8678.2969867605898</v>
      </c>
      <c r="C2435" s="57" t="str">
        <f t="shared" si="705"/>
        <v>2.13548053703725-3.46530585871625i</v>
      </c>
      <c r="D2435" s="57" t="str">
        <f t="shared" si="706"/>
        <v>3.46885922244767-1.3053801913283i</v>
      </c>
      <c r="E2435" s="57" t="str">
        <f t="shared" si="707"/>
        <v>164.53157179272+5.73984930142706i</v>
      </c>
      <c r="F2435" s="57" t="str">
        <f t="shared" si="708"/>
        <v>3.07854621639245-23.0036262574152i</v>
      </c>
      <c r="G2435" s="57" t="str">
        <f t="shared" si="709"/>
        <v>0.999664446668638-0.0183150412318418i</v>
      </c>
      <c r="H2435" s="57" t="str">
        <f t="shared" si="710"/>
        <v>468.451364853183-486.950193050816i</v>
      </c>
      <c r="I2435" s="57" t="str">
        <f t="shared" si="711"/>
        <v>-66.0764988800072-83.1090980061367i</v>
      </c>
      <c r="K2435" s="57" t="str">
        <f t="shared" si="712"/>
        <v>0.00513014725809921-0.00426407995834696i</v>
      </c>
      <c r="L2435" s="57" t="str">
        <f t="shared" si="713"/>
        <v>0.00075-0.0764142546893602i</v>
      </c>
      <c r="M2435" s="57" t="str">
        <f t="shared" si="714"/>
        <v>0.00075-0.0120400611380294i</v>
      </c>
      <c r="N2435" s="57">
        <f t="shared" si="715"/>
        <v>121.64328176410655</v>
      </c>
      <c r="O2435" s="57">
        <f t="shared" si="716"/>
        <v>12.192863852144381</v>
      </c>
      <c r="P2435" s="371">
        <f t="shared" si="717"/>
        <v>12.192863852144381</v>
      </c>
      <c r="Q2435" s="371">
        <f t="shared" si="718"/>
        <v>-58.356718235893446</v>
      </c>
      <c r="R2435" s="12">
        <f t="shared" si="719"/>
        <v>121.64328176410655</v>
      </c>
      <c r="S2435" s="57">
        <f t="shared" si="720"/>
        <v>8.6782969867605892</v>
      </c>
      <c r="T2435" s="12">
        <f t="shared" si="703"/>
        <v>12.192863852144381</v>
      </c>
    </row>
    <row r="2436" spans="1:20" x14ac:dyDescent="0.3">
      <c r="A2436" s="57">
        <f t="shared" si="704"/>
        <v>54734.552041405528</v>
      </c>
      <c r="B2436" s="12">
        <f t="shared" si="721"/>
        <v>8711.2745153102805</v>
      </c>
      <c r="C2436" s="57" t="str">
        <f t="shared" si="705"/>
        <v>2.12954148621504-3.45921835998539i</v>
      </c>
      <c r="D2436" s="57" t="str">
        <f t="shared" si="706"/>
        <v>3.46884419931346-1.30106589085097i</v>
      </c>
      <c r="E2436" s="57" t="str">
        <f t="shared" si="707"/>
        <v>164.55057995321+5.76269569327419i</v>
      </c>
      <c r="F2436" s="57" t="str">
        <f t="shared" si="708"/>
        <v>3.07853835057088-22.9169710964591i</v>
      </c>
      <c r="G2436" s="57" t="str">
        <f t="shared" si="709"/>
        <v>0.999661892481811-0.0183845914149595i</v>
      </c>
      <c r="H2436" s="57" t="str">
        <f t="shared" si="710"/>
        <v>465.172580442866-488.277959480305i</v>
      </c>
      <c r="I2436" s="57" t="str">
        <f t="shared" si="711"/>
        <v>-66.0651866327118-82.3531731274931i</v>
      </c>
      <c r="K2436" s="57" t="str">
        <f t="shared" si="712"/>
        <v>0.00511402445817162-0.0042652402812307i</v>
      </c>
      <c r="L2436" s="57" t="str">
        <f t="shared" si="713"/>
        <v>0.00075-0.0761249797662486i</v>
      </c>
      <c r="M2436" s="57" t="str">
        <f t="shared" si="714"/>
        <v>0.00075-0.0119944821060265i</v>
      </c>
      <c r="N2436" s="57">
        <f t="shared" si="715"/>
        <v>121.6170128064776</v>
      </c>
      <c r="O2436" s="57">
        <f t="shared" si="716"/>
        <v>12.175139122252578</v>
      </c>
      <c r="P2436" s="371">
        <f t="shared" si="717"/>
        <v>12.175139122252578</v>
      </c>
      <c r="Q2436" s="371">
        <f t="shared" si="718"/>
        <v>-58.382987193522396</v>
      </c>
      <c r="R2436" s="12">
        <f t="shared" si="719"/>
        <v>121.6170128064776</v>
      </c>
      <c r="S2436" s="57">
        <f t="shared" si="720"/>
        <v>8.7112745153102811</v>
      </c>
      <c r="T2436" s="12">
        <f t="shared" si="703"/>
        <v>12.175139122252578</v>
      </c>
    </row>
    <row r="2437" spans="1:20" x14ac:dyDescent="0.3">
      <c r="A2437" s="57">
        <f t="shared" si="704"/>
        <v>54942.543339162876</v>
      </c>
      <c r="B2437" s="12">
        <f t="shared" si="721"/>
        <v>8744.3773584684604</v>
      </c>
      <c r="C2437" s="57" t="str">
        <f t="shared" si="705"/>
        <v>2.12359946295341-3.45313610753341i</v>
      </c>
      <c r="D2437" s="57" t="str">
        <f t="shared" si="706"/>
        <v>3.46882906191812-1.29677030116782i</v>
      </c>
      <c r="E2437" s="57" t="str">
        <f t="shared" si="707"/>
        <v>164.569758502106+5.78561443515785i</v>
      </c>
      <c r="F2437" s="57" t="str">
        <f t="shared" si="708"/>
        <v>3.07853042489608-22.8306456016237i</v>
      </c>
      <c r="G2437" s="57" t="str">
        <f t="shared" si="709"/>
        <v>0.999659318859484-0.0184544053514806i</v>
      </c>
      <c r="H2437" s="57" t="str">
        <f t="shared" si="710"/>
        <v>461.875778216227-489.568475931765i</v>
      </c>
      <c r="I2437" s="57" t="str">
        <f t="shared" si="711"/>
        <v>-66.048026665344-81.5985646652991i</v>
      </c>
      <c r="K2437" s="57" t="str">
        <f t="shared" si="712"/>
        <v>0.00509789319310078-0.00426633992348534i</v>
      </c>
      <c r="L2437" s="57" t="str">
        <f t="shared" si="713"/>
        <v>0.00075-0.0758367999265275i</v>
      </c>
      <c r="M2437" s="57" t="str">
        <f t="shared" si="714"/>
        <v>0.00075-0.0119490756186756i</v>
      </c>
      <c r="N2437" s="57">
        <f t="shared" si="715"/>
        <v>121.59056168615136</v>
      </c>
      <c r="O2437" s="57">
        <f t="shared" si="716"/>
        <v>12.157386224485387</v>
      </c>
      <c r="P2437" s="371">
        <f t="shared" si="717"/>
        <v>12.157386224485387</v>
      </c>
      <c r="Q2437" s="371">
        <f t="shared" si="718"/>
        <v>-58.409438313848639</v>
      </c>
      <c r="R2437" s="12">
        <f t="shared" si="719"/>
        <v>121.59056168615136</v>
      </c>
      <c r="S2437" s="57">
        <f t="shared" si="720"/>
        <v>8.7443773584684603</v>
      </c>
      <c r="T2437" s="12">
        <f t="shared" si="703"/>
        <v>12.157386224485387</v>
      </c>
    </row>
    <row r="2438" spans="1:20" x14ac:dyDescent="0.3">
      <c r="A2438" s="57">
        <f t="shared" si="704"/>
        <v>55151.325003851693</v>
      </c>
      <c r="B2438" s="12">
        <f t="shared" si="721"/>
        <v>8777.605992430641</v>
      </c>
      <c r="C2438" s="57" t="str">
        <f t="shared" si="705"/>
        <v>2.1176546310434-3.4470589865442i</v>
      </c>
      <c r="D2438" s="57" t="str">
        <f t="shared" si="706"/>
        <v>3.46881380939363-1.29249336042277i</v>
      </c>
      <c r="E2438" s="57" t="str">
        <f t="shared" si="707"/>
        <v>164.589108828237+5.80860541870813i</v>
      </c>
      <c r="F2438" s="57" t="str">
        <f t="shared" si="708"/>
        <v>3.07852243891304-22.7446485310627i</v>
      </c>
      <c r="G2438" s="57" t="str">
        <f t="shared" si="709"/>
        <v>0.999656725653867-0.0185244840375244i</v>
      </c>
      <c r="H2438" s="57" t="str">
        <f t="shared" si="710"/>
        <v>458.561667684925-490.821398372274i</v>
      </c>
      <c r="I2438" s="57" t="str">
        <f t="shared" si="711"/>
        <v>-66.0250210340686-80.8453803727892i</v>
      </c>
      <c r="K2438" s="57" t="str">
        <f t="shared" si="712"/>
        <v>0.00508175392064987-0.00426737880745869i</v>
      </c>
      <c r="L2438" s="57" t="str">
        <f t="shared" si="713"/>
        <v>0.00075-0.075549711024634i</v>
      </c>
      <c r="M2438" s="57" t="str">
        <f t="shared" si="714"/>
        <v>0.00075-0.011903841022789i</v>
      </c>
      <c r="N2438" s="57">
        <f t="shared" si="715"/>
        <v>121.56393017883572</v>
      </c>
      <c r="O2438" s="57">
        <f t="shared" si="716"/>
        <v>12.139605061110728</v>
      </c>
      <c r="P2438" s="371">
        <f t="shared" si="717"/>
        <v>12.139605061110728</v>
      </c>
      <c r="Q2438" s="371">
        <f t="shared" si="718"/>
        <v>-58.436069821164281</v>
      </c>
      <c r="R2438" s="12">
        <f t="shared" si="719"/>
        <v>121.56393017883572</v>
      </c>
      <c r="S2438" s="57">
        <f t="shared" si="720"/>
        <v>8.7776059924306402</v>
      </c>
      <c r="T2438" s="12">
        <f t="shared" si="703"/>
        <v>12.139605061110728</v>
      </c>
    </row>
    <row r="2439" spans="1:20" x14ac:dyDescent="0.3">
      <c r="A2439" s="57">
        <f t="shared" si="704"/>
        <v>55360.900038866326</v>
      </c>
      <c r="B2439" s="12">
        <f t="shared" si="721"/>
        <v>8810.9608952018771</v>
      </c>
      <c r="C2439" s="57" t="str">
        <f t="shared" si="705"/>
        <v>2.11170715450993-3.44098688417558i</v>
      </c>
      <c r="D2439" s="57" t="str">
        <f t="shared" si="706"/>
        <v>3.46879844086536-1.28823500702729i</v>
      </c>
      <c r="E2439" s="57" t="str">
        <f t="shared" si="707"/>
        <v>164.608632329862+5.83166853008762i</v>
      </c>
      <c r="F2439" s="57" t="str">
        <f t="shared" si="708"/>
        <v>3.07851439216309-22.6589786476538i</v>
      </c>
      <c r="G2439" s="57" t="str">
        <f t="shared" si="709"/>
        <v>0.999654112716049-0.018594828472925i</v>
      </c>
      <c r="H2439" s="57" t="str">
        <f t="shared" si="710"/>
        <v>455.230966980171-492.036400864368i</v>
      </c>
      <c r="I2439" s="57" t="str">
        <f t="shared" si="711"/>
        <v>-65.9961746657274-80.0937279420568i</v>
      </c>
      <c r="K2439" s="57" t="str">
        <f t="shared" si="712"/>
        <v>0.00506560709949717-0.00426835685980506i</v>
      </c>
      <c r="L2439" s="57" t="str">
        <f t="shared" si="713"/>
        <v>0.00075-0.0752637089306974i</v>
      </c>
      <c r="M2439" s="57" t="str">
        <f t="shared" si="714"/>
        <v>0.00075-0.0118587776676519i</v>
      </c>
      <c r="N2439" s="57">
        <f t="shared" si="715"/>
        <v>121.5371200638381</v>
      </c>
      <c r="O2439" s="57">
        <f t="shared" si="716"/>
        <v>12.121795537213204</v>
      </c>
      <c r="P2439" s="371">
        <f t="shared" si="717"/>
        <v>12.121795537213204</v>
      </c>
      <c r="Q2439" s="371">
        <f t="shared" si="718"/>
        <v>-58.462879936161904</v>
      </c>
      <c r="R2439" s="12">
        <f t="shared" si="719"/>
        <v>121.5371200638381</v>
      </c>
      <c r="S2439" s="57">
        <f t="shared" si="720"/>
        <v>8.8109608952018768</v>
      </c>
      <c r="T2439" s="12">
        <f t="shared" si="703"/>
        <v>12.121795537213204</v>
      </c>
    </row>
    <row r="2440" spans="1:20" x14ac:dyDescent="0.3">
      <c r="A2440" s="57">
        <f t="shared" si="704"/>
        <v>55571.271459014024</v>
      </c>
      <c r="B2440" s="12">
        <f t="shared" si="721"/>
        <v>8844.4425466036446</v>
      </c>
      <c r="C2440" s="57" t="str">
        <f t="shared" si="705"/>
        <v>2.10575719759258-3.43491968956166i</v>
      </c>
      <c r="D2440" s="57" t="str">
        <f t="shared" si="706"/>
        <v>3.4687829554521-1.28399517965951i</v>
      </c>
      <c r="E2440" s="57" t="str">
        <f t="shared" si="707"/>
        <v>164.628330414726+5.85480364993045i</v>
      </c>
      <c r="F2440" s="57" t="str">
        <f t="shared" si="708"/>
        <v>3.0785062841842-22.5736347189812i</v>
      </c>
      <c r="G2440" s="57" t="str">
        <f t="shared" si="709"/>
        <v>0.99965147989599-0.0186654396612449i</v>
      </c>
      <c r="H2440" s="57" t="str">
        <f t="shared" si="710"/>
        <v>451.884402272545-493.213175831533i</v>
      </c>
      <c r="I2440" s="57" t="str">
        <f t="shared" si="711"/>
        <v>-65.9614953539022-79.3437149125951i</v>
      </c>
      <c r="K2440" s="57" t="str">
        <f t="shared" si="712"/>
        <v>0.00504945318918419-0.00426927401149785i</v>
      </c>
      <c r="L2440" s="57" t="str">
        <f t="shared" si="713"/>
        <v>0.00075-0.0749787895304813i</v>
      </c>
      <c r="M2440" s="57" t="str">
        <f t="shared" si="714"/>
        <v>0.00075-0.0118138849050128i</v>
      </c>
      <c r="N2440" s="57">
        <f t="shared" si="715"/>
        <v>121.51013312388983</v>
      </c>
      <c r="O2440" s="57">
        <f t="shared" si="716"/>
        <v>12.103957560700456</v>
      </c>
      <c r="P2440" s="371">
        <f t="shared" si="717"/>
        <v>12.103957560700456</v>
      </c>
      <c r="Q2440" s="371">
        <f t="shared" si="718"/>
        <v>-58.489866876110177</v>
      </c>
      <c r="R2440" s="12">
        <f t="shared" si="719"/>
        <v>121.51013312388983</v>
      </c>
      <c r="S2440" s="57">
        <f t="shared" si="720"/>
        <v>8.8444425466036449</v>
      </c>
      <c r="T2440" s="12">
        <f t="shared" si="703"/>
        <v>12.103957560700456</v>
      </c>
    </row>
    <row r="2441" spans="1:20" x14ac:dyDescent="0.3">
      <c r="A2441" s="57">
        <f t="shared" si="704"/>
        <v>55782.442290558276</v>
      </c>
      <c r="B2441" s="12">
        <f t="shared" si="721"/>
        <v>8878.051428280738</v>
      </c>
      <c r="C2441" s="57" t="str">
        <f t="shared" si="705"/>
        <v>2.09980492472601-3.42885729381489i</v>
      </c>
      <c r="D2441" s="57" t="str">
        <f t="shared" si="706"/>
        <v>3.46876735226592-1.27977381726333i</v>
      </c>
      <c r="E2441" s="57" t="str">
        <f t="shared" si="707"/>
        <v>164.648204500109+5.87801065327037i</v>
      </c>
      <c r="F2441" s="57" t="str">
        <f t="shared" si="708"/>
        <v>3.07849811451078-22.4886155173179i</v>
      </c>
      <c r="G2441" s="57" t="str">
        <f t="shared" si="709"/>
        <v>0.999648827042506-0.0187363186097885i</v>
      </c>
      <c r="H2441" s="57" t="str">
        <f t="shared" si="710"/>
        <v>448.522707182191-494.351434301323i</v>
      </c>
      <c r="I2441" s="57" t="str">
        <f t="shared" si="711"/>
        <v>-65.92099375149-78.5954485800676i</v>
      </c>
      <c r="K2441" s="57" t="str">
        <f t="shared" si="712"/>
        <v>0.00503329265006365-0.00427013019784161i</v>
      </c>
      <c r="L2441" s="57" t="str">
        <f t="shared" si="713"/>
        <v>0.00075-0.0746949487253252i</v>
      </c>
      <c r="M2441" s="57" t="str">
        <f t="shared" si="714"/>
        <v>0.00075-0.0117691620890744i</v>
      </c>
      <c r="N2441" s="57">
        <f t="shared" si="715"/>
        <v>121.48297114496664</v>
      </c>
      <c r="O2441" s="57">
        <f t="shared" si="716"/>
        <v>12.086091042308835</v>
      </c>
      <c r="P2441" s="371">
        <f t="shared" si="717"/>
        <v>12.086091042308835</v>
      </c>
      <c r="Q2441" s="371">
        <f t="shared" si="718"/>
        <v>-58.517028855033359</v>
      </c>
      <c r="R2441" s="12">
        <f t="shared" si="719"/>
        <v>121.48297114496664</v>
      </c>
      <c r="S2441" s="57">
        <f t="shared" si="720"/>
        <v>8.8780514282807381</v>
      </c>
      <c r="T2441" s="12">
        <f t="shared" si="703"/>
        <v>12.086091042308835</v>
      </c>
    </row>
    <row r="2442" spans="1:20" x14ac:dyDescent="0.3">
      <c r="A2442" s="57">
        <f t="shared" si="704"/>
        <v>55994.415571262391</v>
      </c>
      <c r="B2442" s="12">
        <f t="shared" si="721"/>
        <v>8911.7880237082045</v>
      </c>
      <c r="C2442" s="57" t="str">
        <f t="shared" si="705"/>
        <v>2.09385050052044-3.4227995900279i</v>
      </c>
      <c r="D2442" s="57" t="str">
        <f t="shared" si="706"/>
        <v>3.46875163041222-1.27557085904756i</v>
      </c>
      <c r="E2442" s="57" t="str">
        <f t="shared" si="707"/>
        <v>164.668256012871+5.90128940947885i</v>
      </c>
      <c r="F2442" s="57" t="str">
        <f t="shared" si="708"/>
        <v>3.07848988267373-22.4039198196077i</v>
      </c>
      <c r="G2442" s="57" t="str">
        <f t="shared" si="709"/>
        <v>0.999646154003271-0.0188074663296151i</v>
      </c>
      <c r="H2442" s="57" t="str">
        <f t="shared" si="710"/>
        <v>445.146622180375-495.450906125701i</v>
      </c>
      <c r="I2442" s="57" t="str">
        <f t="shared" si="711"/>
        <v>-65.8746833598042-77.8490359054628i</v>
      </c>
      <c r="K2442" s="57" t="str">
        <f t="shared" si="712"/>
        <v>0.00501712594324715-0.0042709253584836i</v>
      </c>
      <c r="L2442" s="57" t="str">
        <f t="shared" si="713"/>
        <v>0.00075-0.0744121824320832i</v>
      </c>
      <c r="M2442" s="57" t="str">
        <f t="shared" si="714"/>
        <v>0.00075-0.0117246085764837i</v>
      </c>
      <c r="N2442" s="57">
        <f t="shared" si="715"/>
        <v>121.45563591611011</v>
      </c>
      <c r="O2442" s="57">
        <f t="shared" si="716"/>
        <v>12.068195895609088</v>
      </c>
      <c r="P2442" s="371">
        <f t="shared" si="717"/>
        <v>12.068195895609088</v>
      </c>
      <c r="Q2442" s="371">
        <f t="shared" si="718"/>
        <v>-58.544364083889889</v>
      </c>
      <c r="R2442" s="12">
        <f t="shared" si="719"/>
        <v>121.45563591611011</v>
      </c>
      <c r="S2442" s="57">
        <f t="shared" si="720"/>
        <v>8.9117880237082048</v>
      </c>
      <c r="T2442" s="12">
        <f t="shared" si="703"/>
        <v>12.068195895609088</v>
      </c>
    </row>
    <row r="2443" spans="1:20" x14ac:dyDescent="0.3">
      <c r="A2443" s="57">
        <f t="shared" si="704"/>
        <v>56207.194350433194</v>
      </c>
      <c r="B2443" s="12">
        <f t="shared" si="721"/>
        <v>8945.6528181982958</v>
      </c>
      <c r="C2443" s="57" t="str">
        <f t="shared" si="705"/>
        <v>2.08789408974232-3.41674647327491i</v>
      </c>
      <c r="D2443" s="57" t="str">
        <f t="shared" si="706"/>
        <v>3.46873578898952-1.27138624448497i</v>
      </c>
      <c r="E2443" s="57" t="str">
        <f t="shared" si="707"/>
        <v>164.688486389514+5.92463978219793i</v>
      </c>
      <c r="F2443" s="57" t="str">
        <f t="shared" si="708"/>
        <v>3.07848158820039-22.3195464074478i</v>
      </c>
      <c r="G2443" s="57" t="str">
        <f t="shared" si="709"/>
        <v>0.999643460624798-0.0188788838355525i</v>
      </c>
      <c r="H2443" s="57" t="str">
        <f t="shared" si="710"/>
        <v>441.756893983379-496.511340178219i</v>
      </c>
      <c r="I2443" s="57" t="str">
        <f t="shared" si="711"/>
        <v>-65.8225805142222-77.1045834247782i</v>
      </c>
      <c r="K2443" s="57" t="str">
        <f t="shared" si="712"/>
        <v>0.00500095353055297-0.00427165943742403i</v>
      </c>
      <c r="L2443" s="57" t="str">
        <f t="shared" si="713"/>
        <v>0.00075-0.0741304865830675i</v>
      </c>
      <c r="M2443" s="57" t="str">
        <f t="shared" si="714"/>
        <v>0.00075-0.0116802237263237i</v>
      </c>
      <c r="N2443" s="57">
        <f t="shared" si="715"/>
        <v>121.42812922925262</v>
      </c>
      <c r="O2443" s="57">
        <f t="shared" si="716"/>
        <v>12.050272037011736</v>
      </c>
      <c r="P2443" s="371">
        <f t="shared" si="717"/>
        <v>12.050272037011736</v>
      </c>
      <c r="Q2443" s="371">
        <f t="shared" si="718"/>
        <v>-58.571870770747388</v>
      </c>
      <c r="R2443" s="12">
        <f t="shared" si="719"/>
        <v>121.42812922925262</v>
      </c>
      <c r="S2443" s="57">
        <f t="shared" si="720"/>
        <v>8.9456528181982957</v>
      </c>
      <c r="T2443" s="12">
        <f t="shared" si="703"/>
        <v>12.050272037011736</v>
      </c>
    </row>
    <row r="2444" spans="1:20" x14ac:dyDescent="0.3">
      <c r="A2444" s="57">
        <f t="shared" si="704"/>
        <v>56420.781688964838</v>
      </c>
      <c r="B2444" s="12">
        <f t="shared" si="721"/>
        <v>8979.6462989074498</v>
      </c>
      <c r="C2444" s="57" t="str">
        <f t="shared" si="705"/>
        <v>2.08193585729448-3.41069784061328i</v>
      </c>
      <c r="D2444" s="57" t="str">
        <f t="shared" si="706"/>
        <v>3.46871982708963-1.2672199133115i</v>
      </c>
      <c r="E2444" s="57" t="str">
        <f t="shared" si="707"/>
        <v>164.708897076225+5.94806162926875i</v>
      </c>
      <c r="F2444" s="57" t="str">
        <f t="shared" si="708"/>
        <v>3.0784732306145-22.2354940670716i</v>
      </c>
      <c r="G2444" s="57" t="str">
        <f t="shared" si="709"/>
        <v>0.999640746752435-0.0189505721462108i</v>
      </c>
      <c r="H2444" s="57" t="str">
        <f t="shared" si="710"/>
        <v>438.354274939894-497.532504527818i</v>
      </c>
      <c r="I2444" s="57" t="str">
        <f t="shared" si="711"/>
        <v>-65.7647043664202-76.3621971594071i</v>
      </c>
      <c r="K2444" s="57" t="str">
        <f t="shared" si="712"/>
        <v>0.00498477587445323-0.00427233238302622i</v>
      </c>
      <c r="L2444" s="57" t="str">
        <f t="shared" si="713"/>
        <v>0.00075-0.0738498571259887i</v>
      </c>
      <c r="M2444" s="57" t="str">
        <f t="shared" si="714"/>
        <v>0.00075-0.0116360069001033i</v>
      </c>
      <c r="N2444" s="57">
        <f t="shared" si="715"/>
        <v>121.40045287903357</v>
      </c>
      <c r="O2444" s="57">
        <f t="shared" si="716"/>
        <v>12.032319385772428</v>
      </c>
      <c r="P2444" s="371">
        <f t="shared" si="717"/>
        <v>12.032319385772428</v>
      </c>
      <c r="Q2444" s="371">
        <f t="shared" si="718"/>
        <v>-58.599547120966434</v>
      </c>
      <c r="R2444" s="12">
        <f t="shared" si="719"/>
        <v>121.40045287903357</v>
      </c>
      <c r="S2444" s="57">
        <f t="shared" si="720"/>
        <v>8.9796462989074506</v>
      </c>
      <c r="T2444" s="12">
        <f t="shared" si="703"/>
        <v>12.032319385772428</v>
      </c>
    </row>
    <row r="2445" spans="1:20" x14ac:dyDescent="0.3">
      <c r="A2445" s="57">
        <f t="shared" si="704"/>
        <v>56635.18065938291</v>
      </c>
      <c r="B2445" s="12">
        <f t="shared" si="721"/>
        <v>9013.7689548432991</v>
      </c>
      <c r="C2445" s="57" t="str">
        <f t="shared" si="705"/>
        <v>2.0759759681966-3.40465359108406i</v>
      </c>
      <c r="D2445" s="57" t="str">
        <f t="shared" si="706"/>
        <v>3.46870374379738-1.2630718055253i</v>
      </c>
      <c r="E2445" s="57" t="str">
        <f t="shared" si="707"/>
        <v>164.729489528928+5.97155480266655i</v>
      </c>
      <c r="F2445" s="57" t="str">
        <f t="shared" si="708"/>
        <v>3.07846480943613-22.1517615893305i</v>
      </c>
      <c r="G2445" s="57" t="str">
        <f t="shared" si="709"/>
        <v>0.999638012230359-0.0190225322839954i</v>
      </c>
      <c r="H2445" s="57" t="str">
        <f t="shared" si="710"/>
        <v>434.939522412826-498.514186588917i</v>
      </c>
      <c r="I2445" s="57" t="str">
        <f t="shared" si="711"/>
        <v>-65.701076863215-75.6219825273498i</v>
      </c>
      <c r="K2445" s="57" t="str">
        <f t="shared" si="712"/>
        <v>0.00496859343802134-0.00427294414802538i</v>
      </c>
      <c r="L2445" s="57" t="str">
        <f t="shared" si="713"/>
        <v>0.00075-0.0735702900238981i</v>
      </c>
      <c r="M2445" s="57" t="str">
        <f t="shared" si="714"/>
        <v>0.00075-0.0115919574617486i</v>
      </c>
      <c r="N2445" s="57">
        <f t="shared" si="715"/>
        <v>121.37260866262518</v>
      </c>
      <c r="O2445" s="57">
        <f t="shared" si="716"/>
        <v>12.014337863996111</v>
      </c>
      <c r="P2445" s="371">
        <f t="shared" si="717"/>
        <v>12.014337863996111</v>
      </c>
      <c r="Q2445" s="371">
        <f t="shared" si="718"/>
        <v>-58.627391337374817</v>
      </c>
      <c r="R2445" s="12">
        <f t="shared" si="719"/>
        <v>121.37260866262518</v>
      </c>
      <c r="S2445" s="57">
        <f t="shared" si="720"/>
        <v>9.0137689548432984</v>
      </c>
      <c r="T2445" s="12">
        <f t="shared" si="703"/>
        <v>12.014337863996111</v>
      </c>
    </row>
    <row r="2446" spans="1:20" x14ac:dyDescent="0.3">
      <c r="A2446" s="57">
        <f t="shared" si="704"/>
        <v>56850.394345888577</v>
      </c>
      <c r="B2446" s="12">
        <f t="shared" si="721"/>
        <v>9048.0212768717047</v>
      </c>
      <c r="C2446" s="57" t="str">
        <f t="shared" si="705"/>
        <v>2.07001458756562-3.39861362571325i</v>
      </c>
      <c r="D2446" s="57" t="str">
        <f t="shared" si="706"/>
        <v>3.46868753819073-1.25894186138591i</v>
      </c>
      <c r="E2446" s="57" t="str">
        <f t="shared" si="707"/>
        <v>164.750265213346+5.9951191484292i</v>
      </c>
      <c r="F2446" s="57" t="str">
        <f t="shared" si="708"/>
        <v>3.07845632418185-22.0683477696771i</v>
      </c>
      <c r="G2446" s="57" t="str">
        <f t="shared" si="709"/>
        <v>0.99963525690156-0.0190947652751209i</v>
      </c>
      <c r="H2446" s="57" t="str">
        <f t="shared" si="710"/>
        <v>431.513398156702-499.456193247665i</v>
      </c>
      <c r="I2446" s="57" t="str">
        <f t="shared" si="711"/>
        <v>-65.6317227220759-74.8840442554264i</v>
      </c>
      <c r="K2446" s="57" t="str">
        <f t="shared" si="712"/>
        <v>0.00495240668487905-0.00427349468953712i</v>
      </c>
      <c r="L2446" s="57" t="str">
        <f t="shared" si="713"/>
        <v>0.00075-0.0732917812551284i</v>
      </c>
      <c r="M2446" s="57" t="str">
        <f t="shared" si="714"/>
        <v>0.00075-0.0115480747775938i</v>
      </c>
      <c r="N2446" s="57">
        <f t="shared" si="715"/>
        <v>121.34459837955026</v>
      </c>
      <c r="O2446" s="57">
        <f t="shared" si="716"/>
        <v>11.99632739664273</v>
      </c>
      <c r="P2446" s="371">
        <f t="shared" si="717"/>
        <v>11.99632739664273</v>
      </c>
      <c r="Q2446" s="371">
        <f t="shared" si="718"/>
        <v>-58.65540162044973</v>
      </c>
      <c r="R2446" s="12">
        <f t="shared" si="719"/>
        <v>121.34459837955026</v>
      </c>
      <c r="S2446" s="57">
        <f t="shared" si="720"/>
        <v>9.0480212768717045</v>
      </c>
      <c r="T2446" s="12">
        <f t="shared" si="703"/>
        <v>11.99632739664273</v>
      </c>
    </row>
    <row r="2447" spans="1:20" x14ac:dyDescent="0.3">
      <c r="A2447" s="57">
        <f t="shared" si="704"/>
        <v>57066.425844402955</v>
      </c>
      <c r="B2447" s="12">
        <f t="shared" si="721"/>
        <v>9082.4037577238178</v>
      </c>
      <c r="C2447" s="57" t="str">
        <f t="shared" si="705"/>
        <v>2.06405188059583-3.39257784751166i</v>
      </c>
      <c r="D2447" s="57" t="str">
        <f t="shared" si="706"/>
        <v>3.46867120934062-1.25483002141339i</v>
      </c>
      <c r="E2447" s="57" t="str">
        <f t="shared" si="707"/>
        <v>164.771225605038+6.01875450659067i</v>
      </c>
      <c r="F2447" s="57" t="str">
        <f t="shared" si="708"/>
        <v>3.07844777436437-21.9852514081479i</v>
      </c>
      <c r="G2447" s="57" t="str">
        <f t="shared" si="709"/>
        <v>0.999632480607839-0.0191672721496246i</v>
      </c>
      <c r="H2447" s="57" t="str">
        <f t="shared" si="710"/>
        <v>428.076667691663-500.3583509642i</v>
      </c>
      <c r="I2447" s="57" t="str">
        <f t="shared" si="711"/>
        <v>-65.5566694033519-74.1484862926159i</v>
      </c>
      <c r="K2447" s="57" t="str">
        <f t="shared" si="712"/>
        <v>0.00493621607914334-0.00427398396906482i</v>
      </c>
      <c r="L2447" s="57" t="str">
        <f t="shared" si="713"/>
        <v>0.00075-0.0730143268132384i</v>
      </c>
      <c r="M2447" s="57" t="str">
        <f t="shared" si="714"/>
        <v>0.00075-0.0115043582163716i</v>
      </c>
      <c r="N2447" s="57">
        <f t="shared" si="715"/>
        <v>121.31642383150495</v>
      </c>
      <c r="O2447" s="57">
        <f t="shared" si="716"/>
        <v>11.978287911530234</v>
      </c>
      <c r="P2447" s="371">
        <f t="shared" si="717"/>
        <v>11.978287911530234</v>
      </c>
      <c r="Q2447" s="371">
        <f t="shared" si="718"/>
        <v>-58.683576168495044</v>
      </c>
      <c r="R2447" s="12">
        <f t="shared" si="719"/>
        <v>121.31642383150495</v>
      </c>
      <c r="S2447" s="57">
        <f t="shared" si="720"/>
        <v>9.0824037577238173</v>
      </c>
      <c r="T2447" s="12">
        <f t="shared" si="703"/>
        <v>11.978287911530234</v>
      </c>
    </row>
    <row r="2448" spans="1:20" x14ac:dyDescent="0.3">
      <c r="A2448" s="57">
        <f t="shared" si="704"/>
        <v>57283.278262611682</v>
      </c>
      <c r="B2448" s="12">
        <f t="shared" si="721"/>
        <v>9116.916892003168</v>
      </c>
      <c r="C2448" s="57" t="str">
        <f t="shared" si="705"/>
        <v>2.05808801253925-3.38654616147551i</v>
      </c>
      <c r="D2448" s="57" t="str">
        <f t="shared" si="706"/>
        <v>3.46865475631094-1.25073622638741i</v>
      </c>
      <c r="E2448" s="57" t="str">
        <f t="shared" si="707"/>
        <v>164.792372189467+6.04246071110687i</v>
      </c>
      <c r="F2448" s="57" t="str">
        <f t="shared" si="708"/>
        <v>3.07843915949287-21.9024713093456i</v>
      </c>
      <c r="G2448" s="57" t="str">
        <f t="shared" si="709"/>
        <v>0.999629683189793-0.0192400539413803i</v>
      </c>
      <c r="H2448" s="57" t="str">
        <f t="shared" si="710"/>
        <v>424.630099675161-501.220505850829i</v>
      </c>
      <c r="I2448" s="57" t="str">
        <f t="shared" si="711"/>
        <v>-65.4759470792694-73.415411724673i</v>
      </c>
      <c r="K2448" s="57" t="str">
        <f t="shared" si="712"/>
        <v>0.00492002208537332-0.00427441195250657i</v>
      </c>
      <c r="L2448" s="57" t="str">
        <f t="shared" si="713"/>
        <v>0.00075-0.0727379227069519i</v>
      </c>
      <c r="M2448" s="57" t="str">
        <f t="shared" si="714"/>
        <v>0.00075-0.0114608071492046i</v>
      </c>
      <c r="N2448" s="57">
        <f t="shared" si="715"/>
        <v>121.28808682217746</v>
      </c>
      <c r="O2448" s="57">
        <f t="shared" si="716"/>
        <v>11.96021933933962</v>
      </c>
      <c r="P2448" s="371">
        <f t="shared" si="717"/>
        <v>11.96021933933962</v>
      </c>
      <c r="Q2448" s="371">
        <f t="shared" si="718"/>
        <v>-58.711913177822538</v>
      </c>
      <c r="R2448" s="12">
        <f t="shared" si="719"/>
        <v>121.28808682217746</v>
      </c>
      <c r="S2448" s="57">
        <f t="shared" si="720"/>
        <v>9.116916892003168</v>
      </c>
      <c r="T2448" s="12">
        <f t="shared" si="703"/>
        <v>11.96021933933962</v>
      </c>
    </row>
    <row r="2449" spans="1:20" x14ac:dyDescent="0.3">
      <c r="A2449" s="57">
        <f t="shared" si="704"/>
        <v>57500.954720009606</v>
      </c>
      <c r="B2449" s="12">
        <f t="shared" si="721"/>
        <v>9151.5611761927794</v>
      </c>
      <c r="C2449" s="57" t="str">
        <f t="shared" si="705"/>
        <v>2.05212314868594-3.38051847458605i</v>
      </c>
      <c r="D2449" s="57" t="str">
        <f t="shared" si="706"/>
        <v>3.46863817815852-1.24666041734645i</v>
      </c>
      <c r="E2449" s="57" t="str">
        <f t="shared" si="707"/>
        <v>164.813706462042+6.06623758978846i</v>
      </c>
      <c r="F2449" s="57" t="str">
        <f t="shared" si="708"/>
        <v>3.07843047907276-21.8200062824219i</v>
      </c>
      <c r="G2449" s="57" t="str">
        <f t="shared" si="709"/>
        <v>0.999626864486811-0.0193131116881118i</v>
      </c>
      <c r="H2449" s="57" t="str">
        <f t="shared" si="710"/>
        <v>421.174465272456-502.042523726108i</v>
      </c>
      <c r="I2449" s="57" t="str">
        <f t="shared" si="711"/>
        <v>-65.3895885997742-72.6849226901647i</v>
      </c>
      <c r="K2449" s="57" t="str">
        <f t="shared" si="712"/>
        <v>0.00490382516851711-0.00427477861016098i</v>
      </c>
      <c r="L2449" s="57" t="str">
        <f t="shared" si="713"/>
        <v>0.00075-0.0724625649601035i</v>
      </c>
      <c r="M2449" s="57" t="str">
        <f t="shared" si="714"/>
        <v>0.00075-0.0114174209495961i</v>
      </c>
      <c r="N2449" s="57">
        <f t="shared" si="715"/>
        <v>121.25958915707153</v>
      </c>
      <c r="O2449" s="57">
        <f t="shared" si="716"/>
        <v>11.942121613618294</v>
      </c>
      <c r="P2449" s="371">
        <f t="shared" si="717"/>
        <v>11.942121613618294</v>
      </c>
      <c r="Q2449" s="371">
        <f t="shared" si="718"/>
        <v>-58.740410842928476</v>
      </c>
      <c r="R2449" s="12">
        <f t="shared" si="719"/>
        <v>121.25958915707153</v>
      </c>
      <c r="S2449" s="57">
        <f t="shared" si="720"/>
        <v>9.1515611761927786</v>
      </c>
      <c r="T2449" s="12">
        <f t="shared" si="703"/>
        <v>11.942121613618294</v>
      </c>
    </row>
    <row r="2450" spans="1:20" x14ac:dyDescent="0.3">
      <c r="A2450" s="57">
        <f t="shared" si="704"/>
        <v>57719.458347945641</v>
      </c>
      <c r="B2450" s="12">
        <f t="shared" si="721"/>
        <v>9186.3371086623119</v>
      </c>
      <c r="C2450" s="57" t="str">
        <f t="shared" si="705"/>
        <v>2.04615745434401-3.37449469580945i</v>
      </c>
      <c r="D2450" s="57" t="str">
        <f t="shared" si="706"/>
        <v>3.46862147393307-1.24260253558692i</v>
      </c>
      <c r="E2450" s="57" t="str">
        <f t="shared" si="707"/>
        <v>164.835229928179+6.09008496422364i</v>
      </c>
      <c r="F2450" s="57" t="str">
        <f t="shared" si="708"/>
        <v>3.07842173260559-21.7378551410611i</v>
      </c>
      <c r="G2450" s="57" t="str">
        <f t="shared" si="709"/>
        <v>0.999624024337063-0.0193864464314065i</v>
      </c>
      <c r="H2450" s="57" t="str">
        <f t="shared" si="710"/>
        <v>417.710537526896-502.824290144877i</v>
      </c>
      <c r="I2450" s="57" t="str">
        <f t="shared" si="711"/>
        <v>-65.2976294552969-71.9571202980506i</v>
      </c>
      <c r="K2450" s="57" t="str">
        <f t="shared" si="712"/>
        <v>0.00488762579385825-0.00427508391673267i</v>
      </c>
      <c r="L2450" s="57" t="str">
        <f t="shared" si="713"/>
        <v>0.00075-0.0721882496115793i</v>
      </c>
      <c r="M2450" s="57" t="str">
        <f t="shared" si="714"/>
        <v>0.00075-0.0113741989934211i</v>
      </c>
      <c r="N2450" s="57">
        <f t="shared" si="715"/>
        <v>121.23093264332201</v>
      </c>
      <c r="O2450" s="57">
        <f t="shared" si="716"/>
        <v>11.923994670783928</v>
      </c>
      <c r="P2450" s="371">
        <f t="shared" si="717"/>
        <v>11.923994670783928</v>
      </c>
      <c r="Q2450" s="371">
        <f t="shared" si="718"/>
        <v>-58.769067356677994</v>
      </c>
      <c r="R2450" s="12">
        <f t="shared" si="719"/>
        <v>121.23093264332201</v>
      </c>
      <c r="S2450" s="57">
        <f t="shared" si="720"/>
        <v>9.1863371086623111</v>
      </c>
      <c r="T2450" s="12">
        <f t="shared" si="703"/>
        <v>11.923994670783928</v>
      </c>
    </row>
    <row r="2451" spans="1:20" x14ac:dyDescent="0.3">
      <c r="A2451" s="57">
        <f t="shared" si="704"/>
        <v>57938.792289667828</v>
      </c>
      <c r="B2451" s="12">
        <f t="shared" si="721"/>
        <v>9221.2451896752282</v>
      </c>
      <c r="C2451" s="57" t="str">
        <f t="shared" si="705"/>
        <v>2.04019109481998-3.36847473609565i</v>
      </c>
      <c r="D2451" s="57" t="str">
        <f t="shared" si="706"/>
        <v>3.46860464267699-1.23856252266227i</v>
      </c>
      <c r="E2451" s="57" t="str">
        <f t="shared" si="707"/>
        <v>164.856944103348+6.1140026497145i</v>
      </c>
      <c r="F2451" s="57" t="str">
        <f t="shared" si="708"/>
        <v>3.07841291958923-21.6560167034622i</v>
      </c>
      <c r="G2451" s="57" t="str">
        <f t="shared" si="709"/>
        <v>0.999621162577489-0.0194600592167296i</v>
      </c>
      <c r="H2451" s="57" t="str">
        <f t="shared" si="710"/>
        <v>414.23909073114-503.565710404287i</v>
      </c>
      <c r="I2451" s="57" t="str">
        <f t="shared" si="711"/>
        <v>-65.2001077365034-71.2321045469468i</v>
      </c>
      <c r="K2451" s="57" t="str">
        <f t="shared" si="712"/>
        <v>0.00487142442696248-0.00427532785133645i</v>
      </c>
      <c r="L2451" s="57" t="str">
        <f t="shared" si="713"/>
        <v>0.00075-0.0719149727152614i</v>
      </c>
      <c r="M2451" s="57" t="str">
        <f t="shared" si="714"/>
        <v>0.00075-0.0113311406589173i</v>
      </c>
      <c r="N2451" s="57">
        <f t="shared" si="715"/>
        <v>121.20211908952083</v>
      </c>
      <c r="O2451" s="57">
        <f t="shared" si="716"/>
        <v>11.905838450127</v>
      </c>
      <c r="P2451" s="371">
        <f t="shared" si="717"/>
        <v>11.905838450127</v>
      </c>
      <c r="Q2451" s="371">
        <f t="shared" si="718"/>
        <v>-58.797880910479165</v>
      </c>
      <c r="R2451" s="12">
        <f t="shared" si="719"/>
        <v>121.20211908952083</v>
      </c>
      <c r="S2451" s="57">
        <f t="shared" si="720"/>
        <v>9.2212451896752281</v>
      </c>
      <c r="T2451" s="12">
        <f t="shared" si="703"/>
        <v>11.905838450127</v>
      </c>
    </row>
    <row r="2452" spans="1:20" x14ac:dyDescent="0.3">
      <c r="A2452" s="57">
        <f t="shared" si="704"/>
        <v>58158.95970036857</v>
      </c>
      <c r="B2452" s="12">
        <f t="shared" si="721"/>
        <v>9256.2859213959946</v>
      </c>
      <c r="C2452" s="57" t="str">
        <f t="shared" si="705"/>
        <v>2.03422423539884-3.36245850837807i</v>
      </c>
      <c r="D2452" s="57" t="str">
        <f t="shared" si="706"/>
        <v>3.46858768342555-1.23454032038219i</v>
      </c>
      <c r="E2452" s="57" t="str">
        <f t="shared" si="707"/>
        <v>164.878850513136+6.13799045519249i</v>
      </c>
      <c r="F2452" s="57" t="str">
        <f t="shared" si="708"/>
        <v>3.07840403951774-21.5744897923221i</v>
      </c>
      <c r="G2452" s="57" t="str">
        <f t="shared" si="709"/>
        <v>0.999618279043791-0.0195339510934376i</v>
      </c>
      <c r="H2452" s="57" t="str">
        <f t="shared" si="710"/>
        <v>410.760899800371-504.266709526014i</v>
      </c>
      <c r="I2452" s="57" t="str">
        <f t="shared" si="711"/>
        <v>-65.0970640911374-70.5099742462009i</v>
      </c>
      <c r="K2452" s="57" t="str">
        <f t="shared" si="712"/>
        <v>0.00485522153362404-0.00427551039750138i</v>
      </c>
      <c r="L2452" s="57" t="str">
        <f t="shared" si="713"/>
        <v>0.00075-0.0716427303399694i</v>
      </c>
      <c r="M2452" s="57" t="str">
        <f t="shared" si="714"/>
        <v>0.00075-0.0112882453266759i</v>
      </c>
      <c r="N2452" s="57">
        <f t="shared" si="715"/>
        <v>121.17315030553056</v>
      </c>
      <c r="O2452" s="57">
        <f t="shared" si="716"/>
        <v>11.887652893814897</v>
      </c>
      <c r="P2452" s="371">
        <f t="shared" si="717"/>
        <v>11.887652893814897</v>
      </c>
      <c r="Q2452" s="371">
        <f t="shared" si="718"/>
        <v>-58.826849694469445</v>
      </c>
      <c r="R2452" s="12">
        <f t="shared" si="719"/>
        <v>121.17315030553056</v>
      </c>
      <c r="S2452" s="57">
        <f t="shared" si="720"/>
        <v>9.2562859213959943</v>
      </c>
      <c r="T2452" s="12">
        <f t="shared" si="703"/>
        <v>11.887652893814897</v>
      </c>
    </row>
    <row r="2453" spans="1:20" x14ac:dyDescent="0.3">
      <c r="A2453" s="57">
        <f t="shared" si="704"/>
        <v>58379.963747229973</v>
      </c>
      <c r="B2453" s="12">
        <f t="shared" si="721"/>
        <v>9291.4598078972995</v>
      </c>
      <c r="C2453" s="57" t="str">
        <f t="shared" si="705"/>
        <v>2.02825704132442-3.35644592757174i</v>
      </c>
      <c r="D2453" s="57" t="str">
        <f t="shared" si="706"/>
        <v>3.46857059520665-1.23053587081175i</v>
      </c>
      <c r="E2453" s="57" t="str">
        <f t="shared" si="707"/>
        <v>164.900950693293+6.16204818315603i</v>
      </c>
      <c r="F2453" s="57" t="str">
        <f t="shared" si="708"/>
        <v>3.07839509188129-21.4932732348192i</v>
      </c>
      <c r="G2453" s="57" t="str">
        <f t="shared" si="709"/>
        <v>0.999615373570425-0.0196081231147923i</v>
      </c>
      <c r="H2453" s="57" t="str">
        <f t="shared" si="710"/>
        <v>407.276739648461-504.927232214784i</v>
      </c>
      <c r="I2453" s="57" t="str">
        <f t="shared" si="711"/>
        <v>-64.9885416780354-69.7908269388883i</v>
      </c>
      <c r="K2453" s="57" t="str">
        <f t="shared" si="712"/>
        <v>0.00483901757981232-0.00427563154317324i</v>
      </c>
      <c r="L2453" s="57" t="str">
        <f t="shared" si="713"/>
        <v>0.00075-0.0713715185694059i</v>
      </c>
      <c r="M2453" s="57" t="str">
        <f t="shared" si="714"/>
        <v>0.00075-0.0112455123796333i</v>
      </c>
      <c r="N2453" s="57">
        <f t="shared" si="715"/>
        <v>121.14402810231161</v>
      </c>
      <c r="O2453" s="57">
        <f t="shared" si="716"/>
        <v>11.869437946893679</v>
      </c>
      <c r="P2453" s="371">
        <f t="shared" si="717"/>
        <v>11.869437946893679</v>
      </c>
      <c r="Q2453" s="371">
        <f t="shared" si="718"/>
        <v>-58.855971897688399</v>
      </c>
      <c r="R2453" s="12">
        <f t="shared" si="719"/>
        <v>121.14402810231161</v>
      </c>
      <c r="S2453" s="57">
        <f t="shared" si="720"/>
        <v>9.291459807897299</v>
      </c>
      <c r="T2453" s="12">
        <f t="shared" si="703"/>
        <v>11.869437946893679</v>
      </c>
    </row>
    <row r="2454" spans="1:20" x14ac:dyDescent="0.3">
      <c r="A2454" s="57">
        <f t="shared" si="704"/>
        <v>58601.807609469441</v>
      </c>
      <c r="B2454" s="12">
        <f t="shared" si="721"/>
        <v>9326.7673551673088</v>
      </c>
      <c r="C2454" s="57" t="str">
        <f t="shared" si="705"/>
        <v>2.02228967777927-3.35043691057226i</v>
      </c>
      <c r="D2454" s="57" t="str">
        <f t="shared" si="706"/>
        <v>3.46855337704083-1.22654911627055i</v>
      </c>
      <c r="E2454" s="57" t="str">
        <f t="shared" si="707"/>
        <v>164.92324618979+6.18617562958816i</v>
      </c>
      <c r="F2454" s="57" t="str">
        <f t="shared" si="708"/>
        <v>3.07838607616622-21.4123658625958i</v>
      </c>
      <c r="G2454" s="57" t="str">
        <f t="shared" si="709"/>
        <v>0.99961244599059-0.0196825763379745i</v>
      </c>
      <c r="H2454" s="57" t="str">
        <f t="shared" si="710"/>
        <v>403.787384568208-505.547242793523i</v>
      </c>
      <c r="I2454" s="57" t="str">
        <f t="shared" si="711"/>
        <v>-64.8745861184153-69.0747588268546i</v>
      </c>
      <c r="K2454" s="57" t="str">
        <f t="shared" si="712"/>
        <v>0.00482281303161807-0.00427569128071716i</v>
      </c>
      <c r="L2454" s="57" t="str">
        <f t="shared" si="713"/>
        <v>0.00075-0.0711013335020978i</v>
      </c>
      <c r="M2454" s="57" t="str">
        <f t="shared" si="714"/>
        <v>0.00075-0.0112029412030616i</v>
      </c>
      <c r="N2454" s="57">
        <f t="shared" si="715"/>
        <v>121.11475429173521</v>
      </c>
      <c r="O2454" s="57">
        <f t="shared" si="716"/>
        <v>11.851193557291083</v>
      </c>
      <c r="P2454" s="371">
        <f t="shared" si="717"/>
        <v>11.851193557291083</v>
      </c>
      <c r="Q2454" s="371">
        <f t="shared" si="718"/>
        <v>-58.88524570826479</v>
      </c>
      <c r="R2454" s="12">
        <f t="shared" si="719"/>
        <v>121.11475429173521</v>
      </c>
      <c r="S2454" s="57">
        <f t="shared" si="720"/>
        <v>9.3267673551673091</v>
      </c>
      <c r="T2454" s="12">
        <f t="shared" si="703"/>
        <v>11.851193557291083</v>
      </c>
    </row>
    <row r="2455" spans="1:20" x14ac:dyDescent="0.3">
      <c r="A2455" s="57">
        <f t="shared" si="704"/>
        <v>58824.494478385423</v>
      </c>
      <c r="B2455" s="12">
        <f t="shared" si="721"/>
        <v>9362.209071116944</v>
      </c>
      <c r="C2455" s="57" t="str">
        <f t="shared" si="705"/>
        <v>2.01632230986522-3.3444313762538i</v>
      </c>
      <c r="D2455" s="57" t="str">
        <f t="shared" si="706"/>
        <v>3.46853602794122-1.22257999933186i</v>
      </c>
      <c r="E2455" s="57" t="str">
        <f t="shared" si="707"/>
        <v>164.94573855888+6.21037258388352i</v>
      </c>
      <c r="F2455" s="57" t="str">
        <f t="shared" si="708"/>
        <v>3.07837699185493-21.3317665117414i</v>
      </c>
      <c r="G2455" s="57" t="str">
        <f t="shared" si="709"/>
        <v>0.999609496136218-0.0197573118240982i</v>
      </c>
      <c r="H2455" s="57" t="str">
        <f t="shared" si="710"/>
        <v>400.293607616594-506.126725115351i</v>
      </c>
      <c r="I2455" s="57" t="str">
        <f t="shared" si="711"/>
        <v>-64.7552454445401-68.3618646979074i</v>
      </c>
      <c r="K2455" s="57" t="str">
        <f t="shared" si="712"/>
        <v>0.00480660835519997-0.00427568960691854i</v>
      </c>
      <c r="L2455" s="57" t="str">
        <f t="shared" si="713"/>
        <v>0.00075-0.0708321712513428i</v>
      </c>
      <c r="M2455" s="57" t="str">
        <f t="shared" si="714"/>
        <v>0.00075-0.0111605311845603i</v>
      </c>
      <c r="N2455" s="57">
        <f t="shared" si="715"/>
        <v>121.08533068640963</v>
      </c>
      <c r="O2455" s="57">
        <f t="shared" si="716"/>
        <v>11.832919675818772</v>
      </c>
      <c r="P2455" s="371">
        <f t="shared" si="717"/>
        <v>11.832919675818772</v>
      </c>
      <c r="Q2455" s="371">
        <f t="shared" si="718"/>
        <v>-58.914669313590366</v>
      </c>
      <c r="R2455" s="12">
        <f t="shared" si="719"/>
        <v>121.08533068640963</v>
      </c>
      <c r="S2455" s="57">
        <f t="shared" si="720"/>
        <v>9.3622090711169434</v>
      </c>
      <c r="T2455" s="12">
        <f t="shared" si="703"/>
        <v>11.832919675818772</v>
      </c>
    </row>
    <row r="2456" spans="1:20" x14ac:dyDescent="0.3">
      <c r="A2456" s="57">
        <f t="shared" si="704"/>
        <v>59048.027557403293</v>
      </c>
      <c r="B2456" s="12">
        <f t="shared" si="721"/>
        <v>9397.7854655871888</v>
      </c>
      <c r="C2456" s="57" t="str">
        <f t="shared" si="705"/>
        <v>2.01035510258319-3.33842924546709i</v>
      </c>
      <c r="D2456" s="57" t="str">
        <f t="shared" si="706"/>
        <v>3.46851854691345-1.21862846282183i</v>
      </c>
      <c r="E2456" s="57" t="str">
        <f t="shared" si="707"/>
        <v>164.968429367144+6.23463882877409i</v>
      </c>
      <c r="F2456" s="57" t="str">
        <f t="shared" si="708"/>
        <v>3.07836783842594-21.2514740227766i</v>
      </c>
      <c r="G2456" s="57" t="str">
        <f t="shared" si="709"/>
        <v>0.999606523837966-0.0198323306382245i</v>
      </c>
      <c r="H2456" s="57" t="str">
        <f t="shared" si="710"/>
        <v>396.796180006125-506.665682452842i</v>
      </c>
      <c r="I2456" s="57" t="str">
        <f t="shared" si="711"/>
        <v>-64.630570045874-67.6522378552757i</v>
      </c>
      <c r="K2456" s="57" t="str">
        <f t="shared" si="712"/>
        <v>0.00479040401673073-0.00427562652298401i</v>
      </c>
      <c r="L2456" s="57" t="str">
        <f t="shared" si="713"/>
        <v>0.00075-0.0705640279451512i</v>
      </c>
      <c r="M2456" s="57" t="str">
        <f t="shared" si="714"/>
        <v>0.00075-0.0111182817140469i</v>
      </c>
      <c r="N2456" s="57">
        <f t="shared" si="715"/>
        <v>121.05575909949513</v>
      </c>
      <c r="O2456" s="57">
        <f t="shared" si="716"/>
        <v>11.814616256173959</v>
      </c>
      <c r="P2456" s="371">
        <f t="shared" si="717"/>
        <v>11.814616256173959</v>
      </c>
      <c r="Q2456" s="371">
        <f t="shared" si="718"/>
        <v>-58.944240900504873</v>
      </c>
      <c r="R2456" s="12">
        <f t="shared" si="719"/>
        <v>121.05575909949513</v>
      </c>
      <c r="S2456" s="57">
        <f t="shared" si="720"/>
        <v>9.3977854655871891</v>
      </c>
      <c r="T2456" s="12">
        <f t="shared" si="703"/>
        <v>11.814616256173959</v>
      </c>
    </row>
    <row r="2457" spans="1:20" x14ac:dyDescent="0.3">
      <c r="A2457" s="57">
        <f t="shared" si="704"/>
        <v>59272.410062121424</v>
      </c>
      <c r="B2457" s="12">
        <f t="shared" si="721"/>
        <v>9433.49705035642</v>
      </c>
      <c r="C2457" s="57" t="str">
        <f t="shared" si="705"/>
        <v>2.00438822081374-3.33243044103712i</v>
      </c>
      <c r="D2457" s="57" t="str">
        <f t="shared" si="706"/>
        <v>3.4685009329557-1.21469444981863i</v>
      </c>
      <c r="E2457" s="57" t="str">
        <f t="shared" si="707"/>
        <v>164.991320191553+6.25897414025066i</v>
      </c>
      <c r="F2457" s="57" t="str">
        <f t="shared" si="708"/>
        <v>3.07835861535375-21.1714872406357i</v>
      </c>
      <c r="G2457" s="57" t="str">
        <f t="shared" si="709"/>
        <v>0.999603528925206-0.0199076338493755i</v>
      </c>
      <c r="H2457" s="57" t="str">
        <f t="shared" si="710"/>
        <v>393.295870503148-507.164137364852i</v>
      </c>
      <c r="I2457" s="57" t="str">
        <f t="shared" si="711"/>
        <v>-64.500612612827-66.9459700494157i</v>
      </c>
      <c r="K2457" s="57" t="str">
        <f t="shared" si="712"/>
        <v>0.00477420048234371-0.004275502034541i</v>
      </c>
      <c r="L2457" s="57" t="str">
        <f t="shared" si="713"/>
        <v>0.00075-0.0702968997261919i</v>
      </c>
      <c r="M2457" s="57" t="str">
        <f t="shared" si="714"/>
        <v>0.00075-0.0110761921837487i</v>
      </c>
      <c r="N2457" s="57">
        <f t="shared" si="715"/>
        <v>121.02604134452801</v>
      </c>
      <c r="O2457" s="57">
        <f t="shared" si="716"/>
        <v>11.796283254941578</v>
      </c>
      <c r="P2457" s="371">
        <f t="shared" si="717"/>
        <v>11.796283254941578</v>
      </c>
      <c r="Q2457" s="371">
        <f t="shared" si="718"/>
        <v>-58.973958655471996</v>
      </c>
      <c r="R2457" s="12">
        <f t="shared" si="719"/>
        <v>121.02604134452801</v>
      </c>
      <c r="S2457" s="57">
        <f t="shared" si="720"/>
        <v>9.4334970503564204</v>
      </c>
      <c r="T2457" s="12">
        <f t="shared" si="703"/>
        <v>11.796283254941578</v>
      </c>
    </row>
    <row r="2458" spans="1:20" x14ac:dyDescent="0.3">
      <c r="A2458" s="57">
        <f t="shared" si="704"/>
        <v>59497.645220357481</v>
      </c>
      <c r="B2458" s="12">
        <f t="shared" si="721"/>
        <v>9469.344339147774</v>
      </c>
      <c r="C2458" s="57" t="str">
        <f t="shared" si="705"/>
        <v>1.99842182929687-3.3264348877605i</v>
      </c>
      <c r="D2458" s="57" t="str">
        <f t="shared" si="706"/>
        <v>3.46848318505845-1.21077790365162i</v>
      </c>
      <c r="E2458" s="57" t="str">
        <f t="shared" si="707"/>
        <v>165.014412619521+6.28337828748293i</v>
      </c>
      <c r="F2458" s="57" t="str">
        <f t="shared" si="708"/>
        <v>3.07834932210894-21.0918050146504i</v>
      </c>
      <c r="G2458" s="57" t="str">
        <f t="shared" si="709"/>
        <v>0.999600511226014-0.0199832225305485i</v>
      </c>
      <c r="H2458" s="57" t="str">
        <f t="shared" si="710"/>
        <v>389.79344483412-507.622131541437i</v>
      </c>
      <c r="I2458" s="57" t="str">
        <f t="shared" si="711"/>
        <v>-64.3654280782227-66.243151412269i</v>
      </c>
      <c r="K2458" s="57" t="str">
        <f t="shared" si="712"/>
        <v>0.00475799821807905-0.00427531615163707i</v>
      </c>
      <c r="L2458" s="57" t="str">
        <f t="shared" si="713"/>
        <v>0.00075-0.0700307827517351i</v>
      </c>
      <c r="M2458" s="57" t="str">
        <f t="shared" si="714"/>
        <v>0.00075-0.0110342619881936i</v>
      </c>
      <c r="N2458" s="57">
        <f t="shared" si="715"/>
        <v>120.99617923523553</v>
      </c>
      <c r="O2458" s="57">
        <f t="shared" si="716"/>
        <v>11.777920631595194</v>
      </c>
      <c r="P2458" s="371">
        <f t="shared" si="717"/>
        <v>11.777920631595194</v>
      </c>
      <c r="Q2458" s="371">
        <f t="shared" si="718"/>
        <v>-59.003820764764463</v>
      </c>
      <c r="R2458" s="12">
        <f t="shared" si="719"/>
        <v>120.99617923523553</v>
      </c>
      <c r="S2458" s="57">
        <f t="shared" si="720"/>
        <v>9.4693443391477743</v>
      </c>
      <c r="T2458" s="12">
        <f t="shared" si="703"/>
        <v>11.777920631595194</v>
      </c>
    </row>
    <row r="2459" spans="1:20" x14ac:dyDescent="0.3">
      <c r="A2459" s="57">
        <f t="shared" si="704"/>
        <v>59723.736272194845</v>
      </c>
      <c r="B2459" s="12">
        <f t="shared" si="721"/>
        <v>9505.3278476365358</v>
      </c>
      <c r="C2459" s="57" t="str">
        <f t="shared" si="705"/>
        <v>1.99245609261276-3.32044251240254i</v>
      </c>
      <c r="D2459" s="57" t="str">
        <f t="shared" si="706"/>
        <v>3.46846530220461-1.20687876790052i</v>
      </c>
      <c r="E2459" s="57" t="str">
        <f t="shared" si="707"/>
        <v>165.037708248969+6.30785103274711i</v>
      </c>
      <c r="F2459" s="57" t="str">
        <f t="shared" si="708"/>
        <v>3.07833995815802-21.0124261985331i</v>
      </c>
      <c r="G2459" s="57" t="str">
        <f t="shared" si="709"/>
        <v>0.999597470567161-0.0200590977587301i</v>
      </c>
      <c r="H2459" s="57" t="str">
        <f t="shared" si="710"/>
        <v>386.289665100697-508.039725627245i</v>
      </c>
      <c r="I2459" s="57" t="str">
        <f t="shared" si="711"/>
        <v>-64.2250735565949-65.5438703940443i</v>
      </c>
      <c r="K2459" s="57" t="str">
        <f t="shared" si="712"/>
        <v>0.00474179768983018-0.00427506888873773i</v>
      </c>
      <c r="L2459" s="57" t="str">
        <f t="shared" si="713"/>
        <v>0.00075-0.0697656731935993i</v>
      </c>
      <c r="M2459" s="57" t="str">
        <f t="shared" si="714"/>
        <v>0.00075-0.0109924905242016i</v>
      </c>
      <c r="N2459" s="57">
        <f t="shared" si="715"/>
        <v>120.96617458536258</v>
      </c>
      <c r="O2459" s="57">
        <f t="shared" si="716"/>
        <v>11.759528348498701</v>
      </c>
      <c r="P2459" s="371">
        <f t="shared" si="717"/>
        <v>11.759528348498701</v>
      </c>
      <c r="Q2459" s="371">
        <f t="shared" si="718"/>
        <v>-59.033825414637413</v>
      </c>
      <c r="R2459" s="12">
        <f t="shared" si="719"/>
        <v>120.96617458536258</v>
      </c>
      <c r="S2459" s="57">
        <f t="shared" si="720"/>
        <v>9.5053278476365364</v>
      </c>
      <c r="T2459" s="12">
        <f t="shared" si="703"/>
        <v>11.759528348498701</v>
      </c>
    </row>
    <row r="2460" spans="1:20" x14ac:dyDescent="0.3">
      <c r="A2460" s="57">
        <f t="shared" si="704"/>
        <v>59950.686470029184</v>
      </c>
      <c r="B2460" s="12">
        <f t="shared" si="721"/>
        <v>9541.4480934575549</v>
      </c>
      <c r="C2460" s="57" t="str">
        <f t="shared" si="705"/>
        <v>1.98649117516162-3.31445324369423i</v>
      </c>
      <c r="D2460" s="57" t="str">
        <f t="shared" si="706"/>
        <v>3.46844728336936-1.20299698639462i</v>
      </c>
      <c r="E2460" s="57" t="str">
        <f t="shared" si="707"/>
        <v>165.061208688373+6.33239213134031i</v>
      </c>
      <c r="F2460" s="57" t="str">
        <f t="shared" si="708"/>
        <v>3.07833052296349-20.9333496503605i</v>
      </c>
      <c r="G2460" s="57" t="str">
        <f t="shared" si="709"/>
        <v>0.999594406774105-0.0201352606149103i</v>
      </c>
      <c r="H2460" s="57" t="str">
        <f t="shared" si="710"/>
        <v>382.785289204679-508.416999024014i</v>
      </c>
      <c r="I2460" s="57" t="str">
        <f t="shared" si="711"/>
        <v>-64.0796082814512-64.8482137026307i</v>
      </c>
      <c r="K2460" s="57" t="str">
        <f t="shared" si="712"/>
        <v>0.00472559936329023-0.00427476026472447i</v>
      </c>
      <c r="L2460" s="57" t="str">
        <f t="shared" si="713"/>
        <v>0.00075-0.0695015672380947i</v>
      </c>
      <c r="M2460" s="57" t="str">
        <f t="shared" si="714"/>
        <v>0.00075-0.0109508771908763i</v>
      </c>
      <c r="N2460" s="57">
        <f t="shared" si="715"/>
        <v>120.93602920848532</v>
      </c>
      <c r="O2460" s="57">
        <f t="shared" si="716"/>
        <v>11.741106370907071</v>
      </c>
      <c r="P2460" s="371">
        <f t="shared" si="717"/>
        <v>11.741106370907071</v>
      </c>
      <c r="Q2460" s="371">
        <f t="shared" si="718"/>
        <v>-59.063970791514677</v>
      </c>
      <c r="R2460" s="12">
        <f t="shared" si="719"/>
        <v>120.93602920848532</v>
      </c>
      <c r="S2460" s="57">
        <f t="shared" si="720"/>
        <v>9.5414480934575554</v>
      </c>
      <c r="T2460" s="12">
        <f t="shared" si="703"/>
        <v>11.741106370907071</v>
      </c>
    </row>
    <row r="2461" spans="1:20" x14ac:dyDescent="0.3">
      <c r="A2461" s="57">
        <f t="shared" si="704"/>
        <v>60178.499078615299</v>
      </c>
      <c r="B2461" s="12">
        <f t="shared" si="721"/>
        <v>9577.7055962126942</v>
      </c>
      <c r="C2461" s="57" t="str">
        <f t="shared" si="705"/>
        <v>1.98052724114423-3.30846701232855i</v>
      </c>
      <c r="D2461" s="57" t="str">
        <f t="shared" si="706"/>
        <v>3.46842912752013-1.19913250321193i</v>
      </c>
      <c r="E2461" s="57" t="str">
        <f t="shared" si="707"/>
        <v>165.084915556824+6.35700133150802i</v>
      </c>
      <c r="F2461" s="57" t="str">
        <f t="shared" si="708"/>
        <v>3.07832101598375-20.8545742325573i</v>
      </c>
      <c r="G2461" s="57" t="str">
        <f t="shared" si="709"/>
        <v>0.999591319670976-0.0202117121840967i</v>
      </c>
      <c r="H2461" s="57" t="str">
        <f t="shared" si="710"/>
        <v>379.2810702834-508.754049672629i</v>
      </c>
      <c r="I2461" s="57" t="str">
        <f t="shared" si="711"/>
        <v>-63.9290935406186-64.1562662456708i</v>
      </c>
      <c r="K2461" s="57" t="str">
        <f t="shared" si="712"/>
        <v>0.00470940370389842-0.00427439030289106i</v>
      </c>
      <c r="L2461" s="57" t="str">
        <f t="shared" si="713"/>
        <v>0.00075-0.0692384610859679i</v>
      </c>
      <c r="M2461" s="57" t="str">
        <f t="shared" si="714"/>
        <v>0.00075-0.0109094213895958i</v>
      </c>
      <c r="N2461" s="57">
        <f t="shared" si="715"/>
        <v>120.90574491783642</v>
      </c>
      <c r="O2461" s="57">
        <f t="shared" si="716"/>
        <v>11.722654666966783</v>
      </c>
      <c r="P2461" s="371">
        <f t="shared" si="717"/>
        <v>11.722654666966783</v>
      </c>
      <c r="Q2461" s="371">
        <f t="shared" si="718"/>
        <v>-59.094255082163592</v>
      </c>
      <c r="R2461" s="12">
        <f t="shared" si="719"/>
        <v>120.90574491783642</v>
      </c>
      <c r="S2461" s="57">
        <f t="shared" si="720"/>
        <v>9.5777055962126934</v>
      </c>
      <c r="T2461" s="12">
        <f t="shared" si="703"/>
        <v>11.722654666966783</v>
      </c>
    </row>
    <row r="2462" spans="1:20" x14ac:dyDescent="0.3">
      <c r="A2462" s="57">
        <f t="shared" si="704"/>
        <v>60407.177375114035</v>
      </c>
      <c r="B2462" s="12">
        <f t="shared" si="721"/>
        <v>9614.1008774783022</v>
      </c>
      <c r="C2462" s="57" t="str">
        <f t="shared" si="705"/>
        <v>1.97456445454222-3.30248375095707i</v>
      </c>
      <c r="D2462" s="57" t="str">
        <f t="shared" si="706"/>
        <v>3.46841083361654-1.19528526267835i</v>
      </c>
      <c r="E2462" s="57" t="str">
        <f t="shared" si="707"/>
        <v>165.108830484092+6.38167837435448i</v>
      </c>
      <c r="F2462" s="57" t="str">
        <f t="shared" si="708"/>
        <v>3.07831143667305-20.7760988118796i</v>
      </c>
      <c r="G2462" s="57" t="str">
        <f t="shared" si="709"/>
        <v>0.999588209080572-0.0202884535553289i</v>
      </c>
      <c r="H2462" s="57" t="str">
        <f t="shared" si="710"/>
        <v>375.777756156666-509.050993815419i</v>
      </c>
      <c r="I2462" s="57" t="str">
        <f t="shared" si="711"/>
        <v>-63.7735926098083-63.4681110754025i</v>
      </c>
      <c r="K2462" s="57" t="str">
        <f t="shared" si="712"/>
        <v>0.0046932111767867-0.00427395903093974i</v>
      </c>
      <c r="L2462" s="57" t="str">
        <f t="shared" si="713"/>
        <v>0.00075-0.0689763509523489i</v>
      </c>
      <c r="M2462" s="57" t="str">
        <f t="shared" si="714"/>
        <v>0.00075-0.0108681225240046i</v>
      </c>
      <c r="N2462" s="57">
        <f t="shared" si="715"/>
        <v>120.87532352612212</v>
      </c>
      <c r="O2462" s="57">
        <f t="shared" si="716"/>
        <v>11.704173207716819</v>
      </c>
      <c r="P2462" s="371">
        <f t="shared" si="717"/>
        <v>11.704173207716819</v>
      </c>
      <c r="Q2462" s="371">
        <f t="shared" si="718"/>
        <v>-59.124676473877884</v>
      </c>
      <c r="R2462" s="12">
        <f t="shared" si="719"/>
        <v>120.87532352612212</v>
      </c>
      <c r="S2462" s="57">
        <f t="shared" si="720"/>
        <v>9.6141008774783021</v>
      </c>
      <c r="T2462" s="12">
        <f t="shared" si="703"/>
        <v>11.704173207716819</v>
      </c>
    </row>
    <row r="2463" spans="1:20" x14ac:dyDescent="0.3">
      <c r="A2463" s="57">
        <f t="shared" si="704"/>
        <v>60636.724649139469</v>
      </c>
      <c r="B2463" s="12">
        <f t="shared" si="721"/>
        <v>9650.6344608127201</v>
      </c>
      <c r="C2463" s="57" t="str">
        <f t="shared" si="705"/>
        <v>1.96860297909839-3.29650339418571i</v>
      </c>
      <c r="D2463" s="57" t="str">
        <f t="shared" si="706"/>
        <v>3.4683924006103-1.19145520936693i</v>
      </c>
      <c r="E2463" s="57" t="str">
        <f t="shared" si="707"/>
        <v>165.132955110676+6.40642299376751i</v>
      </c>
      <c r="F2463" s="57" t="str">
        <f t="shared" si="708"/>
        <v>3.07830178448158-20.6979222593985i</v>
      </c>
      <c r="G2463" s="57" t="str">
        <f t="shared" si="709"/>
        <v>0.999585074824345-0.0203654858216925i</v>
      </c>
      <c r="H2463" s="57" t="str">
        <f t="shared" si="710"/>
        <v>372.276088785783-509.307965739277i</v>
      </c>
      <c r="I2463" s="57" t="str">
        <f t="shared" si="711"/>
        <v>-63.6131706845272-62.7838293362944i</v>
      </c>
      <c r="K2463" s="57" t="str">
        <f t="shared" si="712"/>
        <v>0.00467702224672631-0.00427346648097629i</v>
      </c>
      <c r="L2463" s="57" t="str">
        <f t="shared" si="713"/>
        <v>0.00075-0.0687152330666955i</v>
      </c>
      <c r="M2463" s="57" t="str">
        <f t="shared" si="714"/>
        <v>0.00075-0.0108269800000046i</v>
      </c>
      <c r="N2463" s="57">
        <f t="shared" si="715"/>
        <v>120.84476684534408</v>
      </c>
      <c r="O2463" s="57">
        <f t="shared" si="716"/>
        <v>11.685661967088258</v>
      </c>
      <c r="P2463" s="371">
        <f t="shared" si="717"/>
        <v>11.685661967088258</v>
      </c>
      <c r="Q2463" s="371">
        <f t="shared" si="718"/>
        <v>-59.155233154655917</v>
      </c>
      <c r="R2463" s="12">
        <f t="shared" si="719"/>
        <v>120.84476684534408</v>
      </c>
      <c r="S2463" s="57">
        <f t="shared" si="720"/>
        <v>9.6506344608127197</v>
      </c>
      <c r="T2463" s="12">
        <f t="shared" si="703"/>
        <v>11.685661967088258</v>
      </c>
    </row>
    <row r="2464" spans="1:20" x14ac:dyDescent="0.3">
      <c r="A2464" s="57">
        <f t="shared" si="704"/>
        <v>60867.144202806201</v>
      </c>
      <c r="B2464" s="12">
        <f t="shared" si="721"/>
        <v>9687.3068717638089</v>
      </c>
      <c r="C2464" s="57" t="str">
        <f t="shared" si="705"/>
        <v>1.96264297829714-3.29052587857056i</v>
      </c>
      <c r="D2464" s="57" t="str">
        <f t="shared" si="706"/>
        <v>3.46837382744521-1.18764228809698i</v>
      </c>
      <c r="E2464" s="57" t="str">
        <f t="shared" si="707"/>
        <v>165.157291087868+6.43123491633577i</v>
      </c>
      <c r="F2464" s="57" t="str">
        <f t="shared" si="708"/>
        <v>3.0782920588553-20.6200434504844i</v>
      </c>
      <c r="G2464" s="57" t="str">
        <f t="shared" si="709"/>
        <v>0.999581916722392-0.0204428100803335i</v>
      </c>
      <c r="H2464" s="57" t="str">
        <f t="shared" si="710"/>
        <v>368.776803745525-509.525117500311i</v>
      </c>
      <c r="I2464" s="57" t="str">
        <f t="shared" si="711"/>
        <v>-63.4478948104784-62.103500215541i</v>
      </c>
      <c r="K2464" s="57" t="str">
        <f t="shared" si="712"/>
        <v>0.00466083737807428-0.00427291268950443i</v>
      </c>
      <c r="L2464" s="57" t="str">
        <f t="shared" si="713"/>
        <v>0.00075-0.0684551036727392i</v>
      </c>
      <c r="M2464" s="57" t="str">
        <f t="shared" si="714"/>
        <v>0.00075-0.0107859932257467i</v>
      </c>
      <c r="N2464" s="57">
        <f t="shared" si="715"/>
        <v>120.81407668661927</v>
      </c>
      <c r="O2464" s="57">
        <f t="shared" si="716"/>
        <v>11.667120921904356</v>
      </c>
      <c r="P2464" s="371">
        <f t="shared" si="717"/>
        <v>11.667120921904356</v>
      </c>
      <c r="Q2464" s="371">
        <f t="shared" si="718"/>
        <v>-59.185923313380719</v>
      </c>
      <c r="R2464" s="12">
        <f t="shared" si="719"/>
        <v>120.81407668661927</v>
      </c>
      <c r="S2464" s="57">
        <f t="shared" si="720"/>
        <v>9.6873068717638091</v>
      </c>
      <c r="T2464" s="12">
        <f t="shared" si="703"/>
        <v>11.667120921904356</v>
      </c>
    </row>
    <row r="2465" spans="1:20" x14ac:dyDescent="0.3">
      <c r="A2465" s="57">
        <f t="shared" si="704"/>
        <v>61098.439350776876</v>
      </c>
      <c r="B2465" s="12">
        <f t="shared" si="721"/>
        <v>9724.1186378765124</v>
      </c>
      <c r="C2465" s="57" t="str">
        <f t="shared" si="705"/>
        <v>1.9566846153451-3.28455114261349i</v>
      </c>
      <c r="D2465" s="57" t="str">
        <f t="shared" si="706"/>
        <v>3.46835511305706-1.18384644393331i</v>
      </c>
      <c r="E2465" s="57" t="str">
        <f t="shared" si="707"/>
        <v>165.18184007781+6.45611386126048i</v>
      </c>
      <c r="F2465" s="57" t="str">
        <f t="shared" si="708"/>
        <v>3.07828225923597-20.5424612647901i</v>
      </c>
      <c r="G2465" s="57" t="str">
        <f t="shared" si="709"/>
        <v>0.999578734593446-0.020520427432473i</v>
      </c>
      <c r="H2465" s="57" t="str">
        <f t="shared" si="710"/>
        <v>365.280629709837-509.702618630677i</v>
      </c>
      <c r="I2465" s="57" t="str">
        <f t="shared" si="711"/>
        <v>-63.2778338125678-61.4272008964711i</v>
      </c>
      <c r="K2465" s="57" t="str">
        <f t="shared" si="712"/>
        <v>0.00464465703472069-0.00427229769741958i</v>
      </c>
      <c r="L2465" s="57" t="str">
        <f t="shared" si="713"/>
        <v>0.00075-0.0681959590284314i</v>
      </c>
      <c r="M2465" s="57" t="str">
        <f t="shared" si="714"/>
        <v>0.00075-0.0107451616116226i</v>
      </c>
      <c r="N2465" s="57">
        <f t="shared" si="715"/>
        <v>120.78325486000165</v>
      </c>
      <c r="O2465" s="57">
        <f t="shared" si="716"/>
        <v>11.648550051880651</v>
      </c>
      <c r="P2465" s="371">
        <f t="shared" si="717"/>
        <v>11.648550051880651</v>
      </c>
      <c r="Q2465" s="371">
        <f t="shared" si="718"/>
        <v>-59.216745139998352</v>
      </c>
      <c r="R2465" s="12">
        <f t="shared" si="719"/>
        <v>120.78325486000165</v>
      </c>
      <c r="S2465" s="57">
        <f t="shared" si="720"/>
        <v>9.7241186378765132</v>
      </c>
      <c r="T2465" s="12">
        <f t="shared" si="703"/>
        <v>11.648550051880651</v>
      </c>
    </row>
    <row r="2466" spans="1:20" x14ac:dyDescent="0.3">
      <c r="A2466" s="57">
        <f t="shared" si="704"/>
        <v>61330.613420309826</v>
      </c>
      <c r="B2466" s="12">
        <f t="shared" si="721"/>
        <v>9761.0702887004427</v>
      </c>
      <c r="C2466" s="57" t="str">
        <f t="shared" si="705"/>
        <v>1.95072805315143-3.27857912675708i</v>
      </c>
      <c r="D2466" s="57" t="str">
        <f t="shared" si="706"/>
        <v>3.4683362563736-1.18006762218541i</v>
      </c>
      <c r="E2466" s="57" t="str">
        <f t="shared" si="707"/>
        <v>165.206603753553+6.48105954027855i</v>
      </c>
      <c r="F2466" s="57" t="str">
        <f t="shared" si="708"/>
        <v>3.07827238506115-20.4651745862354i</v>
      </c>
      <c r="G2466" s="57" t="str">
        <f t="shared" si="709"/>
        <v>0.999575528254862-0.0205983389834211i</v>
      </c>
      <c r="H2466" s="57" t="str">
        <f t="shared" si="710"/>
        <v>361.78828795167-509.840655828387i</v>
      </c>
      <c r="I2466" s="57" t="str">
        <f t="shared" si="711"/>
        <v>-63.1030582226788-60.7550065148778i</v>
      </c>
      <c r="K2466" s="57" t="str">
        <f t="shared" si="712"/>
        <v>0.00462848168003503-0.00427162155000162i</v>
      </c>
      <c r="L2466" s="57" t="str">
        <f t="shared" si="713"/>
        <v>0.00075-0.0679377954058886i</v>
      </c>
      <c r="M2466" s="57" t="str">
        <f t="shared" si="714"/>
        <v>0.00075-0.0107044845702556i</v>
      </c>
      <c r="N2466" s="57">
        <f t="shared" si="715"/>
        <v>120.7523031743022</v>
      </c>
      <c r="O2466" s="57">
        <f t="shared" si="716"/>
        <v>11.629949339623595</v>
      </c>
      <c r="P2466" s="371">
        <f t="shared" si="717"/>
        <v>11.629949339623595</v>
      </c>
      <c r="Q2466" s="371">
        <f t="shared" si="718"/>
        <v>-59.247696825697794</v>
      </c>
      <c r="R2466" s="12">
        <f t="shared" si="719"/>
        <v>120.7523031743022</v>
      </c>
      <c r="S2466" s="57">
        <f t="shared" si="720"/>
        <v>9.7610702887004432</v>
      </c>
      <c r="T2466" s="12">
        <f t="shared" si="703"/>
        <v>11.629949339623595</v>
      </c>
    </row>
    <row r="2467" spans="1:20" x14ac:dyDescent="0.3">
      <c r="A2467" s="57">
        <f t="shared" si="704"/>
        <v>61563.66975130701</v>
      </c>
      <c r="B2467" s="12">
        <f t="shared" si="721"/>
        <v>9798.1623557975054</v>
      </c>
      <c r="C2467" s="57" t="str">
        <f t="shared" si="705"/>
        <v>1.94477345430857-3.27260977337979i</v>
      </c>
      <c r="D2467" s="57" t="str">
        <f t="shared" si="706"/>
        <v>3.46831725631443-1.17630576840669i</v>
      </c>
      <c r="E2467" s="57" t="str">
        <f t="shared" si="707"/>
        <v>165.231583799119+6.50607165757141i</v>
      </c>
      <c r="F2467" s="57" t="str">
        <f t="shared" si="708"/>
        <v>3.07826243576406-20.3881823029902i</v>
      </c>
      <c r="G2467" s="57" t="str">
        <f t="shared" si="709"/>
        <v>0.99957229752261-0.0206765458425917i</v>
      </c>
      <c r="H2467" s="57" t="str">
        <f t="shared" si="710"/>
        <v>358.300491857853-509.939432630771i</v>
      </c>
      <c r="I2467" s="57" t="str">
        <f t="shared" si="711"/>
        <v>-62.9236402063234-60.0869901183282i</v>
      </c>
      <c r="K2467" s="57" t="str">
        <f t="shared" si="712"/>
        <v>0.00461231177681362-0.00427088429690697i</v>
      </c>
      <c r="L2467" s="57" t="str">
        <f t="shared" si="713"/>
        <v>0.00075-0.0676806090913416i</v>
      </c>
      <c r="M2467" s="57" t="str">
        <f t="shared" si="714"/>
        <v>0.00075-0.0106639615164929i</v>
      </c>
      <c r="N2467" s="57">
        <f t="shared" si="715"/>
        <v>120.72122343691029</v>
      </c>
      <c r="O2467" s="57">
        <f t="shared" si="716"/>
        <v>11.611318770630366</v>
      </c>
      <c r="P2467" s="371">
        <f t="shared" si="717"/>
        <v>11.611318770630366</v>
      </c>
      <c r="Q2467" s="371">
        <f t="shared" si="718"/>
        <v>-59.278776563089707</v>
      </c>
      <c r="R2467" s="12">
        <f t="shared" si="719"/>
        <v>120.72122343691029</v>
      </c>
      <c r="S2467" s="57">
        <f t="shared" si="720"/>
        <v>9.7981623557975048</v>
      </c>
      <c r="T2467" s="12">
        <f t="shared" si="703"/>
        <v>11.611318770630366</v>
      </c>
    </row>
    <row r="2468" spans="1:20" x14ac:dyDescent="0.3">
      <c r="A2468" s="57">
        <f t="shared" si="704"/>
        <v>61797.611696361972</v>
      </c>
      <c r="B2468" s="12">
        <f t="shared" si="721"/>
        <v>9835.3953727495355</v>
      </c>
      <c r="C2468" s="57" t="str">
        <f t="shared" si="705"/>
        <v>1.93882098107283-3.26664302679048i</v>
      </c>
      <c r="D2468" s="57" t="str">
        <f t="shared" si="706"/>
        <v>3.468298111791-1.17256082839362i</v>
      </c>
      <c r="E2468" s="57" t="str">
        <f t="shared" si="707"/>
        <v>165.256781909558+6.53114990968186i</v>
      </c>
      <c r="F2468" s="57" t="str">
        <f t="shared" si="708"/>
        <v>3.07825241077373-20.3114833074594i</v>
      </c>
      <c r="G2468" s="57" t="str">
        <f t="shared" si="709"/>
        <v>0.999569042211265-0.0207550491235168i</v>
      </c>
      <c r="H2468" s="57" t="str">
        <f t="shared" si="710"/>
        <v>354.817946459405-509.999169072435i</v>
      </c>
      <c r="I2468" s="57" t="str">
        <f t="shared" si="711"/>
        <v>-62.7396534883321-59.4232226284645i</v>
      </c>
      <c r="K2468" s="57" t="str">
        <f t="shared" si="712"/>
        <v>0.00459614778722663-0.00427008599216006i</v>
      </c>
      <c r="L2468" s="57" t="str">
        <f t="shared" si="713"/>
        <v>0.00075-0.0674243963850783i</v>
      </c>
      <c r="M2468" s="57" t="str">
        <f t="shared" si="714"/>
        <v>0.00075-0.0106235918673968i</v>
      </c>
      <c r="N2468" s="57">
        <f t="shared" si="715"/>
        <v>120.69001745361524</v>
      </c>
      <c r="O2468" s="57">
        <f t="shared" si="716"/>
        <v>11.592658333287428</v>
      </c>
      <c r="P2468" s="371">
        <f t="shared" si="717"/>
        <v>11.592658333287428</v>
      </c>
      <c r="Q2468" s="371">
        <f t="shared" si="718"/>
        <v>-59.309982546384759</v>
      </c>
      <c r="R2468" s="12">
        <f t="shared" si="719"/>
        <v>120.69001745361524</v>
      </c>
      <c r="S2468" s="57">
        <f t="shared" si="720"/>
        <v>9.8353953727495362</v>
      </c>
      <c r="T2468" s="12">
        <f t="shared" si="703"/>
        <v>11.592658333287428</v>
      </c>
    </row>
    <row r="2469" spans="1:20" x14ac:dyDescent="0.3">
      <c r="A2469" s="57">
        <f t="shared" si="704"/>
        <v>62032.44262080815</v>
      </c>
      <c r="B2469" s="12">
        <f t="shared" si="721"/>
        <v>9872.7698751659846</v>
      </c>
      <c r="C2469" s="57" t="str">
        <f t="shared" si="705"/>
        <v>1.93287079534509-3.26067883322293i</v>
      </c>
      <c r="D2469" s="57" t="str">
        <f t="shared" si="706"/>
        <v>3.46827882170653-1.168832748185i</v>
      </c>
      <c r="E2469" s="57" t="str">
        <f t="shared" si="707"/>
        <v>165.282199791013+6.55629398542615i</v>
      </c>
      <c r="F2469" s="57" t="str">
        <f t="shared" si="708"/>
        <v>3.07824230951475-20.2350764962665i</v>
      </c>
      <c r="G2469" s="57" t="str">
        <f t="shared" si="709"/>
        <v>0.999565762133993-0.0208338499438612i</v>
      </c>
      <c r="H2469" s="57" t="str">
        <f t="shared" si="710"/>
        <v>351.341347977876-510.02010132848i</v>
      </c>
      <c r="I2469" s="57" t="str">
        <f t="shared" si="711"/>
        <v>-62.5511732777017-58.7637728063093i</v>
      </c>
      <c r="K2469" s="57" t="str">
        <f t="shared" si="712"/>
        <v>0.00457999017276536-0.00426922669414386i</v>
      </c>
      <c r="L2469" s="57" t="str">
        <f t="shared" si="713"/>
        <v>0.00075-0.0671691536013929i</v>
      </c>
      <c r="M2469" s="57" t="str">
        <f t="shared" si="714"/>
        <v>0.00075-0.0105833750422363i</v>
      </c>
      <c r="N2469" s="57">
        <f t="shared" si="715"/>
        <v>120.65868702842661</v>
      </c>
      <c r="O2469" s="57">
        <f t="shared" si="716"/>
        <v>11.573968018869415</v>
      </c>
      <c r="P2469" s="371">
        <f t="shared" si="717"/>
        <v>11.573968018869415</v>
      </c>
      <c r="Q2469" s="371">
        <f t="shared" si="718"/>
        <v>-59.341312971573394</v>
      </c>
      <c r="R2469" s="12">
        <f t="shared" si="719"/>
        <v>120.65868702842661</v>
      </c>
      <c r="S2469" s="57">
        <f t="shared" si="720"/>
        <v>9.872769875165984</v>
      </c>
      <c r="T2469" s="12">
        <f t="shared" si="703"/>
        <v>11.573968018869415</v>
      </c>
    </row>
    <row r="2470" spans="1:20" x14ac:dyDescent="0.3">
      <c r="A2470" s="57">
        <f t="shared" si="704"/>
        <v>62268.165902767221</v>
      </c>
      <c r="B2470" s="12">
        <f t="shared" si="721"/>
        <v>9910.2864006916152</v>
      </c>
      <c r="C2470" s="57" t="str">
        <f t="shared" si="705"/>
        <v>1.92692305865166-3.25471714082975i</v>
      </c>
      <c r="D2470" s="57" t="str">
        <f t="shared" si="706"/>
        <v>3.46825938495587-1.16512147406114i</v>
      </c>
      <c r="E2470" s="57" t="str">
        <f t="shared" si="707"/>
        <v>165.307839160774+6.58150356580919i</v>
      </c>
      <c r="F2470" s="57" t="str">
        <f t="shared" si="708"/>
        <v>3.07823213140739-20.1589607702374i</v>
      </c>
      <c r="G2470" s="57" t="str">
        <f t="shared" si="709"/>
        <v>0.999562457102542-0.020912949425437i</v>
      </c>
      <c r="H2470" s="57" t="str">
        <f t="shared" si="710"/>
        <v>347.871383388184-510.002481343771i</v>
      </c>
      <c r="I2470" s="57" t="str">
        <f t="shared" si="711"/>
        <v>-62.3582761917395-58.108707220586i</v>
      </c>
      <c r="K2470" s="57" t="str">
        <f t="shared" si="712"/>
        <v>0.00456383939418992-0.00426830646558971i</v>
      </c>
      <c r="L2470" s="57" t="str">
        <f t="shared" si="713"/>
        <v>0.00075-0.0669148770685328i</v>
      </c>
      <c r="M2470" s="57" t="str">
        <f t="shared" si="714"/>
        <v>0.00075-0.0105433104624789i</v>
      </c>
      <c r="N2470" s="57">
        <f t="shared" si="715"/>
        <v>120.62723396339855</v>
      </c>
      <c r="O2470" s="57">
        <f t="shared" si="716"/>
        <v>11.555247821537185</v>
      </c>
      <c r="P2470" s="371">
        <f t="shared" si="717"/>
        <v>11.555247821537185</v>
      </c>
      <c r="Q2470" s="371">
        <f t="shared" si="718"/>
        <v>-59.372766036601448</v>
      </c>
      <c r="R2470" s="12">
        <f t="shared" si="719"/>
        <v>120.62723396339855</v>
      </c>
      <c r="S2470" s="57">
        <f t="shared" si="720"/>
        <v>9.910286400691616</v>
      </c>
      <c r="T2470" s="12">
        <f t="shared" si="703"/>
        <v>11.555247821537185</v>
      </c>
    </row>
    <row r="2471" spans="1:20" x14ac:dyDescent="0.3">
      <c r="A2471" s="57">
        <f t="shared" si="704"/>
        <v>62504.784933197741</v>
      </c>
      <c r="B2471" s="12">
        <f t="shared" si="721"/>
        <v>9947.9454890142442</v>
      </c>
      <c r="C2471" s="57" t="str">
        <f t="shared" si="705"/>
        <v>1.92097793212517-3.24875789967655i</v>
      </c>
      <c r="D2471" s="57" t="str">
        <f t="shared" si="706"/>
        <v>3.46823980042561-1.16142695254308i</v>
      </c>
      <c r="E2471" s="57" t="str">
        <f t="shared" si="707"/>
        <v>165.333701747351+6.60677832393153i</v>
      </c>
      <c r="F2471" s="57" t="str">
        <f t="shared" si="708"/>
        <v>3.0782218758675-20.0831350343853i</v>
      </c>
      <c r="G2471" s="57" t="str">
        <f t="shared" si="709"/>
        <v>0.999559126927234-0.0209923486942181i</v>
      </c>
      <c r="H2471" s="57" t="str">
        <f t="shared" si="710"/>
        <v>344.408729998424-509.946576449169i</v>
      </c>
      <c r="I2471" s="57" t="str">
        <f t="shared" si="711"/>
        <v>-62.161040179653-57.4580902190652i</v>
      </c>
      <c r="K2471" s="57" t="str">
        <f t="shared" si="712"/>
        <v>0.00454769591147665-0.00426732537356636i</v>
      </c>
      <c r="L2471" s="57" t="str">
        <f t="shared" si="713"/>
        <v>0.00075-0.0666615631286436i</v>
      </c>
      <c r="M2471" s="57" t="str">
        <f t="shared" si="714"/>
        <v>0.00075-0.0105033975517821i</v>
      </c>
      <c r="N2471" s="57">
        <f t="shared" si="715"/>
        <v>120.59566005844977</v>
      </c>
      <c r="O2471" s="57">
        <f t="shared" si="716"/>
        <v>11.536497738336626</v>
      </c>
      <c r="P2471" s="371">
        <f t="shared" si="717"/>
        <v>11.536497738336626</v>
      </c>
      <c r="Q2471" s="371">
        <f t="shared" si="718"/>
        <v>-59.404339941550241</v>
      </c>
      <c r="R2471" s="12">
        <f t="shared" si="719"/>
        <v>120.59566005844977</v>
      </c>
      <c r="S2471" s="57">
        <f t="shared" si="720"/>
        <v>9.9479454890142449</v>
      </c>
      <c r="T2471" s="12">
        <f t="shared" si="703"/>
        <v>11.536497738336626</v>
      </c>
    </row>
    <row r="2472" spans="1:20" x14ac:dyDescent="0.3">
      <c r="A2472" s="57">
        <f t="shared" si="704"/>
        <v>62742.303115943898</v>
      </c>
      <c r="B2472" s="12">
        <f t="shared" si="721"/>
        <v>9985.747681872499</v>
      </c>
      <c r="C2472" s="57" t="str">
        <f t="shared" si="705"/>
        <v>1.91503557648534-3.24280106173525i</v>
      </c>
      <c r="D2472" s="57" t="str">
        <f t="shared" si="706"/>
        <v>3.46822006699381-1.15774913039183i</v>
      </c>
      <c r="E2472" s="57" t="str">
        <f t="shared" si="707"/>
        <v>165.359789290522+6.63211792490183i</v>
      </c>
      <c r="F2472" s="57" t="str">
        <f t="shared" si="708"/>
        <v>3.07821154230654-20.0075981978944i</v>
      </c>
      <c r="G2472" s="57" t="str">
        <f t="shared" si="709"/>
        <v>0.99955577141695-0.0210720488803553i</v>
      </c>
      <c r="H2472" s="57" t="str">
        <f t="shared" si="710"/>
        <v>340.954055047035-509.852668965475i</v>
      </c>
      <c r="I2472" s="57" t="str">
        <f t="shared" si="711"/>
        <v>-61.9595444456966-56.811983902922i</v>
      </c>
      <c r="K2472" s="57" t="str">
        <f t="shared" si="712"/>
        <v>0.00453156018376619-0.00426628348946841i</v>
      </c>
      <c r="L2472" s="57" t="str">
        <f t="shared" si="713"/>
        <v>0.00075-0.0664092081377206i</v>
      </c>
      <c r="M2472" s="57" t="str">
        <f t="shared" si="714"/>
        <v>0.00075-0.0104636357359854i</v>
      </c>
      <c r="N2472" s="57">
        <f t="shared" si="715"/>
        <v>120.56396711118566</v>
      </c>
      <c r="O2472" s="57">
        <f t="shared" si="716"/>
        <v>11.517717769195762</v>
      </c>
      <c r="P2472" s="371">
        <f t="shared" si="717"/>
        <v>11.517717769195762</v>
      </c>
      <c r="Q2472" s="371">
        <f t="shared" si="718"/>
        <v>-59.436032888814346</v>
      </c>
      <c r="R2472" s="12">
        <f t="shared" si="719"/>
        <v>120.56396711118566</v>
      </c>
      <c r="S2472" s="57">
        <f t="shared" si="720"/>
        <v>9.9857476818724997</v>
      </c>
      <c r="T2472" s="12">
        <f t="shared" si="703"/>
        <v>11.517717769195762</v>
      </c>
    </row>
    <row r="2473" spans="1:20" x14ac:dyDescent="0.3">
      <c r="A2473" s="57">
        <f t="shared" si="704"/>
        <v>62980.723867784494</v>
      </c>
      <c r="B2473" s="12">
        <f t="shared" si="721"/>
        <v>10023.693523063615</v>
      </c>
      <c r="C2473" s="57" t="str">
        <f t="shared" si="705"/>
        <v>1.90909615202021-3.2368465808776i</v>
      </c>
      <c r="D2473" s="57" t="str">
        <f t="shared" si="706"/>
        <v>3.46820018353013-1.15408795460756i</v>
      </c>
      <c r="E2473" s="57" t="str">
        <f t="shared" si="707"/>
        <v>165.386103541403+6.65752202574734i</v>
      </c>
      <c r="F2473" s="57" t="str">
        <f t="shared" si="708"/>
        <v>3.0782011301315-19.9323491741046i</v>
      </c>
      <c r="G2473" s="57" t="str">
        <f t="shared" si="709"/>
        <v>0.999552390379121-0.0211520511181901i</v>
      </c>
      <c r="H2473" s="57" t="str">
        <f t="shared" si="710"/>
        <v>337.508015317627-509.721055796002i</v>
      </c>
      <c r="I2473" s="57" t="str">
        <f t="shared" si="711"/>
        <v>-61.7538693720275-56.1704481040958i</v>
      </c>
      <c r="K2473" s="57" t="str">
        <f t="shared" si="712"/>
        <v>0.00451543266931134-0.00426518088900385i</v>
      </c>
      <c r="L2473" s="57" t="str">
        <f t="shared" si="713"/>
        <v>0.00075-0.0661578084655513i</v>
      </c>
      <c r="M2473" s="57" t="str">
        <f t="shared" si="714"/>
        <v>0.00075-0.0104240244431016i</v>
      </c>
      <c r="N2473" s="57">
        <f t="shared" si="715"/>
        <v>120.53215691672213</v>
      </c>
      <c r="O2473" s="57">
        <f t="shared" si="716"/>
        <v>11.498907916923034</v>
      </c>
      <c r="P2473" s="371">
        <f t="shared" si="717"/>
        <v>11.498907916923034</v>
      </c>
      <c r="Q2473" s="371">
        <f t="shared" si="718"/>
        <v>-59.467843083277863</v>
      </c>
      <c r="R2473" s="12">
        <f t="shared" si="719"/>
        <v>120.53215691672213</v>
      </c>
      <c r="S2473" s="57">
        <f t="shared" si="720"/>
        <v>10.023693523063615</v>
      </c>
      <c r="T2473" s="12">
        <f t="shared" si="703"/>
        <v>11.498907916923034</v>
      </c>
    </row>
    <row r="2474" spans="1:20" x14ac:dyDescent="0.3">
      <c r="A2474" s="57">
        <f t="shared" si="704"/>
        <v>63220.050618482077</v>
      </c>
      <c r="B2474" s="12">
        <f t="shared" si="721"/>
        <v>10061.783558451258</v>
      </c>
      <c r="C2474" s="57" t="str">
        <f t="shared" si="705"/>
        <v>1.90315981856729-3.23089441286818i</v>
      </c>
      <c r="D2474" s="57" t="str">
        <f t="shared" si="706"/>
        <v>3.46818014889559-1.15044337242883i</v>
      </c>
      <c r="E2474" s="57" t="str">
        <f t="shared" si="707"/>
        <v>165.412646262514+6.68299027531993i</v>
      </c>
      <c r="F2474" s="57" t="str">
        <f t="shared" si="708"/>
        <v>3.0781906387448-19.8573868804954i</v>
      </c>
      <c r="G2474" s="57" t="str">
        <f t="shared" si="709"/>
        <v>0.999548983619717-0.0212323565462705i</v>
      </c>
      <c r="H2474" s="57" t="str">
        <f t="shared" si="710"/>
        <v>334.071256771894-509.552048008601i</v>
      </c>
      <c r="I2474" s="57" t="str">
        <f t="shared" si="711"/>
        <v>-61.5440964413842-55.5335403656443i</v>
      </c>
      <c r="K2474" s="57" t="str">
        <f t="shared" si="712"/>
        <v>0.00449931382542563-0.00426401765218079i</v>
      </c>
      <c r="L2474" s="57" t="str">
        <f t="shared" si="713"/>
        <v>0.00075-0.0659073604956678i</v>
      </c>
      <c r="M2474" s="57" t="str">
        <f t="shared" si="714"/>
        <v>0.00075-0.010384563103309i</v>
      </c>
      <c r="N2474" s="57">
        <f t="shared" si="715"/>
        <v>120.50023126750938</v>
      </c>
      <c r="O2474" s="57">
        <f t="shared" si="716"/>
        <v>11.480068187204562</v>
      </c>
      <c r="P2474" s="371">
        <f t="shared" si="717"/>
        <v>11.480068187204562</v>
      </c>
      <c r="Q2474" s="371">
        <f t="shared" si="718"/>
        <v>-59.499768732490629</v>
      </c>
      <c r="R2474" s="12">
        <f t="shared" si="719"/>
        <v>120.50023126750938</v>
      </c>
      <c r="S2474" s="57">
        <f t="shared" si="720"/>
        <v>10.061783558451257</v>
      </c>
      <c r="T2474" s="12">
        <f t="shared" si="703"/>
        <v>11.480068187204562</v>
      </c>
    </row>
    <row r="2475" spans="1:20" x14ac:dyDescent="0.3">
      <c r="A2475" s="57">
        <f t="shared" si="704"/>
        <v>63460.286810832309</v>
      </c>
      <c r="B2475" s="12">
        <f t="shared" si="721"/>
        <v>10100.018335973373</v>
      </c>
      <c r="C2475" s="57" t="str">
        <f t="shared" si="705"/>
        <v>1.89722673549459-3.22494451535726i</v>
      </c>
      <c r="D2475" s="57" t="str">
        <f t="shared" si="706"/>
        <v>3.46815996194265-1.14681533133186i</v>
      </c>
      <c r="E2475" s="57" t="str">
        <f t="shared" si="707"/>
        <v>165.439419227832+6.70852231420586i</v>
      </c>
      <c r="F2475" s="57" t="str">
        <f t="shared" si="708"/>
        <v>3.07818006754441-19.7827102386708i</v>
      </c>
      <c r="G2475" s="57" t="str">
        <f t="shared" si="709"/>
        <v>0.999545550943236-0.0213129663073654i</v>
      </c>
      <c r="H2475" s="57" t="str">
        <f t="shared" si="710"/>
        <v>330.644414200709-509.345970408035i</v>
      </c>
      <c r="I2475" s="57" t="str">
        <f t="shared" si="711"/>
        <v>-61.3303081597307-54.9013159250529i</v>
      </c>
      <c r="K2475" s="57" t="str">
        <f t="shared" si="712"/>
        <v>0.00448320410843149-0.00426279386329383i</v>
      </c>
      <c r="L2475" s="57" t="str">
        <f t="shared" si="713"/>
        <v>0.00075-0.0656578606252915i</v>
      </c>
      <c r="M2475" s="57" t="str">
        <f t="shared" si="714"/>
        <v>0.00075-0.010345251148943i</v>
      </c>
      <c r="N2475" s="57">
        <f t="shared" si="715"/>
        <v>120.46819195315234</v>
      </c>
      <c r="O2475" s="57">
        <f t="shared" si="716"/>
        <v>11.46119858860121</v>
      </c>
      <c r="P2475" s="371">
        <f t="shared" si="717"/>
        <v>11.46119858860121</v>
      </c>
      <c r="Q2475" s="371">
        <f t="shared" si="718"/>
        <v>-59.531808046847658</v>
      </c>
      <c r="R2475" s="12">
        <f t="shared" si="719"/>
        <v>120.46819195315234</v>
      </c>
      <c r="S2475" s="57">
        <f t="shared" si="720"/>
        <v>10.100018335973372</v>
      </c>
      <c r="T2475" s="12">
        <f t="shared" si="703"/>
        <v>11.46119858860121</v>
      </c>
    </row>
    <row r="2476" spans="1:20" x14ac:dyDescent="0.3">
      <c r="A2476" s="57">
        <f t="shared" si="704"/>
        <v>63701.435900713477</v>
      </c>
      <c r="B2476" s="12">
        <f t="shared" si="721"/>
        <v>10138.398405650072</v>
      </c>
      <c r="C2476" s="57" t="str">
        <f t="shared" si="705"/>
        <v>1.89129706168213-3.21899684787333i</v>
      </c>
      <c r="D2476" s="57" t="str">
        <f t="shared" si="706"/>
        <v>3.46813962151505-1.1432037790297i</v>
      </c>
      <c r="E2476" s="57" t="str">
        <f t="shared" si="707"/>
        <v>165.466424222862+6.73411777462993i</v>
      </c>
      <c r="F2476" s="57" t="str">
        <f t="shared" si="708"/>
        <v>3.07816941592368-19.7083181743433i</v>
      </c>
      <c r="G2476" s="57" t="str">
        <f t="shared" si="709"/>
        <v>0.999542092152693-0.0213938815484788i</v>
      </c>
      <c r="H2476" s="57" t="str">
        <f t="shared" si="710"/>
        <v>327.228110893821-509.103161099551i</v>
      </c>
      <c r="I2476" s="57" t="str">
        <f t="shared" si="711"/>
        <v>-61.1125879789783-54.2738277004923i</v>
      </c>
      <c r="K2476" s="57" t="str">
        <f t="shared" si="712"/>
        <v>0.00446710397360928-0.00426150961090918i</v>
      </c>
      <c r="L2476" s="57" t="str">
        <f t="shared" si="713"/>
        <v>0.00075-0.0654093052652838i</v>
      </c>
      <c r="M2476" s="57" t="str">
        <f t="shared" si="714"/>
        <v>0.00075-0.010306088014488i</v>
      </c>
      <c r="N2476" s="57">
        <f t="shared" si="715"/>
        <v>120.43604076023715</v>
      </c>
      <c r="O2476" s="57">
        <f t="shared" si="716"/>
        <v>11.442299132545655</v>
      </c>
      <c r="P2476" s="371">
        <f t="shared" si="717"/>
        <v>11.442299132545655</v>
      </c>
      <c r="Q2476" s="371">
        <f t="shared" si="718"/>
        <v>-59.563959239762859</v>
      </c>
      <c r="R2476" s="12">
        <f t="shared" si="719"/>
        <v>120.43604076023715</v>
      </c>
      <c r="S2476" s="57">
        <f t="shared" si="720"/>
        <v>10.138398405650072</v>
      </c>
      <c r="T2476" s="12">
        <f t="shared" ref="T2476:T2539" si="722">P2476</f>
        <v>11.442299132545655</v>
      </c>
    </row>
    <row r="2477" spans="1:20" x14ac:dyDescent="0.3">
      <c r="A2477" s="57">
        <f t="shared" ref="A2477:A2540" si="723">2*PI()*B2477</f>
        <v>63943.501357136185</v>
      </c>
      <c r="B2477" s="12">
        <f t="shared" si="721"/>
        <v>10176.924319591542</v>
      </c>
      <c r="C2477" s="57" t="str">
        <f t="shared" ref="C2477:C2540" si="724">IMPRODUCT(D2477,E2477,$C$40,,K2477,$C$41)</f>
        <v>1.88537095550326-3.2130513718155i</v>
      </c>
      <c r="D2477" s="57" t="str">
        <f t="shared" ref="D2477:D2540" si="725">IMDIV(IMPRODUCT($C$37,$C$38,COMPLEX(1,A2477/$C$38)),IMSUM(-1*A2477*A2477/$C$39,COMPLEX(0,1*A2477)))</f>
        <v>3.46811912644781-1.13960866347153i</v>
      </c>
      <c r="E2477" s="57" t="str">
        <f t="shared" ref="E2477:E2540" si="726">IMDIV(IMPRODUCT(IMSUM(F2477,G2477),$C$29,H2477),IMSUM(1,I2477))</f>
        <v>165.493663044702+6.75977628036307i</v>
      </c>
      <c r="F2477" s="57" t="str">
        <f t="shared" ref="F2477:F2540" si="727">IMDIV(IMPRODUCT($C$14,$C$15,COMPLEX(1,A2477/$C$15)),IMSUM(-1*A2477*A2477/$C$16,COMPLEX(0,A2477)))</f>
        <v>3.07815868327138-19.634209617319i</v>
      </c>
      <c r="G2477" s="57" t="str">
        <f t="shared" ref="G2477:G2540" si="728">IMDIV(1,COMPLEX(1,A2477*$C$9*$C$10))</f>
        <v>0.999538607049608-0.021475103420866i</v>
      </c>
      <c r="H2477" s="57" t="str">
        <f t="shared" ref="H2477:H2540" si="729">IMDIV($C$3,IMSUM(K2477,COMPLEX(0,$C$28*A2477)))</f>
        <v>323.822958328117-508.823971044531i</v>
      </c>
      <c r="I2477" s="57" t="str">
        <f t="shared" ref="I2477:I2540" si="730">IMPRODUCT(F2477,$C$29,H2477,$C$31)</f>
        <v>-60.8910202199195-53.6511262799658i</v>
      </c>
      <c r="K2477" s="57" t="str">
        <f t="shared" ref="K2477:K2540" si="731">IF($C$26&lt;=0,IMDIV(1,IMSUM(IMDIV(1,L2477),1/$C$18)),IMDIV(1,IMSUM(IMDIV(1,L2477),1/$C$18,IMDIV(1,M2477))))</f>
        <v>0.00445101387514595-0.00426016498784947i</v>
      </c>
      <c r="L2477" s="57" t="str">
        <f t="shared" ref="L2477:L2540" si="732">IMSUM($C$21/$C$22,IMDIV(1,COMPLEX(0,$C$20*$C$22*A2477)))</f>
        <v>0.00075-0.0651616908400912i</v>
      </c>
      <c r="M2477" s="57" t="str">
        <f t="shared" ref="M2477:M2540" si="733">IMSUM($C$25/$C$26,IMDIV(1,COMPLEX(0,$C$24*$C$26*A2477)))</f>
        <v>0.00075-0.010267073136569i</v>
      </c>
      <c r="N2477" s="57">
        <f t="shared" ref="N2477:N2540" si="734">ABS(R2477)</f>
        <v>120.40377947215295</v>
      </c>
      <c r="O2477" s="57">
        <f t="shared" ref="O2477:O2540" si="735">ABS(P2477)</f>
        <v>11.423369833339157</v>
      </c>
      <c r="P2477" s="371">
        <f t="shared" ref="P2477:P2540" si="736">20*LOG10(IMABS(C2477))</f>
        <v>11.423369833339157</v>
      </c>
      <c r="Q2477" s="371">
        <f t="shared" ref="Q2477:Q2540" si="737">IMARGUMENT(C2477)*180/PI()</f>
        <v>-59.596220527847052</v>
      </c>
      <c r="R2477" s="12">
        <f t="shared" ref="R2477:R2540" si="738">IF(Q2477&lt;0,Q2477+180,Q2477-180)</f>
        <v>120.40377947215295</v>
      </c>
      <c r="S2477" s="57">
        <f t="shared" ref="S2477:S2540" si="739">B2477/1000</f>
        <v>10.176924319591542</v>
      </c>
      <c r="T2477" s="12">
        <f t="shared" si="722"/>
        <v>11.423369833339157</v>
      </c>
    </row>
    <row r="2478" spans="1:20" x14ac:dyDescent="0.3">
      <c r="A2478" s="57">
        <f t="shared" si="723"/>
        <v>64186.486662293304</v>
      </c>
      <c r="B2478" s="12">
        <f t="shared" ref="B2478:B2541" si="740">B2477*(1+B$42)</f>
        <v>10215.596632005991</v>
      </c>
      <c r="C2478" s="57" t="str">
        <f t="shared" si="724"/>
        <v>1.87944857480628-3.20710805044541i</v>
      </c>
      <c r="D2478" s="57" t="str">
        <f t="shared" si="725"/>
        <v>3.46809847556712-1.13602993284183i</v>
      </c>
      <c r="E2478" s="57" t="str">
        <f t="shared" si="726"/>
        <v>165.521137502098+6.78549744662555i</v>
      </c>
      <c r="F2478" s="57" t="str">
        <f t="shared" si="727"/>
        <v>3.07814786897167-19.5603835014816i</v>
      </c>
      <c r="G2478" s="57" t="str">
        <f t="shared" si="728"/>
        <v>0.999535095433997-0.021556633080047i</v>
      </c>
      <c r="H2478" s="57" t="str">
        <f t="shared" si="729"/>
        <v>320.429555874762-508.508763609044i</v>
      </c>
      <c r="I2478" s="57" t="str">
        <f t="shared" si="730"/>
        <v>-60.665689995476-53.0332599133266i</v>
      </c>
      <c r="K2478" s="57" t="str">
        <f t="shared" si="731"/>
        <v>0.00443493426608474-0.00425876009117765i</v>
      </c>
      <c r="L2478" s="57" t="str">
        <f t="shared" si="732"/>
        <v>0.00075-0.064915013787698i</v>
      </c>
      <c r="M2478" s="57" t="str">
        <f t="shared" si="733"/>
        <v>0.00075-0.010228205953944i</v>
      </c>
      <c r="N2478" s="57">
        <f t="shared" si="734"/>
        <v>120.37140986891869</v>
      </c>
      <c r="O2478" s="57">
        <f t="shared" si="735"/>
        <v>11.404410708147804</v>
      </c>
      <c r="P2478" s="371">
        <f t="shared" si="736"/>
        <v>11.404410708147804</v>
      </c>
      <c r="Q2478" s="371">
        <f t="shared" si="737"/>
        <v>-59.62859013108131</v>
      </c>
      <c r="R2478" s="12">
        <f t="shared" si="738"/>
        <v>120.37140986891869</v>
      </c>
      <c r="S2478" s="57">
        <f t="shared" si="739"/>
        <v>10.21559663200599</v>
      </c>
      <c r="T2478" s="12">
        <f t="shared" si="722"/>
        <v>11.404410708147804</v>
      </c>
    </row>
    <row r="2479" spans="1:20" x14ac:dyDescent="0.3">
      <c r="A2479" s="57">
        <f t="shared" si="723"/>
        <v>64430.395311610024</v>
      </c>
      <c r="B2479" s="12">
        <f t="shared" si="740"/>
        <v>10254.415899207614</v>
      </c>
      <c r="C2479" s="57" t="str">
        <f t="shared" si="724"/>
        <v>1.87353007689602-3.20116684887917i</v>
      </c>
      <c r="D2479" s="57" t="str">
        <f t="shared" si="725"/>
        <v>3.46807766769027-1.13246753555968i</v>
      </c>
      <c r="E2479" s="57" t="str">
        <f t="shared" si="726"/>
        <v>165.54884941552+6.81128087998941i</v>
      </c>
      <c r="F2479" s="57" t="str">
        <f t="shared" si="727"/>
        <v>3.07813697240397-19.4868387647777i</v>
      </c>
      <c r="G2479" s="57" t="str">
        <f t="shared" si="728"/>
        <v>0.999531557104355-0.0216384716858227i</v>
      </c>
      <c r="H2479" s="57" t="str">
        <f t="shared" si="729"/>
        <v>317.048490525154-508.157914106236i</v>
      </c>
      <c r="I2479" s="57" t="str">
        <f t="shared" si="730"/>
        <v>-60.4366831343988-52.4202745071055i</v>
      </c>
      <c r="K2479" s="57" t="str">
        <f t="shared" si="731"/>
        <v>0.00441886559827435-0.00425729502218012i</v>
      </c>
      <c r="L2479" s="57" t="str">
        <f t="shared" si="732"/>
        <v>0.00075-0.0646692705595717i</v>
      </c>
      <c r="M2479" s="57" t="str">
        <f t="shared" si="733"/>
        <v>0.00075-0.0101894859074955i</v>
      </c>
      <c r="N2479" s="57">
        <f t="shared" si="734"/>
        <v>120.33893372700598</v>
      </c>
      <c r="O2479" s="57">
        <f t="shared" si="735"/>
        <v>11.385421776998946</v>
      </c>
      <c r="P2479" s="371">
        <f t="shared" si="736"/>
        <v>11.385421776998946</v>
      </c>
      <c r="Q2479" s="371">
        <f t="shared" si="737"/>
        <v>-59.661066272994013</v>
      </c>
      <c r="R2479" s="12">
        <f t="shared" si="738"/>
        <v>120.33893372700598</v>
      </c>
      <c r="S2479" s="57">
        <f t="shared" si="739"/>
        <v>10.254415899207613</v>
      </c>
      <c r="T2479" s="12">
        <f t="shared" si="722"/>
        <v>11.385421776998946</v>
      </c>
    </row>
    <row r="2480" spans="1:20" x14ac:dyDescent="0.3">
      <c r="A2480" s="57">
        <f t="shared" si="723"/>
        <v>64675.230813794144</v>
      </c>
      <c r="B2480" s="12">
        <f t="shared" si="740"/>
        <v>10293.382679624603</v>
      </c>
      <c r="C2480" s="57" t="str">
        <f t="shared" si="724"/>
        <v>1.8676156185156-3.19522773407893i</v>
      </c>
      <c r="D2480" s="57" t="str">
        <f t="shared" si="725"/>
        <v>3.46805670162563-1.12892142027799i</v>
      </c>
      <c r="E2480" s="57" t="str">
        <f t="shared" si="726"/>
        <v>165.576800617219+6.83712617828268i</v>
      </c>
      <c r="F2480" s="57" t="str">
        <f t="shared" si="727"/>
        <v>3.07812599294301-19.4135743492008i</v>
      </c>
      <c r="G2480" s="57" t="str">
        <f t="shared" si="728"/>
        <v>0.999527991857653-0.0217206204022892i</v>
      </c>
      <c r="H2480" s="57" t="str">
        <f t="shared" si="729"/>
        <v>313.680336635903-507.771809333372i</v>
      </c>
      <c r="I2480" s="57" t="str">
        <f t="shared" si="730"/>
        <v>-60.2040861055135-51.8122136221144i</v>
      </c>
      <c r="K2480" s="57" t="str">
        <f t="shared" si="731"/>
        <v>0.0044028083223189-0.00425576988634944i</v>
      </c>
      <c r="L2480" s="57" t="str">
        <f t="shared" si="732"/>
        <v>0.00075-0.0644244576206133i</v>
      </c>
      <c r="M2480" s="57" t="str">
        <f t="shared" si="733"/>
        <v>0.00075-0.0101509124402227i</v>
      </c>
      <c r="N2480" s="57">
        <f t="shared" si="734"/>
        <v>120.30635281916429</v>
      </c>
      <c r="O2480" s="57">
        <f t="shared" si="735"/>
        <v>11.366403062777179</v>
      </c>
      <c r="P2480" s="371">
        <f t="shared" si="736"/>
        <v>11.366403062777179</v>
      </c>
      <c r="Q2480" s="371">
        <f t="shared" si="737"/>
        <v>-59.693647180835718</v>
      </c>
      <c r="R2480" s="12">
        <f t="shared" si="738"/>
        <v>120.30635281916429</v>
      </c>
      <c r="S2480" s="57">
        <f t="shared" si="739"/>
        <v>10.293382679624603</v>
      </c>
      <c r="T2480" s="12">
        <f t="shared" si="722"/>
        <v>11.366403062777179</v>
      </c>
    </row>
    <row r="2481" spans="1:20" x14ac:dyDescent="0.3">
      <c r="A2481" s="57">
        <f t="shared" si="723"/>
        <v>64920.996690886561</v>
      </c>
      <c r="B2481" s="12">
        <f t="shared" si="740"/>
        <v>10332.497533807176</v>
      </c>
      <c r="C2481" s="57" t="str">
        <f t="shared" si="724"/>
        <v>1.86170535582844-3.1892906748441i</v>
      </c>
      <c r="D2481" s="57" t="str">
        <f t="shared" si="725"/>
        <v>3.46803557617256-1.12539153588271i</v>
      </c>
      <c r="E2481" s="57" t="str">
        <f t="shared" si="726"/>
        <v>165.604992951297+6.8630329304888i</v>
      </c>
      <c r="F2481" s="57" t="str">
        <f t="shared" si="727"/>
        <v>3.07811492995885-19.3405892007768i</v>
      </c>
      <c r="G2481" s="57" t="str">
        <f t="shared" si="728"/>
        <v>0.999524399489319-0.0218030803978534i</v>
      </c>
      <c r="H2481" s="57" t="str">
        <f t="shared" si="729"/>
        <v>310.325655692638-507.35084710433i</v>
      </c>
      <c r="I2481" s="57" t="str">
        <f t="shared" si="730"/>
        <v>-59.9679859426275-51.2091184737513i</v>
      </c>
      <c r="K2481" s="57" t="str">
        <f t="shared" si="731"/>
        <v>0.0043867628875281-0.00425418479336584i</v>
      </c>
      <c r="L2481" s="57" t="str">
        <f t="shared" si="732"/>
        <v>0.00075-0.0641805714491066i</v>
      </c>
      <c r="M2481" s="57" t="str">
        <f t="shared" si="733"/>
        <v>0.00075-0.0101124849972332i</v>
      </c>
      <c r="N2481" s="57">
        <f t="shared" si="734"/>
        <v>120.27366891424896</v>
      </c>
      <c r="O2481" s="57">
        <f t="shared" si="735"/>
        <v>11.347354591220075</v>
      </c>
      <c r="P2481" s="371">
        <f t="shared" si="736"/>
        <v>11.347354591220075</v>
      </c>
      <c r="Q2481" s="371">
        <f t="shared" si="737"/>
        <v>-59.726331085751035</v>
      </c>
      <c r="R2481" s="12">
        <f t="shared" si="738"/>
        <v>120.27366891424896</v>
      </c>
      <c r="S2481" s="57">
        <f t="shared" si="739"/>
        <v>10.332497533807176</v>
      </c>
      <c r="T2481" s="12">
        <f t="shared" si="722"/>
        <v>11.347354591220075</v>
      </c>
    </row>
    <row r="2482" spans="1:20" x14ac:dyDescent="0.3">
      <c r="A2482" s="57">
        <f t="shared" si="723"/>
        <v>65167.696478311933</v>
      </c>
      <c r="B2482" s="12">
        <f t="shared" si="740"/>
        <v>10371.761024435644</v>
      </c>
      <c r="C2482" s="57" t="str">
        <f t="shared" si="724"/>
        <v>1.85579944440004-3.18335564180245i</v>
      </c>
      <c r="D2482" s="57" t="str">
        <f t="shared" si="725"/>
        <v>3.46801429012132-1.12187783149215i</v>
      </c>
      <c r="E2482" s="57" t="str">
        <f t="shared" si="726"/>
        <v>165.633428273768+6.88900071664828i</v>
      </c>
      <c r="F2482" s="57" t="str">
        <f t="shared" si="727"/>
        <v>3.07810378281669-19.2678822695482i</v>
      </c>
      <c r="G2482" s="57" t="str">
        <f t="shared" si="728"/>
        <v>0.99952077979323-0.0218858528452472i</v>
      </c>
      <c r="H2482" s="57" t="str">
        <f t="shared" si="729"/>
        <v>306.984996092778-506.895435778471i</v>
      </c>
      <c r="I2482" s="57" t="str">
        <f t="shared" si="730"/>
        <v>-59.728470170203-50.6110279349629i</v>
      </c>
      <c r="K2482" s="57" t="str">
        <f t="shared" si="731"/>
        <v>0.00437072974186755-0.00425253985707853i</v>
      </c>
      <c r="L2482" s="57" t="str">
        <f t="shared" si="732"/>
        <v>0.00075-0.0639376085366672i</v>
      </c>
      <c r="M2482" s="57" t="str">
        <f t="shared" si="733"/>
        <v>0.00075-0.0100742030257354i</v>
      </c>
      <c r="N2482" s="57">
        <f t="shared" si="734"/>
        <v>120.24088377704422</v>
      </c>
      <c r="O2482" s="57">
        <f t="shared" si="735"/>
        <v>11.328276390913476</v>
      </c>
      <c r="P2482" s="371">
        <f t="shared" si="736"/>
        <v>11.328276390913476</v>
      </c>
      <c r="Q2482" s="371">
        <f t="shared" si="737"/>
        <v>-59.759116222955775</v>
      </c>
      <c r="R2482" s="12">
        <f t="shared" si="738"/>
        <v>120.24088377704422</v>
      </c>
      <c r="S2482" s="57">
        <f t="shared" si="739"/>
        <v>10.371761024435644</v>
      </c>
      <c r="T2482" s="12">
        <f t="shared" si="722"/>
        <v>11.328276390913476</v>
      </c>
    </row>
    <row r="2483" spans="1:20" x14ac:dyDescent="0.3">
      <c r="A2483" s="57">
        <f t="shared" si="723"/>
        <v>65415.333724929522</v>
      </c>
      <c r="B2483" s="12">
        <f t="shared" si="740"/>
        <v>10411.1737163285</v>
      </c>
      <c r="C2483" s="57" t="str">
        <f t="shared" si="724"/>
        <v>1.84989803918032-3.17742260740107i</v>
      </c>
      <c r="D2483" s="57" t="str">
        <f t="shared" si="725"/>
        <v>3.46799284225299-1.11838025645617i</v>
      </c>
      <c r="E2483" s="57" t="str">
        <f t="shared" si="726"/>
        <v>165.662108452633+6.91502910775505i</v>
      </c>
      <c r="F2483" s="57" t="str">
        <f t="shared" si="727"/>
        <v>3.07809255087694-19.1954525095594i</v>
      </c>
      <c r="G2483" s="57" t="str">
        <f t="shared" si="728"/>
        <v>0.999517132561699-0.0219689389215435i</v>
      </c>
      <c r="H2483" s="57" t="str">
        <f t="shared" si="729"/>
        <v>303.658892947152-506.405993786651i</v>
      </c>
      <c r="I2483" s="57" t="str">
        <f t="shared" si="730"/>
        <v>-59.4856267298951-50.0179785418046i</v>
      </c>
      <c r="K2483" s="57" t="str">
        <f t="shared" si="731"/>
        <v>0.00435470933190963-0.00425083519548605i</v>
      </c>
      <c r="L2483" s="57" t="str">
        <f t="shared" si="732"/>
        <v>0.00075-0.0636955653881922i</v>
      </c>
      <c r="M2483" s="57" t="str">
        <f t="shared" si="733"/>
        <v>0.00075-0.0100360659750303i</v>
      </c>
      <c r="N2483" s="57">
        <f t="shared" si="734"/>
        <v>120.20799916809145</v>
      </c>
      <c r="O2483" s="57">
        <f t="shared" si="735"/>
        <v>11.309168493287295</v>
      </c>
      <c r="P2483" s="371">
        <f t="shared" si="736"/>
        <v>11.309168493287295</v>
      </c>
      <c r="Q2483" s="371">
        <f t="shared" si="737"/>
        <v>-59.792000831908545</v>
      </c>
      <c r="R2483" s="12">
        <f t="shared" si="738"/>
        <v>120.20799916809145</v>
      </c>
      <c r="S2483" s="57">
        <f t="shared" si="739"/>
        <v>10.4111737163285</v>
      </c>
      <c r="T2483" s="12">
        <f t="shared" si="722"/>
        <v>11.309168493287295</v>
      </c>
    </row>
    <row r="2484" spans="1:20" x14ac:dyDescent="0.3">
      <c r="A2484" s="57">
        <f t="shared" si="723"/>
        <v>65663.911993084243</v>
      </c>
      <c r="B2484" s="12">
        <f t="shared" si="740"/>
        <v>10450.736176450548</v>
      </c>
      <c r="C2484" s="57" t="str">
        <f t="shared" si="724"/>
        <v>1.84400129448584-3.17149154589682i</v>
      </c>
      <c r="D2484" s="57" t="str">
        <f t="shared" si="725"/>
        <v>3.46797123133949-1.11489876035549i</v>
      </c>
      <c r="E2484" s="57" t="str">
        <f t="shared" si="726"/>
        <v>165.691035367937+6.94111766565711i</v>
      </c>
      <c r="F2484" s="57" t="str">
        <f t="shared" si="727"/>
        <v>3.07808123349516-19.1232988788415i</v>
      </c>
      <c r="G2484" s="57" t="str">
        <f t="shared" si="728"/>
        <v>0.999513457585464-0.0220523398081712i</v>
      </c>
      <c r="H2484" s="57" t="str">
        <f t="shared" si="729"/>
        <v>300.347867900259-505.882949155174i</v>
      </c>
      <c r="I2484" s="57" t="str">
        <f t="shared" si="730"/>
        <v>-59.239543908049-49.4300045015107i</v>
      </c>
      <c r="K2484" s="57" t="str">
        <f t="shared" si="731"/>
        <v>0.00433870210278455-0.00424907093071593i</v>
      </c>
      <c r="L2484" s="57" t="str">
        <f t="shared" si="732"/>
        <v>0.00075-0.0634544385218095i</v>
      </c>
      <c r="M2484" s="57" t="str">
        <f t="shared" si="733"/>
        <v>0.00075-0.00999807329650357i</v>
      </c>
      <c r="N2484" s="57">
        <f t="shared" si="734"/>
        <v>120.17501684351677</v>
      </c>
      <c r="O2484" s="57">
        <f t="shared" si="735"/>
        <v>11.290030932610236</v>
      </c>
      <c r="P2484" s="371">
        <f t="shared" si="736"/>
        <v>11.290030932610236</v>
      </c>
      <c r="Q2484" s="371">
        <f t="shared" si="737"/>
        <v>-59.824983156483221</v>
      </c>
      <c r="R2484" s="12">
        <f t="shared" si="738"/>
        <v>120.17501684351677</v>
      </c>
      <c r="S2484" s="57">
        <f t="shared" si="739"/>
        <v>10.450736176450548</v>
      </c>
      <c r="T2484" s="12">
        <f t="shared" si="722"/>
        <v>11.290030932610236</v>
      </c>
    </row>
    <row r="2485" spans="1:20" x14ac:dyDescent="0.3">
      <c r="A2485" s="57">
        <f t="shared" si="723"/>
        <v>65913.434858657973</v>
      </c>
      <c r="B2485" s="12">
        <f t="shared" si="740"/>
        <v>10490.44897392106</v>
      </c>
      <c r="C2485" s="57" t="str">
        <f t="shared" si="724"/>
        <v>1.8381093639821-3.16556243334667i</v>
      </c>
      <c r="D2485" s="57" t="str">
        <f t="shared" si="725"/>
        <v>3.46794945614339-1.11143329300089i</v>
      </c>
      <c r="E2485" s="57" t="str">
        <f t="shared" si="726"/>
        <v>165.720210911839+6.96726594295183i</v>
      </c>
      <c r="F2485" s="57" t="str">
        <f t="shared" si="727"/>
        <v>3.07806983002206-19.0514203393974i</v>
      </c>
      <c r="G2485" s="57" t="str">
        <f t="shared" si="728"/>
        <v>0.999509754653676-0.02213605669093i</v>
      </c>
      <c r="H2485" s="57" t="str">
        <f t="shared" si="729"/>
        <v>297.052428969148-505.326739028506i</v>
      </c>
      <c r="I2485" s="57" t="str">
        <f t="shared" si="730"/>
        <v>-58.99031026425-48.847137703027i</v>
      </c>
      <c r="K2485" s="57" t="str">
        <f t="shared" si="731"/>
        <v>0.00432270849813174-0.00424724718900377i</v>
      </c>
      <c r="L2485" s="57" t="str">
        <f t="shared" si="732"/>
        <v>0.00075-0.0632142244688279i</v>
      </c>
      <c r="M2485" s="57" t="str">
        <f t="shared" si="733"/>
        <v>0.00075-0.00996022444361781i</v>
      </c>
      <c r="N2485" s="57">
        <f t="shared" si="734"/>
        <v>120.14193855485746</v>
      </c>
      <c r="O2485" s="57">
        <f t="shared" si="735"/>
        <v>11.270863745984446</v>
      </c>
      <c r="P2485" s="371">
        <f t="shared" si="736"/>
        <v>11.270863745984446</v>
      </c>
      <c r="Q2485" s="371">
        <f t="shared" si="737"/>
        <v>-59.858061445142532</v>
      </c>
      <c r="R2485" s="12">
        <f t="shared" si="738"/>
        <v>120.14193855485746</v>
      </c>
      <c r="S2485" s="57">
        <f t="shared" si="739"/>
        <v>10.49044897392106</v>
      </c>
      <c r="T2485" s="12">
        <f t="shared" si="722"/>
        <v>11.270863745984446</v>
      </c>
    </row>
    <row r="2486" spans="1:20" x14ac:dyDescent="0.3">
      <c r="A2486" s="57">
        <f t="shared" si="723"/>
        <v>66163.905911120863</v>
      </c>
      <c r="B2486" s="12">
        <f t="shared" si="740"/>
        <v>10530.31268002196</v>
      </c>
      <c r="C2486" s="57" t="str">
        <f t="shared" si="724"/>
        <v>1.83222240066622-3.15963524759811i</v>
      </c>
      <c r="D2486" s="57" t="str">
        <f t="shared" si="725"/>
        <v>3.46792751541796-1.10798380443256i</v>
      </c>
      <c r="E2486" s="57" t="str">
        <f t="shared" si="726"/>
        <v>165.749636988688+6.99347348288029i</v>
      </c>
      <c r="F2486" s="57" t="str">
        <f t="shared" si="727"/>
        <v>3.07805833980334-18.9798158571867i</v>
      </c>
      <c r="G2486" s="57" t="str">
        <f t="shared" si="728"/>
        <v>0.999506023553888-0.022220090760006i</v>
      </c>
      <c r="H2486" s="57" t="str">
        <f t="shared" si="729"/>
        <v>293.77307040068-504.737809191521i</v>
      </c>
      <c r="I2486" s="57" t="str">
        <f t="shared" si="730"/>
        <v>-58.7380145610124-48.2694077299202i</v>
      </c>
      <c r="K2486" s="57" t="str">
        <f t="shared" si="731"/>
        <v>0.00430672896005163-0.00424536410067162i</v>
      </c>
      <c r="L2486" s="57" t="str">
        <f t="shared" si="732"/>
        <v>0.00075-0.0629749197736879i</v>
      </c>
      <c r="M2486" s="57" t="str">
        <f t="shared" si="733"/>
        <v>0.00075-0.00992251887190462i</v>
      </c>
      <c r="N2486" s="57">
        <f t="shared" si="734"/>
        <v>120.10876604888958</v>
      </c>
      <c r="O2486" s="57">
        <f t="shared" si="735"/>
        <v>11.251666973340885</v>
      </c>
      <c r="P2486" s="371">
        <f t="shared" si="736"/>
        <v>11.251666973340885</v>
      </c>
      <c r="Q2486" s="371">
        <f t="shared" si="737"/>
        <v>-59.891233951110429</v>
      </c>
      <c r="R2486" s="12">
        <f t="shared" si="738"/>
        <v>120.10876604888958</v>
      </c>
      <c r="S2486" s="57">
        <f t="shared" si="739"/>
        <v>10.530312680021959</v>
      </c>
      <c r="T2486" s="12">
        <f t="shared" si="722"/>
        <v>11.251666973340885</v>
      </c>
    </row>
    <row r="2487" spans="1:20" x14ac:dyDescent="0.3">
      <c r="A2487" s="57">
        <f t="shared" si="723"/>
        <v>66415.328753583119</v>
      </c>
      <c r="B2487" s="12">
        <f t="shared" si="740"/>
        <v>10570.327868206043</v>
      </c>
      <c r="C2487" s="57" t="str">
        <f t="shared" si="724"/>
        <v>1.82634055684954-3.15370996827864i</v>
      </c>
      <c r="D2487" s="57" t="str">
        <f t="shared" si="725"/>
        <v>3.46790540790699-1.10455024491928i</v>
      </c>
      <c r="E2487" s="57" t="str">
        <f t="shared" si="726"/>
        <v>165.779315515076+7.01973981922399i</v>
      </c>
      <c r="F2487" s="57" t="str">
        <f t="shared" si="727"/>
        <v>3.07804676217981-18.9084844021109i</v>
      </c>
      <c r="G2487" s="57" t="str">
        <f t="shared" si="728"/>
        <v>0.999502264072038-0.0223044432099871i</v>
      </c>
      <c r="H2487" s="57" t="str">
        <f t="shared" si="729"/>
        <v>290.510272546939-504.116613591989i</v>
      </c>
      <c r="I2487" s="57" t="str">
        <f t="shared" si="730"/>
        <v>-58.4827456946868-47.6968418755893i</v>
      </c>
      <c r="K2487" s="57" t="str">
        <f t="shared" si="731"/>
        <v>0.00429076392905792-0.00424342180010559i</v>
      </c>
      <c r="L2487" s="57" t="str">
        <f t="shared" si="732"/>
        <v>0.00075-0.0627365209939112i</v>
      </c>
      <c r="M2487" s="57" t="str">
        <f t="shared" si="733"/>
        <v>0.00075-0.00988495603895654i</v>
      </c>
      <c r="N2487" s="57">
        <f t="shared" si="734"/>
        <v>120.0755010674586</v>
      </c>
      <c r="O2487" s="57">
        <f t="shared" si="735"/>
        <v>11.232440657432788</v>
      </c>
      <c r="P2487" s="371">
        <f t="shared" si="736"/>
        <v>11.232440657432788</v>
      </c>
      <c r="Q2487" s="371">
        <f t="shared" si="737"/>
        <v>-59.924498932541397</v>
      </c>
      <c r="R2487" s="12">
        <f t="shared" si="738"/>
        <v>120.0755010674586</v>
      </c>
      <c r="S2487" s="57">
        <f t="shared" si="739"/>
        <v>10.570327868206043</v>
      </c>
      <c r="T2487" s="12">
        <f t="shared" si="722"/>
        <v>11.232440657432788</v>
      </c>
    </row>
    <row r="2488" spans="1:20" x14ac:dyDescent="0.3">
      <c r="A2488" s="57">
        <f t="shared" si="723"/>
        <v>66667.707002846742</v>
      </c>
      <c r="B2488" s="12">
        <f t="shared" si="740"/>
        <v>10610.495114105226</v>
      </c>
      <c r="C2488" s="57" t="str">
        <f t="shared" si="724"/>
        <v>1.82046398414045-3.14778657678576i</v>
      </c>
      <c r="D2488" s="57" t="str">
        <f t="shared" si="725"/>
        <v>3.46788313234479-1.10113256495775i</v>
      </c>
      <c r="E2488" s="57" t="str">
        <f t="shared" si="726"/>
        <v>165.80924841992+7.04606447619557i</v>
      </c>
      <c r="F2488" s="57" t="str">
        <f t="shared" si="727"/>
        <v>3.07803509648725-18.8374249479987i</v>
      </c>
      <c r="G2488" s="57" t="str">
        <f t="shared" si="728"/>
        <v>0.999498475992445-0.0223891152398781i</v>
      </c>
      <c r="H2488" s="57" t="str">
        <f t="shared" si="729"/>
        <v>287.264501758559-503.463613864086i</v>
      </c>
      <c r="I2488" s="57" t="str">
        <f t="shared" si="730"/>
        <v>-58.2245926276672-47.1294651606989i</v>
      </c>
      <c r="K2488" s="57" t="str">
        <f t="shared" si="731"/>
        <v>0.00427481384402992-0.0042414204257329i</v>
      </c>
      <c r="L2488" s="57" t="str">
        <f t="shared" si="732"/>
        <v>0.00075-0.0624990247000508i</v>
      </c>
      <c r="M2488" s="57" t="str">
        <f t="shared" si="733"/>
        <v>0.00075-0.00984753540441978i</v>
      </c>
      <c r="N2488" s="57">
        <f t="shared" si="734"/>
        <v>120.04214534730622</v>
      </c>
      <c r="O2488" s="57">
        <f t="shared" si="735"/>
        <v>11.213184843830444</v>
      </c>
      <c r="P2488" s="371">
        <f t="shared" si="736"/>
        <v>11.213184843830444</v>
      </c>
      <c r="Q2488" s="371">
        <f t="shared" si="737"/>
        <v>-59.95785465269379</v>
      </c>
      <c r="R2488" s="12">
        <f t="shared" si="738"/>
        <v>120.04214534730622</v>
      </c>
      <c r="S2488" s="57">
        <f t="shared" si="739"/>
        <v>10.610495114105227</v>
      </c>
      <c r="T2488" s="12">
        <f t="shared" si="722"/>
        <v>11.213184843830444</v>
      </c>
    </row>
    <row r="2489" spans="1:20" x14ac:dyDescent="0.3">
      <c r="A2489" s="57">
        <f t="shared" si="723"/>
        <v>66921.044289457554</v>
      </c>
      <c r="B2489" s="12">
        <f t="shared" si="740"/>
        <v>10650.814995538825</v>
      </c>
      <c r="C2489" s="57" t="str">
        <f t="shared" si="724"/>
        <v>1.81459283342752-3.14186505627634i</v>
      </c>
      <c r="D2489" s="57" t="str">
        <f t="shared" si="725"/>
        <v>3.4678606874561-1.09773071527182i</v>
      </c>
      <c r="E2489" s="57" t="str">
        <f t="shared" si="726"/>
        <v>165.839437644523+7.0724469683322i</v>
      </c>
      <c r="F2489" s="57" t="str">
        <f t="shared" si="727"/>
        <v>3.07802334205641-18.766636472591i</v>
      </c>
      <c r="G2489" s="57" t="str">
        <f t="shared" si="728"/>
        <v>0.999494659097789-0.0224741080531159i</v>
      </c>
      <c r="H2489" s="57" t="str">
        <f t="shared" si="729"/>
        <v>284.036210295755-502.779278853605i</v>
      </c>
      <c r="I2489" s="57" t="str">
        <f t="shared" si="730"/>
        <v>-57.9636443219648-46.5673003527617i</v>
      </c>
      <c r="K2489" s="57" t="str">
        <f t="shared" si="731"/>
        <v>0.00425887914216581-0.00423936011999838i</v>
      </c>
      <c r="L2489" s="57" t="str">
        <f t="shared" si="732"/>
        <v>0.00075-0.0622624274756434i</v>
      </c>
      <c r="M2489" s="57" t="str">
        <f t="shared" si="733"/>
        <v>0.00075-0.0098102564299858i</v>
      </c>
      <c r="N2489" s="57">
        <f t="shared" si="734"/>
        <v>120.00870061990233</v>
      </c>
      <c r="O2489" s="57">
        <f t="shared" si="735"/>
        <v>11.193899580915204</v>
      </c>
      <c r="P2489" s="371">
        <f t="shared" si="736"/>
        <v>11.193899580915204</v>
      </c>
      <c r="Q2489" s="371">
        <f t="shared" si="737"/>
        <v>-59.991299380097679</v>
      </c>
      <c r="R2489" s="12">
        <f t="shared" si="738"/>
        <v>120.00870061990233</v>
      </c>
      <c r="S2489" s="57">
        <f t="shared" si="739"/>
        <v>10.650814995538825</v>
      </c>
      <c r="T2489" s="12">
        <f t="shared" si="722"/>
        <v>11.193899580915204</v>
      </c>
    </row>
    <row r="2490" spans="1:20" x14ac:dyDescent="0.3">
      <c r="A2490" s="57">
        <f t="shared" si="723"/>
        <v>67175.34425775749</v>
      </c>
      <c r="B2490" s="12">
        <f t="shared" si="740"/>
        <v>10691.288092521872</v>
      </c>
      <c r="C2490" s="57" t="str">
        <f t="shared" si="724"/>
        <v>1.80872725486235-3.13594539165576i</v>
      </c>
      <c r="D2490" s="57" t="str">
        <f t="shared" si="725"/>
        <v>3.46783807195603-1.09434464681182i</v>
      </c>
      <c r="E2490" s="57" t="str">
        <f t="shared" si="726"/>
        <v>165.869885142645+7.09888680038481i</v>
      </c>
      <c r="F2490" s="57" t="str">
        <f t="shared" si="727"/>
        <v>3.07801149821296-18.6961179575263i</v>
      </c>
      <c r="G2490" s="57" t="str">
        <f t="shared" si="728"/>
        <v>0.999490813169104-0.0225594228575858i</v>
      </c>
      <c r="H2490" s="57" t="str">
        <f t="shared" si="729"/>
        <v>280.825836256604-502.064084145583i</v>
      </c>
      <c r="I2490" s="57" t="str">
        <f t="shared" si="730"/>
        <v>-57.6999896742252-46.0103679877688i</v>
      </c>
      <c r="K2490" s="57" t="str">
        <f t="shared" si="731"/>
        <v>0.00424296025893548-0.00423724102934003i</v>
      </c>
      <c r="L2490" s="57" t="str">
        <f t="shared" si="732"/>
        <v>0.00075-0.0620267259171581i</v>
      </c>
      <c r="M2490" s="57" t="str">
        <f t="shared" si="733"/>
        <v>0.00075-0.00977311857938418i</v>
      </c>
      <c r="N2490" s="57">
        <f t="shared" si="734"/>
        <v>119.97516861127234</v>
      </c>
      <c r="O2490" s="57">
        <f t="shared" si="735"/>
        <v>11.174584919872647</v>
      </c>
      <c r="P2490" s="371">
        <f t="shared" si="736"/>
        <v>11.174584919872647</v>
      </c>
      <c r="Q2490" s="371">
        <f t="shared" si="737"/>
        <v>-60.024831388727662</v>
      </c>
      <c r="R2490" s="12">
        <f t="shared" si="738"/>
        <v>119.97516861127234</v>
      </c>
      <c r="S2490" s="57">
        <f t="shared" si="739"/>
        <v>10.691288092521873</v>
      </c>
      <c r="T2490" s="12">
        <f t="shared" si="722"/>
        <v>11.174584919872647</v>
      </c>
    </row>
    <row r="2491" spans="1:20" x14ac:dyDescent="0.3">
      <c r="A2491" s="57">
        <f t="shared" si="723"/>
        <v>67430.610565936979</v>
      </c>
      <c r="B2491" s="12">
        <f t="shared" si="740"/>
        <v>10731.914987273456</v>
      </c>
      <c r="C2491" s="57" t="str">
        <f t="shared" si="724"/>
        <v>1.80286739784315-3.130027569567i</v>
      </c>
      <c r="D2491" s="57" t="str">
        <f t="shared" si="725"/>
        <v>3.46781528454992-1.09097431075379i</v>
      </c>
      <c r="E2491" s="57" t="str">
        <f t="shared" si="726"/>
        <v>165.900592880574+7.12538346720908i</v>
      </c>
      <c r="F2491" s="57" t="str">
        <f t="shared" si="727"/>
        <v>3.07799956427746-18.6258683883262i</v>
      </c>
      <c r="G2491" s="57" t="str">
        <f t="shared" si="728"/>
        <v>0.999486937985761-0.0226450608656357i</v>
      </c>
      <c r="H2491" s="57" t="str">
        <f t="shared" si="729"/>
        <v>277.633803522413-501.318511594941i</v>
      </c>
      <c r="I2491" s="57" t="str">
        <f t="shared" si="730"/>
        <v>-57.4337174522381-45.4586863938019i</v>
      </c>
      <c r="K2491" s="57" t="str">
        <f t="shared" si="731"/>
        <v>0.00422705762803471-0.00423506330416418i</v>
      </c>
      <c r="L2491" s="57" t="str">
        <f t="shared" si="732"/>
        <v>0.00075-0.061791916633949i</v>
      </c>
      <c r="M2491" s="57" t="str">
        <f t="shared" si="733"/>
        <v>0.00075-0.00973612131837436i</v>
      </c>
      <c r="N2491" s="57">
        <f t="shared" si="734"/>
        <v>119.94155104183105</v>
      </c>
      <c r="O2491" s="57">
        <f t="shared" si="735"/>
        <v>11.155240914686635</v>
      </c>
      <c r="P2491" s="371">
        <f t="shared" si="736"/>
        <v>11.155240914686635</v>
      </c>
      <c r="Q2491" s="371">
        <f t="shared" si="737"/>
        <v>-60.058448958168952</v>
      </c>
      <c r="R2491" s="12">
        <f t="shared" si="738"/>
        <v>119.94155104183105</v>
      </c>
      <c r="S2491" s="57">
        <f t="shared" si="739"/>
        <v>10.731914987273456</v>
      </c>
      <c r="T2491" s="12">
        <f t="shared" si="722"/>
        <v>11.155240914686635</v>
      </c>
    </row>
    <row r="2492" spans="1:20" x14ac:dyDescent="0.3">
      <c r="A2492" s="57">
        <f t="shared" si="723"/>
        <v>67686.846886087529</v>
      </c>
      <c r="B2492" s="12">
        <f t="shared" si="740"/>
        <v>10772.696264225095</v>
      </c>
      <c r="C2492" s="57" t="str">
        <f t="shared" si="724"/>
        <v>1.79701341099801-3.12411157837942i</v>
      </c>
      <c r="D2492" s="57" t="str">
        <f t="shared" si="725"/>
        <v>3.4677923239334-1.08761965849878i</v>
      </c>
      <c r="E2492" s="57" t="str">
        <f t="shared" si="726"/>
        <v>165.931562837197+7.15193645365144i</v>
      </c>
      <c r="F2492" s="57" t="str">
        <f t="shared" si="727"/>
        <v>3.07798753956534-18.5558867543804i</v>
      </c>
      <c r="G2492" s="57" t="str">
        <f t="shared" si="728"/>
        <v>0.999483033325461-0.0227310232940928i</v>
      </c>
      <c r="H2492" s="57" t="str">
        <f t="shared" si="729"/>
        <v>274.460521719686-500.543048860861i</v>
      </c>
      <c r="I2492" s="57" t="str">
        <f t="shared" si="730"/>
        <v>-57.164916233011-44.9122717165252i</v>
      </c>
      <c r="K2492" s="57" t="str">
        <f t="shared" si="731"/>
        <v>0.00421117168133892-0.00423282709881988i</v>
      </c>
      <c r="L2492" s="57" t="str">
        <f t="shared" si="732"/>
        <v>0.00075-0.061557996248206i</v>
      </c>
      <c r="M2492" s="57" t="str">
        <f t="shared" si="733"/>
        <v>0.00075-0.00969926411473829i</v>
      </c>
      <c r="N2492" s="57">
        <f t="shared" si="734"/>
        <v>119.90784962621174</v>
      </c>
      <c r="O2492" s="57">
        <f t="shared" si="735"/>
        <v>11.135867622132341</v>
      </c>
      <c r="P2492" s="371">
        <f t="shared" si="736"/>
        <v>11.135867622132341</v>
      </c>
      <c r="Q2492" s="371">
        <f t="shared" si="737"/>
        <v>-60.092150373788265</v>
      </c>
      <c r="R2492" s="12">
        <f t="shared" si="738"/>
        <v>119.90784962621174</v>
      </c>
      <c r="S2492" s="57">
        <f t="shared" si="739"/>
        <v>10.772696264225095</v>
      </c>
      <c r="T2492" s="12">
        <f t="shared" si="722"/>
        <v>11.135867622132341</v>
      </c>
    </row>
    <row r="2493" spans="1:20" x14ac:dyDescent="0.3">
      <c r="A2493" s="57">
        <f t="shared" si="723"/>
        <v>67944.05690425467</v>
      </c>
      <c r="B2493" s="12">
        <f t="shared" si="740"/>
        <v>10813.632510029151</v>
      </c>
      <c r="C2493" s="57" t="str">
        <f t="shared" si="724"/>
        <v>1.79116544216864-3.11819740817736i</v>
      </c>
      <c r="D2493" s="57" t="str">
        <f t="shared" si="725"/>
        <v>3.46776918879214-1.08428064167216i</v>
      </c>
      <c r="E2493" s="57" t="str">
        <f t="shared" si="726"/>
        <v>165.962797004065+7.17854523443745i</v>
      </c>
      <c r="F2493" s="57" t="str">
        <f t="shared" si="727"/>
        <v>3.07797542338679-18.4861720489327i</v>
      </c>
      <c r="G2493" s="57" t="str">
        <f t="shared" si="728"/>
        <v>0.999479098964216-0.0228173113642784i</v>
      </c>
      <c r="H2493" s="57" t="str">
        <f t="shared" si="729"/>
        <v>271.306386198417-499.738188945416i</v>
      </c>
      <c r="I2493" s="57" t="str">
        <f t="shared" si="730"/>
        <v>-56.8936743424501-44.3711379464818i</v>
      </c>
      <c r="K2493" s="57" t="str">
        <f t="shared" si="731"/>
        <v>0.00419530284885823-0.00423053257157297i</v>
      </c>
      <c r="L2493" s="57" t="str">
        <f t="shared" si="732"/>
        <v>0.00075-0.0613249613949054i</v>
      </c>
      <c r="M2493" s="57" t="str">
        <f t="shared" si="733"/>
        <v>0.00075-0.00966254643827287i</v>
      </c>
      <c r="N2493" s="57">
        <f t="shared" si="734"/>
        <v>119.87406607309967</v>
      </c>
      <c r="O2493" s="57">
        <f t="shared" si="735"/>
        <v>11.116465101769515</v>
      </c>
      <c r="P2493" s="371">
        <f t="shared" si="736"/>
        <v>11.116465101769515</v>
      </c>
      <c r="Q2493" s="371">
        <f t="shared" si="737"/>
        <v>-60.125933926900331</v>
      </c>
      <c r="R2493" s="12">
        <f t="shared" si="738"/>
        <v>119.87406607309967</v>
      </c>
      <c r="S2493" s="57">
        <f t="shared" si="739"/>
        <v>10.81363251002915</v>
      </c>
      <c r="T2493" s="12">
        <f t="shared" si="722"/>
        <v>11.116465101769515</v>
      </c>
    </row>
    <row r="2494" spans="1:20" x14ac:dyDescent="0.3">
      <c r="A2494" s="57">
        <f t="shared" si="723"/>
        <v>68202.244320490834</v>
      </c>
      <c r="B2494" s="12">
        <f t="shared" si="740"/>
        <v>10854.724313567262</v>
      </c>
      <c r="C2494" s="57" t="str">
        <f t="shared" si="724"/>
        <v>1.78532363839409-3.11228505074847i</v>
      </c>
      <c r="D2494" s="57" t="str">
        <f t="shared" si="725"/>
        <v>3.46774587780198-1.08095721212286i</v>
      </c>
      <c r="E2494" s="57" t="str">
        <f t="shared" si="726"/>
        <v>165.99429738547+7.2052092740565i</v>
      </c>
      <c r="F2494" s="57" t="str">
        <f t="shared" si="727"/>
        <v>3.07796321504682-18.416723269066i</v>
      </c>
      <c r="G2494" s="57" t="str">
        <f t="shared" si="728"/>
        <v>0.999475134676343-0.0229039263020237i</v>
      </c>
      <c r="H2494" s="57" t="str">
        <f t="shared" si="729"/>
        <v>268.171778026185-498.904429737118i</v>
      </c>
      <c r="I2494" s="57" t="str">
        <f t="shared" si="730"/>
        <v>-56.6200797967024-43.83529694809i</v>
      </c>
      <c r="K2494" s="57" t="str">
        <f t="shared" si="731"/>
        <v>0.00417945155869197-0.00422817988457894i</v>
      </c>
      <c r="L2494" s="57" t="str">
        <f t="shared" si="732"/>
        <v>0.00075-0.0610928087217626i</v>
      </c>
      <c r="M2494" s="57" t="str">
        <f t="shared" si="733"/>
        <v>0.00075-0.00962596776078189i</v>
      </c>
      <c r="N2494" s="57">
        <f t="shared" si="734"/>
        <v>119.84020208506412</v>
      </c>
      <c r="O2494" s="57">
        <f t="shared" si="735"/>
        <v>11.097033415935202</v>
      </c>
      <c r="P2494" s="371">
        <f t="shared" si="736"/>
        <v>11.097033415935202</v>
      </c>
      <c r="Q2494" s="371">
        <f t="shared" si="737"/>
        <v>-60.159797914935879</v>
      </c>
      <c r="R2494" s="12">
        <f t="shared" si="738"/>
        <v>119.84020208506412</v>
      </c>
      <c r="S2494" s="57">
        <f t="shared" si="739"/>
        <v>10.854724313567262</v>
      </c>
      <c r="T2494" s="12">
        <f t="shared" si="722"/>
        <v>11.097033415935202</v>
      </c>
    </row>
    <row r="2495" spans="1:20" x14ac:dyDescent="0.3">
      <c r="A2495" s="57">
        <f t="shared" si="723"/>
        <v>68461.412848908702</v>
      </c>
      <c r="B2495" s="12">
        <f t="shared" si="740"/>
        <v>10895.972265958817</v>
      </c>
      <c r="C2495" s="57" t="str">
        <f t="shared" si="724"/>
        <v>1.77948814589465-3.10637449957191i</v>
      </c>
      <c r="D2495" s="57" t="str">
        <f t="shared" si="725"/>
        <v>3.46772238962867-1.07764932192272i</v>
      </c>
      <c r="E2495" s="57" t="str">
        <f t="shared" si="726"/>
        <v>166.026065998514+7.23192802664601i</v>
      </c>
      <c r="F2495" s="57" t="str">
        <f t="shared" si="727"/>
        <v>3.07795091384511-18.3475394156882i</v>
      </c>
      <c r="G2495" s="57" t="str">
        <f t="shared" si="728"/>
        <v>0.999471140234446-0.0229908693376857i</v>
      </c>
      <c r="H2495" s="57" t="str">
        <f t="shared" si="729"/>
        <v>265.057063997777-498.042273559884i</v>
      </c>
      <c r="I2495" s="57" t="str">
        <f t="shared" si="730"/>
        <v>-56.3442202452002-43.3047584902678i</v>
      </c>
      <c r="K2495" s="57" t="str">
        <f t="shared" si="731"/>
        <v>0.00416361823698439-0.00422576920385587i</v>
      </c>
      <c r="L2495" s="57" t="str">
        <f t="shared" si="732"/>
        <v>0.00075-0.0608615348891837i</v>
      </c>
      <c r="M2495" s="57" t="str">
        <f t="shared" si="733"/>
        <v>0.00075-0.00958952755606884i</v>
      </c>
      <c r="N2495" s="57">
        <f t="shared" si="734"/>
        <v>119.80625935839061</v>
      </c>
      <c r="O2495" s="57">
        <f t="shared" si="735"/>
        <v>11.077572629736402</v>
      </c>
      <c r="P2495" s="371">
        <f t="shared" si="736"/>
        <v>11.077572629736402</v>
      </c>
      <c r="Q2495" s="371">
        <f t="shared" si="737"/>
        <v>-60.193740641609402</v>
      </c>
      <c r="R2495" s="12">
        <f t="shared" si="738"/>
        <v>119.80625935839061</v>
      </c>
      <c r="S2495" s="57">
        <f t="shared" si="739"/>
        <v>10.895972265958816</v>
      </c>
      <c r="T2495" s="12">
        <f t="shared" si="722"/>
        <v>11.077572629736402</v>
      </c>
    </row>
    <row r="2496" spans="1:20" x14ac:dyDescent="0.3">
      <c r="A2496" s="57">
        <f t="shared" si="723"/>
        <v>68721.566217734566</v>
      </c>
      <c r="B2496" s="12">
        <f t="shared" si="740"/>
        <v>10937.376960569462</v>
      </c>
      <c r="C2496" s="57" t="str">
        <f t="shared" si="724"/>
        <v>1.77365911005616-3.1004657498063i</v>
      </c>
      <c r="D2496" s="57" t="str">
        <f t="shared" si="725"/>
        <v>3.46769872292788-1.07435692336571i</v>
      </c>
      <c r="E2496" s="57" t="str">
        <f t="shared" si="726"/>
        <v>166.058104873179+7.25870093587359i</v>
      </c>
      <c r="F2496" s="57" t="str">
        <f t="shared" si="727"/>
        <v>3.0779385190761-18.2786194935176i</v>
      </c>
      <c r="G2496" s="57" t="str">
        <f t="shared" si="728"/>
        <v>0.999467115409403-0.0230781417061626i</v>
      </c>
      <c r="H2496" s="57" t="str">
        <f t="shared" si="729"/>
        <v>261.962596659763-497.152226727934i</v>
      </c>
      <c r="I2496" s="57" t="str">
        <f t="shared" si="730"/>
        <v>-56.0661829154416-42.7795302785785i</v>
      </c>
      <c r="K2496" s="57" t="str">
        <f t="shared" si="731"/>
        <v>0.00414780330788072-0.00422330069925629i</v>
      </c>
      <c r="L2496" s="57" t="str">
        <f t="shared" si="732"/>
        <v>0.00075-0.0606311365702169i</v>
      </c>
      <c r="M2496" s="57" t="str">
        <f t="shared" si="733"/>
        <v>0.00075-0.00955322529992916i</v>
      </c>
      <c r="N2496" s="57">
        <f t="shared" si="734"/>
        <v>119.77223958291729</v>
      </c>
      <c r="O2496" s="57">
        <f t="shared" si="735"/>
        <v>11.058082811042688</v>
      </c>
      <c r="P2496" s="371">
        <f t="shared" si="736"/>
        <v>11.058082811042688</v>
      </c>
      <c r="Q2496" s="371">
        <f t="shared" si="737"/>
        <v>-60.227760417082706</v>
      </c>
      <c r="R2496" s="12">
        <f t="shared" si="738"/>
        <v>119.77223958291729</v>
      </c>
      <c r="S2496" s="57">
        <f t="shared" si="739"/>
        <v>10.937376960569461</v>
      </c>
      <c r="T2496" s="12">
        <f t="shared" si="722"/>
        <v>11.058082811042688</v>
      </c>
    </row>
    <row r="2497" spans="1:20" x14ac:dyDescent="0.3">
      <c r="A2497" s="57">
        <f t="shared" si="723"/>
        <v>68982.708169361955</v>
      </c>
      <c r="B2497" s="12">
        <f t="shared" si="740"/>
        <v>10978.938993019627</v>
      </c>
      <c r="C2497" s="57" t="str">
        <f t="shared" si="724"/>
        <v>1.76783667541409-3.09455879827747i</v>
      </c>
      <c r="D2497" s="57" t="str">
        <f t="shared" si="725"/>
        <v>3.46767487634517-1.07107996896733i</v>
      </c>
      <c r="E2497" s="57" t="str">
        <f t="shared" si="726"/>
        <v>166.090416052402+7.28552743481942i</v>
      </c>
      <c r="F2497" s="57" t="str">
        <f t="shared" si="727"/>
        <v>3.07792603002882-18.2099625110687i</v>
      </c>
      <c r="G2497" s="57" t="str">
        <f t="shared" si="728"/>
        <v>0.999463059970359-0.0231657446469096i</v>
      </c>
      <c r="H2497" s="57" t="str">
        <f t="shared" si="729"/>
        <v>258.888714349673-496.234799107209i</v>
      </c>
      <c r="I2497" s="57" t="str">
        <f t="shared" si="730"/>
        <v>-55.7860545595548-42.25961798882i</v>
      </c>
      <c r="K2497" s="57" t="str">
        <f t="shared" si="731"/>
        <v>0.00413200719348312-0.00422077454443855i</v>
      </c>
      <c r="L2497" s="57" t="str">
        <f t="shared" si="732"/>
        <v>0.00075-0.0604016104505049i</v>
      </c>
      <c r="M2497" s="57" t="str">
        <f t="shared" si="733"/>
        <v>0.00075-0.0095170604701426i</v>
      </c>
      <c r="N2497" s="57">
        <f t="shared" si="734"/>
        <v>119.73814444186672</v>
      </c>
      <c r="O2497" s="57">
        <f t="shared" si="735"/>
        <v>11.038564030478184</v>
      </c>
      <c r="P2497" s="371">
        <f t="shared" si="736"/>
        <v>11.038564030478184</v>
      </c>
      <c r="Q2497" s="371">
        <f t="shared" si="737"/>
        <v>-60.261855558133284</v>
      </c>
      <c r="R2497" s="12">
        <f t="shared" si="738"/>
        <v>119.73814444186672</v>
      </c>
      <c r="S2497" s="57">
        <f t="shared" si="739"/>
        <v>10.978938993019627</v>
      </c>
      <c r="T2497" s="12">
        <f t="shared" si="722"/>
        <v>11.038564030478184</v>
      </c>
    </row>
    <row r="2498" spans="1:20" x14ac:dyDescent="0.3">
      <c r="A2498" s="57">
        <f t="shared" si="723"/>
        <v>69244.842460405533</v>
      </c>
      <c r="B2498" s="12">
        <f t="shared" si="740"/>
        <v>11020.658961193101</v>
      </c>
      <c r="C2498" s="57" t="str">
        <f t="shared" si="724"/>
        <v>1.76202098563826-3.08865364346613i</v>
      </c>
      <c r="D2498" s="57" t="str">
        <f t="shared" si="725"/>
        <v>3.46765084851581-1.06781841146381i</v>
      </c>
      <c r="E2498" s="57" t="str">
        <f t="shared" si="726"/>
        <v>166.123001592148+7.31240694585486i</v>
      </c>
      <c r="F2498" s="57" t="str">
        <f t="shared" si="727"/>
        <v>3.07791344598698-18.1415674806382i</v>
      </c>
      <c r="G2498" s="57" t="str">
        <f t="shared" si="728"/>
        <v>0.999458973684704-0.0232536794039545i</v>
      </c>
      <c r="H2498" s="57" t="str">
        <f t="shared" si="729"/>
        <v>255.835741249239-495.290503683638i</v>
      </c>
      <c r="I2498" s="57" t="str">
        <f t="shared" si="730"/>
        <v>-55.5039214026576-41.7450253019586i</v>
      </c>
      <c r="K2498" s="57" t="str">
        <f t="shared" si="731"/>
        <v>0.00411623031380804-0.00421819091683785i</v>
      </c>
      <c r="L2498" s="57" t="str">
        <f t="shared" si="732"/>
        <v>0.00075-0.0601729532282377i</v>
      </c>
      <c r="M2498" s="57" t="str">
        <f t="shared" si="733"/>
        <v>0.00075-0.00948103254646599i</v>
      </c>
      <c r="N2498" s="57">
        <f t="shared" si="734"/>
        <v>119.70397561168312</v>
      </c>
      <c r="O2498" s="57">
        <f t="shared" si="735"/>
        <v>11.019016361414078</v>
      </c>
      <c r="P2498" s="371">
        <f t="shared" si="736"/>
        <v>11.019016361414078</v>
      </c>
      <c r="Q2498" s="371">
        <f t="shared" si="737"/>
        <v>-60.29602438831688</v>
      </c>
      <c r="R2498" s="12">
        <f t="shared" si="738"/>
        <v>119.70397561168312</v>
      </c>
      <c r="S2498" s="57">
        <f t="shared" si="739"/>
        <v>11.020658961193101</v>
      </c>
      <c r="T2498" s="12">
        <f t="shared" si="722"/>
        <v>11.019016361414078</v>
      </c>
    </row>
    <row r="2499" spans="1:20" x14ac:dyDescent="0.3">
      <c r="A2499" s="57">
        <f t="shared" si="723"/>
        <v>69507.972861755086</v>
      </c>
      <c r="B2499" s="12">
        <f t="shared" si="740"/>
        <v>11062.537465245636</v>
      </c>
      <c r="C2499" s="57" t="str">
        <f t="shared" si="724"/>
        <v>1.75621218351732-3.08275028549511i</v>
      </c>
      <c r="D2499" s="57" t="str">
        <f t="shared" si="725"/>
        <v>3.46762663806479-1.06457220381149i</v>
      </c>
      <c r="E2499" s="57" t="str">
        <f t="shared" si="726"/>
        <v>166.155863561477+7.3393388805224i</v>
      </c>
      <c r="F2499" s="57" t="str">
        <f t="shared" si="727"/>
        <v>3.07790076622876-18.07343341829i</v>
      </c>
      <c r="G2499" s="57" t="str">
        <f t="shared" si="728"/>
        <v>0.999454856318069-0.0233419472259139i</v>
      </c>
      <c r="H2499" s="57" t="str">
        <f t="shared" si="729"/>
        <v>252.803987451277-494.319856138832i</v>
      </c>
      <c r="I2499" s="57" t="str">
        <f t="shared" si="730"/>
        <v>-55.2198690930497-41.2357539403226i</v>
      </c>
      <c r="K2499" s="57" t="str">
        <f t="shared" si="731"/>
        <v>0.00410047308674329-0.00421554999763642i</v>
      </c>
      <c r="L2499" s="57" t="str">
        <f t="shared" si="732"/>
        <v>0.00075-0.0599451616141041i</v>
      </c>
      <c r="M2499" s="57" t="str">
        <f t="shared" si="733"/>
        <v>0.00075-0.00944514101062567i</v>
      </c>
      <c r="N2499" s="57">
        <f t="shared" si="734"/>
        <v>119.66973476186705</v>
      </c>
      <c r="O2499" s="57">
        <f t="shared" si="735"/>
        <v>10.99943987995996</v>
      </c>
      <c r="P2499" s="371">
        <f t="shared" si="736"/>
        <v>10.99943987995996</v>
      </c>
      <c r="Q2499" s="371">
        <f t="shared" si="737"/>
        <v>-60.330265238132952</v>
      </c>
      <c r="R2499" s="12">
        <f t="shared" si="738"/>
        <v>119.66973476186705</v>
      </c>
      <c r="S2499" s="57">
        <f t="shared" si="739"/>
        <v>11.062537465245637</v>
      </c>
      <c r="T2499" s="12">
        <f t="shared" si="722"/>
        <v>10.99943987995996</v>
      </c>
    </row>
    <row r="2500" spans="1:20" x14ac:dyDescent="0.3">
      <c r="A2500" s="57">
        <f t="shared" si="723"/>
        <v>69772.103158629747</v>
      </c>
      <c r="B2500" s="12">
        <f t="shared" si="740"/>
        <v>11104.575107613569</v>
      </c>
      <c r="C2500" s="57" t="str">
        <f t="shared" si="724"/>
        <v>1.75041041094367-3.0768487261166i</v>
      </c>
      <c r="D2500" s="57" t="str">
        <f t="shared" si="725"/>
        <v>3.46760224360667-1.06134129918606i</v>
      </c>
      <c r="E2500" s="57" t="str">
        <f t="shared" si="726"/>
        <v>166.189004042626+7.36632263941145i</v>
      </c>
      <c r="F2500" s="57" t="str">
        <f t="shared" si="727"/>
        <v>3.07788799002696-18.005559343842i</v>
      </c>
      <c r="G2500" s="57" t="str">
        <f t="shared" si="728"/>
        <v>0.999450707634304-0.0234305493660088i</v>
      </c>
      <c r="H2500" s="57" t="str">
        <f t="shared" si="729"/>
        <v>249.793749039639-493.323374433522i</v>
      </c>
      <c r="I2500" s="57" t="str">
        <f t="shared" si="730"/>
        <v>-54.9339826542565-40.7318037049611i</v>
      </c>
      <c r="K2500" s="57" t="str">
        <f t="shared" si="731"/>
        <v>0.00408473592800578-0.00421285197173317i</v>
      </c>
      <c r="L2500" s="57" t="str">
        <f t="shared" si="732"/>
        <v>0.00075-0.0597182323312455i</v>
      </c>
      <c r="M2500" s="57" t="str">
        <f t="shared" si="733"/>
        <v>0.00075-0.00940938534630965i</v>
      </c>
      <c r="N2500" s="57">
        <f t="shared" si="734"/>
        <v>119.63542355481223</v>
      </c>
      <c r="O2500" s="57">
        <f t="shared" si="735"/>
        <v>10.979834664955641</v>
      </c>
      <c r="P2500" s="371">
        <f t="shared" si="736"/>
        <v>10.979834664955641</v>
      </c>
      <c r="Q2500" s="371">
        <f t="shared" si="737"/>
        <v>-60.364576445187758</v>
      </c>
      <c r="R2500" s="12">
        <f t="shared" si="738"/>
        <v>119.63542355481223</v>
      </c>
      <c r="S2500" s="57">
        <f t="shared" si="739"/>
        <v>11.10457510761357</v>
      </c>
      <c r="T2500" s="12">
        <f t="shared" si="722"/>
        <v>10.979834664955641</v>
      </c>
    </row>
    <row r="2501" spans="1:20" x14ac:dyDescent="0.3">
      <c r="A2501" s="57">
        <f t="shared" si="723"/>
        <v>70037.237150632543</v>
      </c>
      <c r="B2501" s="12">
        <f t="shared" si="740"/>
        <v>11146.772493022501</v>
      </c>
      <c r="C2501" s="57" t="str">
        <f t="shared" si="724"/>
        <v>1.74461580889858-3.0709489686992i</v>
      </c>
      <c r="D2501" s="57" t="str">
        <f t="shared" si="725"/>
        <v>3.46757766374557-1.05812565098194i</v>
      </c>
      <c r="E2501" s="57" t="str">
        <f t="shared" si="726"/>
        <v>166.222425131077+7.3933576120347i</v>
      </c>
      <c r="F2501" s="57" t="str">
        <f t="shared" si="727"/>
        <v>3.07787511664881-17.9379442808511i</v>
      </c>
      <c r="G2501" s="57" t="str">
        <f t="shared" si="728"/>
        <v>0.999446527395472-0.0235194870820804i</v>
      </c>
      <c r="H2501" s="57" t="str">
        <f t="shared" si="729"/>
        <v>246.805308181838-492.301578399146i</v>
      </c>
      <c r="I2501" s="57" t="str">
        <f t="shared" si="730"/>
        <v>-54.64634643893-40.2331725140846i</v>
      </c>
      <c r="K2501" s="57" t="str">
        <f t="shared" si="731"/>
        <v>0.0040690192511002-0.00421009702771293i</v>
      </c>
      <c r="L2501" s="57" t="str">
        <f t="shared" si="732"/>
        <v>0.00075-0.0594921621152076i</v>
      </c>
      <c r="M2501" s="57" t="str">
        <f t="shared" si="733"/>
        <v>0.00075-0.00937376503916089i</v>
      </c>
      <c r="N2501" s="57">
        <f t="shared" si="734"/>
        <v>119.60104364564364</v>
      </c>
      <c r="O2501" s="57">
        <f t="shared" si="735"/>
        <v>10.960200797962807</v>
      </c>
      <c r="P2501" s="371">
        <f t="shared" si="736"/>
        <v>10.960200797962807</v>
      </c>
      <c r="Q2501" s="371">
        <f t="shared" si="737"/>
        <v>-60.398956354356358</v>
      </c>
      <c r="R2501" s="12">
        <f t="shared" si="738"/>
        <v>119.60104364564364</v>
      </c>
      <c r="S2501" s="57">
        <f t="shared" si="739"/>
        <v>11.146772493022501</v>
      </c>
      <c r="T2501" s="12">
        <f t="shared" si="722"/>
        <v>10.960200797962807</v>
      </c>
    </row>
    <row r="2502" spans="1:20" x14ac:dyDescent="0.3">
      <c r="A2502" s="57">
        <f t="shared" si="723"/>
        <v>70303.37865180496</v>
      </c>
      <c r="B2502" s="12">
        <f t="shared" si="740"/>
        <v>11189.130228495987</v>
      </c>
      <c r="C2502" s="57" t="str">
        <f t="shared" si="724"/>
        <v>1.73882851743726-3.06505101821462i</v>
      </c>
      <c r="D2502" s="57" t="str">
        <f t="shared" si="725"/>
        <v>3.46755289707503-1.05492521281154i</v>
      </c>
      <c r="E2502" s="57" t="str">
        <f t="shared" si="726"/>
        <v>166.256128935631+7.42044317670173i</v>
      </c>
      <c r="F2502" s="57" t="str">
        <f t="shared" si="727"/>
        <v>3.07786214535602-17.8705872566i</v>
      </c>
      <c r="G2502" s="57" t="str">
        <f t="shared" si="728"/>
        <v>0.99944231536183-0.0236087616366066i</v>
      </c>
      <c r="H2502" s="57" t="str">
        <f t="shared" si="729"/>
        <v>243.838933233747-491.254989337994i</v>
      </c>
      <c r="I2502" s="57" t="str">
        <f t="shared" si="730"/>
        <v>-54.3570440846398-39.7398564424971i</v>
      </c>
      <c r="K2502" s="57" t="str">
        <f t="shared" si="731"/>
        <v>0.00405332346727751-0.00420728535781507i</v>
      </c>
      <c r="L2502" s="57" t="str">
        <f t="shared" si="732"/>
        <v>0.00075-0.0592669477138947i</v>
      </c>
      <c r="M2502" s="57" t="str">
        <f t="shared" si="733"/>
        <v>0.00075-0.00933827957676915i</v>
      </c>
      <c r="N2502" s="57">
        <f t="shared" si="734"/>
        <v>119.56659668205401</v>
      </c>
      <c r="O2502" s="57">
        <f t="shared" si="735"/>
        <v>10.940538363255799</v>
      </c>
      <c r="P2502" s="371">
        <f t="shared" si="736"/>
        <v>10.940538363255799</v>
      </c>
      <c r="Q2502" s="371">
        <f t="shared" si="737"/>
        <v>-60.433403317945995</v>
      </c>
      <c r="R2502" s="12">
        <f t="shared" si="738"/>
        <v>119.56659668205401</v>
      </c>
      <c r="S2502" s="57">
        <f t="shared" si="739"/>
        <v>11.189130228495987</v>
      </c>
      <c r="T2502" s="12">
        <f t="shared" si="722"/>
        <v>10.940538363255799</v>
      </c>
    </row>
    <row r="2503" spans="1:20" x14ac:dyDescent="0.3">
      <c r="A2503" s="57">
        <f t="shared" si="723"/>
        <v>70570.531490681824</v>
      </c>
      <c r="B2503" s="12">
        <f t="shared" si="740"/>
        <v>11231.648923364273</v>
      </c>
      <c r="C2503" s="57" t="str">
        <f t="shared" si="724"/>
        <v>1.73304867567449-3.05915488122456i</v>
      </c>
      <c r="D2503" s="57" t="str">
        <f t="shared" si="725"/>
        <v>3.46752794217803-1.05173993850461i</v>
      </c>
      <c r="E2503" s="57" t="str">
        <f t="shared" si="726"/>
        <v>166.290117578486+7.44757870039171i</v>
      </c>
      <c r="F2503" s="57" t="str">
        <f t="shared" si="727"/>
        <v>3.07784907540468-17.8034873020826i</v>
      </c>
      <c r="G2503" s="57" t="str">
        <f t="shared" si="728"/>
        <v>0.999438071291819-0.0236983742967168i</v>
      </c>
      <c r="H2503" s="57" t="str">
        <f t="shared" si="729"/>
        <v>240.89487885592-490.184129632142i</v>
      </c>
      <c r="I2503" s="57" t="str">
        <f t="shared" si="730"/>
        <v>-54.0661584715372-39.2518497619312i</v>
      </c>
      <c r="K2503" s="57" t="str">
        <f t="shared" si="731"/>
        <v>0.0040376489854946-0.00420441715790163i</v>
      </c>
      <c r="L2503" s="57" t="str">
        <f t="shared" si="732"/>
        <v>0.00075-0.0590425858875223i</v>
      </c>
      <c r="M2503" s="57" t="str">
        <f t="shared" si="733"/>
        <v>0.00075-0.00930292844866416i</v>
      </c>
      <c r="N2503" s="57">
        <f t="shared" si="734"/>
        <v>119.53208430414354</v>
      </c>
      <c r="O2503" s="57">
        <f t="shared" si="735"/>
        <v>10.920847447813431</v>
      </c>
      <c r="P2503" s="371">
        <f t="shared" si="736"/>
        <v>10.920847447813431</v>
      </c>
      <c r="Q2503" s="371">
        <f t="shared" si="737"/>
        <v>-60.467915695856462</v>
      </c>
      <c r="R2503" s="12">
        <f t="shared" si="738"/>
        <v>119.53208430414354</v>
      </c>
      <c r="S2503" s="57">
        <f t="shared" si="739"/>
        <v>11.231648923364274</v>
      </c>
      <c r="T2503" s="12">
        <f t="shared" si="722"/>
        <v>10.920847447813431</v>
      </c>
    </row>
    <row r="2504" spans="1:20" x14ac:dyDescent="0.3">
      <c r="A2504" s="57">
        <f t="shared" si="723"/>
        <v>70838.699510346414</v>
      </c>
      <c r="B2504" s="12">
        <f t="shared" si="740"/>
        <v>11274.329189273058</v>
      </c>
      <c r="C2504" s="57" t="str">
        <f t="shared" si="724"/>
        <v>1.7272764217701-3.05326056586686i</v>
      </c>
      <c r="D2504" s="57" t="str">
        <f t="shared" si="725"/>
        <v>3.46750279762673-1.04856978210752i</v>
      </c>
      <c r="E2504" s="57" t="str">
        <f t="shared" si="726"/>
        <v>166.32439319531+7.47476353862517i</v>
      </c>
      <c r="F2504" s="57" t="str">
        <f t="shared" si="727"/>
        <v>3.07783590604526-17.73664345199i</v>
      </c>
      <c r="G2504" s="57" t="str">
        <f t="shared" si="728"/>
        <v>0.99943379494205-0.0237883263342094i</v>
      </c>
      <c r="H2504" s="57" t="str">
        <f t="shared" si="729"/>
        <v>237.973386140933-489.089522361526i</v>
      </c>
      <c r="I2504" s="57" t="str">
        <f t="shared" si="730"/>
        <v>-53.773771681913-38.7691449821972i</v>
      </c>
      <c r="K2504" s="57" t="str">
        <f t="shared" si="731"/>
        <v>0.00402199621237404-0.00420149262742471i</v>
      </c>
      <c r="L2504" s="57" t="str">
        <f t="shared" si="732"/>
        <v>0.00075-0.0588190734085697i</v>
      </c>
      <c r="M2504" s="57" t="str">
        <f t="shared" si="733"/>
        <v>0.00075-0.0092677111463082i</v>
      </c>
      <c r="N2504" s="57">
        <f t="shared" si="734"/>
        <v>119.49750814425977</v>
      </c>
      <c r="O2504" s="57">
        <f t="shared" si="735"/>
        <v>10.901128141308991</v>
      </c>
      <c r="P2504" s="371">
        <f t="shared" si="736"/>
        <v>10.901128141308991</v>
      </c>
      <c r="Q2504" s="371">
        <f t="shared" si="737"/>
        <v>-60.502491855740239</v>
      </c>
      <c r="R2504" s="12">
        <f t="shared" si="738"/>
        <v>119.49750814425977</v>
      </c>
      <c r="S2504" s="57">
        <f t="shared" si="739"/>
        <v>11.274329189273057</v>
      </c>
      <c r="T2504" s="12">
        <f t="shared" si="722"/>
        <v>10.901128141308991</v>
      </c>
    </row>
    <row r="2505" spans="1:20" x14ac:dyDescent="0.3">
      <c r="A2505" s="57">
        <f t="shared" si="723"/>
        <v>71107.88656848573</v>
      </c>
      <c r="B2505" s="12">
        <f t="shared" si="740"/>
        <v>11317.171640192295</v>
      </c>
      <c r="C2505" s="57" t="str">
        <f t="shared" si="724"/>
        <v>1.72151189291478-3.04736808184207i</v>
      </c>
      <c r="D2505" s="57" t="str">
        <f t="shared" si="725"/>
        <v>3.4674774619826-1.04541469788264i</v>
      </c>
      <c r="E2505" s="57" t="str">
        <f t="shared" si="726"/>
        <v>166.358957935316+7.5019970353327i</v>
      </c>
      <c r="F2505" s="57" t="str">
        <f t="shared" si="727"/>
        <v>3.07782263652252-17.6700547446973i</v>
      </c>
      <c r="G2505" s="57" t="str">
        <f t="shared" si="728"/>
        <v>0.999429486067285-0.0238786190255667i</v>
      </c>
      <c r="H2505" s="57" t="str">
        <f t="shared" si="729"/>
        <v>235.07468275135-487.971690931464i</v>
      </c>
      <c r="I2505" s="57" t="str">
        <f t="shared" si="730"/>
        <v>-53.4799649616501-38.2917328930758i</v>
      </c>
      <c r="K2505" s="57" t="str">
        <f t="shared" si="731"/>
        <v>0.00400636555216441-0.00419851196939374i</v>
      </c>
      <c r="L2505" s="57" t="str">
        <f t="shared" si="732"/>
        <v>0.00075-0.0585964070617349i</v>
      </c>
      <c r="M2505" s="57" t="str">
        <f t="shared" si="733"/>
        <v>0.00075-0.00923262716308853i</v>
      </c>
      <c r="N2505" s="57">
        <f t="shared" si="734"/>
        <v>119.46286982683537</v>
      </c>
      <c r="O2505" s="57">
        <f t="shared" si="735"/>
        <v>10.881380536101489</v>
      </c>
      <c r="P2505" s="371">
        <f t="shared" si="736"/>
        <v>10.881380536101489</v>
      </c>
      <c r="Q2505" s="371">
        <f t="shared" si="737"/>
        <v>-60.537130173164634</v>
      </c>
      <c r="R2505" s="12">
        <f t="shared" si="738"/>
        <v>119.46286982683537</v>
      </c>
      <c r="S2505" s="57">
        <f t="shared" si="739"/>
        <v>11.317171640192296</v>
      </c>
      <c r="T2505" s="12">
        <f t="shared" si="722"/>
        <v>10.881380536101489</v>
      </c>
    </row>
    <row r="2506" spans="1:20" x14ac:dyDescent="0.3">
      <c r="A2506" s="57">
        <f t="shared" si="723"/>
        <v>71378.096537445977</v>
      </c>
      <c r="B2506" s="12">
        <f t="shared" si="740"/>
        <v>11360.176892425026</v>
      </c>
      <c r="C2506" s="57" t="str">
        <f t="shared" si="724"/>
        <v>1.71575522531619-3.04147744039938i</v>
      </c>
      <c r="D2506" s="57" t="str">
        <f t="shared" si="725"/>
        <v>3.4674519337962-1.0422746403076i</v>
      </c>
      <c r="E2506" s="57" t="str">
        <f t="shared" si="726"/>
        <v>166.393813961338+7.5292785227227i</v>
      </c>
      <c r="F2506" s="57" t="str">
        <f t="shared" si="727"/>
        <v>3.07780926607553-17.603720222249i</v>
      </c>
      <c r="G2506" s="57" t="str">
        <f t="shared" si="728"/>
        <v>0.99942514442043-0.0239692536519719i</v>
      </c>
      <c r="H2506" s="57" t="str">
        <f t="shared" si="729"/>
        <v>232.198983067651-486.831158709755i</v>
      </c>
      <c r="I2506" s="57" t="str">
        <f t="shared" si="730"/>
        <v>-53.1848186835517-37.8196026068523i</v>
      </c>
      <c r="K2506" s="57" t="str">
        <f t="shared" si="731"/>
        <v>0.00399075740670144-0.00419547539034182i</v>
      </c>
      <c r="L2506" s="57" t="str">
        <f t="shared" si="732"/>
        <v>0.00075-0.0583745836438883i</v>
      </c>
      <c r="M2506" s="57" t="str">
        <f t="shared" si="733"/>
        <v>0.00075-0.00919767599431009i</v>
      </c>
      <c r="N2506" s="57">
        <f t="shared" si="734"/>
        <v>119.42817096823185</v>
      </c>
      <c r="O2506" s="57">
        <f t="shared" si="735"/>
        <v>10.861604727225821</v>
      </c>
      <c r="P2506" s="371">
        <f t="shared" si="736"/>
        <v>10.861604727225821</v>
      </c>
      <c r="Q2506" s="371">
        <f t="shared" si="737"/>
        <v>-60.571829031768154</v>
      </c>
      <c r="R2506" s="12">
        <f t="shared" si="738"/>
        <v>119.42817096823185</v>
      </c>
      <c r="S2506" s="57">
        <f t="shared" si="739"/>
        <v>11.360176892425027</v>
      </c>
      <c r="T2506" s="12">
        <f t="shared" si="722"/>
        <v>10.861604727225821</v>
      </c>
    </row>
    <row r="2507" spans="1:20" x14ac:dyDescent="0.3">
      <c r="A2507" s="57">
        <f t="shared" si="723"/>
        <v>71649.333304288273</v>
      </c>
      <c r="B2507" s="12">
        <f t="shared" si="740"/>
        <v>11403.345564616242</v>
      </c>
      <c r="C2507" s="57" t="str">
        <f t="shared" si="724"/>
        <v>1.7100065541852-3.03558865432269i</v>
      </c>
      <c r="D2507" s="57" t="str">
        <f t="shared" si="725"/>
        <v>3.46742621160714-1.03914956407466i</v>
      </c>
      <c r="E2507" s="57" t="str">
        <f t="shared" si="726"/>
        <v>166.428963449906+7.55660732114929i</v>
      </c>
      <c r="F2507" s="57" t="str">
        <f t="shared" si="727"/>
        <v>3.07779579393756-17.5376389303455i</v>
      </c>
      <c r="G2507" s="57" t="str">
        <f t="shared" si="728"/>
        <v>0.999420769752519-0.0240602314993242i</v>
      </c>
      <c r="H2507" s="57" t="str">
        <f t="shared" si="729"/>
        <v>229.34648834571-485.668448673687i</v>
      </c>
      <c r="I2507" s="57" t="str">
        <f t="shared" si="730"/>
        <v>-52.8884123125569-37.3527416014273i</v>
      </c>
      <c r="K2507" s="57" t="str">
        <f t="shared" si="731"/>
        <v>0.00397517217536952-0.00419238310029188i</v>
      </c>
      <c r="L2507" s="57" t="str">
        <f t="shared" si="732"/>
        <v>0.00075-0.0581535999640249i</v>
      </c>
      <c r="M2507" s="57" t="str">
        <f t="shared" si="733"/>
        <v>0.00075-0.00916285713718879i</v>
      </c>
      <c r="N2507" s="57">
        <f t="shared" si="734"/>
        <v>119.39341317658051</v>
      </c>
      <c r="O2507" s="57">
        <f t="shared" si="735"/>
        <v>10.841800812383298</v>
      </c>
      <c r="P2507" s="371">
        <f t="shared" si="736"/>
        <v>10.841800812383298</v>
      </c>
      <c r="Q2507" s="371">
        <f t="shared" si="737"/>
        <v>-60.606586823419498</v>
      </c>
      <c r="R2507" s="12">
        <f t="shared" si="738"/>
        <v>119.39341317658051</v>
      </c>
      <c r="S2507" s="57">
        <f t="shared" si="739"/>
        <v>11.403345564616242</v>
      </c>
      <c r="T2507" s="12">
        <f t="shared" si="722"/>
        <v>10.841800812383298</v>
      </c>
    </row>
    <row r="2508" spans="1:20" x14ac:dyDescent="0.3">
      <c r="A2508" s="57">
        <f t="shared" si="723"/>
        <v>71921.600770844569</v>
      </c>
      <c r="B2508" s="12">
        <f t="shared" si="740"/>
        <v>11446.678277761785</v>
      </c>
      <c r="C2508" s="57" t="str">
        <f t="shared" si="724"/>
        <v>1.70426601372226-3.02970173791658i</v>
      </c>
      <c r="D2508" s="57" t="str">
        <f t="shared" si="725"/>
        <v>3.46740029394401-1.03603942409005i</v>
      </c>
      <c r="E2508" s="57" t="str">
        <f t="shared" si="726"/>
        <v>166.46440859133+7.58398273897478i</v>
      </c>
      <c r="F2508" s="57" t="str">
        <f t="shared" si="727"/>
        <v>3.07778221933612-17.4718099183294i</v>
      </c>
      <c r="G2508" s="57" t="str">
        <f t="shared" si="728"/>
        <v>0.999416361812698-0.024151553858256i</v>
      </c>
      <c r="H2508" s="57" t="str">
        <f t="shared" si="729"/>
        <v>226.51738688322-484.484083067075i</v>
      </c>
      <c r="I2508" s="57" t="str">
        <f t="shared" si="730"/>
        <v>-52.5908243728224-36.891135763916i</v>
      </c>
      <c r="K2508" s="57" t="str">
        <f t="shared" si="731"/>
        <v>0.00395961025506369-0.00418923531272232i</v>
      </c>
      <c r="L2508" s="57" t="str">
        <f t="shared" si="732"/>
        <v>0.00075-0.0579334528432206i</v>
      </c>
      <c r="M2508" s="57" t="str">
        <f t="shared" si="733"/>
        <v>0.00075-0.00912817009084363i</v>
      </c>
      <c r="N2508" s="57">
        <f t="shared" si="734"/>
        <v>119.35859805162269</v>
      </c>
      <c r="O2508" s="57">
        <f t="shared" si="735"/>
        <v>10.821968891932066</v>
      </c>
      <c r="P2508" s="371">
        <f t="shared" si="736"/>
        <v>10.821968891932066</v>
      </c>
      <c r="Q2508" s="371">
        <f t="shared" si="737"/>
        <v>-60.641401948377307</v>
      </c>
      <c r="R2508" s="12">
        <f t="shared" si="738"/>
        <v>119.35859805162269</v>
      </c>
      <c r="S2508" s="57">
        <f t="shared" si="739"/>
        <v>11.446678277761784</v>
      </c>
      <c r="T2508" s="12">
        <f t="shared" si="722"/>
        <v>10.821968891932066</v>
      </c>
    </row>
    <row r="2509" spans="1:20" x14ac:dyDescent="0.3">
      <c r="A2509" s="57">
        <f t="shared" si="723"/>
        <v>72194.90285377379</v>
      </c>
      <c r="B2509" s="12">
        <f t="shared" si="740"/>
        <v>11490.175655217279</v>
      </c>
      <c r="C2509" s="57" t="str">
        <f t="shared" si="724"/>
        <v>1.69853373710397-3.02381670699144i</v>
      </c>
      <c r="D2509" s="57" t="str">
        <f t="shared" si="725"/>
        <v>3.46737417932427-1.03294417547324i</v>
      </c>
      <c r="E2509" s="57" t="str">
        <f t="shared" si="726"/>
        <v>166.500151589761+7.61140407243478i</v>
      </c>
      <c r="F2509" s="57" t="str">
        <f t="shared" si="727"/>
        <v>3.07776854149276-17.406232239172i</v>
      </c>
      <c r="G2509" s="57" t="str">
        <f t="shared" si="728"/>
        <v>0.999411920348211-0.0242432220241487i</v>
      </c>
      <c r="H2509" s="57" t="str">
        <f t="shared" si="729"/>
        <v>223.711854194575-483.278583067511i</v>
      </c>
      <c r="I2509" s="57" t="str">
        <f t="shared" si="730"/>
        <v>-52.2921324166618-36.4347694346598i</v>
      </c>
      <c r="K2509" s="57" t="str">
        <f t="shared" si="731"/>
        <v>0.00394407204015218-0.00418603224453186i</v>
      </c>
      <c r="L2509" s="57" t="str">
        <f t="shared" si="732"/>
        <v>0.00075-0.0577141391145853i</v>
      </c>
      <c r="M2509" s="57" t="str">
        <f t="shared" si="733"/>
        <v>0.00075-0.00909361435628971i</v>
      </c>
      <c r="N2509" s="57">
        <f t="shared" si="734"/>
        <v>119.32372718455613</v>
      </c>
      <c r="O2509" s="57">
        <f t="shared" si="735"/>
        <v>10.802109068875803</v>
      </c>
      <c r="P2509" s="371">
        <f t="shared" si="736"/>
        <v>10.802109068875803</v>
      </c>
      <c r="Q2509" s="371">
        <f t="shared" si="737"/>
        <v>-60.676272815443866</v>
      </c>
      <c r="R2509" s="12">
        <f t="shared" si="738"/>
        <v>119.32372718455613</v>
      </c>
      <c r="S2509" s="57">
        <f t="shared" si="739"/>
        <v>11.490175655217278</v>
      </c>
      <c r="T2509" s="12">
        <f t="shared" si="722"/>
        <v>10.802109068875803</v>
      </c>
    </row>
    <row r="2510" spans="1:20" x14ac:dyDescent="0.3">
      <c r="A2510" s="57">
        <f t="shared" si="723"/>
        <v>72469.243484618128</v>
      </c>
      <c r="B2510" s="12">
        <f t="shared" si="740"/>
        <v>11533.838322707104</v>
      </c>
      <c r="C2510" s="57" t="str">
        <f t="shared" si="724"/>
        <v>1.69280985647016-3.01793357884963i</v>
      </c>
      <c r="D2510" s="57" t="str">
        <f t="shared" si="725"/>
        <v>3.46734786625419-1.02986377355636i</v>
      </c>
      <c r="E2510" s="57" t="str">
        <f t="shared" si="726"/>
        <v>166.536194663287+7.63887060549842i</v>
      </c>
      <c r="F2510" s="57" t="str">
        <f t="shared" si="727"/>
        <v>3.07775475962328-17.3409049494592i</v>
      </c>
      <c r="G2510" s="57" t="str">
        <f t="shared" si="728"/>
        <v>0.999407445104387-0.024335237297149i</v>
      </c>
      <c r="H2510" s="57" t="str">
        <f t="shared" si="729"/>
        <v>220.930053193731-482.052468463962i</v>
      </c>
      <c r="I2510" s="57" t="str">
        <f t="shared" si="730"/>
        <v>-51.9924129953204-35.9836254515817i</v>
      </c>
      <c r="K2510" s="57" t="str">
        <f t="shared" si="731"/>
        <v>0.00392855792243992-0.00418277411600442i</v>
      </c>
      <c r="L2510" s="57" t="str">
        <f t="shared" si="732"/>
        <v>0.00075-0.0574956556232168i</v>
      </c>
      <c r="M2510" s="57" t="str">
        <f t="shared" si="733"/>
        <v>0.00075-0.00905918943643128i</v>
      </c>
      <c r="N2510" s="57">
        <f t="shared" si="734"/>
        <v>119.28880215787683</v>
      </c>
      <c r="O2510" s="57">
        <f t="shared" si="735"/>
        <v>10.782221448855211</v>
      </c>
      <c r="P2510" s="371">
        <f t="shared" si="736"/>
        <v>10.782221448855211</v>
      </c>
      <c r="Q2510" s="371">
        <f t="shared" si="737"/>
        <v>-60.711197842123177</v>
      </c>
      <c r="R2510" s="12">
        <f t="shared" si="738"/>
        <v>119.28880215787683</v>
      </c>
      <c r="S2510" s="57">
        <f t="shared" si="739"/>
        <v>11.533838322707105</v>
      </c>
      <c r="T2510" s="12">
        <f t="shared" si="722"/>
        <v>10.782221448855211</v>
      </c>
    </row>
    <row r="2511" spans="1:20" x14ac:dyDescent="0.3">
      <c r="A2511" s="57">
        <f t="shared" si="723"/>
        <v>72744.626609859668</v>
      </c>
      <c r="B2511" s="12">
        <f t="shared" si="740"/>
        <v>11577.666908333391</v>
      </c>
      <c r="C2511" s="57" t="str">
        <f t="shared" si="724"/>
        <v>1.68709450291073-3.01205237227034i</v>
      </c>
      <c r="D2511" s="57" t="str">
        <f t="shared" si="725"/>
        <v>3.46732135322876-1.02679817388347i</v>
      </c>
      <c r="E2511" s="57" t="str">
        <f t="shared" si="726"/>
        <v>166.572540043998+7.66638160972927i</v>
      </c>
      <c r="F2511" s="57" t="str">
        <f t="shared" si="727"/>
        <v>3.0777408729374-17.2758271093783i</v>
      </c>
      <c r="G2511" s="57" t="str">
        <f t="shared" si="728"/>
        <v>0.999402935824626-0.024427600982185i</v>
      </c>
      <c r="H2511" s="57" t="str">
        <f t="shared" si="729"/>
        <v>218.172134384416-480.806257344826i</v>
      </c>
      <c r="I2511" s="57" t="str">
        <f t="shared" si="730"/>
        <v>-51.6917416315757-35.5376851947983i</v>
      </c>
      <c r="K2511" s="57" t="str">
        <f t="shared" si="731"/>
        <v>0.00391306829113198-0.00417946115077314i</v>
      </c>
      <c r="L2511" s="57" t="str">
        <f t="shared" si="732"/>
        <v>0.00075-0.0572779992261577i</v>
      </c>
      <c r="M2511" s="57" t="str">
        <f t="shared" si="733"/>
        <v>0.00075-0.00902489483605427i</v>
      </c>
      <c r="N2511" s="57">
        <f t="shared" si="734"/>
        <v>119.25382454522459</v>
      </c>
      <c r="O2511" s="57">
        <f t="shared" si="735"/>
        <v>10.762306140136245</v>
      </c>
      <c r="P2511" s="371">
        <f t="shared" si="736"/>
        <v>10.762306140136245</v>
      </c>
      <c r="Q2511" s="371">
        <f t="shared" si="737"/>
        <v>-60.746175454775411</v>
      </c>
      <c r="R2511" s="12">
        <f t="shared" si="738"/>
        <v>119.25382454522459</v>
      </c>
      <c r="S2511" s="57">
        <f t="shared" si="739"/>
        <v>11.577666908333391</v>
      </c>
      <c r="T2511" s="12">
        <f t="shared" si="722"/>
        <v>10.762306140136245</v>
      </c>
    </row>
    <row r="2512" spans="1:20" x14ac:dyDescent="0.3">
      <c r="A2512" s="57">
        <f t="shared" si="723"/>
        <v>73021.056190977135</v>
      </c>
      <c r="B2512" s="12">
        <f t="shared" si="740"/>
        <v>11621.662042585058</v>
      </c>
      <c r="C2512" s="57" t="str">
        <f t="shared" si="724"/>
        <v>1.68138780645297-3.00617310749499i</v>
      </c>
      <c r="D2512" s="57" t="str">
        <f t="shared" si="725"/>
        <v>3.46729463873159-1.02374733220995i</v>
      </c>
      <c r="E2512" s="57" t="str">
        <f t="shared" si="726"/>
        <v>166.609189978066+7.69393634414133i</v>
      </c>
      <c r="F2512" s="57" t="str">
        <f t="shared" si="727"/>
        <v>3.07772688063894-17.2109977827044i</v>
      </c>
      <c r="G2512" s="57" t="str">
        <f t="shared" si="728"/>
        <v>0.999398392250381-0.0245203143889829i</v>
      </c>
      <c r="H2512" s="57" t="str">
        <f t="shared" si="729"/>
        <v>215.438236057321-479.54046579654i</v>
      </c>
      <c r="I2512" s="57" t="str">
        <f t="shared" si="730"/>
        <v>-51.3901927941319-35.096928631435i</v>
      </c>
      <c r="K2512" s="57" t="str">
        <f t="shared" si="731"/>
        <v>0.0038976035327981-0.00417609357578418i</v>
      </c>
      <c r="L2512" s="57" t="str">
        <f t="shared" si="732"/>
        <v>0.00075-0.0570611667923467i</v>
      </c>
      <c r="M2512" s="57" t="str">
        <f t="shared" si="733"/>
        <v>0.00075-0.00899073006181936i</v>
      </c>
      <c r="N2512" s="57">
        <f t="shared" si="734"/>
        <v>119.21879591122763</v>
      </c>
      <c r="O2512" s="57">
        <f t="shared" si="735"/>
        <v>10.742363253600004</v>
      </c>
      <c r="P2512" s="371">
        <f t="shared" si="736"/>
        <v>10.742363253600004</v>
      </c>
      <c r="Q2512" s="371">
        <f t="shared" si="737"/>
        <v>-60.78120408877237</v>
      </c>
      <c r="R2512" s="12">
        <f t="shared" si="738"/>
        <v>119.21879591122763</v>
      </c>
      <c r="S2512" s="57">
        <f t="shared" si="739"/>
        <v>11.621662042585058</v>
      </c>
      <c r="T2512" s="12">
        <f t="shared" si="722"/>
        <v>10.742363253600004</v>
      </c>
    </row>
    <row r="2513" spans="1:20" x14ac:dyDescent="0.3">
      <c r="A2513" s="57">
        <f t="shared" si="723"/>
        <v>73298.536204502845</v>
      </c>
      <c r="B2513" s="12">
        <f t="shared" si="740"/>
        <v>11665.824358346881</v>
      </c>
      <c r="C2513" s="57" t="str">
        <f t="shared" si="724"/>
        <v>1.67568989604918-3.00029580621228i</v>
      </c>
      <c r="D2513" s="57" t="str">
        <f t="shared" si="725"/>
        <v>3.46726772123484-1.02071120450182i</v>
      </c>
      <c r="E2513" s="57" t="str">
        <f t="shared" si="726"/>
        <v>166.646146725827+7.72153405505816i</v>
      </c>
      <c r="F2513" s="57" t="str">
        <f t="shared" si="727"/>
        <v>3.07771278192563-17.1464160367868i</v>
      </c>
      <c r="G2513" s="57" t="str">
        <f t="shared" si="728"/>
        <v>0.999393814121148-0.0246133788320835i</v>
      </c>
      <c r="H2513" s="57" t="str">
        <f t="shared" si="729"/>
        <v>212.728484493675-478.255607612813i</v>
      </c>
      <c r="I2513" s="57" t="str">
        <f t="shared" si="730"/>
        <v>-51.0878398737926-34.6613343605625i</v>
      </c>
      <c r="K2513" s="57" t="str">
        <f t="shared" si="731"/>
        <v>0.00388216403133767-0.00417267162125998i</v>
      </c>
      <c r="L2513" s="57" t="str">
        <f t="shared" si="732"/>
        <v>0.00075-0.0568451552025769i</v>
      </c>
      <c r="M2513" s="57" t="str">
        <f t="shared" si="733"/>
        <v>0.00075-0.00895669462225474i</v>
      </c>
      <c r="N2513" s="57">
        <f t="shared" si="734"/>
        <v>119.1837178113509</v>
      </c>
      <c r="O2513" s="57">
        <f t="shared" si="735"/>
        <v>10.722392902732093</v>
      </c>
      <c r="P2513" s="371">
        <f t="shared" si="736"/>
        <v>10.722392902732093</v>
      </c>
      <c r="Q2513" s="371">
        <f t="shared" si="737"/>
        <v>-60.816282188649105</v>
      </c>
      <c r="R2513" s="12">
        <f t="shared" si="738"/>
        <v>119.1837178113509</v>
      </c>
      <c r="S2513" s="57">
        <f t="shared" si="739"/>
        <v>11.665824358346882</v>
      </c>
      <c r="T2513" s="12">
        <f t="shared" si="722"/>
        <v>10.722392902732093</v>
      </c>
    </row>
    <row r="2514" spans="1:20" x14ac:dyDescent="0.3">
      <c r="A2514" s="57">
        <f t="shared" si="723"/>
        <v>73577.070642079954</v>
      </c>
      <c r="B2514" s="12">
        <f t="shared" si="740"/>
        <v>11710.154490908599</v>
      </c>
      <c r="C2514" s="57" t="str">
        <f t="shared" si="724"/>
        <v>1.67000089956424-2.9944204915431i</v>
      </c>
      <c r="D2514" s="57" t="str">
        <f t="shared" si="725"/>
        <v>3.46724059919914-1.01768974693509i</v>
      </c>
      <c r="E2514" s="57" t="str">
        <f t="shared" si="726"/>
        <v>166.683412561858+7.74917397596559i</v>
      </c>
      <c r="F2514" s="57" t="str">
        <f t="shared" si="727"/>
        <v>3.07769857598919-17.0820809425355i</v>
      </c>
      <c r="G2514" s="57" t="str">
        <f t="shared" si="728"/>
        <v>0.99938920117445-0.0247067956308581i</v>
      </c>
      <c r="H2514" s="57" t="str">
        <f t="shared" si="729"/>
        <v>210.042994174724-476.952194014505i</v>
      </c>
      <c r="I2514" s="57" t="str">
        <f t="shared" si="730"/>
        <v>-50.7847551613775-34.2308796581928i</v>
      </c>
      <c r="K2514" s="57" t="str">
        <f t="shared" si="731"/>
        <v>0.00386675016794513-0.00416919552066217i</v>
      </c>
      <c r="L2514" s="57" t="str">
        <f t="shared" si="732"/>
        <v>0.00075-0.056629961349449i</v>
      </c>
      <c r="M2514" s="57" t="str">
        <f t="shared" si="733"/>
        <v>0.00075-0.00892278802774933i</v>
      </c>
      <c r="N2514" s="57">
        <f t="shared" si="734"/>
        <v>119.1485917917414</v>
      </c>
      <c r="O2514" s="57">
        <f t="shared" si="735"/>
        <v>10.702395203611452</v>
      </c>
      <c r="P2514" s="371">
        <f t="shared" si="736"/>
        <v>10.702395203611452</v>
      </c>
      <c r="Q2514" s="371">
        <f t="shared" si="737"/>
        <v>-60.851408208258604</v>
      </c>
      <c r="R2514" s="12">
        <f t="shared" si="738"/>
        <v>119.1485917917414</v>
      </c>
      <c r="S2514" s="57">
        <f t="shared" si="739"/>
        <v>11.710154490908598</v>
      </c>
      <c r="T2514" s="12">
        <f t="shared" si="722"/>
        <v>10.702395203611452</v>
      </c>
    </row>
    <row r="2515" spans="1:20" x14ac:dyDescent="0.3">
      <c r="A2515" s="57">
        <f t="shared" si="723"/>
        <v>73856.663510519866</v>
      </c>
      <c r="B2515" s="12">
        <f t="shared" si="740"/>
        <v>11754.653077974051</v>
      </c>
      <c r="C2515" s="57" t="str">
        <f t="shared" si="724"/>
        <v>1.66432094376358-2.98854718802532i</v>
      </c>
      <c r="D2515" s="57" t="str">
        <f t="shared" si="725"/>
        <v>3.46721327107349-1.01468291589512i</v>
      </c>
      <c r="E2515" s="57" t="str">
        <f t="shared" si="726"/>
        <v>166.720989775055+7.77685532736405i</v>
      </c>
      <c r="F2515" s="57" t="str">
        <f t="shared" si="727"/>
        <v>3.07768426201511-17.0179915744085i</v>
      </c>
      <c r="G2515" s="57" t="str">
        <f t="shared" si="728"/>
        <v>0.999384553145817-0.0248005661095254i</v>
      </c>
      <c r="H2515" s="57" t="str">
        <f t="shared" si="729"/>
        <v>207.38186799667-475.630733380211i</v>
      </c>
      <c r="I2515" s="57" t="str">
        <f t="shared" si="730"/>
        <v>-50.4810098273639-33.8055405222756i</v>
      </c>
      <c r="K2515" s="57" t="str">
        <f t="shared" si="731"/>
        <v>0.00385136232107619-0.00416566551065398i</v>
      </c>
      <c r="L2515" s="57" t="str">
        <f t="shared" si="732"/>
        <v>0.00075-0.056415582137327i</v>
      </c>
      <c r="M2515" s="57" t="str">
        <f t="shared" si="733"/>
        <v>0.00075-0.00888900979054523i</v>
      </c>
      <c r="N2515" s="57">
        <f t="shared" si="734"/>
        <v>119.11341938907681</v>
      </c>
      <c r="O2515" s="57">
        <f t="shared" si="735"/>
        <v>10.682370274899318</v>
      </c>
      <c r="P2515" s="371">
        <f t="shared" si="736"/>
        <v>10.682370274899318</v>
      </c>
      <c r="Q2515" s="371">
        <f t="shared" si="737"/>
        <v>-60.88658061092319</v>
      </c>
      <c r="R2515" s="12">
        <f t="shared" si="738"/>
        <v>119.11341938907681</v>
      </c>
      <c r="S2515" s="57">
        <f t="shared" si="739"/>
        <v>11.754653077974051</v>
      </c>
      <c r="T2515" s="12">
        <f t="shared" si="722"/>
        <v>10.682370274899318</v>
      </c>
    </row>
    <row r="2516" spans="1:20" x14ac:dyDescent="0.3">
      <c r="A2516" s="57">
        <f t="shared" si="723"/>
        <v>74137.318831859826</v>
      </c>
      <c r="B2516" s="12">
        <f t="shared" si="740"/>
        <v>11799.320759670352</v>
      </c>
      <c r="C2516" s="57" t="str">
        <f t="shared" si="724"/>
        <v>1.65865015430135-2.98267592159854i</v>
      </c>
      <c r="D2516" s="57" t="str">
        <f t="shared" si="725"/>
        <v>3.46718573529521-1.01169066797596i</v>
      </c>
      <c r="E2516" s="57" t="str">
        <f t="shared" si="726"/>
        <v>166.758880668714+7.80457731662095i</v>
      </c>
      <c r="F2516" s="57" t="str">
        <f t="shared" si="727"/>
        <v>3.07766983918282-16.9541470103974i</v>
      </c>
      <c r="G2516" s="57" t="str">
        <f t="shared" si="728"/>
        <v>0.999379869768778-0.024894691597168i</v>
      </c>
      <c r="H2516" s="57" t="str">
        <f t="shared" si="729"/>
        <v>204.745197490537-474.291730987519i</v>
      </c>
      <c r="I2516" s="57" t="str">
        <f t="shared" si="730"/>
        <v>-50.1766739032085-33.3852917176241i</v>
      </c>
      <c r="K2516" s="57" t="str">
        <f t="shared" si="731"/>
        <v>0.00383600086641458-0.00416208183106246i</v>
      </c>
      <c r="L2516" s="57" t="str">
        <f t="shared" si="732"/>
        <v>0.00075-0.0562020144822943i</v>
      </c>
      <c r="M2516" s="57" t="str">
        <f t="shared" si="733"/>
        <v>0.00075-0.00885535942473126i</v>
      </c>
      <c r="N2516" s="57">
        <f t="shared" si="734"/>
        <v>119.07820213041396</v>
      </c>
      <c r="O2516" s="57">
        <f t="shared" si="735"/>
        <v>10.66231823782813</v>
      </c>
      <c r="P2516" s="371">
        <f t="shared" si="736"/>
        <v>10.66231823782813</v>
      </c>
      <c r="Q2516" s="371">
        <f t="shared" si="737"/>
        <v>-60.921797869586051</v>
      </c>
      <c r="R2516" s="12">
        <f t="shared" si="738"/>
        <v>119.07820213041396</v>
      </c>
      <c r="S2516" s="57">
        <f t="shared" si="739"/>
        <v>11.799320759670353</v>
      </c>
      <c r="T2516" s="12">
        <f t="shared" si="722"/>
        <v>10.66231823782813</v>
      </c>
    </row>
    <row r="2517" spans="1:20" x14ac:dyDescent="0.3">
      <c r="A2517" s="57">
        <f t="shared" si="723"/>
        <v>74419.0406434209</v>
      </c>
      <c r="B2517" s="12">
        <f t="shared" si="740"/>
        <v>11844.1581785571</v>
      </c>
      <c r="C2517" s="57" t="str">
        <f t="shared" si="724"/>
        <v>1.65298865570875-2.97680671958848i</v>
      </c>
      <c r="D2517" s="57" t="str">
        <f t="shared" si="725"/>
        <v>3.46715799028975-1.00871295997972i</v>
      </c>
      <c r="E2517" s="57" t="str">
        <f t="shared" si="726"/>
        <v>166.797087560609+7.83233913781986i</v>
      </c>
      <c r="F2517" s="57" t="str">
        <f t="shared" si="727"/>
        <v>3.07765530666547-16.890546332015i</v>
      </c>
      <c r="G2517" s="57" t="str">
        <f t="shared" si="728"/>
        <v>0.999375150774844-0.0249891734277487i</v>
      </c>
      <c r="H2517" s="57" t="str">
        <f t="shared" si="729"/>
        <v>202.133063046526-472.93568876494i</v>
      </c>
      <c r="I2517" s="57" t="str">
        <f t="shared" si="730"/>
        <v>-49.8718162643319-32.9701068207205i</v>
      </c>
      <c r="K2517" s="57" t="str">
        <f t="shared" si="731"/>
        <v>0.00382066617683933-0.00415844472483999i</v>
      </c>
      <c r="L2517" s="57" t="str">
        <f t="shared" si="732"/>
        <v>0.00075-0.0559892553121085i</v>
      </c>
      <c r="M2517" s="57" t="str">
        <f t="shared" si="733"/>
        <v>0.00075-0.00882183644623555i</v>
      </c>
      <c r="N2517" s="57">
        <f t="shared" si="734"/>
        <v>119.04294153303903</v>
      </c>
      <c r="O2517" s="57">
        <f t="shared" si="735"/>
        <v>10.642239216189726</v>
      </c>
      <c r="P2517" s="371">
        <f t="shared" si="736"/>
        <v>10.642239216189726</v>
      </c>
      <c r="Q2517" s="371">
        <f t="shared" si="737"/>
        <v>-60.95705846696098</v>
      </c>
      <c r="R2517" s="12">
        <f t="shared" si="738"/>
        <v>119.04294153303903</v>
      </c>
      <c r="S2517" s="57">
        <f t="shared" si="739"/>
        <v>11.8441581785571</v>
      </c>
      <c r="T2517" s="12">
        <f t="shared" si="722"/>
        <v>10.642239216189726</v>
      </c>
    </row>
    <row r="2518" spans="1:20" x14ac:dyDescent="0.3">
      <c r="A2518" s="57">
        <f t="shared" si="723"/>
        <v>74701.832997865902</v>
      </c>
      <c r="B2518" s="12">
        <f t="shared" si="740"/>
        <v>11889.165979635616</v>
      </c>
      <c r="C2518" s="57" t="str">
        <f t="shared" si="724"/>
        <v>1.64733657138272-2.97093961069155i</v>
      </c>
      <c r="D2518" s="57" t="str">
        <f t="shared" si="725"/>
        <v>3.46713003447075-1.00574974891592i</v>
      </c>
      <c r="E2518" s="57" t="str">
        <f t="shared" si="726"/>
        <v>166.835612783076+7.86013997160609i</v>
      </c>
      <c r="F2518" s="57" t="str">
        <f t="shared" si="727"/>
        <v>3.07764066362995-16.8271886242817i</v>
      </c>
      <c r="G2518" s="57" t="str">
        <f t="shared" si="728"/>
        <v>0.999370395893489-0.0250840129401276i</v>
      </c>
      <c r="H2518" s="57" t="str">
        <f t="shared" si="729"/>
        <v>199.545534142411-471.563105054491i</v>
      </c>
      <c r="I2518" s="57" t="str">
        <f t="shared" si="730"/>
        <v>-49.5665046147208-32.5599582643417i</v>
      </c>
      <c r="K2518" s="57" t="str">
        <f t="shared" si="731"/>
        <v>0.00380535862239286-0.00415475443802563i</v>
      </c>
      <c r="L2518" s="57" t="str">
        <f t="shared" si="732"/>
        <v>0.00075-0.0557773015661571i</v>
      </c>
      <c r="M2518" s="57" t="str">
        <f t="shared" si="733"/>
        <v>0.00075-0.00878844037281889i</v>
      </c>
      <c r="N2518" s="57">
        <f t="shared" si="734"/>
        <v>119.00763910431834</v>
      </c>
      <c r="O2518" s="57">
        <f t="shared" si="735"/>
        <v>10.622133336324175</v>
      </c>
      <c r="P2518" s="371">
        <f t="shared" si="736"/>
        <v>10.622133336324175</v>
      </c>
      <c r="Q2518" s="371">
        <f t="shared" si="737"/>
        <v>-60.992360895681657</v>
      </c>
      <c r="R2518" s="12">
        <f t="shared" si="738"/>
        <v>119.00763910431834</v>
      </c>
      <c r="S2518" s="57">
        <f t="shared" si="739"/>
        <v>11.889165979635615</v>
      </c>
      <c r="T2518" s="12">
        <f t="shared" si="722"/>
        <v>10.622133336324175</v>
      </c>
    </row>
    <row r="2519" spans="1:20" x14ac:dyDescent="0.3">
      <c r="A2519" s="57">
        <f t="shared" si="723"/>
        <v>74985.699963257794</v>
      </c>
      <c r="B2519" s="12">
        <f t="shared" si="740"/>
        <v>11934.344810358232</v>
      </c>
      <c r="C2519" s="57" t="str">
        <f t="shared" si="724"/>
        <v>1.64169402357458-2.96507462495899i</v>
      </c>
      <c r="D2519" s="57" t="str">
        <f t="shared" si="725"/>
        <v>3.46710186623979-1.00280099200084i</v>
      </c>
      <c r="E2519" s="57" t="str">
        <f t="shared" si="726"/>
        <v>166.874458683086+7.88797898503419i</v>
      </c>
      <c r="F2519" s="57" t="str">
        <f t="shared" si="727"/>
        <v>3.07762590923685-16.7640729757123i</v>
      </c>
      <c r="G2519" s="57" t="str">
        <f t="shared" si="728"/>
        <v>0.999365604852139-0.0251792114780781i</v>
      </c>
      <c r="H2519" s="57" t="str">
        <f t="shared" si="729"/>
        <v>196.98266957548-470.174474384845i</v>
      </c>
      <c r="I2519" s="57" t="str">
        <f t="shared" si="730"/>
        <v>-49.260805473116-32.1548173819473i</v>
      </c>
      <c r="K2519" s="57" t="str">
        <f t="shared" si="731"/>
        <v>0.00379007857024936-0.00415101121970614i</v>
      </c>
      <c r="L2519" s="57" t="str">
        <f t="shared" si="732"/>
        <v>0.00075-0.0555661501954144i</v>
      </c>
      <c r="M2519" s="57" t="str">
        <f t="shared" si="733"/>
        <v>0.00075-0.00875517072406742i</v>
      </c>
      <c r="N2519" s="57">
        <f t="shared" si="734"/>
        <v>118.97229634154837</v>
      </c>
      <c r="O2519" s="57">
        <f t="shared" si="735"/>
        <v>10.602000727107432</v>
      </c>
      <c r="P2519" s="371">
        <f t="shared" si="736"/>
        <v>10.602000727107432</v>
      </c>
      <c r="Q2519" s="371">
        <f t="shared" si="737"/>
        <v>-61.027703658451628</v>
      </c>
      <c r="R2519" s="12">
        <f t="shared" si="738"/>
        <v>118.97229634154837</v>
      </c>
      <c r="S2519" s="57">
        <f t="shared" si="739"/>
        <v>11.934344810358231</v>
      </c>
      <c r="T2519" s="12">
        <f t="shared" si="722"/>
        <v>10.602000727107432</v>
      </c>
    </row>
    <row r="2520" spans="1:20" x14ac:dyDescent="0.3">
      <c r="A2520" s="57">
        <f t="shared" si="723"/>
        <v>75270.64562311818</v>
      </c>
      <c r="B2520" s="12">
        <f t="shared" si="740"/>
        <v>11979.695320637595</v>
      </c>
      <c r="C2520" s="57" t="str">
        <f t="shared" si="724"/>
        <v>1.63606113337925-2.95921179378127i</v>
      </c>
      <c r="D2520" s="57" t="str">
        <f t="shared" si="725"/>
        <v>3.46707348398648-0.999866646656932i</v>
      </c>
      <c r="E2520" s="57" t="str">
        <f t="shared" si="726"/>
        <v>166.913627622333+7.91585533141013i</v>
      </c>
      <c r="F2520" s="57" t="str">
        <f t="shared" si="727"/>
        <v>3.07761104264037-16.7011984783033i</v>
      </c>
      <c r="G2520" s="57" t="str">
        <f t="shared" si="728"/>
        <v>0.999360777376155-0.0252747703903042i</v>
      </c>
      <c r="H2520" s="57" t="str">
        <f t="shared" si="729"/>
        <v>194.444517697659-468.770287255009i</v>
      </c>
      <c r="I2520" s="57" t="str">
        <f t="shared" si="730"/>
        <v>-48.9547841607505-31.7546544517887i</v>
      </c>
      <c r="K2520" s="57" t="str">
        <f t="shared" si="731"/>
        <v>0.00377482638468417-0.00414721532197644i</v>
      </c>
      <c r="L2520" s="57" t="str">
        <f t="shared" si="732"/>
        <v>0.00075-0.0553557981623972i</v>
      </c>
      <c r="M2520" s="57" t="str">
        <f t="shared" si="733"/>
        <v>0.00075-0.0087220270213861i</v>
      </c>
      <c r="N2520" s="57">
        <f t="shared" si="734"/>
        <v>118.93691473180868</v>
      </c>
      <c r="O2520" s="57">
        <f t="shared" si="735"/>
        <v>10.581841519940102</v>
      </c>
      <c r="P2520" s="371">
        <f t="shared" si="736"/>
        <v>10.581841519940102</v>
      </c>
      <c r="Q2520" s="371">
        <f t="shared" si="737"/>
        <v>-61.063085268191308</v>
      </c>
      <c r="R2520" s="12">
        <f t="shared" si="738"/>
        <v>118.93691473180868</v>
      </c>
      <c r="S2520" s="57">
        <f t="shared" si="739"/>
        <v>11.979695320637594</v>
      </c>
      <c r="T2520" s="12">
        <f t="shared" si="722"/>
        <v>10.581841519940102</v>
      </c>
    </row>
    <row r="2521" spans="1:20" x14ac:dyDescent="0.3">
      <c r="A2521" s="57">
        <f t="shared" si="723"/>
        <v>75556.67407648603</v>
      </c>
      <c r="B2521" s="12">
        <f t="shared" si="740"/>
        <v>12025.218162856017</v>
      </c>
      <c r="C2521" s="57" t="str">
        <f t="shared" si="724"/>
        <v>1.63043802072449-2.95335114987211i</v>
      </c>
      <c r="D2521" s="57" t="str">
        <f t="shared" si="725"/>
        <v>3.46704488608821-0.996946670512126i</v>
      </c>
      <c r="E2521" s="57" t="str">
        <f t="shared" si="726"/>
        <v>166.953121977314+7.94376815013247i</v>
      </c>
      <c r="F2521" s="57" t="str">
        <f t="shared" si="727"/>
        <v>3.07759606298838-16.638564227519i</v>
      </c>
      <c r="G2521" s="57" t="str">
        <f t="shared" si="728"/>
        <v>0.999355913188817-0.0253706910304567i</v>
      </c>
      <c r="H2521" s="57" t="str">
        <f t="shared" si="729"/>
        <v>191.931116653325-467.351029928423i</v>
      </c>
      <c r="I2521" s="57" t="str">
        <f t="shared" si="730"/>
        <v>-48.6485047905922-31.3594387406797i</v>
      </c>
      <c r="K2521" s="57" t="str">
        <f t="shared" si="731"/>
        <v>0.00375960242704362-0.00414336699990001i</v>
      </c>
      <c r="L2521" s="57" t="str">
        <f t="shared" si="732"/>
        <v>0.00075-0.0551462424411212i</v>
      </c>
      <c r="M2521" s="57" t="str">
        <f t="shared" si="733"/>
        <v>0.00075-0.00868900878799173i</v>
      </c>
      <c r="N2521" s="57">
        <f t="shared" si="734"/>
        <v>118.9014957518152</v>
      </c>
      <c r="O2521" s="57">
        <f t="shared" si="735"/>
        <v>10.561655848735176</v>
      </c>
      <c r="P2521" s="371">
        <f t="shared" si="736"/>
        <v>10.561655848735176</v>
      </c>
      <c r="Q2521" s="371">
        <f t="shared" si="737"/>
        <v>-61.098504248184796</v>
      </c>
      <c r="R2521" s="12">
        <f t="shared" si="738"/>
        <v>118.9014957518152</v>
      </c>
      <c r="S2521" s="57">
        <f t="shared" si="739"/>
        <v>12.025218162856017</v>
      </c>
      <c r="T2521" s="12">
        <f t="shared" si="722"/>
        <v>10.561655848735176</v>
      </c>
    </row>
    <row r="2522" spans="1:20" x14ac:dyDescent="0.3">
      <c r="A2522" s="57">
        <f t="shared" si="723"/>
        <v>75843.78943797668</v>
      </c>
      <c r="B2522" s="12">
        <f t="shared" si="740"/>
        <v>12070.913991874871</v>
      </c>
      <c r="C2522" s="57" t="str">
        <f t="shared" si="724"/>
        <v>1.62482480436027-2.94749272725224i</v>
      </c>
      <c r="D2522" s="57" t="str">
        <f t="shared" si="725"/>
        <v>3.46701607091013-0.994041021399233i</v>
      </c>
      <c r="E2522" s="57" t="str">
        <f t="shared" si="726"/>
        <v>166.992944139405+7.97171656653437i</v>
      </c>
      <c r="F2522" s="57" t="str">
        <f t="shared" si="727"/>
        <v>3.07758096942221-16.5761693222795i</v>
      </c>
      <c r="G2522" s="57" t="str">
        <f t="shared" si="728"/>
        <v>0.999351012011309-0.0254669747571506i</v>
      </c>
      <c r="H2522" s="57" t="str">
        <f t="shared" si="729"/>
        <v>189.442494619428-465.917184237397i</v>
      </c>
      <c r="I2522" s="57" t="str">
        <f t="shared" si="730"/>
        <v>-48.3420302580643-30.9691385473888i</v>
      </c>
      <c r="K2522" s="57" t="str">
        <f t="shared" si="731"/>
        <v>0.00374440705571526-0.00413946651146859i</v>
      </c>
      <c r="L2522" s="57" t="str">
        <f t="shared" si="732"/>
        <v>0.00075-0.0549374800170563i</v>
      </c>
      <c r="M2522" s="57" t="str">
        <f t="shared" si="733"/>
        <v>0.00075-0.00865611554890593i</v>
      </c>
      <c r="N2522" s="57">
        <f t="shared" si="734"/>
        <v>118.86604086777376</v>
      </c>
      <c r="O2522" s="57">
        <f t="shared" si="735"/>
        <v>10.541443849905146</v>
      </c>
      <c r="P2522" s="371">
        <f t="shared" si="736"/>
        <v>10.541443849905146</v>
      </c>
      <c r="Q2522" s="371">
        <f t="shared" si="737"/>
        <v>-61.133959132226231</v>
      </c>
      <c r="R2522" s="12">
        <f t="shared" si="738"/>
        <v>118.86604086777376</v>
      </c>
      <c r="S2522" s="57">
        <f t="shared" si="739"/>
        <v>12.070913991874871</v>
      </c>
      <c r="T2522" s="12">
        <f t="shared" si="722"/>
        <v>10.541443849905146</v>
      </c>
    </row>
    <row r="2523" spans="1:20" x14ac:dyDescent="0.3">
      <c r="A2523" s="57">
        <f t="shared" si="723"/>
        <v>76131.995837840994</v>
      </c>
      <c r="B2523" s="12">
        <f t="shared" si="740"/>
        <v>12116.783465043996</v>
      </c>
      <c r="C2523" s="57" t="str">
        <f t="shared" si="724"/>
        <v>1.61922160184868-2.94163656123364i</v>
      </c>
      <c r="D2523" s="57" t="str">
        <f t="shared" si="725"/>
        <v>3.46698703680505-0.991149657355318i</v>
      </c>
      <c r="E2523" s="57" t="str">
        <f t="shared" si="726"/>
        <v>167.033096514949+7.99969969171755i</v>
      </c>
      <c r="F2523" s="57" t="str">
        <f t="shared" si="727"/>
        <v>3.07756576107674-16.5140128649469i</v>
      </c>
      <c r="G2523" s="57" t="str">
        <f t="shared" si="728"/>
        <v>0.999346073562704-0.025563622933981i</v>
      </c>
      <c r="H2523" s="57" t="str">
        <f t="shared" si="729"/>
        <v>186.97867004756-464.469227397771i</v>
      </c>
      <c r="I2523" s="57" t="str">
        <f t="shared" si="730"/>
        <v>-48.0354222331881-30.5837212456132i</v>
      </c>
      <c r="K2523" s="57" t="str">
        <f t="shared" si="731"/>
        <v>0.00372924062609928-0.00413551411756196i</v>
      </c>
      <c r="L2523" s="57" t="str">
        <f t="shared" si="732"/>
        <v>0.00075-0.0547295078870855i</v>
      </c>
      <c r="M2523" s="57" t="str">
        <f t="shared" si="733"/>
        <v>0.00075-0.00862334683094835i</v>
      </c>
      <c r="N2523" s="57">
        <f t="shared" si="734"/>
        <v>118.83055153523472</v>
      </c>
      <c r="O2523" s="57">
        <f t="shared" si="735"/>
        <v>10.521205662350662</v>
      </c>
      <c r="P2523" s="371">
        <f t="shared" si="736"/>
        <v>10.521205662350662</v>
      </c>
      <c r="Q2523" s="371">
        <f t="shared" si="737"/>
        <v>-61.169448464765289</v>
      </c>
      <c r="R2523" s="12">
        <f t="shared" si="738"/>
        <v>118.83055153523472</v>
      </c>
      <c r="S2523" s="57">
        <f t="shared" si="739"/>
        <v>12.116783465043996</v>
      </c>
      <c r="T2523" s="12">
        <f t="shared" si="722"/>
        <v>10.521205662350662</v>
      </c>
    </row>
    <row r="2524" spans="1:20" x14ac:dyDescent="0.3">
      <c r="A2524" s="57">
        <f t="shared" si="723"/>
        <v>76421.297422024785</v>
      </c>
      <c r="B2524" s="12">
        <f t="shared" si="740"/>
        <v>12162.827242211164</v>
      </c>
      <c r="C2524" s="57" t="str">
        <f t="shared" si="724"/>
        <v>1.61362852955375-2.93578268840309i</v>
      </c>
      <c r="D2524" s="57" t="str">
        <f t="shared" si="725"/>
        <v>3.46695778211338-0.988272536621065i</v>
      </c>
      <c r="E2524" s="57" t="str">
        <f t="shared" si="726"/>
        <v>167.073581525335+8.02771662239189i</v>
      </c>
      <c r="F2524" s="57" t="str">
        <f t="shared" si="727"/>
        <v>3.07755043708025-16.4520939613128i</v>
      </c>
      <c r="G2524" s="57" t="str">
        <f t="shared" si="728"/>
        <v>0.999341097559945-0.0256606369295409i</v>
      </c>
      <c r="H2524" s="57" t="str">
        <f t="shared" si="729"/>
        <v>184.539651907485-463.007631833645i</v>
      </c>
      <c r="I2524" s="57" t="str">
        <f t="shared" si="730"/>
        <v>-47.7287411541179-30.2031533264805i</v>
      </c>
      <c r="K2524" s="57" t="str">
        <f t="shared" si="731"/>
        <v>0.00371410349057991-0.00413151008190713i</v>
      </c>
      <c r="L2524" s="57" t="str">
        <f t="shared" si="732"/>
        <v>0.00075-0.0545223230594595i</v>
      </c>
      <c r="M2524" s="57" t="str">
        <f t="shared" si="733"/>
        <v>0.00075-0.00859070216272996i</v>
      </c>
      <c r="N2524" s="57">
        <f t="shared" si="734"/>
        <v>118.79502919894823</v>
      </c>
      <c r="O2524" s="57">
        <f t="shared" si="735"/>
        <v>10.500941427447305</v>
      </c>
      <c r="P2524" s="371">
        <f t="shared" si="736"/>
        <v>10.500941427447305</v>
      </c>
      <c r="Q2524" s="371">
        <f t="shared" si="737"/>
        <v>-61.204970801051772</v>
      </c>
      <c r="R2524" s="12">
        <f t="shared" si="738"/>
        <v>118.79502919894823</v>
      </c>
      <c r="S2524" s="57">
        <f t="shared" si="739"/>
        <v>12.162827242211163</v>
      </c>
      <c r="T2524" s="12">
        <f t="shared" si="722"/>
        <v>10.500941427447305</v>
      </c>
    </row>
    <row r="2525" spans="1:20" x14ac:dyDescent="0.3">
      <c r="A2525" s="57">
        <f t="shared" si="723"/>
        <v>76711.698352228486</v>
      </c>
      <c r="B2525" s="12">
        <f t="shared" si="740"/>
        <v>12209.045985731567</v>
      </c>
      <c r="C2525" s="57" t="str">
        <f t="shared" si="724"/>
        <v>1.60804570263173-2.92993114660591i</v>
      </c>
      <c r="D2525" s="57" t="str">
        <f t="shared" si="725"/>
        <v>3.46692830516297-0.98540961764016i</v>
      </c>
      <c r="E2525" s="57" t="str">
        <f t="shared" si="726"/>
        <v>167.114401607081+8.05576644070499i</v>
      </c>
      <c r="F2525" s="57" t="str">
        <f t="shared" si="727"/>
        <v>3.07753499655447-16.3904117205854i</v>
      </c>
      <c r="G2525" s="57" t="str">
        <f t="shared" si="728"/>
        <v>0.999336083717832-0.0257580181174377i</v>
      </c>
      <c r="H2525" s="57" t="str">
        <f t="shared" si="729"/>
        <v>182.125439931885-461.532865012079i</v>
      </c>
      <c r="I2525" s="57" t="str">
        <f t="shared" si="730"/>
        <v>-47.4220462220206-29.8274004405576i</v>
      </c>
      <c r="K2525" s="57" t="str">
        <f t="shared" si="731"/>
        <v>0.0036989959984981-0.00412745467103724i</v>
      </c>
      <c r="L2525" s="57" t="str">
        <f t="shared" si="732"/>
        <v>0.00075-0.0543159225537552i</v>
      </c>
      <c r="M2525" s="57" t="str">
        <f t="shared" si="733"/>
        <v>0.00075-0.00855818107464632i</v>
      </c>
      <c r="N2525" s="57">
        <f t="shared" si="734"/>
        <v>118.75947529272182</v>
      </c>
      <c r="O2525" s="57">
        <f t="shared" si="735"/>
        <v>10.480651289033132</v>
      </c>
      <c r="P2525" s="371">
        <f t="shared" si="736"/>
        <v>10.480651289033132</v>
      </c>
      <c r="Q2525" s="371">
        <f t="shared" si="737"/>
        <v>-61.240524707278176</v>
      </c>
      <c r="R2525" s="12">
        <f t="shared" si="738"/>
        <v>118.75947529272182</v>
      </c>
      <c r="S2525" s="57">
        <f t="shared" si="739"/>
        <v>12.209045985731567</v>
      </c>
      <c r="T2525" s="12">
        <f t="shared" si="722"/>
        <v>10.480651289033132</v>
      </c>
    </row>
    <row r="2526" spans="1:20" x14ac:dyDescent="0.3">
      <c r="A2526" s="57">
        <f t="shared" si="723"/>
        <v>77003.202805966954</v>
      </c>
      <c r="B2526" s="12">
        <f t="shared" si="740"/>
        <v>12255.440360477347</v>
      </c>
      <c r="C2526" s="57" t="str">
        <f t="shared" si="724"/>
        <v>1.60247323502147-2.9240819749296i</v>
      </c>
      <c r="D2526" s="57" t="str">
        <f t="shared" si="725"/>
        <v>3.46689860426906-0.982560859058672i</v>
      </c>
      <c r="E2526" s="57" t="str">
        <f t="shared" si="726"/>
        <v>167.155559211917+8.08384821407735i</v>
      </c>
      <c r="F2526" s="57" t="str">
        <f t="shared" si="727"/>
        <v>3.07751943861444-16.3289652553764i</v>
      </c>
      <c r="G2526" s="57" t="str">
        <f t="shared" si="728"/>
        <v>0.999331031749006-0.0258557678763098i</v>
      </c>
      <c r="H2526" s="57" t="str">
        <f t="shared" si="729"/>
        <v>179.736024861843-460.045389287572i</v>
      </c>
      <c r="I2526" s="57" t="str">
        <f t="shared" si="730"/>
        <v>-47.115395397257-29.4564274393125i</v>
      </c>
      <c r="K2526" s="57" t="str">
        <f t="shared" si="731"/>
        <v>0.00368391849612428-0.00412334815425043i</v>
      </c>
      <c r="L2526" s="57" t="str">
        <f t="shared" si="732"/>
        <v>0.00075-0.0541103034008319i</v>
      </c>
      <c r="M2526" s="57" t="str">
        <f t="shared" si="733"/>
        <v>0.00075-0.00852578309887057i</v>
      </c>
      <c r="N2526" s="57">
        <f t="shared" si="734"/>
        <v>118.72389123927661</v>
      </c>
      <c r="O2526" s="57">
        <f t="shared" si="735"/>
        <v>10.46033539339588</v>
      </c>
      <c r="P2526" s="371">
        <f t="shared" si="736"/>
        <v>10.46033539339588</v>
      </c>
      <c r="Q2526" s="371">
        <f t="shared" si="737"/>
        <v>-61.276108760723389</v>
      </c>
      <c r="R2526" s="12">
        <f t="shared" si="738"/>
        <v>118.72389123927661</v>
      </c>
      <c r="S2526" s="57">
        <f t="shared" si="739"/>
        <v>12.255440360477348</v>
      </c>
      <c r="T2526" s="12">
        <f t="shared" si="722"/>
        <v>10.46033539339588</v>
      </c>
    </row>
    <row r="2527" spans="1:20" x14ac:dyDescent="0.3">
      <c r="A2527" s="57">
        <f t="shared" si="723"/>
        <v>77295.814976629626</v>
      </c>
      <c r="B2527" s="12">
        <f t="shared" si="740"/>
        <v>12302.01103384716</v>
      </c>
      <c r="C2527" s="57" t="str">
        <f t="shared" si="724"/>
        <v>1.59691123943509-2.91823521368732i</v>
      </c>
      <c r="D2527" s="57" t="str">
        <f t="shared" si="725"/>
        <v>3.46686867773419-0.979726219724437i</v>
      </c>
      <c r="E2527" s="57" t="str">
        <f t="shared" si="726"/>
        <v>167.197056806863+8.11196099502836i</v>
      </c>
      <c r="F2527" s="57" t="str">
        <f t="shared" si="727"/>
        <v>3.07750376236849-16.2677536816886i</v>
      </c>
      <c r="G2527" s="57" t="str">
        <f t="shared" si="728"/>
        <v>0.999325941363929-0.0259538875898442i</v>
      </c>
      <c r="H2527" s="57" t="str">
        <f t="shared" si="729"/>
        <v>177.371388692831-458.545661756208i</v>
      </c>
      <c r="I2527" s="57" t="str">
        <f t="shared" si="730"/>
        <v>-46.8088453968277-29.0901984160134i</v>
      </c>
      <c r="K2527" s="57" t="str">
        <f t="shared" si="731"/>
        <v>0.00366887132663231-0.00411919080356811i</v>
      </c>
      <c r="L2527" s="57" t="str">
        <f t="shared" si="732"/>
        <v>0.00075-0.0539054626427894i</v>
      </c>
      <c r="M2527" s="57" t="str">
        <f t="shared" si="733"/>
        <v>0.00075-0.00849350776934708i</v>
      </c>
      <c r="N2527" s="57">
        <f t="shared" si="734"/>
        <v>118.68827845010622</v>
      </c>
      <c r="O2527" s="57">
        <f t="shared" si="735"/>
        <v>10.439993889259934</v>
      </c>
      <c r="P2527" s="371">
        <f t="shared" si="736"/>
        <v>10.439993889259934</v>
      </c>
      <c r="Q2527" s="371">
        <f t="shared" si="737"/>
        <v>-61.311721549893768</v>
      </c>
      <c r="R2527" s="12">
        <f t="shared" si="738"/>
        <v>118.68827845010622</v>
      </c>
      <c r="S2527" s="57">
        <f t="shared" si="739"/>
        <v>12.30201103384716</v>
      </c>
      <c r="T2527" s="12">
        <f t="shared" si="722"/>
        <v>10.439993889259934</v>
      </c>
    </row>
    <row r="2528" spans="1:20" x14ac:dyDescent="0.3">
      <c r="A2528" s="57">
        <f t="shared" si="723"/>
        <v>77589.539073540829</v>
      </c>
      <c r="B2528" s="12">
        <f t="shared" si="740"/>
        <v>12348.75867577578</v>
      </c>
      <c r="C2528" s="57" t="str">
        <f t="shared" si="724"/>
        <v>1.59135982734888-2.9123909044014i</v>
      </c>
      <c r="D2528" s="57" t="str">
        <f t="shared" si="725"/>
        <v>3.46683852384808-0.976905658686437i</v>
      </c>
      <c r="E2528" s="57" t="str">
        <f t="shared" si="726"/>
        <v>167.238896874323+8.14010382100737i</v>
      </c>
      <c r="F2528" s="57" t="str">
        <f t="shared" si="727"/>
        <v>3.07748796691825-16.206776118903i</v>
      </c>
      <c r="G2528" s="57" t="str">
        <f t="shared" si="728"/>
        <v>0.999320812270873-0.026052378646793i</v>
      </c>
      <c r="H2528" s="57" t="str">
        <f t="shared" si="729"/>
        <v>175.031504920751-457.034134119235i</v>
      </c>
      <c r="I2528" s="57" t="str">
        <f t="shared" si="730"/>
        <v>-46.5024516930309-28.7286767460155i</v>
      </c>
      <c r="K2528" s="57" t="str">
        <f t="shared" si="731"/>
        <v>0.00365385483007347-0.00411498289369314i</v>
      </c>
      <c r="L2528" s="57" t="str">
        <f t="shared" si="732"/>
        <v>0.00075-0.0537013973329242i</v>
      </c>
      <c r="M2528" s="57" t="str">
        <f t="shared" si="733"/>
        <v>0.00075-0.00846135462178431i</v>
      </c>
      <c r="N2528" s="57">
        <f t="shared" si="734"/>
        <v>118.65263832533539</v>
      </c>
      <c r="O2528" s="57">
        <f t="shared" si="735"/>
        <v>10.419626927773397</v>
      </c>
      <c r="P2528" s="371">
        <f t="shared" si="736"/>
        <v>10.419626927773397</v>
      </c>
      <c r="Q2528" s="371">
        <f t="shared" si="737"/>
        <v>-61.347361674664612</v>
      </c>
      <c r="R2528" s="12">
        <f t="shared" si="738"/>
        <v>118.65263832533539</v>
      </c>
      <c r="S2528" s="57">
        <f t="shared" si="739"/>
        <v>12.34875867577578</v>
      </c>
      <c r="T2528" s="12">
        <f t="shared" si="722"/>
        <v>10.419626927773397</v>
      </c>
    </row>
    <row r="2529" spans="1:20" x14ac:dyDescent="0.3">
      <c r="A2529" s="57">
        <f t="shared" si="723"/>
        <v>77884.379322020279</v>
      </c>
      <c r="B2529" s="12">
        <f t="shared" si="740"/>
        <v>12395.683958743728</v>
      </c>
      <c r="C2529" s="57" t="str">
        <f t="shared" si="724"/>
        <v>1.5858191089944-2.90654908978662i</v>
      </c>
      <c r="D2529" s="57" t="str">
        <f t="shared" si="725"/>
        <v>3.46680814088756-0.974099135194199i</v>
      </c>
      <c r="E2529" s="57" t="str">
        <f t="shared" si="726"/>
        <v>167.281081912155+8.16827571421497i</v>
      </c>
      <c r="F2529" s="57" t="str">
        <f t="shared" si="727"/>
        <v>3.07747205135851-16.146031689766i</v>
      </c>
      <c r="G2529" s="57" t="str">
        <f t="shared" si="728"/>
        <v>0.999315644175898-0.0261512424409907i</v>
      </c>
      <c r="H2529" s="57" t="str">
        <f t="shared" si="729"/>
        <v>172.716338787841-455.511252555966i</v>
      </c>
      <c r="I2529" s="57" t="str">
        <f t="shared" si="730"/>
        <v>-46.1962685132966-28.3718251264254i</v>
      </c>
      <c r="K2529" s="57" t="str">
        <f t="shared" si="731"/>
        <v>0.0036388693433517-0.00411072470196781i</v>
      </c>
      <c r="L2529" s="57" t="str">
        <f t="shared" si="732"/>
        <v>0.00075-0.0534981045356885i</v>
      </c>
      <c r="M2529" s="57" t="str">
        <f t="shared" si="733"/>
        <v>0.00075-0.00842932319364844i</v>
      </c>
      <c r="N2529" s="57">
        <f t="shared" si="734"/>
        <v>118.61697225358026</v>
      </c>
      <c r="O2529" s="57">
        <f t="shared" si="735"/>
        <v>10.39923466249463</v>
      </c>
      <c r="P2529" s="371">
        <f t="shared" si="736"/>
        <v>10.39923466249463</v>
      </c>
      <c r="Q2529" s="371">
        <f t="shared" si="737"/>
        <v>-61.383027746419742</v>
      </c>
      <c r="R2529" s="12">
        <f t="shared" si="738"/>
        <v>118.61697225358026</v>
      </c>
      <c r="S2529" s="57">
        <f t="shared" si="739"/>
        <v>12.395683958743728</v>
      </c>
      <c r="T2529" s="12">
        <f t="shared" si="722"/>
        <v>10.39923466249463</v>
      </c>
    </row>
    <row r="2530" spans="1:20" x14ac:dyDescent="0.3">
      <c r="A2530" s="57">
        <f t="shared" si="723"/>
        <v>78180.339963443956</v>
      </c>
      <c r="B2530" s="12">
        <f t="shared" si="740"/>
        <v>12442.787557786954</v>
      </c>
      <c r="C2530" s="57" t="str">
        <f t="shared" si="724"/>
        <v>1.58028919334982-2.90070981373352i</v>
      </c>
      <c r="D2530" s="57" t="str">
        <f t="shared" si="725"/>
        <v>3.46677752711645-0.971306608697179i</v>
      </c>
      <c r="E2530" s="57" t="str">
        <f t="shared" si="726"/>
        <v>167.323614433765+8.19647568142852i</v>
      </c>
      <c r="F2530" s="57" t="str">
        <f t="shared" si="727"/>
        <v>3.07745601477719-16.0855195203771i</v>
      </c>
      <c r="G2530" s="57" t="str">
        <f t="shared" si="728"/>
        <v>0.999310436782842-0.0262504803713713i</v>
      </c>
      <c r="H2530" s="57" t="str">
        <f t="shared" si="729"/>
        <v>170.425847528025-453.977457605752i</v>
      </c>
      <c r="I2530" s="57" t="str">
        <f t="shared" si="730"/>
        <v>-45.890348841149-28.0196056150996i</v>
      </c>
      <c r="K2530" s="57" t="str">
        <f t="shared" si="731"/>
        <v>0.00362391520019903-0.00410641650833132i</v>
      </c>
      <c r="L2530" s="57" t="str">
        <f t="shared" si="732"/>
        <v>0.00075-0.0532955813266475i</v>
      </c>
      <c r="M2530" s="57" t="str">
        <f t="shared" si="733"/>
        <v>0.00075-0.00839741302415661i</v>
      </c>
      <c r="N2530" s="57">
        <f t="shared" si="734"/>
        <v>118.58128161180889</v>
      </c>
      <c r="O2530" s="57">
        <f t="shared" si="735"/>
        <v>10.378817249378884</v>
      </c>
      <c r="P2530" s="371">
        <f t="shared" si="736"/>
        <v>10.378817249378884</v>
      </c>
      <c r="Q2530" s="371">
        <f t="shared" si="737"/>
        <v>-61.418718388191103</v>
      </c>
      <c r="R2530" s="12">
        <f t="shared" si="738"/>
        <v>118.58128161180889</v>
      </c>
      <c r="S2530" s="57">
        <f t="shared" si="739"/>
        <v>12.442787557786955</v>
      </c>
      <c r="T2530" s="12">
        <f t="shared" si="722"/>
        <v>10.378817249378884</v>
      </c>
    </row>
    <row r="2531" spans="1:20" x14ac:dyDescent="0.3">
      <c r="A2531" s="57">
        <f t="shared" si="723"/>
        <v>78477.425255305046</v>
      </c>
      <c r="B2531" s="12">
        <f t="shared" si="740"/>
        <v>12490.070150506544</v>
      </c>
      <c r="C2531" s="57" t="str">
        <f t="shared" si="724"/>
        <v>1.57477018813161-2.89487312129175i</v>
      </c>
      <c r="D2531" s="57" t="str">
        <f t="shared" si="725"/>
        <v>3.46674668078548-0.968528038844162i</v>
      </c>
      <c r="E2531" s="57" t="str">
        <f t="shared" si="726"/>
        <v>167.366496968185+8.2247027138218i</v>
      </c>
      <c r="F2531" s="57" t="str">
        <f t="shared" si="727"/>
        <v>3.07743985625532-16.0252387401759i</v>
      </c>
      <c r="G2531" s="57" t="str">
        <f t="shared" si="728"/>
        <v>0.999305189793295-0.0263500938419852i</v>
      </c>
      <c r="H2531" s="57" t="str">
        <f t="shared" si="729"/>
        <v>168.159980611495-452.433184058863i</v>
      </c>
      <c r="I2531" s="57" t="str">
        <f t="shared" si="730"/>
        <v>-45.5847444182521-27.6719796689647i</v>
      </c>
      <c r="K2531" s="57" t="str">
        <f t="shared" si="731"/>
        <v>0.00360899273115208-0.00410205859527746i</v>
      </c>
      <c r="L2531" s="57" t="str">
        <f t="shared" si="732"/>
        <v>0.00075-0.0530938247924361i</v>
      </c>
      <c r="M2531" s="57" t="str">
        <f t="shared" si="733"/>
        <v>0.00075-0.00836562365427037i</v>
      </c>
      <c r="N2531" s="57">
        <f t="shared" si="734"/>
        <v>118.54556776520354</v>
      </c>
      <c r="O2531" s="57">
        <f t="shared" si="735"/>
        <v>10.358374846765217</v>
      </c>
      <c r="P2531" s="371">
        <f t="shared" si="736"/>
        <v>10.358374846765217</v>
      </c>
      <c r="Q2531" s="371">
        <f t="shared" si="737"/>
        <v>-61.454432234796457</v>
      </c>
      <c r="R2531" s="12">
        <f t="shared" si="738"/>
        <v>118.54556776520354</v>
      </c>
      <c r="S2531" s="57">
        <f t="shared" si="739"/>
        <v>12.490070150506545</v>
      </c>
      <c r="T2531" s="12">
        <f t="shared" si="722"/>
        <v>10.358374846765217</v>
      </c>
    </row>
    <row r="2532" spans="1:20" x14ac:dyDescent="0.3">
      <c r="A2532" s="57">
        <f t="shared" si="723"/>
        <v>78775.639471275208</v>
      </c>
      <c r="B2532" s="12">
        <f t="shared" si="740"/>
        <v>12537.53241707847</v>
      </c>
      <c r="C2532" s="57" t="str">
        <f t="shared" si="724"/>
        <v>1.56926219978622-2.88903905865304i</v>
      </c>
      <c r="D2532" s="57" t="str">
        <f t="shared" si="725"/>
        <v>3.46671560013216-0.965763385482648i</v>
      </c>
      <c r="E2532" s="57" t="str">
        <f t="shared" si="726"/>
        <v>167.409732060161+8.25295578678401i</v>
      </c>
      <c r="F2532" s="57" t="str">
        <f t="shared" si="727"/>
        <v>3.077423574867-15.9651884819298i</v>
      </c>
      <c r="G2532" s="57" t="str">
        <f t="shared" si="728"/>
        <v>0.999299902906592-0.0264500842620168i</v>
      </c>
      <c r="H2532" s="57" t="str">
        <f t="shared" si="729"/>
        <v>165.918679988223-450.878860856108i</v>
      </c>
      <c r="I2532" s="57" t="str">
        <f t="shared" si="730"/>
        <v>-45.2795057475032-27.3289081816331i</v>
      </c>
      <c r="K2532" s="57" t="str">
        <f t="shared" si="731"/>
        <v>0.00359410226352872-0.00409765124781154i</v>
      </c>
      <c r="L2532" s="57" t="str">
        <f t="shared" si="732"/>
        <v>0.00075-0.0528928320307195i</v>
      </c>
      <c r="M2532" s="57" t="str">
        <f t="shared" si="733"/>
        <v>0.00075-0.008333954626689i</v>
      </c>
      <c r="N2532" s="57">
        <f t="shared" si="734"/>
        <v>118.5098320670225</v>
      </c>
      <c r="O2532" s="57">
        <f t="shared" si="735"/>
        <v>10.337907615362214</v>
      </c>
      <c r="P2532" s="371">
        <f t="shared" si="736"/>
        <v>10.337907615362214</v>
      </c>
      <c r="Q2532" s="371">
        <f t="shared" si="737"/>
        <v>-61.490167932977499</v>
      </c>
      <c r="R2532" s="12">
        <f t="shared" si="738"/>
        <v>118.5098320670225</v>
      </c>
      <c r="S2532" s="57">
        <f t="shared" si="739"/>
        <v>12.53753241707847</v>
      </c>
      <c r="T2532" s="12">
        <f t="shared" si="722"/>
        <v>10.337907615362214</v>
      </c>
    </row>
    <row r="2533" spans="1:20" x14ac:dyDescent="0.3">
      <c r="A2533" s="57">
        <f t="shared" si="723"/>
        <v>79074.986901266049</v>
      </c>
      <c r="B2533" s="12">
        <f t="shared" si="740"/>
        <v>12585.175040263368</v>
      </c>
      <c r="C2533" s="57" t="str">
        <f t="shared" si="724"/>
        <v>1.56376533348227-2.88320767313449i</v>
      </c>
      <c r="D2533" s="57" t="str">
        <f t="shared" si="725"/>
        <v>3.46668428338076-0.963012608658264i</v>
      </c>
      <c r="E2533" s="57" t="str">
        <f t="shared" si="726"/>
        <v>167.453322270234+8.28123385973502i</v>
      </c>
      <c r="F2533" s="57" t="str">
        <f t="shared" si="727"/>
        <v>3.07740716967926-15.9053678817218i</v>
      </c>
      <c r="G2533" s="57" t="str">
        <f t="shared" si="728"/>
        <v>0.999294575819789-0.0265504530458012i</v>
      </c>
      <c r="H2533" s="57" t="str">
        <f t="shared" si="729"/>
        <v>163.701880330128-449.31491099689i</v>
      </c>
      <c r="I2533" s="57" t="str">
        <f t="shared" si="730"/>
        <v>-44.9746820971179-26.9903515202915i</v>
      </c>
      <c r="K2533" s="57" t="str">
        <f t="shared" si="731"/>
        <v>0.00357924412140591-0.0040931947534076i</v>
      </c>
      <c r="L2533" s="57" t="str">
        <f t="shared" si="732"/>
        <v>0.00075-0.0526926001501487i</v>
      </c>
      <c r="M2533" s="57" t="str">
        <f t="shared" si="733"/>
        <v>0.00075-0.00830240548584281i</v>
      </c>
      <c r="N2533" s="57">
        <f t="shared" si="734"/>
        <v>118.47407585846418</v>
      </c>
      <c r="O2533" s="57">
        <f t="shared" si="735"/>
        <v>10.317415718234809</v>
      </c>
      <c r="P2533" s="371">
        <f t="shared" si="736"/>
        <v>10.317415718234809</v>
      </c>
      <c r="Q2533" s="371">
        <f t="shared" si="737"/>
        <v>-61.525924141535832</v>
      </c>
      <c r="R2533" s="12">
        <f t="shared" si="738"/>
        <v>118.47407585846418</v>
      </c>
      <c r="S2533" s="57">
        <f t="shared" si="739"/>
        <v>12.585175040263367</v>
      </c>
      <c r="T2533" s="12">
        <f t="shared" si="722"/>
        <v>10.317415718234809</v>
      </c>
    </row>
    <row r="2534" spans="1:20" x14ac:dyDescent="0.3">
      <c r="A2534" s="57">
        <f t="shared" si="723"/>
        <v>79375.47185149086</v>
      </c>
      <c r="B2534" s="12">
        <f t="shared" si="740"/>
        <v>12632.998705416368</v>
      </c>
      <c r="C2534" s="57" t="str">
        <f t="shared" si="724"/>
        <v>1.55827969310276-2.87737901316142i</v>
      </c>
      <c r="D2534" s="57" t="str">
        <f t="shared" si="725"/>
        <v>3.46665272874211-0.960275668614154i</v>
      </c>
      <c r="E2534" s="57" t="str">
        <f t="shared" si="726"/>
        <v>167.497270174824+8.30953587594091i</v>
      </c>
      <c r="F2534" s="57" t="str">
        <f t="shared" si="727"/>
        <v>3.07739063975211-15.8457760789373i</v>
      </c>
      <c r="G2534" s="57" t="str">
        <f t="shared" si="728"/>
        <v>0.999289208227648-0.0266512016128419i</v>
      </c>
      <c r="H2534" s="57" t="str">
        <f t="shared" si="729"/>
        <v>161.509509271679-447.741751455604i</v>
      </c>
      <c r="I2534" s="57" t="str">
        <f t="shared" si="730"/>
        <v>-44.6703215056735-26.6562695618495i</v>
      </c>
      <c r="K2534" s="57" t="str">
        <f t="shared" si="731"/>
        <v>0.00356441862559782-0.00408868940196508i</v>
      </c>
      <c r="L2534" s="57" t="str">
        <f t="shared" si="732"/>
        <v>0.00075-0.0524931262703216i</v>
      </c>
      <c r="M2534" s="57" t="str">
        <f t="shared" si="733"/>
        <v>0.00075-0.0082709757778868i</v>
      </c>
      <c r="N2534" s="57">
        <f t="shared" si="734"/>
        <v>118.43830046853168</v>
      </c>
      <c r="O2534" s="57">
        <f t="shared" si="735"/>
        <v>10.29689932078983</v>
      </c>
      <c r="P2534" s="371">
        <f t="shared" si="736"/>
        <v>10.29689932078983</v>
      </c>
      <c r="Q2534" s="371">
        <f t="shared" si="737"/>
        <v>-61.561699531468321</v>
      </c>
      <c r="R2534" s="12">
        <f t="shared" si="738"/>
        <v>118.43830046853168</v>
      </c>
      <c r="S2534" s="57">
        <f t="shared" si="739"/>
        <v>12.632998705416368</v>
      </c>
      <c r="T2534" s="12">
        <f t="shared" si="722"/>
        <v>10.29689932078983</v>
      </c>
    </row>
    <row r="2535" spans="1:20" x14ac:dyDescent="0.3">
      <c r="A2535" s="57">
        <f t="shared" si="723"/>
        <v>79677.09864452653</v>
      </c>
      <c r="B2535" s="12">
        <f t="shared" si="740"/>
        <v>12681.004100496952</v>
      </c>
      <c r="C2535" s="57" t="str">
        <f t="shared" si="724"/>
        <v>1.55280538123768-2.87155312825062i</v>
      </c>
      <c r="D2535" s="57" t="str">
        <f t="shared" si="725"/>
        <v>3.46662093441356-0.957552525790396i</v>
      </c>
      <c r="E2535" s="57" t="str">
        <f t="shared" si="726"/>
        <v>167.54157836632+8.3378607623233i</v>
      </c>
      <c r="F2535" s="57" t="str">
        <f t="shared" si="727"/>
        <v>3.07737398413844-15.7864122162526i</v>
      </c>
      <c r="G2535" s="57" t="str">
        <f t="shared" si="728"/>
        <v>0.999283799822622-0.0267523313878277i</v>
      </c>
      <c r="H2535" s="57" t="str">
        <f t="shared" si="729"/>
        <v>159.341487648677-446.159793106069i</v>
      </c>
      <c r="I2535" s="57" t="str">
        <f t="shared" si="730"/>
        <v>-44.3664707880653-26.32662172833i</v>
      </c>
      <c r="K2535" s="57" t="str">
        <f t="shared" si="731"/>
        <v>0.00354962609363486-0.00408413548576554i</v>
      </c>
      <c r="L2535" s="57" t="str">
        <f t="shared" si="732"/>
        <v>0.00075-0.0522944075217389i</v>
      </c>
      <c r="M2535" s="57" t="str">
        <f t="shared" si="733"/>
        <v>0.00075-0.00823966505069415i</v>
      </c>
      <c r="N2535" s="57">
        <f t="shared" si="734"/>
        <v>118.40250721389737</v>
      </c>
      <c r="O2535" s="57">
        <f t="shared" si="735"/>
        <v>10.276358590762653</v>
      </c>
      <c r="P2535" s="371">
        <f t="shared" si="736"/>
        <v>10.276358590762653</v>
      </c>
      <c r="Q2535" s="371">
        <f t="shared" si="737"/>
        <v>-61.597492786102642</v>
      </c>
      <c r="R2535" s="12">
        <f t="shared" si="738"/>
        <v>118.40250721389737</v>
      </c>
      <c r="S2535" s="57">
        <f t="shared" si="739"/>
        <v>12.681004100496951</v>
      </c>
      <c r="T2535" s="12">
        <f t="shared" si="722"/>
        <v>10.276358590762653</v>
      </c>
    </row>
    <row r="2536" spans="1:20" x14ac:dyDescent="0.3">
      <c r="A2536" s="57">
        <f t="shared" si="723"/>
        <v>79979.871619375728</v>
      </c>
      <c r="B2536" s="12">
        <f t="shared" si="740"/>
        <v>12729.19191607884</v>
      </c>
      <c r="C2536" s="57" t="str">
        <f t="shared" si="724"/>
        <v>1.54734249917677-2.86573006899312i</v>
      </c>
      <c r="D2536" s="57" t="str">
        <f t="shared" si="725"/>
        <v>3.46658889857888-0.954843140823395i</v>
      </c>
      <c r="E2536" s="57" t="str">
        <f t="shared" si="726"/>
        <v>167.58624945316+8.36620742927124i</v>
      </c>
      <c r="F2536" s="57" t="str">
        <f t="shared" si="727"/>
        <v>3.07735720188394-15.7272754396218i</v>
      </c>
      <c r="G2536" s="57" t="str">
        <f t="shared" si="728"/>
        <v>0.999278350294833-0.0268538438006504i</v>
      </c>
      <c r="H2536" s="57" t="str">
        <f t="shared" si="729"/>
        <v>157.197729734995-444.56944065382i</v>
      </c>
      <c r="I2536" s="57" t="str">
        <f t="shared" si="730"/>
        <v>-44.063175542329-26.0013670214847i</v>
      </c>
      <c r="K2536" s="57" t="str">
        <f t="shared" si="731"/>
        <v>0.00353486683974323-0.00407953329942906i</v>
      </c>
      <c r="L2536" s="57" t="str">
        <f t="shared" si="732"/>
        <v>0.00075-0.052096441045765i</v>
      </c>
      <c r="M2536" s="57" t="str">
        <f t="shared" si="733"/>
        <v>0.00075-0.00820847285384955i</v>
      </c>
      <c r="N2536" s="57">
        <f t="shared" si="734"/>
        <v>118.36669739877024</v>
      </c>
      <c r="O2536" s="57">
        <f t="shared" si="735"/>
        <v>10.255793698202638</v>
      </c>
      <c r="P2536" s="371">
        <f t="shared" si="736"/>
        <v>10.255793698202638</v>
      </c>
      <c r="Q2536" s="371">
        <f t="shared" si="737"/>
        <v>-61.633302601229751</v>
      </c>
      <c r="R2536" s="12">
        <f t="shared" si="738"/>
        <v>118.36669739877024</v>
      </c>
      <c r="S2536" s="57">
        <f t="shared" si="739"/>
        <v>12.72919191607884</v>
      </c>
      <c r="T2536" s="12">
        <f t="shared" si="722"/>
        <v>10.255793698202638</v>
      </c>
    </row>
    <row r="2537" spans="1:20" x14ac:dyDescent="0.3">
      <c r="A2537" s="57">
        <f t="shared" si="723"/>
        <v>80283.795131529361</v>
      </c>
      <c r="B2537" s="12">
        <f t="shared" si="740"/>
        <v>12777.56284535994</v>
      </c>
      <c r="C2537" s="57" t="str">
        <f t="shared" si="724"/>
        <v>1.54189114690233-2.85990988703704i</v>
      </c>
      <c r="D2537" s="57" t="str">
        <f t="shared" si="725"/>
        <v>3.46655661940814-0.952147474545299i</v>
      </c>
      <c r="E2537" s="57" t="str">
        <f t="shared" si="726"/>
        <v>167.631286059913+8.39457477044655i</v>
      </c>
      <c r="F2537" s="57" t="str">
        <f t="shared" si="727"/>
        <v>3.07734029202711-15.6683648982651i</v>
      </c>
      <c r="G2537" s="57" t="str">
        <f t="shared" si="728"/>
        <v>0.99927285933206-0.0269557402864219i</v>
      </c>
      <c r="H2537" s="57" t="str">
        <f t="shared" si="729"/>
        <v>155.078143477062-442.971092576013i</v>
      </c>
      <c r="I2537" s="57" t="str">
        <f t="shared" si="730"/>
        <v>-43.7604801572934-25.6804640566262i</v>
      </c>
      <c r="K2537" s="57" t="str">
        <f t="shared" si="731"/>
        <v>0.00352014117482494-0.00407488313987049i</v>
      </c>
      <c r="L2537" s="57" t="str">
        <f t="shared" si="732"/>
        <v>0.00075-0.0518992239945858i</v>
      </c>
      <c r="M2537" s="57" t="str">
        <f t="shared" si="733"/>
        <v>0.00075-0.00817739873864266i</v>
      </c>
      <c r="N2537" s="57">
        <f t="shared" si="734"/>
        <v>118.3308723147608</v>
      </c>
      <c r="O2537" s="57">
        <f t="shared" si="735"/>
        <v>10.235204815458481</v>
      </c>
      <c r="P2537" s="371">
        <f t="shared" si="736"/>
        <v>10.235204815458481</v>
      </c>
      <c r="Q2537" s="371">
        <f t="shared" si="737"/>
        <v>-61.669127685239204</v>
      </c>
      <c r="R2537" s="12">
        <f t="shared" si="738"/>
        <v>118.3308723147608</v>
      </c>
      <c r="S2537" s="57">
        <f t="shared" si="739"/>
        <v>12.77756284535994</v>
      </c>
      <c r="T2537" s="12">
        <f t="shared" si="722"/>
        <v>10.235204815458481</v>
      </c>
    </row>
    <row r="2538" spans="1:20" x14ac:dyDescent="0.3">
      <c r="A2538" s="57">
        <f t="shared" si="723"/>
        <v>80588.873553029174</v>
      </c>
      <c r="B2538" s="12">
        <f t="shared" si="740"/>
        <v>12826.117584172309</v>
      </c>
      <c r="C2538" s="57" t="str">
        <f t="shared" si="724"/>
        <v>1.53645142308283-2.85409263507076i</v>
      </c>
      <c r="D2538" s="57" t="str">
        <f t="shared" si="725"/>
        <v>3.4665240950576-0.949465487983418i</v>
      </c>
      <c r="E2538" s="57" t="str">
        <f t="shared" si="726"/>
        <v>167.676690827375+8.42296166258789i</v>
      </c>
      <c r="F2538" s="57" t="str">
        <f t="shared" si="727"/>
        <v>3.07732325359915-15.6096797446561i</v>
      </c>
      <c r="G2538" s="57" t="str">
        <f t="shared" si="728"/>
        <v>0.999267326619716-0.0270580222854916i</v>
      </c>
      <c r="H2538" s="57" t="str">
        <f t="shared" si="729"/>
        <v>152.982630725961-441.365141068761i</v>
      </c>
      <c r="I2538" s="57" t="str">
        <f t="shared" si="730"/>
        <v>-43.4584278210177-25.3638710956702i</v>
      </c>
      <c r="K2538" s="57" t="str">
        <f t="shared" si="731"/>
        <v>0.00350544940643926-0.00407018530625569i</v>
      </c>
      <c r="L2538" s="57" t="str">
        <f t="shared" si="732"/>
        <v>0.00075-0.0517027535311672i</v>
      </c>
      <c r="M2538" s="57" t="str">
        <f t="shared" si="733"/>
        <v>0.00075-0.00814644225806206i</v>
      </c>
      <c r="N2538" s="57">
        <f t="shared" si="734"/>
        <v>118.29503324075188</v>
      </c>
      <c r="O2538" s="57">
        <f t="shared" si="735"/>
        <v>10.214592117165015</v>
      </c>
      <c r="P2538" s="371">
        <f t="shared" si="736"/>
        <v>10.214592117165015</v>
      </c>
      <c r="Q2538" s="371">
        <f t="shared" si="737"/>
        <v>-61.70496675924813</v>
      </c>
      <c r="R2538" s="12">
        <f t="shared" si="738"/>
        <v>118.29503324075188</v>
      </c>
      <c r="S2538" s="57">
        <f t="shared" si="739"/>
        <v>12.826117584172309</v>
      </c>
      <c r="T2538" s="12">
        <f t="shared" si="722"/>
        <v>10.214592117165015</v>
      </c>
    </row>
    <row r="2539" spans="1:20" x14ac:dyDescent="0.3">
      <c r="A2539" s="57">
        <f t="shared" si="723"/>
        <v>80895.111272530703</v>
      </c>
      <c r="B2539" s="12">
        <f t="shared" si="740"/>
        <v>12874.856830992165</v>
      </c>
      <c r="C2539" s="57" t="str">
        <f t="shared" si="724"/>
        <v>1.53102342506598-2.84827836680539i</v>
      </c>
      <c r="D2539" s="57" t="str">
        <f t="shared" si="725"/>
        <v>3.46649132366963-0.946797142359623i</v>
      </c>
      <c r="E2539" s="57" t="str">
        <f t="shared" si="726"/>
        <v>167.722466412643+8.45136696531244i</v>
      </c>
      <c r="F2539" s="57" t="str">
        <f t="shared" si="727"/>
        <v>3.07730608562394-15.5512191345099i</v>
      </c>
      <c r="G2539" s="57" t="str">
        <f t="shared" si="728"/>
        <v>0.999261751840833-0.0271606912434642i</v>
      </c>
      <c r="H2539" s="57" t="str">
        <f t="shared" si="729"/>
        <v>150.911087466803-439.75197200159i</v>
      </c>
      <c r="I2539" s="57" t="str">
        <f t="shared" si="730"/>
        <v>-43.1570605299725-25.0515460793641i</v>
      </c>
      <c r="K2539" s="57" t="str">
        <f t="shared" si="731"/>
        <v>0.00349079183878364-0.00406544009995734i</v>
      </c>
      <c r="L2539" s="57" t="str">
        <f t="shared" si="732"/>
        <v>0.00075-0.0515070268292161i</v>
      </c>
      <c r="M2539" s="57" t="str">
        <f t="shared" si="733"/>
        <v>0.00075-0.00811560296678825i</v>
      </c>
      <c r="N2539" s="57">
        <f t="shared" si="734"/>
        <v>118.25918144276463</v>
      </c>
      <c r="O2539" s="57">
        <f t="shared" si="735"/>
        <v>10.193955780227355</v>
      </c>
      <c r="P2539" s="371">
        <f t="shared" si="736"/>
        <v>10.193955780227355</v>
      </c>
      <c r="Q2539" s="371">
        <f t="shared" si="737"/>
        <v>-61.740818557235364</v>
      </c>
      <c r="R2539" s="12">
        <f t="shared" si="738"/>
        <v>118.25918144276463</v>
      </c>
      <c r="S2539" s="57">
        <f t="shared" si="739"/>
        <v>12.874856830992165</v>
      </c>
      <c r="T2539" s="12">
        <f t="shared" si="722"/>
        <v>10.193955780227355</v>
      </c>
    </row>
    <row r="2540" spans="1:20" x14ac:dyDescent="0.3">
      <c r="A2540" s="57">
        <f t="shared" si="723"/>
        <v>81202.512695366328</v>
      </c>
      <c r="B2540" s="12">
        <f t="shared" si="740"/>
        <v>12923.781286949936</v>
      </c>
      <c r="C2540" s="57" t="str">
        <f t="shared" si="724"/>
        <v>1.52560724887282-2.84246713695785i</v>
      </c>
      <c r="D2540" s="57" t="str">
        <f t="shared" si="725"/>
        <v>3.46645830337261-0.944142399089775i</v>
      </c>
      <c r="E2540" s="57" t="str">
        <f t="shared" si="726"/>
        <v>167.768615489207+8.47978952091875i</v>
      </c>
      <c r="F2540" s="57" t="str">
        <f t="shared" si="727"/>
        <v>3.07728878711797-15.4929822267706i</v>
      </c>
      <c r="G2540" s="57" t="str">
        <f t="shared" si="728"/>
        <v>0.999256134676044-0.0272637486112166i</v>
      </c>
      <c r="H2540" s="57" t="str">
        <f t="shared" si="729"/>
        <v>148.863404045427-438.131964878907i</v>
      </c>
      <c r="I2540" s="57" t="str">
        <f t="shared" si="730"/>
        <v>-42.8564190989283-24.7434466587181i</v>
      </c>
      <c r="K2540" s="57" t="str">
        <f t="shared" si="731"/>
        <v>0.00347616877267658-0.00406064782451105i</v>
      </c>
      <c r="L2540" s="57" t="str">
        <f t="shared" si="732"/>
        <v>0.00075-0.0513120410731383i</v>
      </c>
      <c r="M2540" s="57" t="str">
        <f t="shared" si="733"/>
        <v>0.00075-0.00808488042118775i</v>
      </c>
      <c r="N2540" s="57">
        <f t="shared" si="734"/>
        <v>118.2233181738318</v>
      </c>
      <c r="O2540" s="57">
        <f t="shared" si="735"/>
        <v>10.173295983807403</v>
      </c>
      <c r="P2540" s="371">
        <f t="shared" si="736"/>
        <v>10.173295983807403</v>
      </c>
      <c r="Q2540" s="371">
        <f t="shared" si="737"/>
        <v>-61.7766818261682</v>
      </c>
      <c r="R2540" s="12">
        <f t="shared" si="738"/>
        <v>118.2233181738318</v>
      </c>
      <c r="S2540" s="57">
        <f t="shared" si="739"/>
        <v>12.923781286949936</v>
      </c>
      <c r="T2540" s="12">
        <f t="shared" ref="T2540:T2603" si="741">P2540</f>
        <v>10.173295983807403</v>
      </c>
    </row>
    <row r="2541" spans="1:20" x14ac:dyDescent="0.3">
      <c r="A2541" s="57">
        <f t="shared" ref="A2541:A2604" si="742">2*PI()*B2541</f>
        <v>81511.082243608704</v>
      </c>
      <c r="B2541" s="12">
        <f t="shared" si="740"/>
        <v>12972.891655840345</v>
      </c>
      <c r="C2541" s="57" t="str">
        <f t="shared" ref="C2541:C2604" si="743">IMPRODUCT(D2541,E2541,$C$40,,K2541,$C$41)</f>
        <v>1.52020298919129-2.83665900123349i</v>
      </c>
      <c r="D2541" s="57" t="str">
        <f t="shared" ref="D2541:D2604" si="744">IMDIV(IMPRODUCT($C$37,$C$38,COMPLEX(1,A2541/$C$38)),IMSUM(-1*A2541*A2541/$C$39,COMPLEX(0,1*A2541)))</f>
        <v>3.46642503228079-0.941501219783142i</v>
      </c>
      <c r="E2541" s="57" t="str">
        <f t="shared" ref="E2541:E2604" si="745">IMDIV(IMPRODUCT(IMSUM(F2541,G2541),$C$29,H2541),IMSUM(1,I2541))</f>
        <v>167.815140747034+8.5082281541784i</v>
      </c>
      <c r="F2541" s="57" t="str">
        <f t="shared" ref="F2541:F2604" si="746">IMDIV(IMPRODUCT($C$14,$C$15,COMPLEX(1,A2541/$C$15)),IMSUM(-1*A2541*A2541/$C$16,COMPLEX(0,A2541)))</f>
        <v>3.07727135709026-15.4349681835998i</v>
      </c>
      <c r="G2541" s="57" t="str">
        <f t="shared" ref="G2541:G2604" si="747">IMDIV(1,COMPLEX(1,A2541*$C$9*$C$10))</f>
        <v>0.999250474803566-0.027367195844916i</v>
      </c>
      <c r="H2541" s="57" t="str">
        <f t="shared" ref="H2541:H2604" si="748">IMDIV($C$3,IMSUM(K2541,COMPLEX(0,$C$28*A2541)))</f>
        <v>146.839465392032-436.505492808112i</v>
      </c>
      <c r="I2541" s="57" t="str">
        <f t="shared" ref="I2541:I2604" si="749">IMPRODUCT(F2541,$C$29,H2541,$C$31)</f>
        <v>-42.5565431715059-24.4395302256095i</v>
      </c>
      <c r="K2541" s="57" t="str">
        <f t="shared" ref="K2541:K2604" si="750">IF($C$26&lt;=0,IMDIV(1,IMSUM(IMDIV(1,L2541),1/$C$18)),IMDIV(1,IMSUM(IMDIV(1,L2541),1/$C$18,IMDIV(1,M2541))))</f>
        <v>0.00346158050554001-0.00405580878557089i</v>
      </c>
      <c r="L2541" s="57" t="str">
        <f t="shared" ref="L2541:L2604" si="751">IMSUM($C$21/$C$22,IMDIV(1,COMPLEX(0,$C$20*$C$22*A2541)))</f>
        <v>0.00075-0.0511177934579978i</v>
      </c>
      <c r="M2541" s="57" t="str">
        <f t="shared" ref="M2541:M2604" si="752">IMSUM($C$25/$C$26,IMDIV(1,COMPLEX(0,$C$24*$C$26*A2541)))</f>
        <v>0.00075-0.00805427417930637i</v>
      </c>
      <c r="N2541" s="57">
        <f t="shared" ref="N2541:N2604" si="753">ABS(R2541)</f>
        <v>118.18744467386384</v>
      </c>
      <c r="O2541" s="57">
        <f t="shared" ref="O2541:O2604" si="754">ABS(P2541)</f>
        <v>10.152612909308314</v>
      </c>
      <c r="P2541" s="371">
        <f t="shared" ref="P2541:P2604" si="755">20*LOG10(IMABS(C2541))</f>
        <v>10.152612909308314</v>
      </c>
      <c r="Q2541" s="371">
        <f t="shared" ref="Q2541:Q2604" si="756">IMARGUMENT(C2541)*180/PI()</f>
        <v>-61.81255532613617</v>
      </c>
      <c r="R2541" s="12">
        <f t="shared" ref="R2541:R2604" si="757">IF(Q2541&lt;0,Q2541+180,Q2541-180)</f>
        <v>118.18744467386384</v>
      </c>
      <c r="S2541" s="57">
        <f t="shared" ref="S2541:S2604" si="758">B2541/1000</f>
        <v>12.972891655840344</v>
      </c>
      <c r="T2541" s="12">
        <f t="shared" si="741"/>
        <v>10.152612909308314</v>
      </c>
    </row>
    <row r="2542" spans="1:20" x14ac:dyDescent="0.3">
      <c r="A2542" s="57">
        <f t="shared" si="742"/>
        <v>81820.824356134428</v>
      </c>
      <c r="B2542" s="12">
        <f t="shared" ref="B2542:B2605" si="759">B2541*(1+B$42)</f>
        <v>13022.188644132539</v>
      </c>
      <c r="C2542" s="57" t="str">
        <f t="shared" si="743"/>
        <v>1.51481073937072-2.83085401630893i</v>
      </c>
      <c r="D2542" s="57" t="str">
        <f t="shared" si="744"/>
        <v>3.46639150849422-0.938873566241816i</v>
      </c>
      <c r="E2542" s="57" t="str">
        <f t="shared" si="745"/>
        <v>167.862044892653+8.53668167213465i</v>
      </c>
      <c r="F2542" s="57" t="str">
        <f t="shared" si="746"/>
        <v>3.07725379454236-15.3771761703639i</v>
      </c>
      <c r="G2542" s="57" t="str">
        <f t="shared" si="747"/>
        <v>0.999244771899178-0.027471034406037i</v>
      </c>
      <c r="H2542" s="57" t="str">
        <f t="shared" si="748"/>
        <v>144.839151241792-434.872922474244i</v>
      </c>
      <c r="I2542" s="57" t="str">
        <f t="shared" si="749"/>
        <v>-42.2574712313533-24.1397539425753i</v>
      </c>
      <c r="K2542" s="57" t="str">
        <f t="shared" si="750"/>
        <v>0.00344702733138324-0.00405092329086516i</v>
      </c>
      <c r="L2542" s="57" t="str">
        <f t="shared" si="751"/>
        <v>0.00075-0.0509242811894777i</v>
      </c>
      <c r="M2542" s="57" t="str">
        <f t="shared" si="752"/>
        <v>0.00075-0.0080237838008631i</v>
      </c>
      <c r="N2542" s="57">
        <f t="shared" si="753"/>
        <v>118.15156216952462</v>
      </c>
      <c r="O2542" s="57">
        <f t="shared" si="754"/>
        <v>10.131906740360259</v>
      </c>
      <c r="P2542" s="371">
        <f t="shared" si="755"/>
        <v>10.131906740360259</v>
      </c>
      <c r="Q2542" s="371">
        <f t="shared" si="756"/>
        <v>-61.848437830475369</v>
      </c>
      <c r="R2542" s="12">
        <f t="shared" si="757"/>
        <v>118.15156216952462</v>
      </c>
      <c r="S2542" s="57">
        <f t="shared" si="758"/>
        <v>13.022188644132539</v>
      </c>
      <c r="T2542" s="12">
        <f t="shared" si="741"/>
        <v>10.131906740360259</v>
      </c>
    </row>
    <row r="2543" spans="1:20" x14ac:dyDescent="0.3">
      <c r="A2543" s="57">
        <f t="shared" si="742"/>
        <v>82131.743488687731</v>
      </c>
      <c r="B2543" s="12">
        <f t="shared" si="759"/>
        <v>13071.672960980242</v>
      </c>
      <c r="C2543" s="57" t="str">
        <f t="shared" si="743"/>
        <v>1.50943059141601-2.82505223981471i</v>
      </c>
      <c r="D2543" s="57" t="str">
        <f t="shared" si="744"/>
        <v>3.46635773009861-0.936259400460142i</v>
      </c>
      <c r="E2543" s="57" t="str">
        <f t="shared" si="745"/>
        <v>167.909330649241+8.56514886389227i</v>
      </c>
      <c r="F2543" s="57" t="str">
        <f t="shared" si="746"/>
        <v>3.07723609846826-15.3196053556223i</v>
      </c>
      <c r="G2543" s="57" t="str">
        <f t="shared" si="747"/>
        <v>0.999239025636207-0.0275752657613796i</v>
      </c>
      <c r="H2543" s="57" t="str">
        <f t="shared" si="748"/>
        <v>142.862336352195-433.234614120883i</v>
      </c>
      <c r="I2543" s="57" t="str">
        <f t="shared" si="749"/>
        <v>-41.959240613913-23.8440747717806i</v>
      </c>
      <c r="K2543" s="57" t="str">
        <f t="shared" si="750"/>
        <v>0.00343250954078696-0.0040459916501519i</v>
      </c>
      <c r="L2543" s="57" t="str">
        <f t="shared" si="751"/>
        <v>0.00075-0.0507315014838391i</v>
      </c>
      <c r="M2543" s="57" t="str">
        <f t="shared" si="752"/>
        <v>0.00075-0.00799340884724359i</v>
      </c>
      <c r="N2543" s="57">
        <f t="shared" si="753"/>
        <v>118.11567187410118</v>
      </c>
      <c r="O2543" s="57">
        <f t="shared" si="754"/>
        <v>10.111177662804993</v>
      </c>
      <c r="P2543" s="371">
        <f t="shared" si="755"/>
        <v>10.111177662804993</v>
      </c>
      <c r="Q2543" s="371">
        <f t="shared" si="756"/>
        <v>-61.884328125898818</v>
      </c>
      <c r="R2543" s="12">
        <f t="shared" si="757"/>
        <v>118.11567187410118</v>
      </c>
      <c r="S2543" s="57">
        <f t="shared" si="758"/>
        <v>13.071672960980242</v>
      </c>
      <c r="T2543" s="12">
        <f t="shared" si="741"/>
        <v>10.111177662804993</v>
      </c>
    </row>
    <row r="2544" spans="1:20" x14ac:dyDescent="0.3">
      <c r="A2544" s="57">
        <f t="shared" si="742"/>
        <v>82443.844113944753</v>
      </c>
      <c r="B2544" s="12">
        <f t="shared" si="759"/>
        <v>13121.345318231968</v>
      </c>
      <c r="C2544" s="57" t="str">
        <f t="shared" si="743"/>
        <v>1.50406263598241-2.81925373031809i</v>
      </c>
      <c r="D2544" s="57" t="str">
        <f t="shared" si="744"/>
        <v>3.46632369516528-0.933658684624148i</v>
      </c>
      <c r="E2544" s="57" t="str">
        <f t="shared" si="745"/>
        <v>167.957000756708+8.59362850040759i</v>
      </c>
      <c r="F2544" s="57" t="str">
        <f t="shared" si="746"/>
        <v>3.07721826785431-15.2622549111155i</v>
      </c>
      <c r="G2544" s="57" t="str">
        <f t="shared" si="747"/>
        <v>0.999233235685507-0.0276798913830863i</v>
      </c>
      <c r="H2544" s="57" t="str">
        <f t="shared" si="748"/>
        <v>140.908890717026-431.590921537036i</v>
      </c>
      <c r="I2544" s="57" t="str">
        <f t="shared" si="749"/>
        <v>-41.6618875187355-23.5524495031632i</v>
      </c>
      <c r="K2544" s="57" t="str">
        <f t="shared" si="750"/>
        <v>0.00341802742088828-0.00404101417517437i</v>
      </c>
      <c r="L2544" s="57" t="str">
        <f t="shared" si="751"/>
        <v>0.00075-0.0505394515678814i</v>
      </c>
      <c r="M2544" s="57" t="str">
        <f t="shared" si="752"/>
        <v>0.00075-0.00796314888149388i</v>
      </c>
      <c r="N2544" s="57">
        <f t="shared" si="753"/>
        <v>118.07977498737824</v>
      </c>
      <c r="O2544" s="57">
        <f t="shared" si="754"/>
        <v>10.09042586468119</v>
      </c>
      <c r="P2544" s="371">
        <f t="shared" si="755"/>
        <v>10.09042586468119</v>
      </c>
      <c r="Q2544" s="371">
        <f t="shared" si="756"/>
        <v>-61.920225012621763</v>
      </c>
      <c r="R2544" s="12">
        <f t="shared" si="757"/>
        <v>118.07977498737824</v>
      </c>
      <c r="S2544" s="57">
        <f t="shared" si="758"/>
        <v>13.121345318231969</v>
      </c>
      <c r="T2544" s="12">
        <f t="shared" si="741"/>
        <v>10.09042586468119</v>
      </c>
    </row>
    <row r="2545" spans="1:20" x14ac:dyDescent="0.3">
      <c r="A2545" s="57">
        <f t="shared" si="742"/>
        <v>82757.130721577749</v>
      </c>
      <c r="B2545" s="12">
        <f t="shared" si="759"/>
        <v>13171.206430441251</v>
      </c>
      <c r="C2545" s="57" t="str">
        <f t="shared" si="743"/>
        <v>1.49870696237035-2.81345854730577i</v>
      </c>
      <c r="D2545" s="57" t="str">
        <f t="shared" si="744"/>
        <v>3.466289401751-0.931071381110967i</v>
      </c>
      <c r="E2545" s="57" t="str">
        <f t="shared" si="745"/>
        <v>168.005057971786+8.62211933427376i</v>
      </c>
      <c r="F2545" s="57" t="str">
        <f t="shared" si="746"/>
        <v>3.07720030167923-15.2051240117534i</v>
      </c>
      <c r="G2545" s="57" t="str">
        <f t="shared" si="747"/>
        <v>0.99922740171544-0.0277849127486606i</v>
      </c>
      <c r="H2545" s="57" t="str">
        <f t="shared" si="748"/>
        <v>138.978679776896-429.942192049882i</v>
      </c>
      <c r="I2545" s="57" t="str">
        <f t="shared" si="749"/>
        <v>-41.3654470223126-23.2648347817601i</v>
      </c>
      <c r="K2545" s="57" t="str">
        <f t="shared" si="750"/>
        <v>0.00340358125536627-0.00403599117961647i</v>
      </c>
      <c r="L2545" s="57" t="str">
        <f t="shared" si="751"/>
        <v>0.00075-0.0503481286789014i</v>
      </c>
      <c r="M2545" s="57" t="str">
        <f t="shared" si="752"/>
        <v>0.00075-0.00793300346831432i</v>
      </c>
      <c r="N2545" s="57">
        <f t="shared" si="753"/>
        <v>118.04387269551179</v>
      </c>
      <c r="O2545" s="57">
        <f t="shared" si="754"/>
        <v>10.069651536209268</v>
      </c>
      <c r="P2545" s="371">
        <f t="shared" si="755"/>
        <v>10.069651536209268</v>
      </c>
      <c r="Q2545" s="371">
        <f t="shared" si="756"/>
        <v>-61.956127304488199</v>
      </c>
      <c r="R2545" s="12">
        <f t="shared" si="757"/>
        <v>118.04387269551179</v>
      </c>
      <c r="S2545" s="57">
        <f t="shared" si="758"/>
        <v>13.17120643044125</v>
      </c>
      <c r="T2545" s="12">
        <f t="shared" si="741"/>
        <v>10.069651536209268</v>
      </c>
    </row>
    <row r="2546" spans="1:20" x14ac:dyDescent="0.3">
      <c r="A2546" s="57">
        <f t="shared" si="742"/>
        <v>83071.607818319753</v>
      </c>
      <c r="B2546" s="12">
        <f t="shared" si="759"/>
        <v>13221.257014876928</v>
      </c>
      <c r="C2546" s="57" t="str">
        <f t="shared" si="743"/>
        <v>1.49336365852051-2.8076667511664i</v>
      </c>
      <c r="D2546" s="57" t="str">
        <f t="shared" si="744"/>
        <v>3.46625484789788-0.928497452488271i</v>
      </c>
      <c r="E2546" s="57" t="str">
        <f t="shared" si="745"/>
        <v>168.053505068111+8.650620099508i</v>
      </c>
      <c r="F2546" s="57" t="str">
        <f t="shared" si="746"/>
        <v>3.07718219891397-15.1482118356028i</v>
      </c>
      <c r="G2546" s="57" t="str">
        <f t="shared" si="747"/>
        <v>0.999221523391861-0.0278903313409837i</v>
      </c>
      <c r="H2546" s="57" t="str">
        <f t="shared" si="748"/>
        <v>137.071564626166-428.28876652305i</v>
      </c>
      <c r="I2546" s="57" t="str">
        <f t="shared" si="749"/>
        <v>-41.0699530913839-22.9811871342077i</v>
      </c>
      <c r="K2546" s="57" t="str">
        <f t="shared" si="750"/>
        <v>0.00338917132442805-0.00403092297905795i</v>
      </c>
      <c r="L2546" s="57" t="str">
        <f t="shared" si="751"/>
        <v>0.00075-0.0501575300646559i</v>
      </c>
      <c r="M2546" s="57" t="str">
        <f t="shared" si="752"/>
        <v>0.00075-0.00790297217405288i</v>
      </c>
      <c r="N2546" s="57">
        <f t="shared" si="753"/>
        <v>118.00796617090529</v>
      </c>
      <c r="O2546" s="57">
        <f t="shared" si="754"/>
        <v>10.048854869775647</v>
      </c>
      <c r="P2546" s="371">
        <f t="shared" si="755"/>
        <v>10.048854869775647</v>
      </c>
      <c r="Q2546" s="371">
        <f t="shared" si="756"/>
        <v>-61.992033829094716</v>
      </c>
      <c r="R2546" s="12">
        <f t="shared" si="757"/>
        <v>118.00796617090529</v>
      </c>
      <c r="S2546" s="57">
        <f t="shared" si="758"/>
        <v>13.221257014876928</v>
      </c>
      <c r="T2546" s="12">
        <f t="shared" si="741"/>
        <v>10.048854869775647</v>
      </c>
    </row>
    <row r="2547" spans="1:20" x14ac:dyDescent="0.3">
      <c r="A2547" s="57">
        <f t="shared" si="742"/>
        <v>83387.279928029369</v>
      </c>
      <c r="B2547" s="12">
        <f t="shared" si="759"/>
        <v>13271.49779153346</v>
      </c>
      <c r="C2547" s="57" t="str">
        <f t="shared" si="743"/>
        <v>1.48803281100924-2.80187840317361i</v>
      </c>
      <c r="D2547" s="57" t="str">
        <f t="shared" si="744"/>
        <v>3.46622003163331-0.925936861513709i</v>
      </c>
      <c r="E2547" s="57" t="str">
        <f t="shared" si="745"/>
        <v>168.102344836314+8.6791295113273i</v>
      </c>
      <c r="F2547" s="57" t="str">
        <f t="shared" si="746"/>
        <v>3.07716395852173-15.0915175638762i</v>
      </c>
      <c r="G2547" s="57" t="str">
        <f t="shared" si="747"/>
        <v>0.999215600378094-0.0279961486483332i</v>
      </c>
      <c r="H2547" s="57" t="str">
        <f t="shared" si="748"/>
        <v>135.187402216233-426.630979360262i</v>
      </c>
      <c r="I2547" s="57" t="str">
        <f t="shared" si="749"/>
        <v>-40.7754385966906-22.7014629944307i</v>
      </c>
      <c r="K2547" s="57" t="str">
        <f t="shared" si="750"/>
        <v>0.00337479790479592-0.00402580989092989i</v>
      </c>
      <c r="L2547" s="57" t="str">
        <f t="shared" si="751"/>
        <v>0.00075-0.0499676529833193i</v>
      </c>
      <c r="M2547" s="57" t="str">
        <f t="shared" si="752"/>
        <v>0.00075-0.00787305456669947i</v>
      </c>
      <c r="N2547" s="57">
        <f t="shared" si="753"/>
        <v>117.97205657208394</v>
      </c>
      <c r="O2547" s="57">
        <f t="shared" si="754"/>
        <v>10.028036059918307</v>
      </c>
      <c r="P2547" s="371">
        <f t="shared" si="755"/>
        <v>10.028036059918307</v>
      </c>
      <c r="Q2547" s="371">
        <f t="shared" si="756"/>
        <v>-62.02794342791605</v>
      </c>
      <c r="R2547" s="12">
        <f t="shared" si="757"/>
        <v>117.97205657208394</v>
      </c>
      <c r="S2547" s="57">
        <f t="shared" si="758"/>
        <v>13.271497791533461</v>
      </c>
      <c r="T2547" s="12">
        <f t="shared" si="741"/>
        <v>10.028036059918307</v>
      </c>
    </row>
    <row r="2548" spans="1:20" x14ac:dyDescent="0.3">
      <c r="A2548" s="57">
        <f t="shared" si="742"/>
        <v>83704.151591755886</v>
      </c>
      <c r="B2548" s="12">
        <f t="shared" si="759"/>
        <v>13321.929483141288</v>
      </c>
      <c r="C2548" s="57" t="str">
        <f t="shared" si="743"/>
        <v>1.48271450504396-2.79609356546834i</v>
      </c>
      <c r="D2548" s="57" t="str">
        <f t="shared" si="744"/>
        <v>3.46618495096978-0.923389571134341i</v>
      </c>
      <c r="E2548" s="57" t="str">
        <f t="shared" si="745"/>
        <v>168.151580084101+8.70764626593262i</v>
      </c>
      <c r="F2548" s="57" t="str">
        <f t="shared" si="746"/>
        <v>3.07714557945783-15.0350403809195i</v>
      </c>
      <c r="G2548" s="57" t="str">
        <f t="shared" si="747"/>
        <v>0.999209632334916-0.0281023661643999i</v>
      </c>
      <c r="H2548" s="57" t="str">
        <f t="shared" si="748"/>
        <v>133.326045555045-424.969158514122i</v>
      </c>
      <c r="I2548" s="57" t="str">
        <f t="shared" si="749"/>
        <v>-40.4819353271402-22.4256187285121i</v>
      </c>
      <c r="K2548" s="57" t="str">
        <f t="shared" si="750"/>
        <v>0.00336046126969456-0.00402065223446976i</v>
      </c>
      <c r="L2548" s="57" t="str">
        <f t="shared" si="751"/>
        <v>0.00075-0.0497784947034461i</v>
      </c>
      <c r="M2548" s="57" t="str">
        <f t="shared" si="752"/>
        <v>0.00075-0.00784325021587908i</v>
      </c>
      <c r="N2548" s="57">
        <f t="shared" si="753"/>
        <v>117.93614504357227</v>
      </c>
      <c r="O2548" s="57">
        <f t="shared" si="754"/>
        <v>10.007195303310255</v>
      </c>
      <c r="P2548" s="371">
        <f t="shared" si="755"/>
        <v>10.007195303310255</v>
      </c>
      <c r="Q2548" s="371">
        <f t="shared" si="756"/>
        <v>-62.063854956427733</v>
      </c>
      <c r="R2548" s="12">
        <f t="shared" si="757"/>
        <v>117.93614504357227</v>
      </c>
      <c r="S2548" s="57">
        <f t="shared" si="758"/>
        <v>13.321929483141288</v>
      </c>
      <c r="T2548" s="12">
        <f t="shared" si="741"/>
        <v>10.007195303310255</v>
      </c>
    </row>
    <row r="2549" spans="1:20" x14ac:dyDescent="0.3">
      <c r="A2549" s="57">
        <f t="shared" si="742"/>
        <v>84022.22736780456</v>
      </c>
      <c r="B2549" s="12">
        <f t="shared" si="759"/>
        <v>13372.552815177225</v>
      </c>
      <c r="C2549" s="57" t="str">
        <f t="shared" si="743"/>
        <v>1.47740882445922-2.79031230104183i</v>
      </c>
      <c r="D2549" s="57" t="str">
        <f t="shared" si="744"/>
        <v>3.46614960390487-0.920855544486076i</v>
      </c>
      <c r="E2549" s="57" t="str">
        <f t="shared" si="745"/>
        <v>168.201213636344+8.73616904028046i</v>
      </c>
      <c r="F2549" s="57" t="str">
        <f t="shared" si="746"/>
        <v>3.07712706066971-14.9787794742006i</v>
      </c>
      <c r="G2549" s="57" t="str">
        <f t="shared" si="747"/>
        <v>0.999203618920539-0.0282089853883066i</v>
      </c>
      <c r="H2549" s="57" t="str">
        <f t="shared" si="748"/>
        <v>131.487343902794-423.303625499764i</v>
      </c>
      <c r="I2549" s="57" t="str">
        <f t="shared" si="749"/>
        <v>-40.189474004344-22.1536106587563i</v>
      </c>
      <c r="K2549" s="57" t="str">
        <f t="shared" si="750"/>
        <v>0.00334616168883964-0.00401545033067671i</v>
      </c>
      <c r="L2549" s="57" t="str">
        <f t="shared" si="751"/>
        <v>0.00075-0.0495900525039311i</v>
      </c>
      <c r="M2549" s="57" t="str">
        <f t="shared" si="752"/>
        <v>0.00075-0.00781355869284628i</v>
      </c>
      <c r="N2549" s="57">
        <f t="shared" si="753"/>
        <v>117.90023271577343</v>
      </c>
      <c r="O2549" s="57">
        <f t="shared" si="754"/>
        <v>9.9863327987450354</v>
      </c>
      <c r="P2549" s="371">
        <f t="shared" si="755"/>
        <v>9.9863327987450354</v>
      </c>
      <c r="Q2549" s="371">
        <f t="shared" si="756"/>
        <v>-62.09976728422658</v>
      </c>
      <c r="R2549" s="12">
        <f t="shared" si="757"/>
        <v>117.90023271577343</v>
      </c>
      <c r="S2549" s="57">
        <f t="shared" si="758"/>
        <v>13.372552815177226</v>
      </c>
      <c r="T2549" s="12">
        <f t="shared" si="741"/>
        <v>9.9863327987450354</v>
      </c>
    </row>
    <row r="2550" spans="1:20" x14ac:dyDescent="0.3">
      <c r="A2550" s="57">
        <f t="shared" si="742"/>
        <v>84341.511831802214</v>
      </c>
      <c r="B2550" s="12">
        <f t="shared" si="759"/>
        <v>13423.368515874899</v>
      </c>
      <c r="C2550" s="57" t="str">
        <f t="shared" si="743"/>
        <v>1.47211585171234-2.78453467371811i</v>
      </c>
      <c r="D2550" s="57" t="str">
        <f t="shared" si="744"/>
        <v>3.46611398842102-0.918334744893115i</v>
      </c>
      <c r="E2550" s="57" t="str">
        <f t="shared" si="745"/>
        <v>168.251248335162+8.7646964918574i</v>
      </c>
      <c r="F2550" s="57" t="str">
        <f t="shared" si="746"/>
        <v>3.07710840109683-14.9227340342978i</v>
      </c>
      <c r="G2550" s="57" t="str">
        <f t="shared" si="747"/>
        <v>0.999197559790586-0.0283160078246255i</v>
      </c>
      <c r="H2550" s="57" t="str">
        <f t="shared" si="748"/>
        <v>129.671142963739-421.634695413281i</v>
      </c>
      <c r="I2550" s="57" t="str">
        <f t="shared" si="749"/>
        <v>-39.8980842975101-21.8853950869517i</v>
      </c>
      <c r="K2550" s="57" t="str">
        <f t="shared" si="750"/>
        <v>0.00333189942842619-0.00401020450226683i</v>
      </c>
      <c r="L2550" s="57" t="str">
        <f t="shared" si="751"/>
        <v>0.00075-0.0494023236739701i</v>
      </c>
      <c r="M2550" s="57" t="str">
        <f t="shared" si="752"/>
        <v>0.00075-0.00778397957047848i</v>
      </c>
      <c r="N2550" s="57">
        <f t="shared" si="753"/>
        <v>117.86432070484369</v>
      </c>
      <c r="O2550" s="57">
        <f t="shared" si="754"/>
        <v>9.9654487471200817</v>
      </c>
      <c r="P2550" s="371">
        <f t="shared" si="755"/>
        <v>9.9654487471200817</v>
      </c>
      <c r="Q2550" s="371">
        <f t="shared" si="756"/>
        <v>-62.135679295156301</v>
      </c>
      <c r="R2550" s="12">
        <f t="shared" si="757"/>
        <v>117.86432070484369</v>
      </c>
      <c r="S2550" s="57">
        <f t="shared" si="758"/>
        <v>13.4233685158749</v>
      </c>
      <c r="T2550" s="12">
        <f t="shared" si="741"/>
        <v>9.9654487471200817</v>
      </c>
    </row>
    <row r="2551" spans="1:20" x14ac:dyDescent="0.3">
      <c r="A2551" s="57">
        <f t="shared" si="742"/>
        <v>84662.00957676307</v>
      </c>
      <c r="B2551" s="12">
        <f t="shared" si="759"/>
        <v>13474.377316235224</v>
      </c>
      <c r="C2551" s="57" t="str">
        <f t="shared" si="743"/>
        <v>1.46683566788003-2.77876074813687i</v>
      </c>
      <c r="D2551" s="57" t="str">
        <f t="shared" si="744"/>
        <v>3.46607810248549-0.915827135867395i</v>
      </c>
      <c r="E2551" s="57" t="str">
        <f t="shared" si="745"/>
        <v>168.301687040015+8.79322725844929i</v>
      </c>
      <c r="F2551" s="57" t="str">
        <f t="shared" si="746"/>
        <v>3.07708959967066-14.8669032548875i</v>
      </c>
      <c r="G2551" s="57" t="str">
        <f t="shared" si="747"/>
        <v>0.999191454598078-0.028423434983396i</v>
      </c>
      <c r="H2551" s="57" t="str">
        <f t="shared" si="748"/>
        <v>127.877285074065-419.962676954541i</v>
      </c>
      <c r="I2551" s="57" t="str">
        <f t="shared" si="749"/>
        <v>-39.6077948386384-21.6209283168327i</v>
      </c>
      <c r="K2551" s="57" t="str">
        <f t="shared" si="750"/>
        <v>0.00331767475111854-0.00400491507362817i</v>
      </c>
      <c r="L2551" s="57" t="str">
        <f t="shared" si="751"/>
        <v>0.00075-0.0492153055130206i</v>
      </c>
      <c r="M2551" s="57" t="str">
        <f t="shared" si="752"/>
        <v>0.00075-0.00775451242327008i</v>
      </c>
      <c r="N2551" s="57">
        <f t="shared" si="753"/>
        <v>117.82841011257659</v>
      </c>
      <c r="O2551" s="57">
        <f t="shared" si="754"/>
        <v>9.9445433514218351</v>
      </c>
      <c r="P2551" s="371">
        <f t="shared" si="755"/>
        <v>9.9445433514218351</v>
      </c>
      <c r="Q2551" s="371">
        <f t="shared" si="756"/>
        <v>-62.171589887423416</v>
      </c>
      <c r="R2551" s="12">
        <f t="shared" si="757"/>
        <v>117.82841011257659</v>
      </c>
      <c r="S2551" s="57">
        <f t="shared" si="758"/>
        <v>13.474377316235225</v>
      </c>
      <c r="T2551" s="12">
        <f t="shared" si="741"/>
        <v>9.9445433514218351</v>
      </c>
    </row>
    <row r="2552" spans="1:20" x14ac:dyDescent="0.3">
      <c r="A2552" s="57">
        <f t="shared" si="742"/>
        <v>84983.725213154772</v>
      </c>
      <c r="B2552" s="12">
        <f t="shared" si="759"/>
        <v>13525.579950036919</v>
      </c>
      <c r="C2552" s="57" t="str">
        <f t="shared" si="743"/>
        <v>1.46156835265463-2.77299058973604i</v>
      </c>
      <c r="D2552" s="57" t="str">
        <f t="shared" si="744"/>
        <v>3.46604194405023-0.913332681108033i</v>
      </c>
      <c r="E2552" s="57" t="str">
        <f t="shared" si="745"/>
        <v>168.35253262778+8.8217599579105i</v>
      </c>
      <c r="F2552" s="57" t="str">
        <f t="shared" si="746"/>
        <v>3.07707065531454-14.8112863327333i</v>
      </c>
      <c r="G2552" s="57" t="str">
        <f t="shared" si="747"/>
        <v>0.999185302993408-0.0285312683801425i</v>
      </c>
      <c r="H2552" s="57" t="str">
        <f t="shared" si="748"/>
        <v>126.105609385756-418.287872454328i</v>
      </c>
      <c r="I2552" s="57" t="str">
        <f t="shared" si="749"/>
        <v>-39.3186332380116-21.3601666757559i</v>
      </c>
      <c r="K2552" s="57" t="str">
        <f t="shared" si="750"/>
        <v>0.00330348791604016-0.00399958237077607i</v>
      </c>
      <c r="L2552" s="57" t="str">
        <f t="shared" si="751"/>
        <v>0.00075-0.0490289953307638i</v>
      </c>
      <c r="M2552" s="57" t="str">
        <f t="shared" si="752"/>
        <v>0.00075-0.00772515682732623i</v>
      </c>
      <c r="N2552" s="57">
        <f t="shared" si="753"/>
        <v>117.79250202628074</v>
      </c>
      <c r="O2552" s="57">
        <f t="shared" si="754"/>
        <v>9.9236168167092575</v>
      </c>
      <c r="P2552" s="371">
        <f t="shared" si="755"/>
        <v>9.9236168167092575</v>
      </c>
      <c r="Q2552" s="371">
        <f t="shared" si="756"/>
        <v>-62.207497973719256</v>
      </c>
      <c r="R2552" s="12">
        <f t="shared" si="757"/>
        <v>117.79250202628074</v>
      </c>
      <c r="S2552" s="57">
        <f t="shared" si="758"/>
        <v>13.525579950036919</v>
      </c>
      <c r="T2552" s="12">
        <f t="shared" si="741"/>
        <v>9.9236168167092575</v>
      </c>
    </row>
    <row r="2553" spans="1:20" x14ac:dyDescent="0.3">
      <c r="A2553" s="57">
        <f t="shared" si="742"/>
        <v>85306.663368964757</v>
      </c>
      <c r="B2553" s="12">
        <f t="shared" si="759"/>
        <v>13576.97715384706</v>
      </c>
      <c r="C2553" s="57" t="str">
        <f t="shared" si="743"/>
        <v>1.45631398434088-2.76722426473477i</v>
      </c>
      <c r="D2553" s="57" t="str">
        <f t="shared" si="744"/>
        <v>3.46600551105178-0.910851344500781i</v>
      </c>
      <c r="E2553" s="57" t="str">
        <f t="shared" si="745"/>
        <v>168.403787992847+8.85029318792435i</v>
      </c>
      <c r="F2553" s="57" t="str">
        <f t="shared" si="746"/>
        <v>3.07705156694367-14.7558824676743i</v>
      </c>
      <c r="G2553" s="57" t="str">
        <f t="shared" si="747"/>
        <v>0.999179104624326-0.028639509535893i</v>
      </c>
      <c r="H2553" s="57" t="str">
        <f t="shared" si="748"/>
        <v>124.355952046458-416.610577905544i</v>
      </c>
      <c r="I2553" s="57" t="str">
        <f t="shared" si="749"/>
        <v>-39.0306260999379-21.1030665355983i</v>
      </c>
      <c r="K2553" s="57" t="str">
        <f t="shared" si="750"/>
        <v>0.00328933917876465-0.00399420672130836i</v>
      </c>
      <c r="L2553" s="57" t="str">
        <f t="shared" si="751"/>
        <v>0.00075-0.0488433904470649i</v>
      </c>
      <c r="M2553" s="57" t="str">
        <f t="shared" si="752"/>
        <v>0.00075-0.00769591236035686i</v>
      </c>
      <c r="N2553" s="57">
        <f t="shared" si="753"/>
        <v>117.7565975186604</v>
      </c>
      <c r="O2553" s="57">
        <f t="shared" si="754"/>
        <v>9.9026693500985949</v>
      </c>
      <c r="P2553" s="371">
        <f t="shared" si="755"/>
        <v>9.9026693500985949</v>
      </c>
      <c r="Q2553" s="371">
        <f t="shared" si="756"/>
        <v>-62.243402481339601</v>
      </c>
      <c r="R2553" s="12">
        <f t="shared" si="757"/>
        <v>117.7565975186604</v>
      </c>
      <c r="S2553" s="57">
        <f t="shared" si="758"/>
        <v>13.576977153847059</v>
      </c>
      <c r="T2553" s="12">
        <f t="shared" si="741"/>
        <v>9.9026693500985949</v>
      </c>
    </row>
    <row r="2554" spans="1:20" x14ac:dyDescent="0.3">
      <c r="A2554" s="57">
        <f t="shared" si="742"/>
        <v>85630.828689766829</v>
      </c>
      <c r="B2554" s="12">
        <f t="shared" si="759"/>
        <v>13628.569667031679</v>
      </c>
      <c r="C2554" s="57" t="str">
        <f t="shared" si="743"/>
        <v>1.45107263985281-2.7614618401159i</v>
      </c>
      <c r="D2554" s="57" t="str">
        <f t="shared" si="744"/>
        <v>3.46596880141115-0.908383090117468i</v>
      </c>
      <c r="E2554" s="57" t="str">
        <f t="shared" si="745"/>
        <v>168.455456047194+8.87882552576824i</v>
      </c>
      <c r="F2554" s="57" t="str">
        <f t="shared" si="746"/>
        <v>3.07703233346512-14.7006908626131i</v>
      </c>
      <c r="G2554" s="57" t="str">
        <f t="shared" si="747"/>
        <v>0.999172859135916-0.0287481599771965i</v>
      </c>
      <c r="H2554" s="57" t="str">
        <f t="shared" si="748"/>
        <v>122.628146375256-414.931082998261i</v>
      </c>
      <c r="I2554" s="57" t="str">
        <f t="shared" si="749"/>
        <v>-38.7437990387214-20.849584332881i</v>
      </c>
      <c r="K2554" s="57" t="str">
        <f t="shared" si="750"/>
        <v>0.00327522879130704-0.00398878845436049i</v>
      </c>
      <c r="L2554" s="57" t="str">
        <f t="shared" si="751"/>
        <v>0.00075-0.0486584881919355i</v>
      </c>
      <c r="M2554" s="57" t="str">
        <f t="shared" si="752"/>
        <v>0.00075-0.00766677860167049i</v>
      </c>
      <c r="N2554" s="57">
        <f t="shared" si="753"/>
        <v>117.72069764769948</v>
      </c>
      <c r="O2554" s="57">
        <f t="shared" si="754"/>
        <v>9.8817011607466139</v>
      </c>
      <c r="P2554" s="371">
        <f t="shared" si="755"/>
        <v>9.8817011607466139</v>
      </c>
      <c r="Q2554" s="371">
        <f t="shared" si="756"/>
        <v>-62.279302352300519</v>
      </c>
      <c r="R2554" s="12">
        <f t="shared" si="757"/>
        <v>117.72069764769948</v>
      </c>
      <c r="S2554" s="57">
        <f t="shared" si="758"/>
        <v>13.628569667031678</v>
      </c>
      <c r="T2554" s="12">
        <f t="shared" si="741"/>
        <v>9.8817011607466139</v>
      </c>
    </row>
    <row r="2555" spans="1:20" x14ac:dyDescent="0.3">
      <c r="A2555" s="57">
        <f t="shared" si="742"/>
        <v>85956.225838787956</v>
      </c>
      <c r="B2555" s="12">
        <f t="shared" si="759"/>
        <v>13680.3582317664</v>
      </c>
      <c r="C2555" s="57" t="str">
        <f t="shared" si="743"/>
        <v>1.44584439471091-2.75570338360897i</v>
      </c>
      <c r="D2555" s="57" t="str">
        <f t="shared" si="744"/>
        <v>3.46593181303365-0.905927882215458i</v>
      </c>
      <c r="E2555" s="57" t="str">
        <f t="shared" si="745"/>
        <v>168.507539720484+8.90735552806875i</v>
      </c>
      <c r="F2555" s="57" t="str">
        <f t="shared" si="746"/>
        <v>3.07701295377757-14.6457107235048i</v>
      </c>
      <c r="G2555" s="57" t="str">
        <f t="shared" si="747"/>
        <v>0.99916656617058-0.0288572212361411i</v>
      </c>
      <c r="H2555" s="57" t="str">
        <f t="shared" si="748"/>
        <v>120.922023034392-413.249671158439i</v>
      </c>
      <c r="I2555" s="57" t="str">
        <f t="shared" si="749"/>
        <v>-38.4581766948356-20.5996765881359i</v>
      </c>
      <c r="K2555" s="57" t="str">
        <f t="shared" si="750"/>
        <v>0.00326115700211596-0.00398332790056082i</v>
      </c>
      <c r="L2555" s="57" t="str">
        <f t="shared" si="751"/>
        <v>0.00075-0.0484742859054946i</v>
      </c>
      <c r="M2555" s="57" t="str">
        <f t="shared" si="752"/>
        <v>0.00075-0.00763775513216825i</v>
      </c>
      <c r="N2555" s="57">
        <f t="shared" si="753"/>
        <v>117.68480345654329</v>
      </c>
      <c r="O2555" s="57">
        <f t="shared" si="754"/>
        <v>9.8607124598350655</v>
      </c>
      <c r="P2555" s="371">
        <f t="shared" si="755"/>
        <v>9.8607124598350655</v>
      </c>
      <c r="Q2555" s="371">
        <f t="shared" si="756"/>
        <v>-62.315196543456707</v>
      </c>
      <c r="R2555" s="12">
        <f t="shared" si="757"/>
        <v>117.68480345654329</v>
      </c>
      <c r="S2555" s="57">
        <f t="shared" si="758"/>
        <v>13.6803582317664</v>
      </c>
      <c r="T2555" s="12">
        <f t="shared" si="741"/>
        <v>9.8607124598350655</v>
      </c>
    </row>
    <row r="2556" spans="1:20" x14ac:dyDescent="0.3">
      <c r="A2556" s="57">
        <f t="shared" si="742"/>
        <v>86282.859496975347</v>
      </c>
      <c r="B2556" s="12">
        <f t="shared" si="759"/>
        <v>13732.343593047113</v>
      </c>
      <c r="C2556" s="57" t="str">
        <f t="shared" si="743"/>
        <v>1.44062932303951-2.749948963673i</v>
      </c>
      <c r="D2556" s="57" t="str">
        <f t="shared" si="744"/>
        <v>3.46589454380889-0.903485685237111i</v>
      </c>
      <c r="E2556" s="57" t="str">
        <f t="shared" si="745"/>
        <v>168.560041960142+8.93588173055853i</v>
      </c>
      <c r="F2556" s="57" t="str">
        <f t="shared" si="746"/>
        <v>3.07699342677147-14.5909412593456i</v>
      </c>
      <c r="G2556" s="57" t="str">
        <f t="shared" si="747"/>
        <v>0.999160225368013-0.0289666948503725i</v>
      </c>
      <c r="H2556" s="57" t="str">
        <f t="shared" si="748"/>
        <v>119.237410196869-411.566619590116i</v>
      </c>
      <c r="I2556" s="57" t="str">
        <f t="shared" si="749"/>
        <v>-38.1737827512727-20.3532999245211i</v>
      </c>
      <c r="K2556" s="57" t="str">
        <f t="shared" si="750"/>
        <v>0.00324712405606639-0.00397782539198599i</v>
      </c>
      <c r="L2556" s="57" t="str">
        <f t="shared" si="751"/>
        <v>0.00075-0.0482907809379304i</v>
      </c>
      <c r="M2556" s="57" t="str">
        <f t="shared" si="752"/>
        <v>0.00075-0.00760884153433777i</v>
      </c>
      <c r="N2556" s="57">
        <f t="shared" si="753"/>
        <v>117.64891597338286</v>
      </c>
      <c r="O2556" s="57">
        <f t="shared" si="754"/>
        <v>9.8397034605544658</v>
      </c>
      <c r="P2556" s="371">
        <f t="shared" si="755"/>
        <v>9.8397034605544658</v>
      </c>
      <c r="Q2556" s="371">
        <f t="shared" si="756"/>
        <v>-62.351084026617137</v>
      </c>
      <c r="R2556" s="12">
        <f t="shared" si="757"/>
        <v>117.64891597338286</v>
      </c>
      <c r="S2556" s="57">
        <f t="shared" si="758"/>
        <v>13.732343593047114</v>
      </c>
      <c r="T2556" s="12">
        <f t="shared" si="741"/>
        <v>9.8397034605544658</v>
      </c>
    </row>
    <row r="2557" spans="1:20" x14ac:dyDescent="0.3">
      <c r="A2557" s="57">
        <f t="shared" si="742"/>
        <v>86610.73436306385</v>
      </c>
      <c r="B2557" s="12">
        <f t="shared" si="759"/>
        <v>13784.526498700692</v>
      </c>
      <c r="C2557" s="57" t="str">
        <f t="shared" si="743"/>
        <v>1.43542749756419-2.74419864947923i</v>
      </c>
      <c r="D2557" s="57" t="str">
        <f t="shared" si="744"/>
        <v>3.46585699161051-0.901056463809227i</v>
      </c>
      <c r="E2557" s="57" t="str">
        <f t="shared" si="745"/>
        <v>168.612965731442+8.96440264782806i</v>
      </c>
      <c r="F2557" s="57" t="str">
        <f t="shared" si="746"/>
        <v>3.07697375132882-14.536381682161i</v>
      </c>
      <c r="G2557" s="57" t="str">
        <f t="shared" si="747"/>
        <v>0.999153836365184-0.0290765823631118i</v>
      </c>
      <c r="H2557" s="57" t="str">
        <f t="shared" si="748"/>
        <v>117.574133709946-409.882199320874i</v>
      </c>
      <c r="I2557" s="57" t="str">
        <f t="shared" si="749"/>
        <v>-37.8906399500411-20.1104110856962i</v>
      </c>
      <c r="K2557" s="57" t="str">
        <f t="shared" si="750"/>
        <v>0.00323313019445285-0.00397228126211622i</v>
      </c>
      <c r="L2557" s="57" t="str">
        <f t="shared" si="751"/>
        <v>0.00075-0.0481079706494625i</v>
      </c>
      <c r="M2557" s="57" t="str">
        <f t="shared" si="752"/>
        <v>0.00075-0.00758003739224723i</v>
      </c>
      <c r="N2557" s="57">
        <f t="shared" si="753"/>
        <v>117.61303621133798</v>
      </c>
      <c r="O2557" s="57">
        <f t="shared" si="754"/>
        <v>9.8186743780873407</v>
      </c>
      <c r="P2557" s="371">
        <f t="shared" si="755"/>
        <v>9.8186743780873407</v>
      </c>
      <c r="Q2557" s="371">
        <f t="shared" si="756"/>
        <v>-62.386963788662015</v>
      </c>
      <c r="R2557" s="12">
        <f t="shared" si="757"/>
        <v>117.61303621133798</v>
      </c>
      <c r="S2557" s="57">
        <f t="shared" si="758"/>
        <v>13.784526498700693</v>
      </c>
      <c r="T2557" s="12">
        <f t="shared" si="741"/>
        <v>9.8186743780873407</v>
      </c>
    </row>
    <row r="2558" spans="1:20" x14ac:dyDescent="0.3">
      <c r="A2558" s="57">
        <f t="shared" si="742"/>
        <v>86939.855153643497</v>
      </c>
      <c r="B2558" s="12">
        <f t="shared" si="759"/>
        <v>13836.907699395755</v>
      </c>
      <c r="C2558" s="57" t="str">
        <f t="shared" si="743"/>
        <v>1.43023898960981-2.73845251089422i</v>
      </c>
      <c r="D2558" s="57" t="str">
        <f t="shared" si="744"/>
        <v>3.46581915429624-0.89864018274252i</v>
      </c>
      <c r="E2558" s="57" t="str">
        <f t="shared" si="745"/>
        <v>168.666314017599+8.99291677307422i</v>
      </c>
      <c r="F2558" s="57" t="str">
        <f t="shared" si="746"/>
        <v>3.07695392632321-14.4820312069947i</v>
      </c>
      <c r="G2558" s="57" t="str">
        <f t="shared" si="747"/>
        <v>0.999147398796319-0.0291868853231732i</v>
      </c>
      <c r="H2558" s="57" t="str">
        <f t="shared" si="748"/>
        <v>115.932017254525-408.196675250395i</v>
      </c>
      <c r="I2558" s="57" t="str">
        <f t="shared" si="749"/>
        <v>-37.608770108791-19.8709669529723i</v>
      </c>
      <c r="K2558" s="57" t="str">
        <f t="shared" si="750"/>
        <v>0.00321917565498354-0.00396669584579071i</v>
      </c>
      <c r="L2558" s="57" t="str">
        <f t="shared" si="751"/>
        <v>0.00075-0.0479258524103034i</v>
      </c>
      <c r="M2558" s="57" t="str">
        <f t="shared" si="752"/>
        <v>0.00075-0.00755134229153938i</v>
      </c>
      <c r="N2558" s="57">
        <f t="shared" si="753"/>
        <v>117.57716516834452</v>
      </c>
      <c r="O2558" s="57">
        <f t="shared" si="754"/>
        <v>9.7976254295927099</v>
      </c>
      <c r="P2558" s="371">
        <f t="shared" si="755"/>
        <v>9.7976254295927099</v>
      </c>
      <c r="Q2558" s="371">
        <f t="shared" si="756"/>
        <v>-62.422834831655472</v>
      </c>
      <c r="R2558" s="12">
        <f t="shared" si="757"/>
        <v>117.57716516834452</v>
      </c>
      <c r="S2558" s="57">
        <f t="shared" si="758"/>
        <v>13.836907699395756</v>
      </c>
      <c r="T2558" s="12">
        <f t="shared" si="741"/>
        <v>9.7976254295927099</v>
      </c>
    </row>
    <row r="2559" spans="1:20" x14ac:dyDescent="0.3">
      <c r="A2559" s="57">
        <f t="shared" si="742"/>
        <v>87270.226603227347</v>
      </c>
      <c r="B2559" s="12">
        <f t="shared" si="759"/>
        <v>13889.487948653459</v>
      </c>
      <c r="C2559" s="57" t="str">
        <f t="shared" si="743"/>
        <v>1.42506386909832-2.73271061846248i</v>
      </c>
      <c r="D2559" s="57" t="str">
        <f t="shared" si="744"/>
        <v>3.46578102970761-0.896236807031077i</v>
      </c>
      <c r="E2559" s="57" t="str">
        <f t="shared" si="745"/>
        <v>168.720089819843+9.02142257784744i</v>
      </c>
      <c r="F2559" s="57" t="str">
        <f t="shared" si="746"/>
        <v>3.07693395061966-14.4278890518974i</v>
      </c>
      <c r="G2559" s="57" t="str">
        <f t="shared" si="747"/>
        <v>0.999140912292877-0.0292976052849832i</v>
      </c>
      <c r="H2559" s="57" t="str">
        <f t="shared" si="748"/>
        <v>114.310882500437-406.510306201947i</v>
      </c>
      <c r="I2559" s="57" t="str">
        <f t="shared" si="749"/>
        <v>-37.328194137546-19.6349245617475i</v>
      </c>
      <c r="K2559" s="57" t="str">
        <f t="shared" si="750"/>
        <v>0.00320526067177486-0.00396106947916312i</v>
      </c>
      <c r="L2559" s="57" t="str">
        <f t="shared" si="751"/>
        <v>0.00075-0.0477444236006209i</v>
      </c>
      <c r="M2559" s="57" t="str">
        <f t="shared" si="752"/>
        <v>0.00075-0.00752275581942557i</v>
      </c>
      <c r="N2559" s="57">
        <f t="shared" si="753"/>
        <v>117.5413038270402</v>
      </c>
      <c r="O2559" s="57">
        <f t="shared" si="754"/>
        <v>9.7765568341887068</v>
      </c>
      <c r="P2559" s="371">
        <f t="shared" si="755"/>
        <v>9.7765568341887068</v>
      </c>
      <c r="Q2559" s="371">
        <f t="shared" si="756"/>
        <v>-62.458696172959804</v>
      </c>
      <c r="R2559" s="12">
        <f t="shared" si="757"/>
        <v>117.5413038270402</v>
      </c>
      <c r="S2559" s="57">
        <f t="shared" si="758"/>
        <v>13.889487948653459</v>
      </c>
      <c r="T2559" s="12">
        <f t="shared" si="741"/>
        <v>9.7765568341887068</v>
      </c>
    </row>
    <row r="2560" spans="1:20" x14ac:dyDescent="0.3">
      <c r="A2560" s="57">
        <f t="shared" si="742"/>
        <v>87601.853464319604</v>
      </c>
      <c r="B2560" s="12">
        <f t="shared" si="759"/>
        <v>13942.268002858342</v>
      </c>
      <c r="C2560" s="57" t="str">
        <f t="shared" si="743"/>
        <v>1.41990220454709-2.72697304338977i</v>
      </c>
      <c r="D2560" s="57" t="str">
        <f t="shared" si="744"/>
        <v>3.46574261566993-0.893846301851814i</v>
      </c>
      <c r="E2560" s="57" t="str">
        <f t="shared" si="745"/>
        <v>168.774296157514+9.04991851179111i</v>
      </c>
      <c r="F2560" s="57" t="str">
        <f t="shared" si="746"/>
        <v>3.07691382307465-14.3739544379154i</v>
      </c>
      <c r="G2560" s="57" t="str">
        <f t="shared" si="747"/>
        <v>0.999134376483528-0.0294087438085978i</v>
      </c>
      <c r="H2560" s="57" t="str">
        <f t="shared" si="748"/>
        <v>112.710549257605-404.823344976568i</v>
      </c>
      <c r="I2560" s="57" t="str">
        <f t="shared" si="749"/>
        <v>-37.0489320555104-19.4022411172381i</v>
      </c>
      <c r="K2560" s="57" t="str">
        <f t="shared" si="750"/>
        <v>0.0031913854753468-0.00395540249965726i</v>
      </c>
      <c r="L2560" s="57" t="str">
        <f t="shared" si="751"/>
        <v>0.00075-0.0475636816105011i</v>
      </c>
      <c r="M2560" s="57" t="str">
        <f t="shared" si="752"/>
        <v>0.00075-0.00749427756467977i</v>
      </c>
      <c r="N2560" s="57">
        <f t="shared" si="753"/>
        <v>117.50545315465041</v>
      </c>
      <c r="O2560" s="57">
        <f t="shared" si="754"/>
        <v>9.7554688129370284</v>
      </c>
      <c r="P2560" s="371">
        <f t="shared" si="755"/>
        <v>9.7554688129370284</v>
      </c>
      <c r="Q2560" s="371">
        <f t="shared" si="756"/>
        <v>-62.494546845349582</v>
      </c>
      <c r="R2560" s="12">
        <f t="shared" si="757"/>
        <v>117.50545315465041</v>
      </c>
      <c r="S2560" s="57">
        <f t="shared" si="758"/>
        <v>13.942268002858341</v>
      </c>
      <c r="T2560" s="12">
        <f t="shared" si="741"/>
        <v>9.7554688129370284</v>
      </c>
    </row>
    <row r="2561" spans="1:20" x14ac:dyDescent="0.3">
      <c r="A2561" s="57">
        <f t="shared" si="742"/>
        <v>87934.740507484021</v>
      </c>
      <c r="B2561" s="12">
        <f t="shared" si="759"/>
        <v>13995.248621269204</v>
      </c>
      <c r="C2561" s="57" t="str">
        <f t="shared" si="743"/>
        <v>1.4147540630673-2.72123985752581i</v>
      </c>
      <c r="D2561" s="57" t="str">
        <f t="shared" si="744"/>
        <v>3.46570390999215-0.891468632563959i</v>
      </c>
      <c r="E2561" s="57" t="str">
        <f t="shared" si="745"/>
        <v>168.82893606814+9.07840300238659i</v>
      </c>
      <c r="F2561" s="57" t="str">
        <f t="shared" si="746"/>
        <v>3.076893542536-14.3202265890792i</v>
      </c>
      <c r="G2561" s="57" t="str">
        <f t="shared" si="747"/>
        <v>0.999127790994137-0.0295203024597214i</v>
      </c>
      <c r="H2561" s="57" t="str">
        <f t="shared" si="748"/>
        <v>111.130835623131-403.136038409852i</v>
      </c>
      <c r="I2561" s="57" t="str">
        <f t="shared" si="749"/>
        <v>-36.7710030079426-19.1728740095208i</v>
      </c>
      <c r="K2561" s="57" t="str">
        <f t="shared" si="750"/>
        <v>0.00317755029261853-0.00394969524592259i</v>
      </c>
      <c r="L2561" s="57" t="str">
        <f t="shared" si="751"/>
        <v>0.00075-0.0473836238399093i</v>
      </c>
      <c r="M2561" s="57" t="str">
        <f t="shared" si="752"/>
        <v>0.00075-0.00746590711763276i</v>
      </c>
      <c r="N2561" s="57">
        <f t="shared" si="753"/>
        <v>117.4696141028783</v>
      </c>
      <c r="O2561" s="57">
        <f t="shared" si="754"/>
        <v>9.734361588825573</v>
      </c>
      <c r="P2561" s="371">
        <f t="shared" si="755"/>
        <v>9.734361588825573</v>
      </c>
      <c r="Q2561" s="371">
        <f t="shared" si="756"/>
        <v>-62.530385897121711</v>
      </c>
      <c r="R2561" s="12">
        <f t="shared" si="757"/>
        <v>117.4696141028783</v>
      </c>
      <c r="S2561" s="57">
        <f t="shared" si="758"/>
        <v>13.995248621269203</v>
      </c>
      <c r="T2561" s="12">
        <f t="shared" si="741"/>
        <v>9.734361588825573</v>
      </c>
    </row>
    <row r="2562" spans="1:20" x14ac:dyDescent="0.3">
      <c r="A2562" s="57">
        <f t="shared" si="742"/>
        <v>88268.892521412461</v>
      </c>
      <c r="B2562" s="12">
        <f t="shared" si="759"/>
        <v>14048.430566030027</v>
      </c>
      <c r="C2562" s="57" t="str">
        <f t="shared" si="743"/>
        <v>1.40961951036266-2.71551113334762i</v>
      </c>
      <c r="D2562" s="57" t="str">
        <f t="shared" si="744"/>
        <v>3.46566491046674-0.889103764708505i</v>
      </c>
      <c r="E2562" s="57" t="str">
        <f t="shared" si="745"/>
        <v>168.884012607526+9.10687445468331i</v>
      </c>
      <c r="F2562" s="57" t="str">
        <f t="shared" si="746"/>
        <v>3.07687310784281-14.2667047323928i</v>
      </c>
      <c r="G2562" s="57" t="str">
        <f t="shared" si="747"/>
        <v>0.999121155447737-0.0296322828097248i</v>
      </c>
      <c r="H2562" s="57" t="str">
        <f t="shared" si="748"/>
        <v>109.571558124321-401.448627431098i</v>
      </c>
      <c r="I2562" s="57" t="str">
        <f t="shared" si="749"/>
        <v>-36.4944252830653-18.946780827901i</v>
      </c>
      <c r="K2562" s="57" t="str">
        <f t="shared" si="750"/>
        <v>0.00316375534690528-0.00394394805779014i</v>
      </c>
      <c r="L2562" s="57" t="str">
        <f t="shared" si="751"/>
        <v>0.00075-0.0472042476986545i</v>
      </c>
      <c r="M2562" s="57" t="str">
        <f t="shared" si="752"/>
        <v>0.00075-0.00743764407016618i</v>
      </c>
      <c r="N2562" s="57">
        <f t="shared" si="753"/>
        <v>117.43378760779214</v>
      </c>
      <c r="O2562" s="57">
        <f t="shared" si="754"/>
        <v>9.7132353867525847</v>
      </c>
      <c r="P2562" s="371">
        <f t="shared" si="755"/>
        <v>9.7132353867525847</v>
      </c>
      <c r="Q2562" s="371">
        <f t="shared" si="756"/>
        <v>-62.566212392207859</v>
      </c>
      <c r="R2562" s="12">
        <f t="shared" si="757"/>
        <v>117.43378760779214</v>
      </c>
      <c r="S2562" s="57">
        <f t="shared" si="758"/>
        <v>14.048430566030026</v>
      </c>
      <c r="T2562" s="12">
        <f t="shared" si="741"/>
        <v>9.7132353867525847</v>
      </c>
    </row>
    <row r="2563" spans="1:20" x14ac:dyDescent="0.3">
      <c r="A2563" s="57">
        <f t="shared" si="742"/>
        <v>88604.314312993825</v>
      </c>
      <c r="B2563" s="12">
        <f t="shared" si="759"/>
        <v>14101.814602180941</v>
      </c>
      <c r="C2563" s="57" t="str">
        <f t="shared" si="743"/>
        <v>1.40449861072806-2.70978694394237i</v>
      </c>
      <c r="D2563" s="57" t="str">
        <f t="shared" si="744"/>
        <v>3.46562561486956-0.886751664007698i</v>
      </c>
      <c r="E2563" s="57" t="str">
        <f t="shared" si="745"/>
        <v>168.939528849834+9.13533125103532i</v>
      </c>
      <c r="F2563" s="57" t="str">
        <f t="shared" si="746"/>
        <v>3.0768525178254-14.2133880978222i</v>
      </c>
      <c r="G2563" s="57" t="str">
        <f t="shared" si="747"/>
        <v>0.999114469464515-0.0297446864356635i</v>
      </c>
      <c r="H2563" s="57" t="str">
        <f t="shared" si="748"/>
        <v>108.032531857641-399.761347124723i</v>
      </c>
      <c r="I2563" s="57" t="str">
        <f t="shared" si="749"/>
        <v>-36.2192163289996-18.7239193746158i</v>
      </c>
      <c r="K2563" s="57" t="str">
        <f t="shared" si="750"/>
        <v>0.00315000085791489-0.00393816127622826i</v>
      </c>
      <c r="L2563" s="57" t="str">
        <f t="shared" si="751"/>
        <v>0.00075-0.0470255506063504i</v>
      </c>
      <c r="M2563" s="57" t="str">
        <f t="shared" si="752"/>
        <v>0.00075-0.00740948801570648i</v>
      </c>
      <c r="N2563" s="57">
        <f t="shared" si="753"/>
        <v>117.39797458971401</v>
      </c>
      <c r="O2563" s="57">
        <f t="shared" si="754"/>
        <v>9.6920904335090299</v>
      </c>
      <c r="P2563" s="371">
        <f t="shared" si="755"/>
        <v>9.6920904335090299</v>
      </c>
      <c r="Q2563" s="371">
        <f t="shared" si="756"/>
        <v>-62.602025410285989</v>
      </c>
      <c r="R2563" s="12">
        <f t="shared" si="757"/>
        <v>117.39797458971401</v>
      </c>
      <c r="S2563" s="57">
        <f t="shared" si="758"/>
        <v>14.101814602180941</v>
      </c>
      <c r="T2563" s="12">
        <f t="shared" si="741"/>
        <v>9.6920904335090299</v>
      </c>
    </row>
    <row r="2564" spans="1:20" x14ac:dyDescent="0.3">
      <c r="A2564" s="57">
        <f t="shared" si="742"/>
        <v>88941.010707383204</v>
      </c>
      <c r="B2564" s="12">
        <f t="shared" si="759"/>
        <v>14155.401497669229</v>
      </c>
      <c r="C2564" s="57" t="str">
        <f t="shared" si="743"/>
        <v>1.39939142704886-2.70406736299064i</v>
      </c>
      <c r="D2564" s="57" t="str">
        <f t="shared" si="744"/>
        <v>3.46558602095969-0.884412296364491i</v>
      </c>
      <c r="E2564" s="57" t="str">
        <f t="shared" si="745"/>
        <v>168.995487887669+9.16377175083107i</v>
      </c>
      <c r="F2564" s="57" t="str">
        <f t="shared" si="746"/>
        <v>3.07683177130527-14.1602759182844i</v>
      </c>
      <c r="G2564" s="57" t="str">
        <f t="shared" si="747"/>
        <v>0.999107732661781-0.0298575149202963i</v>
      </c>
      <c r="H2564" s="57" t="str">
        <f t="shared" si="748"/>
        <v>106.513570623671-398.074426793697i</v>
      </c>
      <c r="I2564" s="57" t="str">
        <f t="shared" si="749"/>
        <v>-35.9453927706961-18.5042476778888i</v>
      </c>
      <c r="K2564" s="57" t="str">
        <f t="shared" si="750"/>
        <v>0.00313628704174601-0.00393233524329866i</v>
      </c>
      <c r="L2564" s="57" t="str">
        <f t="shared" si="751"/>
        <v>0.00075-0.0468475299923793i</v>
      </c>
      <c r="M2564" s="57" t="str">
        <f t="shared" si="752"/>
        <v>0.00075-0.00738143854921944i</v>
      </c>
      <c r="N2564" s="57">
        <f t="shared" si="753"/>
        <v>117.36217595311312</v>
      </c>
      <c r="O2564" s="57">
        <f t="shared" si="754"/>
        <v>9.6709269577623456</v>
      </c>
      <c r="P2564" s="371">
        <f t="shared" si="755"/>
        <v>9.6709269577623456</v>
      </c>
      <c r="Q2564" s="371">
        <f t="shared" si="756"/>
        <v>-62.637824046886877</v>
      </c>
      <c r="R2564" s="12">
        <f t="shared" si="757"/>
        <v>117.36217595311312</v>
      </c>
      <c r="S2564" s="57">
        <f t="shared" si="758"/>
        <v>14.155401497669228</v>
      </c>
      <c r="T2564" s="12">
        <f t="shared" si="741"/>
        <v>9.6709269577623456</v>
      </c>
    </row>
    <row r="2565" spans="1:20" x14ac:dyDescent="0.3">
      <c r="A2565" s="57">
        <f t="shared" si="742"/>
        <v>89278.986548071261</v>
      </c>
      <c r="B2565" s="12">
        <f t="shared" si="759"/>
        <v>14209.192023360372</v>
      </c>
      <c r="C2565" s="57" t="str">
        <f t="shared" si="743"/>
        <v>1.39429802080004-2.69835246474979i</v>
      </c>
      <c r="D2565" s="57" t="str">
        <f t="shared" si="744"/>
        <v>3.46554612647943-0.88208562786204i</v>
      </c>
      <c r="E2565" s="57" t="str">
        <f t="shared" si="745"/>
        <v>169.051892832164+9.19219429021694i</v>
      </c>
      <c r="F2565" s="57" t="str">
        <f t="shared" si="746"/>
        <v>3.07681086709499-14.1073674296361i</v>
      </c>
      <c r="G2565" s="57" t="str">
        <f t="shared" si="747"/>
        <v>0.999100944653957-0.0299707698521031i</v>
      </c>
      <c r="H2565" s="57" t="str">
        <f t="shared" si="748"/>
        <v>105.014487058078-396.388090024961i</v>
      </c>
      <c r="I2565" s="57" t="str">
        <f t="shared" si="749"/>
        <v>-35.6729704268574-18.287724004353i</v>
      </c>
      <c r="K2565" s="57" t="str">
        <f t="shared" si="750"/>
        <v>0.00312261411088615-0.00392647030211263i</v>
      </c>
      <c r="L2565" s="57" t="str">
        <f t="shared" si="751"/>
        <v>0.00075-0.0466701832958551i</v>
      </c>
      <c r="M2565" s="57" t="str">
        <f t="shared" si="752"/>
        <v>0.00075-0.00735349526720407i</v>
      </c>
      <c r="N2565" s="57">
        <f t="shared" si="753"/>
        <v>117.32639258649381</v>
      </c>
      <c r="O2565" s="57">
        <f t="shared" si="754"/>
        <v>9.6497451900397895</v>
      </c>
      <c r="P2565" s="371">
        <f t="shared" si="755"/>
        <v>9.6497451900397895</v>
      </c>
      <c r="Q2565" s="371">
        <f t="shared" si="756"/>
        <v>-62.67360741350619</v>
      </c>
      <c r="R2565" s="12">
        <f t="shared" si="757"/>
        <v>117.32639258649381</v>
      </c>
      <c r="S2565" s="57">
        <f t="shared" si="758"/>
        <v>14.209192023360373</v>
      </c>
      <c r="T2565" s="12">
        <f t="shared" si="741"/>
        <v>9.6497451900397895</v>
      </c>
    </row>
    <row r="2566" spans="1:20" x14ac:dyDescent="0.3">
      <c r="A2566" s="57">
        <f t="shared" si="742"/>
        <v>89618.246696953938</v>
      </c>
      <c r="B2566" s="12">
        <f t="shared" si="759"/>
        <v>14263.186953049142</v>
      </c>
      <c r="C2566" s="57" t="str">
        <f t="shared" si="743"/>
        <v>1.3892184520456-2.69264232403701i</v>
      </c>
      <c r="D2566" s="57" t="str">
        <f t="shared" si="744"/>
        <v>3.46550592915406-0.879771624763174i</v>
      </c>
      <c r="E2566" s="57" t="str">
        <f t="shared" si="745"/>
        <v>169.10874681306+9.22059718182194i</v>
      </c>
      <c r="F2566" s="57" t="str">
        <f t="shared" si="746"/>
        <v>3.07678980399816-14.0546618706635i</v>
      </c>
      <c r="G2566" s="57" t="str">
        <f t="shared" si="747"/>
        <v>0.999094105052546-0.030084452825304i</v>
      </c>
      <c r="H2566" s="57" t="str">
        <f t="shared" si="748"/>
        <v>103.535092758616-394.702554756581i</v>
      </c>
      <c r="I2566" s="57" t="str">
        <f t="shared" si="749"/>
        <v>-35.4019643268279-18.0743068708505i</v>
      </c>
      <c r="K2566" s="57" t="str">
        <f t="shared" si="750"/>
        <v>0.00310898227421053-0.00392056679678714i</v>
      </c>
      <c r="L2566" s="57" t="str">
        <f t="shared" si="751"/>
        <v>0.00075-0.046493507965586i</v>
      </c>
      <c r="M2566" s="57" t="str">
        <f t="shared" si="752"/>
        <v>0.00075-0.00732565776768686i</v>
      </c>
      <c r="N2566" s="57">
        <f t="shared" si="753"/>
        <v>117.29062536228851</v>
      </c>
      <c r="O2566" s="57">
        <f t="shared" si="754"/>
        <v>9.6285453627108613</v>
      </c>
      <c r="P2566" s="371">
        <f t="shared" si="755"/>
        <v>9.6285453627108613</v>
      </c>
      <c r="Q2566" s="371">
        <f t="shared" si="756"/>
        <v>-62.709374637711491</v>
      </c>
      <c r="R2566" s="12">
        <f t="shared" si="757"/>
        <v>117.29062536228851</v>
      </c>
      <c r="S2566" s="57">
        <f t="shared" si="758"/>
        <v>14.263186953049143</v>
      </c>
      <c r="T2566" s="12">
        <f t="shared" si="741"/>
        <v>9.6285453627108613</v>
      </c>
    </row>
    <row r="2567" spans="1:20" x14ac:dyDescent="0.3">
      <c r="A2567" s="57">
        <f t="shared" si="742"/>
        <v>89958.796034402374</v>
      </c>
      <c r="B2567" s="12">
        <f t="shared" si="759"/>
        <v>14317.387063470729</v>
      </c>
      <c r="C2567" s="57" t="str">
        <f t="shared" si="743"/>
        <v>1.38415277943844-2.68693701621285i</v>
      </c>
      <c r="D2567" s="57" t="str">
        <f t="shared" si="744"/>
        <v>3.46546542669173-0.877470253509868i</v>
      </c>
      <c r="E2567" s="57" t="str">
        <f t="shared" si="745"/>
        <v>169.166052978793+9.24897871447645i</v>
      </c>
      <c r="F2567" s="57" t="str">
        <f t="shared" si="746"/>
        <v>3.07676858080932-14.0021584830701i</v>
      </c>
      <c r="G2567" s="57" t="str">
        <f t="shared" si="747"/>
        <v>0.999087213466117-0.0301985654398774i</v>
      </c>
      <c r="H2567" s="57" t="str">
        <f t="shared" si="748"/>
        <v>102.075198408241-393.018033346529i</v>
      </c>
      <c r="I2567" s="57" t="str">
        <f t="shared" si="749"/>
        <v>-35.1323887274306-17.8639550556277i</v>
      </c>
      <c r="K2567" s="57" t="str">
        <f t="shared" si="750"/>
        <v>0.00309539173698183-0.0039146250724014i</v>
      </c>
      <c r="L2567" s="57" t="str">
        <f t="shared" si="751"/>
        <v>0.00075-0.0463175014600377i</v>
      </c>
      <c r="M2567" s="57" t="str">
        <f t="shared" si="752"/>
        <v>0.00075-0.00729792565021601i</v>
      </c>
      <c r="N2567" s="57">
        <f t="shared" si="753"/>
        <v>117.25487513675247</v>
      </c>
      <c r="O2567" s="57">
        <f t="shared" si="754"/>
        <v>9.6073277099710435</v>
      </c>
      <c r="P2567" s="371">
        <f t="shared" si="755"/>
        <v>9.6073277099710435</v>
      </c>
      <c r="Q2567" s="371">
        <f t="shared" si="756"/>
        <v>-62.745124863247526</v>
      </c>
      <c r="R2567" s="12">
        <f t="shared" si="757"/>
        <v>117.25487513675247</v>
      </c>
      <c r="S2567" s="57">
        <f t="shared" si="758"/>
        <v>14.317387063470729</v>
      </c>
      <c r="T2567" s="12">
        <f t="shared" si="741"/>
        <v>9.6073277099710435</v>
      </c>
    </row>
    <row r="2568" spans="1:20" x14ac:dyDescent="0.3">
      <c r="A2568" s="57">
        <f t="shared" si="742"/>
        <v>90300.639459333092</v>
      </c>
      <c r="B2568" s="12">
        <f t="shared" si="759"/>
        <v>14371.793134311918</v>
      </c>
      <c r="C2568" s="57" t="str">
        <f t="shared" si="743"/>
        <v>1.37910106021996-2.6812366171645i</v>
      </c>
      <c r="D2568" s="57" t="str">
        <f t="shared" si="744"/>
        <v>3.4654246167834-0.875181480722742i</v>
      </c>
      <c r="E2568" s="57" t="str">
        <f t="shared" si="745"/>
        <v>169.223814496571+9.27733715292874i</v>
      </c>
      <c r="F2568" s="57" t="str">
        <f t="shared" si="746"/>
        <v>3.07674719631392-13.9498565114672i</v>
      </c>
      <c r="G2568" s="57" t="str">
        <f t="shared" si="747"/>
        <v>0.999080269500279-0.0303131093015782i</v>
      </c>
      <c r="H2568" s="57" t="str">
        <f t="shared" si="748"/>
        <v>100.634613894326-391.33473264296i</v>
      </c>
      <c r="I2568" s="57" t="str">
        <f t="shared" si="749"/>
        <v>-34.8642571297499-17.6566276089381i</v>
      </c>
      <c r="K2568" s="57" t="str">
        <f t="shared" si="750"/>
        <v>0.00308184270084999-0.00390864547495338i</v>
      </c>
      <c r="L2568" s="57" t="str">
        <f t="shared" si="751"/>
        <v>0.00075-0.0461421612472981i</v>
      </c>
      <c r="M2568" s="57" t="str">
        <f t="shared" si="752"/>
        <v>0.00075-0.00727029851585578i</v>
      </c>
      <c r="N2568" s="57">
        <f t="shared" si="753"/>
        <v>117.21914274985403</v>
      </c>
      <c r="O2568" s="57">
        <f t="shared" si="754"/>
        <v>9.586092467824054</v>
      </c>
      <c r="P2568" s="371">
        <f t="shared" si="755"/>
        <v>9.586092467824054</v>
      </c>
      <c r="Q2568" s="371">
        <f t="shared" si="756"/>
        <v>-62.780857250145978</v>
      </c>
      <c r="R2568" s="12">
        <f t="shared" si="757"/>
        <v>117.21914274985403</v>
      </c>
      <c r="S2568" s="57">
        <f t="shared" si="758"/>
        <v>14.371793134311918</v>
      </c>
      <c r="T2568" s="12">
        <f t="shared" si="741"/>
        <v>9.586092467824054</v>
      </c>
    </row>
    <row r="2569" spans="1:20" x14ac:dyDescent="0.3">
      <c r="A2569" s="57">
        <f t="shared" si="742"/>
        <v>90643.781889278573</v>
      </c>
      <c r="B2569" s="12">
        <f t="shared" si="759"/>
        <v>14426.405948222304</v>
      </c>
      <c r="C2569" s="57" t="str">
        <f t="shared" si="743"/>
        <v>1.3740633502203-2.67554120328933i</v>
      </c>
      <c r="D2569" s="57" t="str">
        <f t="shared" si="744"/>
        <v>3.46538349710263-0.87290527320053i</v>
      </c>
      <c r="E2569" s="57" t="str">
        <f t="shared" si="745"/>
        <v>169.282034552461+9.30567073755561i</v>
      </c>
      <c r="F2569" s="57" t="str">
        <f t="shared" si="746"/>
        <v>3.07672564928823-13.8977552033615i</v>
      </c>
      <c r="G2569" s="57" t="str">
        <f t="shared" si="747"/>
        <v>0.999073272757659-0.030428086021957i</v>
      </c>
      <c r="H2569" s="57" t="str">
        <f t="shared" si="748"/>
        <v>99.2131484240846-389.652854055853i</v>
      </c>
      <c r="I2569" s="57" t="str">
        <f t="shared" si="749"/>
        <v>-34.5975822958303-17.4522838630697i</v>
      </c>
      <c r="K2569" s="57" t="str">
        <f t="shared" si="750"/>
        <v>0.00306833536385301-0.00390262835131646i</v>
      </c>
      <c r="L2569" s="57" t="str">
        <f t="shared" si="751"/>
        <v>0.00075-0.0459674848050387i</v>
      </c>
      <c r="M2569" s="57" t="str">
        <f t="shared" si="752"/>
        <v>0.00075-0.00724277596718049i</v>
      </c>
      <c r="N2569" s="57">
        <f t="shared" si="753"/>
        <v>117.18342902517139</v>
      </c>
      <c r="O2569" s="57">
        <f t="shared" si="754"/>
        <v>9.5648398740651057</v>
      </c>
      <c r="P2569" s="371">
        <f t="shared" si="755"/>
        <v>9.5648398740651057</v>
      </c>
      <c r="Q2569" s="371">
        <f t="shared" si="756"/>
        <v>-62.816570974828608</v>
      </c>
      <c r="R2569" s="12">
        <f t="shared" si="757"/>
        <v>117.18342902517139</v>
      </c>
      <c r="S2569" s="57">
        <f t="shared" si="758"/>
        <v>14.426405948222303</v>
      </c>
      <c r="T2569" s="12">
        <f t="shared" si="741"/>
        <v>9.5648398740651057</v>
      </c>
    </row>
    <row r="2570" spans="1:20" x14ac:dyDescent="0.3">
      <c r="A2570" s="57">
        <f t="shared" si="742"/>
        <v>90988.228260457821</v>
      </c>
      <c r="B2570" s="12">
        <f t="shared" si="759"/>
        <v>14481.226290825549</v>
      </c>
      <c r="C2570" s="57" t="str">
        <f t="shared" si="743"/>
        <v>1.36903970385851-2.66985085147843i</v>
      </c>
      <c r="D2570" s="57" t="str">
        <f t="shared" si="744"/>
        <v>3.46534206530551-0.870641597919577i</v>
      </c>
      <c r="E2570" s="57" t="str">
        <f t="shared" si="745"/>
        <v>169.340716351467+9.33397768407268i</v>
      </c>
      <c r="F2570" s="57" t="str">
        <f t="shared" si="746"/>
        <v>3.07670393849925-13.8458538091458i</v>
      </c>
      <c r="G2570" s="57" t="str">
        <f t="shared" si="747"/>
        <v>0.999066222837882-0.0305434972183779i</v>
      </c>
      <c r="H2570" s="57" t="str">
        <f t="shared" si="748"/>
        <v>97.8106106361998-387.972593629867i</v>
      </c>
      <c r="I2570" s="57" t="str">
        <f t="shared" si="749"/>
        <v>-34.3323762652931-17.2508834418099i</v>
      </c>
      <c r="K2570" s="57" t="str">
        <f t="shared" si="750"/>
        <v>0.0030548699204182-0.00389657404919647i</v>
      </c>
      <c r="L2570" s="57" t="str">
        <f t="shared" si="751"/>
        <v>0.00075-0.045793469620481i</v>
      </c>
      <c r="M2570" s="57" t="str">
        <f t="shared" si="752"/>
        <v>0.00075-0.00721535760826908i</v>
      </c>
      <c r="N2570" s="57">
        <f t="shared" si="753"/>
        <v>117.14773476978638</v>
      </c>
      <c r="O2570" s="57">
        <f t="shared" si="754"/>
        <v>9.5435701682635852</v>
      </c>
      <c r="P2570" s="371">
        <f t="shared" si="755"/>
        <v>9.5435701682635852</v>
      </c>
      <c r="Q2570" s="371">
        <f t="shared" si="756"/>
        <v>-62.852265230213611</v>
      </c>
      <c r="R2570" s="12">
        <f t="shared" si="757"/>
        <v>117.14773476978638</v>
      </c>
      <c r="S2570" s="57">
        <f t="shared" si="758"/>
        <v>14.481226290825548</v>
      </c>
      <c r="T2570" s="12">
        <f t="shared" si="741"/>
        <v>9.5435701682635852</v>
      </c>
    </row>
    <row r="2571" spans="1:20" x14ac:dyDescent="0.3">
      <c r="A2571" s="57">
        <f t="shared" si="742"/>
        <v>91333.983527847566</v>
      </c>
      <c r="B2571" s="12">
        <f t="shared" si="759"/>
        <v>14536.254950730687</v>
      </c>
      <c r="C2571" s="57" t="str">
        <f t="shared" si="743"/>
        <v>1.36403017414307-2.66416563910024i</v>
      </c>
      <c r="D2571" s="57" t="str">
        <f t="shared" si="744"/>
        <v>3.4653003190305-0.868390422033324i</v>
      </c>
      <c r="E2571" s="57" t="str">
        <f t="shared" si="745"/>
        <v>169.399863117613+9.36225618323882i</v>
      </c>
      <c r="F2571" s="57" t="str">
        <f t="shared" si="746"/>
        <v>3.07668206270467-13.7941515820868i</v>
      </c>
      <c r="G2571" s="57" t="str">
        <f t="shared" si="747"/>
        <v>0.999059119337549-0.0306593445140377i</v>
      </c>
      <c r="H2571" s="57" t="str">
        <f t="shared" si="748"/>
        <v>96.426808708743-386.294142118307i</v>
      </c>
      <c r="I2571" s="57" t="str">
        <f t="shared" si="749"/>
        <v>-34.0686503718431-17.0523862693626i</v>
      </c>
      <c r="K2571" s="57" t="str">
        <f t="shared" si="750"/>
        <v>0.00304144656136398-0.00389048291708869i</v>
      </c>
      <c r="L2571" s="57" t="str">
        <f t="shared" si="751"/>
        <v>0.00075-0.0456201131903577i</v>
      </c>
      <c r="M2571" s="57" t="str">
        <f t="shared" si="752"/>
        <v>0.00075-0.00718804304469923i</v>
      </c>
      <c r="N2571" s="57">
        <f t="shared" si="753"/>
        <v>117.11206077418159</v>
      </c>
      <c r="O2571" s="57">
        <f t="shared" si="754"/>
        <v>9.5222835917458841</v>
      </c>
      <c r="P2571" s="371">
        <f t="shared" si="755"/>
        <v>9.5222835917458841</v>
      </c>
      <c r="Q2571" s="371">
        <f t="shared" si="756"/>
        <v>-62.887939225818414</v>
      </c>
      <c r="R2571" s="12">
        <f t="shared" si="757"/>
        <v>117.11206077418159</v>
      </c>
      <c r="S2571" s="57">
        <f t="shared" si="758"/>
        <v>14.536254950730687</v>
      </c>
      <c r="T2571" s="12">
        <f t="shared" si="741"/>
        <v>9.5222835917458841</v>
      </c>
    </row>
    <row r="2572" spans="1:20" x14ac:dyDescent="0.3">
      <c r="A2572" s="57">
        <f t="shared" si="742"/>
        <v>91681.052665253388</v>
      </c>
      <c r="B2572" s="12">
        <f t="shared" si="759"/>
        <v>14591.492719543463</v>
      </c>
      <c r="C2572" s="57" t="str">
        <f t="shared" si="743"/>
        <v>1.35903481267243-2.6584856439843i</v>
      </c>
      <c r="D2572" s="57" t="str">
        <f t="shared" si="744"/>
        <v>3.46525825589829-0.866151712871804i</v>
      </c>
      <c r="E2572" s="57" t="str">
        <f t="shared" si="745"/>
        <v>169.459478094027+9.39050440055619i</v>
      </c>
      <c r="F2572" s="57" t="str">
        <f t="shared" si="746"/>
        <v>3.07666002065282-13.7426477783154i</v>
      </c>
      <c r="G2572" s="57" t="str">
        <f t="shared" si="747"/>
        <v>0.999051961850207-0.0307756295379837i</v>
      </c>
      <c r="H2572" s="57" t="str">
        <f t="shared" si="748"/>
        <v>95.06155046341-384.617685058057i</v>
      </c>
      <c r="I2572" s="57" t="str">
        <f t="shared" si="749"/>
        <v>-33.8064152596668-16.8567525787329i</v>
      </c>
      <c r="K2572" s="57" t="str">
        <f t="shared" si="750"/>
        <v>0.00302806547390225-0.00388435530423515i</v>
      </c>
      <c r="L2572" s="57" t="str">
        <f t="shared" si="751"/>
        <v>0.00075-0.0454474130208783i</v>
      </c>
      <c r="M2572" s="57" t="str">
        <f t="shared" si="752"/>
        <v>0.00075-0.00716083188354175i</v>
      </c>
      <c r="N2572" s="57">
        <f t="shared" si="753"/>
        <v>117.0764078121347</v>
      </c>
      <c r="O2572" s="57">
        <f t="shared" si="754"/>
        <v>9.5009803875780801</v>
      </c>
      <c r="P2572" s="371">
        <f t="shared" si="755"/>
        <v>9.5009803875780801</v>
      </c>
      <c r="Q2572" s="371">
        <f t="shared" si="756"/>
        <v>-62.923592187865303</v>
      </c>
      <c r="R2572" s="12">
        <f t="shared" si="757"/>
        <v>117.0764078121347</v>
      </c>
      <c r="S2572" s="57">
        <f t="shared" si="758"/>
        <v>14.591492719543464</v>
      </c>
      <c r="T2572" s="12">
        <f t="shared" si="741"/>
        <v>9.5009803875780801</v>
      </c>
    </row>
    <row r="2573" spans="1:20" x14ac:dyDescent="0.3">
      <c r="A2573" s="57">
        <f t="shared" si="742"/>
        <v>92029.440665381349</v>
      </c>
      <c r="B2573" s="12">
        <f t="shared" si="759"/>
        <v>14646.940391877728</v>
      </c>
      <c r="C2573" s="57" t="str">
        <f t="shared" si="743"/>
        <v>1.35405366963595-2.65281094440493i</v>
      </c>
      <c r="D2573" s="57" t="str">
        <f t="shared" si="744"/>
        <v>3.46521587351174-0.863925437941128i</v>
      </c>
      <c r="E2573" s="57" t="str">
        <f t="shared" si="745"/>
        <v>169.519564543011+9.41872047596982i</v>
      </c>
      <c r="F2573" s="57" t="str">
        <f t="shared" si="746"/>
        <v>3.07663781108252-13.6913416568154i</v>
      </c>
      <c r="G2573" s="57" t="str">
        <f t="shared" si="747"/>
        <v>0.999044749966338-0.0308923539251335i</v>
      </c>
      <c r="H2573" s="57" t="str">
        <f t="shared" si="748"/>
        <v>93.7146434661604-382.943402845399i</v>
      </c>
      <c r="I2573" s="57" t="str">
        <f t="shared" si="749"/>
        <v>-33.5456808997031-16.6639429195942i</v>
      </c>
      <c r="K2573" s="57" t="str">
        <f t="shared" si="750"/>
        <v>0.00301472684164145-0.00387819156058212i</v>
      </c>
      <c r="L2573" s="57" t="str">
        <f t="shared" si="751"/>
        <v>0.00075-0.0452753666276931i</v>
      </c>
      <c r="M2573" s="57" t="str">
        <f t="shared" si="752"/>
        <v>0.00075-0.007133723733355i</v>
      </c>
      <c r="N2573" s="57">
        <f t="shared" si="753"/>
        <v>117.04077664061892</v>
      </c>
      <c r="O2573" s="57">
        <f t="shared" si="754"/>
        <v>9.4796608005484622</v>
      </c>
      <c r="P2573" s="371">
        <f t="shared" si="755"/>
        <v>9.4796608005484622</v>
      </c>
      <c r="Q2573" s="371">
        <f t="shared" si="756"/>
        <v>-62.959223359381085</v>
      </c>
      <c r="R2573" s="12">
        <f t="shared" si="757"/>
        <v>117.04077664061892</v>
      </c>
      <c r="S2573" s="57">
        <f t="shared" si="758"/>
        <v>14.646940391877727</v>
      </c>
      <c r="T2573" s="12">
        <f t="shared" si="741"/>
        <v>9.4796608005484622</v>
      </c>
    </row>
    <row r="2574" spans="1:20" x14ac:dyDescent="0.3">
      <c r="A2574" s="57">
        <f t="shared" si="742"/>
        <v>92379.152539909803</v>
      </c>
      <c r="B2574" s="12">
        <f t="shared" si="759"/>
        <v>14702.598765366864</v>
      </c>
      <c r="C2574" s="57" t="str">
        <f t="shared" si="743"/>
        <v>1.34908679381479-2.64714161906518i</v>
      </c>
      <c r="D2574" s="57" t="str">
        <f t="shared" si="744"/>
        <v>3.46517316945563-0.861711564922986i</v>
      </c>
      <c r="E2574" s="57" t="str">
        <f t="shared" si="745"/>
        <v>169.580125746132+9.44690252356034i</v>
      </c>
      <c r="F2574" s="57" t="str">
        <f t="shared" si="746"/>
        <v>3.07661543272311-13.640232479413i</v>
      </c>
      <c r="G2574" s="57" t="str">
        <f t="shared" si="747"/>
        <v>0.999037483273323-0.0310095193162924i</v>
      </c>
      <c r="H2574" s="57" t="str">
        <f t="shared" si="748"/>
        <v>92.3858951242813-381.271470812565i</v>
      </c>
      <c r="I2574" s="57" t="str">
        <f t="shared" si="749"/>
        <v>-33.2864566057776-16.4739181656504i</v>
      </c>
      <c r="K2574" s="57" t="str">
        <f t="shared" si="750"/>
        <v>0.00300143084458986-0.00387199203673777i</v>
      </c>
      <c r="L2574" s="57" t="str">
        <f t="shared" si="751"/>
        <v>0.00075-0.0451039715358569i</v>
      </c>
      <c r="M2574" s="57" t="str">
        <f t="shared" si="752"/>
        <v>0.00075-0.0071067182041791i</v>
      </c>
      <c r="N2574" s="57">
        <f t="shared" si="753"/>
        <v>117.00516799969809</v>
      </c>
      <c r="O2574" s="57">
        <f t="shared" si="754"/>
        <v>9.4583250771501408</v>
      </c>
      <c r="P2574" s="371">
        <f t="shared" si="755"/>
        <v>9.4583250771501408</v>
      </c>
      <c r="Q2574" s="371">
        <f t="shared" si="756"/>
        <v>-62.994832000301912</v>
      </c>
      <c r="R2574" s="12">
        <f t="shared" si="757"/>
        <v>117.00516799969809</v>
      </c>
      <c r="S2574" s="57">
        <f t="shared" si="758"/>
        <v>14.702598765366863</v>
      </c>
      <c r="T2574" s="12">
        <f t="shared" si="741"/>
        <v>9.4583250771501408</v>
      </c>
    </row>
    <row r="2575" spans="1:20" x14ac:dyDescent="0.3">
      <c r="A2575" s="57">
        <f t="shared" si="742"/>
        <v>92730.193319561455</v>
      </c>
      <c r="B2575" s="12">
        <f t="shared" si="759"/>
        <v>14758.468640675257</v>
      </c>
      <c r="C2575" s="57" t="str">
        <f t="shared" si="743"/>
        <v>1.34413423258322-2.64147774708075i</v>
      </c>
      <c r="D2575" s="57" t="str">
        <f t="shared" si="744"/>
        <v>3.46513014129662-0.859510061674143i</v>
      </c>
      <c r="E2575" s="57" t="str">
        <f t="shared" si="745"/>
        <v>169.641165004294+9.47504863123537i</v>
      </c>
      <c r="F2575" s="57" t="str">
        <f t="shared" si="746"/>
        <v>3.07659288429428-13.5893195107662i</v>
      </c>
      <c r="G2575" s="57" t="str">
        <f t="shared" si="747"/>
        <v>0.999030161355432-0.0311271273581728i</v>
      </c>
      <c r="H2575" s="57" t="str">
        <f t="shared" si="748"/>
        <v>91.0751127799763-379.602059304957i</v>
      </c>
      <c r="I2575" s="57" t="str">
        <f t="shared" si="749"/>
        <v>-33.0287510505937-16.2866395215111i</v>
      </c>
      <c r="K2575" s="57" t="str">
        <f t="shared" si="750"/>
        <v>0.00298817765915992-0.00386575708393007i</v>
      </c>
      <c r="L2575" s="57" t="str">
        <f t="shared" si="751"/>
        <v>0.00075-0.0449332252797937i</v>
      </c>
      <c r="M2575" s="57" t="str">
        <f t="shared" si="752"/>
        <v>0.00075-0.0070798149075305i</v>
      </c>
      <c r="N2575" s="57">
        <f t="shared" si="753"/>
        <v>116.96958261242784</v>
      </c>
      <c r="O2575" s="57">
        <f t="shared" si="754"/>
        <v>9.4369734655636286</v>
      </c>
      <c r="P2575" s="371">
        <f t="shared" si="755"/>
        <v>9.4369734655636286</v>
      </c>
      <c r="Q2575" s="371">
        <f t="shared" si="756"/>
        <v>-63.030417387572157</v>
      </c>
      <c r="R2575" s="12">
        <f t="shared" si="757"/>
        <v>116.96958261242784</v>
      </c>
      <c r="S2575" s="57">
        <f t="shared" si="758"/>
        <v>14.758468640675257</v>
      </c>
      <c r="T2575" s="12">
        <f t="shared" si="741"/>
        <v>9.4369734655636286</v>
      </c>
    </row>
    <row r="2576" spans="1:20" x14ac:dyDescent="0.3">
      <c r="A2576" s="57">
        <f t="shared" si="742"/>
        <v>93082.56805417579</v>
      </c>
      <c r="B2576" s="12">
        <f t="shared" si="759"/>
        <v>14814.550821509823</v>
      </c>
      <c r="C2576" s="57" t="str">
        <f t="shared" si="743"/>
        <v>1.33919603190991-2.63581940796395i</v>
      </c>
      <c r="D2576" s="57" t="str">
        <f t="shared" si="744"/>
        <v>3.46508678658309-0.857320896225944i</v>
      </c>
      <c r="E2576" s="57" t="str">
        <f t="shared" si="745"/>
        <v>169.702685637816+9.50315686041398i</v>
      </c>
      <c r="F2576" s="57" t="str">
        <f t="shared" si="746"/>
        <v>3.0765701645061-13.5386020183543i</v>
      </c>
      <c r="G2576" s="57" t="str">
        <f t="shared" si="747"/>
        <v>0.999022783793788-0.0312451797034129i</v>
      </c>
      <c r="H2576" s="57" t="str">
        <f t="shared" si="748"/>
        <v>89.7821038005049-377.935333758905i</v>
      </c>
      <c r="I2576" s="57" t="str">
        <f t="shared" si="749"/>
        <v>-32.7725722815682-16.1020685290916i</v>
      </c>
      <c r="K2576" s="57" t="str">
        <f t="shared" si="750"/>
        <v>0.00297496745817264-0.00385948705396484i</v>
      </c>
      <c r="L2576" s="57" t="str">
        <f t="shared" si="751"/>
        <v>0.00075-0.0447631254032612i</v>
      </c>
      <c r="M2576" s="57" t="str">
        <f t="shared" si="752"/>
        <v>0.00075-0.00705301345639618i</v>
      </c>
      <c r="N2576" s="57">
        <f t="shared" si="753"/>
        <v>116.9340211847543</v>
      </c>
      <c r="O2576" s="57">
        <f t="shared" si="754"/>
        <v>9.4156062156389915</v>
      </c>
      <c r="P2576" s="371">
        <f t="shared" si="755"/>
        <v>9.4156062156389915</v>
      </c>
      <c r="Q2576" s="371">
        <f t="shared" si="756"/>
        <v>-63.065978815245693</v>
      </c>
      <c r="R2576" s="12">
        <f t="shared" si="757"/>
        <v>116.9340211847543</v>
      </c>
      <c r="S2576" s="57">
        <f t="shared" si="758"/>
        <v>14.814550821509824</v>
      </c>
      <c r="T2576" s="12">
        <f t="shared" si="741"/>
        <v>9.4156062156389915</v>
      </c>
    </row>
    <row r="2577" spans="1:20" x14ac:dyDescent="0.3">
      <c r="A2577" s="57">
        <f t="shared" si="742"/>
        <v>93436.281812781657</v>
      </c>
      <c r="B2577" s="12">
        <f t="shared" si="759"/>
        <v>14870.84611463156</v>
      </c>
      <c r="C2577" s="57" t="str">
        <f t="shared" si="743"/>
        <v>1.33427223635949-2.63016668160805i</v>
      </c>
      <c r="D2577" s="57" t="str">
        <f t="shared" si="744"/>
        <v>3.46504310284499-0.855144036783804i</v>
      </c>
      <c r="E2577" s="57" t="str">
        <f t="shared" si="745"/>
        <v>169.764690986517+9.53122524570852i</v>
      </c>
      <c r="F2577" s="57" t="str">
        <f t="shared" si="746"/>
        <v>3.07654727205884-13.4880792724668i</v>
      </c>
      <c r="G2577" s="57" t="str">
        <f t="shared" si="747"/>
        <v>0.999015350166353-0.0313636780105952i</v>
      </c>
      <c r="H2577" s="57" t="str">
        <f t="shared" si="748"/>
        <v>88.5066756649556-376.271454779876i</v>
      </c>
      <c r="I2577" s="57" t="str">
        <f t="shared" si="749"/>
        <v>-32.5179277365026-15.9201670735525i</v>
      </c>
      <c r="K2577" s="57" t="str">
        <f t="shared" si="750"/>
        <v>0.00296180041086278-0.00385318229918425i</v>
      </c>
      <c r="L2577" s="57" t="str">
        <f t="shared" si="751"/>
        <v>0.00075-0.0445936694593158i</v>
      </c>
      <c r="M2577" s="57" t="str">
        <f t="shared" si="752"/>
        <v>0.00075-0.00702631346522833i</v>
      </c>
      <c r="N2577" s="57">
        <f t="shared" si="753"/>
        <v>116.89848440541249</v>
      </c>
      <c r="O2577" s="57">
        <f t="shared" si="754"/>
        <v>9.3942235788788189</v>
      </c>
      <c r="P2577" s="371">
        <f t="shared" si="755"/>
        <v>9.3942235788788189</v>
      </c>
      <c r="Q2577" s="371">
        <f t="shared" si="756"/>
        <v>-63.101515594587511</v>
      </c>
      <c r="R2577" s="12">
        <f t="shared" si="757"/>
        <v>116.89848440541249</v>
      </c>
      <c r="S2577" s="57">
        <f t="shared" si="758"/>
        <v>14.87084611463156</v>
      </c>
      <c r="T2577" s="12">
        <f t="shared" si="741"/>
        <v>9.3942235788788189</v>
      </c>
    </row>
    <row r="2578" spans="1:20" x14ac:dyDescent="0.3">
      <c r="A2578" s="57">
        <f t="shared" si="742"/>
        <v>93791.33968367023</v>
      </c>
      <c r="B2578" s="12">
        <f t="shared" si="759"/>
        <v>14927.355329867161</v>
      </c>
      <c r="C2578" s="57" t="str">
        <f t="shared" si="743"/>
        <v>1.32936288909437-2.62451964827121i</v>
      </c>
      <c r="D2578" s="57" t="str">
        <f t="shared" si="744"/>
        <v>3.46499908759371-0.852979451726727i</v>
      </c>
      <c r="E2578" s="57" t="str">
        <f t="shared" si="745"/>
        <v>169.827184409783+9.55925179460714i</v>
      </c>
      <c r="F2578" s="57" t="str">
        <f t="shared" si="746"/>
        <v>3.076524205643-13.4377505461937i</v>
      </c>
      <c r="G2578" s="57" t="str">
        <f t="shared" si="747"/>
        <v>0.999007860047899-0.0314826239442654i</v>
      </c>
      <c r="H2578" s="57" t="str">
        <f t="shared" si="748"/>
        <v>87.2486360477114-374.610578221036i</v>
      </c>
      <c r="I2578" s="57" t="str">
        <f t="shared" si="749"/>
        <v>-32.2648242590879-15.7408973887941i</v>
      </c>
      <c r="K2578" s="57" t="str">
        <f t="shared" si="750"/>
        <v>0.00294867668288466-0.00384684317242519i</v>
      </c>
      <c r="L2578" s="57" t="str">
        <f t="shared" si="751"/>
        <v>0.00075-0.0444248550102767i</v>
      </c>
      <c r="M2578" s="57" t="str">
        <f t="shared" si="752"/>
        <v>0.00075-0.00699971454993859i</v>
      </c>
      <c r="N2578" s="57">
        <f t="shared" si="753"/>
        <v>116.86297294583142</v>
      </c>
      <c r="O2578" s="57">
        <f t="shared" si="754"/>
        <v>9.3728258084199485</v>
      </c>
      <c r="P2578" s="371">
        <f t="shared" si="755"/>
        <v>9.3728258084199485</v>
      </c>
      <c r="Q2578" s="371">
        <f t="shared" si="756"/>
        <v>-63.137027054168577</v>
      </c>
      <c r="R2578" s="12">
        <f t="shared" si="757"/>
        <v>116.86297294583142</v>
      </c>
      <c r="S2578" s="57">
        <f t="shared" si="758"/>
        <v>14.927355329867162</v>
      </c>
      <c r="T2578" s="12">
        <f t="shared" si="741"/>
        <v>9.3728258084199485</v>
      </c>
    </row>
    <row r="2579" spans="1:20" x14ac:dyDescent="0.3">
      <c r="A2579" s="57">
        <f t="shared" si="742"/>
        <v>94147.746774468178</v>
      </c>
      <c r="B2579" s="12">
        <f t="shared" si="759"/>
        <v>14984.079280120657</v>
      </c>
      <c r="C2579" s="57" t="str">
        <f t="shared" si="743"/>
        <v>1.32446803187651-2.61887838856099i</v>
      </c>
      <c r="D2579" s="57" t="str">
        <f t="shared" si="744"/>
        <v>3.46495473832195-0.850827109606796i</v>
      </c>
      <c r="E2579" s="57" t="str">
        <f t="shared" si="745"/>
        <v>169.89016928665+9.5872344871428i</v>
      </c>
      <c r="F2579" s="57" t="str">
        <f t="shared" si="746"/>
        <v>3.07650096393917-13.3876151154146i</v>
      </c>
      <c r="G2579" s="57" t="str">
        <f t="shared" si="747"/>
        <v>0.999000313009988-0.0316020191749513i</v>
      </c>
      <c r="H2579" s="57" t="str">
        <f t="shared" si="748"/>
        <v>86.0077928986604-372.952855262073i</v>
      </c>
      <c r="I2579" s="57" t="str">
        <f t="shared" si="749"/>
        <v>-32.0132681142268-15.5642220625184i</v>
      </c>
      <c r="K2579" s="57" t="str">
        <f t="shared" si="750"/>
        <v>0.00293559643631822-0.00384047002697824i</v>
      </c>
      <c r="L2579" s="57" t="str">
        <f t="shared" si="751"/>
        <v>0.00075-0.0442566796276915i</v>
      </c>
      <c r="M2579" s="57" t="str">
        <f t="shared" si="752"/>
        <v>0.00075-0.00697321632789257i</v>
      </c>
      <c r="N2579" s="57">
        <f t="shared" si="753"/>
        <v>116.8274874600317</v>
      </c>
      <c r="O2579" s="57">
        <f t="shared" si="754"/>
        <v>9.3514131590160705</v>
      </c>
      <c r="P2579" s="371">
        <f t="shared" si="755"/>
        <v>9.3514131590160705</v>
      </c>
      <c r="Q2579" s="371">
        <f t="shared" si="756"/>
        <v>-63.172512539968295</v>
      </c>
      <c r="R2579" s="12">
        <f t="shared" si="757"/>
        <v>116.8274874600317</v>
      </c>
      <c r="S2579" s="57">
        <f t="shared" si="758"/>
        <v>14.984079280120657</v>
      </c>
      <c r="T2579" s="12">
        <f t="shared" si="741"/>
        <v>9.3514131590160705</v>
      </c>
    </row>
    <row r="2580" spans="1:20" x14ac:dyDescent="0.3">
      <c r="A2580" s="57">
        <f t="shared" si="742"/>
        <v>94505.508212211163</v>
      </c>
      <c r="B2580" s="12">
        <f t="shared" si="759"/>
        <v>15041.018781385115</v>
      </c>
      <c r="C2580" s="57" t="str">
        <f t="shared" si="743"/>
        <v>1.31958770506959-2.61324298341874i</v>
      </c>
      <c r="D2580" s="57" t="str">
        <f t="shared" si="744"/>
        <v>3.46491005250358-0.848686979148697i</v>
      </c>
      <c r="E2580" s="57" t="str">
        <f t="shared" si="745"/>
        <v>169.953649015878+9.61517127556665i</v>
      </c>
      <c r="F2580" s="57" t="str">
        <f t="shared" si="746"/>
        <v>3.07647754561795-13.3376722587881i</v>
      </c>
      <c r="G2580" s="57" t="str">
        <f t="shared" si="747"/>
        <v>0.998992708620943-0.0317218653791813i</v>
      </c>
      <c r="H2580" s="57" t="str">
        <f t="shared" si="748"/>
        <v>84.783954520245-371.298432488219i</v>
      </c>
      <c r="I2580" s="57" t="str">
        <f t="shared" si="749"/>
        <v>-31.7632650031745-15.3901040408738i</v>
      </c>
      <c r="K2580" s="57" t="str">
        <f t="shared" si="750"/>
        <v>0.00292255982967583-0.00383406321654672i</v>
      </c>
      <c r="L2580" s="57" t="str">
        <f t="shared" si="751"/>
        <v>0.00075-0.0440891408923007i</v>
      </c>
      <c r="M2580" s="57" t="str">
        <f t="shared" si="752"/>
        <v>0.00075-0.00694681841790454i</v>
      </c>
      <c r="N2580" s="57">
        <f t="shared" si="753"/>
        <v>116.79202858452969</v>
      </c>
      <c r="O2580" s="57">
        <f t="shared" si="754"/>
        <v>9.3299858870200545</v>
      </c>
      <c r="P2580" s="371">
        <f t="shared" si="755"/>
        <v>9.3299858870200545</v>
      </c>
      <c r="Q2580" s="371">
        <f t="shared" si="756"/>
        <v>-63.207971415470311</v>
      </c>
      <c r="R2580" s="12">
        <f t="shared" si="757"/>
        <v>116.79202858452969</v>
      </c>
      <c r="S2580" s="57">
        <f t="shared" si="758"/>
        <v>15.041018781385116</v>
      </c>
      <c r="T2580" s="12">
        <f t="shared" si="741"/>
        <v>9.3299858870200545</v>
      </c>
    </row>
    <row r="2581" spans="1:20" x14ac:dyDescent="0.3">
      <c r="A2581" s="57">
        <f t="shared" si="742"/>
        <v>94864.629143417566</v>
      </c>
      <c r="B2581" s="12">
        <f t="shared" si="759"/>
        <v>15098.174652754378</v>
      </c>
      <c r="C2581" s="57" t="str">
        <f t="shared" si="743"/>
        <v>1.31472194764126-2.60761351410398i</v>
      </c>
      <c r="D2581" s="57" t="str">
        <f t="shared" si="744"/>
        <v>3.46486502759348-0.846559029249218i</v>
      </c>
      <c r="E2581" s="57" t="str">
        <f t="shared" si="745"/>
        <v>170.017627016025+9.64306008401629i</v>
      </c>
      <c r="F2581" s="57" t="str">
        <f t="shared" si="746"/>
        <v>3.07645394933993-13.2879212577416i</v>
      </c>
      <c r="G2581" s="57" t="str">
        <f t="shared" si="747"/>
        <v>0.998985046445827-0.0318421642395035i</v>
      </c>
      <c r="H2581" s="57" t="str">
        <f t="shared" si="748"/>
        <v>83.5769296413852-369.64745196935i</v>
      </c>
      <c r="I2581" s="57" t="str">
        <f t="shared" si="749"/>
        <v>-31.5148200784883-15.2185066326953i</v>
      </c>
      <c r="K2581" s="57" t="str">
        <f t="shared" si="750"/>
        <v>0.00290956701790955-0.00382762309520593i</v>
      </c>
      <c r="L2581" s="57" t="str">
        <f t="shared" si="751"/>
        <v>0.00075-0.0439222363940036i</v>
      </c>
      <c r="M2581" s="57" t="str">
        <f t="shared" si="752"/>
        <v>0.00075-0.00692052044023164i</v>
      </c>
      <c r="N2581" s="57">
        <f t="shared" si="753"/>
        <v>116.75659693824176</v>
      </c>
      <c r="O2581" s="57">
        <f t="shared" si="754"/>
        <v>9.3085442503658005</v>
      </c>
      <c r="P2581" s="371">
        <f t="shared" si="755"/>
        <v>9.3085442503658005</v>
      </c>
      <c r="Q2581" s="371">
        <f t="shared" si="756"/>
        <v>-63.243403061758237</v>
      </c>
      <c r="R2581" s="12">
        <f t="shared" si="757"/>
        <v>116.75659693824176</v>
      </c>
      <c r="S2581" s="57">
        <f t="shared" si="758"/>
        <v>15.098174652754379</v>
      </c>
      <c r="T2581" s="12">
        <f t="shared" si="741"/>
        <v>9.3085442503658005</v>
      </c>
    </row>
    <row r="2582" spans="1:20" x14ac:dyDescent="0.3">
      <c r="A2582" s="57">
        <f t="shared" si="742"/>
        <v>95225.114734162547</v>
      </c>
      <c r="B2582" s="12">
        <f t="shared" si="759"/>
        <v>15155.547716434845</v>
      </c>
      <c r="C2582" s="57" t="str">
        <f t="shared" si="743"/>
        <v>1.30987079716546-2.60199006217916i</v>
      </c>
      <c r="D2582" s="57" t="str">
        <f t="shared" si="744"/>
        <v>3.46481966102747-0.844443228976767i</v>
      </c>
      <c r="E2582" s="57" t="str">
        <f t="shared" si="745"/>
        <v>170.08210672552+9.67089880817118i</v>
      </c>
      <c r="F2582" s="57" t="str">
        <f t="shared" si="746"/>
        <v>3.07643017375557-13.2383613964613i</v>
      </c>
      <c r="G2582" s="57" t="str">
        <f t="shared" si="747"/>
        <v>0.998977326046421-0.0319629174445047i</v>
      </c>
      <c r="H2582" s="57" t="str">
        <f t="shared" si="748"/>
        <v>82.3865274883591-368.000051339125i</v>
      </c>
      <c r="I2582" s="57" t="str">
        <f t="shared" si="749"/>
        <v>-31.2679379587823-15.0493935133553i</v>
      </c>
      <c r="K2582" s="57" t="str">
        <f t="shared" si="750"/>
        <v>0.00289661815241881-0.0038211500173628i</v>
      </c>
      <c r="L2582" s="57" t="str">
        <f t="shared" si="751"/>
        <v>0.00075-0.0437559637318227i</v>
      </c>
      <c r="M2582" s="57" t="str">
        <f t="shared" si="752"/>
        <v>0.00075-0.00689432201656871i</v>
      </c>
      <c r="N2582" s="57">
        <f t="shared" si="753"/>
        <v>116.72119312238522</v>
      </c>
      <c r="O2582" s="57">
        <f t="shared" si="754"/>
        <v>9.2870885085506369</v>
      </c>
      <c r="P2582" s="371">
        <f t="shared" si="755"/>
        <v>9.2870885085506369</v>
      </c>
      <c r="Q2582" s="371">
        <f t="shared" si="756"/>
        <v>-63.278806877614784</v>
      </c>
      <c r="R2582" s="12">
        <f t="shared" si="757"/>
        <v>116.72119312238522</v>
      </c>
      <c r="S2582" s="57">
        <f t="shared" si="758"/>
        <v>15.155547716434844</v>
      </c>
      <c r="T2582" s="12">
        <f t="shared" si="741"/>
        <v>9.2870885085506369</v>
      </c>
    </row>
    <row r="2583" spans="1:20" x14ac:dyDescent="0.3">
      <c r="A2583" s="57">
        <f t="shared" si="742"/>
        <v>95586.970170152374</v>
      </c>
      <c r="B2583" s="12">
        <f t="shared" si="759"/>
        <v>15213.138797757298</v>
      </c>
      <c r="C2583" s="57" t="str">
        <f t="shared" si="743"/>
        <v>1.30503428982508-2.59637270949424i</v>
      </c>
      <c r="D2583" s="57" t="str">
        <f t="shared" si="744"/>
        <v>3.46477395022202-0.842339547570879i</v>
      </c>
      <c r="E2583" s="57" t="str">
        <f t="shared" si="745"/>
        <v>170.147091602739+9.69868531491964i</v>
      </c>
      <c r="F2583" s="57" t="str">
        <f t="shared" si="746"/>
        <v>3.07640621750514-13.188991961881i</v>
      </c>
      <c r="G2583" s="57" t="str">
        <f t="shared" si="747"/>
        <v>0.998969546981191-0.0320841266888291i</v>
      </c>
      <c r="H2583" s="57" t="str">
        <f t="shared" si="748"/>
        <v>81.2125578527068-366.35636387406i</v>
      </c>
      <c r="I2583" s="57" t="str">
        <f t="shared" si="749"/>
        <v>-31.0226227432774-14.8827287282347i</v>
      </c>
      <c r="K2583" s="57" t="str">
        <f t="shared" si="750"/>
        <v>0.00288371338105874-0.00381464433771573i</v>
      </c>
      <c r="L2583" s="57" t="str">
        <f t="shared" si="751"/>
        <v>0.00075-0.0435903205138699i</v>
      </c>
      <c r="M2583" s="57" t="str">
        <f t="shared" si="752"/>
        <v>0.00075-0.00686822277004254i</v>
      </c>
      <c r="N2583" s="57">
        <f t="shared" si="753"/>
        <v>116.68581772038519</v>
      </c>
      <c r="O2583" s="57">
        <f t="shared" si="754"/>
        <v>9.2656189226171861</v>
      </c>
      <c r="P2583" s="371">
        <f t="shared" si="755"/>
        <v>9.2656189226171861</v>
      </c>
      <c r="Q2583" s="371">
        <f t="shared" si="756"/>
        <v>-63.314182279614812</v>
      </c>
      <c r="R2583" s="12">
        <f t="shared" si="757"/>
        <v>116.68581772038519</v>
      </c>
      <c r="S2583" s="57">
        <f t="shared" si="758"/>
        <v>15.213138797757297</v>
      </c>
      <c r="T2583" s="12">
        <f t="shared" si="741"/>
        <v>9.2656189226171861</v>
      </c>
    </row>
    <row r="2584" spans="1:20" x14ac:dyDescent="0.3">
      <c r="A2584" s="57">
        <f t="shared" si="742"/>
        <v>95950.200656798945</v>
      </c>
      <c r="B2584" s="12">
        <f t="shared" si="759"/>
        <v>15270.948725188775</v>
      </c>
      <c r="C2584" s="57" t="str">
        <f t="shared" si="743"/>
        <v>1.30021246041463-2.59076153817164i</v>
      </c>
      <c r="D2584" s="57" t="str">
        <f t="shared" si="744"/>
        <v>3.46472789257432-0.840247954441745i</v>
      </c>
      <c r="E2584" s="57" t="str">
        <f t="shared" si="745"/>
        <v>170.212585126074+9.72641744200442i</v>
      </c>
      <c r="F2584" s="57" t="str">
        <f t="shared" si="746"/>
        <v>3.07638207921864-13.1398122436729i</v>
      </c>
      <c r="G2584" s="57" t="str">
        <f t="shared" si="747"/>
        <v>0.998961708805274-0.0322057936731971i</v>
      </c>
      <c r="H2584" s="57" t="str">
        <f t="shared" si="748"/>
        <v>80.0548311562262-364.716518572499i</v>
      </c>
      <c r="I2584" s="57" t="str">
        <f t="shared" si="749"/>
        <v>-30.7788780261522-14.7184766958342i</v>
      </c>
      <c r="K2584" s="57" t="str">
        <f t="shared" si="750"/>
        <v>0.00287085284814888-0.00380810641121476i</v>
      </c>
      <c r="L2584" s="57" t="str">
        <f t="shared" si="751"/>
        <v>0.00075-0.0434253043573122i</v>
      </c>
      <c r="M2584" s="57" t="str">
        <f t="shared" si="752"/>
        <v>0.00075-0.00684222232520675i</v>
      </c>
      <c r="N2584" s="57">
        <f t="shared" si="753"/>
        <v>116.65047129777747</v>
      </c>
      <c r="O2584" s="57">
        <f t="shared" si="754"/>
        <v>9.2441357551356553</v>
      </c>
      <c r="P2584" s="371">
        <f t="shared" si="755"/>
        <v>9.2441357551356553</v>
      </c>
      <c r="Q2584" s="371">
        <f t="shared" si="756"/>
        <v>-63.349528702222521</v>
      </c>
      <c r="R2584" s="12">
        <f t="shared" si="757"/>
        <v>116.65047129777747</v>
      </c>
      <c r="S2584" s="57">
        <f t="shared" si="758"/>
        <v>15.270948725188775</v>
      </c>
      <c r="T2584" s="12">
        <f t="shared" si="741"/>
        <v>9.2441357551356553</v>
      </c>
    </row>
    <row r="2585" spans="1:20" x14ac:dyDescent="0.3">
      <c r="A2585" s="57">
        <f t="shared" si="742"/>
        <v>96314.811419294783</v>
      </c>
      <c r="B2585" s="12">
        <f t="shared" si="759"/>
        <v>15328.978330344493</v>
      </c>
      <c r="C2585" s="57" t="str">
        <f t="shared" si="743"/>
        <v>1.29540534234325-2.58515663059105i</v>
      </c>
      <c r="D2585" s="57" t="str">
        <f t="shared" si="744"/>
        <v>3.4646814854619-0.838168419169715i</v>
      </c>
      <c r="E2585" s="57" t="str">
        <f t="shared" si="745"/>
        <v>170.278590794008+9.75409299767844i</v>
      </c>
      <c r="F2585" s="57" t="str">
        <f t="shared" si="746"/>
        <v>3.07635775751573-13.0908215342364i</v>
      </c>
      <c r="G2585" s="57" t="str">
        <f t="shared" si="747"/>
        <v>0.998953811070446-0.0323279201044248i</v>
      </c>
      <c r="H2585" s="57" t="str">
        <f t="shared" si="748"/>
        <v>78.9131585131161-363.08064023337i</v>
      </c>
      <c r="I2585" s="57" t="str">
        <f t="shared" si="749"/>
        <v>-30.5367069106764-14.5566022105299i</v>
      </c>
      <c r="K2585" s="57" t="str">
        <f t="shared" si="750"/>
        <v>0.00285803669448253-0.00380153659302195i</v>
      </c>
      <c r="L2585" s="57" t="str">
        <f t="shared" si="751"/>
        <v>0.00075-0.0432609128883366i</v>
      </c>
      <c r="M2585" s="57" t="str">
        <f t="shared" si="752"/>
        <v>0.00075-0.0068163203080362i</v>
      </c>
      <c r="N2585" s="57">
        <f t="shared" si="753"/>
        <v>116.61515440211728</v>
      </c>
      <c r="O2585" s="57">
        <f t="shared" si="754"/>
        <v>9.2226392701856756</v>
      </c>
      <c r="P2585" s="371">
        <f t="shared" si="755"/>
        <v>9.2226392701856756</v>
      </c>
      <c r="Q2585" s="371">
        <f t="shared" si="756"/>
        <v>-63.384845597882716</v>
      </c>
      <c r="R2585" s="12">
        <f t="shared" si="757"/>
        <v>116.61515440211728</v>
      </c>
      <c r="S2585" s="57">
        <f t="shared" si="758"/>
        <v>15.328978330344492</v>
      </c>
      <c r="T2585" s="12">
        <f t="shared" si="741"/>
        <v>9.2226392701856756</v>
      </c>
    </row>
    <row r="2586" spans="1:20" x14ac:dyDescent="0.3">
      <c r="A2586" s="57">
        <f t="shared" si="742"/>
        <v>96680.807702688107</v>
      </c>
      <c r="B2586" s="12">
        <f t="shared" si="759"/>
        <v>15387.228447999802</v>
      </c>
      <c r="C2586" s="57" t="str">
        <f t="shared" si="743"/>
        <v>1.29061296763756-2.5795580693745i</v>
      </c>
      <c r="D2586" s="57" t="str">
        <f t="shared" si="744"/>
        <v>3.46463472624271-0.836100911504832i</v>
      </c>
      <c r="E2586" s="57" t="str">
        <f t="shared" si="745"/>
        <v>170.345112125179+9.7817097603454i</v>
      </c>
      <c r="F2586" s="57" t="str">
        <f t="shared" si="746"/>
        <v>3.07633325100566-13.0420191286886i</v>
      </c>
      <c r="G2586" s="57" t="str">
        <f t="shared" si="747"/>
        <v>0.998945853325096-0.0324505076954423i</v>
      </c>
      <c r="H2586" s="57" t="str">
        <f t="shared" si="748"/>
        <v>77.7873517893525-361.448849534727i</v>
      </c>
      <c r="I2586" s="57" t="str">
        <f t="shared" si="749"/>
        <v>-30.2961120231392-14.3970704449948i</v>
      </c>
      <c r="K2586" s="57" t="str">
        <f t="shared" si="750"/>
        <v>0.00284526505733629-0.00379493523847206i</v>
      </c>
      <c r="L2586" s="57" t="str">
        <f t="shared" si="751"/>
        <v>0.00075-0.0430971437421165i</v>
      </c>
      <c r="M2586" s="57" t="str">
        <f t="shared" si="752"/>
        <v>0.00075-0.00679051634592168i</v>
      </c>
      <c r="N2586" s="57">
        <f t="shared" si="753"/>
        <v>116.57986756288162</v>
      </c>
      <c r="O2586" s="57">
        <f t="shared" si="754"/>
        <v>9.201129733338071</v>
      </c>
      <c r="P2586" s="371">
        <f t="shared" si="755"/>
        <v>9.201129733338071</v>
      </c>
      <c r="Q2586" s="371">
        <f t="shared" si="756"/>
        <v>-63.420132437118376</v>
      </c>
      <c r="R2586" s="12">
        <f t="shared" si="757"/>
        <v>116.57986756288162</v>
      </c>
      <c r="S2586" s="57">
        <f t="shared" si="758"/>
        <v>15.387228447999801</v>
      </c>
      <c r="T2586" s="12">
        <f t="shared" si="741"/>
        <v>9.201129733338071</v>
      </c>
    </row>
    <row r="2587" spans="1:20" x14ac:dyDescent="0.3">
      <c r="A2587" s="57">
        <f t="shared" si="742"/>
        <v>97048.194771958326</v>
      </c>
      <c r="B2587" s="12">
        <f t="shared" si="759"/>
        <v>15445.699916102201</v>
      </c>
      <c r="C2587" s="57" t="str">
        <f t="shared" si="743"/>
        <v>1.28583536694512-2.57396593737153i</v>
      </c>
      <c r="D2587" s="57" t="str">
        <f t="shared" si="744"/>
        <v>3.4645876122548-0.834045401366342i</v>
      </c>
      <c r="E2587" s="57" t="str">
        <f t="shared" si="745"/>
        <v>170.412152658458+9.8092654782046i</v>
      </c>
      <c r="F2587" s="57" t="str">
        <f t="shared" si="746"/>
        <v>3.07630855828714-12.9934043248538i</v>
      </c>
      <c r="G2587" s="57" t="str">
        <f t="shared" si="747"/>
        <v>0.998937835114206-0.0325735581653133i</v>
      </c>
      <c r="H2587" s="57" t="str">
        <f t="shared" si="748"/>
        <v>76.677223659352-359.821263111943i</v>
      </c>
      <c r="I2587" s="57" t="str">
        <f t="shared" si="749"/>
        <v>-30.0570955265547-14.2398469522915i</v>
      </c>
      <c r="K2587" s="57" t="str">
        <f t="shared" si="750"/>
        <v>0.00283253807048047-0.00378830270303362i</v>
      </c>
      <c r="L2587" s="57" t="str">
        <f t="shared" si="751"/>
        <v>0.00075-0.0429339945627779i</v>
      </c>
      <c r="M2587" s="57" t="str">
        <f t="shared" si="752"/>
        <v>0.00075-0.00676481006766458i</v>
      </c>
      <c r="N2587" s="57">
        <f t="shared" si="753"/>
        <v>116.54461129138072</v>
      </c>
      <c r="O2587" s="57">
        <f t="shared" si="754"/>
        <v>9.1796074116371695</v>
      </c>
      <c r="P2587" s="371">
        <f t="shared" si="755"/>
        <v>9.1796074116371695</v>
      </c>
      <c r="Q2587" s="371">
        <f t="shared" si="756"/>
        <v>-63.455388708619282</v>
      </c>
      <c r="R2587" s="12">
        <f t="shared" si="757"/>
        <v>116.54461129138072</v>
      </c>
      <c r="S2587" s="57">
        <f t="shared" si="758"/>
        <v>15.445699916102201</v>
      </c>
      <c r="T2587" s="12">
        <f t="shared" si="741"/>
        <v>9.1796074116371695</v>
      </c>
    </row>
    <row r="2588" spans="1:20" x14ac:dyDescent="0.3">
      <c r="A2588" s="57">
        <f t="shared" si="742"/>
        <v>97416.977912091766</v>
      </c>
      <c r="B2588" s="12">
        <f t="shared" si="759"/>
        <v>15504.39357578339</v>
      </c>
      <c r="C2588" s="57" t="str">
        <f t="shared" si="743"/>
        <v>1.28107256953749-2.56838031764434i</v>
      </c>
      <c r="D2588" s="57" t="str">
        <f t="shared" si="744"/>
        <v>3.46454014081627-0.832001858842228i</v>
      </c>
      <c r="E2588" s="57" t="str">
        <f t="shared" si="745"/>
        <v>170.479715953008+9.83675786888418i</v>
      </c>
      <c r="F2588" s="57" t="str">
        <f t="shared" si="746"/>
        <v>3.07628367794833-12.9449764232533i</v>
      </c>
      <c r="G2588" s="57" t="str">
        <f t="shared" si="747"/>
        <v>0.998929755979323-0.0326970732392535i</v>
      </c>
      <c r="H2588" s="57" t="str">
        <f t="shared" si="748"/>
        <v>75.5825876599973-358.197993635575i</v>
      </c>
      <c r="I2588" s="57" t="str">
        <f t="shared" si="749"/>
        <v>-29.819659134152-14.0848976676537i</v>
      </c>
      <c r="K2588" s="57" t="str">
        <f t="shared" si="750"/>
        <v>0.00281985586418957-0.00378163934227013i</v>
      </c>
      <c r="L2588" s="57" t="str">
        <f t="shared" si="751"/>
        <v>0.00075-0.0427714630033651i</v>
      </c>
      <c r="M2588" s="57" t="str">
        <f t="shared" si="752"/>
        <v>0.00075-0.0067392011034714i</v>
      </c>
      <c r="N2588" s="57">
        <f t="shared" si="753"/>
        <v>116.50938608066119</v>
      </c>
      <c r="O2588" s="57">
        <f t="shared" si="754"/>
        <v>9.1580725735819666</v>
      </c>
      <c r="P2588" s="371">
        <f t="shared" si="755"/>
        <v>9.1580725735819666</v>
      </c>
      <c r="Q2588" s="371">
        <f t="shared" si="756"/>
        <v>-63.490613919338806</v>
      </c>
      <c r="R2588" s="12">
        <f t="shared" si="757"/>
        <v>116.50938608066119</v>
      </c>
      <c r="S2588" s="57">
        <f t="shared" si="758"/>
        <v>15.504393575783389</v>
      </c>
      <c r="T2588" s="12">
        <f t="shared" si="741"/>
        <v>9.1580725735819666</v>
      </c>
    </row>
    <row r="2589" spans="1:20" x14ac:dyDescent="0.3">
      <c r="A2589" s="57">
        <f t="shared" si="742"/>
        <v>97787.16242815771</v>
      </c>
      <c r="B2589" s="12">
        <f t="shared" si="759"/>
        <v>15563.310271371367</v>
      </c>
      <c r="C2589" s="57" t="str">
        <f t="shared" si="743"/>
        <v>1.27632460331401-2.56280129345327i</v>
      </c>
      <c r="D2589" s="57" t="str">
        <f t="shared" si="744"/>
        <v>3.46449230922511-0.829970254188731i</v>
      </c>
      <c r="E2589" s="57" t="str">
        <f t="shared" si="745"/>
        <v>170.547805588356+9.86418461907531i</v>
      </c>
      <c r="F2589" s="57" t="str">
        <f t="shared" si="746"/>
        <v>3.07625860856674-12.8967347270958i</v>
      </c>
      <c r="G2589" s="57" t="str">
        <f t="shared" si="747"/>
        <v>0.998921615458531-0.0328210546486506i</v>
      </c>
      <c r="H2589" s="57" t="str">
        <f t="shared" si="748"/>
        <v>74.5032582420881-356.57914988878i</v>
      </c>
      <c r="I2589" s="57" t="str">
        <f t="shared" si="749"/>
        <v>-29.583804122643-13.9321889099651i</v>
      </c>
      <c r="K2589" s="57" t="str">
        <f t="shared" si="750"/>
        <v>0.00280721856525359-0.00377494551180176i</v>
      </c>
      <c r="L2589" s="57" t="str">
        <f t="shared" si="751"/>
        <v>0.00075-0.0426095467258071i</v>
      </c>
      <c r="M2589" s="57" t="str">
        <f t="shared" si="752"/>
        <v>0.00075-0.00671368908494858i</v>
      </c>
      <c r="N2589" s="57">
        <f t="shared" si="753"/>
        <v>116.47419240541835</v>
      </c>
      <c r="O2589" s="57">
        <f t="shared" si="754"/>
        <v>9.1365254891085961</v>
      </c>
      <c r="P2589" s="371">
        <f t="shared" si="755"/>
        <v>9.1365254891085961</v>
      </c>
      <c r="Q2589" s="371">
        <f t="shared" si="756"/>
        <v>-63.52580759458165</v>
      </c>
      <c r="R2589" s="12">
        <f t="shared" si="757"/>
        <v>116.47419240541835</v>
      </c>
      <c r="S2589" s="57">
        <f t="shared" si="758"/>
        <v>15.563310271371368</v>
      </c>
      <c r="T2589" s="12">
        <f t="shared" si="741"/>
        <v>9.1365254891085961</v>
      </c>
    </row>
    <row r="2590" spans="1:20" x14ac:dyDescent="0.3">
      <c r="A2590" s="57">
        <f t="shared" si="742"/>
        <v>98158.753645384713</v>
      </c>
      <c r="B2590" s="12">
        <f t="shared" si="759"/>
        <v>15622.450850402578</v>
      </c>
      <c r="C2590" s="57" t="str">
        <f t="shared" si="743"/>
        <v>1.27159149480525-2.55722894824226i</v>
      </c>
      <c r="D2590" s="57" t="str">
        <f t="shared" si="744"/>
        <v>3.464444114759-0.827950557829878i</v>
      </c>
      <c r="E2590" s="57" t="str">
        <f t="shared" si="745"/>
        <v>170.616425164462+9.89154338415936i</v>
      </c>
      <c r="F2590" s="57" t="str">
        <f t="shared" si="746"/>
        <v>3.0762333487091-12.8486785422666i</v>
      </c>
      <c r="G2590" s="57" t="str">
        <f t="shared" si="747"/>
        <v>0.998913413086428-0.0329455041310823i</v>
      </c>
      <c r="H2590" s="57" t="str">
        <f t="shared" si="748"/>
        <v>73.4390508192802-354.964836844276i</v>
      </c>
      <c r="I2590" s="57" t="str">
        <f t="shared" si="749"/>
        <v>-29.3495313452652-13.781687382948i</v>
      </c>
      <c r="K2590" s="57" t="str">
        <f t="shared" si="750"/>
        <v>0.00279462629698945-0.00376822156726725i</v>
      </c>
      <c r="L2590" s="57" t="str">
        <f t="shared" si="751"/>
        <v>0.00075-0.0424482434008837i</v>
      </c>
      <c r="M2590" s="57" t="str">
        <f t="shared" si="752"/>
        <v>0.00075-0.00668827364509722i</v>
      </c>
      <c r="N2590" s="57">
        <f t="shared" si="753"/>
        <v>116.43903072190162</v>
      </c>
      <c r="O2590" s="57">
        <f t="shared" si="754"/>
        <v>9.114966429571755</v>
      </c>
      <c r="P2590" s="371">
        <f t="shared" si="755"/>
        <v>9.114966429571755</v>
      </c>
      <c r="Q2590" s="371">
        <f t="shared" si="756"/>
        <v>-63.560969278098383</v>
      </c>
      <c r="R2590" s="12">
        <f t="shared" si="757"/>
        <v>116.43903072190162</v>
      </c>
      <c r="S2590" s="57">
        <f t="shared" si="758"/>
        <v>15.622450850402577</v>
      </c>
      <c r="T2590" s="12">
        <f t="shared" si="741"/>
        <v>9.114966429571755</v>
      </c>
    </row>
    <row r="2591" spans="1:20" x14ac:dyDescent="0.3">
      <c r="A2591" s="57">
        <f t="shared" si="742"/>
        <v>98531.75690923717</v>
      </c>
      <c r="B2591" s="12">
        <f t="shared" si="759"/>
        <v>15681.816163634108</v>
      </c>
      <c r="C2591" s="57" t="str">
        <f t="shared" si="743"/>
        <v>1.26687326917686-2.55166336562441i</v>
      </c>
      <c r="D2591" s="57" t="str">
        <f t="shared" si="744"/>
        <v>3.46439555467521-0.825942740357012i</v>
      </c>
      <c r="E2591" s="57" t="str">
        <f t="shared" si="745"/>
        <v>170.685578301778+9.91883178782874i</v>
      </c>
      <c r="F2591" s="57" t="str">
        <f t="shared" si="746"/>
        <v>3.07620789693138-12.8008071773185i</v>
      </c>
      <c r="G2591" s="57" t="str">
        <f t="shared" si="747"/>
        <v>0.998905148394099-0.0330704234303362i</v>
      </c>
      <c r="H2591" s="57" t="str">
        <f t="shared" si="748"/>
        <v>72.3897818146018-353.3551557408i</v>
      </c>
      <c r="I2591" s="57" t="str">
        <f t="shared" si="749"/>
        <v>-29.1168412446034-13.6333601760771i</v>
      </c>
      <c r="K2591" s="57" t="str">
        <f t="shared" si="750"/>
        <v>0.00278207917925318-0.00376146786428608i</v>
      </c>
      <c r="L2591" s="57" t="str">
        <f t="shared" si="751"/>
        <v>0.00075-0.0422875507081926i</v>
      </c>
      <c r="M2591" s="57" t="str">
        <f t="shared" si="752"/>
        <v>0.00075-0.00666295441830765i</v>
      </c>
      <c r="N2591" s="57">
        <f t="shared" si="753"/>
        <v>116.40390146782552</v>
      </c>
      <c r="O2591" s="57">
        <f t="shared" si="754"/>
        <v>9.0933956677263623</v>
      </c>
      <c r="P2591" s="371">
        <f t="shared" si="755"/>
        <v>9.0933956677263623</v>
      </c>
      <c r="Q2591" s="371">
        <f t="shared" si="756"/>
        <v>-63.59609853217448</v>
      </c>
      <c r="R2591" s="12">
        <f t="shared" si="757"/>
        <v>116.40390146782552</v>
      </c>
      <c r="S2591" s="57">
        <f t="shared" si="758"/>
        <v>15.681816163634108</v>
      </c>
      <c r="T2591" s="12">
        <f t="shared" si="741"/>
        <v>9.0933956677263623</v>
      </c>
    </row>
    <row r="2592" spans="1:20" x14ac:dyDescent="0.3">
      <c r="A2592" s="57">
        <f t="shared" si="742"/>
        <v>98906.177585492289</v>
      </c>
      <c r="B2592" s="12">
        <f t="shared" si="759"/>
        <v>15741.407065055919</v>
      </c>
      <c r="C2592" s="57" t="str">
        <f t="shared" si="743"/>
        <v>1.26216995023353-2.54610462936769i</v>
      </c>
      <c r="D2592" s="57" t="str">
        <f t="shared" si="744"/>
        <v>3.46434662621045-0.823946772528326i</v>
      </c>
      <c r="E2592" s="57" t="str">
        <f t="shared" si="745"/>
        <v>170.755268641313+9.94604742170823i</v>
      </c>
      <c r="F2592" s="57" t="str">
        <f t="shared" si="746"/>
        <v>3.0761822517786-12.753119943461i</v>
      </c>
      <c r="G2592" s="57" t="str">
        <f t="shared" si="747"/>
        <v>0.99889682090909-0.0331958142964285i</v>
      </c>
      <c r="H2592" s="57" t="str">
        <f t="shared" si="748"/>
        <v>71.3552687045718-351.750204158976i</v>
      </c>
      <c r="I2592" s="57" t="str">
        <f t="shared" si="749"/>
        <v>-28.8857338651795-13.4871747652216i</v>
      </c>
      <c r="K2592" s="57" t="str">
        <f t="shared" si="750"/>
        <v>0.00276957732845228-0.00375468475842108i</v>
      </c>
      <c r="L2592" s="57" t="str">
        <f t="shared" si="751"/>
        <v>0.00075-0.0421274663361154i</v>
      </c>
      <c r="M2592" s="57" t="str">
        <f t="shared" si="752"/>
        <v>0.00075-0.00663773104035429i</v>
      </c>
      <c r="N2592" s="57">
        <f t="shared" si="753"/>
        <v>116.36880506228022</v>
      </c>
      <c r="O2592" s="57">
        <f t="shared" si="754"/>
        <v>9.0718134777092594</v>
      </c>
      <c r="P2592" s="371">
        <f t="shared" si="755"/>
        <v>9.0718134777092594</v>
      </c>
      <c r="Q2592" s="371">
        <f t="shared" si="756"/>
        <v>-63.631194937719783</v>
      </c>
      <c r="R2592" s="12">
        <f t="shared" si="757"/>
        <v>116.36880506228022</v>
      </c>
      <c r="S2592" s="57">
        <f t="shared" si="758"/>
        <v>15.741407065055919</v>
      </c>
      <c r="T2592" s="12">
        <f t="shared" si="741"/>
        <v>9.0718134777092594</v>
      </c>
    </row>
    <row r="2593" spans="1:20" x14ac:dyDescent="0.3">
      <c r="A2593" s="57">
        <f t="shared" si="742"/>
        <v>99282.021060317158</v>
      </c>
      <c r="B2593" s="12">
        <f t="shared" si="759"/>
        <v>15801.224411903131</v>
      </c>
      <c r="C2593" s="57" t="str">
        <f t="shared" si="743"/>
        <v>1.25748156042306-2.54055282338083i</v>
      </c>
      <c r="D2593" s="57" t="str">
        <f t="shared" si="744"/>
        <v>3.4642973265807-0.821962625268395i</v>
      </c>
      <c r="E2593" s="57" t="str">
        <f t="shared" si="745"/>
        <v>170.825499844698+9.97318784496643i</v>
      </c>
      <c r="F2593" s="57" t="str">
        <f t="shared" si="746"/>
        <v>3.07615641178481-12.7056161545509i</v>
      </c>
      <c r="G2593" s="57" t="str">
        <f t="shared" si="747"/>
        <v>0.998888430155381-0.0333216784856235i</v>
      </c>
      <c r="H2593" s="57" t="str">
        <f t="shared" si="748"/>
        <v>70.3353300610343-350.150076096618i</v>
      </c>
      <c r="I2593" s="57" t="str">
        <f t="shared" si="749"/>
        <v>-28.6562088658201-13.3430990130366i</v>
      </c>
      <c r="K2593" s="57" t="str">
        <f t="shared" si="750"/>
        <v>0.00275712085755877-0.0037478726051413i</v>
      </c>
      <c r="L2593" s="57" t="str">
        <f t="shared" si="751"/>
        <v>0.00075-0.0419679879817845i</v>
      </c>
      <c r="M2593" s="57" t="str">
        <f t="shared" si="752"/>
        <v>0.00075-0.00661260314839042i</v>
      </c>
      <c r="N2593" s="57">
        <f t="shared" si="753"/>
        <v>116.33374190564186</v>
      </c>
      <c r="O2593" s="57">
        <f t="shared" si="754"/>
        <v>9.0502201350209415</v>
      </c>
      <c r="P2593" s="371">
        <f t="shared" si="755"/>
        <v>9.0502201350209415</v>
      </c>
      <c r="Q2593" s="371">
        <f t="shared" si="756"/>
        <v>-63.666258094358149</v>
      </c>
      <c r="R2593" s="12">
        <f t="shared" si="757"/>
        <v>116.33374190564186</v>
      </c>
      <c r="S2593" s="57">
        <f t="shared" si="758"/>
        <v>15.801224411903132</v>
      </c>
      <c r="T2593" s="12">
        <f t="shared" si="741"/>
        <v>9.0502201350209415</v>
      </c>
    </row>
    <row r="2594" spans="1:20" x14ac:dyDescent="0.3">
      <c r="A2594" s="57">
        <f t="shared" si="742"/>
        <v>99659.292740346369</v>
      </c>
      <c r="B2594" s="12">
        <f t="shared" si="759"/>
        <v>15861.269064668364</v>
      </c>
      <c r="C2594" s="57" t="str">
        <f t="shared" si="743"/>
        <v>1.25280812084045-2.53500803169927i</v>
      </c>
      <c r="D2594" s="57" t="str">
        <f t="shared" si="744"/>
        <v>3.46424765298105-0.819990269667713i</v>
      </c>
      <c r="E2594" s="57" t="str">
        <f t="shared" si="745"/>
        <v>170.896275594245+10.0002505839263i</v>
      </c>
      <c r="F2594" s="57" t="str">
        <f t="shared" si="746"/>
        <v>3.07613037547303-12.6582951270823i</v>
      </c>
      <c r="G2594" s="57" t="str">
        <f t="shared" si="747"/>
        <v>0.998879975653359-0.0334480177604524i</v>
      </c>
      <c r="H2594" s="57" t="str">
        <f t="shared" si="748"/>
        <v>69.3297855907318-348.554862043375i</v>
      </c>
      <c r="I2594" s="57" t="str">
        <f t="shared" si="749"/>
        <v>-28.4282655317938-13.201101169106i</v>
      </c>
      <c r="K2594" s="57" t="str">
        <f t="shared" si="750"/>
        <v>0.00274470987612235-0.00374103175978526i</v>
      </c>
      <c r="L2594" s="57" t="str">
        <f t="shared" si="751"/>
        <v>0.00075-0.0418091133510506i</v>
      </c>
      <c r="M2594" s="57" t="str">
        <f t="shared" si="752"/>
        <v>0.00075-0.00658757038094282i</v>
      </c>
      <c r="N2594" s="57">
        <f t="shared" si="753"/>
        <v>116.29871237948167</v>
      </c>
      <c r="O2594" s="57">
        <f t="shared" si="754"/>
        <v>9.028615916506963</v>
      </c>
      <c r="P2594" s="371">
        <f t="shared" si="755"/>
        <v>9.028615916506963</v>
      </c>
      <c r="Q2594" s="371">
        <f t="shared" si="756"/>
        <v>-63.701287620518329</v>
      </c>
      <c r="R2594" s="12">
        <f t="shared" si="757"/>
        <v>116.29871237948167</v>
      </c>
      <c r="S2594" s="57">
        <f t="shared" si="758"/>
        <v>15.861269064668365</v>
      </c>
      <c r="T2594" s="12">
        <f t="shared" si="741"/>
        <v>9.028615916506963</v>
      </c>
    </row>
    <row r="2595" spans="1:20" x14ac:dyDescent="0.3">
      <c r="A2595" s="57">
        <f t="shared" si="742"/>
        <v>100037.99805275968</v>
      </c>
      <c r="B2595" s="12">
        <f t="shared" si="759"/>
        <v>15921.541887114105</v>
      </c>
      <c r="C2595" s="57" t="str">
        <f t="shared" si="743"/>
        <v>1.24814965123234-2.52947033847108i</v>
      </c>
      <c r="D2595" s="57" t="str">
        <f t="shared" si="744"/>
        <v>3.46419760258553-0.818029676982221i</v>
      </c>
      <c r="E2595" s="57" t="str">
        <f t="shared" si="745"/>
        <v>170.967599593003+10.0272331316696i</v>
      </c>
      <c r="F2595" s="57" t="str">
        <f t="shared" si="746"/>
        <v>3.07610414135508-12.6111561801764i</v>
      </c>
      <c r="G2595" s="57" t="str">
        <f t="shared" si="747"/>
        <v>0.998871456919793-0.0335748338897327i</v>
      </c>
      <c r="H2595" s="57" t="str">
        <f t="shared" si="748"/>
        <v>68.3384561727064-346.964649054705i</v>
      </c>
      <c r="I2595" s="57" t="str">
        <f t="shared" si="749"/>
        <v>-28.2019027867193-13.0611498698524i</v>
      </c>
      <c r="K2595" s="57" t="str">
        <f t="shared" si="750"/>
        <v>0.00273234449028427-0.00373416257752443i</v>
      </c>
      <c r="L2595" s="57" t="str">
        <f t="shared" si="751"/>
        <v>0.00075-0.0416508401584485i</v>
      </c>
      <c r="M2595" s="57" t="str">
        <f t="shared" si="752"/>
        <v>0.00075-0.00656263237790677i</v>
      </c>
      <c r="N2595" s="57">
        <f t="shared" si="753"/>
        <v>116.26371684648134</v>
      </c>
      <c r="O2595" s="57">
        <f t="shared" si="754"/>
        <v>9.0070011003391581</v>
      </c>
      <c r="P2595" s="371">
        <f t="shared" si="755"/>
        <v>9.0070011003391581</v>
      </c>
      <c r="Q2595" s="371">
        <f t="shared" si="756"/>
        <v>-63.736283153518649</v>
      </c>
      <c r="R2595" s="12">
        <f t="shared" si="757"/>
        <v>116.26371684648134</v>
      </c>
      <c r="S2595" s="57">
        <f t="shared" si="758"/>
        <v>15.921541887114104</v>
      </c>
      <c r="T2595" s="12">
        <f t="shared" si="741"/>
        <v>9.0070011003391581</v>
      </c>
    </row>
    <row r="2596" spans="1:20" x14ac:dyDescent="0.3">
      <c r="A2596" s="57">
        <f t="shared" si="742"/>
        <v>100418.14244536018</v>
      </c>
      <c r="B2596" s="12">
        <f t="shared" si="759"/>
        <v>15982.043746285139</v>
      </c>
      <c r="C2596" s="57" t="str">
        <f t="shared" si="743"/>
        <v>1.24350617000151-2.52393982794354i</v>
      </c>
      <c r="D2596" s="57" t="str">
        <f t="shared" si="744"/>
        <v>3.46414717254708-0.816080818632874i</v>
      </c>
      <c r="E2596" s="57" t="str">
        <f t="shared" si="745"/>
        <v>171.039475564829+10.0541329476337i</v>
      </c>
      <c r="F2596" s="57" t="str">
        <f t="shared" si="746"/>
        <v>3.07607770793164-12.5641986355725i</v>
      </c>
      <c r="G2596" s="57" t="str">
        <f t="shared" si="747"/>
        <v>0.998862873467804-0.0337021286485873i</v>
      </c>
      <c r="H2596" s="57" t="str">
        <f t="shared" si="748"/>
        <v>67.3611638935889-345.379520825145i</v>
      </c>
      <c r="I2596" s="57" t="str">
        <f t="shared" si="749"/>
        <v>-27.9771192042482-12.9232141382235i</v>
      </c>
      <c r="K2596" s="57" t="str">
        <f t="shared" si="750"/>
        <v>0.00272002480279155-0.00372726541332715i</v>
      </c>
      <c r="L2596" s="57" t="str">
        <f t="shared" si="751"/>
        <v>0.00075-0.0414931661271653i</v>
      </c>
      <c r="M2596" s="57" t="str">
        <f t="shared" si="752"/>
        <v>0.00075-0.00653778878054072i</v>
      </c>
      <c r="N2596" s="57">
        <f t="shared" si="753"/>
        <v>116.22875565034252</v>
      </c>
      <c r="O2596" s="57">
        <f t="shared" si="754"/>
        <v>8.9853759659981876</v>
      </c>
      <c r="P2596" s="371">
        <f t="shared" si="755"/>
        <v>8.9853759659981876</v>
      </c>
      <c r="Q2596" s="371">
        <f t="shared" si="756"/>
        <v>-63.771244349657479</v>
      </c>
      <c r="R2596" s="12">
        <f t="shared" si="757"/>
        <v>116.22875565034252</v>
      </c>
      <c r="S2596" s="57">
        <f t="shared" si="758"/>
        <v>15.982043746285139</v>
      </c>
      <c r="T2596" s="12">
        <f t="shared" si="741"/>
        <v>8.9853759659981876</v>
      </c>
    </row>
    <row r="2597" spans="1:20" x14ac:dyDescent="0.3">
      <c r="A2597" s="57">
        <f t="shared" si="742"/>
        <v>100799.73138665255</v>
      </c>
      <c r="B2597" s="12">
        <f t="shared" si="759"/>
        <v>16042.775512521022</v>
      </c>
      <c r="C2597" s="57" t="str">
        <f t="shared" si="743"/>
        <v>1.23887769421123-2.51841658444901i</v>
      </c>
      <c r="D2597" s="57" t="str">
        <f t="shared" si="744"/>
        <v>3.46409635999715-0.81414366620513i</v>
      </c>
      <c r="E2597" s="57" t="str">
        <f t="shared" si="745"/>
        <v>171.111907254427+10.0809474572073i</v>
      </c>
      <c r="F2597" s="57" t="str">
        <f t="shared" si="746"/>
        <v>3.07605107369193-12.5174218176171i</v>
      </c>
      <c r="G2597" s="57" t="str">
        <f t="shared" si="747"/>
        <v>0.99885422480684-0.0338299038184641i</v>
      </c>
      <c r="H2597" s="57" t="str">
        <f t="shared" si="748"/>
        <v>66.3977320808228-343.799557760838i</v>
      </c>
      <c r="I2597" s="57" t="str">
        <f t="shared" si="749"/>
        <v>-27.7539130195147-12.7872633831623i</v>
      </c>
      <c r="K2597" s="57" t="str">
        <f t="shared" si="750"/>
        <v>0.00270775091301137-0.00372034062192292i</v>
      </c>
      <c r="L2597" s="57" t="str">
        <f t="shared" si="751"/>
        <v>0.00075-0.041336088989007i</v>
      </c>
      <c r="M2597" s="57" t="str">
        <f t="shared" si="752"/>
        <v>0.00075-0.00651303923146119i</v>
      </c>
      <c r="N2597" s="57">
        <f t="shared" si="753"/>
        <v>116.19382911569951</v>
      </c>
      <c r="O2597" s="57">
        <f t="shared" si="754"/>
        <v>8.9637407942533969</v>
      </c>
      <c r="P2597" s="371">
        <f t="shared" si="755"/>
        <v>8.9637407942533969</v>
      </c>
      <c r="Q2597" s="371">
        <f t="shared" si="756"/>
        <v>-63.806170884300485</v>
      </c>
      <c r="R2597" s="12">
        <f t="shared" si="757"/>
        <v>116.19382911569951</v>
      </c>
      <c r="S2597" s="57">
        <f t="shared" si="758"/>
        <v>16.042775512521022</v>
      </c>
      <c r="T2597" s="12">
        <f t="shared" si="741"/>
        <v>8.9637407942533969</v>
      </c>
    </row>
    <row r="2598" spans="1:20" x14ac:dyDescent="0.3">
      <c r="A2598" s="57">
        <f t="shared" si="742"/>
        <v>101182.77036592182</v>
      </c>
      <c r="B2598" s="12">
        <f t="shared" si="759"/>
        <v>16103.738059468602</v>
      </c>
      <c r="C2598" s="57" t="str">
        <f t="shared" si="743"/>
        <v>1.23426423959027-2.51290069239177i</v>
      </c>
      <c r="D2598" s="57" t="str">
        <f t="shared" si="744"/>
        <v>3.46404516204584-0.812218191448565i</v>
      </c>
      <c r="E2598" s="57" t="str">
        <f t="shared" si="745"/>
        <v>171.184898427418+10.1076740513236i</v>
      </c>
      <c r="F2598" s="57" t="str">
        <f t="shared" si="746"/>
        <v>3.07602423711393-12.4708250532554i</v>
      </c>
      <c r="G2598" s="57" t="str">
        <f t="shared" si="747"/>
        <v>0.998845510442649-0.0339581611871545i</v>
      </c>
      <c r="H2598" s="57" t="str">
        <f t="shared" si="748"/>
        <v>65.4479853339145-342.224837051309i</v>
      </c>
      <c r="I2598" s="57" t="str">
        <f t="shared" si="749"/>
        <v>-27.5322821403642-12.6532673988756i</v>
      </c>
      <c r="K2598" s="57" t="str">
        <f t="shared" si="750"/>
        <v>0.00269552291694623-0.00371338855776694i</v>
      </c>
      <c r="L2598" s="57" t="str">
        <f t="shared" si="751"/>
        <v>0.00075-0.0411796064843664i</v>
      </c>
      <c r="M2598" s="57" t="str">
        <f t="shared" si="752"/>
        <v>0.00075-0.00648838337463756i</v>
      </c>
      <c r="N2598" s="57">
        <f t="shared" si="753"/>
        <v>116.1589375480348</v>
      </c>
      <c r="O2598" s="57">
        <f t="shared" si="754"/>
        <v>8.942095867145655</v>
      </c>
      <c r="P2598" s="371">
        <f t="shared" si="755"/>
        <v>8.942095867145655</v>
      </c>
      <c r="Q2598" s="371">
        <f t="shared" si="756"/>
        <v>-63.841062451965207</v>
      </c>
      <c r="R2598" s="12">
        <f t="shared" si="757"/>
        <v>116.1589375480348</v>
      </c>
      <c r="S2598" s="57">
        <f t="shared" si="758"/>
        <v>16.103738059468601</v>
      </c>
      <c r="T2598" s="12">
        <f t="shared" si="741"/>
        <v>8.942095867145655</v>
      </c>
    </row>
    <row r="2599" spans="1:20" x14ac:dyDescent="0.3">
      <c r="A2599" s="57">
        <f t="shared" si="742"/>
        <v>101567.26489331233</v>
      </c>
      <c r="B2599" s="12">
        <f t="shared" si="759"/>
        <v>16164.932264094583</v>
      </c>
      <c r="C2599" s="57" t="str">
        <f t="shared" si="743"/>
        <v>1.2296658205375-2.50739223623434i</v>
      </c>
      <c r="D2599" s="57" t="str">
        <f t="shared" si="744"/>
        <v>3.46399357578147-0.81030436627635i</v>
      </c>
      <c r="E2599" s="57" t="str">
        <f t="shared" si="745"/>
        <v>171.258452870384+10.1343100860384i</v>
      </c>
      <c r="F2599" s="57" t="str">
        <f t="shared" si="746"/>
        <v>3.07599719666403-12.4244076720205i</v>
      </c>
      <c r="G2599" s="57" t="str">
        <f t="shared" si="747"/>
        <v>0.998836729877249-0.0340869025488137i</v>
      </c>
      <c r="H2599" s="57" t="str">
        <f t="shared" si="748"/>
        <v>64.5117495537407-340.655432740434i</v>
      </c>
      <c r="I2599" s="57" t="str">
        <f t="shared" si="749"/>
        <v>-27.3122241583476-12.5211963639058i</v>
      </c>
      <c r="K2599" s="57" t="str">
        <f t="shared" si="750"/>
        <v>0.00268334090724927-0.00370640957500507i</v>
      </c>
      <c r="L2599" s="57" t="str">
        <f t="shared" si="751"/>
        <v>0.00075-0.04102371636219i</v>
      </c>
      <c r="M2599" s="57" t="str">
        <f t="shared" si="752"/>
        <v>0.00075-0.0064638208553871i</v>
      </c>
      <c r="N2599" s="57">
        <f t="shared" si="753"/>
        <v>116.12408123359107</v>
      </c>
      <c r="O2599" s="57">
        <f t="shared" si="754"/>
        <v>8.9204414679676542</v>
      </c>
      <c r="P2599" s="371">
        <f t="shared" si="755"/>
        <v>8.9204414679676542</v>
      </c>
      <c r="Q2599" s="371">
        <f t="shared" si="756"/>
        <v>-63.87591876640893</v>
      </c>
      <c r="R2599" s="12">
        <f t="shared" si="757"/>
        <v>116.12408123359107</v>
      </c>
      <c r="S2599" s="57">
        <f t="shared" si="758"/>
        <v>16.164932264094581</v>
      </c>
      <c r="T2599" s="12">
        <f t="shared" si="741"/>
        <v>8.9204414679676542</v>
      </c>
    </row>
    <row r="2600" spans="1:20" x14ac:dyDescent="0.3">
      <c r="A2600" s="57">
        <f t="shared" si="742"/>
        <v>101953.22049990692</v>
      </c>
      <c r="B2600" s="12">
        <f t="shared" si="759"/>
        <v>16226.359006698143</v>
      </c>
      <c r="C2600" s="57" t="str">
        <f t="shared" si="743"/>
        <v>1.22508245012695-2.50189130048434i</v>
      </c>
      <c r="D2600" s="57" t="str">
        <f t="shared" si="744"/>
        <v>3.46394159827057-0.808402162764825i</v>
      </c>
      <c r="E2600" s="57" t="str">
        <f t="shared" si="745"/>
        <v>171.33257439093+10.1608528821151i</v>
      </c>
      <c r="F2600" s="57" t="str">
        <f t="shared" si="746"/>
        <v>3.07596995079709-12.3781690060242i</v>
      </c>
      <c r="G2600" s="57" t="str">
        <f t="shared" si="747"/>
        <v>0.998827882608902-0.034216129703979i</v>
      </c>
      <c r="H2600" s="57" t="str">
        <f t="shared" si="748"/>
        <v>63.5888519699856-339.091415796595i</v>
      </c>
      <c r="I2600" s="57" t="str">
        <f t="shared" si="749"/>
        <v>-27.093736359494-12.391020840017i</v>
      </c>
      <c r="K2600" s="57" t="str">
        <f t="shared" si="750"/>
        <v>0.00267120497323988-0.00369940402743906i</v>
      </c>
      <c r="L2600" s="57" t="str">
        <f t="shared" si="751"/>
        <v>0.00075-0.0408684163799462i</v>
      </c>
      <c r="M2600" s="57" t="str">
        <f t="shared" si="752"/>
        <v>0.00075-0.00643935132036969i</v>
      </c>
      <c r="N2600" s="57">
        <f t="shared" si="753"/>
        <v>116.08926043928642</v>
      </c>
      <c r="O2600" s="57">
        <f t="shared" si="754"/>
        <v>8.8987778812457812</v>
      </c>
      <c r="P2600" s="371">
        <f t="shared" si="755"/>
        <v>8.8987778812457812</v>
      </c>
      <c r="Q2600" s="371">
        <f t="shared" si="756"/>
        <v>-63.910739560713587</v>
      </c>
      <c r="R2600" s="12">
        <f t="shared" si="757"/>
        <v>116.08926043928642</v>
      </c>
      <c r="S2600" s="57">
        <f t="shared" si="758"/>
        <v>16.226359006698143</v>
      </c>
      <c r="T2600" s="12">
        <f t="shared" si="741"/>
        <v>8.8987778812457812</v>
      </c>
    </row>
    <row r="2601" spans="1:20" x14ac:dyDescent="0.3">
      <c r="A2601" s="57">
        <f t="shared" si="742"/>
        <v>102340.64273780657</v>
      </c>
      <c r="B2601" s="12">
        <f t="shared" si="759"/>
        <v>16288.019170923597</v>
      </c>
      <c r="C2601" s="57" t="str">
        <f t="shared" si="743"/>
        <v>1.22051414011285-2.49639796968132i</v>
      </c>
      <c r="D2601" s="57" t="str">
        <f t="shared" si="744"/>
        <v>3.46388922655773-0.806511553153064i</v>
      </c>
      <c r="E2601" s="57" t="str">
        <f t="shared" si="745"/>
        <v>171.407266817724+10.1872997245976i</v>
      </c>
      <c r="F2601" s="57" t="str">
        <f t="shared" si="746"/>
        <v>3.0759424979563-12.3321083899476i</v>
      </c>
      <c r="G2601" s="57" t="str">
        <f t="shared" si="747"/>
        <v>0.998818968132085-0.0343458444595897i</v>
      </c>
      <c r="H2601" s="57" t="str">
        <f t="shared" si="748"/>
        <v>62.679121166776-337.532854182004i</v>
      </c>
      <c r="I2601" s="57" t="str">
        <f t="shared" si="749"/>
        <v>-26.8768157348569-12.2627117709055i</v>
      </c>
      <c r="K2601" s="57" t="str">
        <f t="shared" si="750"/>
        <v>0.00265911520092005-0.00369237226849238i</v>
      </c>
      <c r="L2601" s="57" t="str">
        <f t="shared" si="751"/>
        <v>0.00075-0.0407137043035926i</v>
      </c>
      <c r="M2601" s="57" t="str">
        <f t="shared" si="752"/>
        <v>0.00075-0.00641497441758286i</v>
      </c>
      <c r="N2601" s="57">
        <f t="shared" si="753"/>
        <v>116.05447541262897</v>
      </c>
      <c r="O2601" s="57">
        <f t="shared" si="754"/>
        <v>8.8771053927212904</v>
      </c>
      <c r="P2601" s="371">
        <f t="shared" si="755"/>
        <v>8.8771053927212904</v>
      </c>
      <c r="Q2601" s="371">
        <f t="shared" si="756"/>
        <v>-63.945524587371025</v>
      </c>
      <c r="R2601" s="12">
        <f t="shared" si="757"/>
        <v>116.05447541262897</v>
      </c>
      <c r="S2601" s="57">
        <f t="shared" si="758"/>
        <v>16.288019170923597</v>
      </c>
      <c r="T2601" s="12">
        <f t="shared" si="741"/>
        <v>8.8771053927212904</v>
      </c>
    </row>
    <row r="2602" spans="1:20" x14ac:dyDescent="0.3">
      <c r="A2602" s="57">
        <f t="shared" si="742"/>
        <v>102729.53718021023</v>
      </c>
      <c r="B2602" s="12">
        <f t="shared" si="759"/>
        <v>16349.913643773107</v>
      </c>
      <c r="C2602" s="57" t="str">
        <f t="shared" si="743"/>
        <v>1.21596090093476-2.49091232838369i</v>
      </c>
      <c r="D2602" s="57" t="str">
        <f t="shared" si="744"/>
        <v>3.4638364576654-0.804632509842413i</v>
      </c>
      <c r="E2602" s="57" t="str">
        <f t="shared" si="745"/>
        <v>171.482534000551+10.213647862377i</v>
      </c>
      <c r="F2602" s="57" t="str">
        <f t="shared" si="746"/>
        <v>3.07591483657318-12.2862251610314i</v>
      </c>
      <c r="G2602" s="57" t="str">
        <f t="shared" si="747"/>
        <v>0.998809985937461-0.0344760486290061i</v>
      </c>
      <c r="H2602" s="57" t="str">
        <f t="shared" si="748"/>
        <v>61.7823871065584-335.979812921173i</v>
      </c>
      <c r="I2602" s="57" t="str">
        <f t="shared" si="749"/>
        <v>-26.6614589908371-12.1362404807426i</v>
      </c>
      <c r="K2602" s="57" t="str">
        <f t="shared" si="750"/>
        <v>0.00264707167299068-0.00368531465117611i</v>
      </c>
      <c r="L2602" s="57" t="str">
        <f t="shared" si="751"/>
        <v>0.00075-0.0405595779075438i</v>
      </c>
      <c r="M2602" s="57" t="str">
        <f t="shared" si="752"/>
        <v>0.00075-0.00639068979635672i</v>
      </c>
      <c r="N2602" s="57">
        <f t="shared" si="753"/>
        <v>116.01972638163201</v>
      </c>
      <c r="O2602" s="57">
        <f t="shared" si="754"/>
        <v>8.8554242893313528</v>
      </c>
      <c r="P2602" s="371">
        <f t="shared" si="755"/>
        <v>8.8554242893313528</v>
      </c>
      <c r="Q2602" s="371">
        <f t="shared" si="756"/>
        <v>-63.980273618367981</v>
      </c>
      <c r="R2602" s="12">
        <f t="shared" si="757"/>
        <v>116.01972638163201</v>
      </c>
      <c r="S2602" s="57">
        <f t="shared" si="758"/>
        <v>16.349913643773107</v>
      </c>
      <c r="T2602" s="12">
        <f t="shared" si="741"/>
        <v>8.8554242893313528</v>
      </c>
    </row>
    <row r="2603" spans="1:20" x14ac:dyDescent="0.3">
      <c r="A2603" s="57">
        <f t="shared" si="742"/>
        <v>103119.90942149503</v>
      </c>
      <c r="B2603" s="12">
        <f t="shared" si="759"/>
        <v>16412.043315619445</v>
      </c>
      <c r="C2603" s="57" t="str">
        <f t="shared" si="743"/>
        <v>1.21142274172287-2.48543446115577i</v>
      </c>
      <c r="D2603" s="57" t="str">
        <f t="shared" si="744"/>
        <v>3.46378328859361-0.80276500539601i</v>
      </c>
      <c r="E2603" s="57" t="str">
        <f t="shared" si="745"/>
        <v>171.558379810364+10.2398945077609i</v>
      </c>
      <c r="F2603" s="57" t="str">
        <f t="shared" si="746"/>
        <v>3.07588696506729-12.2405186590657i</v>
      </c>
      <c r="G2603" s="57" t="str">
        <f t="shared" si="747"/>
        <v>0.998800935511855-0.0346067440320292i</v>
      </c>
      <c r="H2603" s="57" t="str">
        <f t="shared" si="748"/>
        <v>60.8984811522752-334.43235416849i</v>
      </c>
      <c r="I2603" s="57" t="str">
        <f t="shared" si="749"/>
        <v>-26.4476625592795-12.0115786725551i</v>
      </c>
      <c r="K2603" s="57" t="str">
        <f t="shared" si="750"/>
        <v>0.00263507446886847-0.00367823152805534i</v>
      </c>
      <c r="L2603" s="57" t="str">
        <f t="shared" si="751"/>
        <v>0.00075-0.0404060349746403i</v>
      </c>
      <c r="M2603" s="57" t="str">
        <f t="shared" si="752"/>
        <v>0.00075-0.00636649710734879i</v>
      </c>
      <c r="N2603" s="57">
        <f t="shared" si="753"/>
        <v>115.98501355473059</v>
      </c>
      <c r="O2603" s="57">
        <f t="shared" si="754"/>
        <v>8.8337348591900842</v>
      </c>
      <c r="P2603" s="371">
        <f t="shared" si="755"/>
        <v>8.8337348591900842</v>
      </c>
      <c r="Q2603" s="371">
        <f t="shared" si="756"/>
        <v>-64.014986445269415</v>
      </c>
      <c r="R2603" s="12">
        <f t="shared" si="757"/>
        <v>115.98501355473059</v>
      </c>
      <c r="S2603" s="57">
        <f t="shared" si="758"/>
        <v>16.412043315619446</v>
      </c>
      <c r="T2603" s="12">
        <f t="shared" si="741"/>
        <v>8.8337348591900842</v>
      </c>
    </row>
    <row r="2604" spans="1:20" x14ac:dyDescent="0.3">
      <c r="A2604" s="57">
        <f t="shared" si="742"/>
        <v>103511.76507729673</v>
      </c>
      <c r="B2604" s="12">
        <f t="shared" si="759"/>
        <v>16474.4090802188</v>
      </c>
      <c r="C2604" s="57" t="str">
        <f t="shared" si="743"/>
        <v>1.20689967030342-2.47996445255525i</v>
      </c>
      <c r="D2604" s="57" t="str">
        <f t="shared" si="744"/>
        <v>3.46372971632005-0.80090901253839i</v>
      </c>
      <c r="E2604" s="57" t="str">
        <f t="shared" si="745"/>
        <v>171.634808139323+10.2660368360275i</v>
      </c>
      <c r="F2604" s="57" t="str">
        <f t="shared" si="746"/>
        <v>3.07585888184637-12.1949882263815i</v>
      </c>
      <c r="G2604" s="57" t="str">
        <f t="shared" si="747"/>
        <v>0.998791816338218-0.0347379324949198i</v>
      </c>
      <c r="H2604" s="57" t="str">
        <f t="shared" si="748"/>
        <v>60.0272360879134-332.890537274926i</v>
      </c>
      <c r="I2604" s="57" t="str">
        <f t="shared" si="749"/>
        <v>-26.235422607355-11.8886984264585i</v>
      </c>
      <c r="K2604" s="57" t="str">
        <f t="shared" si="750"/>
        <v>0.00262312366470316-0.00367112325121606i</v>
      </c>
      <c r="L2604" s="57" t="str">
        <f t="shared" si="751"/>
        <v>0.00075-0.0402530732961151i</v>
      </c>
      <c r="M2604" s="57" t="str">
        <f t="shared" si="752"/>
        <v>0.00075-0.00634239600253915i</v>
      </c>
      <c r="N2604" s="57">
        <f t="shared" si="753"/>
        <v>115.95033712069663</v>
      </c>
      <c r="O2604" s="57">
        <f t="shared" si="754"/>
        <v>8.812037391570346</v>
      </c>
      <c r="P2604" s="371">
        <f t="shared" si="755"/>
        <v>8.812037391570346</v>
      </c>
      <c r="Q2604" s="371">
        <f t="shared" si="756"/>
        <v>-64.049662879303369</v>
      </c>
      <c r="R2604" s="12">
        <f t="shared" si="757"/>
        <v>115.95033712069663</v>
      </c>
      <c r="S2604" s="57">
        <f t="shared" si="758"/>
        <v>16.474409080218802</v>
      </c>
      <c r="T2604" s="12">
        <f t="shared" ref="T2604:T2667" si="760">P2604</f>
        <v>8.812037391570346</v>
      </c>
    </row>
    <row r="2605" spans="1:20" x14ac:dyDescent="0.3">
      <c r="A2605" s="57">
        <f t="shared" ref="A2605:A2668" si="761">2*PI()*B2605</f>
        <v>103905.10978459046</v>
      </c>
      <c r="B2605" s="12">
        <f t="shared" si="759"/>
        <v>16537.011834723631</v>
      </c>
      <c r="C2605" s="57" t="str">
        <f t="shared" ref="C2605:C2668" si="762">IMPRODUCT(D2605,E2605,$C$40,,K2605,$C$41)</f>
        <v>1.20239169320414-2.47450238712027i</v>
      </c>
      <c r="D2605" s="57" t="str">
        <f t="shared" ref="D2605:D2668" si="763">IMDIV(IMPRODUCT($C$37,$C$38,COMPLEX(1,A2605/$C$38)),IMSUM(-1*A2605*A2605/$C$39,COMPLEX(0,1*A2605)))</f>
        <v>3.46367573779975-0.799064504155022i</v>
      </c>
      <c r="E2605" s="57" t="str">
        <f t="shared" ref="E2605:E2668" si="764">IMDIV(IMPRODUCT(IMSUM(F2605,G2605),$C$29,H2605),IMSUM(1,I2605))</f>
        <v>171.711822900838+10.2920719849824i</v>
      </c>
      <c r="F2605" s="57" t="str">
        <f t="shared" ref="F2605:F2668" si="765">IMDIV(IMPRODUCT($C$14,$C$15,COMPLEX(1,A2605/$C$15)),IMSUM(-1*A2605*A2605/$C$16,COMPLEX(0,A2605)))</f>
        <v>3.07583058530615-12.1496332078406i</v>
      </c>
      <c r="G2605" s="57" t="str">
        <f t="shared" ref="G2605:G2668" si="766">IMDIV(1,COMPLEX(1,A2605*$C$9*$C$10))</f>
        <v>0.998782627895604-0.034869615850418i</v>
      </c>
      <c r="H2605" s="57" t="str">
        <f t="shared" ref="H2605:H2668" si="767">IMDIV($C$3,IMSUM(K2605,COMPLEX(0,$C$28*A2605)))</f>
        <v>59.1684861374553-331.354418853816i</v>
      </c>
      <c r="I2605" s="57" t="str">
        <f t="shared" ref="I2605:I2668" si="768">IMPRODUCT(F2605,$C$29,H2605,$C$31)</f>
        <v>-26.0247350472178-11.7675721977438i</v>
      </c>
      <c r="K2605" s="57" t="str">
        <f t="shared" ref="K2605:K2668" si="769">IF($C$26&lt;=0,IMDIV(1,IMSUM(IMDIV(1,L2605),1/$C$18)),IMDIV(1,IMSUM(IMDIV(1,L2605),1/$C$18,IMDIV(1,M2605))))</f>
        <v>0.00261121933339505-0.00366399017223215i</v>
      </c>
      <c r="L2605" s="57" t="str">
        <f t="shared" ref="L2605:L2668" si="770">IMSUM($C$21/$C$22,IMDIV(1,COMPLEX(0,$C$20*$C$22*A2605)))</f>
        <v>0.00075-0.0401006906715631i</v>
      </c>
      <c r="M2605" s="57" t="str">
        <f t="shared" ref="M2605:M2668" si="771">IMSUM($C$25/$C$26,IMDIV(1,COMPLEX(0,$C$24*$C$26*A2605)))</f>
        <v>0.00075-0.00631838613522529i</v>
      </c>
      <c r="N2605" s="57">
        <f t="shared" ref="N2605:N2668" si="772">ABS(R2605)</f>
        <v>115.91569724855738</v>
      </c>
      <c r="O2605" s="57">
        <f t="shared" ref="O2605:O2668" si="773">ABS(P2605)</f>
        <v>8.7903321768839309</v>
      </c>
      <c r="P2605" s="371">
        <f t="shared" ref="P2605:P2668" si="774">20*LOG10(IMABS(C2605))</f>
        <v>8.7903321768839309</v>
      </c>
      <c r="Q2605" s="371">
        <f t="shared" ref="Q2605:Q2668" si="775">IMARGUMENT(C2605)*180/PI()</f>
        <v>-64.084302751442621</v>
      </c>
      <c r="R2605" s="12">
        <f t="shared" ref="R2605:R2668" si="776">IF(Q2605&lt;0,Q2605+180,Q2605-180)</f>
        <v>115.91569724855738</v>
      </c>
      <c r="S2605" s="57">
        <f t="shared" ref="S2605:S2668" si="777">B2605/1000</f>
        <v>16.537011834723632</v>
      </c>
      <c r="T2605" s="12">
        <f t="shared" si="760"/>
        <v>8.7903321768839309</v>
      </c>
    </row>
    <row r="2606" spans="1:20" x14ac:dyDescent="0.3">
      <c r="A2606" s="57">
        <f t="shared" si="761"/>
        <v>104299.9492017719</v>
      </c>
      <c r="B2606" s="12">
        <f t="shared" ref="B2606:B2669" si="778">B2605*(1+B$42)</f>
        <v>16599.852479695583</v>
      </c>
      <c r="C2606" s="57" t="str">
        <f t="shared" si="762"/>
        <v>1.19789881565983-2.46904834935705i</v>
      </c>
      <c r="D2606" s="57" t="str">
        <f t="shared" si="763"/>
        <v>3.46362134996483-0.797231453291831i</v>
      </c>
      <c r="E2606" s="57" t="str">
        <f t="shared" si="764"/>
        <v>171.789428029615+10.3179970545059i</v>
      </c>
      <c r="F2606" s="57" t="str">
        <f t="shared" si="765"/>
        <v>3.07580207383016-12.1044529508261i</v>
      </c>
      <c r="G2606" s="57" t="str">
        <f t="shared" si="766"/>
        <v>0.998773369659138-0.0350017959377623i</v>
      </c>
      <c r="H2606" s="57" t="str">
        <f t="shared" si="767"/>
        <v>58.3220669823134-329.824052845745i</v>
      </c>
      <c r="I2606" s="57" t="str">
        <f t="shared" si="768"/>
        <v>-25.8155955454485-11.6481728148306i</v>
      </c>
      <c r="K2606" s="57" t="str">
        <f t="shared" si="769"/>
        <v>0.00259936154461287-0.00365683264213304i</v>
      </c>
      <c r="L2606" s="57" t="str">
        <f t="shared" si="770"/>
        <v>0.00075-0.0399488849089092i</v>
      </c>
      <c r="M2606" s="57" t="str">
        <f t="shared" si="771"/>
        <v>0.00075-0.00629446716001721i</v>
      </c>
      <c r="N2606" s="57">
        <f t="shared" si="772"/>
        <v>115.88109408751149</v>
      </c>
      <c r="O2606" s="57">
        <f t="shared" si="773"/>
        <v>8.7686195066629491</v>
      </c>
      <c r="P2606" s="371">
        <f t="shared" si="774"/>
        <v>8.7686195066629491</v>
      </c>
      <c r="Q2606" s="371">
        <f t="shared" si="775"/>
        <v>-64.118905912488515</v>
      </c>
      <c r="R2606" s="12">
        <f t="shared" si="776"/>
        <v>115.88109408751149</v>
      </c>
      <c r="S2606" s="57">
        <f t="shared" si="777"/>
        <v>16.599852479695581</v>
      </c>
      <c r="T2606" s="12">
        <f t="shared" si="760"/>
        <v>8.7686195066629491</v>
      </c>
    </row>
    <row r="2607" spans="1:20" x14ac:dyDescent="0.3">
      <c r="A2607" s="57">
        <f t="shared" si="761"/>
        <v>104696.28900873863</v>
      </c>
      <c r="B2607" s="12">
        <f t="shared" si="778"/>
        <v>16662.931919118426</v>
      </c>
      <c r="C2607" s="57" t="str">
        <f t="shared" si="762"/>
        <v>1.19342104161813-2.46360242372765i</v>
      </c>
      <c r="D2607" s="57" t="str">
        <f t="shared" si="763"/>
        <v>3.46356654972457-0.79540983315482i</v>
      </c>
      <c r="E2607" s="57" t="str">
        <f t="shared" si="764"/>
        <v>171.867627481693+10.3438091060946i</v>
      </c>
      <c r="F2607" s="57" t="str">
        <f t="shared" si="765"/>
        <v>3.07577334578989-12.0594468052334i</v>
      </c>
      <c r="G2607" s="57" t="str">
        <f t="shared" si="766"/>
        <v>0.998764041099989-0.0351344746027095i</v>
      </c>
      <c r="H2607" s="57" t="str">
        <f t="shared" si="767"/>
        <v>57.4878157772775-328.299490582484i</v>
      </c>
      <c r="I2607" s="57" t="str">
        <f t="shared" si="768"/>
        <v>-25.607999532281-11.5304734770918i</v>
      </c>
      <c r="K2607" s="57" t="str">
        <f t="shared" si="769"/>
        <v>0.0025875503648121-0.00364965101137157i</v>
      </c>
      <c r="L2607" s="57" t="str">
        <f t="shared" si="770"/>
        <v>0.00075-0.0397976538243766i</v>
      </c>
      <c r="M2607" s="57" t="str">
        <f t="shared" si="771"/>
        <v>0.00075-0.00627063873283244i</v>
      </c>
      <c r="N2607" s="57">
        <f t="shared" si="772"/>
        <v>115.84652776684709</v>
      </c>
      <c r="O2607" s="57">
        <f t="shared" si="773"/>
        <v>8.7468996735412681</v>
      </c>
      <c r="P2607" s="371">
        <f t="shared" si="774"/>
        <v>8.7468996735412681</v>
      </c>
      <c r="Q2607" s="371">
        <f t="shared" si="775"/>
        <v>-64.153472233152911</v>
      </c>
      <c r="R2607" s="12">
        <f t="shared" si="776"/>
        <v>115.84652776684709</v>
      </c>
      <c r="S2607" s="57">
        <f t="shared" si="777"/>
        <v>16.662931919118424</v>
      </c>
      <c r="T2607" s="12">
        <f t="shared" si="760"/>
        <v>8.7468996735412681</v>
      </c>
    </row>
    <row r="2608" spans="1:20" x14ac:dyDescent="0.3">
      <c r="A2608" s="57">
        <f t="shared" si="761"/>
        <v>105094.13490697184</v>
      </c>
      <c r="B2608" s="12">
        <f t="shared" si="778"/>
        <v>16726.251060411076</v>
      </c>
      <c r="C2608" s="57" t="str">
        <f t="shared" si="762"/>
        <v>1.18895837374521-2.45816469463763i</v>
      </c>
      <c r="D2608" s="57" t="str">
        <f t="shared" si="763"/>
        <v>3.46351133396509-0.793599617109588i</v>
      </c>
      <c r="E2608" s="57" t="str">
        <f t="shared" si="764"/>
        <v>171.946425234484+10.3695051623997i</v>
      </c>
      <c r="F2608" s="57" t="str">
        <f t="shared" si="765"/>
        <v>3.07574439954449-12.0146141234605i</v>
      </c>
      <c r="G2608" s="57" t="str">
        <f t="shared" si="766"/>
        <v>0.998754641685338-0.0352676536975537i</v>
      </c>
      <c r="H2608" s="57" t="str">
        <f t="shared" si="767"/>
        <v>56.6655711650332-326.780780849984i</v>
      </c>
      <c r="I2608" s="57" t="str">
        <f t="shared" si="768"/>
        <v>-25.4019422106156-11.4144477525558i</v>
      </c>
      <c r="K2608" s="57" t="str">
        <f t="shared" si="769"/>
        <v>0.00257578585725334-0.00364244562979226i</v>
      </c>
      <c r="L2608" s="57" t="str">
        <f t="shared" si="770"/>
        <v>0.00075-0.0396469952424554i</v>
      </c>
      <c r="M2608" s="57" t="str">
        <f t="shared" si="771"/>
        <v>0.00075-0.00624690051089105i</v>
      </c>
      <c r="N2608" s="57">
        <f t="shared" si="772"/>
        <v>115.8119983958594</v>
      </c>
      <c r="O2608" s="57">
        <f t="shared" si="773"/>
        <v>8.7251729712350095</v>
      </c>
      <c r="P2608" s="371">
        <f t="shared" si="774"/>
        <v>8.7251729712350095</v>
      </c>
      <c r="Q2608" s="371">
        <f t="shared" si="775"/>
        <v>-64.188001604140595</v>
      </c>
      <c r="R2608" s="12">
        <f t="shared" si="776"/>
        <v>115.8119983958594</v>
      </c>
      <c r="S2608" s="57">
        <f t="shared" si="777"/>
        <v>16.726251060411077</v>
      </c>
      <c r="T2608" s="12">
        <f t="shared" si="760"/>
        <v>8.7251729712350095</v>
      </c>
    </row>
    <row r="2609" spans="1:20" x14ac:dyDescent="0.3">
      <c r="A2609" s="57">
        <f t="shared" si="761"/>
        <v>105493.49261961835</v>
      </c>
      <c r="B2609" s="12">
        <f t="shared" si="778"/>
        <v>16789.81081444064</v>
      </c>
      <c r="C2609" s="57" t="str">
        <f t="shared" si="762"/>
        <v>1.18451081343166-2.45273524642384i</v>
      </c>
      <c r="D2609" s="57" t="str">
        <f t="shared" si="763"/>
        <v>3.46345569954914-0.791800778680897i</v>
      </c>
      <c r="E2609" s="57" t="str">
        <f t="shared" si="764"/>
        <v>172.025825286802+10.3950822067609i</v>
      </c>
      <c r="F2609" s="57" t="str">
        <f t="shared" si="765"/>
        <v>3.07571523344069-11.9699542603989i</v>
      </c>
      <c r="G2609" s="57" t="str">
        <f t="shared" si="766"/>
        <v>0.998745170878348-0.035401335081146i</v>
      </c>
      <c r="H2609" s="57" t="str">
        <f t="shared" si="767"/>
        <v>55.8551732893172-325.267969950446i</v>
      </c>
      <c r="I2609" s="57" t="str">
        <f t="shared" si="768"/>
        <v>-25.1974185648229-11.3000695754971i</v>
      </c>
      <c r="K2609" s="57" t="str">
        <f t="shared" si="769"/>
        <v>0.00256406808202126-0.00363521684660001i</v>
      </c>
      <c r="L2609" s="57" t="str">
        <f t="shared" si="770"/>
        <v>0.00075-0.039496906995871i</v>
      </c>
      <c r="M2609" s="57" t="str">
        <f t="shared" si="771"/>
        <v>0.00075-0.00622325215271075i</v>
      </c>
      <c r="N2609" s="57">
        <f t="shared" si="772"/>
        <v>115.77750606377066</v>
      </c>
      <c r="O2609" s="57">
        <f t="shared" si="773"/>
        <v>8.7034396945231371</v>
      </c>
      <c r="P2609" s="371">
        <f t="shared" si="774"/>
        <v>8.7034396945231371</v>
      </c>
      <c r="Q2609" s="371">
        <f t="shared" si="775"/>
        <v>-64.222493936229341</v>
      </c>
      <c r="R2609" s="12">
        <f t="shared" si="776"/>
        <v>115.77750606377066</v>
      </c>
      <c r="S2609" s="57">
        <f t="shared" si="777"/>
        <v>16.789810814440639</v>
      </c>
      <c r="T2609" s="12">
        <f t="shared" si="760"/>
        <v>8.7034396945231371</v>
      </c>
    </row>
    <row r="2610" spans="1:20" x14ac:dyDescent="0.3">
      <c r="A2610" s="57">
        <f t="shared" si="761"/>
        <v>105894.3678915729</v>
      </c>
      <c r="B2610" s="12">
        <f t="shared" si="778"/>
        <v>16853.612095535515</v>
      </c>
      <c r="C2610" s="57" t="str">
        <f t="shared" si="762"/>
        <v>1.18007836079851-2.4473141633427i</v>
      </c>
      <c r="D2610" s="57" t="str">
        <f t="shared" si="763"/>
        <v>3.46339964331599-0.790013291552232i</v>
      </c>
      <c r="E2610" s="57" t="str">
        <f t="shared" si="764"/>
        <v>172.105831658905+10.4205371827286i</v>
      </c>
      <c r="F2610" s="57" t="str">
        <f t="shared" si="765"/>
        <v>3.07568584581279-11.9254665734237i</v>
      </c>
      <c r="G2610" s="57" t="str">
        <f t="shared" si="766"/>
        <v>0.998735628138138-0.0355355206189137i</v>
      </c>
      <c r="H2610" s="57" t="str">
        <f t="shared" si="767"/>
        <v>55.0564638067441-323.761101763422i</v>
      </c>
      <c r="I2610" s="57" t="str">
        <f t="shared" si="768"/>
        <v>-24.9944233693376-11.1873132439194i</v>
      </c>
      <c r="K2610" s="57" t="str">
        <f t="shared" si="769"/>
        <v>0.00255239709604383-0.00362796501032919i</v>
      </c>
      <c r="L2610" s="57" t="str">
        <f t="shared" si="770"/>
        <v>0.00075-0.0393473869255539i</v>
      </c>
      <c r="M2610" s="57" t="str">
        <f t="shared" si="771"/>
        <v>0.00075-0.00619969331810197i</v>
      </c>
      <c r="N2610" s="57">
        <f t="shared" si="772"/>
        <v>115.74305083964819</v>
      </c>
      <c r="O2610" s="57">
        <f t="shared" si="773"/>
        <v>8.6817001392290631</v>
      </c>
      <c r="P2610" s="371">
        <f t="shared" si="774"/>
        <v>8.6817001392290631</v>
      </c>
      <c r="Q2610" s="371">
        <f t="shared" si="775"/>
        <v>-64.256949160351809</v>
      </c>
      <c r="R2610" s="12">
        <f t="shared" si="776"/>
        <v>115.74305083964819</v>
      </c>
      <c r="S2610" s="57">
        <f t="shared" si="777"/>
        <v>16.853612095535514</v>
      </c>
      <c r="T2610" s="12">
        <f t="shared" si="760"/>
        <v>8.6817001392290631</v>
      </c>
    </row>
    <row r="2611" spans="1:20" x14ac:dyDescent="0.3">
      <c r="A2611" s="57">
        <f t="shared" si="761"/>
        <v>106296.76648956088</v>
      </c>
      <c r="B2611" s="12">
        <f t="shared" si="778"/>
        <v>16917.655821498549</v>
      </c>
      <c r="C2611" s="57" t="str">
        <f t="shared" si="762"/>
        <v>1.17566101470315-2.44190152955821i</v>
      </c>
      <c r="D2611" s="57" t="str">
        <f t="shared" si="763"/>
        <v>3.46334316208133-0.788237129565397i</v>
      </c>
      <c r="E2611" s="57" t="str">
        <f t="shared" si="764"/>
        <v>172.186448392516+10.4458669935867i</v>
      </c>
      <c r="F2611" s="57" t="str">
        <f t="shared" si="765"/>
        <v>3.07565623498258-11.8811504223853i</v>
      </c>
      <c r="G2611" s="57" t="str">
        <f t="shared" si="766"/>
        <v>0.998726012919748-0.0356702121828799i</v>
      </c>
      <c r="H2611" s="57" t="str">
        <f t="shared" si="767"/>
        <v>54.2692858973461-322.260217805952i</v>
      </c>
      <c r="I2611" s="57" t="str">
        <f t="shared" si="768"/>
        <v>-24.7929511970483-11.0761534169373i</v>
      </c>
      <c r="K2611" s="57" t="str">
        <f t="shared" si="769"/>
        <v>0.00254077295311161-0.00362069046881308i</v>
      </c>
      <c r="L2611" s="57" t="str">
        <f t="shared" si="770"/>
        <v>0.00075-0.0391984328806076i</v>
      </c>
      <c r="M2611" s="57" t="str">
        <f t="shared" si="771"/>
        <v>0.00075-0.00617622366816296i</v>
      </c>
      <c r="N2611" s="57">
        <f t="shared" si="772"/>
        <v>115.70863277232293</v>
      </c>
      <c r="O2611" s="57">
        <f t="shared" si="773"/>
        <v>8.6599546022007843</v>
      </c>
      <c r="P2611" s="371">
        <f t="shared" si="774"/>
        <v>8.6599546022007843</v>
      </c>
      <c r="Q2611" s="371">
        <f t="shared" si="775"/>
        <v>-64.291367227677071</v>
      </c>
      <c r="R2611" s="12">
        <f t="shared" si="776"/>
        <v>115.70863277232293</v>
      </c>
      <c r="S2611" s="57">
        <f t="shared" si="777"/>
        <v>16.917655821498549</v>
      </c>
      <c r="T2611" s="12">
        <f t="shared" si="760"/>
        <v>8.6599546022007843</v>
      </c>
    </row>
    <row r="2612" spans="1:20" x14ac:dyDescent="0.3">
      <c r="A2612" s="57">
        <f t="shared" si="761"/>
        <v>106700.69420222122</v>
      </c>
      <c r="B2612" s="12">
        <f t="shared" si="778"/>
        <v>16981.942913620245</v>
      </c>
      <c r="C2612" s="57" t="str">
        <f t="shared" si="762"/>
        <v>1.17125877274565-2.43649742913039i</v>
      </c>
      <c r="D2612" s="57" t="str">
        <f t="shared" si="763"/>
        <v>3.46328625263696-0.786472266720052i</v>
      </c>
      <c r="E2612" s="57" t="str">
        <f t="shared" si="764"/>
        <v>172.267679550861+10.4710685018692i</v>
      </c>
      <c r="F2612" s="57" t="str">
        <f t="shared" si="765"/>
        <v>3.07562639925917-11.8370051695994i</v>
      </c>
      <c r="G2612" s="57" t="str">
        <f t="shared" si="766"/>
        <v>0.998716324674111-0.035805411651683i</v>
      </c>
      <c r="H2612" s="57" t="str">
        <f t="shared" si="767"/>
        <v>53.493484273899-320.765357291744i</v>
      </c>
      <c r="I2612" s="57" t="str">
        <f t="shared" si="768"/>
        <v>-24.5929964274813-10.9665651120644i</v>
      </c>
      <c r="K2612" s="57" t="str">
        <f t="shared" si="769"/>
        <v>0.00252919570389771-0.00361339356915377i</v>
      </c>
      <c r="L2612" s="57" t="str">
        <f t="shared" si="770"/>
        <v>0.00075-0.0390500427182781i</v>
      </c>
      <c r="M2612" s="57" t="str">
        <f t="shared" si="771"/>
        <v>0.00075-0.00615284286527492i</v>
      </c>
      <c r="N2612" s="57">
        <f t="shared" si="772"/>
        <v>115.67425189031177</v>
      </c>
      <c r="O2612" s="57">
        <f t="shared" si="773"/>
        <v>8.6382033812922483</v>
      </c>
      <c r="P2612" s="371">
        <f t="shared" si="774"/>
        <v>8.6382033812922483</v>
      </c>
      <c r="Q2612" s="371">
        <f t="shared" si="775"/>
        <v>-64.325748109688234</v>
      </c>
      <c r="R2612" s="12">
        <f t="shared" si="776"/>
        <v>115.67425189031177</v>
      </c>
      <c r="S2612" s="57">
        <f t="shared" si="777"/>
        <v>16.981942913620244</v>
      </c>
      <c r="T2612" s="12">
        <f t="shared" si="760"/>
        <v>8.6382033812922483</v>
      </c>
    </row>
    <row r="2613" spans="1:20" x14ac:dyDescent="0.3">
      <c r="A2613" s="57">
        <f t="shared" si="761"/>
        <v>107106.15684018965</v>
      </c>
      <c r="B2613" s="12">
        <f t="shared" si="778"/>
        <v>17046.474296692002</v>
      </c>
      <c r="C2613" s="57" t="str">
        <f t="shared" si="762"/>
        <v>1.16687163127476-2.43110194600357i</v>
      </c>
      <c r="D2613" s="57" t="str">
        <f t="shared" si="763"/>
        <v>3.46322891175066-0.784718677173277i</v>
      </c>
      <c r="E2613" s="57" t="str">
        <f t="shared" si="764"/>
        <v>172.349529218688+10.4961385288663i</v>
      </c>
      <c r="F2613" s="57" t="str">
        <f t="shared" si="765"/>
        <v>3.07559633693888-11.7930301798382i</v>
      </c>
      <c r="G2613" s="57" t="str">
        <f t="shared" si="766"/>
        <v>0.998706562848024-0.0359411209105963i</v>
      </c>
      <c r="H2613" s="57" t="str">
        <f t="shared" si="767"/>
        <v>52.7289051900509-319.276557189387i</v>
      </c>
      <c r="I2613" s="57" t="str">
        <f t="shared" si="768"/>
        <v>-24.3945532547861-10.8585237024134i</v>
      </c>
      <c r="K2613" s="57" t="str">
        <f t="shared" si="769"/>
        <v>0.00251766539597761-0.0036060746576923i</v>
      </c>
      <c r="L2613" s="57" t="str">
        <f t="shared" si="770"/>
        <v>0.00075-0.0389022143039232i</v>
      </c>
      <c r="M2613" s="57" t="str">
        <f t="shared" si="771"/>
        <v>0.00075-0.00612955057309714i</v>
      </c>
      <c r="N2613" s="57">
        <f t="shared" si="772"/>
        <v>115.63990820173535</v>
      </c>
      <c r="O2613" s="57">
        <f t="shared" si="773"/>
        <v>8.6164467753433112</v>
      </c>
      <c r="P2613" s="371">
        <f t="shared" si="774"/>
        <v>8.6164467753433112</v>
      </c>
      <c r="Q2613" s="371">
        <f t="shared" si="775"/>
        <v>-64.360091798264648</v>
      </c>
      <c r="R2613" s="12">
        <f t="shared" si="776"/>
        <v>115.63990820173535</v>
      </c>
      <c r="S2613" s="57">
        <f t="shared" si="777"/>
        <v>17.046474296692001</v>
      </c>
      <c r="T2613" s="12">
        <f t="shared" si="760"/>
        <v>8.6164467753433112</v>
      </c>
    </row>
    <row r="2614" spans="1:20" x14ac:dyDescent="0.3">
      <c r="A2614" s="57">
        <f t="shared" si="761"/>
        <v>107513.16023618239</v>
      </c>
      <c r="B2614" s="12">
        <f t="shared" si="778"/>
        <v>17111.250899019433</v>
      </c>
      <c r="C2614" s="57" t="str">
        <f t="shared" si="762"/>
        <v>1.16249958539439-2.42571516399527i</v>
      </c>
      <c r="D2614" s="57" t="str">
        <f t="shared" si="763"/>
        <v>3.46317113616615-0.782976335239186i</v>
      </c>
      <c r="E2614" s="57" t="str">
        <f t="shared" si="764"/>
        <v>172.432001502295+10.5210738541267i</v>
      </c>
      <c r="F2614" s="57" t="str">
        <f t="shared" si="765"/>
        <v>3.07556604630528-11.7492248203211i</v>
      </c>
      <c r="G2614" s="57" t="str">
        <f t="shared" si="766"/>
        <v>0.998696726884112-0.0360773418515471i</v>
      </c>
      <c r="H2614" s="57" t="str">
        <f t="shared" si="767"/>
        <v>51.9753964473304-317.793852279601i</v>
      </c>
      <c r="I2614" s="57" t="str">
        <f t="shared" si="768"/>
        <v>-24.1976156955219-10.7520049138152i</v>
      </c>
      <c r="K2614" s="57" t="str">
        <f t="shared" si="769"/>
        <v>0.00250618207384975-0.00359873407997954i</v>
      </c>
      <c r="L2614" s="57" t="str">
        <f t="shared" si="770"/>
        <v>0.00075-0.0387549455109814i</v>
      </c>
      <c r="M2614" s="57" t="str">
        <f t="shared" si="771"/>
        <v>0.00075-0.00610634645656221i</v>
      </c>
      <c r="N2614" s="57">
        <f t="shared" si="772"/>
        <v>115.60560169423967</v>
      </c>
      <c r="O2614" s="57">
        <f t="shared" si="773"/>
        <v>8.5946850841614868</v>
      </c>
      <c r="P2614" s="371">
        <f t="shared" si="774"/>
        <v>8.5946850841614868</v>
      </c>
      <c r="Q2614" s="371">
        <f t="shared" si="775"/>
        <v>-64.394398305760333</v>
      </c>
      <c r="R2614" s="12">
        <f t="shared" si="776"/>
        <v>115.60560169423967</v>
      </c>
      <c r="S2614" s="57">
        <f t="shared" si="777"/>
        <v>17.111250899019431</v>
      </c>
      <c r="T2614" s="12">
        <f t="shared" si="760"/>
        <v>8.5946850841614868</v>
      </c>
    </row>
    <row r="2615" spans="1:20" x14ac:dyDescent="0.3">
      <c r="A2615" s="57">
        <f t="shared" si="761"/>
        <v>107921.71024507987</v>
      </c>
      <c r="B2615" s="12">
        <f t="shared" si="778"/>
        <v>17176.273652435706</v>
      </c>
      <c r="C2615" s="57" t="str">
        <f t="shared" si="762"/>
        <v>1.15814262896976-2.42033716678454i</v>
      </c>
      <c r="D2615" s="57" t="str">
        <f t="shared" si="763"/>
        <v>3.46311292260258-0.781245215388429i</v>
      </c>
      <c r="E2615" s="57" t="str">
        <f t="shared" si="764"/>
        <v>172.515100529551+10.5458712149597i</v>
      </c>
      <c r="F2615" s="57" t="str">
        <f t="shared" si="765"/>
        <v>3.07553552562893-11.7055884607052i</v>
      </c>
      <c r="G2615" s="57" t="str">
        <f t="shared" si="766"/>
        <v>0.998686816220803-0.0362140763731363i</v>
      </c>
      <c r="H2615" s="57" t="str">
        <f t="shared" si="767"/>
        <v>51.2328074010404-316.317275211503i</v>
      </c>
      <c r="I2615" s="57" t="str">
        <f t="shared" si="768"/>
        <v>-24.0021775962473-10.6469848218587i</v>
      </c>
      <c r="K2615" s="57" t="str">
        <f t="shared" si="769"/>
        <v>0.00249474577895581-0.00359137218074695i</v>
      </c>
      <c r="L2615" s="57" t="str">
        <f t="shared" si="770"/>
        <v>0.00075-0.0386082342209418i</v>
      </c>
      <c r="M2615" s="57" t="str">
        <f t="shared" si="771"/>
        <v>0.00075-0.00608323018187108i</v>
      </c>
      <c r="N2615" s="57">
        <f t="shared" si="772"/>
        <v>115.57133233491651</v>
      </c>
      <c r="O2615" s="57">
        <f t="shared" si="773"/>
        <v>8.5729186085011406</v>
      </c>
      <c r="P2615" s="371">
        <f t="shared" si="774"/>
        <v>8.5729186085011406</v>
      </c>
      <c r="Q2615" s="371">
        <f t="shared" si="775"/>
        <v>-64.428667665083495</v>
      </c>
      <c r="R2615" s="12">
        <f t="shared" si="776"/>
        <v>115.57133233491651</v>
      </c>
      <c r="S2615" s="57">
        <f t="shared" si="777"/>
        <v>17.176273652435707</v>
      </c>
      <c r="T2615" s="12">
        <f t="shared" si="760"/>
        <v>8.5729186085011406</v>
      </c>
    </row>
    <row r="2616" spans="1:20" x14ac:dyDescent="0.3">
      <c r="A2616" s="57">
        <f t="shared" si="761"/>
        <v>108331.81274401119</v>
      </c>
      <c r="B2616" s="12">
        <f t="shared" si="778"/>
        <v>17241.543492314962</v>
      </c>
      <c r="C2616" s="57" t="str">
        <f t="shared" si="762"/>
        <v>1.15380075463411-2.41496803790124i</v>
      </c>
      <c r="D2616" s="57" t="str">
        <f t="shared" si="763"/>
        <v>3.46305426775481-0.779525292247848i</v>
      </c>
      <c r="E2616" s="57" t="str">
        <f t="shared" si="764"/>
        <v>172.598830449912+10.5705273059232i</v>
      </c>
      <c r="F2616" s="57" t="str">
        <f t="shared" si="765"/>
        <v>3.07550477316741-11.6621204730772i</v>
      </c>
      <c r="G2616" s="57" t="str">
        <f t="shared" si="766"/>
        <v>0.998676830292291-0.0363513263806584i</v>
      </c>
      <c r="H2616" s="57" t="str">
        <f t="shared" si="767"/>
        <v>50.5009889651199-314.846856557911i</v>
      </c>
      <c r="I2616" s="57" t="str">
        <f t="shared" si="768"/>
        <v>-23.8082326409211-10.5434398488627i</v>
      </c>
      <c r="K2616" s="57" t="str">
        <f t="shared" si="769"/>
        <v>0.00248335654970184-0.00358398930387831i</v>
      </c>
      <c r="L2616" s="57" t="str">
        <f t="shared" si="770"/>
        <v>0.00075-0.0384620783233133i</v>
      </c>
      <c r="M2616" s="57" t="str">
        <f t="shared" si="771"/>
        <v>0.00075-0.00606020141648843i</v>
      </c>
      <c r="N2616" s="57">
        <f t="shared" si="772"/>
        <v>115.53710007022644</v>
      </c>
      <c r="O2616" s="57">
        <f t="shared" si="773"/>
        <v>8.5511476500456496</v>
      </c>
      <c r="P2616" s="371">
        <f t="shared" si="774"/>
        <v>8.5511476500456496</v>
      </c>
      <c r="Q2616" s="371">
        <f t="shared" si="775"/>
        <v>-64.462899929773556</v>
      </c>
      <c r="R2616" s="12">
        <f t="shared" si="776"/>
        <v>115.53710007022644</v>
      </c>
      <c r="S2616" s="57">
        <f t="shared" si="777"/>
        <v>17.241543492314964</v>
      </c>
      <c r="T2616" s="12">
        <f t="shared" si="760"/>
        <v>8.5511476500456496</v>
      </c>
    </row>
    <row r="2617" spans="1:20" x14ac:dyDescent="0.3">
      <c r="A2617" s="57">
        <f t="shared" si="761"/>
        <v>108743.47363243843</v>
      </c>
      <c r="B2617" s="12">
        <f t="shared" si="778"/>
        <v>17307.061357585761</v>
      </c>
      <c r="C2617" s="57" t="str">
        <f t="shared" si="762"/>
        <v>1.14947395379497-2.40960786071467i</v>
      </c>
      <c r="D2617" s="57" t="str">
        <f t="shared" si="763"/>
        <v>3.46299516829281-0.777816540599981i</v>
      </c>
      <c r="E2617" s="57" t="str">
        <f t="shared" si="764"/>
        <v>172.683195434437+10.5950387783098i</v>
      </c>
      <c r="F2617" s="57" t="str">
        <f t="shared" si="765"/>
        <v>3.07547378716514-11.6188202319432i</v>
      </c>
      <c r="G2617" s="57" t="str">
        <f t="shared" si="766"/>
        <v>0.998666768528511-0.0364890937861204i</v>
      </c>
      <c r="H2617" s="57" t="str">
        <f t="shared" si="767"/>
        <v>49.7797936159903-313.382624869689i</v>
      </c>
      <c r="I2617" s="57" t="str">
        <f t="shared" si="768"/>
        <v>-23.6157743581093-10.4413467607809i</v>
      </c>
      <c r="K2617" s="57" t="str">
        <f t="shared" si="769"/>
        <v>0.00247201442147927-0.00357658579238137i</v>
      </c>
      <c r="L2617" s="57" t="str">
        <f t="shared" si="770"/>
        <v>0.00075-0.0383164757155941i</v>
      </c>
      <c r="M2617" s="57" t="str">
        <f t="shared" si="771"/>
        <v>0.00075-0.00603725982913772i</v>
      </c>
      <c r="N2617" s="57">
        <f t="shared" si="772"/>
        <v>115.50290482591946</v>
      </c>
      <c r="O2617" s="57">
        <f t="shared" si="773"/>
        <v>8.5293725113864642</v>
      </c>
      <c r="P2617" s="371">
        <f t="shared" si="774"/>
        <v>8.5293725113864642</v>
      </c>
      <c r="Q2617" s="371">
        <f t="shared" si="775"/>
        <v>-64.497095174080542</v>
      </c>
      <c r="R2617" s="12">
        <f t="shared" si="776"/>
        <v>115.50290482591946</v>
      </c>
      <c r="S2617" s="57">
        <f t="shared" si="777"/>
        <v>17.307061357585759</v>
      </c>
      <c r="T2617" s="12">
        <f t="shared" si="760"/>
        <v>8.5293725113864642</v>
      </c>
    </row>
    <row r="2618" spans="1:20" x14ac:dyDescent="0.3">
      <c r="A2618" s="57">
        <f t="shared" si="761"/>
        <v>109156.69883224169</v>
      </c>
      <c r="B2618" s="12">
        <f t="shared" si="778"/>
        <v>17372.828190744585</v>
      </c>
      <c r="C2618" s="57" t="str">
        <f t="shared" si="762"/>
        <v>1.14516221664076-2.40425671842304i</v>
      </c>
      <c r="D2618" s="57" t="str">
        <f t="shared" si="763"/>
        <v>3.46293562086168-0.776118935382671i</v>
      </c>
      <c r="E2618" s="57" t="str">
        <f t="shared" si="764"/>
        <v>172.768199675808+10.6194022396246i</v>
      </c>
      <c r="F2618" s="57" t="str">
        <f t="shared" si="765"/>
        <v>3.07544256585331-11.5756871142204i</v>
      </c>
      <c r="G2618" s="57" t="str">
        <f t="shared" si="766"/>
        <v>0.9986566303551-0.0366273805082616i</v>
      </c>
      <c r="H2618" s="57" t="str">
        <f t="shared" si="767"/>
        <v>49.0690753954289-311.924606729112i</v>
      </c>
      <c r="I2618" s="57" t="str">
        <f t="shared" si="768"/>
        <v>-23.4247961280094-10.340682664046i</v>
      </c>
      <c r="K2618" s="57" t="str">
        <f t="shared" si="769"/>
        <v>0.00246071942668613-0.00356916198836027i</v>
      </c>
      <c r="L2618" s="57" t="str">
        <f t="shared" si="770"/>
        <v>0.00075-0.0381714243032417i</v>
      </c>
      <c r="M2618" s="57" t="str">
        <f t="shared" si="771"/>
        <v>0.00075-0.00601440508979647i</v>
      </c>
      <c r="N2618" s="57">
        <f t="shared" si="772"/>
        <v>115.46874650695455</v>
      </c>
      <c r="O2618" s="57">
        <f t="shared" si="773"/>
        <v>8.5075934960046133</v>
      </c>
      <c r="P2618" s="371">
        <f t="shared" si="774"/>
        <v>8.5075934960046133</v>
      </c>
      <c r="Q2618" s="371">
        <f t="shared" si="775"/>
        <v>-64.531253493045455</v>
      </c>
      <c r="R2618" s="12">
        <f t="shared" si="776"/>
        <v>115.46874650695455</v>
      </c>
      <c r="S2618" s="57">
        <f t="shared" si="777"/>
        <v>17.372828190744585</v>
      </c>
      <c r="T2618" s="12">
        <f t="shared" si="760"/>
        <v>8.5075934960046133</v>
      </c>
    </row>
    <row r="2619" spans="1:20" x14ac:dyDescent="0.3">
      <c r="A2619" s="57">
        <f t="shared" si="761"/>
        <v>109571.49428780422</v>
      </c>
      <c r="B2619" s="12">
        <f t="shared" si="778"/>
        <v>17438.844937869417</v>
      </c>
      <c r="C2619" s="57" t="str">
        <f t="shared" si="762"/>
        <v>1.14086553214758-2.39891469404255i</v>
      </c>
      <c r="D2619" s="57" t="str">
        <f t="shared" si="763"/>
        <v>3.46287562208154-0.774432451688665i</v>
      </c>
      <c r="E2619" s="57" t="str">
        <f t="shared" si="764"/>
        <v>172.853847388329+10.6436142530615i</v>
      </c>
      <c r="F2619" s="57" t="str">
        <f t="shared" si="765"/>
        <v>3.07541110744986-11.532720499228i</v>
      </c>
      <c r="G2619" s="57" t="str">
        <f t="shared" si="766"/>
        <v>0.99864641519337-0.0367661884725732i</v>
      </c>
      <c r="H2619" s="57" t="str">
        <f t="shared" si="767"/>
        <v>48.3686899125254-310.47282680227i</v>
      </c>
      <c r="I2619" s="57" t="str">
        <f t="shared" si="768"/>
        <v>-23.2352911892877-10.2414250023589i</v>
      </c>
      <c r="K2619" s="57" t="str">
        <f t="shared" si="769"/>
        <v>0.00244947159474894-0.00356171823298812i</v>
      </c>
      <c r="L2619" s="57" t="str">
        <f t="shared" si="770"/>
        <v>0.00075-0.0380269219996431i</v>
      </c>
      <c r="M2619" s="57" t="str">
        <f t="shared" si="771"/>
        <v>0.00075-0.00599163686969167i</v>
      </c>
      <c r="N2619" s="57">
        <f t="shared" si="772"/>
        <v>115.43462499742704</v>
      </c>
      <c r="O2619" s="57">
        <f t="shared" si="773"/>
        <v>8.4858109082507163</v>
      </c>
      <c r="P2619" s="371">
        <f t="shared" si="774"/>
        <v>8.4858109082507163</v>
      </c>
      <c r="Q2619" s="371">
        <f t="shared" si="775"/>
        <v>-64.565375002572964</v>
      </c>
      <c r="R2619" s="12">
        <f t="shared" si="776"/>
        <v>115.43462499742704</v>
      </c>
      <c r="S2619" s="57">
        <f t="shared" si="777"/>
        <v>17.438844937869415</v>
      </c>
      <c r="T2619" s="12">
        <f t="shared" si="760"/>
        <v>8.4858109082507163</v>
      </c>
    </row>
    <row r="2620" spans="1:20" x14ac:dyDescent="0.3">
      <c r="A2620" s="57">
        <f t="shared" si="761"/>
        <v>109987.86596609789</v>
      </c>
      <c r="B2620" s="12">
        <f t="shared" si="778"/>
        <v>17505.112548633322</v>
      </c>
      <c r="C2620" s="57" t="str">
        <f t="shared" si="762"/>
        <v>1.13658388808574-2.39358187039684i</v>
      </c>
      <c r="D2620" s="57" t="str">
        <f t="shared" si="763"/>
        <v>3.46281516854711-0.772757064765137i</v>
      </c>
      <c r="E2620" s="57" t="str">
        <f t="shared" si="764"/>
        <v>172.940142807944+10.6676713369695i</v>
      </c>
      <c r="F2620" s="57" t="str">
        <f t="shared" si="765"/>
        <v>3.07537941015919-11.4899197686781i</v>
      </c>
      <c r="G2620" s="57" t="str">
        <f t="shared" si="766"/>
        <v>0.998636122460275-0.0369055196113177i</v>
      </c>
      <c r="H2620" s="57" t="str">
        <f t="shared" si="767"/>
        <v>47.6784943447415-309.027307890526i</v>
      </c>
      <c r="I2620" s="57" t="str">
        <f t="shared" si="768"/>
        <v>-23.0472526457389-10.1435515534261i</v>
      </c>
      <c r="K2620" s="57" t="str">
        <f t="shared" si="769"/>
        <v>0.00243827095214422-0.0035542548664801i</v>
      </c>
      <c r="L2620" s="57" t="str">
        <f t="shared" si="770"/>
        <v>0.00075-0.0378829667260839i</v>
      </c>
      <c r="M2620" s="57" t="str">
        <f t="shared" si="771"/>
        <v>0.00075-0.00596895484129475i</v>
      </c>
      <c r="N2620" s="57">
        <f t="shared" si="772"/>
        <v>115.40054016048789</v>
      </c>
      <c r="O2620" s="57">
        <f t="shared" si="773"/>
        <v>8.4640250533252175</v>
      </c>
      <c r="P2620" s="371">
        <f t="shared" si="774"/>
        <v>8.4640250533252175</v>
      </c>
      <c r="Q2620" s="371">
        <f t="shared" si="775"/>
        <v>-64.599459839512107</v>
      </c>
      <c r="R2620" s="12">
        <f t="shared" si="776"/>
        <v>115.40054016048789</v>
      </c>
      <c r="S2620" s="57">
        <f t="shared" si="777"/>
        <v>17.505112548633321</v>
      </c>
      <c r="T2620" s="12">
        <f t="shared" si="760"/>
        <v>8.4640250533252175</v>
      </c>
    </row>
    <row r="2621" spans="1:20" x14ac:dyDescent="0.3">
      <c r="A2621" s="57">
        <f t="shared" si="761"/>
        <v>110405.81985676907</v>
      </c>
      <c r="B2621" s="12">
        <f t="shared" si="778"/>
        <v>17571.631976318131</v>
      </c>
      <c r="C2621" s="57" t="str">
        <f t="shared" si="762"/>
        <v>1.13231727102658-2.38825833010663i</v>
      </c>
      <c r="D2621" s="57" t="str">
        <f t="shared" si="763"/>
        <v>3.46275425682777-0.77109275001333i</v>
      </c>
      <c r="E2621" s="57" t="str">
        <f t="shared" si="764"/>
        <v>173.027090192235+10.6915699643093i</v>
      </c>
      <c r="F2621" s="57" t="str">
        <f t="shared" si="765"/>
        <v>3.07534747217229-11.4472843066667i</v>
      </c>
      <c r="G2621" s="57" t="str">
        <f t="shared" si="766"/>
        <v>0.998625751568377-0.0370453758635482i</v>
      </c>
      <c r="H2621" s="57" t="str">
        <f t="shared" si="767"/>
        <v>46.9983474381232-307.588070981i</v>
      </c>
      <c r="I2621" s="57" t="str">
        <f t="shared" si="768"/>
        <v>-22.8606734727647-10.0470404256523i</v>
      </c>
      <c r="K2621" s="57" t="str">
        <f t="shared" si="769"/>
        <v>0.00242711752242086-0.00354677222806696i</v>
      </c>
      <c r="L2621" s="57" t="str">
        <f t="shared" si="770"/>
        <v>0.00075-0.0377395564117194i</v>
      </c>
      <c r="M2621" s="57" t="str">
        <f t="shared" si="771"/>
        <v>0.00075-0.00594635867831712i</v>
      </c>
      <c r="N2621" s="57">
        <f t="shared" si="772"/>
        <v>115.36649183826736</v>
      </c>
      <c r="O2621" s="57">
        <f t="shared" si="773"/>
        <v>8.4422362372590296</v>
      </c>
      <c r="P2621" s="371">
        <f t="shared" si="774"/>
        <v>8.4422362372590296</v>
      </c>
      <c r="Q2621" s="371">
        <f t="shared" si="775"/>
        <v>-64.633508161732635</v>
      </c>
      <c r="R2621" s="12">
        <f t="shared" si="776"/>
        <v>115.36649183826736</v>
      </c>
      <c r="S2621" s="57">
        <f t="shared" si="777"/>
        <v>17.57163197631813</v>
      </c>
      <c r="T2621" s="12">
        <f t="shared" si="760"/>
        <v>8.4422362372590296</v>
      </c>
    </row>
    <row r="2622" spans="1:20" x14ac:dyDescent="0.3">
      <c r="A2622" s="57">
        <f t="shared" si="761"/>
        <v>110825.3619722248</v>
      </c>
      <c r="B2622" s="12">
        <f t="shared" si="778"/>
        <v>17638.404177828139</v>
      </c>
      <c r="C2622" s="57" t="str">
        <f t="shared" si="762"/>
        <v>1.12806566634927-2.38294415557939i</v>
      </c>
      <c r="D2622" s="57" t="str">
        <f t="shared" si="763"/>
        <v>3.46269288346717-0.769439482988094i</v>
      </c>
      <c r="E2622" s="57" t="str">
        <f t="shared" si="764"/>
        <v>173.114693820431+10.7153065621125i</v>
      </c>
      <c r="F2622" s="57" t="str">
        <f t="shared" si="765"/>
        <v>3.07531529166642-11.4048134996651i</v>
      </c>
      <c r="G2622" s="57" t="str">
        <f t="shared" si="766"/>
        <v>0.998615301925813-0.0371857591751287i</v>
      </c>
      <c r="H2622" s="57" t="str">
        <f t="shared" si="767"/>
        <v>46.3281095066956-306.155135296111i</v>
      </c>
      <c r="I2622" s="57" t="str">
        <f t="shared" si="768"/>
        <v>-22.6755465236809-9.95187005478848i</v>
      </c>
      <c r="K2622" s="57" t="str">
        <f t="shared" si="769"/>
        <v>0.00241601132622215-0.00353927065596894i</v>
      </c>
      <c r="L2622" s="57" t="str">
        <f t="shared" si="770"/>
        <v>0.00075-0.037596688993544i</v>
      </c>
      <c r="M2622" s="57" t="str">
        <f t="shared" si="771"/>
        <v>0.00075-0.00592384805570545i</v>
      </c>
      <c r="N2622" s="57">
        <f t="shared" si="772"/>
        <v>115.33247985179834</v>
      </c>
      <c r="O2622" s="57">
        <f t="shared" si="773"/>
        <v>8.4204447668937163</v>
      </c>
      <c r="P2622" s="371">
        <f t="shared" si="774"/>
        <v>8.4204447668937163</v>
      </c>
      <c r="Q2622" s="371">
        <f t="shared" si="775"/>
        <v>-64.66752014820166</v>
      </c>
      <c r="R2622" s="12">
        <f t="shared" si="776"/>
        <v>115.33247985179834</v>
      </c>
      <c r="S2622" s="57">
        <f t="shared" si="777"/>
        <v>17.638404177828139</v>
      </c>
      <c r="T2622" s="12">
        <f t="shared" si="760"/>
        <v>8.4204447668937163</v>
      </c>
    </row>
    <row r="2623" spans="1:20" x14ac:dyDescent="0.3">
      <c r="A2623" s="57">
        <f t="shared" si="761"/>
        <v>111246.49834771924</v>
      </c>
      <c r="B2623" s="12">
        <f t="shared" si="778"/>
        <v>17705.430113703886</v>
      </c>
      <c r="C2623" s="57" t="str">
        <f t="shared" si="762"/>
        <v>1.12382905824773-2.37763942899915i</v>
      </c>
      <c r="D2623" s="57" t="str">
        <f t="shared" si="763"/>
        <v>3.46263104498325-0.767797239397505i</v>
      </c>
      <c r="E2623" s="57" t="str">
        <f t="shared" si="764"/>
        <v>173.202957993396+10.7388775109284i</v>
      </c>
      <c r="F2623" s="57" t="str">
        <f t="shared" si="765"/>
        <v>3.07528286680523-11.362506736511i</v>
      </c>
      <c r="G2623" s="57" t="str">
        <f t="shared" si="766"/>
        <v>0.998604772936265-0.0373266714987529i</v>
      </c>
      <c r="H2623" s="57" t="str">
        <f t="shared" si="767"/>
        <v>45.6676424310823-304.728518342183i</v>
      </c>
      <c r="I2623" s="57" t="str">
        <f t="shared" si="768"/>
        <v>-22.4918645358518-9.85801920054484i</v>
      </c>
      <c r="K2623" s="57" t="str">
        <f t="shared" si="769"/>
        <v>0.00240495238130844-0.00353175048737001i</v>
      </c>
      <c r="L2623" s="57" t="str">
        <f t="shared" si="770"/>
        <v>0.00075-0.0374543624163618i</v>
      </c>
      <c r="M2623" s="57" t="str">
        <f t="shared" si="771"/>
        <v>0.00075-0.00590142264963683i</v>
      </c>
      <c r="N2623" s="57">
        <f t="shared" si="772"/>
        <v>115.29850400094151</v>
      </c>
      <c r="O2623" s="57">
        <f t="shared" si="773"/>
        <v>8.3986509498616932</v>
      </c>
      <c r="P2623" s="371">
        <f t="shared" si="774"/>
        <v>8.3986509498616932</v>
      </c>
      <c r="Q2623" s="371">
        <f t="shared" si="775"/>
        <v>-64.701495999058494</v>
      </c>
      <c r="R2623" s="12">
        <f t="shared" si="776"/>
        <v>115.29850400094151</v>
      </c>
      <c r="S2623" s="57">
        <f t="shared" si="777"/>
        <v>17.705430113703887</v>
      </c>
      <c r="T2623" s="12">
        <f t="shared" si="760"/>
        <v>8.3986509498616932</v>
      </c>
    </row>
    <row r="2624" spans="1:20" x14ac:dyDescent="0.3">
      <c r="A2624" s="57">
        <f t="shared" si="761"/>
        <v>111669.23504144058</v>
      </c>
      <c r="B2624" s="12">
        <f t="shared" si="778"/>
        <v>17772.71074813596</v>
      </c>
      <c r="C2624" s="57" t="str">
        <f t="shared" si="762"/>
        <v>1.1196074297374-2.37234423231641i</v>
      </c>
      <c r="D2624" s="57" t="str">
        <f t="shared" si="763"/>
        <v>3.4625687378678-0.766165995102409i</v>
      </c>
      <c r="E2624" s="57" t="str">
        <f t="shared" si="764"/>
        <v>173.291887033631+10.7622791442649i</v>
      </c>
      <c r="F2624" s="57" t="str">
        <f t="shared" si="765"/>
        <v>3.07525019573842-11.3203634083992i</v>
      </c>
      <c r="G2624" s="57" t="str">
        <f t="shared" si="766"/>
        <v>0.998594163998925-0.0374681147939638i</v>
      </c>
      <c r="H2624" s="57" t="str">
        <f t="shared" si="767"/>
        <v>45.0168096563757-303.308235957093i</v>
      </c>
      <c r="I2624" s="57" t="str">
        <f t="shared" si="768"/>
        <v>-22.3096201366539-9.76546694316723i</v>
      </c>
      <c r="K2624" s="57" t="str">
        <f t="shared" si="769"/>
        <v>0.00239394070257974-0.00352421205839268i</v>
      </c>
      <c r="L2624" s="57" t="str">
        <f t="shared" si="770"/>
        <v>0.00075-0.0373125746327573i</v>
      </c>
      <c r="M2624" s="57" t="str">
        <f t="shared" si="771"/>
        <v>0.00075-0.00587908213751429i</v>
      </c>
      <c r="N2624" s="57">
        <f t="shared" si="772"/>
        <v>115.26456406430712</v>
      </c>
      <c r="O2624" s="57">
        <f t="shared" si="773"/>
        <v>8.3768550945660234</v>
      </c>
      <c r="P2624" s="371">
        <f t="shared" si="774"/>
        <v>8.3768550945660234</v>
      </c>
      <c r="Q2624" s="371">
        <f t="shared" si="775"/>
        <v>-64.735435935692877</v>
      </c>
      <c r="R2624" s="12">
        <f t="shared" si="776"/>
        <v>115.26456406430712</v>
      </c>
      <c r="S2624" s="57">
        <f t="shared" si="777"/>
        <v>17.77271074813596</v>
      </c>
      <c r="T2624" s="12">
        <f t="shared" si="760"/>
        <v>8.3768550945660234</v>
      </c>
    </row>
    <row r="2625" spans="1:20" x14ac:dyDescent="0.3">
      <c r="A2625" s="57">
        <f t="shared" si="761"/>
        <v>112093.57813459805</v>
      </c>
      <c r="B2625" s="12">
        <f t="shared" si="778"/>
        <v>17840.247048978876</v>
      </c>
      <c r="C2625" s="57" t="str">
        <f t="shared" si="762"/>
        <v>1.11540076266233-2.3670586472384i</v>
      </c>
      <c r="D2625" s="57" t="str">
        <f t="shared" si="763"/>
        <v>3.46250595858656-0.764545726116072i</v>
      </c>
      <c r="E2625" s="57" t="str">
        <f t="shared" si="764"/>
        <v>173.381485285265+10.7855077480218i</v>
      </c>
      <c r="F2625" s="57" t="str">
        <f t="shared" si="765"/>
        <v>3.07521727660188-11.2783829088737i</v>
      </c>
      <c r="G2625" s="57" t="str">
        <f t="shared" si="766"/>
        <v>0.998583474508459-0.037610091027174i</v>
      </c>
      <c r="H2625" s="57" t="str">
        <f t="shared" si="767"/>
        <v>44.3754761892989-301.894302357001i</v>
      </c>
      <c r="I2625" s="57" t="str">
        <f t="shared" si="768"/>
        <v>-22.1288058492784-9.6741926799856i</v>
      </c>
      <c r="K2625" s="57" t="str">
        <f t="shared" si="769"/>
        <v>0.00238297630209865-0.00351665570407298i</v>
      </c>
      <c r="L2625" s="57" t="str">
        <f t="shared" si="770"/>
        <v>0.00075-0.0371713236030657i</v>
      </c>
      <c r="M2625" s="57" t="str">
        <f t="shared" si="771"/>
        <v>0.00075-0.00585682619796201i</v>
      </c>
      <c r="N2625" s="57">
        <f t="shared" si="772"/>
        <v>115.23065979918051</v>
      </c>
      <c r="O2625" s="57">
        <f t="shared" si="773"/>
        <v>8.3550575101611173</v>
      </c>
      <c r="P2625" s="371">
        <f t="shared" si="774"/>
        <v>8.3550575101611173</v>
      </c>
      <c r="Q2625" s="371">
        <f t="shared" si="775"/>
        <v>-64.769340200819485</v>
      </c>
      <c r="R2625" s="12">
        <f t="shared" si="776"/>
        <v>115.23065979918051</v>
      </c>
      <c r="S2625" s="57">
        <f t="shared" si="777"/>
        <v>17.840247048978874</v>
      </c>
      <c r="T2625" s="12">
        <f t="shared" si="760"/>
        <v>8.3550575101611173</v>
      </c>
    </row>
    <row r="2626" spans="1:20" x14ac:dyDescent="0.3">
      <c r="A2626" s="57">
        <f t="shared" si="761"/>
        <v>112519.53373150951</v>
      </c>
      <c r="B2626" s="12">
        <f t="shared" si="778"/>
        <v>17908.039987764994</v>
      </c>
      <c r="C2626" s="57" t="str">
        <f t="shared" si="762"/>
        <v>1.11120903770218-2.36178275521926i</v>
      </c>
      <c r="D2626" s="57" t="str">
        <f t="shared" si="763"/>
        <v>3.46244270357872-0.762936408603691i</v>
      </c>
      <c r="E2626" s="57" t="str">
        <f t="shared" si="764"/>
        <v>173.471757114046+10.8085595599231i</v>
      </c>
      <c r="F2626" s="57" t="str">
        <f t="shared" si="765"/>
        <v>3.07518410751735-11.2365646338179i</v>
      </c>
      <c r="G2626" s="57" t="str">
        <f t="shared" si="766"/>
        <v>0.998572703854981-0.0377526021716845i</v>
      </c>
      <c r="H2626" s="57" t="str">
        <f t="shared" si="767"/>
        <v>43.7435085946953-300.486730182169i</v>
      </c>
      <c r="I2626" s="57" t="str">
        <f t="shared" si="768"/>
        <v>-21.9494140983674-9.58417612193529i</v>
      </c>
      <c r="K2626" s="57" t="str">
        <f t="shared" si="769"/>
        <v>0.0023720591891135-0.00350908175833622i</v>
      </c>
      <c r="L2626" s="57" t="str">
        <f t="shared" si="770"/>
        <v>0.00075-0.0370306072953433i</v>
      </c>
      <c r="M2626" s="57" t="str">
        <f t="shared" si="771"/>
        <v>0.00075-0.00583465451082091i</v>
      </c>
      <c r="N2626" s="57">
        <f t="shared" si="772"/>
        <v>115.19679094144711</v>
      </c>
      <c r="O2626" s="57">
        <f t="shared" si="773"/>
        <v>8.3332585065326068</v>
      </c>
      <c r="P2626" s="371">
        <f t="shared" si="774"/>
        <v>8.3332585065326068</v>
      </c>
      <c r="Q2626" s="371">
        <f t="shared" si="775"/>
        <v>-64.803209058552895</v>
      </c>
      <c r="R2626" s="12">
        <f t="shared" si="776"/>
        <v>115.19679094144711</v>
      </c>
      <c r="S2626" s="57">
        <f t="shared" si="777"/>
        <v>17.908039987764994</v>
      </c>
      <c r="T2626" s="12">
        <f t="shared" si="760"/>
        <v>8.3332585065326068</v>
      </c>
    </row>
    <row r="2627" spans="1:20" x14ac:dyDescent="0.3">
      <c r="A2627" s="57">
        <f t="shared" si="761"/>
        <v>112947.10795968925</v>
      </c>
      <c r="B2627" s="12">
        <f t="shared" si="778"/>
        <v>17976.090539718502</v>
      </c>
      <c r="C2627" s="57" t="str">
        <f t="shared" si="762"/>
        <v>1.10703223437914-2.35651663745038i</v>
      </c>
      <c r="D2627" s="57" t="str">
        <f t="shared" si="763"/>
        <v>3.46237896925705-0.761338018882066i</v>
      </c>
      <c r="E2627" s="57" t="str">
        <f t="shared" si="764"/>
        <v>173.562706907317+10.8314307689352i</v>
      </c>
      <c r="F2627" s="57" t="str">
        <f t="shared" si="765"/>
        <v>3.07515068659257-11.1949079814472i</v>
      </c>
      <c r="G2627" s="57" t="str">
        <f t="shared" si="766"/>
        <v>0.998561851424009-0.0378956502077041i</v>
      </c>
      <c r="H2627" s="57" t="str">
        <f t="shared" si="767"/>
        <v>43.1207749913578-299.08553054183i</v>
      </c>
      <c r="I2627" s="57" t="str">
        <f t="shared" si="768"/>
        <v>-21.7714372154946-9.49539729005533i</v>
      </c>
      <c r="K2627" s="57" t="str">
        <f t="shared" si="769"/>
        <v>0.00236118937008147-0.00350149055397273i</v>
      </c>
      <c r="L2627" s="57" t="str">
        <f t="shared" si="770"/>
        <v>0.00075-0.0368904236853391i</v>
      </c>
      <c r="M2627" s="57" t="str">
        <f t="shared" si="771"/>
        <v>0.00075-0.00581256675714375i</v>
      </c>
      <c r="N2627" s="57">
        <f t="shared" si="772"/>
        <v>115.16295720551523</v>
      </c>
      <c r="O2627" s="57">
        <f t="shared" si="773"/>
        <v>8.3114583942770022</v>
      </c>
      <c r="P2627" s="371">
        <f t="shared" si="774"/>
        <v>8.3114583942770022</v>
      </c>
      <c r="Q2627" s="371">
        <f t="shared" si="775"/>
        <v>-64.837042794484773</v>
      </c>
      <c r="R2627" s="12">
        <f t="shared" si="776"/>
        <v>115.16295720551523</v>
      </c>
      <c r="S2627" s="57">
        <f t="shared" si="777"/>
        <v>17.976090539718502</v>
      </c>
      <c r="T2627" s="12">
        <f t="shared" si="760"/>
        <v>8.3114583942770022</v>
      </c>
    </row>
    <row r="2628" spans="1:20" x14ac:dyDescent="0.3">
      <c r="A2628" s="57">
        <f t="shared" si="761"/>
        <v>113376.30696993606</v>
      </c>
      <c r="B2628" s="12">
        <f t="shared" si="778"/>
        <v>18044.399683769432</v>
      </c>
      <c r="C2628" s="57" t="str">
        <f t="shared" si="762"/>
        <v>1.10287033106517-2.35126037485097i</v>
      </c>
      <c r="D2628" s="57" t="str">
        <f t="shared" si="763"/>
        <v>3.46231475200734-0.759750533419111i</v>
      </c>
      <c r="E2628" s="57" t="str">
        <f t="shared" si="764"/>
        <v>173.654339074013+10.8541175146838i</v>
      </c>
      <c r="F2628" s="57" t="str">
        <f t="shared" si="765"/>
        <v>3.07511701192086-11.1534123522986i</v>
      </c>
      <c r="G2628" s="57" t="str">
        <f t="shared" si="766"/>
        <v>0.998550916596438-0.03803923712237i</v>
      </c>
      <c r="H2628" s="57" t="str">
        <f t="shared" si="767"/>
        <v>42.5071450472558-297.690713058181i</v>
      </c>
      <c r="I2628" s="57" t="str">
        <f t="shared" si="768"/>
        <v>-21.5948674444838-9.40783651196702i</v>
      </c>
      <c r="K2628" s="57" t="str">
        <f t="shared" si="769"/>
        <v>0.0023503668486922-0.00349388242261434i</v>
      </c>
      <c r="L2628" s="57" t="str">
        <f t="shared" si="770"/>
        <v>0.00075-0.0367507707564644i</v>
      </c>
      <c r="M2628" s="57" t="str">
        <f t="shared" si="771"/>
        <v>0.00075-0.00579056261919082i</v>
      </c>
      <c r="N2628" s="57">
        <f t="shared" si="772"/>
        <v>115.12915828424387</v>
      </c>
      <c r="O2628" s="57">
        <f t="shared" si="773"/>
        <v>8.2896574846819924</v>
      </c>
      <c r="P2628" s="371">
        <f t="shared" si="774"/>
        <v>8.2896574846819924</v>
      </c>
      <c r="Q2628" s="371">
        <f t="shared" si="775"/>
        <v>-64.870841715756129</v>
      </c>
      <c r="R2628" s="12">
        <f t="shared" si="776"/>
        <v>115.12915828424387</v>
      </c>
      <c r="S2628" s="57">
        <f t="shared" si="777"/>
        <v>18.044399683769431</v>
      </c>
      <c r="T2628" s="12">
        <f t="shared" si="760"/>
        <v>8.2896574846819924</v>
      </c>
    </row>
    <row r="2629" spans="1:20" x14ac:dyDescent="0.3">
      <c r="A2629" s="57">
        <f t="shared" si="761"/>
        <v>113807.13693642183</v>
      </c>
      <c r="B2629" s="12">
        <f t="shared" si="778"/>
        <v>18112.968402567756</v>
      </c>
      <c r="C2629" s="57" t="str">
        <f t="shared" si="762"/>
        <v>1.09872330498901-2.34601404805871i</v>
      </c>
      <c r="D2629" s="57" t="str">
        <f t="shared" si="763"/>
        <v>3.46225004818858-0.758173928833515i</v>
      </c>
      <c r="E2629" s="57" t="str">
        <f t="shared" si="764"/>
        <v>173.74665804462+10.8766158868619i</v>
      </c>
      <c r="F2629" s="57" t="str">
        <f t="shared" si="765"/>
        <v>3.07508308158134-11.1120771492237i</v>
      </c>
      <c r="G2629" s="57" t="str">
        <f t="shared" si="766"/>
        <v>0.998539898748503-0.0381833649097661i</v>
      </c>
      <c r="H2629" s="57" t="str">
        <f t="shared" si="767"/>
        <v>41.9024899741687-296.302285909462i</v>
      </c>
      <c r="I2629" s="57" t="str">
        <f t="shared" si="768"/>
        <v>-21.4196969465824-9.32147441833761i</v>
      </c>
      <c r="K2629" s="57" t="str">
        <f t="shared" si="769"/>
        <v>0.00233959162589132-0.00348625769471117i</v>
      </c>
      <c r="L2629" s="57" t="str">
        <f t="shared" si="770"/>
        <v>0.00075-0.0366116464997654i</v>
      </c>
      <c r="M2629" s="57" t="str">
        <f t="shared" si="771"/>
        <v>0.00075-0.00576864178042521i</v>
      </c>
      <c r="N2629" s="57">
        <f t="shared" si="772"/>
        <v>115.0953938488658</v>
      </c>
      <c r="O2629" s="57">
        <f t="shared" si="773"/>
        <v>8.2678560897061395</v>
      </c>
      <c r="P2629" s="371">
        <f t="shared" si="774"/>
        <v>8.2678560897061395</v>
      </c>
      <c r="Q2629" s="371">
        <f t="shared" si="775"/>
        <v>-64.904606151134203</v>
      </c>
      <c r="R2629" s="12">
        <f t="shared" si="776"/>
        <v>115.0953938488658</v>
      </c>
      <c r="S2629" s="57">
        <f t="shared" si="777"/>
        <v>18.112968402567756</v>
      </c>
      <c r="T2629" s="12">
        <f t="shared" si="760"/>
        <v>8.2678560897061395</v>
      </c>
    </row>
    <row r="2630" spans="1:20" x14ac:dyDescent="0.3">
      <c r="A2630" s="57">
        <f t="shared" si="761"/>
        <v>114239.60405678024</v>
      </c>
      <c r="B2630" s="12">
        <f t="shared" si="778"/>
        <v>18181.797682497516</v>
      </c>
      <c r="C2630" s="57" t="str">
        <f t="shared" si="762"/>
        <v>1.09459113224345-2.34077773742053i</v>
      </c>
      <c r="D2630" s="57" t="str">
        <f t="shared" si="763"/>
        <v>3.4621848541325-0.756608181894305i</v>
      </c>
      <c r="E2630" s="57" t="str">
        <f t="shared" si="764"/>
        <v>173.839668271164+10.8989219246317i</v>
      </c>
      <c r="F2630" s="57" t="str">
        <f t="shared" si="765"/>
        <v>3.07504889363864-11.0709017773792i</v>
      </c>
      <c r="G2630" s="57" t="str">
        <f t="shared" si="766"/>
        <v>0.998528797251746-0.0383280355709437i</v>
      </c>
      <c r="H2630" s="57" t="str">
        <f t="shared" si="767"/>
        <v>41.3066825217633-294.920255872144i</v>
      </c>
      <c r="I2630" s="57" t="str">
        <f t="shared" si="768"/>
        <v>-21.2459178054773-9.23629193932917i</v>
      </c>
      <c r="K2630" s="57" t="str">
        <f t="shared" si="769"/>
        <v>0.00232886369990426-0.00347861669950874i</v>
      </c>
      <c r="L2630" s="57" t="str">
        <f t="shared" si="770"/>
        <v>0.00075-0.0364730489138925i</v>
      </c>
      <c r="M2630" s="57" t="str">
        <f t="shared" si="771"/>
        <v>0.00075-0.00574680392550827i</v>
      </c>
      <c r="N2630" s="57">
        <f t="shared" si="772"/>
        <v>115.06166354891558</v>
      </c>
      <c r="O2630" s="57">
        <f t="shared" si="773"/>
        <v>8.2460545219588273</v>
      </c>
      <c r="P2630" s="371">
        <f t="shared" si="774"/>
        <v>8.2460545219588273</v>
      </c>
      <c r="Q2630" s="371">
        <f t="shared" si="775"/>
        <v>-64.938336451084425</v>
      </c>
      <c r="R2630" s="12">
        <f t="shared" si="776"/>
        <v>115.06166354891558</v>
      </c>
      <c r="S2630" s="57">
        <f t="shared" si="777"/>
        <v>18.181797682497514</v>
      </c>
      <c r="T2630" s="12">
        <f t="shared" si="760"/>
        <v>8.2460545219588273</v>
      </c>
    </row>
    <row r="2631" spans="1:20" x14ac:dyDescent="0.3">
      <c r="A2631" s="57">
        <f t="shared" si="761"/>
        <v>114673.714552196</v>
      </c>
      <c r="B2631" s="12">
        <f t="shared" si="778"/>
        <v>18250.888513691007</v>
      </c>
      <c r="C2631" s="57" t="str">
        <f t="shared" si="762"/>
        <v>1.09047378779238-2.33555152298361i</v>
      </c>
      <c r="D2631" s="57" t="str">
        <f t="shared" si="763"/>
        <v>3.46211916614345-0.755053269520432i</v>
      </c>
      <c r="E2631" s="57" t="str">
        <f t="shared" si="764"/>
        <v>173.933374227178+10.9210316160162i</v>
      </c>
      <c r="F2631" s="57" t="str">
        <f t="shared" si="765"/>
        <v>3.07501444614276-11.0298856442182i</v>
      </c>
      <c r="G2631" s="57" t="str">
        <f t="shared" si="766"/>
        <v>0.998517611472979-0.0384732511139401i</v>
      </c>
      <c r="H2631" s="57" t="str">
        <f t="shared" si="767"/>
        <v>40.7195969711445-293.544628362258i</v>
      </c>
      <c r="I2631" s="57" t="str">
        <f t="shared" si="768"/>
        <v>-21.0735220321686-9.15227030103839i</v>
      </c>
      <c r="K2631" s="57" t="str">
        <f t="shared" si="769"/>
        <v>0.00231818306626013-0.00347095976502564i</v>
      </c>
      <c r="L2631" s="57" t="str">
        <f t="shared" si="770"/>
        <v>0.00075-0.0363349760050733i</v>
      </c>
      <c r="M2631" s="57" t="str">
        <f t="shared" si="771"/>
        <v>0.00075-0.00572504874029516i</v>
      </c>
      <c r="N2631" s="57">
        <f t="shared" si="772"/>
        <v>115.02796701215192</v>
      </c>
      <c r="O2631" s="57">
        <f t="shared" si="773"/>
        <v>8.224253094680023</v>
      </c>
      <c r="P2631" s="371">
        <f t="shared" si="774"/>
        <v>8.224253094680023</v>
      </c>
      <c r="Q2631" s="371">
        <f t="shared" si="775"/>
        <v>-64.972032987848081</v>
      </c>
      <c r="R2631" s="12">
        <f t="shared" si="776"/>
        <v>115.02796701215192</v>
      </c>
      <c r="S2631" s="57">
        <f t="shared" si="777"/>
        <v>18.250888513691006</v>
      </c>
      <c r="T2631" s="12">
        <f t="shared" si="760"/>
        <v>8.224253094680023</v>
      </c>
    </row>
    <row r="2632" spans="1:20" x14ac:dyDescent="0.3">
      <c r="A2632" s="57">
        <f t="shared" si="761"/>
        <v>115109.47466749435</v>
      </c>
      <c r="B2632" s="12">
        <f t="shared" si="778"/>
        <v>18320.241890043031</v>
      </c>
      <c r="C2632" s="57" t="str">
        <f t="shared" si="762"/>
        <v>1.08637124547812-2.33033548448632i</v>
      </c>
      <c r="D2632" s="57" t="str">
        <f t="shared" si="763"/>
        <v>3.46205298049825-0.753509168780402i</v>
      </c>
      <c r="E2632" s="57" t="str">
        <f t="shared" si="764"/>
        <v>174.027780407662+10.9429408972905i</v>
      </c>
      <c r="F2632" s="57" t="str">
        <f t="shared" si="765"/>
        <v>3.07497973712911-10.9890281594825i</v>
      </c>
      <c r="G2632" s="57" t="str">
        <f t="shared" si="766"/>
        <v>0.998506340774249-0.0386190135537985i</v>
      </c>
      <c r="H2632" s="57" t="str">
        <f t="shared" si="767"/>
        <v>40.1411091279002-292.175407475818i</v>
      </c>
      <c r="I2632" s="57" t="str">
        <f t="shared" si="768"/>
        <v>-20.9025015696974-9.06939102192864i</v>
      </c>
      <c r="K2632" s="57" t="str">
        <f t="shared" si="769"/>
        <v>0.0023075497178159-0.00346328721803151i</v>
      </c>
      <c r="L2632" s="57" t="str">
        <f t="shared" si="770"/>
        <v>0.00075-0.0361974257870824i</v>
      </c>
      <c r="M2632" s="57" t="str">
        <f t="shared" si="771"/>
        <v>0.00075-0.00570337591183022i</v>
      </c>
      <c r="N2632" s="57">
        <f t="shared" si="772"/>
        <v>114.99430384448725</v>
      </c>
      <c r="O2632" s="57">
        <f t="shared" si="773"/>
        <v>8.2024521217197606</v>
      </c>
      <c r="P2632" s="371">
        <f t="shared" si="774"/>
        <v>8.2024521217197606</v>
      </c>
      <c r="Q2632" s="371">
        <f t="shared" si="775"/>
        <v>-65.005696155512751</v>
      </c>
      <c r="R2632" s="12">
        <f t="shared" si="776"/>
        <v>114.99430384448725</v>
      </c>
      <c r="S2632" s="57">
        <f t="shared" si="777"/>
        <v>18.320241890043032</v>
      </c>
      <c r="T2632" s="12">
        <f t="shared" si="760"/>
        <v>8.2024521217197606</v>
      </c>
    </row>
    <row r="2633" spans="1:20" x14ac:dyDescent="0.3">
      <c r="A2633" s="57">
        <f t="shared" si="761"/>
        <v>115546.89067123084</v>
      </c>
      <c r="B2633" s="12">
        <f t="shared" si="778"/>
        <v>18389.858809225196</v>
      </c>
      <c r="C2633" s="57" t="str">
        <f t="shared" si="762"/>
        <v>1.08228347802859-2.32512970134942i</v>
      </c>
      <c r="D2633" s="57" t="str">
        <f t="shared" si="763"/>
        <v>3.46198629344588-0.751975856891835i</v>
      </c>
      <c r="E2633" s="57" t="str">
        <f t="shared" si="764"/>
        <v>174.122891329051+10.9646456523608i</v>
      </c>
      <c r="F2633" s="57" t="str">
        <f t="shared" si="765"/>
        <v>3.07494476461826-10.9483287351929i</v>
      </c>
      <c r="G2633" s="57" t="str">
        <f t="shared" si="766"/>
        <v>0.998494984512805-0.0387653249125879i</v>
      </c>
      <c r="H2633" s="57" t="str">
        <f t="shared" si="767"/>
        <v>39.5710963146696-290.812596028415i</v>
      </c>
      <c r="I2633" s="57" t="str">
        <f t="shared" si="768"/>
        <v>-20.7328482977312-8.98763590925672i</v>
      </c>
      <c r="K2633" s="57" t="str">
        <f t="shared" si="769"/>
        <v>0.0022969636447805-0.00345559938402544i</v>
      </c>
      <c r="L2633" s="57" t="str">
        <f t="shared" si="770"/>
        <v>0.00075-0.0360603962812138i</v>
      </c>
      <c r="M2633" s="57" t="str">
        <f t="shared" si="771"/>
        <v>0.00075-0.0056817851283425i</v>
      </c>
      <c r="N2633" s="57">
        <f t="shared" si="772"/>
        <v>114.96067362991242</v>
      </c>
      <c r="O2633" s="57">
        <f t="shared" si="773"/>
        <v>8.18065191751767</v>
      </c>
      <c r="P2633" s="371">
        <f t="shared" si="774"/>
        <v>8.18065191751767</v>
      </c>
      <c r="Q2633" s="371">
        <f t="shared" si="775"/>
        <v>-65.039326370087579</v>
      </c>
      <c r="R2633" s="12">
        <f t="shared" si="776"/>
        <v>114.96067362991242</v>
      </c>
      <c r="S2633" s="57">
        <f t="shared" si="777"/>
        <v>18.389858809225196</v>
      </c>
      <c r="T2633" s="12">
        <f t="shared" si="760"/>
        <v>8.18065191751767</v>
      </c>
    </row>
    <row r="2634" spans="1:20" x14ac:dyDescent="0.3">
      <c r="A2634" s="57">
        <f t="shared" si="761"/>
        <v>115985.96885578151</v>
      </c>
      <c r="B2634" s="12">
        <f t="shared" si="778"/>
        <v>18459.740272700252</v>
      </c>
      <c r="C2634" s="57" t="str">
        <f t="shared" si="762"/>
        <v>1.07821045706468-2.31993425266756i</v>
      </c>
      <c r="D2634" s="57" t="str">
        <f t="shared" si="763"/>
        <v>3.46191910120742-0.750453311221101i</v>
      </c>
      <c r="E2634" s="57" t="str">
        <f t="shared" si="764"/>
        <v>174.218711529172+10.9861417121374i</v>
      </c>
      <c r="F2634" s="57" t="str">
        <f t="shared" si="765"/>
        <v>3.07490952661592-10.9077867856417i</v>
      </c>
      <c r="G2634" s="57" t="str">
        <f t="shared" si="766"/>
        <v>0.998483542041059-0.0389121872194221i</v>
      </c>
      <c r="H2634" s="57" t="str">
        <f t="shared" si="767"/>
        <v>39.0094373632669-289.45619559395i</v>
      </c>
      <c r="I2634" s="57" t="str">
        <f t="shared" si="768"/>
        <v>-20.5645540370149-8.90698705549884i</v>
      </c>
      <c r="K2634" s="57" t="str">
        <f t="shared" si="769"/>
        <v>0.00228642483473931-0.0034478965872149i</v>
      </c>
      <c r="L2634" s="57" t="str">
        <f t="shared" si="770"/>
        <v>0.00075-0.035923885516252i</v>
      </c>
      <c r="M2634" s="57" t="str">
        <f t="shared" si="771"/>
        <v>0.00075-0.0056602760792414i</v>
      </c>
      <c r="N2634" s="57">
        <f t="shared" si="772"/>
        <v>114.92707593042373</v>
      </c>
      <c r="O2634" s="57">
        <f t="shared" si="773"/>
        <v>8.1588527970832221</v>
      </c>
      <c r="P2634" s="371">
        <f t="shared" si="774"/>
        <v>8.1588527970832221</v>
      </c>
      <c r="Q2634" s="371">
        <f t="shared" si="775"/>
        <v>-65.072924069576274</v>
      </c>
      <c r="R2634" s="12">
        <f t="shared" si="776"/>
        <v>114.92707593042373</v>
      </c>
      <c r="S2634" s="57">
        <f t="shared" si="777"/>
        <v>18.459740272700252</v>
      </c>
      <c r="T2634" s="12">
        <f t="shared" si="760"/>
        <v>8.1588527970832221</v>
      </c>
    </row>
    <row r="2635" spans="1:20" x14ac:dyDescent="0.3">
      <c r="A2635" s="57">
        <f t="shared" si="761"/>
        <v>116426.71553743348</v>
      </c>
      <c r="B2635" s="12">
        <f t="shared" si="778"/>
        <v>18529.887285736513</v>
      </c>
      <c r="C2635" s="57" t="str">
        <f t="shared" si="762"/>
        <v>1.07415215310743-2.31474921720061i</v>
      </c>
      <c r="D2635" s="57" t="str">
        <f t="shared" si="763"/>
        <v>3.46185139997575-0.748941509282912i</v>
      </c>
      <c r="E2635" s="57" t="str">
        <f t="shared" si="764"/>
        <v>174.3152455672+11.0074248538991i</v>
      </c>
      <c r="F2635" s="57" t="str">
        <f t="shared" si="765"/>
        <v>3.07487402111284-10.8674017273841i</v>
      </c>
      <c r="G2635" s="57" t="str">
        <f t="shared" si="766"/>
        <v>0.998472012706554-0.0390596025104795i</v>
      </c>
      <c r="H2635" s="57" t="str">
        <f t="shared" si="767"/>
        <v>38.4560126063698-288.106206542522i</v>
      </c>
      <c r="I2635" s="57" t="str">
        <f t="shared" si="768"/>
        <v>-20.3976105536836-8.82742683477548i</v>
      </c>
      <c r="K2635" s="57" t="str">
        <f t="shared" si="769"/>
        <v>0.00227593327267858-0.00344017915049487i</v>
      </c>
      <c r="L2635" s="57" t="str">
        <f t="shared" si="770"/>
        <v>0.00075-0.035787891528444i</v>
      </c>
      <c r="M2635" s="57" t="str">
        <f t="shared" si="771"/>
        <v>0.00075-0.00563884845511195i</v>
      </c>
      <c r="N2635" s="57">
        <f t="shared" si="772"/>
        <v>114.89351028594861</v>
      </c>
      <c r="O2635" s="57">
        <f t="shared" si="773"/>
        <v>8.1370550759746418</v>
      </c>
      <c r="P2635" s="371">
        <f t="shared" si="774"/>
        <v>8.1370550759746418</v>
      </c>
      <c r="Q2635" s="371">
        <f t="shared" si="775"/>
        <v>-65.106489714051392</v>
      </c>
      <c r="R2635" s="12">
        <f t="shared" si="776"/>
        <v>114.89351028594861</v>
      </c>
      <c r="S2635" s="57">
        <f t="shared" si="777"/>
        <v>18.529887285736514</v>
      </c>
      <c r="T2635" s="12">
        <f t="shared" si="760"/>
        <v>8.1370550759746418</v>
      </c>
    </row>
    <row r="2636" spans="1:20" x14ac:dyDescent="0.3">
      <c r="A2636" s="57">
        <f t="shared" si="761"/>
        <v>116869.13705647574</v>
      </c>
      <c r="B2636" s="12">
        <f t="shared" si="778"/>
        <v>18600.300857422313</v>
      </c>
      <c r="C2636" s="57" t="str">
        <f t="shared" si="762"/>
        <v>1.07010853558537-2.3095746733651i</v>
      </c>
      <c r="D2636" s="57" t="str">
        <f t="shared" si="763"/>
        <v>3.46178318591526-0.747440428739883i</v>
      </c>
      <c r="E2636" s="57" t="str">
        <f t="shared" si="764"/>
        <v>174.412498023598+11.0284908006577i</v>
      </c>
      <c r="F2636" s="57" t="str">
        <f t="shared" si="765"/>
        <v>3.07483824608452-10.8271729792288i</v>
      </c>
      <c r="G2636" s="57" t="str">
        <f t="shared" si="766"/>
        <v>0.998460395851924-0.0392075728290226i</v>
      </c>
      <c r="H2636" s="57" t="str">
        <f t="shared" si="767"/>
        <v>37.9107038688123-286.762628077508i</v>
      </c>
      <c r="I2636" s="57" t="str">
        <f t="shared" si="768"/>
        <v>-20.2320095634436-8.74893789927928i</v>
      </c>
      <c r="K2636" s="57" t="str">
        <f t="shared" si="769"/>
        <v>0.00226548894101002-0.00343244739542758i</v>
      </c>
      <c r="L2636" s="57" t="str">
        <f t="shared" si="770"/>
        <v>0.00075-0.0356524123614703i</v>
      </c>
      <c r="M2636" s="57" t="str">
        <f t="shared" si="771"/>
        <v>0.00075-0.00561750194771066i</v>
      </c>
      <c r="N2636" s="57">
        <f t="shared" si="772"/>
        <v>114.8599762142747</v>
      </c>
      <c r="O2636" s="57">
        <f t="shared" si="773"/>
        <v>8.1152590702779364</v>
      </c>
      <c r="P2636" s="371">
        <f t="shared" si="774"/>
        <v>8.1152590702779364</v>
      </c>
      <c r="Q2636" s="371">
        <f t="shared" si="775"/>
        <v>-65.140023785725305</v>
      </c>
      <c r="R2636" s="12">
        <f t="shared" si="776"/>
        <v>114.8599762142747</v>
      </c>
      <c r="S2636" s="57">
        <f t="shared" si="777"/>
        <v>18.600300857422312</v>
      </c>
      <c r="T2636" s="12">
        <f t="shared" si="760"/>
        <v>8.1152590702779364</v>
      </c>
    </row>
    <row r="2637" spans="1:20" x14ac:dyDescent="0.3">
      <c r="A2637" s="57">
        <f t="shared" si="761"/>
        <v>117313.23977729034</v>
      </c>
      <c r="B2637" s="12">
        <f t="shared" si="778"/>
        <v>18670.982000680517</v>
      </c>
      <c r="C2637" s="57" t="str">
        <f t="shared" si="762"/>
        <v>1.06607957284194-2.30441069922632i</v>
      </c>
      <c r="D2637" s="57" t="str">
        <f t="shared" si="763"/>
        <v>3.46171445516192-0.745950047402218i</v>
      </c>
      <c r="E2637" s="57" t="str">
        <f t="shared" si="764"/>
        <v>174.510473500079+11.0493352205026i</v>
      </c>
      <c r="F2637" s="57" t="str">
        <f t="shared" si="765"/>
        <v>3.07480219949142-10.7870999622311i</v>
      </c>
      <c r="G2637" s="57" t="str">
        <f t="shared" si="766"/>
        <v>0.998448690814859-0.0393561002254175i</v>
      </c>
      <c r="H2637" s="57" t="str">
        <f t="shared" si="767"/>
        <v>37.3733944584929-285.425458271796i</v>
      </c>
      <c r="I2637" s="57" t="str">
        <f t="shared" si="768"/>
        <v>-20.0677427356259-8.67150317570835i</v>
      </c>
      <c r="K2637" s="57" t="str">
        <f t="shared" si="769"/>
        <v>0.00225509181959558-0.00342470164222248i</v>
      </c>
      <c r="L2637" s="57" t="str">
        <f t="shared" si="770"/>
        <v>0.00075-0.0355174460664179i</v>
      </c>
      <c r="M2637" s="57" t="str">
        <f t="shared" si="771"/>
        <v>0.00075-0.0055962362499608i</v>
      </c>
      <c r="N2637" s="57">
        <f t="shared" si="772"/>
        <v>114.82647321097535</v>
      </c>
      <c r="O2637" s="57">
        <f t="shared" si="773"/>
        <v>8.0934650965875239</v>
      </c>
      <c r="P2637" s="371">
        <f t="shared" si="774"/>
        <v>8.0934650965875239</v>
      </c>
      <c r="Q2637" s="371">
        <f t="shared" si="775"/>
        <v>-65.173526789024649</v>
      </c>
      <c r="R2637" s="12">
        <f t="shared" si="776"/>
        <v>114.82647321097535</v>
      </c>
      <c r="S2637" s="57">
        <f t="shared" si="777"/>
        <v>18.670982000680517</v>
      </c>
      <c r="T2637" s="12">
        <f t="shared" si="760"/>
        <v>8.0934650965875239</v>
      </c>
    </row>
    <row r="2638" spans="1:20" x14ac:dyDescent="0.3">
      <c r="A2638" s="57">
        <f t="shared" si="761"/>
        <v>117759.03008844405</v>
      </c>
      <c r="B2638" s="12">
        <f t="shared" si="778"/>
        <v>18741.931732283105</v>
      </c>
      <c r="C2638" s="57" t="str">
        <f t="shared" si="762"/>
        <v>1.0620652321427-2.29925737248985i</v>
      </c>
      <c r="D2638" s="57" t="str">
        <f t="shared" si="763"/>
        <v>3.46164520382273-0.744470343227231i</v>
      </c>
      <c r="E2638" s="57" t="str">
        <f t="shared" si="764"/>
        <v>174.609176619531+11.069953725949i</v>
      </c>
      <c r="F2638" s="57" t="str">
        <f t="shared" si="765"/>
        <v>3.07476587927848-10.7471820996834i</v>
      </c>
      <c r="G2638" s="57" t="str">
        <f t="shared" si="766"/>
        <v>0.998436896928069-0.0395051867571531i</v>
      </c>
      <c r="H2638" s="57" t="str">
        <f t="shared" si="767"/>
        <v>36.8439691569297-284.094694103241i</v>
      </c>
      <c r="I2638" s="57" t="str">
        <f t="shared" si="768"/>
        <v>-19.9048016971113-8.59510586170528i</v>
      </c>
      <c r="K2638" s="57" t="str">
        <f t="shared" si="769"/>
        <v>0.00224474188577231-0.00341694220971684i</v>
      </c>
      <c r="L2638" s="57" t="str">
        <f t="shared" si="770"/>
        <v>0.00075-0.0353829907017513i</v>
      </c>
      <c r="M2638" s="57" t="str">
        <f t="shared" si="771"/>
        <v>0.00075-0.00557505105594821i</v>
      </c>
      <c r="N2638" s="57">
        <f t="shared" si="772"/>
        <v>114.79300074933734</v>
      </c>
      <c r="O2638" s="57">
        <f t="shared" si="773"/>
        <v>8.0716734719843544</v>
      </c>
      <c r="P2638" s="371">
        <f t="shared" si="774"/>
        <v>8.0716734719843544</v>
      </c>
      <c r="Q2638" s="371">
        <f t="shared" si="775"/>
        <v>-65.206999250662662</v>
      </c>
      <c r="R2638" s="12">
        <f t="shared" si="776"/>
        <v>114.79300074933734</v>
      </c>
      <c r="S2638" s="57">
        <f t="shared" si="777"/>
        <v>18.741931732283106</v>
      </c>
      <c r="T2638" s="12">
        <f t="shared" si="760"/>
        <v>8.0716734719843544</v>
      </c>
    </row>
    <row r="2639" spans="1:20" x14ac:dyDescent="0.3">
      <c r="A2639" s="57">
        <f t="shared" si="761"/>
        <v>118206.51440278014</v>
      </c>
      <c r="B2639" s="12">
        <f t="shared" si="778"/>
        <v>18813.151072865781</v>
      </c>
      <c r="C2639" s="57" t="str">
        <f t="shared" si="762"/>
        <v>1.05806547968273-2.29411477049362i</v>
      </c>
      <c r="D2639" s="57" t="str">
        <f t="shared" si="763"/>
        <v>3.46157542797579-0.743001294319015i</v>
      </c>
      <c r="E2639" s="57" t="str">
        <f t="shared" si="764"/>
        <v>174.708612025956+11.0903418732746i</v>
      </c>
      <c r="F2639" s="57" t="str">
        <f t="shared" si="765"/>
        <v>3.07472928337534-10.7074188171075i</v>
      </c>
      <c r="G2639" s="57" t="str">
        <f t="shared" si="766"/>
        <v>0.998425013519247-0.0396548344888613i</v>
      </c>
      <c r="H2639" s="57" t="str">
        <f t="shared" si="767"/>
        <v>36.322314209474-282.770331489316i</v>
      </c>
      <c r="I2639" s="57" t="str">
        <f t="shared" si="768"/>
        <v>-19.743178036134-8.51972942230633i</v>
      </c>
      <c r="K2639" s="57" t="str">
        <f t="shared" si="769"/>
        <v>0.00223443911437716-0.0034091694153565i</v>
      </c>
      <c r="L2639" s="57" t="str">
        <f t="shared" si="770"/>
        <v>0.00075-0.0352490443332849i</v>
      </c>
      <c r="M2639" s="57" t="str">
        <f t="shared" si="771"/>
        <v>0.00075-0.00555394606091672i</v>
      </c>
      <c r="N2639" s="57">
        <f t="shared" si="772"/>
        <v>114.75955828028862</v>
      </c>
      <c r="O2639" s="57">
        <f t="shared" si="773"/>
        <v>8.0498845140154156</v>
      </c>
      <c r="P2639" s="371">
        <f t="shared" si="774"/>
        <v>8.0498845140154156</v>
      </c>
      <c r="Q2639" s="371">
        <f t="shared" si="775"/>
        <v>-65.240441719711384</v>
      </c>
      <c r="R2639" s="12">
        <f t="shared" si="776"/>
        <v>114.75955828028862</v>
      </c>
      <c r="S2639" s="57">
        <f t="shared" si="777"/>
        <v>18.813151072865782</v>
      </c>
      <c r="T2639" s="12">
        <f t="shared" si="760"/>
        <v>8.0498845140154156</v>
      </c>
    </row>
    <row r="2640" spans="1:20" x14ac:dyDescent="0.3">
      <c r="A2640" s="57">
        <f t="shared" si="761"/>
        <v>118655.69915751071</v>
      </c>
      <c r="B2640" s="12">
        <f t="shared" si="778"/>
        <v>18884.64104694267</v>
      </c>
      <c r="C2640" s="57" t="str">
        <f t="shared" si="762"/>
        <v>1.05408028059408-2.28898297020007i</v>
      </c>
      <c r="D2640" s="57" t="str">
        <f t="shared" si="763"/>
        <v>3.4615051236699-0.741542878928011i</v>
      </c>
      <c r="E2640" s="57" t="str">
        <f t="shared" si="764"/>
        <v>174.808784384408+11.1104951618483i</v>
      </c>
      <c r="F2640" s="57" t="str">
        <f t="shared" si="765"/>
        <v>3.07469240969597-10.6678095422459i</v>
      </c>
      <c r="G2640" s="57" t="str">
        <f t="shared" si="766"/>
        <v>0.998413039911029-0.0398050454923359i</v>
      </c>
      <c r="H2640" s="57" t="str">
        <f t="shared" si="767"/>
        <v>35.8083173152101-281.452365320965i</v>
      </c>
      <c r="I2640" s="57" t="str">
        <f t="shared" si="768"/>
        <v>-19.5828633059615-8.44535758639968i</v>
      </c>
      <c r="K2640" s="57" t="str">
        <f t="shared" si="769"/>
        <v>0.0022241834777722-0.00340138357517722i</v>
      </c>
      <c r="L2640" s="57" t="str">
        <f t="shared" si="770"/>
        <v>0.00075-0.035115605034155i</v>
      </c>
      <c r="M2640" s="57" t="str">
        <f t="shared" si="771"/>
        <v>0.00075-0.00553292096126393i</v>
      </c>
      <c r="N2640" s="57">
        <f t="shared" si="772"/>
        <v>114.72614523232747</v>
      </c>
      <c r="O2640" s="57">
        <f t="shared" si="773"/>
        <v>8.028098540673172</v>
      </c>
      <c r="P2640" s="371">
        <f t="shared" si="774"/>
        <v>8.028098540673172</v>
      </c>
      <c r="Q2640" s="371">
        <f t="shared" si="775"/>
        <v>-65.273854767672532</v>
      </c>
      <c r="R2640" s="12">
        <f t="shared" si="776"/>
        <v>114.72614523232747</v>
      </c>
      <c r="S2640" s="57">
        <f t="shared" si="777"/>
        <v>18.884641046942669</v>
      </c>
      <c r="T2640" s="12">
        <f t="shared" si="760"/>
        <v>8.028098540673172</v>
      </c>
    </row>
    <row r="2641" spans="1:20" x14ac:dyDescent="0.3">
      <c r="A2641" s="57">
        <f t="shared" si="761"/>
        <v>119106.59081430925</v>
      </c>
      <c r="B2641" s="12">
        <f t="shared" si="778"/>
        <v>18956.402682921052</v>
      </c>
      <c r="C2641" s="57" t="str">
        <f t="shared" si="762"/>
        <v>1.05010959895299-2.28386204818846i</v>
      </c>
      <c r="D2641" s="57" t="str">
        <f t="shared" si="763"/>
        <v>3.46143428692453-0.740095075450648i</v>
      </c>
      <c r="E2641" s="57" t="str">
        <f t="shared" si="764"/>
        <v>174.909698380915+11.130409033448i</v>
      </c>
      <c r="F2641" s="57" t="str">
        <f t="shared" si="765"/>
        <v>3.07465525613873-10.6283537050538i</v>
      </c>
      <c r="G2641" s="57" t="str">
        <f t="shared" si="766"/>
        <v>0.998400975420962-0.0399558218465521i</v>
      </c>
      <c r="H2641" s="57" t="str">
        <f t="shared" si="767"/>
        <v>35.3018676165614-280.140789495717i</v>
      </c>
      <c r="I2641" s="57" t="str">
        <f t="shared" si="768"/>
        <v>-19.4238490284601-8.37197434319807i</v>
      </c>
      <c r="K2641" s="57" t="str">
        <f t="shared" si="769"/>
        <v>0.00221397494586959-0.00339358500378634i</v>
      </c>
      <c r="L2641" s="57" t="str">
        <f t="shared" si="770"/>
        <v>0.00075-0.0349826708847928i</v>
      </c>
      <c r="M2641" s="57" t="str">
        <f t="shared" si="771"/>
        <v>0.00075-0.00551197545453668i</v>
      </c>
      <c r="N2641" s="57">
        <f t="shared" si="772"/>
        <v>114.69276101144651</v>
      </c>
      <c r="O2641" s="57">
        <f t="shared" si="773"/>
        <v>8.0063158703746282</v>
      </c>
      <c r="P2641" s="371">
        <f t="shared" si="774"/>
        <v>8.0063158703746282</v>
      </c>
      <c r="Q2641" s="371">
        <f t="shared" si="775"/>
        <v>-65.307238988553493</v>
      </c>
      <c r="R2641" s="12">
        <f t="shared" si="776"/>
        <v>114.69276101144651</v>
      </c>
      <c r="S2641" s="57">
        <f t="shared" si="777"/>
        <v>18.956402682921052</v>
      </c>
      <c r="T2641" s="12">
        <f t="shared" si="760"/>
        <v>8.0063158703746282</v>
      </c>
    </row>
    <row r="2642" spans="1:20" x14ac:dyDescent="0.3">
      <c r="A2642" s="57">
        <f t="shared" si="761"/>
        <v>119559.19585940363</v>
      </c>
      <c r="B2642" s="12">
        <f t="shared" si="778"/>
        <v>19028.437013116152</v>
      </c>
      <c r="C2642" s="57" t="str">
        <f t="shared" si="762"/>
        <v>1.04615339778741-2.27875208064695i</v>
      </c>
      <c r="D2642" s="57" t="str">
        <f t="shared" si="763"/>
        <v>3.46136291372933-0.738657862428911i</v>
      </c>
      <c r="E2642" s="57" t="str">
        <f t="shared" si="764"/>
        <v>175.011358722395+11.1500788715829i</v>
      </c>
      <c r="F2642" s="57" t="str">
        <f t="shared" si="765"/>
        <v>3.07461782058612-10.5890507376907i</v>
      </c>
      <c r="G2642" s="57" t="str">
        <f t="shared" si="766"/>
        <v>0.998388819361461-0.0401071656376862i</v>
      </c>
      <c r="H2642" s="57" t="str">
        <f t="shared" si="767"/>
        <v>34.8028556886163-278.835596950012i</v>
      </c>
      <c r="I2642" s="57" t="str">
        <f t="shared" si="768"/>
        <v>-19.2661266975425-8.29956393872408i</v>
      </c>
      <c r="K2642" s="57" t="str">
        <f t="shared" si="769"/>
        <v>0.00220381348615691-0.0033857740143449i</v>
      </c>
      <c r="L2642" s="57" t="str">
        <f t="shared" si="770"/>
        <v>0.00075-0.0348502399728958i</v>
      </c>
      <c r="M2642" s="57" t="str">
        <f t="shared" si="771"/>
        <v>0.00075-0.00549110923942685i</v>
      </c>
      <c r="N2642" s="57">
        <f t="shared" si="772"/>
        <v>114.6594050010665</v>
      </c>
      <c r="O2642" s="57">
        <f t="shared" si="773"/>
        <v>7.9845368219396482</v>
      </c>
      <c r="P2642" s="371">
        <f t="shared" si="774"/>
        <v>7.9845368219396482</v>
      </c>
      <c r="Q2642" s="371">
        <f t="shared" si="775"/>
        <v>-65.340594998933497</v>
      </c>
      <c r="R2642" s="12">
        <f t="shared" si="776"/>
        <v>114.6594050010665</v>
      </c>
      <c r="S2642" s="57">
        <f t="shared" si="777"/>
        <v>19.028437013116154</v>
      </c>
      <c r="T2642" s="12">
        <f t="shared" si="760"/>
        <v>7.9845368219396482</v>
      </c>
    </row>
    <row r="2643" spans="1:20" x14ac:dyDescent="0.3">
      <c r="A2643" s="57">
        <f t="shared" si="761"/>
        <v>120013.52080366935</v>
      </c>
      <c r="B2643" s="12">
        <f t="shared" si="778"/>
        <v>19100.745073765993</v>
      </c>
      <c r="C2643" s="57" t="str">
        <f t="shared" si="762"/>
        <v>1.04221163908429-2.27365314336541i</v>
      </c>
      <c r="D2643" s="57" t="str">
        <f t="shared" si="763"/>
        <v>3.46129100004426-0.737231218550014i</v>
      </c>
      <c r="E2643" s="57" t="str">
        <f t="shared" si="764"/>
        <v>175.113770136577+11.1695000007919i</v>
      </c>
      <c r="F2643" s="57" t="str">
        <f t="shared" si="765"/>
        <v>3.07458010090478-10.5499000745126i</v>
      </c>
      <c r="G2643" s="57" t="str">
        <f t="shared" si="766"/>
        <v>0.998376571039773-0.040259078959135i</v>
      </c>
      <c r="H2643" s="57" t="str">
        <f t="shared" si="767"/>
        <v>34.3111735281968-277.536779690791i</v>
      </c>
      <c r="I2643" s="57" t="str">
        <f t="shared" si="768"/>
        <v>-19.1096877825049-8.22811087231211i</v>
      </c>
      <c r="K2643" s="57" t="str">
        <f t="shared" si="769"/>
        <v>0.0021936990637224-0.00337795091855013i</v>
      </c>
      <c r="L2643" s="57" t="str">
        <f t="shared" si="770"/>
        <v>0.00075-0.0347183103934009i</v>
      </c>
      <c r="M2643" s="57" t="str">
        <f t="shared" si="771"/>
        <v>0.00075-0.00547032201576695i</v>
      </c>
      <c r="N2643" s="57">
        <f t="shared" si="772"/>
        <v>114.62607656195978</v>
      </c>
      <c r="O2643" s="57">
        <f t="shared" si="773"/>
        <v>7.9627617145707497</v>
      </c>
      <c r="P2643" s="371">
        <f t="shared" si="774"/>
        <v>7.9627617145707497</v>
      </c>
      <c r="Q2643" s="371">
        <f t="shared" si="775"/>
        <v>-65.373923438040222</v>
      </c>
      <c r="R2643" s="12">
        <f t="shared" si="776"/>
        <v>114.62607656195978</v>
      </c>
      <c r="S2643" s="57">
        <f t="shared" si="777"/>
        <v>19.100745073765992</v>
      </c>
      <c r="T2643" s="12">
        <f t="shared" si="760"/>
        <v>7.9627617145707497</v>
      </c>
    </row>
    <row r="2644" spans="1:20" x14ac:dyDescent="0.3">
      <c r="A2644" s="57">
        <f t="shared" si="761"/>
        <v>120469.57218272328</v>
      </c>
      <c r="B2644" s="12">
        <f t="shared" si="778"/>
        <v>19173.327905046302</v>
      </c>
      <c r="C2644" s="57" t="str">
        <f t="shared" si="762"/>
        <v>1.03828428379701-2.26856531172782i</v>
      </c>
      <c r="D2644" s="57" t="str">
        <f t="shared" si="763"/>
        <v>3.46121854179906-0.735815122645941i</v>
      </c>
      <c r="E2644" s="57" t="str">
        <f t="shared" si="764"/>
        <v>175.216937371915+11.1886676859446i</v>
      </c>
      <c r="F2644" s="57" t="str">
        <f t="shared" si="765"/>
        <v>3.07454209494526-10.5109011520629i</v>
      </c>
      <c r="G2644" s="57" t="str">
        <f t="shared" si="766"/>
        <v>0.998364229757939-0.0404115639115349i</v>
      </c>
      <c r="H2644" s="57" t="str">
        <f t="shared" si="767"/>
        <v>33.8267145426866-276.244328826353i</v>
      </c>
      <c r="I2644" s="57" t="str">
        <f t="shared" si="768"/>
        <v>-18.9545237312513-8.15759989312695i</v>
      </c>
      <c r="K2644" s="57" t="str">
        <f t="shared" si="769"/>
        <v>0.00218363164128027-0.00337011602661823i</v>
      </c>
      <c r="L2644" s="57" t="str">
        <f t="shared" si="770"/>
        <v>0.00075-0.0345868802484567i</v>
      </c>
      <c r="M2644" s="57" t="str">
        <f t="shared" si="771"/>
        <v>0.00075-0.00544961348452575i</v>
      </c>
      <c r="N2644" s="57">
        <f t="shared" si="772"/>
        <v>114.59277503218166</v>
      </c>
      <c r="O2644" s="57">
        <f t="shared" si="773"/>
        <v>7.940990867831327</v>
      </c>
      <c r="P2644" s="371">
        <f t="shared" si="774"/>
        <v>7.940990867831327</v>
      </c>
      <c r="Q2644" s="371">
        <f t="shared" si="775"/>
        <v>-65.407224967818337</v>
      </c>
      <c r="R2644" s="12">
        <f t="shared" si="776"/>
        <v>114.59277503218166</v>
      </c>
      <c r="S2644" s="57">
        <f t="shared" si="777"/>
        <v>19.173327905046303</v>
      </c>
      <c r="T2644" s="12">
        <f t="shared" si="760"/>
        <v>7.940990867831327</v>
      </c>
    </row>
    <row r="2645" spans="1:20" x14ac:dyDescent="0.3">
      <c r="A2645" s="57">
        <f t="shared" si="761"/>
        <v>120927.35655701764</v>
      </c>
      <c r="B2645" s="12">
        <f t="shared" si="778"/>
        <v>19246.18655108548</v>
      </c>
      <c r="C2645" s="57" t="str">
        <f t="shared" si="762"/>
        <v>1.0343712918527-2.26348866070509i</v>
      </c>
      <c r="D2645" s="57" t="str">
        <f t="shared" si="763"/>
        <v>3.46114553489322-0.734409553693115i</v>
      </c>
      <c r="E2645" s="57" t="str">
        <f t="shared" si="764"/>
        <v>175.320865197485+11.2075771315324i</v>
      </c>
      <c r="F2645" s="57" t="str">
        <f t="shared" si="765"/>
        <v>3.07450380054198-10.4720534090655i</v>
      </c>
      <c r="G2645" s="57" t="str">
        <f t="shared" si="766"/>
        <v>0.998351794812755-0.0405646226027819i</v>
      </c>
      <c r="H2645" s="57" t="str">
        <f t="shared" si="767"/>
        <v>33.3493735386354-274.958234596484i</v>
      </c>
      <c r="I2645" s="57" t="str">
        <f t="shared" si="768"/>
        <v>-18.8006259734154-8.08801599670182i</v>
      </c>
      <c r="K2645" s="57" t="str">
        <f t="shared" si="769"/>
        <v>0.00217361117919618-0.00336226964726784i</v>
      </c>
      <c r="L2645" s="57" t="str">
        <f t="shared" si="770"/>
        <v>0.00075-0.0344559476473967i</v>
      </c>
      <c r="M2645" s="57" t="str">
        <f t="shared" si="771"/>
        <v>0.00075-0.0054289833478041i</v>
      </c>
      <c r="N2645" s="57">
        <f t="shared" si="772"/>
        <v>114.55949972699707</v>
      </c>
      <c r="O2645" s="57">
        <f t="shared" si="773"/>
        <v>7.9192246016246015</v>
      </c>
      <c r="P2645" s="371">
        <f t="shared" si="774"/>
        <v>7.9192246016246015</v>
      </c>
      <c r="Q2645" s="371">
        <f t="shared" si="775"/>
        <v>-65.440500273002925</v>
      </c>
      <c r="R2645" s="12">
        <f t="shared" si="776"/>
        <v>114.55949972699707</v>
      </c>
      <c r="S2645" s="57">
        <f t="shared" si="777"/>
        <v>19.246186551085479</v>
      </c>
      <c r="T2645" s="12">
        <f t="shared" si="760"/>
        <v>7.9192246016246015</v>
      </c>
    </row>
    <row r="2646" spans="1:20" x14ac:dyDescent="0.3">
      <c r="A2646" s="57">
        <f t="shared" si="761"/>
        <v>121386.8805119343</v>
      </c>
      <c r="B2646" s="12">
        <f t="shared" si="778"/>
        <v>19319.322059979604</v>
      </c>
      <c r="C2646" s="57" t="str">
        <f t="shared" si="762"/>
        <v>1.03047262215971-2.2584232648479i</v>
      </c>
      <c r="D2646" s="57" t="str">
        <f t="shared" si="763"/>
        <v>3.46107197519576-0.733014490812008i</v>
      </c>
      <c r="E2646" s="57" t="str">
        <f t="shared" si="764"/>
        <v>175.425558402887+11.2262234809514i</v>
      </c>
      <c r="F2646" s="57" t="str">
        <f t="shared" si="765"/>
        <v>3.07446521551314-10.4333562864158i</v>
      </c>
      <c r="G2646" s="57" t="str">
        <f t="shared" si="766"/>
        <v>0.998339265495731-0.0407182571480505i</v>
      </c>
      <c r="H2646" s="57" t="str">
        <f t="shared" si="767"/>
        <v>32.8790467101572-273.678486401872i</v>
      </c>
      <c r="I2646" s="57" t="str">
        <f t="shared" si="768"/>
        <v>-18.6479859233729-8.01934442149584i</v>
      </c>
      <c r="K2646" s="57" t="str">
        <f t="shared" si="769"/>
        <v>0.00216363763551275-0.00335441208770361i</v>
      </c>
      <c r="L2646" s="57" t="str">
        <f t="shared" si="770"/>
        <v>0.00075-0.0343255107067112i</v>
      </c>
      <c r="M2646" s="57" t="str">
        <f t="shared" si="771"/>
        <v>0.00075-0.00540843130883055i</v>
      </c>
      <c r="N2646" s="57">
        <f t="shared" si="772"/>
        <v>114.52624993881139</v>
      </c>
      <c r="O2646" s="57">
        <f t="shared" si="773"/>
        <v>7.8974632361723653</v>
      </c>
      <c r="P2646" s="371">
        <f t="shared" si="774"/>
        <v>7.8974632361723653</v>
      </c>
      <c r="Q2646" s="371">
        <f t="shared" si="775"/>
        <v>-65.473750061188611</v>
      </c>
      <c r="R2646" s="12">
        <f t="shared" si="776"/>
        <v>114.52624993881139</v>
      </c>
      <c r="S2646" s="57">
        <f t="shared" si="777"/>
        <v>19.319322059979605</v>
      </c>
      <c r="T2646" s="12">
        <f t="shared" si="760"/>
        <v>7.8974632361723653</v>
      </c>
    </row>
    <row r="2647" spans="1:20" x14ac:dyDescent="0.3">
      <c r="A2647" s="57">
        <f t="shared" si="761"/>
        <v>121848.15065787965</v>
      </c>
      <c r="B2647" s="12">
        <f t="shared" si="778"/>
        <v>19392.735483807526</v>
      </c>
      <c r="C2647" s="57" t="str">
        <f t="shared" si="762"/>
        <v>1.02658823261488-2.25336919827963i</v>
      </c>
      <c r="D2647" s="57" t="str">
        <f t="shared" si="763"/>
        <v>3.46099785854482-0.731629913266709i</v>
      </c>
      <c r="E2647" s="57" t="str">
        <f t="shared" si="764"/>
        <v>175.531021798145+11.2446018157744i</v>
      </c>
      <c r="F2647" s="57" t="str">
        <f t="shared" si="765"/>
        <v>3.07442633766045-10.3948092271726i</v>
      </c>
      <c r="G2647" s="57" t="str">
        <f t="shared" si="766"/>
        <v>0.998326641093059-0.0408724696698132i</v>
      </c>
      <c r="H2647" s="57" t="str">
        <f t="shared" si="767"/>
        <v>32.415631627134-272.405072832826i</v>
      </c>
      <c r="I2647" s="57" t="str">
        <f t="shared" si="768"/>
        <v>-18.4965949831544-7.95157064547244i</v>
      </c>
      <c r="K2647" s="57" t="str">
        <f t="shared" si="769"/>
        <v>0.00215371096597501-0.00334654365360025i</v>
      </c>
      <c r="L2647" s="57" t="str">
        <f t="shared" si="770"/>
        <v>0.00075-0.0341955675500211i</v>
      </c>
      <c r="M2647" s="57" t="str">
        <f t="shared" si="771"/>
        <v>0.00075-0.00538795707195711i</v>
      </c>
      <c r="N2647" s="57">
        <f t="shared" si="772"/>
        <v>114.49302493709783</v>
      </c>
      <c r="O2647" s="57">
        <f t="shared" si="773"/>
        <v>7.8757070919932657</v>
      </c>
      <c r="P2647" s="371">
        <f t="shared" si="774"/>
        <v>7.8757070919932657</v>
      </c>
      <c r="Q2647" s="371">
        <f t="shared" si="775"/>
        <v>-65.506975062902171</v>
      </c>
      <c r="R2647" s="12">
        <f t="shared" si="776"/>
        <v>114.49302493709783</v>
      </c>
      <c r="S2647" s="57">
        <f t="shared" si="777"/>
        <v>19.392735483807527</v>
      </c>
      <c r="T2647" s="12">
        <f t="shared" si="760"/>
        <v>7.8757070919932657</v>
      </c>
    </row>
    <row r="2648" spans="1:20" x14ac:dyDescent="0.3">
      <c r="A2648" s="57">
        <f t="shared" si="761"/>
        <v>122311.17363037959</v>
      </c>
      <c r="B2648" s="12">
        <f t="shared" si="778"/>
        <v>19466.427878645994</v>
      </c>
      <c r="C2648" s="57" t="str">
        <f t="shared" si="762"/>
        <v>1.022718080111-2.24832653468957i</v>
      </c>
      <c r="D2648" s="57" t="str">
        <f t="shared" si="763"/>
        <v>3.46092318074771-0.73025580046461i</v>
      </c>
      <c r="E2648" s="57" t="str">
        <f t="shared" si="764"/>
        <v>175.637260213587+11.2627071550193i</v>
      </c>
      <c r="F2648" s="57" t="str">
        <f t="shared" si="765"/>
        <v>3.0743871647692-10.356411676551i</v>
      </c>
      <c r="G2648" s="57" t="str">
        <f t="shared" si="766"/>
        <v>0.998313920885563-0.0410272622978599i</v>
      </c>
      <c r="H2648" s="57" t="str">
        <f t="shared" si="767"/>
        <v>31.9590272232492-271.137981697304i</v>
      </c>
      <c r="I2648" s="57" t="str">
        <f t="shared" si="768"/>
        <v>-18.3464445452597-7.8846803827015i</v>
      </c>
      <c r="K2648" s="57" t="str">
        <f t="shared" si="769"/>
        <v>0.00214383112405611-0.00333866464908713i</v>
      </c>
      <c r="L2648" s="57" t="str">
        <f t="shared" si="770"/>
        <v>0.00075-0.0340661163080505i</v>
      </c>
      <c r="M2648" s="57" t="str">
        <f t="shared" si="771"/>
        <v>0.00075-0.00536756034265502i</v>
      </c>
      <c r="N2648" s="57">
        <f t="shared" si="772"/>
        <v>114.45982396832738</v>
      </c>
      <c r="O2648" s="57">
        <f t="shared" si="773"/>
        <v>7.8539564898818117</v>
      </c>
      <c r="P2648" s="371">
        <f t="shared" si="774"/>
        <v>7.8539564898818117</v>
      </c>
      <c r="Q2648" s="371">
        <f t="shared" si="775"/>
        <v>-65.540176031672615</v>
      </c>
      <c r="R2648" s="12">
        <f t="shared" si="776"/>
        <v>114.45982396832738</v>
      </c>
      <c r="S2648" s="57">
        <f t="shared" si="777"/>
        <v>19.466427878645995</v>
      </c>
      <c r="T2648" s="12">
        <f t="shared" si="760"/>
        <v>7.8539564898818117</v>
      </c>
    </row>
    <row r="2649" spans="1:20" x14ac:dyDescent="0.3">
      <c r="A2649" s="57">
        <f t="shared" si="761"/>
        <v>122775.95609017505</v>
      </c>
      <c r="B2649" s="12">
        <f t="shared" si="778"/>
        <v>19540.400304584851</v>
      </c>
      <c r="C2649" s="57" t="str">
        <f t="shared" si="762"/>
        <v>1.01886212054406-2.24329534732595i</v>
      </c>
      <c r="D2649" s="57" t="str">
        <f t="shared" si="763"/>
        <v>3.46084793758047-0.728892131955977i</v>
      </c>
      <c r="E2649" s="57" t="str">
        <f t="shared" si="764"/>
        <v>175.744278499729+11.2805344544089i</v>
      </c>
      <c r="F2649" s="57" t="str">
        <f t="shared" si="765"/>
        <v>3.07434769460798-10.3181630819132i</v>
      </c>
      <c r="G2649" s="57" t="str">
        <f t="shared" si="766"/>
        <v>0.998301104148667-0.0411826371693172i</v>
      </c>
      <c r="H2649" s="57" t="str">
        <f t="shared" si="767"/>
        <v>31.509133783854-269.877200048273i</v>
      </c>
      <c r="I2649" s="57" t="str">
        <f t="shared" si="768"/>
        <v>-18.1975259953721-7.81865957998353i</v>
      </c>
      <c r="K2649" s="57" t="str">
        <f t="shared" si="769"/>
        <v>0.00213399806098277-0.003330775376733i</v>
      </c>
      <c r="L2649" s="57" t="str">
        <f t="shared" si="770"/>
        <v>0.00075-0.0339371551185998i</v>
      </c>
      <c r="M2649" s="57" t="str">
        <f t="shared" si="771"/>
        <v>0.00075-0.00534724082751046i</v>
      </c>
      <c r="N2649" s="57">
        <f t="shared" si="772"/>
        <v>114.42664625589772</v>
      </c>
      <c r="O2649" s="57">
        <f t="shared" si="773"/>
        <v>7.8322117508860378</v>
      </c>
      <c r="P2649" s="371">
        <f t="shared" si="774"/>
        <v>7.8322117508860378</v>
      </c>
      <c r="Q2649" s="371">
        <f t="shared" si="775"/>
        <v>-65.573353744102278</v>
      </c>
      <c r="R2649" s="12">
        <f t="shared" si="776"/>
        <v>114.42664625589772</v>
      </c>
      <c r="S2649" s="57">
        <f t="shared" si="777"/>
        <v>19.54040030458485</v>
      </c>
      <c r="T2649" s="12">
        <f t="shared" si="760"/>
        <v>7.8322117508860378</v>
      </c>
    </row>
    <row r="2650" spans="1:20" x14ac:dyDescent="0.3">
      <c r="A2650" s="57">
        <f t="shared" si="761"/>
        <v>123242.5047233177</v>
      </c>
      <c r="B2650" s="12">
        <f t="shared" si="778"/>
        <v>19614.653825742273</v>
      </c>
      <c r="C2650" s="57" t="str">
        <f t="shared" si="762"/>
        <v>1.01502030882066-2.23827570898949i</v>
      </c>
      <c r="D2650" s="57" t="str">
        <f t="shared" si="763"/>
        <v>3.46077212478771-0.727538887433573i</v>
      </c>
      <c r="E2650" s="57" t="str">
        <f t="shared" si="764"/>
        <v>175.852081527158+11.2980786056151i</v>
      </c>
      <c r="F2650" s="57" t="str">
        <f t="shared" si="765"/>
        <v>3.07430792492863-10.2800628927612i</v>
      </c>
      <c r="G2650" s="57" t="str">
        <f t="shared" si="766"/>
        <v>0.998288190152353-0.0413385964286682i</v>
      </c>
      <c r="H2650" s="57" t="str">
        <f t="shared" si="767"/>
        <v>31.0658529336909-268.622714210388i</v>
      </c>
      <c r="I2650" s="57" t="str">
        <f t="shared" si="768"/>
        <v>-18.0498307149806-7.75349441349933i</v>
      </c>
      <c r="K2650" s="57" t="str">
        <f t="shared" si="769"/>
        <v>0.00212421172576115-0.00332287613753138i</v>
      </c>
      <c r="L2650" s="57" t="str">
        <f t="shared" si="770"/>
        <v>0.00075-0.0338086821265191i</v>
      </c>
      <c r="M2650" s="57" t="str">
        <f t="shared" si="771"/>
        <v>0.00075-0.00532699823422042i</v>
      </c>
      <c r="N2650" s="57">
        <f t="shared" si="772"/>
        <v>114.3934910000619</v>
      </c>
      <c r="O2650" s="57">
        <f t="shared" si="773"/>
        <v>7.8104731962866234</v>
      </c>
      <c r="P2650" s="371">
        <f t="shared" si="774"/>
        <v>7.8104731962866234</v>
      </c>
      <c r="Q2650" s="371">
        <f t="shared" si="775"/>
        <v>-65.6065089999381</v>
      </c>
      <c r="R2650" s="12">
        <f t="shared" si="776"/>
        <v>114.3934910000619</v>
      </c>
      <c r="S2650" s="57">
        <f t="shared" si="777"/>
        <v>19.614653825742273</v>
      </c>
      <c r="T2650" s="12">
        <f t="shared" si="760"/>
        <v>7.8104731962866234</v>
      </c>
    </row>
    <row r="2651" spans="1:20" x14ac:dyDescent="0.3">
      <c r="A2651" s="57">
        <f t="shared" si="761"/>
        <v>123710.82624126633</v>
      </c>
      <c r="B2651" s="12">
        <f t="shared" si="778"/>
        <v>19689.189510280095</v>
      </c>
      <c r="C2651" s="57" t="str">
        <f t="shared" si="762"/>
        <v>1.01119259886538-2.23326769202666i</v>
      </c>
      <c r="D2651" s="57" t="str">
        <f t="shared" si="763"/>
        <v>3.46069573808246-0.726196046732316i</v>
      </c>
      <c r="E2651" s="57" t="str">
        <f t="shared" si="764"/>
        <v>175.96067418639+11.3153344355086i</v>
      </c>
      <c r="F2651" s="57" t="str">
        <f t="shared" si="765"/>
        <v>3.07426785346616-10.2421105607288i</v>
      </c>
      <c r="G2651" s="57" t="str">
        <f t="shared" si="766"/>
        <v>0.998275178161121-0.0414951422277705i</v>
      </c>
      <c r="H2651" s="57" t="str">
        <f t="shared" si="767"/>
        <v>30.6290876244799-267.374509806035i</v>
      </c>
      <c r="I2651" s="57" t="str">
        <f t="shared" si="768"/>
        <v>-17.903350083909-7.68917128548491i</v>
      </c>
      <c r="K2651" s="57" t="str">
        <f t="shared" si="769"/>
        <v>0.00211447206520241-0.00331496723088612i</v>
      </c>
      <c r="L2651" s="57" t="str">
        <f t="shared" si="770"/>
        <v>0.00075-0.033680695483681i</v>
      </c>
      <c r="M2651" s="57" t="str">
        <f t="shared" si="771"/>
        <v>0.00075-0.00530683227158839i</v>
      </c>
      <c r="N2651" s="57">
        <f t="shared" si="772"/>
        <v>114.36035737786058</v>
      </c>
      <c r="O2651" s="57">
        <f t="shared" si="773"/>
        <v>7.7887411475745862</v>
      </c>
      <c r="P2651" s="371">
        <f t="shared" si="774"/>
        <v>7.7887411475745862</v>
      </c>
      <c r="Q2651" s="371">
        <f t="shared" si="775"/>
        <v>-65.639642622139419</v>
      </c>
      <c r="R2651" s="12">
        <f t="shared" si="776"/>
        <v>114.36035737786058</v>
      </c>
      <c r="S2651" s="57">
        <f t="shared" si="777"/>
        <v>19.689189510280094</v>
      </c>
      <c r="T2651" s="12">
        <f t="shared" si="760"/>
        <v>7.7887411475745862</v>
      </c>
    </row>
    <row r="2652" spans="1:20" x14ac:dyDescent="0.3">
      <c r="A2652" s="57">
        <f t="shared" si="761"/>
        <v>124180.92738098314</v>
      </c>
      <c r="B2652" s="12">
        <f t="shared" si="778"/>
        <v>19764.008430419159</v>
      </c>
      <c r="C2652" s="57" t="str">
        <f t="shared" si="762"/>
        <v>1.00737894362792-2.22827136832327i</v>
      </c>
      <c r="D2652" s="57" t="str">
        <f t="shared" si="763"/>
        <v>3.46061877314578-0.724863589828842i</v>
      </c>
      <c r="E2652" s="57" t="str">
        <f t="shared" si="764"/>
        <v>176.070061387742+11.3322967053847i</v>
      </c>
      <c r="F2652" s="57" t="str">
        <f t="shared" si="765"/>
        <v>3.07422747793848-10.2043055395732i</v>
      </c>
      <c r="G2652" s="57" t="str">
        <f t="shared" si="766"/>
        <v>0.998262067433947-0.0416522767258769i</v>
      </c>
      <c r="H2652" s="57" t="str">
        <f t="shared" si="767"/>
        <v>30.1987421223884-266.132571780727i</v>
      </c>
      <c r="I2652" s="57" t="str">
        <f t="shared" si="768"/>
        <v>-17.7580754827548-7.62567682093268i</v>
      </c>
      <c r="K2652" s="57" t="str">
        <f t="shared" si="769"/>
        <v>0.00210477902394846-0.0033070489545974i</v>
      </c>
      <c r="L2652" s="57" t="str">
        <f t="shared" si="770"/>
        <v>0.00075-0.0335531933489551i</v>
      </c>
      <c r="M2652" s="57" t="str">
        <f t="shared" si="771"/>
        <v>0.00075-0.00528674264952023i</v>
      </c>
      <c r="N2652" s="57">
        <f t="shared" si="772"/>
        <v>114.32724454304778</v>
      </c>
      <c r="O2652" s="57">
        <f t="shared" si="773"/>
        <v>7.767015926429246</v>
      </c>
      <c r="P2652" s="371">
        <f t="shared" si="774"/>
        <v>7.767015926429246</v>
      </c>
      <c r="Q2652" s="371">
        <f t="shared" si="775"/>
        <v>-65.672755456952217</v>
      </c>
      <c r="R2652" s="12">
        <f t="shared" si="776"/>
        <v>114.32724454304778</v>
      </c>
      <c r="S2652" s="57">
        <f t="shared" si="777"/>
        <v>19.76400843041916</v>
      </c>
      <c r="T2652" s="12">
        <f t="shared" si="760"/>
        <v>7.767015926429246</v>
      </c>
    </row>
    <row r="2653" spans="1:20" x14ac:dyDescent="0.3">
      <c r="A2653" s="57">
        <f t="shared" si="761"/>
        <v>124652.81490503086</v>
      </c>
      <c r="B2653" s="12">
        <f t="shared" si="778"/>
        <v>19839.11166245475</v>
      </c>
      <c r="C2653" s="57" t="str">
        <f t="shared" si="762"/>
        <v>1.00357929509057-2.22328680929822i</v>
      </c>
      <c r="D2653" s="57" t="str">
        <f t="shared" si="763"/>
        <v>3.46054122562668-0.723541496841185i</v>
      </c>
      <c r="E2653" s="57" t="str">
        <f t="shared" si="764"/>
        <v>176.180248061186+11.3489601101937i</v>
      </c>
      <c r="F2653" s="57" t="str">
        <f t="shared" si="765"/>
        <v>3.07418679604642-10.1666472851679i</v>
      </c>
      <c r="G2653" s="57" t="str">
        <f t="shared" si="766"/>
        <v>0.998248857224242-0.041810002089654i</v>
      </c>
      <c r="H2653" s="57" t="str">
        <f t="shared" si="767"/>
        <v>29.7747219953868-264.896884427865i</v>
      </c>
      <c r="I2653" s="57" t="str">
        <f t="shared" si="768"/>
        <v>-17.6139982952417-7.56299786432003i</v>
      </c>
      <c r="K2653" s="57" t="str">
        <f t="shared" si="769"/>
        <v>0.00209513254449767-0.0032991216048482i</v>
      </c>
      <c r="L2653" s="57" t="str">
        <f t="shared" si="770"/>
        <v>0.00075-0.0334261738881799i</v>
      </c>
      <c r="M2653" s="57" t="str">
        <f t="shared" si="771"/>
        <v>0.00075-0.00526672907901995i</v>
      </c>
      <c r="N2653" s="57">
        <f t="shared" si="772"/>
        <v>114.29415162602372</v>
      </c>
      <c r="O2653" s="57">
        <f t="shared" si="773"/>
        <v>7.7452978546967799</v>
      </c>
      <c r="P2653" s="371">
        <f t="shared" si="774"/>
        <v>7.7452978546967799</v>
      </c>
      <c r="Q2653" s="371">
        <f t="shared" si="775"/>
        <v>-65.705848373976281</v>
      </c>
      <c r="R2653" s="12">
        <f t="shared" si="776"/>
        <v>114.29415162602372</v>
      </c>
      <c r="S2653" s="57">
        <f t="shared" si="777"/>
        <v>19.839111662454751</v>
      </c>
      <c r="T2653" s="12">
        <f t="shared" si="760"/>
        <v>7.7452978546967799</v>
      </c>
    </row>
    <row r="2654" spans="1:20" x14ac:dyDescent="0.3">
      <c r="A2654" s="57">
        <f t="shared" si="761"/>
        <v>125126.49560166999</v>
      </c>
      <c r="B2654" s="12">
        <f t="shared" si="778"/>
        <v>19914.50028677208</v>
      </c>
      <c r="C2654" s="57" t="str">
        <f t="shared" si="762"/>
        <v>0.999793604275426-2.21831408589728i</v>
      </c>
      <c r="D2654" s="57" t="str">
        <f t="shared" si="763"/>
        <v>3.46046309114185-0.722229748028368i</v>
      </c>
      <c r="E2654" s="57" t="str">
        <f t="shared" si="764"/>
        <v>176.291239156201+11.3653192777541i</v>
      </c>
      <c r="F2654" s="57" t="str">
        <f t="shared" si="765"/>
        <v>3.07414580547356-10.1291352554943i</v>
      </c>
      <c r="G2654" s="57" t="str">
        <f t="shared" si="766"/>
        <v>0.998235546779814-0.0419683204932012i</v>
      </c>
      <c r="H2654" s="57" t="str">
        <f t="shared" si="767"/>
        <v>29.3569341005155-263.667431412893i</v>
      </c>
      <c r="I2654" s="57" t="str">
        <f t="shared" si="768"/>
        <v>-17.4711099104854-7.50112147636607i</v>
      </c>
      <c r="K2654" s="57" t="str">
        <f t="shared" si="769"/>
        <v>0.00208553256723071-0.00329118547619109i</v>
      </c>
      <c r="L2654" s="57" t="str">
        <f t="shared" si="770"/>
        <v>0.00075-0.0332996352741382i</v>
      </c>
      <c r="M2654" s="57" t="str">
        <f t="shared" si="771"/>
        <v>0.00075-0.00524679127218563i</v>
      </c>
      <c r="N2654" s="57">
        <f t="shared" si="772"/>
        <v>114.26107773376344</v>
      </c>
      <c r="O2654" s="57">
        <f t="shared" si="773"/>
        <v>7.7235872543680451</v>
      </c>
      <c r="P2654" s="371">
        <f t="shared" si="774"/>
        <v>7.7235872543680451</v>
      </c>
      <c r="Q2654" s="371">
        <f t="shared" si="775"/>
        <v>-65.738922266236557</v>
      </c>
      <c r="R2654" s="12">
        <f t="shared" si="776"/>
        <v>114.26107773376344</v>
      </c>
      <c r="S2654" s="57">
        <f t="shared" si="777"/>
        <v>19.914500286772078</v>
      </c>
      <c r="T2654" s="12">
        <f t="shared" si="760"/>
        <v>7.7235872543680451</v>
      </c>
    </row>
    <row r="2655" spans="1:20" x14ac:dyDescent="0.3">
      <c r="A2655" s="57">
        <f t="shared" si="761"/>
        <v>125601.97628495634</v>
      </c>
      <c r="B2655" s="12">
        <f t="shared" si="778"/>
        <v>19990.175387861815</v>
      </c>
      <c r="C2655" s="57" t="str">
        <f t="shared" si="762"/>
        <v>0.996021821251602-2.21335326858686i</v>
      </c>
      <c r="D2655" s="57" t="str">
        <f t="shared" si="763"/>
        <v>3.46038436527533-0.720928323790036i</v>
      </c>
      <c r="E2655" s="57" t="str">
        <f t="shared" si="764"/>
        <v>176.403039641613+11.3813687679612i</v>
      </c>
      <c r="F2655" s="57" t="str">
        <f t="shared" si="765"/>
        <v>3.07410450388608-10.0917689106337i</v>
      </c>
      <c r="G2655" s="57" t="str">
        <f t="shared" si="766"/>
        <v>0.998222135342822-0.0421272341180704i</v>
      </c>
      <c r="H2655" s="57" t="str">
        <f t="shared" si="767"/>
        <v>28.945286571062-262.444195796842i</v>
      </c>
      <c r="I2655" s="57" t="str">
        <f t="shared" si="768"/>
        <v>-17.3294017251772-7.44003493081677i</v>
      </c>
      <c r="K2655" s="57" t="str">
        <f t="shared" si="769"/>
        <v>0.00207597903043629-0.00328324086153536i</v>
      </c>
      <c r="L2655" s="57" t="str">
        <f t="shared" si="770"/>
        <v>0.00075-0.0331735756865294i</v>
      </c>
      <c r="M2655" s="57" t="str">
        <f t="shared" si="771"/>
        <v>0.00075-0.00522692894220527i</v>
      </c>
      <c r="N2655" s="57">
        <f t="shared" si="772"/>
        <v>114.22802194974733</v>
      </c>
      <c r="O2655" s="57">
        <f t="shared" si="773"/>
        <v>7.7018844475559689</v>
      </c>
      <c r="P2655" s="371">
        <f t="shared" si="774"/>
        <v>7.7018844475559689</v>
      </c>
      <c r="Q2655" s="371">
        <f t="shared" si="775"/>
        <v>-65.77197805025267</v>
      </c>
      <c r="R2655" s="12">
        <f t="shared" si="776"/>
        <v>114.22802194974733</v>
      </c>
      <c r="S2655" s="57">
        <f t="shared" si="777"/>
        <v>19.990175387861814</v>
      </c>
      <c r="T2655" s="12">
        <f t="shared" si="760"/>
        <v>7.7018844475559689</v>
      </c>
    </row>
    <row r="2656" spans="1:20" x14ac:dyDescent="0.3">
      <c r="A2656" s="57">
        <f t="shared" si="761"/>
        <v>126079.26379483918</v>
      </c>
      <c r="B2656" s="12">
        <f t="shared" si="778"/>
        <v>20066.13805433569</v>
      </c>
      <c r="C2656" s="57" t="str">
        <f t="shared" si="762"/>
        <v>0.992263895142479-2.20840442734812i</v>
      </c>
      <c r="D2656" s="57" t="str">
        <f t="shared" si="763"/>
        <v>3.4603050435784-0.719637204666076i</v>
      </c>
      <c r="E2656" s="57" t="str">
        <f t="shared" si="764"/>
        <v>176.515654505433+11.3971030719864i</v>
      </c>
      <c r="F2656" s="57" t="str">
        <f t="shared" si="765"/>
        <v>3.07406288893261-10.05454771276i</v>
      </c>
      <c r="G2656" s="57" t="str">
        <f t="shared" si="766"/>
        <v>0.998208622149739-0.0422867451532848i</v>
      </c>
      <c r="H2656" s="57" t="str">
        <f t="shared" si="767"/>
        <v>28.5396888036636-261.227160059276i</v>
      </c>
      <c r="I2656" s="57" t="str">
        <f t="shared" si="768"/>
        <v>-17.188865145687-7.37972571125947i</v>
      </c>
      <c r="K2656" s="57" t="str">
        <f t="shared" si="769"/>
        <v>0.00206647187033684-0.00327528805213459i</v>
      </c>
      <c r="L2656" s="57" t="str">
        <f t="shared" si="770"/>
        <v>0.00075-0.033047993311944i</v>
      </c>
      <c r="M2656" s="57" t="str">
        <f t="shared" si="771"/>
        <v>0.00075-0.00520714180335252i</v>
      </c>
      <c r="N2656" s="57">
        <f t="shared" si="772"/>
        <v>114.19498333389069</v>
      </c>
      <c r="O2656" s="57">
        <f t="shared" si="773"/>
        <v>7.6801897564736441</v>
      </c>
      <c r="P2656" s="371">
        <f t="shared" si="774"/>
        <v>7.6801897564736441</v>
      </c>
      <c r="Q2656" s="371">
        <f t="shared" si="775"/>
        <v>-65.80501666610931</v>
      </c>
      <c r="R2656" s="12">
        <f t="shared" si="776"/>
        <v>114.19498333389069</v>
      </c>
      <c r="S2656" s="57">
        <f t="shared" si="777"/>
        <v>20.066138054335688</v>
      </c>
      <c r="T2656" s="12">
        <f t="shared" si="760"/>
        <v>7.6801897564736441</v>
      </c>
    </row>
    <row r="2657" spans="1:20" x14ac:dyDescent="0.3">
      <c r="A2657" s="57">
        <f t="shared" si="761"/>
        <v>126558.36499725957</v>
      </c>
      <c r="B2657" s="12">
        <f t="shared" si="778"/>
        <v>20142.389378942167</v>
      </c>
      <c r="C2657" s="57" t="str">
        <f t="shared" si="762"/>
        <v>0.988519774132913-2.20346763167103i</v>
      </c>
      <c r="D2657" s="57" t="str">
        <f t="shared" si="763"/>
        <v>3.46022512156926-0.718356371336255i</v>
      </c>
      <c r="E2657" s="57" t="str">
        <f t="shared" si="764"/>
        <v>176.629088754688+11.412516611468i</v>
      </c>
      <c r="F2657" s="57" t="str">
        <f t="shared" si="765"/>
        <v>3.07402095824415-10.0174711261317i</v>
      </c>
      <c r="G2657" s="57" t="str">
        <f t="shared" si="766"/>
        <v>0.998195006431305-0.042446855795358i</v>
      </c>
      <c r="H2657" s="57" t="str">
        <f t="shared" si="767"/>
        <v>28.1400514453514-260.01630612066i</v>
      </c>
      <c r="I2657" s="57" t="str">
        <f t="shared" si="768"/>
        <v>-17.0494915900869-7.32018150796768i</v>
      </c>
      <c r="K2657" s="57" t="str">
        <f t="shared" si="769"/>
        <v>0.00205701102111435-0.00326732733757453i</v>
      </c>
      <c r="L2657" s="57" t="str">
        <f t="shared" si="770"/>
        <v>0.00075-0.0329228863438374i</v>
      </c>
      <c r="M2657" s="57" t="str">
        <f t="shared" si="771"/>
        <v>0.00075-0.00518742957098278i</v>
      </c>
      <c r="N2657" s="57">
        <f t="shared" si="772"/>
        <v>114.16196092247448</v>
      </c>
      <c r="O2657" s="57">
        <f t="shared" si="773"/>
        <v>7.6585035034118221</v>
      </c>
      <c r="P2657" s="371">
        <f t="shared" si="774"/>
        <v>7.6585035034118221</v>
      </c>
      <c r="Q2657" s="371">
        <f t="shared" si="775"/>
        <v>-65.838039077525522</v>
      </c>
      <c r="R2657" s="12">
        <f t="shared" si="776"/>
        <v>114.16196092247448</v>
      </c>
      <c r="S2657" s="57">
        <f t="shared" si="777"/>
        <v>20.142389378942166</v>
      </c>
      <c r="T2657" s="12">
        <f t="shared" si="760"/>
        <v>7.6585035034118221</v>
      </c>
    </row>
    <row r="2658" spans="1:20" x14ac:dyDescent="0.3">
      <c r="A2658" s="57">
        <f t="shared" si="761"/>
        <v>127039.28678424917</v>
      </c>
      <c r="B2658" s="12">
        <f t="shared" si="778"/>
        <v>20218.930458582148</v>
      </c>
      <c r="C2658" s="57" t="str">
        <f t="shared" si="762"/>
        <v>0.984789405476426-2.19854295054867i</v>
      </c>
      <c r="D2658" s="57" t="str">
        <f t="shared" si="763"/>
        <v>3.46014459473287-0.717085804619855i</v>
      </c>
      <c r="E2658" s="57" t="str">
        <f t="shared" si="764"/>
        <v>176.743347415239+11.4276037376915i</v>
      </c>
      <c r="F2658" s="57" t="str">
        <f t="shared" si="765"/>
        <v>3.07397870943396-9.98053861708419i</v>
      </c>
      <c r="G2658" s="57" t="str">
        <f t="shared" si="766"/>
        <v>0.998181287412489-0.0426075682483135i</v>
      </c>
      <c r="H2658" s="57" t="str">
        <f t="shared" si="767"/>
        <v>27.7462863805382-258.811615364161i</v>
      </c>
      <c r="I2658" s="57" t="str">
        <f t="shared" si="768"/>
        <v>-16.911272490099-7.26139021477639i</v>
      </c>
      <c r="K2658" s="57" t="str">
        <f t="shared" si="769"/>
        <v>0.00204759641493617-0.0032593590057615i</v>
      </c>
      <c r="L2658" s="57" t="str">
        <f t="shared" si="770"/>
        <v>0.00075-0.0327982529825039i</v>
      </c>
      <c r="M2658" s="57" t="str">
        <f t="shared" si="771"/>
        <v>0.00075-0.00516779196152898i</v>
      </c>
      <c r="N2658" s="57">
        <f t="shared" si="772"/>
        <v>114.1289537280755</v>
      </c>
      <c r="O2658" s="57">
        <f t="shared" si="773"/>
        <v>7.6368260107167254</v>
      </c>
      <c r="P2658" s="371">
        <f t="shared" si="774"/>
        <v>7.6368260107167254</v>
      </c>
      <c r="Q2658" s="371">
        <f t="shared" si="775"/>
        <v>-65.871046271924499</v>
      </c>
      <c r="R2658" s="12">
        <f t="shared" si="776"/>
        <v>114.1289537280755</v>
      </c>
      <c r="S2658" s="57">
        <f t="shared" si="777"/>
        <v>20.218930458582147</v>
      </c>
      <c r="T2658" s="12">
        <f t="shared" si="760"/>
        <v>7.6368260107167254</v>
      </c>
    </row>
    <row r="2659" spans="1:20" x14ac:dyDescent="0.3">
      <c r="A2659" s="57">
        <f t="shared" si="761"/>
        <v>127522.03607402931</v>
      </c>
      <c r="B2659" s="12">
        <f t="shared" si="778"/>
        <v>20295.76239432476</v>
      </c>
      <c r="C2659" s="57" t="str">
        <f t="shared" si="762"/>
        <v>0.981072735502295-2.19363045247134i</v>
      </c>
      <c r="D2659" s="57" t="str">
        <f t="shared" si="763"/>
        <v>3.46006345852061-0.715825485475268i</v>
      </c>
      <c r="E2659" s="57" t="str">
        <f t="shared" si="764"/>
        <v>176.858435531598+11.4423587307636i</v>
      </c>
      <c r="F2659" s="57" t="str">
        <f t="shared" si="765"/>
        <v>3.07393614009734-9.94374965402172i</v>
      </c>
      <c r="G2659" s="57" t="str">
        <f t="shared" si="766"/>
        <v>0.998167464312444-0.0427688847237033i</v>
      </c>
      <c r="H2659" s="57" t="str">
        <f t="shared" si="767"/>
        <v>27.3583067179617-257.613068656871i</v>
      </c>
      <c r="I2659" s="57" t="str">
        <f t="shared" si="768"/>
        <v>-16.774199292967-7.2033399259876i</v>
      </c>
      <c r="K2659" s="57" t="str">
        <f t="shared" si="769"/>
        <v>0.00203822798198064-0.00325138334291083i</v>
      </c>
      <c r="L2659" s="57" t="str">
        <f t="shared" si="770"/>
        <v>0.00075-0.0326740914350507i</v>
      </c>
      <c r="M2659" s="57" t="str">
        <f t="shared" si="771"/>
        <v>0.00075-0.0051482286924975i</v>
      </c>
      <c r="N2659" s="57">
        <f t="shared" si="772"/>
        <v>114.09596073949747</v>
      </c>
      <c r="O2659" s="57">
        <f t="shared" si="773"/>
        <v>7.6151576007666968</v>
      </c>
      <c r="P2659" s="371">
        <f t="shared" si="774"/>
        <v>7.6151576007666968</v>
      </c>
      <c r="Q2659" s="371">
        <f t="shared" si="775"/>
        <v>-65.904039260502529</v>
      </c>
      <c r="R2659" s="12">
        <f t="shared" si="776"/>
        <v>114.09596073949747</v>
      </c>
      <c r="S2659" s="57">
        <f t="shared" si="777"/>
        <v>20.295762394324761</v>
      </c>
      <c r="T2659" s="12">
        <f t="shared" si="760"/>
        <v>7.6151576007666968</v>
      </c>
    </row>
    <row r="2660" spans="1:20" x14ac:dyDescent="0.3">
      <c r="A2660" s="57">
        <f t="shared" si="761"/>
        <v>128006.61981111062</v>
      </c>
      <c r="B2660" s="12">
        <f t="shared" si="778"/>
        <v>20372.886291423194</v>
      </c>
      <c r="C2660" s="57" t="str">
        <f t="shared" si="762"/>
        <v>0.977369709622711-2.18873020542122i</v>
      </c>
      <c r="D2660" s="57" t="str">
        <f t="shared" si="763"/>
        <v>3.45998170835007-0.714575394999652i</v>
      </c>
      <c r="E2660" s="57" t="str">
        <f t="shared" si="764"/>
        <v>176.974358166737+11.4567757987748i</v>
      </c>
      <c r="F2660" s="57" t="str">
        <f t="shared" si="765"/>
        <v>3.07389324781155-9.90710370741015i</v>
      </c>
      <c r="G2660" s="57" t="str">
        <f t="shared" si="766"/>
        <v>0.998153536344465-0.0429308074406271i</v>
      </c>
      <c r="H2660" s="57" t="str">
        <f t="shared" si="767"/>
        <v>26.9760267775973-256.420646370508i</v>
      </c>
      <c r="I2660" s="57" t="str">
        <f t="shared" si="768"/>
        <v>-16.6382634632578-7.14601893330856i</v>
      </c>
      <c r="K2660" s="57" t="str">
        <f t="shared" si="769"/>
        <v>0.00202890565046293-0.00324340063353612i</v>
      </c>
      <c r="L2660" s="57" t="str">
        <f t="shared" si="770"/>
        <v>0.00075-0.0325503999153723i</v>
      </c>
      <c r="M2660" s="57" t="str">
        <f t="shared" si="771"/>
        <v>0.00075-0.00512873948246411i</v>
      </c>
      <c r="N2660" s="57">
        <f t="shared" si="772"/>
        <v>114.06298092170046</v>
      </c>
      <c r="O2660" s="57">
        <f t="shared" si="773"/>
        <v>7.5934985959503614</v>
      </c>
      <c r="P2660" s="371">
        <f t="shared" si="774"/>
        <v>7.5934985959503614</v>
      </c>
      <c r="Q2660" s="371">
        <f t="shared" si="775"/>
        <v>-65.937019078299542</v>
      </c>
      <c r="R2660" s="12">
        <f t="shared" si="776"/>
        <v>114.06298092170046</v>
      </c>
      <c r="S2660" s="57">
        <f t="shared" si="777"/>
        <v>20.372886291423193</v>
      </c>
      <c r="T2660" s="12">
        <f t="shared" si="760"/>
        <v>7.5934985959503614</v>
      </c>
    </row>
    <row r="2661" spans="1:20" x14ac:dyDescent="0.3">
      <c r="A2661" s="57">
        <f t="shared" si="761"/>
        <v>128493.04496639284</v>
      </c>
      <c r="B2661" s="12">
        <f t="shared" si="778"/>
        <v>20450.303259330602</v>
      </c>
      <c r="C2661" s="57" t="str">
        <f t="shared" si="762"/>
        <v>0.973680272339884-2.18384227686677i</v>
      </c>
      <c r="D2661" s="57" t="str">
        <f t="shared" si="763"/>
        <v>3.45989933960492-0.713335514428577i</v>
      </c>
      <c r="E2661" s="57" t="str">
        <f t="shared" si="764"/>
        <v>177.09112040188+11.4708490769558i</v>
      </c>
      <c r="F2661" s="57" t="str">
        <f t="shared" si="765"/>
        <v>3.07385003013573-9.87060024976925i</v>
      </c>
      <c r="G2661" s="57" t="str">
        <f t="shared" si="766"/>
        <v>0.998139502715942-0.0430933386257514i</v>
      </c>
      <c r="H2661" s="57" t="str">
        <f t="shared" si="767"/>
        <v>26.5993620775431-255.234328401554i</v>
      </c>
      <c r="I2661" s="57" t="str">
        <f t="shared" si="768"/>
        <v>-16.5034564845911-7.08941572282116i</v>
      </c>
      <c r="K2661" s="57" t="str">
        <f t="shared" si="769"/>
        <v>0.00201962934666074-0.00323541116043851i</v>
      </c>
      <c r="L2661" s="57" t="str">
        <f t="shared" si="770"/>
        <v>0.00075-0.0324271766441246i</v>
      </c>
      <c r="M2661" s="57" t="str">
        <f t="shared" si="771"/>
        <v>0.00075-0.00510932405107004i</v>
      </c>
      <c r="N2661" s="57">
        <f t="shared" si="772"/>
        <v>114.03001321573323</v>
      </c>
      <c r="O2661" s="57">
        <f t="shared" si="773"/>
        <v>7.5718493186434364</v>
      </c>
      <c r="P2661" s="371">
        <f t="shared" si="774"/>
        <v>7.5718493186434364</v>
      </c>
      <c r="Q2661" s="371">
        <f t="shared" si="775"/>
        <v>-65.969986784266766</v>
      </c>
      <c r="R2661" s="12">
        <f t="shared" si="776"/>
        <v>114.03001321573323</v>
      </c>
      <c r="S2661" s="57">
        <f t="shared" si="777"/>
        <v>20.450303259330603</v>
      </c>
      <c r="T2661" s="12">
        <f t="shared" si="760"/>
        <v>7.5718493186434364</v>
      </c>
    </row>
    <row r="2662" spans="1:20" x14ac:dyDescent="0.3">
      <c r="A2662" s="57">
        <f t="shared" si="761"/>
        <v>128981.31853726515</v>
      </c>
      <c r="B2662" s="12">
        <f t="shared" si="778"/>
        <v>20528.01441171606</v>
      </c>
      <c r="C2662" s="57" t="str">
        <f t="shared" si="762"/>
        <v>0.970004367252995-2.1789667337573i</v>
      </c>
      <c r="D2662" s="57" t="str">
        <f t="shared" si="763"/>
        <v>3.45981634763448-0.712105825135616i</v>
      </c>
      <c r="E2662" s="57" t="str">
        <f t="shared" si="764"/>
        <v>177.2087273363+11.4845726268206i</v>
      </c>
      <c r="F2662" s="57" t="str">
        <f t="shared" si="765"/>
        <v>3.07380648461065-9.83423875566479i</v>
      </c>
      <c r="G2662" s="57" t="str">
        <f t="shared" si="766"/>
        <v>0.998125362628325-0.0432564805133285i</v>
      </c>
      <c r="H2662" s="57" t="str">
        <f t="shared" si="767"/>
        <v>26.2282293208864-254.054094190876i</v>
      </c>
      <c r="I2662" s="57" t="str">
        <f t="shared" si="768"/>
        <v>-16.3697698612997-7.03351897198328i</v>
      </c>
      <c r="K2662" s="57" t="str">
        <f t="shared" si="769"/>
        <v>0.00201039899493992-0.0032274152046964i</v>
      </c>
      <c r="L2662" s="57" t="str">
        <f t="shared" si="770"/>
        <v>0.00075-0.0323044198486996i</v>
      </c>
      <c r="M2662" s="57" t="str">
        <f t="shared" si="771"/>
        <v>0.00075-0.00508998211901779i</v>
      </c>
      <c r="N2662" s="57">
        <f t="shared" si="772"/>
        <v>113.99705653866255</v>
      </c>
      <c r="O2662" s="57">
        <f t="shared" si="773"/>
        <v>7.550210091185523</v>
      </c>
      <c r="P2662" s="371">
        <f t="shared" si="774"/>
        <v>7.550210091185523</v>
      </c>
      <c r="Q2662" s="371">
        <f t="shared" si="775"/>
        <v>-66.002943461337452</v>
      </c>
      <c r="R2662" s="12">
        <f t="shared" si="776"/>
        <v>113.99705653866255</v>
      </c>
      <c r="S2662" s="57">
        <f t="shared" si="777"/>
        <v>20.528014411716061</v>
      </c>
      <c r="T2662" s="12">
        <f t="shared" si="760"/>
        <v>7.550210091185523</v>
      </c>
    </row>
    <row r="2663" spans="1:20" x14ac:dyDescent="0.3">
      <c r="A2663" s="57">
        <f t="shared" si="761"/>
        <v>129471.44754770676</v>
      </c>
      <c r="B2663" s="12">
        <f t="shared" si="778"/>
        <v>20606.020866480583</v>
      </c>
      <c r="C2663" s="57" t="str">
        <f t="shared" si="762"/>
        <v>0.966341937065273-2.17410364251775i</v>
      </c>
      <c r="D2663" s="57" t="str">
        <f t="shared" si="763"/>
        <v>3.45973272775356-0.710886308632002i</v>
      </c>
      <c r="E2663" s="57" t="str">
        <f t="shared" si="764"/>
        <v>177.327184087099+11.4979404353062i</v>
      </c>
      <c r="F2663" s="57" t="str">
        <f t="shared" si="765"/>
        <v>3.07376260875865-9.79801870170104i</v>
      </c>
      <c r="G2663" s="57" t="str">
        <f t="shared" si="766"/>
        <v>0.99811111527707-0.0434202353452151i</v>
      </c>
      <c r="H2663" s="57" t="str">
        <f t="shared" si="767"/>
        <v>25.8625463825655-252.87992274284i</v>
      </c>
      <c r="I2663" s="57" t="str">
        <f t="shared" si="768"/>
        <v>-16.2371951200248-6.9783175466636i</v>
      </c>
      <c r="K2663" s="57" t="str">
        <f t="shared" si="769"/>
        <v>0.00200121451778016-0.0032194130456556i</v>
      </c>
      <c r="L2663" s="57" t="str">
        <f t="shared" si="770"/>
        <v>0.00075-0.0321821277631994i</v>
      </c>
      <c r="M2663" s="57" t="str">
        <f t="shared" si="771"/>
        <v>0.00075-0.00507071340806713i</v>
      </c>
      <c r="N2663" s="57">
        <f t="shared" si="772"/>
        <v>113.96410978350499</v>
      </c>
      <c r="O2663" s="57">
        <f t="shared" si="773"/>
        <v>7.5285812358573327</v>
      </c>
      <c r="P2663" s="371">
        <f t="shared" si="774"/>
        <v>7.5285812358573327</v>
      </c>
      <c r="Q2663" s="371">
        <f t="shared" si="775"/>
        <v>-66.035890216495005</v>
      </c>
      <c r="R2663" s="12">
        <f t="shared" si="776"/>
        <v>113.96410978350499</v>
      </c>
      <c r="S2663" s="57">
        <f t="shared" si="777"/>
        <v>20.606020866480584</v>
      </c>
      <c r="T2663" s="12">
        <f t="shared" si="760"/>
        <v>7.5285812358573327</v>
      </c>
    </row>
    <row r="2664" spans="1:20" x14ac:dyDescent="0.3">
      <c r="A2664" s="57">
        <f t="shared" si="761"/>
        <v>129963.43904838806</v>
      </c>
      <c r="B2664" s="12">
        <f t="shared" si="778"/>
        <v>20684.32374577321</v>
      </c>
      <c r="C2664" s="57" t="str">
        <f t="shared" si="762"/>
        <v>0.962692923590961-2.16925306904353i</v>
      </c>
      <c r="D2664" s="57" t="str">
        <f t="shared" si="763"/>
        <v>3.45964847524226-0.709676946566269i</v>
      </c>
      <c r="E2664" s="57" t="str">
        <f t="shared" si="764"/>
        <v>177.446495788982+11.5109464138961i</v>
      </c>
      <c r="F2664" s="57" t="str">
        <f t="shared" si="765"/>
        <v>3.07371840008354-9.76193956651348i</v>
      </c>
      <c r="G2664" s="57" t="str">
        <f t="shared" si="766"/>
        <v>0.998096759851601-0.0435846053708914i</v>
      </c>
      <c r="H2664" s="57" t="str">
        <f t="shared" si="767"/>
        <v>25.5022322962266-251.711792643901i</v>
      </c>
      <c r="I2664" s="57" t="str">
        <f t="shared" si="768"/>
        <v>-16.1057238112458-6.92380049820865i</v>
      </c>
      <c r="K2664" s="57" t="str">
        <f t="shared" si="769"/>
        <v>0.00199207583580066-0.00321140496091981i</v>
      </c>
      <c r="L2664" s="57" t="str">
        <f t="shared" si="770"/>
        <v>0.00075-0.0320602986284115i</v>
      </c>
      <c r="M2664" s="57" t="str">
        <f t="shared" si="771"/>
        <v>0.00075-0.0050515176410312i</v>
      </c>
      <c r="N2664" s="57">
        <f t="shared" si="772"/>
        <v>113.9311718191575</v>
      </c>
      <c r="O2664" s="57">
        <f t="shared" si="773"/>
        <v>7.5069630748576319</v>
      </c>
      <c r="P2664" s="371">
        <f t="shared" si="774"/>
        <v>7.5069630748576319</v>
      </c>
      <c r="Q2664" s="371">
        <f t="shared" si="775"/>
        <v>-66.068828180842502</v>
      </c>
      <c r="R2664" s="12">
        <f t="shared" si="776"/>
        <v>113.9311718191575</v>
      </c>
      <c r="S2664" s="57">
        <f t="shared" si="777"/>
        <v>20.684323745773209</v>
      </c>
      <c r="T2664" s="12">
        <f t="shared" si="760"/>
        <v>7.5069630748576319</v>
      </c>
    </row>
    <row r="2665" spans="1:20" x14ac:dyDescent="0.3">
      <c r="A2665" s="57">
        <f t="shared" si="761"/>
        <v>130457.30011677193</v>
      </c>
      <c r="B2665" s="12">
        <f t="shared" si="778"/>
        <v>20762.924176007149</v>
      </c>
      <c r="C2665" s="57" t="str">
        <f t="shared" si="762"/>
        <v>0.959057267762257-2.16441507869536i</v>
      </c>
      <c r="D2665" s="57" t="str">
        <f t="shared" si="763"/>
        <v>3.45956358534565-0.708477720723863i</v>
      </c>
      <c r="E2665" s="57" t="str">
        <f t="shared" si="764"/>
        <v>177.566667594026+11.5235843977424i</v>
      </c>
      <c r="F2665" s="57" t="str">
        <f t="shared" si="765"/>
        <v>3.07367385607032-9.72600083076081i</v>
      </c>
      <c r="G2665" s="57" t="str">
        <f t="shared" si="766"/>
        <v>0.998082295535266-0.04374959284748i</v>
      </c>
      <c r="H2665" s="57" t="str">
        <f t="shared" si="767"/>
        <v>25.1472072410878-250.549682080708i</v>
      </c>
      <c r="I2665" s="57" t="str">
        <f t="shared" si="768"/>
        <v>-15.9753475107461-6.86995706054279i</v>
      </c>
      <c r="K2665" s="57" t="str">
        <f t="shared" si="769"/>
        <v>0.00198298286778563-0.00320339122634133i</v>
      </c>
      <c r="L2665" s="57" t="str">
        <f t="shared" si="770"/>
        <v>0.00075-0.0319389306917826i</v>
      </c>
      <c r="M2665" s="57" t="str">
        <f t="shared" si="771"/>
        <v>0.00075-0.00503239454177248i</v>
      </c>
      <c r="N2665" s="57">
        <f t="shared" si="772"/>
        <v>113.89824149032947</v>
      </c>
      <c r="O2665" s="57">
        <f t="shared" si="773"/>
        <v>7.4853559302797343</v>
      </c>
      <c r="P2665" s="371">
        <f t="shared" si="774"/>
        <v>7.4853559302797343</v>
      </c>
      <c r="Q2665" s="371">
        <f t="shared" si="775"/>
        <v>-66.101758509670532</v>
      </c>
      <c r="R2665" s="12">
        <f t="shared" si="776"/>
        <v>113.89824149032947</v>
      </c>
      <c r="S2665" s="57">
        <f t="shared" si="777"/>
        <v>20.76292417600715</v>
      </c>
      <c r="T2665" s="12">
        <f t="shared" si="760"/>
        <v>7.4853559302797343</v>
      </c>
    </row>
    <row r="2666" spans="1:20" x14ac:dyDescent="0.3">
      <c r="A2666" s="57">
        <f t="shared" si="761"/>
        <v>130953.03785721568</v>
      </c>
      <c r="B2666" s="12">
        <f t="shared" si="778"/>
        <v>20841.823287875977</v>
      </c>
      <c r="C2666" s="57" t="str">
        <f t="shared" si="762"/>
        <v>0.955434909636154-2.15958973629428i</v>
      </c>
      <c r="D2666" s="57" t="str">
        <f t="shared" si="763"/>
        <v>3.45947805327351-0.707288613026794i</v>
      </c>
      <c r="E2666" s="57" t="str">
        <f t="shared" si="764"/>
        <v>177.687704671432+11.5358481447715i</v>
      </c>
      <c r="F2666" s="57" t="str">
        <f t="shared" si="765"/>
        <v>3.07362897418519-9.69020197711778i</v>
      </c>
      <c r="G2666" s="57" t="str">
        <f t="shared" si="766"/>
        <v>0.998067721505286-0.0439152000397645i</v>
      </c>
      <c r="H2666" s="57" t="str">
        <f t="shared" si="767"/>
        <v>24.7973925288173-249.393568857733i</v>
      </c>
      <c r="I2666" s="57" t="str">
        <f t="shared" si="768"/>
        <v>-15.8460578210199-6.81677664730235i</v>
      </c>
      <c r="K2666" s="57" t="str">
        <f t="shared" si="769"/>
        <v>0.00197393553070988-0.00319537211601236i</v>
      </c>
      <c r="L2666" s="57" t="str">
        <f t="shared" si="770"/>
        <v>0.00075-0.0318180222073945i</v>
      </c>
      <c r="M2666" s="57" t="str">
        <f t="shared" si="771"/>
        <v>0.00075-0.00501334383519872i</v>
      </c>
      <c r="N2666" s="57">
        <f t="shared" si="772"/>
        <v>113.86531761747273</v>
      </c>
      <c r="O2666" s="57">
        <f t="shared" si="773"/>
        <v>7.4637601240880445</v>
      </c>
      <c r="P2666" s="371">
        <f t="shared" si="774"/>
        <v>7.4637601240880445</v>
      </c>
      <c r="Q2666" s="371">
        <f t="shared" si="775"/>
        <v>-66.134682382527274</v>
      </c>
      <c r="R2666" s="12">
        <f t="shared" si="776"/>
        <v>113.86531761747273</v>
      </c>
      <c r="S2666" s="57">
        <f t="shared" si="777"/>
        <v>20.841823287875979</v>
      </c>
      <c r="T2666" s="12">
        <f t="shared" si="760"/>
        <v>7.4637601240880445</v>
      </c>
    </row>
    <row r="2667" spans="1:20" x14ac:dyDescent="0.3">
      <c r="A2667" s="57">
        <f t="shared" si="761"/>
        <v>131450.65940107309</v>
      </c>
      <c r="B2667" s="12">
        <f t="shared" si="778"/>
        <v>20921.022216369907</v>
      </c>
      <c r="C2667" s="57" t="str">
        <f t="shared" si="762"/>
        <v>0.951825788401358-2.15477710611678i</v>
      </c>
      <c r="D2667" s="57" t="str">
        <f t="shared" si="763"/>
        <v>3.45939187420016-0.706109605533276i</v>
      </c>
      <c r="E2667" s="57" t="str">
        <f t="shared" si="764"/>
        <v>177.809612207277+11.5477313347842i</v>
      </c>
      <c r="F2667" s="57" t="str">
        <f t="shared" si="765"/>
        <v>3.07358375187539-9.65454249026763i</v>
      </c>
      <c r="G2667" s="57" t="str">
        <f t="shared" si="766"/>
        <v>0.998053036932718-0.0440814292202086i</v>
      </c>
      <c r="H2667" s="57" t="str">
        <f t="shared" si="767"/>
        <v>24.4527105904291-248.243430414398i</v>
      </c>
      <c r="I2667" s="57" t="str">
        <f t="shared" si="768"/>
        <v>-15.717846372617-6.76424884900227i</v>
      </c>
      <c r="K2667" s="57" t="str">
        <f t="shared" si="769"/>
        <v>0.00196493373976431-0.00318734790225638i</v>
      </c>
      <c r="L2667" s="57" t="str">
        <f t="shared" si="770"/>
        <v>0.00075-0.031697571435938i</v>
      </c>
      <c r="M2667" s="57" t="str">
        <f t="shared" si="771"/>
        <v>0.00075-0.00499436524725912i</v>
      </c>
      <c r="N2667" s="57">
        <f t="shared" si="772"/>
        <v>113.83239899671402</v>
      </c>
      <c r="O2667" s="57">
        <f t="shared" si="773"/>
        <v>7.4421759780947649</v>
      </c>
      <c r="P2667" s="371">
        <f t="shared" si="774"/>
        <v>7.4421759780947649</v>
      </c>
      <c r="Q2667" s="371">
        <f t="shared" si="775"/>
        <v>-66.167601003285981</v>
      </c>
      <c r="R2667" s="12">
        <f t="shared" si="776"/>
        <v>113.83239899671402</v>
      </c>
      <c r="S2667" s="57">
        <f t="shared" si="777"/>
        <v>20.921022216369906</v>
      </c>
      <c r="T2667" s="12">
        <f t="shared" si="760"/>
        <v>7.4421759780947649</v>
      </c>
    </row>
    <row r="2668" spans="1:20" x14ac:dyDescent="0.3">
      <c r="A2668" s="57">
        <f t="shared" si="761"/>
        <v>131950.17190679719</v>
      </c>
      <c r="B2668" s="12">
        <f t="shared" si="778"/>
        <v>21000.522100792114</v>
      </c>
      <c r="C2668" s="57" t="str">
        <f t="shared" si="762"/>
        <v>0.948229842385018-2.14997725188989i</v>
      </c>
      <c r="D2668" s="57" t="str">
        <f t="shared" si="763"/>
        <v>3.45930504326409-0.704940680437339i</v>
      </c>
      <c r="E2668" s="57" t="str">
        <f t="shared" si="764"/>
        <v>177.93239540425+11.5592275685454i</v>
      </c>
      <c r="F2668" s="57" t="str">
        <f t="shared" si="765"/>
        <v>3.07353818656894-9.61902185689445i</v>
      </c>
      <c r="G2668" s="57" t="str">
        <f t="shared" si="766"/>
        <v>0.998038240982403-0.0442482826689744i</v>
      </c>
      <c r="H2668" s="57" t="str">
        <f t="shared" si="767"/>
        <v>24.1130849632064-247.099243841772i</v>
      </c>
      <c r="I2668" s="57" t="str">
        <f t="shared" si="768"/>
        <v>-15.5907048254315-6.71236343023699i</v>
      </c>
      <c r="K2668" s="57" t="str">
        <f t="shared" si="769"/>
        <v>0.0019559774083813-0.00317931885562006i</v>
      </c>
      <c r="L2668" s="57" t="str">
        <f t="shared" si="770"/>
        <v>0.00075-0.0315775766446882i</v>
      </c>
      <c r="M2668" s="57" t="str">
        <f t="shared" si="771"/>
        <v>0.00075-0.00497545850494037i</v>
      </c>
      <c r="N2668" s="57">
        <f t="shared" si="772"/>
        <v>113.79948439978557</v>
      </c>
      <c r="O2668" s="57">
        <f t="shared" si="773"/>
        <v>7.420603813935819</v>
      </c>
      <c r="P2668" s="371">
        <f t="shared" si="774"/>
        <v>7.420603813935819</v>
      </c>
      <c r="Q2668" s="371">
        <f t="shared" si="775"/>
        <v>-66.20051560021443</v>
      </c>
      <c r="R2668" s="12">
        <f t="shared" si="776"/>
        <v>113.79948439978557</v>
      </c>
      <c r="S2668" s="57">
        <f t="shared" si="777"/>
        <v>21.000522100792114</v>
      </c>
      <c r="T2668" s="12">
        <f t="shared" ref="T2668:T2731" si="779">P2668</f>
        <v>7.420603813935819</v>
      </c>
    </row>
    <row r="2669" spans="1:20" x14ac:dyDescent="0.3">
      <c r="A2669" s="57">
        <f t="shared" ref="A2669:A2732" si="780">2*PI()*B2669</f>
        <v>132451.58256004303</v>
      </c>
      <c r="B2669" s="12">
        <f t="shared" si="778"/>
        <v>21080.324084775126</v>
      </c>
      <c r="C2669" s="57" t="str">
        <f t="shared" ref="C2669:C2732" si="781">IMPRODUCT(D2669,E2669,$C$40,,K2669,$C$41)</f>
        <v>0.944647009059545-2.14519023678649i</v>
      </c>
      <c r="D2669" s="57" t="str">
        <f t="shared" ref="D2669:D2732" si="782">IMDIV(IMPRODUCT($C$37,$C$38,COMPLEX(1,A2669/$C$38)),IMSUM(-1*A2669*A2669/$C$39,COMPLEX(0,1*A2669)))</f>
        <v>3.45921755556779-0.703781820068493i</v>
      </c>
      <c r="E2669" s="57" t="str">
        <f t="shared" ref="E2669:E2732" si="783">IMDIV(IMPRODUCT(IMSUM(F2669,G2669),$C$29,H2669),IMSUM(1,I2669))</f>
        <v>178.056059481383+11.5703303668651i</v>
      </c>
      <c r="F2669" s="57" t="str">
        <f t="shared" ref="F2669:F2732" si="784">IMDIV(IMPRODUCT($C$14,$C$15,COMPLEX(1,A2669/$C$15)),IMSUM(-1*A2669*A2669/$C$16,COMPLEX(0,A2669)))</f>
        <v>3.07349227567463-9.58363956567597i</v>
      </c>
      <c r="G2669" s="57" t="str">
        <f t="shared" ref="G2669:G2732" si="785">IMDIV(1,COMPLEX(1,A2669*$C$9*$C$10))</f>
        <v>0.998023332812924-0.0444157626739412i</v>
      </c>
      <c r="H2669" s="57" t="str">
        <f t="shared" ref="H2669:H2732" si="786">IMDIV($C$3,IMSUM(K2669,COMPLEX(0,$C$28*A2669)))</f>
        <v>23.7784402776555-245.960985898786i</v>
      </c>
      <c r="I2669" s="57" t="str">
        <f t="shared" ref="I2669:I2732" si="787">IMPRODUCT(F2669,$C$29,H2669,$C$31)</f>
        <v>-15.4646248699341-6.66111032691492i</v>
      </c>
      <c r="K2669" s="57" t="str">
        <f t="shared" ref="K2669:K2732" si="788">IF($C$26&lt;=0,IMDIV(1,IMSUM(IMDIV(1,L2669),1/$C$18)),IMDIV(1,IMSUM(IMDIV(1,L2669),1/$C$18,IMDIV(1,M2669))))</f>
        <v>0.00194706644826013-0.00317128524486542i</v>
      </c>
      <c r="L2669" s="57" t="str">
        <f t="shared" ref="L2669:L2732" si="789">IMSUM($C$21/$C$22,IMDIV(1,COMPLEX(0,$C$20*$C$22*A2669)))</f>
        <v>0.00075-0.0314580361074798i</v>
      </c>
      <c r="M2669" s="57" t="str">
        <f t="shared" ref="M2669:M2732" si="790">IMSUM($C$25/$C$26,IMDIV(1,COMPLEX(0,$C$24*$C$26*A2669)))</f>
        <v>0.00075-0.00495662333626255i</v>
      </c>
      <c r="N2669" s="57">
        <f t="shared" ref="N2669:N2732" si="791">ABS(R2669)</f>
        <v>113.76657257395773</v>
      </c>
      <c r="O2669" s="57">
        <f t="shared" ref="O2669:O2732" si="792">ABS(P2669)</f>
        <v>7.3990439530472898</v>
      </c>
      <c r="P2669" s="371">
        <f t="shared" ref="P2669:P2732" si="793">20*LOG10(IMABS(C2669))</f>
        <v>7.3990439530472898</v>
      </c>
      <c r="Q2669" s="371">
        <f t="shared" ref="Q2669:Q2732" si="794">IMARGUMENT(C2669)*180/PI()</f>
        <v>-66.233427426042269</v>
      </c>
      <c r="R2669" s="12">
        <f t="shared" ref="R2669:R2732" si="795">IF(Q2669&lt;0,Q2669+180,Q2669-180)</f>
        <v>113.76657257395773</v>
      </c>
      <c r="S2669" s="57">
        <f t="shared" ref="S2669:S2732" si="796">B2669/1000</f>
        <v>21.080324084775125</v>
      </c>
      <c r="T2669" s="12">
        <f t="shared" si="779"/>
        <v>7.3990439530472898</v>
      </c>
    </row>
    <row r="2670" spans="1:20" x14ac:dyDescent="0.3">
      <c r="A2670" s="57">
        <f t="shared" si="780"/>
        <v>132954.89857377121</v>
      </c>
      <c r="B2670" s="12">
        <f t="shared" ref="B2670:B2733" si="797">B2669*(1+B$42)</f>
        <v>21160.429316297272</v>
      </c>
      <c r="C2670" s="57" t="str">
        <f t="shared" si="781"/>
        <v>0.941077225049312-2.14041612342073i</v>
      </c>
      <c r="D2670" s="57" t="str">
        <f t="shared" si="782"/>
        <v>3.45912940617746-0.702633006891357i</v>
      </c>
      <c r="E2670" s="57" t="str">
        <f t="shared" si="783"/>
        <v>178.180609673773+11.5810331696665i</v>
      </c>
      <c r="F2670" s="57" t="str">
        <f t="shared" si="784"/>
        <v>3.07344601658186-9.54839510727614i</v>
      </c>
      <c r="G2670" s="57" t="str">
        <f t="shared" si="785"/>
        <v>0.998008311576556-0.0445838715307244i</v>
      </c>
      <c r="H2670" s="57" t="str">
        <f t="shared" si="786"/>
        <v>23.4487022445007-244.828633028025i</v>
      </c>
      <c r="I2670" s="57" t="str">
        <f t="shared" si="787"/>
        <v>-15.33959822835-6.61047964352711i</v>
      </c>
      <c r="K2670" s="57" t="str">
        <f t="shared" si="788"/>
        <v>0.00193820076939233-0.0031632473369624i</v>
      </c>
      <c r="L2670" s="57" t="str">
        <f t="shared" si="789"/>
        <v>0.00075-0.0313389481046819i</v>
      </c>
      <c r="M2670" s="57" t="str">
        <f t="shared" si="790"/>
        <v>0.00075-0.00493785947027552i</v>
      </c>
      <c r="N2670" s="57">
        <f t="shared" si="791"/>
        <v>113.73366224196945</v>
      </c>
      <c r="O2670" s="57">
        <f t="shared" si="792"/>
        <v>7.3774967166417058</v>
      </c>
      <c r="P2670" s="371">
        <f t="shared" si="793"/>
        <v>7.3774967166417058</v>
      </c>
      <c r="Q2670" s="371">
        <f t="shared" si="794"/>
        <v>-66.266337758030545</v>
      </c>
      <c r="R2670" s="12">
        <f t="shared" si="795"/>
        <v>113.73366224196945</v>
      </c>
      <c r="S2670" s="57">
        <f t="shared" si="796"/>
        <v>21.160429316297272</v>
      </c>
      <c r="T2670" s="12">
        <f t="shared" si="779"/>
        <v>7.3774967166417058</v>
      </c>
    </row>
    <row r="2671" spans="1:20" x14ac:dyDescent="0.3">
      <c r="A2671" s="57">
        <f t="shared" si="780"/>
        <v>133460.12718835153</v>
      </c>
      <c r="B2671" s="12">
        <f t="shared" si="797"/>
        <v>21240.838947699202</v>
      </c>
      <c r="C2671" s="57" t="str">
        <f t="shared" si="781"/>
        <v>0.937520426137289-2.1356549738433i</v>
      </c>
      <c r="D2671" s="57" t="str">
        <f t="shared" si="782"/>
        <v>3.45904059012272-0.701494223505289i</v>
      </c>
      <c r="E2671" s="57" t="str">
        <f t="shared" si="783"/>
        <v>178.306051232289+11.5913293350507i</v>
      </c>
      <c r="F2671" s="57" t="str">
        <f t="shared" si="784"/>
        <v>3.07339940666039-9.51328797433756i</v>
      </c>
      <c r="G2671" s="57" t="str">
        <f t="shared" si="785"/>
        <v>0.997993176419224-0.0447526115426936i</v>
      </c>
      <c r="H2671" s="57" t="str">
        <f t="shared" si="786"/>
        <v>23.1237976417154-243.702161371059i</v>
      </c>
      <c r="I2671" s="57" t="str">
        <f t="shared" si="787"/>
        <v>-15.2156166557826-6.5604616504487i</v>
      </c>
      <c r="K2671" s="57" t="str">
        <f t="shared" si="788"/>
        <v>0.00192938028008683-0.00315520539708163i</v>
      </c>
      <c r="L2671" s="57" t="str">
        <f t="shared" si="789"/>
        <v>0.00075-0.0312203109231738i</v>
      </c>
      <c r="M2671" s="57" t="str">
        <f t="shared" si="790"/>
        <v>0.00075-0.00491916663705471i</v>
      </c>
      <c r="N2671" s="57">
        <f t="shared" si="791"/>
        <v>113.70075210196121</v>
      </c>
      <c r="O2671" s="57">
        <f t="shared" si="792"/>
        <v>7.35596242568338</v>
      </c>
      <c r="P2671" s="371">
        <f t="shared" si="793"/>
        <v>7.35596242568338</v>
      </c>
      <c r="Q2671" s="371">
        <f t="shared" si="794"/>
        <v>-66.299247898038786</v>
      </c>
      <c r="R2671" s="12">
        <f t="shared" si="795"/>
        <v>113.70075210196121</v>
      </c>
      <c r="S2671" s="57">
        <f t="shared" si="796"/>
        <v>21.240838947699203</v>
      </c>
      <c r="T2671" s="12">
        <f t="shared" si="779"/>
        <v>7.35596242568338</v>
      </c>
    </row>
    <row r="2672" spans="1:20" x14ac:dyDescent="0.3">
      <c r="A2672" s="57">
        <f t="shared" si="780"/>
        <v>133967.27567166727</v>
      </c>
      <c r="B2672" s="12">
        <f t="shared" si="797"/>
        <v>21321.554135700459</v>
      </c>
      <c r="C2672" s="57" t="str">
        <f t="shared" si="781"/>
        <v>0.933976547271676-2.1309068495371i</v>
      </c>
      <c r="D2672" s="57" t="str">
        <f t="shared" si="782"/>
        <v>3.45895110239644-0.700365452644053i</v>
      </c>
      <c r="E2672" s="57" t="str">
        <f t="shared" si="783"/>
        <v>178.432389423272+11.6012121383435i</v>
      </c>
      <c r="F2672" s="57" t="str">
        <f t="shared" si="784"/>
        <v>3.07335244326039-9.47831766147452i</v>
      </c>
      <c r="G2672" s="57" t="str">
        <f t="shared" si="785"/>
        <v>0.997977926480455-0.0449219850209915i</v>
      </c>
      <c r="H2672" s="57" t="str">
        <f t="shared" si="786"/>
        <v>22.80365430161-242.581546783386i</v>
      </c>
      <c r="I2672" s="57" t="str">
        <f t="shared" si="787"/>
        <v>-15.0926719412887-6.51104678127616i</v>
      </c>
      <c r="K2672" s="57" t="str">
        <f t="shared" si="788"/>
        <v>0.00192060488699524-0.00314715968858772i</v>
      </c>
      <c r="L2672" s="57" t="str">
        <f t="shared" si="789"/>
        <v>0.00075-0.0311021228563199i</v>
      </c>
      <c r="M2672" s="57" t="str">
        <f t="shared" si="790"/>
        <v>0.00075-0.00490054456769745i</v>
      </c>
      <c r="N2672" s="57">
        <f t="shared" si="791"/>
        <v>113.66784082740566</v>
      </c>
      <c r="O2672" s="57">
        <f t="shared" si="792"/>
        <v>7.3344414008647618</v>
      </c>
      <c r="P2672" s="371">
        <f t="shared" si="793"/>
        <v>7.3344414008647618</v>
      </c>
      <c r="Q2672" s="371">
        <f t="shared" si="794"/>
        <v>-66.332159172594345</v>
      </c>
      <c r="R2672" s="12">
        <f t="shared" si="795"/>
        <v>113.66784082740566</v>
      </c>
      <c r="S2672" s="57">
        <f t="shared" si="796"/>
        <v>21.32155413570046</v>
      </c>
      <c r="T2672" s="12">
        <f t="shared" si="779"/>
        <v>7.3344414008647618</v>
      </c>
    </row>
    <row r="2673" spans="1:20" x14ac:dyDescent="0.3">
      <c r="A2673" s="57">
        <f t="shared" si="780"/>
        <v>134476.3513192196</v>
      </c>
      <c r="B2673" s="12">
        <f t="shared" si="797"/>
        <v>21402.57604141612</v>
      </c>
      <c r="C2673" s="57" t="str">
        <f t="shared" si="781"/>
        <v>0.930445522572473-2.1261718114127i</v>
      </c>
      <c r="D2673" s="57" t="str">
        <f t="shared" si="782"/>
        <v>3.45886093795434-0.699246677175411i</v>
      </c>
      <c r="E2673" s="57" t="str">
        <f t="shared" si="783"/>
        <v>178.559629528228+11.6106747711392i</v>
      </c>
      <c r="F2673" s="57" t="str">
        <f t="shared" si="784"/>
        <v>3.07330512371203-9.44348366526511i</v>
      </c>
      <c r="G2673" s="57" t="str">
        <f t="shared" si="785"/>
        <v>0.997962560893329-0.0450919942845521i</v>
      </c>
      <c r="H2673" s="57" t="str">
        <f t="shared" si="786"/>
        <v>22.4882010979653-241.466764848913i</v>
      </c>
      <c r="I2673" s="57" t="str">
        <f t="shared" si="787"/>
        <v>-14.9707559089002-6.46222563019621i</v>
      </c>
      <c r="K2673" s="57" t="str">
        <f t="shared" si="788"/>
        <v>0.00191187449513694-0.00313911047303268i</v>
      </c>
      <c r="L2673" s="57" t="str">
        <f t="shared" si="789"/>
        <v>0.00075-0.0309843822039449i</v>
      </c>
      <c r="M2673" s="57" t="str">
        <f t="shared" si="790"/>
        <v>0.00075-0.00488199299431905i</v>
      </c>
      <c r="N2673" s="57">
        <f t="shared" si="791"/>
        <v>113.63492706704106</v>
      </c>
      <c r="O2673" s="57">
        <f t="shared" si="792"/>
        <v>7.3129339625816279</v>
      </c>
      <c r="P2673" s="371">
        <f t="shared" si="793"/>
        <v>7.3129339625816279</v>
      </c>
      <c r="Q2673" s="371">
        <f t="shared" si="794"/>
        <v>-66.365072932958938</v>
      </c>
      <c r="R2673" s="12">
        <f t="shared" si="795"/>
        <v>113.63492706704106</v>
      </c>
      <c r="S2673" s="57">
        <f t="shared" si="796"/>
        <v>21.402576041416118</v>
      </c>
      <c r="T2673" s="12">
        <f t="shared" si="779"/>
        <v>7.3129339625816279</v>
      </c>
    </row>
    <row r="2674" spans="1:20" x14ac:dyDescent="0.3">
      <c r="A2674" s="57">
        <f t="shared" si="780"/>
        <v>134987.36145423262</v>
      </c>
      <c r="B2674" s="12">
        <f t="shared" si="797"/>
        <v>21483.9058303735</v>
      </c>
      <c r="C2674" s="57" t="str">
        <f t="shared" si="781"/>
        <v>0.926927285337978-2.12144991980408i</v>
      </c>
      <c r="D2674" s="57" t="str">
        <f t="shared" si="782"/>
        <v>3.45877009171484-0.698137880100823i</v>
      </c>
      <c r="E2674" s="57" t="str">
        <f t="shared" si="783"/>
        <v>178.687776843506+11.6197103403336i</v>
      </c>
      <c r="F2674" s="57" t="str">
        <f t="shared" si="784"/>
        <v>3.07325744532562-9.40878548424459i</v>
      </c>
      <c r="G2674" s="57" t="str">
        <f t="shared" si="785"/>
        <v>0.99794707878443-0.0452626416601194i</v>
      </c>
      <c r="H2674" s="57" t="str">
        <f t="shared" si="786"/>
        <v>22.1773679332279-240.357790894073i</v>
      </c>
      <c r="I2674" s="57" t="str">
        <f t="shared" si="787"/>
        <v>-14.8498604186013-6.41398894939078i</v>
      </c>
      <c r="K2674" s="57" t="str">
        <f t="shared" si="788"/>
        <v>0.00190318900792405-0.00313105801014981i</v>
      </c>
      <c r="L2674" s="57" t="str">
        <f t="shared" si="789"/>
        <v>0.00075-0.0308670872723101i</v>
      </c>
      <c r="M2674" s="57" t="str">
        <f t="shared" si="790"/>
        <v>0.00075-0.00486351165004886i</v>
      </c>
      <c r="N2674" s="57">
        <f t="shared" si="791"/>
        <v>113.60200944480252</v>
      </c>
      <c r="O2674" s="57">
        <f t="shared" si="792"/>
        <v>7.2914404309088257</v>
      </c>
      <c r="P2674" s="371">
        <f t="shared" si="793"/>
        <v>7.2914404309088257</v>
      </c>
      <c r="Q2674" s="371">
        <f t="shared" si="794"/>
        <v>-66.397990555197481</v>
      </c>
      <c r="R2674" s="12">
        <f t="shared" si="795"/>
        <v>113.60200944480252</v>
      </c>
      <c r="S2674" s="57">
        <f t="shared" si="796"/>
        <v>21.483905830373502</v>
      </c>
      <c r="T2674" s="12">
        <f t="shared" si="779"/>
        <v>7.2914404309088257</v>
      </c>
    </row>
    <row r="2675" spans="1:20" x14ac:dyDescent="0.3">
      <c r="A2675" s="57">
        <f t="shared" si="780"/>
        <v>135500.31342775869</v>
      </c>
      <c r="B2675" s="12">
        <f t="shared" si="797"/>
        <v>21565.544672528918</v>
      </c>
      <c r="C2675" s="57" t="str">
        <f t="shared" si="781"/>
        <v>0.923421768051261-2.11674123446435i</v>
      </c>
      <c r="D2675" s="57" t="str">
        <f t="shared" si="782"/>
        <v>3.45867855855873-0.697039044555043i</v>
      </c>
      <c r="E2675" s="57" t="str">
        <f t="shared" si="783"/>
        <v>178.816836679965+11.6283118671405i</v>
      </c>
      <c r="F2675" s="57" t="str">
        <f t="shared" si="784"/>
        <v>3.07320940539125-9.37422261889763i</v>
      </c>
      <c r="G2675" s="57" t="str">
        <f t="shared" si="785"/>
        <v>0.997931479273806-0.0454339294822652i</v>
      </c>
      <c r="H2675" s="57" t="str">
        <f t="shared" si="786"/>
        <v>21.8710857257675-239.254600001523i</v>
      </c>
      <c r="I2675" s="57" t="str">
        <f t="shared" si="787"/>
        <v>-14.7299773672558-6.36632764647457i</v>
      </c>
      <c r="K2675" s="57" t="str">
        <f t="shared" si="788"/>
        <v>0.00189454832718653-0.00312300255784786i</v>
      </c>
      <c r="L2675" s="57" t="str">
        <f t="shared" si="789"/>
        <v>0.00075-0.0307502363740886i</v>
      </c>
      <c r="M2675" s="57" t="str">
        <f t="shared" si="790"/>
        <v>0.00075-0.00484510026902656i</v>
      </c>
      <c r="N2675" s="57">
        <f t="shared" si="791"/>
        <v>113.56908655975477</v>
      </c>
      <c r="O2675" s="57">
        <f t="shared" si="792"/>
        <v>7.2699611255755459</v>
      </c>
      <c r="P2675" s="371">
        <f t="shared" si="793"/>
        <v>7.2699611255755459</v>
      </c>
      <c r="Q2675" s="371">
        <f t="shared" si="794"/>
        <v>-66.430913440245234</v>
      </c>
      <c r="R2675" s="12">
        <f t="shared" si="795"/>
        <v>113.56908655975477</v>
      </c>
      <c r="S2675" s="57">
        <f t="shared" si="796"/>
        <v>21.565544672528919</v>
      </c>
      <c r="T2675" s="12">
        <f t="shared" si="779"/>
        <v>7.2699611255755459</v>
      </c>
    </row>
    <row r="2676" spans="1:20" x14ac:dyDescent="0.3">
      <c r="A2676" s="57">
        <f t="shared" si="780"/>
        <v>136015.2146187842</v>
      </c>
      <c r="B2676" s="12">
        <f t="shared" si="797"/>
        <v>21647.493742284529</v>
      </c>
      <c r="C2676" s="57" t="str">
        <f t="shared" si="781"/>
        <v>0.919928902386507-2.11204581456158i</v>
      </c>
      <c r="D2676" s="57" t="str">
        <f t="shared" si="782"/>
        <v>3.45858633332894-0.695950153805787i</v>
      </c>
      <c r="E2676" s="57" t="str">
        <f t="shared" si="783"/>
        <v>178.946814362636+11.6364722861076i</v>
      </c>
      <c r="F2676" s="57" t="str">
        <f t="shared" si="784"/>
        <v>3.07316100117874-9.33979457165129i</v>
      </c>
      <c r="G2676" s="57" t="str">
        <f t="shared" si="785"/>
        <v>0.997915761474911-0.0456058600934084i</v>
      </c>
      <c r="H2676" s="57" t="str">
        <f t="shared" si="786"/>
        <v>21.5692863971961-238.15716702345i</v>
      </c>
      <c r="I2676" s="57" t="str">
        <f t="shared" si="787"/>
        <v>-14.6110986894906-6.31923278196659i</v>
      </c>
      <c r="K2676" s="57" t="str">
        <f t="shared" si="788"/>
        <v>0.00188595235319683-0.00311494437220548i</v>
      </c>
      <c r="L2676" s="57" t="str">
        <f t="shared" si="789"/>
        <v>0.00075-0.0306338278283409i</v>
      </c>
      <c r="M2676" s="57" t="str">
        <f t="shared" si="790"/>
        <v>0.00075-0.00482675858639825i</v>
      </c>
      <c r="N2676" s="57">
        <f t="shared" si="791"/>
        <v>113.536156986023</v>
      </c>
      <c r="O2676" s="57">
        <f t="shared" si="792"/>
        <v>7.2484963659405057</v>
      </c>
      <c r="P2676" s="371">
        <f t="shared" si="793"/>
        <v>7.2484963659405057</v>
      </c>
      <c r="Q2676" s="371">
        <f t="shared" si="794"/>
        <v>-66.463843013976998</v>
      </c>
      <c r="R2676" s="12">
        <f t="shared" si="795"/>
        <v>113.536156986023</v>
      </c>
      <c r="S2676" s="57">
        <f t="shared" si="796"/>
        <v>21.647493742284528</v>
      </c>
      <c r="T2676" s="12">
        <f t="shared" si="779"/>
        <v>7.2484963659405057</v>
      </c>
    </row>
    <row r="2677" spans="1:20" x14ac:dyDescent="0.3">
      <c r="A2677" s="57">
        <f t="shared" si="780"/>
        <v>136532.07243433557</v>
      </c>
      <c r="B2677" s="12">
        <f t="shared" si="797"/>
        <v>21729.754218505212</v>
      </c>
      <c r="C2677" s="57" t="str">
        <f t="shared" si="781"/>
        <v>0.916448619215472-2.10736371867463i</v>
      </c>
      <c r="D2677" s="57" t="str">
        <f t="shared" si="782"/>
        <v>3.45849341083017-0.694871191253352i</v>
      </c>
      <c r="E2677" s="57" t="str">
        <f t="shared" si="783"/>
        <v>179.077715230366+11.6441844441156i</v>
      </c>
      <c r="F2677" s="57" t="str">
        <f t="shared" si="784"/>
        <v>3.07311222993746-9.30550084686768i</v>
      </c>
      <c r="G2677" s="57" t="str">
        <f t="shared" si="785"/>
        <v>0.997899924494564-0.0457784358438321i</v>
      </c>
      <c r="H2677" s="57" t="str">
        <f t="shared" si="786"/>
        <v>21.2719028597635-237.065466594513i</v>
      </c>
      <c r="I2677" s="57" t="str">
        <f t="shared" si="787"/>
        <v>-14.4932163585343-6.2726955667959i</v>
      </c>
      <c r="K2677" s="57" t="str">
        <f t="shared" si="788"/>
        <v>0.00187740098469496-0.00310688370746602i</v>
      </c>
      <c r="L2677" s="57" t="str">
        <f t="shared" si="789"/>
        <v>0.00075-0.030517859960491i</v>
      </c>
      <c r="M2677" s="57" t="str">
        <f t="shared" si="790"/>
        <v>0.00075-0.00480848633831266i</v>
      </c>
      <c r="N2677" s="57">
        <f t="shared" si="791"/>
        <v>113.50321927272853</v>
      </c>
      <c r="O2677" s="57">
        <f t="shared" si="792"/>
        <v>7.2270464709669326</v>
      </c>
      <c r="P2677" s="371">
        <f t="shared" si="793"/>
        <v>7.2270464709669326</v>
      </c>
      <c r="Q2677" s="371">
        <f t="shared" si="794"/>
        <v>-66.496780727271471</v>
      </c>
      <c r="R2677" s="12">
        <f t="shared" si="795"/>
        <v>113.50321927272853</v>
      </c>
      <c r="S2677" s="57">
        <f t="shared" si="796"/>
        <v>21.72975421850521</v>
      </c>
      <c r="T2677" s="12">
        <f t="shared" si="779"/>
        <v>7.2270464709669326</v>
      </c>
    </row>
    <row r="2678" spans="1:20" x14ac:dyDescent="0.3">
      <c r="A2678" s="57">
        <f t="shared" si="780"/>
        <v>137050.89430958606</v>
      </c>
      <c r="B2678" s="12">
        <f t="shared" si="797"/>
        <v>21812.327284535531</v>
      </c>
      <c r="C2678" s="57" t="str">
        <f t="shared" si="781"/>
        <v>0.912980848613667-2.10269500478927i</v>
      </c>
      <c r="D2678" s="57" t="str">
        <f t="shared" si="782"/>
        <v>3.4583997858288-0.693802140430301i</v>
      </c>
      <c r="E2678" s="57" t="str">
        <f t="shared" si="783"/>
        <v>179.209544635458+11.6514410993706i</v>
      </c>
      <c r="F2678" s="57" t="str">
        <f t="shared" si="784"/>
        <v>3.0730630888962-9.27134095083713i</v>
      </c>
      <c r="G2678" s="57" t="str">
        <f t="shared" si="785"/>
        <v>0.997883967432895-0.0459516590917023i</v>
      </c>
      <c r="H2678" s="57" t="str">
        <f t="shared" si="786"/>
        <v>20.9788690038207-235.979473144405i</v>
      </c>
      <c r="I2678" s="57" t="str">
        <f t="shared" si="787"/>
        <v>-14.3763223870145-6.22670735984071i</v>
      </c>
      <c r="K2678" s="57" t="str">
        <f t="shared" si="788"/>
        <v>0.00186889411891288-0.00309882081603265i</v>
      </c>
      <c r="L2678" s="57" t="str">
        <f t="shared" si="789"/>
        <v>0.00075-0.0304023311023022i</v>
      </c>
      <c r="M2678" s="57" t="str">
        <f t="shared" si="790"/>
        <v>0.00075-0.00479028326191738i</v>
      </c>
      <c r="N2678" s="57">
        <f t="shared" si="791"/>
        <v>113.47027194391724</v>
      </c>
      <c r="O2678" s="57">
        <f t="shared" si="792"/>
        <v>7.2056117591978879</v>
      </c>
      <c r="P2678" s="371">
        <f t="shared" si="793"/>
        <v>7.2056117591978879</v>
      </c>
      <c r="Q2678" s="371">
        <f t="shared" si="794"/>
        <v>-66.52972805608276</v>
      </c>
      <c r="R2678" s="12">
        <f t="shared" si="795"/>
        <v>113.47027194391724</v>
      </c>
      <c r="S2678" s="57">
        <f t="shared" si="796"/>
        <v>21.812327284535531</v>
      </c>
      <c r="T2678" s="12">
        <f t="shared" si="779"/>
        <v>7.2056117591978879</v>
      </c>
    </row>
    <row r="2679" spans="1:20" x14ac:dyDescent="0.3">
      <c r="A2679" s="57">
        <f t="shared" si="780"/>
        <v>137571.6877079625</v>
      </c>
      <c r="B2679" s="12">
        <f t="shared" si="797"/>
        <v>21895.214128216769</v>
      </c>
      <c r="C2679" s="57" t="str">
        <f t="shared" si="781"/>
        <v>0.909525519866626-2.09803973029395i</v>
      </c>
      <c r="D2679" s="57" t="str">
        <f t="shared" si="782"/>
        <v>3.45830545305244-0.692742985001062i</v>
      </c>
      <c r="E2679" s="57" t="str">
        <f t="shared" si="783"/>
        <v>179.342307943287+11.6582349203837i</v>
      </c>
      <c r="F2679" s="57" t="str">
        <f t="shared" si="784"/>
        <v>3.073013575263-9.23731439177055i</v>
      </c>
      <c r="G2679" s="57" t="str">
        <f t="shared" si="785"/>
        <v>0.9978678893833-0.0461255322030865i</v>
      </c>
      <c r="H2679" s="57" t="str">
        <f t="shared" si="786"/>
        <v>20.6901196853619-234.89916091004i</v>
      </c>
      <c r="I2679" s="57" t="str">
        <f t="shared" si="787"/>
        <v>-14.2604088277108-6.1812596655005i</v>
      </c>
      <c r="K2679" s="57" t="str">
        <f t="shared" si="788"/>
        <v>0.00186043165159931-0.0030907559484637i</v>
      </c>
      <c r="L2679" s="57" t="str">
        <f t="shared" si="789"/>
        <v>0.00075-0.0302872395918532i</v>
      </c>
      <c r="M2679" s="57" t="str">
        <f t="shared" si="790"/>
        <v>0.00075-0.00477214909535503i</v>
      </c>
      <c r="N2679" s="57">
        <f t="shared" si="791"/>
        <v>113.4373134984958</v>
      </c>
      <c r="O2679" s="57">
        <f t="shared" si="792"/>
        <v>7.1841925487301541</v>
      </c>
      <c r="P2679" s="371">
        <f t="shared" si="793"/>
        <v>7.1841925487301541</v>
      </c>
      <c r="Q2679" s="371">
        <f t="shared" si="794"/>
        <v>-66.562686501504203</v>
      </c>
      <c r="R2679" s="12">
        <f t="shared" si="795"/>
        <v>113.4373134984958</v>
      </c>
      <c r="S2679" s="57">
        <f t="shared" si="796"/>
        <v>21.895214128216768</v>
      </c>
      <c r="T2679" s="12">
        <f t="shared" si="779"/>
        <v>7.1841925487301541</v>
      </c>
    </row>
    <row r="2680" spans="1:20" x14ac:dyDescent="0.3">
      <c r="A2680" s="57">
        <f t="shared" si="780"/>
        <v>138094.46012125275</v>
      </c>
      <c r="B2680" s="12">
        <f t="shared" si="797"/>
        <v>21978.415941903993</v>
      </c>
      <c r="C2680" s="57" t="str">
        <f t="shared" si="781"/>
        <v>0.906082561476099-2.09339795197607i</v>
      </c>
      <c r="D2680" s="57" t="str">
        <f t="shared" si="782"/>
        <v>3.45821040718969-0.69169370876159i</v>
      </c>
      <c r="E2680" s="57" t="str">
        <f t="shared" si="783"/>
        <v>179.476010531918+11.6645584849438i</v>
      </c>
      <c r="F2680" s="57" t="str">
        <f t="shared" si="784"/>
        <v>3.07296368622496-9.20342067979256i</v>
      </c>
      <c r="G2680" s="57" t="str">
        <f t="shared" si="785"/>
        <v>0.997851689432389-0.0463000575519706i</v>
      </c>
      <c r="H2680" s="57" t="str">
        <f t="shared" si="786"/>
        <v>20.4055907136505-233.824503947421i</v>
      </c>
      <c r="I2680" s="57" t="str">
        <f t="shared" si="787"/>
        <v>-14.1454677742713-6.13634413130266i</v>
      </c>
      <c r="K2680" s="57" t="str">
        <f t="shared" si="788"/>
        <v>0.00185201347704418-0.00308268935346848i</v>
      </c>
      <c r="L2680" s="57" t="str">
        <f t="shared" si="789"/>
        <v>0.00075-0.0301725837735138i</v>
      </c>
      <c r="M2680" s="57" t="str">
        <f t="shared" si="790"/>
        <v>0.00075-0.00475408357775954i</v>
      </c>
      <c r="N2680" s="57">
        <f t="shared" si="791"/>
        <v>113.40434241016311</v>
      </c>
      <c r="O2680" s="57">
        <f t="shared" si="792"/>
        <v>7.1627891571894828</v>
      </c>
      <c r="P2680" s="371">
        <f t="shared" si="793"/>
        <v>7.1627891571894828</v>
      </c>
      <c r="Q2680" s="371">
        <f t="shared" si="794"/>
        <v>-66.59565758983689</v>
      </c>
      <c r="R2680" s="12">
        <f t="shared" si="795"/>
        <v>113.40434241016311</v>
      </c>
      <c r="S2680" s="57">
        <f t="shared" si="796"/>
        <v>21.978415941903993</v>
      </c>
      <c r="T2680" s="12">
        <f t="shared" si="779"/>
        <v>7.1627891571894828</v>
      </c>
    </row>
    <row r="2681" spans="1:20" x14ac:dyDescent="0.3">
      <c r="A2681" s="57">
        <f t="shared" si="780"/>
        <v>138619.21906971352</v>
      </c>
      <c r="B2681" s="12">
        <f t="shared" si="797"/>
        <v>22061.933922483229</v>
      </c>
      <c r="C2681" s="57" t="str">
        <f t="shared" si="781"/>
        <v>0.902651901166132-2.0887697260181i</v>
      </c>
      <c r="D2681" s="57" t="str">
        <f t="shared" si="782"/>
        <v>3.45811464288996-0.690654295639035i</v>
      </c>
      <c r="E2681" s="57" t="str">
        <f t="shared" si="783"/>
        <v>179.610657791708+11.6704042790754i</v>
      </c>
      <c r="F2681" s="57" t="str">
        <f t="shared" si="784"/>
        <v>3.07291341894824-9.16965932693456i</v>
      </c>
      <c r="G2681" s="57" t="str">
        <f t="shared" si="785"/>
        <v>0.997835366659937-0.046475237520278i</v>
      </c>
      <c r="H2681" s="57" t="str">
        <f t="shared" si="786"/>
        <v>20.1252188389215-232.755476143123i</v>
      </c>
      <c r="I2681" s="57" t="str">
        <f t="shared" si="787"/>
        <v>-14.0314913618875-6.09195254554137i</v>
      </c>
      <c r="K2681" s="57" t="str">
        <f t="shared" si="788"/>
        <v>0.00184363948810297-0.00307462127790315i</v>
      </c>
      <c r="L2681" s="57" t="str">
        <f t="shared" si="789"/>
        <v>0.00075-0.0300583619979218i</v>
      </c>
      <c r="M2681" s="57" t="str">
        <f t="shared" si="790"/>
        <v>0.00075-0.00473608644925237i</v>
      </c>
      <c r="N2681" s="57">
        <f t="shared" si="791"/>
        <v>113.37135712734303</v>
      </c>
      <c r="O2681" s="57">
        <f t="shared" si="792"/>
        <v>7.1414019017048442</v>
      </c>
      <c r="P2681" s="371">
        <f t="shared" si="793"/>
        <v>7.1414019017048442</v>
      </c>
      <c r="Q2681" s="371">
        <f t="shared" si="794"/>
        <v>-66.628642872656968</v>
      </c>
      <c r="R2681" s="12">
        <f t="shared" si="795"/>
        <v>113.37135712734303</v>
      </c>
      <c r="S2681" s="57">
        <f t="shared" si="796"/>
        <v>22.061933922483231</v>
      </c>
      <c r="T2681" s="12">
        <f t="shared" si="779"/>
        <v>7.1414019017048442</v>
      </c>
    </row>
    <row r="2682" spans="1:20" x14ac:dyDescent="0.3">
      <c r="A2682" s="57">
        <f t="shared" si="780"/>
        <v>139145.97210217844</v>
      </c>
      <c r="B2682" s="12">
        <f t="shared" si="797"/>
        <v>22145.769271388664</v>
      </c>
      <c r="C2682" s="57" t="str">
        <f t="shared" si="781"/>
        <v>0.899233465889142-2.08415510799378i</v>
      </c>
      <c r="D2682" s="57" t="str">
        <f t="shared" si="782"/>
        <v>3.45801815476312-0.689624729691365i</v>
      </c>
      <c r="E2682" s="57" t="str">
        <f t="shared" si="783"/>
        <v>179.746255124886+11.6757646959928i</v>
      </c>
      <c r="F2682" s="57" t="str">
        <f t="shared" si="784"/>
        <v>3.07286277057771-9.13602984712739i</v>
      </c>
      <c r="G2682" s="57" t="str">
        <f t="shared" si="785"/>
        <v>0.997818920138832-0.0466510744978871i</v>
      </c>
      <c r="H2682" s="57" t="str">
        <f t="shared" si="786"/>
        <v>19.8489417401754-231.692051225462i</v>
      </c>
      <c r="I2682" s="57" t="str">
        <f t="shared" si="787"/>
        <v>-13.9184717679326-6.04807683494982i</v>
      </c>
      <c r="K2682" s="57" t="str">
        <f t="shared" si="788"/>
        <v>0.00183530957622106-0.00306655196676719i</v>
      </c>
      <c r="L2682" s="57" t="str">
        <f t="shared" si="789"/>
        <v>0.00075-0.0299445726219583i</v>
      </c>
      <c r="M2682" s="57" t="str">
        <f t="shared" si="790"/>
        <v>0.00075-0.00471815745093881i</v>
      </c>
      <c r="N2682" s="57">
        <f t="shared" si="791"/>
        <v>113.33835607311809</v>
      </c>
      <c r="O2682" s="57">
        <f t="shared" si="792"/>
        <v>7.1200310988826576</v>
      </c>
      <c r="P2682" s="371">
        <f t="shared" si="793"/>
        <v>7.1200310988826576</v>
      </c>
      <c r="Q2682" s="371">
        <f t="shared" si="794"/>
        <v>-66.661643926881908</v>
      </c>
      <c r="R2682" s="12">
        <f t="shared" si="795"/>
        <v>113.33835607311809</v>
      </c>
      <c r="S2682" s="57">
        <f t="shared" si="796"/>
        <v>22.145769271388666</v>
      </c>
      <c r="T2682" s="12">
        <f t="shared" si="779"/>
        <v>7.1200310988826576</v>
      </c>
    </row>
    <row r="2683" spans="1:20" x14ac:dyDescent="0.3">
      <c r="A2683" s="57">
        <f t="shared" si="780"/>
        <v>139674.72679616671</v>
      </c>
      <c r="B2683" s="12">
        <f t="shared" si="797"/>
        <v>22229.923194619943</v>
      </c>
      <c r="C2683" s="57" t="str">
        <f t="shared" si="781"/>
        <v>0.895827181831854-2.07955415286438i</v>
      </c>
      <c r="D2683" s="57" t="str">
        <f t="shared" si="782"/>
        <v>3.4579209373791-0.688604995106988i</v>
      </c>
      <c r="E2683" s="57" t="str">
        <f t="shared" si="783"/>
        <v>179.88280794514+11.6806320350339i</v>
      </c>
      <c r="F2683" s="57" t="str">
        <f t="shared" si="784"/>
        <v>3.07281173823685-9.10253175619418i</v>
      </c>
      <c r="G2683" s="57" t="str">
        <f t="shared" si="785"/>
        <v>0.997802348935027-0.0468275708826486i</v>
      </c>
      <c r="H2683" s="57" t="str">
        <f t="shared" si="786"/>
        <v>19.5766980130587-230.634202775331i</v>
      </c>
      <c r="I2683" s="57" t="str">
        <f t="shared" si="787"/>
        <v>-13.8064012125628-6.0047090624054i</v>
      </c>
      <c r="K2683" s="57" t="str">
        <f t="shared" si="788"/>
        <v>0.0018270236314579-0.00305848166319985i</v>
      </c>
      <c r="L2683" s="57" t="str">
        <f t="shared" si="789"/>
        <v>0.00075-0.0298312140087252i</v>
      </c>
      <c r="M2683" s="57" t="str">
        <f t="shared" si="790"/>
        <v>0.00075-0.00470029632490418i</v>
      </c>
      <c r="N2683" s="57">
        <f t="shared" si="791"/>
        <v>113.30533764516181</v>
      </c>
      <c r="O2683" s="57">
        <f t="shared" si="792"/>
        <v>7.098677064780742</v>
      </c>
      <c r="P2683" s="371">
        <f t="shared" si="793"/>
        <v>7.098677064780742</v>
      </c>
      <c r="Q2683" s="371">
        <f t="shared" si="794"/>
        <v>-66.694662354838187</v>
      </c>
      <c r="R2683" s="12">
        <f t="shared" si="795"/>
        <v>113.30533764516181</v>
      </c>
      <c r="S2683" s="57">
        <f t="shared" si="796"/>
        <v>22.229923194619943</v>
      </c>
      <c r="T2683" s="12">
        <f t="shared" si="779"/>
        <v>7.098677064780742</v>
      </c>
    </row>
    <row r="2684" spans="1:20" x14ac:dyDescent="0.3">
      <c r="A2684" s="57">
        <f t="shared" si="780"/>
        <v>140205.49075799217</v>
      </c>
      <c r="B2684" s="12">
        <f t="shared" si="797"/>
        <v>22314.396902759501</v>
      </c>
      <c r="C2684" s="57" t="str">
        <f t="shared" si="781"/>
        <v>0.892432974421289-2.07496691497503i</v>
      </c>
      <c r="D2684" s="57" t="str">
        <f t="shared" si="782"/>
        <v>3.45782298526787-0.687595076204469i</v>
      </c>
      <c r="E2684" s="57" t="str">
        <f t="shared" si="783"/>
        <v>180.020321677165+11.6849985005951i</v>
      </c>
      <c r="F2684" s="57" t="str">
        <f t="shared" si="784"/>
        <v>3.07276031902772-9.06916457184388i</v>
      </c>
      <c r="G2684" s="57" t="str">
        <f t="shared" si="785"/>
        <v>0.997785652107489-0.0470047290804046i</v>
      </c>
      <c r="H2684" s="57" t="str">
        <f t="shared" si="786"/>
        <v>19.3084271578348-229.581904236705i</v>
      </c>
      <c r="I2684" s="57" t="str">
        <f t="shared" si="787"/>
        <v>-13.6952719592848-5.9618414246677i</v>
      </c>
      <c r="K2684" s="57" t="str">
        <f t="shared" si="788"/>
        <v>0.00181878154251109-0.00305041060847712i</v>
      </c>
      <c r="L2684" s="57" t="str">
        <f t="shared" si="789"/>
        <v>0.00075-0.0297182845275206i</v>
      </c>
      <c r="M2684" s="57" t="str">
        <f t="shared" si="790"/>
        <v>0.00075-0.00468250281421017i</v>
      </c>
      <c r="N2684" s="57">
        <f t="shared" si="791"/>
        <v>113.27230021567357</v>
      </c>
      <c r="O2684" s="57">
        <f t="shared" si="792"/>
        <v>7.0773401148823378</v>
      </c>
      <c r="P2684" s="371">
        <f t="shared" si="793"/>
        <v>7.0773401148823378</v>
      </c>
      <c r="Q2684" s="371">
        <f t="shared" si="794"/>
        <v>-66.727699784326433</v>
      </c>
      <c r="R2684" s="12">
        <f t="shared" si="795"/>
        <v>113.27230021567357</v>
      </c>
      <c r="S2684" s="57">
        <f t="shared" si="796"/>
        <v>22.314396902759501</v>
      </c>
      <c r="T2684" s="12">
        <f t="shared" si="779"/>
        <v>7.0773401148823378</v>
      </c>
    </row>
    <row r="2685" spans="1:20" x14ac:dyDescent="0.3">
      <c r="A2685" s="57">
        <f t="shared" si="780"/>
        <v>140738.27162287253</v>
      </c>
      <c r="B2685" s="12">
        <f t="shared" si="797"/>
        <v>22399.191610989987</v>
      </c>
      <c r="C2685" s="57" t="str">
        <f t="shared" si="781"/>
        <v>0.889050768330594-2.07039344805108i</v>
      </c>
      <c r="D2685" s="57" t="str">
        <f t="shared" si="782"/>
        <v>3.45772429291888-0.686594957432102i</v>
      </c>
      <c r="E2685" s="57" t="str">
        <f t="shared" si="783"/>
        <v>180.158801756222+11.6888562010482i</v>
      </c>
      <c r="F2685" s="57" t="str">
        <f t="shared" si="784"/>
        <v>3.07270851003063-9.03592781366359i</v>
      </c>
      <c r="G2685" s="57" t="str">
        <f t="shared" si="785"/>
        <v>0.997768828708144-0.0471825515050049i</v>
      </c>
      <c r="H2685" s="57" t="str">
        <f t="shared" si="786"/>
        <v>19.0440695674509-228.535128926844i</v>
      </c>
      <c r="I2685" s="57" t="str">
        <f t="shared" si="787"/>
        <v>-13.5850763154868-5.91946625014864i</v>
      </c>
      <c r="K2685" s="57" t="str">
        <f t="shared" si="788"/>
        <v>0.00181058319674037-0.00304233904200891i</v>
      </c>
      <c r="L2685" s="57" t="str">
        <f t="shared" si="789"/>
        <v>0.00075-0.0296057825538161i</v>
      </c>
      <c r="M2685" s="57" t="str">
        <f t="shared" si="790"/>
        <v>0.00075-0.0046647766628912i</v>
      </c>
      <c r="N2685" s="57">
        <f t="shared" si="791"/>
        <v>113.2392421313117</v>
      </c>
      <c r="O2685" s="57">
        <f t="shared" si="792"/>
        <v>7.056020564069696</v>
      </c>
      <c r="P2685" s="371">
        <f t="shared" si="793"/>
        <v>7.056020564069696</v>
      </c>
      <c r="Q2685" s="371">
        <f t="shared" si="794"/>
        <v>-66.760757868688302</v>
      </c>
      <c r="R2685" s="12">
        <f t="shared" si="795"/>
        <v>113.2392421313117</v>
      </c>
      <c r="S2685" s="57">
        <f t="shared" si="796"/>
        <v>22.399191610989988</v>
      </c>
      <c r="T2685" s="12">
        <f t="shared" si="779"/>
        <v>7.056020564069696</v>
      </c>
    </row>
    <row r="2686" spans="1:20" x14ac:dyDescent="0.3">
      <c r="A2686" s="57">
        <f t="shared" si="780"/>
        <v>141273.07705503944</v>
      </c>
      <c r="B2686" s="12">
        <f t="shared" si="797"/>
        <v>22484.308539111749</v>
      </c>
      <c r="C2686" s="57" t="str">
        <f t="shared" si="781"/>
        <v>0.885680487484801-2.06583380519466i</v>
      </c>
      <c r="D2686" s="57" t="str">
        <f t="shared" si="782"/>
        <v>3.457624854781-0.685604623367622i</v>
      </c>
      <c r="E2686" s="57" t="str">
        <f t="shared" si="783"/>
        <v>180.298253627675+11.6921971476461i</v>
      </c>
      <c r="F2686" s="57" t="str">
        <f t="shared" si="784"/>
        <v>3.07265630830411-9.00282100311225i</v>
      </c>
      <c r="G2686" s="57" t="str">
        <f t="shared" si="785"/>
        <v>0.99775187778183-0.0473610405783255i</v>
      </c>
      <c r="H2686" s="57" t="str">
        <f t="shared" si="786"/>
        <v>18.7835665156963-227.493850046181i</v>
      </c>
      <c r="I2686" s="57" t="str">
        <f t="shared" si="787"/>
        <v>-13.4758066329383-5.87757599671517i</v>
      </c>
      <c r="K2686" s="57" t="str">
        <f t="shared" si="788"/>
        <v>0.00180242848019135-0.00303426720133643i</v>
      </c>
      <c r="L2686" s="57" t="str">
        <f t="shared" si="789"/>
        <v>0.00075-0.029493706469233i</v>
      </c>
      <c r="M2686" s="57" t="str">
        <f t="shared" si="790"/>
        <v>0.00075-0.00464711761595058i</v>
      </c>
      <c r="N2686" s="57">
        <f t="shared" si="791"/>
        <v>113.2061617131252</v>
      </c>
      <c r="O2686" s="57">
        <f t="shared" si="792"/>
        <v>7.0347187265980189</v>
      </c>
      <c r="P2686" s="371">
        <f t="shared" si="793"/>
        <v>7.0347187265980189</v>
      </c>
      <c r="Q2686" s="371">
        <f t="shared" si="794"/>
        <v>-66.793838286874802</v>
      </c>
      <c r="R2686" s="12">
        <f t="shared" si="795"/>
        <v>113.2061617131252</v>
      </c>
      <c r="S2686" s="57">
        <f t="shared" si="796"/>
        <v>22.484308539111748</v>
      </c>
      <c r="T2686" s="12">
        <f t="shared" si="779"/>
        <v>7.0347187265980189</v>
      </c>
    </row>
    <row r="2687" spans="1:20" x14ac:dyDescent="0.3">
      <c r="A2687" s="57">
        <f t="shared" si="780"/>
        <v>141809.91474784861</v>
      </c>
      <c r="B2687" s="12">
        <f t="shared" si="797"/>
        <v>22569.748911560375</v>
      </c>
      <c r="C2687" s="57" t="str">
        <f t="shared" si="781"/>
        <v>0.882322055066615-2.06128803888098i</v>
      </c>
      <c r="D2687" s="57" t="str">
        <f t="shared" si="782"/>
        <v>3.45752466526201-0.684624058717789i</v>
      </c>
      <c r="E2687" s="57" t="str">
        <f t="shared" si="783"/>
        <v>180.438682746502+11.6950132534225i</v>
      </c>
      <c r="F2687" s="57" t="str">
        <f t="shared" si="784"/>
        <v>3.07260371088462-8.96984366351297i</v>
      </c>
      <c r="G2687" s="57" t="str">
        <f t="shared" si="785"/>
        <v>0.997734798366243-0.0475401987302857i</v>
      </c>
      <c r="H2687" s="57" t="str">
        <f t="shared" si="786"/>
        <v>18.5268601454632-226.45804068791i</v>
      </c>
      <c r="I2687" s="57" t="str">
        <f t="shared" si="787"/>
        <v>-13.3674553082563-5.83616324952366i</v>
      </c>
      <c r="K2687" s="57" t="str">
        <f t="shared" si="788"/>
        <v>0.00179431727761947-0.00302619532213008i</v>
      </c>
      <c r="L2687" s="57" t="str">
        <f t="shared" si="789"/>
        <v>0.00075-0.0293820546615192i</v>
      </c>
      <c r="M2687" s="57" t="str">
        <f t="shared" si="790"/>
        <v>0.00075-0.00462952541935702i</v>
      </c>
      <c r="N2687" s="57">
        <f t="shared" si="791"/>
        <v>113.17305725649085</v>
      </c>
      <c r="O2687" s="57">
        <f t="shared" si="792"/>
        <v>7.0134349160682561</v>
      </c>
      <c r="P2687" s="371">
        <f t="shared" si="793"/>
        <v>7.0134349160682561</v>
      </c>
      <c r="Q2687" s="371">
        <f t="shared" si="794"/>
        <v>-66.82694274350915</v>
      </c>
      <c r="R2687" s="12">
        <f t="shared" si="795"/>
        <v>113.17305725649085</v>
      </c>
      <c r="S2687" s="57">
        <f t="shared" si="796"/>
        <v>22.569748911560374</v>
      </c>
      <c r="T2687" s="12">
        <f t="shared" si="779"/>
        <v>7.0134349160682561</v>
      </c>
    </row>
    <row r="2688" spans="1:20" x14ac:dyDescent="0.3">
      <c r="A2688" s="57">
        <f t="shared" si="780"/>
        <v>142348.79242389044</v>
      </c>
      <c r="B2688" s="12">
        <f t="shared" si="797"/>
        <v>22655.513957424304</v>
      </c>
      <c r="C2688" s="57" t="str">
        <f t="shared" si="781"/>
        <v>0.878975393522035-2.05675620095501i</v>
      </c>
      <c r="D2688" s="57" t="str">
        <f t="shared" si="782"/>
        <v>3.45742371872856-0.683653248318111i</v>
      </c>
      <c r="E2688" s="57" t="str">
        <f t="shared" si="783"/>
        <v>180.580094576813+11.6972963320803i</v>
      </c>
      <c r="F2688" s="57" t="str">
        <f t="shared" si="784"/>
        <v>3.07255071478657-8.93699532004698i</v>
      </c>
      <c r="G2688" s="57" t="str">
        <f t="shared" si="785"/>
        <v>0.997717589491884-0.0477200283988662i</v>
      </c>
      <c r="H2688" s="57" t="str">
        <f t="shared" si="786"/>
        <v>18.273893457102-225.427673847291i</v>
      </c>
      <c r="I2688" s="57" t="str">
        <f t="shared" si="787"/>
        <v>-13.2600147833431-5.79522071888665i</v>
      </c>
      <c r="K2688" s="57" t="str">
        <f t="shared" si="788"/>
        <v>0.00178624947251334-0.00301812363818729i</v>
      </c>
      <c r="L2688" s="57" t="str">
        <f t="shared" si="789"/>
        <v>0.00075-0.029270825524526i</v>
      </c>
      <c r="M2688" s="57" t="str">
        <f t="shared" si="790"/>
        <v>0.00075-0.00461199982004086i</v>
      </c>
      <c r="N2688" s="57">
        <f t="shared" si="791"/>
        <v>113.13992703104485</v>
      </c>
      <c r="O2688" s="57">
        <f t="shared" si="792"/>
        <v>6.992169445400763</v>
      </c>
      <c r="P2688" s="371">
        <f t="shared" si="793"/>
        <v>6.992169445400763</v>
      </c>
      <c r="Q2688" s="371">
        <f t="shared" si="794"/>
        <v>-66.860072968955151</v>
      </c>
      <c r="R2688" s="12">
        <f t="shared" si="795"/>
        <v>113.13992703104485</v>
      </c>
      <c r="S2688" s="57">
        <f t="shared" si="796"/>
        <v>22.655513957424304</v>
      </c>
      <c r="T2688" s="12">
        <f t="shared" si="779"/>
        <v>6.992169445400763</v>
      </c>
    </row>
    <row r="2689" spans="1:20" x14ac:dyDescent="0.3">
      <c r="A2689" s="57">
        <f t="shared" si="780"/>
        <v>142889.71783510121</v>
      </c>
      <c r="B2689" s="12">
        <f t="shared" si="797"/>
        <v>22741.604910462516</v>
      </c>
      <c r="C2689" s="57" t="str">
        <f t="shared" si="781"/>
        <v>0.87564042456597-2.05223834262796i</v>
      </c>
      <c r="D2689" s="57" t="str">
        <f t="shared" si="782"/>
        <v>3.45732200950558-0.68269217713242i</v>
      </c>
      <c r="E2689" s="57" t="str">
        <f t="shared" si="783"/>
        <v>180.722494591341+11.699038096866i</v>
      </c>
      <c r="F2689" s="57" t="str">
        <f t="shared" si="784"/>
        <v>3.07249731700194-8.9042754997459i</v>
      </c>
      <c r="G2689" s="57" t="str">
        <f t="shared" si="785"/>
        <v>0.997700250182006-0.0479005320301256i</v>
      </c>
      <c r="H2689" s="57" t="str">
        <f t="shared" si="786"/>
        <v>18.024610296881-224.402722430659i</v>
      </c>
      <c r="I2689" s="57" t="str">
        <f t="shared" si="787"/>
        <v>-13.1534775457905-5.75474123817036i</v>
      </c>
      <c r="K2689" s="57" t="str">
        <f t="shared" si="788"/>
        <v>0.00177822494711843-0.00301005238143095i</v>
      </c>
      <c r="L2689" s="57" t="str">
        <f t="shared" si="789"/>
        <v>0.00075-0.0291600174581849i</v>
      </c>
      <c r="M2689" s="57" t="str">
        <f t="shared" si="790"/>
        <v>0.00075-0.00459454056589048i</v>
      </c>
      <c r="N2689" s="57">
        <f t="shared" si="791"/>
        <v>113.10676928061862</v>
      </c>
      <c r="O2689" s="57">
        <f t="shared" si="792"/>
        <v>6.9709226268079627</v>
      </c>
      <c r="P2689" s="371">
        <f t="shared" si="793"/>
        <v>6.9709226268079627</v>
      </c>
      <c r="Q2689" s="371">
        <f t="shared" si="794"/>
        <v>-66.893230719381378</v>
      </c>
      <c r="R2689" s="12">
        <f t="shared" si="795"/>
        <v>113.10676928061862</v>
      </c>
      <c r="S2689" s="57">
        <f t="shared" si="796"/>
        <v>22.741604910462517</v>
      </c>
      <c r="T2689" s="12">
        <f t="shared" si="779"/>
        <v>6.9709226268079627</v>
      </c>
    </row>
    <row r="2690" spans="1:20" x14ac:dyDescent="0.3">
      <c r="A2690" s="57">
        <f t="shared" si="780"/>
        <v>143432.69876287458</v>
      </c>
      <c r="B2690" s="12">
        <f t="shared" si="797"/>
        <v>22828.023009122273</v>
      </c>
      <c r="C2690" s="57" t="str">
        <f t="shared" si="781"/>
        <v>0.872317069187734-2.04773451447402i</v>
      </c>
      <c r="D2690" s="57" t="str">
        <f t="shared" si="782"/>
        <v>3.45721953187625-0.681740830252574i</v>
      </c>
      <c r="E2690" s="57" t="str">
        <f t="shared" si="783"/>
        <v>180.865888270923+11.7002301594319i</v>
      </c>
      <c r="F2690" s="57" t="str">
        <f t="shared" si="784"/>
        <v>3.0724435145003-8.87168373148549i</v>
      </c>
      <c r="G2690" s="57" t="str">
        <f t="shared" si="785"/>
        <v>0.997682779452562-0.0480817120782186i</v>
      </c>
      <c r="H2690" s="57" t="str">
        <f t="shared" si="786"/>
        <v>17.7789553455475-223.383159264164i</v>
      </c>
      <c r="I2690" s="57" t="str">
        <f t="shared" si="787"/>
        <v>-13.0478361292581-5.71471776172432i</v>
      </c>
      <c r="K2690" s="57" t="str">
        <f t="shared" si="788"/>
        <v>0.00177024358246032-0.00300198178190785i</v>
      </c>
      <c r="L2690" s="57" t="str">
        <f t="shared" si="789"/>
        <v>0.00075-0.0290496288684847i</v>
      </c>
      <c r="M2690" s="57" t="str">
        <f t="shared" si="790"/>
        <v>0.00075-0.00457714740574862i</v>
      </c>
      <c r="N2690" s="57">
        <f t="shared" si="791"/>
        <v>113.0735822231713</v>
      </c>
      <c r="O2690" s="57">
        <f t="shared" si="792"/>
        <v>6.9496947717675441</v>
      </c>
      <c r="P2690" s="371">
        <f t="shared" si="793"/>
        <v>6.9496947717675441</v>
      </c>
      <c r="Q2690" s="371">
        <f t="shared" si="794"/>
        <v>-66.9264177768287</v>
      </c>
      <c r="R2690" s="12">
        <f t="shared" si="795"/>
        <v>113.0735822231713</v>
      </c>
      <c r="S2690" s="57">
        <f t="shared" si="796"/>
        <v>22.828023009122273</v>
      </c>
      <c r="T2690" s="12">
        <f t="shared" si="779"/>
        <v>6.9496947717675441</v>
      </c>
    </row>
    <row r="2691" spans="1:20" x14ac:dyDescent="0.3">
      <c r="A2691" s="57">
        <f t="shared" si="780"/>
        <v>143977.74301817353</v>
      </c>
      <c r="B2691" s="12">
        <f t="shared" si="797"/>
        <v>22914.769496556939</v>
      </c>
      <c r="C2691" s="57" t="str">
        <f t="shared" si="781"/>
        <v>0.869005247656529-2.0432447664269i</v>
      </c>
      <c r="D2691" s="57" t="str">
        <f t="shared" si="782"/>
        <v>3.45711628008158-0.680799192898091i</v>
      </c>
      <c r="E2691" s="57" t="str">
        <f t="shared" si="783"/>
        <v>181.010281103956+11.7008640286986i</v>
      </c>
      <c r="F2691" s="57" t="str">
        <f t="shared" si="784"/>
        <v>3.07238930422855-8.8392195459786i</v>
      </c>
      <c r="G2691" s="57" t="str">
        <f t="shared" si="785"/>
        <v>0.997665176312152-0.0482635710054126i</v>
      </c>
      <c r="H2691" s="57" t="str">
        <f t="shared" si="786"/>
        <v>17.5368741069912-222.368957102231i</v>
      </c>
      <c r="I2691" s="57" t="str">
        <f t="shared" si="787"/>
        <v>-12.9430831138225-5.67514336284122i</v>
      </c>
      <c r="K2691" s="57" t="str">
        <f t="shared" si="788"/>
        <v>0.00176230525836792-0.00299391206778756i</v>
      </c>
      <c r="L2691" s="57" t="str">
        <f t="shared" si="789"/>
        <v>0.00075-0.0289396581674484i</v>
      </c>
      <c r="M2691" s="57" t="str">
        <f t="shared" si="790"/>
        <v>0.00075-0.00455982008940888i</v>
      </c>
      <c r="N2691" s="57">
        <f t="shared" si="791"/>
        <v>113.04036405072621</v>
      </c>
      <c r="O2691" s="57">
        <f t="shared" si="792"/>
        <v>6.9284861909946649</v>
      </c>
      <c r="P2691" s="371">
        <f t="shared" si="793"/>
        <v>6.9284861909946649</v>
      </c>
      <c r="Q2691" s="371">
        <f t="shared" si="794"/>
        <v>-66.959635949273789</v>
      </c>
      <c r="R2691" s="12">
        <f t="shared" si="795"/>
        <v>113.04036405072621</v>
      </c>
      <c r="S2691" s="57">
        <f t="shared" si="796"/>
        <v>22.914769496556939</v>
      </c>
      <c r="T2691" s="12">
        <f t="shared" si="779"/>
        <v>6.9284861909946649</v>
      </c>
    </row>
    <row r="2692" spans="1:20" x14ac:dyDescent="0.3">
      <c r="A2692" s="57">
        <f t="shared" si="780"/>
        <v>144524.8584416426</v>
      </c>
      <c r="B2692" s="12">
        <f t="shared" si="797"/>
        <v>23001.845620643857</v>
      </c>
      <c r="C2692" s="57" t="str">
        <f t="shared" si="781"/>
        <v>0.865704879526824-2.03876914777661i</v>
      </c>
      <c r="D2692" s="57" t="str">
        <f t="shared" si="782"/>
        <v>3.4570122483201-0.679867250415793i</v>
      </c>
      <c r="E2692" s="57" t="str">
        <f t="shared" si="783"/>
        <v>181.155678585854+11.7009311096916i</v>
      </c>
      <c r="F2692" s="57" t="str">
        <f t="shared" si="784"/>
        <v>3.0723346831108-8.80688247576829i</v>
      </c>
      <c r="G2692" s="57" t="str">
        <f t="shared" si="785"/>
        <v>0.997647439761968-0.0484461112821052i</v>
      </c>
      <c r="H2692" s="57" t="str">
        <f t="shared" si="786"/>
        <v>17.2983128970164-221.360088635765i</v>
      </c>
      <c r="I2692" s="57" t="str">
        <f t="shared" si="787"/>
        <v>-12.8392111262989-5.63601123174826i</v>
      </c>
      <c r="K2692" s="57" t="str">
        <f t="shared" si="788"/>
        <v>0.00175440985349666-0.00298584346536155i</v>
      </c>
      <c r="L2692" s="57" t="str">
        <f t="shared" si="789"/>
        <v>0.00075-0.0288301037731106i</v>
      </c>
      <c r="M2692" s="57" t="str">
        <f t="shared" si="790"/>
        <v>0.00075-0.00454255836761195i</v>
      </c>
      <c r="N2692" s="57">
        <f t="shared" si="791"/>
        <v>113.0071129293048</v>
      </c>
      <c r="O2692" s="57">
        <f t="shared" si="792"/>
        <v>6.9072971944146477</v>
      </c>
      <c r="P2692" s="371">
        <f t="shared" si="793"/>
        <v>6.9072971944146477</v>
      </c>
      <c r="Q2692" s="371">
        <f t="shared" si="794"/>
        <v>-66.992887070695204</v>
      </c>
      <c r="R2692" s="12">
        <f t="shared" si="795"/>
        <v>113.0071129293048</v>
      </c>
      <c r="S2692" s="57">
        <f t="shared" si="796"/>
        <v>23.001845620643856</v>
      </c>
      <c r="T2692" s="12">
        <f t="shared" si="779"/>
        <v>6.9072971944146477</v>
      </c>
    </row>
    <row r="2693" spans="1:20" x14ac:dyDescent="0.3">
      <c r="A2693" s="57">
        <f t="shared" si="780"/>
        <v>145074.05290372082</v>
      </c>
      <c r="B2693" s="12">
        <f t="shared" si="797"/>
        <v>23089.252634002303</v>
      </c>
      <c r="C2693" s="57" t="str">
        <f t="shared" si="781"/>
        <v>0.862415883643636-2.03430770716621i</v>
      </c>
      <c r="D2693" s="57" t="str">
        <f t="shared" si="782"/>
        <v>3.45690743074758-0.67894498827946i</v>
      </c>
      <c r="E2693" s="57" t="str">
        <f t="shared" si="783"/>
        <v>181.302086218482+11.7004227023758i</v>
      </c>
      <c r="F2693" s="57" t="str">
        <f t="shared" si="784"/>
        <v>3.07227964804814-8.77467205522116i</v>
      </c>
      <c r="G2693" s="57" t="str">
        <f t="shared" si="785"/>
        <v>0.99762956879574-0.0486293353868412i</v>
      </c>
      <c r="H2693" s="57" t="str">
        <f t="shared" si="786"/>
        <v>17.063218832217-220.356526500092i</v>
      </c>
      <c r="I2693" s="57" t="str">
        <f t="shared" si="787"/>
        <v>-12.7362128405374-5.59731467362831i</v>
      </c>
      <c r="K2693" s="57" t="str">
        <f t="shared" si="788"/>
        <v>0.00174655724535133-0.00297777619904241i</v>
      </c>
      <c r="L2693" s="57" t="str">
        <f t="shared" si="789"/>
        <v>0.00075-0.0287209641094945i</v>
      </c>
      <c r="M2693" s="57" t="str">
        <f t="shared" si="790"/>
        <v>0.00075-0.00452536199204219i</v>
      </c>
      <c r="N2693" s="57">
        <f t="shared" si="791"/>
        <v>112.97382699886057</v>
      </c>
      <c r="O2693" s="57">
        <f t="shared" si="792"/>
        <v>6.8861280911351743</v>
      </c>
      <c r="P2693" s="371">
        <f t="shared" si="793"/>
        <v>6.8861280911351743</v>
      </c>
      <c r="Q2693" s="371">
        <f t="shared" si="794"/>
        <v>-67.026173001139426</v>
      </c>
      <c r="R2693" s="12">
        <f t="shared" si="795"/>
        <v>112.97382699886057</v>
      </c>
      <c r="S2693" s="57">
        <f t="shared" si="796"/>
        <v>23.089252634002303</v>
      </c>
      <c r="T2693" s="12">
        <f t="shared" si="779"/>
        <v>6.8861280911351743</v>
      </c>
    </row>
    <row r="2694" spans="1:20" x14ac:dyDescent="0.3">
      <c r="A2694" s="57">
        <f t="shared" si="780"/>
        <v>145625.33430475497</v>
      </c>
      <c r="B2694" s="12">
        <f t="shared" si="797"/>
        <v>23176.991794011512</v>
      </c>
      <c r="C2694" s="57" t="str">
        <f t="shared" si="781"/>
        <v>0.859138178147841-2.0298604925885i</v>
      </c>
      <c r="D2694" s="57" t="str">
        <f t="shared" si="782"/>
        <v>3.45680182147673-0.678032392089483i</v>
      </c>
      <c r="E2694" s="57" t="str">
        <f t="shared" si="783"/>
        <v>181.449509509565+11.6993300004826i</v>
      </c>
      <c r="F2694" s="57" t="str">
        <f t="shared" si="784"/>
        <v>3.07222419591854-8.74258782052051i</v>
      </c>
      <c r="G2694" s="57" t="str">
        <f t="shared" si="785"/>
        <v>0.99761156239968-0.0488132458063295i</v>
      </c>
      <c r="H2694" s="57" t="str">
        <f t="shared" si="786"/>
        <v>16.8315398189605-219.35824328265i</v>
      </c>
      <c r="I2694" s="57" t="str">
        <f t="shared" si="787"/>
        <v>-12.6340809776937-5.55904710667169i</v>
      </c>
      <c r="K2694" s="57" t="str">
        <f t="shared" si="788"/>
        <v>0.00173874731030899-0.00296971049136357i</v>
      </c>
      <c r="L2694" s="57" t="str">
        <f t="shared" si="789"/>
        <v>0.00075-0.0286122376065894i</v>
      </c>
      <c r="M2694" s="57" t="str">
        <f t="shared" si="790"/>
        <v>0.00075-0.00450823071532396i</v>
      </c>
      <c r="N2694" s="57">
        <f t="shared" si="791"/>
        <v>112.94050437321688</v>
      </c>
      <c r="O2694" s="57">
        <f t="shared" si="792"/>
        <v>6.8649791894181096</v>
      </c>
      <c r="P2694" s="371">
        <f t="shared" si="793"/>
        <v>6.8649791894181096</v>
      </c>
      <c r="Q2694" s="371">
        <f t="shared" si="794"/>
        <v>-67.059495626783118</v>
      </c>
      <c r="R2694" s="12">
        <f t="shared" si="795"/>
        <v>112.94050437321688</v>
      </c>
      <c r="S2694" s="57">
        <f t="shared" si="796"/>
        <v>23.176991794011514</v>
      </c>
      <c r="T2694" s="12">
        <f t="shared" si="779"/>
        <v>6.8649791894181096</v>
      </c>
    </row>
    <row r="2695" spans="1:20" x14ac:dyDescent="0.3">
      <c r="A2695" s="57">
        <f t="shared" si="780"/>
        <v>146178.71057511304</v>
      </c>
      <c r="B2695" s="12">
        <f t="shared" si="797"/>
        <v>23265.064362828758</v>
      </c>
      <c r="C2695" s="57" t="str">
        <f t="shared" si="781"/>
        <v>0.855871680481293-2.02542755138298i</v>
      </c>
      <c r="D2695" s="57" t="str">
        <f t="shared" si="782"/>
        <v>3.45669541457687-0.677129447572518i</v>
      </c>
      <c r="E2695" s="57" t="str">
        <f t="shared" si="783"/>
        <v>181.597953972102+11.6976440903125i</v>
      </c>
      <c r="F2695" s="57" t="str">
        <f t="shared" si="784"/>
        <v>3.07216832357663-8.7106293096597i</v>
      </c>
      <c r="G2695" s="57" t="str">
        <f t="shared" si="785"/>
        <v>0.997593419552431-0.0489978450354598i</v>
      </c>
      <c r="H2695" s="57" t="str">
        <f t="shared" si="786"/>
        <v>16.60322454248-218.365211530433i</v>
      </c>
      <c r="I2695" s="57" t="str">
        <f t="shared" si="787"/>
        <v>-12.5328083064749-5.52120206015756i</v>
      </c>
      <c r="K2695" s="57" t="str">
        <f t="shared" si="788"/>
        <v>0.00173097992364165-0.00296164656297907i</v>
      </c>
      <c r="L2695" s="57" t="str">
        <f t="shared" si="789"/>
        <v>0.00075-0.0285039227003282i</v>
      </c>
      <c r="M2695" s="57" t="str">
        <f t="shared" si="790"/>
        <v>0.00075-0.0044911642910181i</v>
      </c>
      <c r="N2695" s="57">
        <f t="shared" si="791"/>
        <v>112.90714313999933</v>
      </c>
      <c r="O2695" s="57">
        <f t="shared" si="792"/>
        <v>6.8438507966518101</v>
      </c>
      <c r="P2695" s="371">
        <f t="shared" si="793"/>
        <v>6.8438507966518101</v>
      </c>
      <c r="Q2695" s="371">
        <f t="shared" si="794"/>
        <v>-67.092856860000666</v>
      </c>
      <c r="R2695" s="12">
        <f t="shared" si="795"/>
        <v>112.90714313999933</v>
      </c>
      <c r="S2695" s="57">
        <f t="shared" si="796"/>
        <v>23.26506436282876</v>
      </c>
      <c r="T2695" s="12">
        <f t="shared" si="779"/>
        <v>6.8438507966518101</v>
      </c>
    </row>
    <row r="2696" spans="1:20" x14ac:dyDescent="0.3">
      <c r="A2696" s="57">
        <f t="shared" si="780"/>
        <v>146734.18967529849</v>
      </c>
      <c r="B2696" s="12">
        <f t="shared" si="797"/>
        <v>23353.471607407508</v>
      </c>
      <c r="C2696" s="57" t="str">
        <f t="shared" si="781"/>
        <v>0.852616307391939-2.02100893023249i</v>
      </c>
      <c r="D2696" s="57" t="str">
        <f t="shared" si="782"/>
        <v>3.45658820407368-0.676236140581135i</v>
      </c>
      <c r="E2696" s="57" t="str">
        <f t="shared" si="783"/>
        <v>181.747425123737+11.6953559495438i</v>
      </c>
      <c r="F2696" s="57" t="str">
        <f t="shared" si="784"/>
        <v>3.07211202785359-8.67879606243541i</v>
      </c>
      <c r="G2696" s="57" t="str">
        <f t="shared" si="785"/>
        <v>0.997575139225005-0.0491831355773198i</v>
      </c>
      <c r="H2696" s="57" t="str">
        <f t="shared" si="786"/>
        <v>16.378222456075-217.377403757197i</v>
      </c>
      <c r="I2696" s="57" t="str">
        <f t="shared" si="787"/>
        <v>-12.4323876433631-5.4837731725651i</v>
      </c>
      <c r="K2696" s="57" t="str">
        <f t="shared" si="788"/>
        <v>0.00172325495953874-0.00295358463266365i</v>
      </c>
      <c r="L2696" s="57" t="str">
        <f t="shared" si="789"/>
        <v>0.00075-0.0283960178325645i</v>
      </c>
      <c r="M2696" s="57" t="str">
        <f t="shared" si="790"/>
        <v>0.00075-0.00447416247361834i</v>
      </c>
      <c r="N2696" s="57">
        <f t="shared" si="791"/>
        <v>112.87374136057394</v>
      </c>
      <c r="O2696" s="57">
        <f t="shared" si="792"/>
        <v>6.8227432193220086</v>
      </c>
      <c r="P2696" s="371">
        <f t="shared" si="793"/>
        <v>6.8227432193220086</v>
      </c>
      <c r="Q2696" s="371">
        <f t="shared" si="794"/>
        <v>-67.126258639426055</v>
      </c>
      <c r="R2696" s="12">
        <f t="shared" si="795"/>
        <v>112.87374136057394</v>
      </c>
      <c r="S2696" s="57">
        <f t="shared" si="796"/>
        <v>23.353471607407506</v>
      </c>
      <c r="T2696" s="12">
        <f t="shared" si="779"/>
        <v>6.8227432193220086</v>
      </c>
    </row>
    <row r="2697" spans="1:20" x14ac:dyDescent="0.3">
      <c r="A2697" s="57">
        <f t="shared" si="780"/>
        <v>147291.77959606462</v>
      </c>
      <c r="B2697" s="12">
        <f t="shared" si="797"/>
        <v>23442.214799515656</v>
      </c>
      <c r="C2697" s="57" t="str">
        <f t="shared" si="781"/>
        <v>0.849371974938829-2.01660467516028i</v>
      </c>
      <c r="D2697" s="57" t="str">
        <f t="shared" si="782"/>
        <v>3.4564801839488-0.675352457093459i</v>
      </c>
      <c r="E2697" s="57" t="str">
        <f t="shared" si="783"/>
        <v>181.897928486139+11.6924564460145i</v>
      </c>
      <c r="F2697" s="57" t="str">
        <f t="shared" si="784"/>
        <v>3.07205530555688-8.64708762044083i</v>
      </c>
      <c r="G2697" s="57" t="str">
        <f t="shared" si="785"/>
        <v>0.997556720380735-0.0493691199432118i</v>
      </c>
      <c r="H2697" s="57" t="str">
        <f t="shared" si="786"/>
        <v>16.1564837704231-216.394792450439i</v>
      </c>
      <c r="I2697" s="57" t="str">
        <f t="shared" si="787"/>
        <v>-12.3328118528143-5.44675418971387i</v>
      </c>
      <c r="K2697" s="57" t="str">
        <f t="shared" si="788"/>
        <v>0.00171557229112959-0.00294552491731313i</v>
      </c>
      <c r="L2697" s="57" t="str">
        <f t="shared" si="789"/>
        <v>0.00075-0.0282885214510504i</v>
      </c>
      <c r="M2697" s="57" t="str">
        <f t="shared" si="790"/>
        <v>0.00075-0.00445722501854786i</v>
      </c>
      <c r="N2697" s="57">
        <f t="shared" si="791"/>
        <v>112.84029706998035</v>
      </c>
      <c r="O2697" s="57">
        <f t="shared" si="792"/>
        <v>6.8016567629839582</v>
      </c>
      <c r="P2697" s="371">
        <f t="shared" si="793"/>
        <v>6.8016567629839582</v>
      </c>
      <c r="Q2697" s="371">
        <f t="shared" si="794"/>
        <v>-67.159702930019648</v>
      </c>
      <c r="R2697" s="12">
        <f t="shared" si="795"/>
        <v>112.84029706998035</v>
      </c>
      <c r="S2697" s="57">
        <f t="shared" si="796"/>
        <v>23.442214799515657</v>
      </c>
      <c r="T2697" s="12">
        <f t="shared" si="779"/>
        <v>6.8016567629839582</v>
      </c>
    </row>
    <row r="2698" spans="1:20" x14ac:dyDescent="0.3">
      <c r="A2698" s="57">
        <f t="shared" si="780"/>
        <v>147851.48835852966</v>
      </c>
      <c r="B2698" s="12">
        <f t="shared" si="797"/>
        <v>23531.295215753817</v>
      </c>
      <c r="C2698" s="57" t="str">
        <f t="shared" si="781"/>
        <v>0.846138598497139-2.0122148315268i</v>
      </c>
      <c r="D2698" s="57" t="str">
        <f t="shared" si="782"/>
        <v>3.45637134813963-0.674478383212855i</v>
      </c>
      <c r="E2698" s="57" t="str">
        <f t="shared" si="783"/>
        <v>182.049469584346+11.6889363365054i</v>
      </c>
      <c r="F2698" s="57" t="str">
        <f t="shared" si="784"/>
        <v>3.0719981534702-8.61550352705937i</v>
      </c>
      <c r="G2698" s="57" t="str">
        <f t="shared" si="785"/>
        <v>0.997538161975213-0.049555800652669i</v>
      </c>
      <c r="H2698" s="57" t="str">
        <f t="shared" si="786"/>
        <v>15.9379594430009-215.41735007814i</v>
      </c>
      <c r="I2698" s="57" t="str">
        <f t="shared" si="787"/>
        <v>-12.2340738474377-5.4101389629333i</v>
      </c>
      <c r="K2698" s="57" t="str">
        <f t="shared" si="788"/>
        <v>0.0017079317905057-0.00293746763194496i</v>
      </c>
      <c r="L2698" s="57" t="str">
        <f t="shared" si="789"/>
        <v>0.00075-0.0281814320094147i</v>
      </c>
      <c r="M2698" s="57" t="str">
        <f t="shared" si="790"/>
        <v>0.00075-0.00444035168215568i</v>
      </c>
      <c r="N2698" s="57">
        <f t="shared" si="791"/>
        <v>112.80680827687065</v>
      </c>
      <c r="O2698" s="57">
        <f t="shared" si="792"/>
        <v>6.780591732233356</v>
      </c>
      <c r="P2698" s="371">
        <f t="shared" si="793"/>
        <v>6.780591732233356</v>
      </c>
      <c r="Q2698" s="371">
        <f t="shared" si="794"/>
        <v>-67.193191723129345</v>
      </c>
      <c r="R2698" s="12">
        <f t="shared" si="795"/>
        <v>112.80680827687065</v>
      </c>
      <c r="S2698" s="57">
        <f t="shared" si="796"/>
        <v>23.531295215753815</v>
      </c>
      <c r="T2698" s="12">
        <f t="shared" si="779"/>
        <v>6.780591732233356</v>
      </c>
    </row>
    <row r="2699" spans="1:20" x14ac:dyDescent="0.3">
      <c r="A2699" s="57">
        <f t="shared" si="780"/>
        <v>148413.3240142921</v>
      </c>
      <c r="B2699" s="12">
        <f t="shared" si="797"/>
        <v>23620.714137573683</v>
      </c>
      <c r="C2699" s="57" t="str">
        <f t="shared" si="781"/>
        <v>0.84291609276295-2.00783944402652i</v>
      </c>
      <c r="D2699" s="57" t="str">
        <f t="shared" si="782"/>
        <v>3.45626169053893-0.673613905167544i</v>
      </c>
      <c r="E2699" s="57" t="str">
        <f t="shared" si="783"/>
        <v>182.202053946096+11.6847862655059i</v>
      </c>
      <c r="F2699" s="57" t="str">
        <f t="shared" si="784"/>
        <v>3.07194056835321-8.58404332745759i</v>
      </c>
      <c r="G2699" s="57" t="str">
        <f t="shared" si="785"/>
        <v>0.997519462956235-0.0497431802334721i</v>
      </c>
      <c r="H2699" s="57" t="str">
        <f t="shared" si="786"/>
        <v>15.7226011676147-214.445049095286i</v>
      </c>
      <c r="I2699" s="57" t="str">
        <f t="shared" si="787"/>
        <v>-12.1361665881514-5.3739214472604i</v>
      </c>
      <c r="K2699" s="57" t="str">
        <f t="shared" si="788"/>
        <v>0.00170033332874275-0.00292941298969895i</v>
      </c>
      <c r="L2699" s="57" t="str">
        <f t="shared" si="789"/>
        <v>0.00075-0.0280747479671395i</v>
      </c>
      <c r="M2699" s="57" t="str">
        <f t="shared" si="790"/>
        <v>0.00075-0.00442354222171316i</v>
      </c>
      <c r="N2699" s="57">
        <f t="shared" si="791"/>
        <v>112.77327296344419</v>
      </c>
      <c r="O2699" s="57">
        <f t="shared" si="792"/>
        <v>6.7595484306768157</v>
      </c>
      <c r="P2699" s="371">
        <f t="shared" si="793"/>
        <v>6.7595484306768157</v>
      </c>
      <c r="Q2699" s="371">
        <f t="shared" si="794"/>
        <v>-67.226727036555815</v>
      </c>
      <c r="R2699" s="12">
        <f t="shared" si="795"/>
        <v>112.77327296344419</v>
      </c>
      <c r="S2699" s="57">
        <f t="shared" si="796"/>
        <v>23.620714137573682</v>
      </c>
      <c r="T2699" s="12">
        <f t="shared" si="779"/>
        <v>6.7595484306768157</v>
      </c>
    </row>
    <row r="2700" spans="1:20" x14ac:dyDescent="0.3">
      <c r="A2700" s="57">
        <f t="shared" si="780"/>
        <v>148977.29464554641</v>
      </c>
      <c r="B2700" s="12">
        <f t="shared" si="797"/>
        <v>23710.472851296465</v>
      </c>
      <c r="C2700" s="57" t="str">
        <f t="shared" si="781"/>
        <v>0.83970437175814-2.00347855668515i</v>
      </c>
      <c r="D2700" s="57" t="str">
        <f t="shared" si="782"/>
        <v>3.4561512049945-0.672759009310267i</v>
      </c>
      <c r="E2700" s="57" t="str">
        <f t="shared" si="783"/>
        <v>182.355687101156+11.6799967639675i</v>
      </c>
      <c r="F2700" s="57" t="str">
        <f t="shared" si="784"/>
        <v>3.07188254694136-8.55270656857883i</v>
      </c>
      <c r="G2700" s="57" t="str">
        <f t="shared" si="785"/>
        <v>0.997500622263745-0.0499312612216662i</v>
      </c>
      <c r="H2700" s="57" t="str">
        <f t="shared" si="786"/>
        <v>15.5103613640464-213.477861950184i</v>
      </c>
      <c r="I2700" s="57" t="str">
        <f t="shared" si="787"/>
        <v>-12.039083084319-5.33809569966641i</v>
      </c>
      <c r="K2700" s="57" t="str">
        <f t="shared" si="788"/>
        <v>0.00169277677592268-0.00292136120183851i</v>
      </c>
      <c r="L2700" s="57" t="str">
        <f t="shared" si="789"/>
        <v>0.00075-0.0279684677895393i</v>
      </c>
      <c r="M2700" s="57" t="str">
        <f t="shared" si="790"/>
        <v>0.00075-0.00440679639541061i</v>
      </c>
      <c r="N2700" s="57">
        <f t="shared" si="791"/>
        <v>112.73968908538333</v>
      </c>
      <c r="O2700" s="57">
        <f t="shared" si="792"/>
        <v>6.7385271609037947</v>
      </c>
      <c r="P2700" s="371">
        <f t="shared" si="793"/>
        <v>6.7385271609037947</v>
      </c>
      <c r="Q2700" s="371">
        <f t="shared" si="794"/>
        <v>-67.260310914616667</v>
      </c>
      <c r="R2700" s="12">
        <f t="shared" si="795"/>
        <v>112.73968908538333</v>
      </c>
      <c r="S2700" s="57">
        <f t="shared" si="796"/>
        <v>23.710472851296466</v>
      </c>
      <c r="T2700" s="12">
        <f t="shared" si="779"/>
        <v>6.7385271609037947</v>
      </c>
    </row>
    <row r="2701" spans="1:20" x14ac:dyDescent="0.3">
      <c r="A2701" s="57">
        <f t="shared" si="780"/>
        <v>149543.40836519949</v>
      </c>
      <c r="B2701" s="12">
        <f t="shared" si="797"/>
        <v>23800.57264813139</v>
      </c>
      <c r="C2701" s="57" t="str">
        <f t="shared" si="781"/>
        <v>0.836503348835065-1.99913221285621i</v>
      </c>
      <c r="D2701" s="57" t="str">
        <f t="shared" si="782"/>
        <v>3.45603988530889-0.671913682117943i</v>
      </c>
      <c r="E2701" s="57" t="str">
        <f t="shared" si="783"/>
        <v>182.510374580599+11.6745582480548i</v>
      </c>
      <c r="F2701" s="57" t="str">
        <f t="shared" si="784"/>
        <v>3.07182408594576-8.52149279913661i</v>
      </c>
      <c r="G2701" s="57" t="str">
        <f t="shared" si="785"/>
        <v>0.997481638829778-0.0501200461615761i</v>
      </c>
      <c r="H2701" s="57" t="str">
        <f t="shared" si="786"/>
        <v>15.3011931678073-212.51576109056i</v>
      </c>
      <c r="I2701" s="57" t="str">
        <f t="shared" si="787"/>
        <v>-11.9428163938672-5.30265587731119i</v>
      </c>
      <c r="K2701" s="57" t="str">
        <f t="shared" si="788"/>
        <v>0.00168526200115541-0.00291331247775169i</v>
      </c>
      <c r="L2701" s="57" t="str">
        <f t="shared" si="789"/>
        <v>0.00075-0.0278625899477379i</v>
      </c>
      <c r="M2701" s="57" t="str">
        <f t="shared" si="790"/>
        <v>0.00075-0.00439011396235365i</v>
      </c>
      <c r="N2701" s="57">
        <f t="shared" si="791"/>
        <v>112.70605457179293</v>
      </c>
      <c r="O2701" s="57">
        <f t="shared" si="792"/>
        <v>6.7175282244556511</v>
      </c>
      <c r="P2701" s="371">
        <f t="shared" si="793"/>
        <v>6.7175282244556511</v>
      </c>
      <c r="Q2701" s="371">
        <f t="shared" si="794"/>
        <v>-67.293945428207067</v>
      </c>
      <c r="R2701" s="12">
        <f t="shared" si="795"/>
        <v>112.70605457179293</v>
      </c>
      <c r="S2701" s="57">
        <f t="shared" si="796"/>
        <v>23.800572648131389</v>
      </c>
      <c r="T2701" s="12">
        <f t="shared" si="779"/>
        <v>6.7175282244556511</v>
      </c>
    </row>
    <row r="2702" spans="1:20" x14ac:dyDescent="0.3">
      <c r="A2702" s="57">
        <f t="shared" si="780"/>
        <v>150111.67331698726</v>
      </c>
      <c r="B2702" s="12">
        <f t="shared" si="797"/>
        <v>23891.014824194292</v>
      </c>
      <c r="C2702" s="57" t="str">
        <f t="shared" si="781"/>
        <v>0.833312936681259-1.99480045521836i</v>
      </c>
      <c r="D2702" s="57" t="str">
        <f t="shared" si="782"/>
        <v>3.45592772523911-0.671077910191322i</v>
      </c>
      <c r="E2702" s="57" t="str">
        <f t="shared" si="783"/>
        <v>182.666121916101+11.6684610178728i</v>
      </c>
      <c r="F2702" s="57" t="str">
        <f t="shared" si="784"/>
        <v>3.071765182053-8.49040156960803i</v>
      </c>
      <c r="G2702" s="57" t="str">
        <f t="shared" si="785"/>
        <v>0.997462511578398-0.0503095376058234i</v>
      </c>
      <c r="H2702" s="57" t="str">
        <f t="shared" si="786"/>
        <v>15.0950504200045-211.558718969447i</v>
      </c>
      <c r="I2702" s="57" t="str">
        <f t="shared" si="787"/>
        <v>-11.8473596233821-5.26759623582518i</v>
      </c>
      <c r="K2702" s="57" t="str">
        <f t="shared" si="788"/>
        <v>0.00167778887260056-0.00290526702495284i</v>
      </c>
      <c r="L2702" s="57" t="str">
        <f t="shared" si="789"/>
        <v>0.00075-0.027757112918647i</v>
      </c>
      <c r="M2702" s="57" t="str">
        <f t="shared" si="790"/>
        <v>0.00075-0.00437349468255993i</v>
      </c>
      <c r="N2702" s="57">
        <f t="shared" si="791"/>
        <v>112.6723673251349</v>
      </c>
      <c r="O2702" s="57">
        <f t="shared" si="792"/>
        <v>6.6965519217973348</v>
      </c>
      <c r="P2702" s="371">
        <f t="shared" si="793"/>
        <v>6.6965519217973348</v>
      </c>
      <c r="Q2702" s="371">
        <f t="shared" si="794"/>
        <v>-67.3276326748651</v>
      </c>
      <c r="R2702" s="12">
        <f t="shared" si="795"/>
        <v>112.6723673251349</v>
      </c>
      <c r="S2702" s="57">
        <f t="shared" si="796"/>
        <v>23.89101482419429</v>
      </c>
      <c r="T2702" s="12">
        <f t="shared" si="779"/>
        <v>6.6965519217973348</v>
      </c>
    </row>
    <row r="2703" spans="1:20" x14ac:dyDescent="0.3">
      <c r="A2703" s="57">
        <f t="shared" si="780"/>
        <v>150682.09767559182</v>
      </c>
      <c r="B2703" s="12">
        <f t="shared" si="797"/>
        <v>23981.80068052623</v>
      </c>
      <c r="C2703" s="57" t="str">
        <f t="shared" si="781"/>
        <v>0.830133047323964-1.99048332577218i</v>
      </c>
      <c r="D2703" s="57" t="str">
        <f t="shared" si="782"/>
        <v>3.45581471849627-0.670251680254633i</v>
      </c>
      <c r="E2703" s="57" t="str">
        <f t="shared" si="783"/>
        <v>182.822934639189+11.6616952561923i</v>
      </c>
      <c r="F2703" s="57" t="str">
        <f t="shared" si="784"/>
        <v>3.07170583192493-8.45943243222733i</v>
      </c>
      <c r="G2703" s="57" t="str">
        <f t="shared" si="785"/>
        <v>0.997443239425647-0.0504997381153421i</v>
      </c>
      <c r="H2703" s="57" t="str">
        <f t="shared" si="786"/>
        <v>14.8918876573222-210.606708050894i</v>
      </c>
      <c r="I2703" s="57" t="str">
        <f t="shared" si="787"/>
        <v>-11.7527059281902-5.23291112761934i</v>
      </c>
      <c r="K2703" s="57" t="str">
        <f t="shared" si="788"/>
        <v>0.00167035725748892-0.00289722504908429i</v>
      </c>
      <c r="L2703" s="57" t="str">
        <f t="shared" si="789"/>
        <v>0.00075-0.0276520351849442i</v>
      </c>
      <c r="M2703" s="57" t="str">
        <f t="shared" si="790"/>
        <v>0.00075-0.00435693831695551i</v>
      </c>
      <c r="N2703" s="57">
        <f t="shared" si="791"/>
        <v>112.63862522116624</v>
      </c>
      <c r="O2703" s="57">
        <f t="shared" si="792"/>
        <v>6.6755985522866439</v>
      </c>
      <c r="P2703" s="371">
        <f t="shared" si="793"/>
        <v>6.6755985522866439</v>
      </c>
      <c r="Q2703" s="371">
        <f t="shared" si="794"/>
        <v>-67.361374778833763</v>
      </c>
      <c r="R2703" s="12">
        <f t="shared" si="795"/>
        <v>112.63862522116624</v>
      </c>
      <c r="S2703" s="57">
        <f t="shared" si="796"/>
        <v>23.981800680526231</v>
      </c>
      <c r="T2703" s="12">
        <f t="shared" si="779"/>
        <v>6.6755985522866439</v>
      </c>
    </row>
    <row r="2704" spans="1:20" x14ac:dyDescent="0.3">
      <c r="A2704" s="57">
        <f t="shared" si="780"/>
        <v>151254.68964675907</v>
      </c>
      <c r="B2704" s="12">
        <f t="shared" si="797"/>
        <v>24072.931523112231</v>
      </c>
      <c r="C2704" s="57" t="str">
        <f t="shared" si="781"/>
        <v>0.826963592134708-1.98618086583719i</v>
      </c>
      <c r="D2704" s="57" t="str">
        <f t="shared" si="782"/>
        <v>3.45570085874527-0.669434979155247i</v>
      </c>
      <c r="E2704" s="57" t="str">
        <f t="shared" si="783"/>
        <v>182.980818280484+11.6542510271646i</v>
      </c>
      <c r="F2704" s="57" t="str">
        <f t="shared" si="784"/>
        <v>3.07164603219852-8.42858494097931i</v>
      </c>
      <c r="G2704" s="57" t="str">
        <f t="shared" si="785"/>
        <v>0.99742382127948-0.0506906502593946i</v>
      </c>
      <c r="H2704" s="57" t="str">
        <f t="shared" si="786"/>
        <v>14.6916601021109-209.65970081545i</v>
      </c>
      <c r="I2704" s="57" t="str">
        <f t="shared" si="787"/>
        <v>-11.6588485124189-5.19859500022126i</v>
      </c>
      <c r="K2704" s="57" t="str">
        <f t="shared" si="788"/>
        <v>0.00166296702214382-0.00288918675391822i</v>
      </c>
      <c r="L2704" s="57" t="str">
        <f t="shared" si="789"/>
        <v>0.00075-0.027547355235051i</v>
      </c>
      <c r="M2704" s="57" t="str">
        <f t="shared" si="790"/>
        <v>0.00075-0.00434044462737149i</v>
      </c>
      <c r="N2704" s="57">
        <f t="shared" si="791"/>
        <v>112.60482610887836</v>
      </c>
      <c r="O2704" s="57">
        <f t="shared" si="792"/>
        <v>6.6546684141442656</v>
      </c>
      <c r="P2704" s="371">
        <f t="shared" si="793"/>
        <v>6.6546684141442656</v>
      </c>
      <c r="Q2704" s="371">
        <f t="shared" si="794"/>
        <v>-67.395173891121644</v>
      </c>
      <c r="R2704" s="12">
        <f t="shared" si="795"/>
        <v>112.60482610887836</v>
      </c>
      <c r="S2704" s="57">
        <f t="shared" si="796"/>
        <v>24.072931523112231</v>
      </c>
      <c r="T2704" s="12">
        <f t="shared" si="779"/>
        <v>6.6546684141442656</v>
      </c>
    </row>
    <row r="2705" spans="1:20" x14ac:dyDescent="0.3">
      <c r="A2705" s="57">
        <f t="shared" si="780"/>
        <v>151829.45746741677</v>
      </c>
      <c r="B2705" s="12">
        <f t="shared" si="797"/>
        <v>24164.408662900059</v>
      </c>
      <c r="C2705" s="57" t="str">
        <f t="shared" si="781"/>
        <v>0.823804481833673-1.98189311604887i</v>
      </c>
      <c r="D2705" s="57" t="str">
        <f t="shared" si="782"/>
        <v>3.45558613960442-0.668627793863306i</v>
      </c>
      <c r="E2705" s="57" t="str">
        <f t="shared" si="783"/>
        <v>183.139778368924+11.6461182750168i</v>
      </c>
      <c r="F2705" s="57" t="str">
        <f t="shared" si="784"/>
        <v>3.07158577948564-8.39785865159279i</v>
      </c>
      <c r="G2705" s="57" t="str">
        <f t="shared" si="785"/>
        <v>0.997404256039708-0.0508822766155876i</v>
      </c>
      <c r="H2705" s="57" t="str">
        <f t="shared" si="786"/>
        <v>14.4943236525925-208.717669765487i</v>
      </c>
      <c r="I2705" s="57" t="str">
        <f t="shared" si="787"/>
        <v>-11.5657806290418-5.16464239463884i</v>
      </c>
      <c r="K2705" s="57" t="str">
        <f t="shared" si="788"/>
        <v>0.00165561803200233-0.00288115234135889i</v>
      </c>
      <c r="L2705" s="57" t="str">
        <f t="shared" si="789"/>
        <v>0.00075-0.0274430715631112i</v>
      </c>
      <c r="M2705" s="57" t="str">
        <f t="shared" si="790"/>
        <v>0.00075-0.00432401337654063i</v>
      </c>
      <c r="N2705" s="57">
        <f t="shared" si="791"/>
        <v>112.57096781043326</v>
      </c>
      <c r="O2705" s="57">
        <f t="shared" si="792"/>
        <v>6.6337618044233722</v>
      </c>
      <c r="P2705" s="371">
        <f t="shared" si="793"/>
        <v>6.6337618044233722</v>
      </c>
      <c r="Q2705" s="371">
        <f t="shared" si="794"/>
        <v>-67.42903218956674</v>
      </c>
      <c r="R2705" s="12">
        <f t="shared" si="795"/>
        <v>112.57096781043326</v>
      </c>
      <c r="S2705" s="57">
        <f t="shared" si="796"/>
        <v>24.164408662900058</v>
      </c>
      <c r="T2705" s="12">
        <f t="shared" si="779"/>
        <v>6.6337618044233722</v>
      </c>
    </row>
    <row r="2706" spans="1:20" x14ac:dyDescent="0.3">
      <c r="A2706" s="57">
        <f t="shared" si="780"/>
        <v>152406.40940579295</v>
      </c>
      <c r="B2706" s="12">
        <f t="shared" si="797"/>
        <v>24256.233415819079</v>
      </c>
      <c r="C2706" s="57" t="str">
        <f t="shared" si="781"/>
        <v>0.820655626494092-1.97762011635574i</v>
      </c>
      <c r="D2706" s="57" t="str">
        <f t="shared" si="782"/>
        <v>3.45547055464518-0.667830111471407i</v>
      </c>
      <c r="E2706" s="57" t="str">
        <f t="shared" si="783"/>
        <v>183.299820430964+11.637286822746i</v>
      </c>
      <c r="F2706" s="57" t="str">
        <f t="shared" si="784"/>
        <v>3.07152507037293-8.36725312153432i</v>
      </c>
      <c r="G2706" s="57" t="str">
        <f t="shared" si="785"/>
        <v>0.997384542597939-0.0510746197698882i</v>
      </c>
      <c r="H2706" s="57" t="str">
        <f t="shared" si="786"/>
        <v>14.2998348731757-207.780587430324i</v>
      </c>
      <c r="I2706" s="57" t="str">
        <f t="shared" si="787"/>
        <v>-11.4734955799072-5.13104794375004i</v>
      </c>
      <c r="K2706" s="57" t="str">
        <f t="shared" si="788"/>
        <v>0.00164831015163625-0.00287312201144501i</v>
      </c>
      <c r="L2706" s="57" t="str">
        <f t="shared" si="789"/>
        <v>0.00075-0.0273391826689691i</v>
      </c>
      <c r="M2706" s="57" t="str">
        <f t="shared" si="790"/>
        <v>0.00075-0.00430764432809387i</v>
      </c>
      <c r="N2706" s="57">
        <f t="shared" si="791"/>
        <v>112.53704812110213</v>
      </c>
      <c r="O2706" s="57">
        <f t="shared" si="792"/>
        <v>6.612879018979303</v>
      </c>
      <c r="P2706" s="371">
        <f t="shared" si="793"/>
        <v>6.612879018979303</v>
      </c>
      <c r="Q2706" s="371">
        <f t="shared" si="794"/>
        <v>-67.462951878897869</v>
      </c>
      <c r="R2706" s="12">
        <f t="shared" si="795"/>
        <v>112.53704812110213</v>
      </c>
      <c r="S2706" s="57">
        <f t="shared" si="796"/>
        <v>24.256233415819079</v>
      </c>
      <c r="T2706" s="12">
        <f t="shared" si="779"/>
        <v>6.612879018979303</v>
      </c>
    </row>
    <row r="2707" spans="1:20" x14ac:dyDescent="0.3">
      <c r="A2707" s="57">
        <f t="shared" si="780"/>
        <v>152985.55376153497</v>
      </c>
      <c r="B2707" s="12">
        <f t="shared" si="797"/>
        <v>24348.407102799192</v>
      </c>
      <c r="C2707" s="57" t="str">
        <f t="shared" si="781"/>
        <v>0.817516935546559-1.97336190601624i</v>
      </c>
      <c r="D2707" s="57" t="str">
        <f t="shared" si="782"/>
        <v>3.45535409739184-0.66704191919423i</v>
      </c>
      <c r="E2707" s="57" t="str">
        <f t="shared" si="783"/>
        <v>183.460949989748+11.6277463707962i</v>
      </c>
      <c r="F2707" s="57" t="str">
        <f t="shared" si="784"/>
        <v>3.07146390142156-8.33676791000158i</v>
      </c>
      <c r="G2707" s="57" t="str">
        <f t="shared" si="785"/>
        <v>0.997364679837521-0.0512676823166388i</v>
      </c>
      <c r="H2707" s="57" t="str">
        <f t="shared" si="786"/>
        <v>14.1081509848845-206.848426371176i</v>
      </c>
      <c r="I2707" s="57" t="str">
        <f t="shared" si="787"/>
        <v>-11.3819867157509-5.0978063707187i</v>
      </c>
      <c r="K2707" s="57" t="str">
        <f t="shared" si="788"/>
        <v>0.00164104324477308-0.00286509596235224i</v>
      </c>
      <c r="L2707" s="57" t="str">
        <f t="shared" si="789"/>
        <v>0.00075-0.0272356870581482i</v>
      </c>
      <c r="M2707" s="57" t="str">
        <f t="shared" si="790"/>
        <v>0.00075-0.00429133724655696i</v>
      </c>
      <c r="N2707" s="57">
        <f t="shared" si="791"/>
        <v>112.50306480920614</v>
      </c>
      <c r="O2707" s="57">
        <f t="shared" si="792"/>
        <v>6.5920203524382517</v>
      </c>
      <c r="P2707" s="371">
        <f t="shared" si="793"/>
        <v>6.5920203524382517</v>
      </c>
      <c r="Q2707" s="371">
        <f t="shared" si="794"/>
        <v>-67.496935190793863</v>
      </c>
      <c r="R2707" s="12">
        <f t="shared" si="795"/>
        <v>112.50306480920614</v>
      </c>
      <c r="S2707" s="57">
        <f t="shared" si="796"/>
        <v>24.348407102799193</v>
      </c>
      <c r="T2707" s="12">
        <f t="shared" si="779"/>
        <v>6.5920203524382517</v>
      </c>
    </row>
    <row r="2708" spans="1:20" x14ac:dyDescent="0.3">
      <c r="A2708" s="57">
        <f t="shared" si="780"/>
        <v>153566.89886582879</v>
      </c>
      <c r="B2708" s="12">
        <f t="shared" si="797"/>
        <v>24440.93104978983</v>
      </c>
      <c r="C2708" s="57" t="str">
        <f t="shared" si="781"/>
        <v>0.814388317783127-1.96911852359582i</v>
      </c>
      <c r="D2708" s="57" t="str">
        <f t="shared" si="782"/>
        <v>3.45523676132108-0.666263204368205i</v>
      </c>
      <c r="E2708" s="57" t="str">
        <f t="shared" si="783"/>
        <v>183.623172564278+11.6174864957236i</v>
      </c>
      <c r="F2708" s="57" t="str">
        <f t="shared" si="784"/>
        <v>3.07140226916705-8.30640257791706i</v>
      </c>
      <c r="G2708" s="57" t="str">
        <f t="shared" si="785"/>
        <v>0.997344666633477-0.051461466858573i</v>
      </c>
      <c r="H2708" s="57" t="str">
        <f t="shared" si="786"/>
        <v>13.9192298558976-205.921159185927i</v>
      </c>
      <c r="I2708" s="57" t="str">
        <f t="shared" si="787"/>
        <v>-11.2912474361936-5.06491248743618i</v>
      </c>
      <c r="K2708" s="57" t="str">
        <f t="shared" si="788"/>
        <v>0.0016338171743166-0.002857074390396i</v>
      </c>
      <c r="L2708" s="57" t="str">
        <f t="shared" si="789"/>
        <v>0.00075-0.0271325832418292i</v>
      </c>
      <c r="M2708" s="57" t="str">
        <f t="shared" si="790"/>
        <v>0.00075-0.00427509189734705i</v>
      </c>
      <c r="N2708" s="57">
        <f t="shared" si="791"/>
        <v>112.46901561605192</v>
      </c>
      <c r="O2708" s="57">
        <f t="shared" si="792"/>
        <v>6.5711860981662706</v>
      </c>
      <c r="P2708" s="371">
        <f t="shared" si="793"/>
        <v>6.5711860981662706</v>
      </c>
      <c r="Q2708" s="371">
        <f t="shared" si="794"/>
        <v>-67.530984383948081</v>
      </c>
      <c r="R2708" s="12">
        <f t="shared" si="795"/>
        <v>112.46901561605192</v>
      </c>
      <c r="S2708" s="57">
        <f t="shared" si="796"/>
        <v>24.440931049789828</v>
      </c>
      <c r="T2708" s="12">
        <f t="shared" si="779"/>
        <v>6.5711860981662706</v>
      </c>
    </row>
    <row r="2709" spans="1:20" x14ac:dyDescent="0.3">
      <c r="A2709" s="57">
        <f t="shared" si="780"/>
        <v>154150.45308151896</v>
      </c>
      <c r="B2709" s="12">
        <f t="shared" si="797"/>
        <v>24533.806587779032</v>
      </c>
      <c r="C2709" s="57" t="str">
        <f t="shared" si="781"/>
        <v>0.811269681361569-1.96489000696399i</v>
      </c>
      <c r="D2709" s="57" t="str">
        <f t="shared" si="782"/>
        <v>3.45511853986178-0.665493954451164i</v>
      </c>
      <c r="E2709" s="57" t="str">
        <f t="shared" si="783"/>
        <v>183.786493668546+11.6064966488553i</v>
      </c>
      <c r="F2709" s="57" t="str">
        <f t="shared" si="784"/>
        <v>3.07134017011916-8.2761566879217i</v>
      </c>
      <c r="G2709" s="57" t="str">
        <f t="shared" si="785"/>
        <v>0.997324501852444-0.0516559760068311i</v>
      </c>
      <c r="H2709" s="57" t="str">
        <f t="shared" si="786"/>
        <v>13.7330299922006-204.998758513732i</v>
      </c>
      <c r="I2709" s="57" t="str">
        <f t="shared" si="787"/>
        <v>-11.201271189724-5.03236119298854i</v>
      </c>
      <c r="K2709" s="57" t="str">
        <f t="shared" si="788"/>
        <v>0.00162663180236754-0.00284905749003446i</v>
      </c>
      <c r="L2709" s="57" t="str">
        <f t="shared" si="789"/>
        <v>0.00075-0.0270298697368293i</v>
      </c>
      <c r="M2709" s="57" t="str">
        <f t="shared" si="790"/>
        <v>0.00075-0.00425890804676931i</v>
      </c>
      <c r="N2709" s="57">
        <f t="shared" si="791"/>
        <v>112.43489825587392</v>
      </c>
      <c r="O2709" s="57">
        <f t="shared" si="792"/>
        <v>6.5503765482382548</v>
      </c>
      <c r="P2709" s="371">
        <f t="shared" si="793"/>
        <v>6.5503765482382548</v>
      </c>
      <c r="Q2709" s="371">
        <f t="shared" si="794"/>
        <v>-67.565101744126082</v>
      </c>
      <c r="R2709" s="12">
        <f t="shared" si="795"/>
        <v>112.43489825587392</v>
      </c>
      <c r="S2709" s="57">
        <f t="shared" si="796"/>
        <v>24.533806587779033</v>
      </c>
      <c r="T2709" s="12">
        <f t="shared" si="779"/>
        <v>6.5503765482382548</v>
      </c>
    </row>
    <row r="2710" spans="1:20" x14ac:dyDescent="0.3">
      <c r="A2710" s="57">
        <f t="shared" si="780"/>
        <v>154736.22480322872</v>
      </c>
      <c r="B2710" s="12">
        <f t="shared" si="797"/>
        <v>24627.035052812593</v>
      </c>
      <c r="C2710" s="57" t="str">
        <f t="shared" si="781"/>
        <v>0.808160933809347-1.96067639329121i</v>
      </c>
      <c r="D2710" s="57" t="str">
        <f t="shared" si="782"/>
        <v>3.45499942639454-0.664734157021986i</v>
      </c>
      <c r="E2710" s="57" t="str">
        <f t="shared" si="783"/>
        <v>183.950918810648+11.5947661549353i</v>
      </c>
      <c r="F2710" s="57" t="str">
        <f t="shared" si="784"/>
        <v>3.07127760076159-8.24602980436843i</v>
      </c>
      <c r="G2710" s="57" t="str">
        <f t="shared" si="785"/>
        <v>0.997304184352618-0.0518512123809749i</v>
      </c>
      <c r="H2710" s="57" t="str">
        <f t="shared" si="786"/>
        <v>13.5495105283492-204.081197039455i</v>
      </c>
      <c r="I2710" s="57" t="str">
        <f t="shared" si="787"/>
        <v>-11.1120514736676-5.00014747214855i</v>
      </c>
      <c r="K2710" s="57" t="str">
        <f t="shared" si="788"/>
        <v>0.0016194869902439-0.00284104545387171i</v>
      </c>
      <c r="L2710" s="57" t="str">
        <f t="shared" si="789"/>
        <v>0.00075-0.02692754506558i</v>
      </c>
      <c r="M2710" s="57" t="str">
        <f t="shared" si="790"/>
        <v>0.00075-0.00424278546201366i</v>
      </c>
      <c r="N2710" s="57">
        <f t="shared" si="791"/>
        <v>112.40071041577313</v>
      </c>
      <c r="O2710" s="57">
        <f t="shared" si="792"/>
        <v>6.5295919934057398</v>
      </c>
      <c r="P2710" s="371">
        <f t="shared" si="793"/>
        <v>6.5295919934057398</v>
      </c>
      <c r="Q2710" s="371">
        <f t="shared" si="794"/>
        <v>-67.599289584226867</v>
      </c>
      <c r="R2710" s="12">
        <f t="shared" si="795"/>
        <v>112.40071041577313</v>
      </c>
      <c r="S2710" s="57">
        <f t="shared" si="796"/>
        <v>24.627035052812595</v>
      </c>
      <c r="T2710" s="12">
        <f t="shared" si="779"/>
        <v>6.5295919934057398</v>
      </c>
    </row>
    <row r="2711" spans="1:20" x14ac:dyDescent="0.3">
      <c r="A2711" s="57">
        <f t="shared" si="780"/>
        <v>155324.222457481</v>
      </c>
      <c r="B2711" s="12">
        <f t="shared" si="797"/>
        <v>24720.617786013281</v>
      </c>
      <c r="C2711" s="57" t="str">
        <f t="shared" si="781"/>
        <v>0.805061982027675-1.95647771904602i</v>
      </c>
      <c r="D2711" s="57" t="str">
        <f t="shared" si="782"/>
        <v>3.45487941425146-0.663983799780257i</v>
      </c>
      <c r="E2711" s="57" t="str">
        <f t="shared" si="783"/>
        <v>184.116453491879+11.5822842107585i</v>
      </c>
      <c r="F2711" s="57" t="str">
        <f t="shared" si="784"/>
        <v>3.07121455755186-8.21602149331596i</v>
      </c>
      <c r="G2711" s="57" t="str">
        <f t="shared" si="785"/>
        <v>0.997283712983688-0.0520471786090035i</v>
      </c>
      <c r="H2711" s="57" t="str">
        <f t="shared" si="786"/>
        <v>13.3686312183448-203.168447497952i</v>
      </c>
      <c r="I2711" s="57" t="str">
        <f t="shared" si="787"/>
        <v>-11.023581834143-4.96826639389298i</v>
      </c>
      <c r="K2711" s="57" t="str">
        <f t="shared" si="788"/>
        <v>0.00161238259850123-0.00283303847266112i</v>
      </c>
      <c r="L2711" s="57" t="str">
        <f t="shared" si="789"/>
        <v>0.00075-0.0268256077561069i</v>
      </c>
      <c r="M2711" s="57" t="str">
        <f t="shared" si="790"/>
        <v>0.00075-0.00422672391115129i</v>
      </c>
      <c r="N2711" s="57">
        <f t="shared" si="791"/>
        <v>112.36644975565814</v>
      </c>
      <c r="O2711" s="57">
        <f t="shared" si="792"/>
        <v>6.5088327230656482</v>
      </c>
      <c r="P2711" s="371">
        <f t="shared" si="793"/>
        <v>6.5088327230656482</v>
      </c>
      <c r="Q2711" s="371">
        <f t="shared" si="794"/>
        <v>-67.633550244341862</v>
      </c>
      <c r="R2711" s="12">
        <f t="shared" si="795"/>
        <v>112.36644975565814</v>
      </c>
      <c r="S2711" s="57">
        <f t="shared" si="796"/>
        <v>24.720617786013282</v>
      </c>
      <c r="T2711" s="12">
        <f t="shared" si="779"/>
        <v>6.5088327230656482</v>
      </c>
    </row>
    <row r="2712" spans="1:20" x14ac:dyDescent="0.3">
      <c r="A2712" s="57">
        <f t="shared" si="780"/>
        <v>155914.45450281946</v>
      </c>
      <c r="B2712" s="12">
        <f t="shared" si="797"/>
        <v>24814.556133600134</v>
      </c>
      <c r="C2712" s="57" t="str">
        <f t="shared" si="781"/>
        <v>0.801972732295297-1.95229401999198i</v>
      </c>
      <c r="D2712" s="57" t="str">
        <f t="shared" si="782"/>
        <v>3.45475849671574-0.663242870545924i</v>
      </c>
      <c r="E2712" s="57" t="str">
        <f t="shared" si="783"/>
        <v>184.283103205805+11.5690398837888i</v>
      </c>
      <c r="F2712" s="57" t="str">
        <f t="shared" si="784"/>
        <v>3.07115103692113-8.18613132252235i</v>
      </c>
      <c r="G2712" s="57" t="str">
        <f t="shared" si="785"/>
        <v>0.997263086586771-0.0522438773273674i</v>
      </c>
      <c r="H2712" s="57" t="str">
        <f t="shared" si="786"/>
        <v>13.1903524266181-202.260482678185i</v>
      </c>
      <c r="I2712" s="57" t="str">
        <f t="shared" si="787"/>
        <v>-10.9358558660037-4.93671310994381i</v>
      </c>
      <c r="K2712" s="57" t="str">
        <f t="shared" si="788"/>
        <v>0.0016053184869526-0.00282503673530887i</v>
      </c>
      <c r="L2712" s="57" t="str">
        <f t="shared" si="789"/>
        <v>0.00075-0.0267240563420072i</v>
      </c>
      <c r="M2712" s="57" t="str">
        <f t="shared" si="790"/>
        <v>0.00075-0.00421072316313138i</v>
      </c>
      <c r="N2712" s="57">
        <f t="shared" si="791"/>
        <v>112.33211390818305</v>
      </c>
      <c r="O2712" s="57">
        <f t="shared" si="792"/>
        <v>6.4880990252277648</v>
      </c>
      <c r="P2712" s="371">
        <f t="shared" si="793"/>
        <v>6.4880990252277648</v>
      </c>
      <c r="Q2712" s="371">
        <f t="shared" si="794"/>
        <v>-67.667886091816953</v>
      </c>
      <c r="R2712" s="12">
        <f t="shared" si="795"/>
        <v>112.33211390818305</v>
      </c>
      <c r="S2712" s="57">
        <f t="shared" si="796"/>
        <v>24.814556133600135</v>
      </c>
      <c r="T2712" s="12">
        <f t="shared" si="779"/>
        <v>6.4880990252277648</v>
      </c>
    </row>
    <row r="2713" spans="1:20" x14ac:dyDescent="0.3">
      <c r="A2713" s="57">
        <f t="shared" si="780"/>
        <v>156506.92942993017</v>
      </c>
      <c r="B2713" s="12">
        <f t="shared" si="797"/>
        <v>24908.851446907815</v>
      </c>
      <c r="C2713" s="57" t="str">
        <f t="shared" si="781"/>
        <v>0.798893090272472-1.94812533118461i</v>
      </c>
      <c r="D2713" s="57" t="str">
        <f t="shared" si="782"/>
        <v>3.45463666702129-0.662511357258934i</v>
      </c>
      <c r="E2713" s="57" t="str">
        <f t="shared" si="783"/>
        <v>184.450873437309+11.5550221107796i</v>
      </c>
      <c r="F2713" s="57" t="str">
        <f t="shared" si="784"/>
        <v>3.07108703527393-8.15635886143873i</v>
      </c>
      <c r="G2713" s="57" t="str">
        <f t="shared" si="785"/>
        <v>0.99724230399436-0.0524413111809841i</v>
      </c>
      <c r="H2713" s="57" t="str">
        <f t="shared" si="786"/>
        <v>13.0146351191263-201.357275427186i</v>
      </c>
      <c r="I2713" s="57" t="str">
        <f t="shared" si="787"/>
        <v>-10.8488672127685-4.90548285333368i</v>
      </c>
      <c r="K2713" s="57" t="str">
        <f t="shared" si="788"/>
        <v>0.00159829451468862-0.00281704042887773i</v>
      </c>
      <c r="L2713" s="57" t="str">
        <f t="shared" si="789"/>
        <v>0.00075-0.02662288936243i</v>
      </c>
      <c r="M2713" s="57" t="str">
        <f t="shared" si="790"/>
        <v>0.00075-0.00419478298777783i</v>
      </c>
      <c r="N2713" s="57">
        <f t="shared" si="791"/>
        <v>112.29770047869275</v>
      </c>
      <c r="O2713" s="57">
        <f t="shared" si="792"/>
        <v>6.4673911864824216</v>
      </c>
      <c r="P2713" s="371">
        <f t="shared" si="793"/>
        <v>6.4673911864824216</v>
      </c>
      <c r="Q2713" s="371">
        <f t="shared" si="794"/>
        <v>-67.702299521307253</v>
      </c>
      <c r="R2713" s="12">
        <f t="shared" si="795"/>
        <v>112.29770047869275</v>
      </c>
      <c r="S2713" s="57">
        <f t="shared" si="796"/>
        <v>24.908851446907814</v>
      </c>
      <c r="T2713" s="12">
        <f t="shared" si="779"/>
        <v>6.4673911864824216</v>
      </c>
    </row>
    <row r="2714" spans="1:20" x14ac:dyDescent="0.3">
      <c r="A2714" s="57">
        <f t="shared" si="780"/>
        <v>157101.65576176389</v>
      </c>
      <c r="B2714" s="12">
        <f t="shared" si="797"/>
        <v>25003.505082406064</v>
      </c>
      <c r="C2714" s="57" t="str">
        <f t="shared" si="781"/>
        <v>0.79582296100461-1.94397168696839i</v>
      </c>
      <c r="D2714" s="57" t="str">
        <f t="shared" si="782"/>
        <v>3.45451391835251-0.661789247978908i</v>
      </c>
      <c r="E2714" s="57" t="str">
        <f t="shared" si="783"/>
        <v>184.619769661607+11.5402196963731i</v>
      </c>
      <c r="F2714" s="57" t="str">
        <f t="shared" si="784"/>
        <v>3.07102254898804-8.12670368120318i</v>
      </c>
      <c r="G2714" s="57" t="str">
        <f t="shared" si="785"/>
        <v>0.997221364030248-0.0526394828232527i</v>
      </c>
      <c r="H2714" s="57" t="str">
        <f t="shared" si="786"/>
        <v>12.8414408545584-200.458798653891i</v>
      </c>
      <c r="I2714" s="57" t="str">
        <f t="shared" si="787"/>
        <v>-10.7626095665408-4.87457093699567i</v>
      </c>
      <c r="K2714" s="57" t="str">
        <f t="shared" si="788"/>
        <v>0.001591310540097-0.00280904973859099i</v>
      </c>
      <c r="L2714" s="57" t="str">
        <f t="shared" si="789"/>
        <v>0.00075-0.0265221053620542i</v>
      </c>
      <c r="M2714" s="57" t="str">
        <f t="shared" si="790"/>
        <v>0.00075-0.00417890315578584i</v>
      </c>
      <c r="N2714" s="57">
        <f t="shared" si="791"/>
        <v>112.26320704516114</v>
      </c>
      <c r="O2714" s="57">
        <f t="shared" si="792"/>
        <v>6.4467094919677868</v>
      </c>
      <c r="P2714" s="371">
        <f t="shared" si="793"/>
        <v>6.4467094919677868</v>
      </c>
      <c r="Q2714" s="371">
        <f t="shared" si="794"/>
        <v>-67.736792954838862</v>
      </c>
      <c r="R2714" s="12">
        <f t="shared" si="795"/>
        <v>112.26320704516114</v>
      </c>
      <c r="S2714" s="57">
        <f t="shared" si="796"/>
        <v>25.003505082406065</v>
      </c>
      <c r="T2714" s="12">
        <f t="shared" si="779"/>
        <v>6.4467094919677868</v>
      </c>
    </row>
    <row r="2715" spans="1:20" x14ac:dyDescent="0.3">
      <c r="A2715" s="57">
        <f t="shared" si="780"/>
        <v>157698.64205365861</v>
      </c>
      <c r="B2715" s="12">
        <f t="shared" si="797"/>
        <v>25098.518401719208</v>
      </c>
      <c r="C2715" s="57" t="str">
        <f t="shared" si="781"/>
        <v>0.792762248925997-1.93983312097382i</v>
      </c>
      <c r="D2715" s="57" t="str">
        <f t="shared" si="782"/>
        <v>3.45439024384383-0.66107653088478i</v>
      </c>
      <c r="E2715" s="57" t="str">
        <f t="shared" si="783"/>
        <v>184.789797343266+11.5246213116823i</v>
      </c>
      <c r="F2715" s="57" t="str">
        <f t="shared" si="784"/>
        <v>3.07095757441431-8.09716535463432i</v>
      </c>
      <c r="G2715" s="57" t="str">
        <f t="shared" si="785"/>
        <v>0.997200265509476-0.0528383949160678i</v>
      </c>
      <c r="H2715" s="57" t="str">
        <f t="shared" si="786"/>
        <v>12.6707317756507-199.565025332797i</v>
      </c>
      <c r="I2715" s="57" t="str">
        <f t="shared" si="787"/>
        <v>-10.6770766679138-4.84397275237575i</v>
      </c>
      <c r="K2715" s="57" t="str">
        <f t="shared" si="788"/>
        <v>0.00158436642088226-0.00280106484783652i</v>
      </c>
      <c r="L2715" s="57" t="str">
        <f t="shared" si="789"/>
        <v>0.00075-0.0264217028910681i</v>
      </c>
      <c r="M2715" s="57" t="str">
        <f t="shared" si="790"/>
        <v>0.00075-0.00416308343871871i</v>
      </c>
      <c r="N2715" s="57">
        <f t="shared" si="791"/>
        <v>112.22863115813304</v>
      </c>
      <c r="O2715" s="57">
        <f t="shared" si="792"/>
        <v>6.4260542253374151</v>
      </c>
      <c r="P2715" s="371">
        <f t="shared" si="793"/>
        <v>6.4260542253374151</v>
      </c>
      <c r="Q2715" s="371">
        <f t="shared" si="794"/>
        <v>-67.771368841866959</v>
      </c>
      <c r="R2715" s="12">
        <f t="shared" si="795"/>
        <v>112.22863115813304</v>
      </c>
      <c r="S2715" s="57">
        <f t="shared" si="796"/>
        <v>25.098518401719208</v>
      </c>
      <c r="T2715" s="12">
        <f t="shared" si="779"/>
        <v>6.4260542253374151</v>
      </c>
    </row>
    <row r="2716" spans="1:20" x14ac:dyDescent="0.3">
      <c r="A2716" s="57">
        <f t="shared" si="780"/>
        <v>158297.89689346249</v>
      </c>
      <c r="B2716" s="12">
        <f t="shared" si="797"/>
        <v>25193.89277164574</v>
      </c>
      <c r="C2716" s="57" t="str">
        <f t="shared" si="781"/>
        <v>0.789710857863415-1.93570966611414i</v>
      </c>
      <c r="D2716" s="57" t="str">
        <f t="shared" si="782"/>
        <v>3.45426563657943-0.660373194274452i</v>
      </c>
      <c r="E2716" s="57" t="str">
        <f t="shared" si="783"/>
        <v>184.960961935157+11.5082154928838i</v>
      </c>
      <c r="F2716" s="57" t="str">
        <f t="shared" si="784"/>
        <v>3.0708921078764-8.06774345622524i</v>
      </c>
      <c r="G2716" s="57" t="str">
        <f t="shared" si="785"/>
        <v>0.997179007238263-0.053038050129835i</v>
      </c>
      <c r="H2716" s="57" t="str">
        <f t="shared" si="786"/>
        <v>12.5024706006109-198.675928507512i</v>
      </c>
      <c r="I2716" s="57" t="str">
        <f t="shared" si="787"/>
        <v>-10.5922623058682-4.81368376806906i</v>
      </c>
      <c r="K2716" s="57" t="str">
        <f t="shared" si="788"/>
        <v>0.00157746201408501-0.0027930859381711i</v>
      </c>
      <c r="L2716" s="57" t="str">
        <f t="shared" si="789"/>
        <v>0.00075-0.0263216805051485i</v>
      </c>
      <c r="M2716" s="57" t="str">
        <f t="shared" si="790"/>
        <v>0.00075-0.0041473236090045i</v>
      </c>
      <c r="N2716" s="57">
        <f t="shared" si="791"/>
        <v>112.19397034066905</v>
      </c>
      <c r="O2716" s="57">
        <f t="shared" si="792"/>
        <v>6.4054256687262709</v>
      </c>
      <c r="P2716" s="371">
        <f t="shared" si="793"/>
        <v>6.4054256687262709</v>
      </c>
      <c r="Q2716" s="371">
        <f t="shared" si="794"/>
        <v>-67.806029659330946</v>
      </c>
      <c r="R2716" s="12">
        <f t="shared" si="795"/>
        <v>112.19397034066905</v>
      </c>
      <c r="S2716" s="57">
        <f t="shared" si="796"/>
        <v>25.193892771645739</v>
      </c>
      <c r="T2716" s="12">
        <f t="shared" si="779"/>
        <v>6.4054256687262709</v>
      </c>
    </row>
    <row r="2717" spans="1:20" x14ac:dyDescent="0.3">
      <c r="A2717" s="57">
        <f t="shared" si="780"/>
        <v>158899.42890165767</v>
      </c>
      <c r="B2717" s="12">
        <f t="shared" si="797"/>
        <v>25289.629564177994</v>
      </c>
      <c r="C2717" s="57" t="str">
        <f t="shared" si="781"/>
        <v>0.786668691039657-1.93160135458237i</v>
      </c>
      <c r="D2717" s="57" t="str">
        <f t="shared" si="782"/>
        <v>3.45414008959277-0.659679226564429i</v>
      </c>
      <c r="E2717" s="57" t="str">
        <f t="shared" si="783"/>
        <v>185.133268877421+11.4909906397786i</v>
      </c>
      <c r="F2717" s="57" t="str">
        <f t="shared" si="784"/>
        <v>3.07082614567057-8.03843756213701i</v>
      </c>
      <c r="G2717" s="57" t="str">
        <f t="shared" si="785"/>
        <v>0.997157588013944-0.0532384511434844i</v>
      </c>
      <c r="H2717" s="57" t="str">
        <f t="shared" si="786"/>
        <v>12.3366206146509-197.791481294144i</v>
      </c>
      <c r="I2717" s="57" t="str">
        <f t="shared" si="787"/>
        <v>-10.5081603176562-4.78369952847848i</v>
      </c>
      <c r="K2717" s="57" t="str">
        <f t="shared" si="788"/>
        <v>0.00157059717610123-0.00278511318932486i</v>
      </c>
      <c r="L2717" s="57" t="str">
        <f t="shared" si="789"/>
        <v>0.00075-0.0262220367654399i</v>
      </c>
      <c r="M2717" s="57" t="str">
        <f t="shared" si="790"/>
        <v>0.00075-0.00413162343993275i</v>
      </c>
      <c r="N2717" s="57">
        <f t="shared" si="791"/>
        <v>112.15922208828677</v>
      </c>
      <c r="O2717" s="57">
        <f t="shared" si="792"/>
        <v>6.3848241027177242</v>
      </c>
      <c r="P2717" s="371">
        <f t="shared" si="793"/>
        <v>6.3848241027177242</v>
      </c>
      <c r="Q2717" s="371">
        <f t="shared" si="794"/>
        <v>-67.840777911713232</v>
      </c>
      <c r="R2717" s="12">
        <f t="shared" si="795"/>
        <v>112.15922208828677</v>
      </c>
      <c r="S2717" s="57">
        <f t="shared" si="796"/>
        <v>25.289629564177993</v>
      </c>
      <c r="T2717" s="12">
        <f t="shared" si="779"/>
        <v>6.3848241027177242</v>
      </c>
    </row>
    <row r="2718" spans="1:20" x14ac:dyDescent="0.3">
      <c r="A2718" s="57">
        <f t="shared" si="780"/>
        <v>159503.24673148396</v>
      </c>
      <c r="B2718" s="12">
        <f t="shared" si="797"/>
        <v>25385.730156521873</v>
      </c>
      <c r="C2718" s="57" t="str">
        <f t="shared" si="781"/>
        <v>0.783635651076969-1.92750821784824i</v>
      </c>
      <c r="D2718" s="57" t="str">
        <f t="shared" si="782"/>
        <v>3.45401359586642-0.658994616289514i</v>
      </c>
      <c r="E2718" s="57" t="str">
        <f t="shared" si="783"/>
        <v>185.306723596386+11.472935014352i</v>
      </c>
      <c r="F2718" s="57" t="str">
        <f t="shared" si="784"/>
        <v>3.07075968406559-8.00924725019298i</v>
      </c>
      <c r="G2718" s="57" t="str">
        <f t="shared" si="785"/>
        <v>0.997136006624905-0.0534396006444851i</v>
      </c>
      <c r="H2718" s="57" t="str">
        <f t="shared" si="786"/>
        <v>12.1731456616266-196.911656884568i</v>
      </c>
      <c r="I2718" s="57" t="str">
        <f t="shared" si="787"/>
        <v>-10.4247645886778-4.75401565249617i</v>
      </c>
      <c r="K2718" s="57" t="str">
        <f t="shared" si="788"/>
        <v>0.00156377176270123-0.00277714677920589i</v>
      </c>
      <c r="L2718" s="57" t="str">
        <f t="shared" si="789"/>
        <v>0.00075-0.0261227702385335i</v>
      </c>
      <c r="M2718" s="57" t="str">
        <f t="shared" si="790"/>
        <v>0.00075-0.00411598270565128i</v>
      </c>
      <c r="N2718" s="57">
        <f t="shared" si="791"/>
        <v>112.12438386890324</v>
      </c>
      <c r="O2718" s="57">
        <f t="shared" si="792"/>
        <v>6.3642498063099229</v>
      </c>
      <c r="P2718" s="371">
        <f t="shared" si="793"/>
        <v>6.3642498063099229</v>
      </c>
      <c r="Q2718" s="371">
        <f t="shared" si="794"/>
        <v>-67.875616131096763</v>
      </c>
      <c r="R2718" s="12">
        <f t="shared" si="795"/>
        <v>112.12438386890324</v>
      </c>
      <c r="S2718" s="57">
        <f t="shared" si="796"/>
        <v>25.385730156521873</v>
      </c>
      <c r="T2718" s="12">
        <f t="shared" si="779"/>
        <v>6.3642498063099229</v>
      </c>
    </row>
    <row r="2719" spans="1:20" x14ac:dyDescent="0.3">
      <c r="A2719" s="57">
        <f t="shared" si="780"/>
        <v>160109.35906906362</v>
      </c>
      <c r="B2719" s="12">
        <f t="shared" si="797"/>
        <v>25482.195931116657</v>
      </c>
      <c r="C2719" s="57" t="str">
        <f t="shared" si="781"/>
        <v>0.780611640000458-1.92343028665489i</v>
      </c>
      <c r="D2719" s="57" t="str">
        <f t="shared" si="782"/>
        <v>3.45388614833155-0.65831935210241i</v>
      </c>
      <c r="E2719" s="57" t="str">
        <f t="shared" si="783"/>
        <v>185.481331503466+11.4540367393212i</v>
      </c>
      <c r="F2719" s="57" t="str">
        <f t="shared" si="784"/>
        <v>3.07069271930242-7.98017209987216i</v>
      </c>
      <c r="G2719" s="57" t="str">
        <f t="shared" si="785"/>
        <v>0.997114261850519-0.0536415013288591i</v>
      </c>
      <c r="H2719" s="57" t="str">
        <f t="shared" si="786"/>
        <v>12.0120101357862-196.036428549566i</v>
      </c>
      <c r="I2719" s="57" t="str">
        <f t="shared" si="787"/>
        <v>-10.3420690523462-4.72462783220703i</v>
      </c>
      <c r="K2719" s="57" t="str">
        <f t="shared" si="788"/>
        <v>0.00155698562904861-0.00276918688390503i</v>
      </c>
      <c r="L2719" s="57" t="str">
        <f t="shared" si="789"/>
        <v>0.00075-0.0260238794964469i</v>
      </c>
      <c r="M2719" s="57" t="str">
        <f t="shared" si="790"/>
        <v>0.00075-0.00410040118116285i</v>
      </c>
      <c r="N2719" s="57">
        <f t="shared" si="791"/>
        <v>112.08945312278108</v>
      </c>
      <c r="O2719" s="57">
        <f t="shared" si="792"/>
        <v>6.3437030568812149</v>
      </c>
      <c r="P2719" s="371">
        <f t="shared" si="793"/>
        <v>6.3437030568812149</v>
      </c>
      <c r="Q2719" s="371">
        <f t="shared" si="794"/>
        <v>-67.91054687721892</v>
      </c>
      <c r="R2719" s="12">
        <f t="shared" si="795"/>
        <v>112.08945312278108</v>
      </c>
      <c r="S2719" s="57">
        <f t="shared" si="796"/>
        <v>25.482195931116657</v>
      </c>
      <c r="T2719" s="12">
        <f t="shared" si="779"/>
        <v>6.3437030568812149</v>
      </c>
    </row>
    <row r="2720" spans="1:20" x14ac:dyDescent="0.3">
      <c r="A2720" s="57">
        <f t="shared" si="780"/>
        <v>160717.77463352607</v>
      </c>
      <c r="B2720" s="12">
        <f t="shared" si="797"/>
        <v>25579.028275654902</v>
      </c>
      <c r="C2720" s="57" t="str">
        <f t="shared" si="781"/>
        <v>0.777596559241418-1.9193675910159i</v>
      </c>
      <c r="D2720" s="57" t="str">
        <f t="shared" si="782"/>
        <v>3.45375773986764-0.657653422773406i</v>
      </c>
      <c r="E2720" s="57" t="str">
        <f t="shared" si="783"/>
        <v>185.657097994037+11.4342837966729i</v>
      </c>
      <c r="F2720" s="57" t="str">
        <f t="shared" si="784"/>
        <v>3.0706252475941-7.95121169230348i</v>
      </c>
      <c r="G2720" s="57" t="str">
        <f t="shared" si="785"/>
        <v>0.997092352461077-0.053844155901195i</v>
      </c>
      <c r="H2720" s="57" t="str">
        <f t="shared" si="786"/>
        <v>11.8531789736241-195.165769641833i</v>
      </c>
      <c r="I2720" s="57" t="str">
        <f t="shared" si="787"/>
        <v>-10.2600676899443-4.69553183161412i</v>
      </c>
      <c r="K2720" s="57" t="str">
        <f t="shared" si="788"/>
        <v>0.00155023862971893-0.00276123367770089i</v>
      </c>
      <c r="L2720" s="57" t="str">
        <f t="shared" si="789"/>
        <v>0.00075-0.0259253631166038i</v>
      </c>
      <c r="M2720" s="57" t="str">
        <f t="shared" si="790"/>
        <v>0.00075-0.00408487864232203i</v>
      </c>
      <c r="N2720" s="57">
        <f t="shared" si="791"/>
        <v>112.05442726247136</v>
      </c>
      <c r="O2720" s="57">
        <f t="shared" si="792"/>
        <v>6.3231841301565872</v>
      </c>
      <c r="P2720" s="371">
        <f t="shared" si="793"/>
        <v>6.3231841301565872</v>
      </c>
      <c r="Q2720" s="371">
        <f t="shared" si="794"/>
        <v>-67.945572737528636</v>
      </c>
      <c r="R2720" s="12">
        <f t="shared" si="795"/>
        <v>112.05442726247136</v>
      </c>
      <c r="S2720" s="57">
        <f t="shared" si="796"/>
        <v>25.579028275654903</v>
      </c>
      <c r="T2720" s="12">
        <f t="shared" si="779"/>
        <v>6.3231841301565872</v>
      </c>
    </row>
    <row r="2721" spans="1:20" x14ac:dyDescent="0.3">
      <c r="A2721" s="57">
        <f t="shared" si="780"/>
        <v>161328.50217713346</v>
      </c>
      <c r="B2721" s="12">
        <f t="shared" si="797"/>
        <v>25676.228583102391</v>
      </c>
      <c r="C2721" s="57" t="str">
        <f t="shared" si="781"/>
        <v>0.7745903096405-1.9153201602119i</v>
      </c>
      <c r="D2721" s="57" t="str">
        <f t="shared" si="782"/>
        <v>3.45362836330208-0.656996817190004i</v>
      </c>
      <c r="E2721" s="57" t="str">
        <f t="shared" si="783"/>
        <v>185.834028446277+11.4136640261896i</v>
      </c>
      <c r="F2721" s="57" t="str">
        <f t="shared" si="784"/>
        <v>3.07055726512548-7.92236561025936i</v>
      </c>
      <c r="G2721" s="57" t="str">
        <f t="shared" si="785"/>
        <v>0.997070277217729-0.0540475670746621i</v>
      </c>
      <c r="H2721" s="57" t="str">
        <f t="shared" si="786"/>
        <v>11.6966176458395-194.299653598867i</v>
      </c>
      <c r="I2721" s="57" t="str">
        <f t="shared" si="787"/>
        <v>-10.1787545304723-4.66672348538548i</v>
      </c>
      <c r="K2721" s="57" t="str">
        <f t="shared" si="788"/>
        <v>0.00154353061871816-0.00275328733306485i</v>
      </c>
      <c r="L2721" s="57" t="str">
        <f t="shared" si="789"/>
        <v>0.00075-0.025827219681813i</v>
      </c>
      <c r="M2721" s="57" t="str">
        <f t="shared" si="790"/>
        <v>0.00075-0.00406941486583187i</v>
      </c>
      <c r="N2721" s="57">
        <f t="shared" si="791"/>
        <v>112.01930367275864</v>
      </c>
      <c r="O2721" s="57">
        <f t="shared" si="792"/>
        <v>6.3026933001722405</v>
      </c>
      <c r="P2721" s="371">
        <f t="shared" si="793"/>
        <v>6.3026933001722405</v>
      </c>
      <c r="Q2721" s="371">
        <f t="shared" si="794"/>
        <v>-67.980696327241361</v>
      </c>
      <c r="R2721" s="12">
        <f t="shared" si="795"/>
        <v>112.01930367275864</v>
      </c>
      <c r="S2721" s="57">
        <f t="shared" si="796"/>
        <v>25.67622858310239</v>
      </c>
      <c r="T2721" s="12">
        <f t="shared" si="779"/>
        <v>6.3026933001722405</v>
      </c>
    </row>
    <row r="2722" spans="1:20" x14ac:dyDescent="0.3">
      <c r="A2722" s="57">
        <f t="shared" si="780"/>
        <v>161941.55048540659</v>
      </c>
      <c r="B2722" s="12">
        <f t="shared" si="797"/>
        <v>25773.798251718181</v>
      </c>
      <c r="C2722" s="57" t="str">
        <f t="shared" si="781"/>
        <v>0.771592791450955-1.91128802278744i</v>
      </c>
      <c r="D2722" s="57" t="str">
        <f t="shared" si="782"/>
        <v>3.45349801140982-0.656349524356582i</v>
      </c>
      <c r="E2722" s="57" t="str">
        <f t="shared" si="783"/>
        <v>186.012128219984+11.3921651239655i</v>
      </c>
      <c r="F2722" s="57" t="str">
        <f t="shared" si="784"/>
        <v>3.07048876805301-7.89363343814978i</v>
      </c>
      <c r="G2722" s="57" t="str">
        <f t="shared" si="785"/>
        <v>0.99704803487241-0.0542517375710237i</v>
      </c>
      <c r="H2722" s="57" t="str">
        <f t="shared" si="786"/>
        <v>11.5422921494029-193.438053945743i</v>
      </c>
      <c r="I2722" s="57" t="str">
        <f t="shared" si="787"/>
        <v>-10.0981236504872-4.6381986976225i</v>
      </c>
      <c r="K2722" s="57" t="str">
        <f t="shared" si="788"/>
        <v>0.00153686144950115-0.00274534802066643i</v>
      </c>
      <c r="L2722" s="57" t="str">
        <f t="shared" si="789"/>
        <v>0.00075-0.025729447780248i</v>
      </c>
      <c r="M2722" s="57" t="str">
        <f t="shared" si="790"/>
        <v>0.00075-0.00405400962924076i</v>
      </c>
      <c r="N2722" s="57">
        <f t="shared" si="791"/>
        <v>111.9840797106075</v>
      </c>
      <c r="O2722" s="57">
        <f t="shared" si="792"/>
        <v>6.2822308392412127</v>
      </c>
      <c r="P2722" s="371">
        <f t="shared" si="793"/>
        <v>6.2822308392412127</v>
      </c>
      <c r="Q2722" s="371">
        <f t="shared" si="794"/>
        <v>-68.015920289392497</v>
      </c>
      <c r="R2722" s="12">
        <f t="shared" si="795"/>
        <v>111.9840797106075</v>
      </c>
      <c r="S2722" s="57">
        <f t="shared" si="796"/>
        <v>25.77379825171818</v>
      </c>
      <c r="T2722" s="12">
        <f t="shared" si="779"/>
        <v>6.2822308392412127</v>
      </c>
    </row>
    <row r="2723" spans="1:20" x14ac:dyDescent="0.3">
      <c r="A2723" s="57">
        <f t="shared" si="780"/>
        <v>162556.92837725111</v>
      </c>
      <c r="B2723" s="12">
        <f t="shared" si="797"/>
        <v>25871.73868507471</v>
      </c>
      <c r="C2723" s="57" t="str">
        <f t="shared" si="781"/>
        <v>0.768603904341699-1.90727120654771i</v>
      </c>
      <c r="D2723" s="57" t="str">
        <f t="shared" si="782"/>
        <v>3.4533666769131-0.655711533394055i</v>
      </c>
      <c r="E2723" s="57" t="str">
        <f t="shared" si="783"/>
        <v>186.191402655371+11.3697746409113i</v>
      </c>
      <c r="F2723" s="57" t="str">
        <f t="shared" si="784"/>
        <v>3.07041975250468-7.86501476201642i</v>
      </c>
      <c r="G2723" s="57" t="str">
        <f t="shared" si="785"/>
        <v>0.997025624167779-0.0544566701206503i</v>
      </c>
      <c r="H2723" s="57" t="str">
        <f t="shared" si="786"/>
        <v>11.3901689997242-192.580944297762i</v>
      </c>
      <c r="I2723" s="57" t="str">
        <f t="shared" si="787"/>
        <v>-10.018169173934-4.60995344064905i</v>
      </c>
      <c r="K2723" s="57" t="str">
        <f t="shared" si="788"/>
        <v>0.00153023097498971-0.00273741590937863i</v>
      </c>
      <c r="L2723" s="57" t="str">
        <f t="shared" si="789"/>
        <v>0.00075-0.0256320460054274i</v>
      </c>
      <c r="M2723" s="57" t="str">
        <f t="shared" si="790"/>
        <v>0.00075-0.00403866271093919i</v>
      </c>
      <c r="N2723" s="57">
        <f t="shared" si="791"/>
        <v>111.94875270510791</v>
      </c>
      <c r="O2723" s="57">
        <f t="shared" si="792"/>
        <v>6.2617970179181048</v>
      </c>
      <c r="P2723" s="371">
        <f t="shared" si="793"/>
        <v>6.2617970179181048</v>
      </c>
      <c r="Q2723" s="371">
        <f t="shared" si="794"/>
        <v>-68.051247294892093</v>
      </c>
      <c r="R2723" s="12">
        <f t="shared" si="795"/>
        <v>111.94875270510791</v>
      </c>
      <c r="S2723" s="57">
        <f t="shared" si="796"/>
        <v>25.87173868507471</v>
      </c>
      <c r="T2723" s="12">
        <f t="shared" si="779"/>
        <v>6.2617970179181048</v>
      </c>
    </row>
    <row r="2724" spans="1:20" x14ac:dyDescent="0.3">
      <c r="A2724" s="57">
        <f t="shared" si="780"/>
        <v>163174.64470508468</v>
      </c>
      <c r="B2724" s="12">
        <f t="shared" si="797"/>
        <v>25970.051292077995</v>
      </c>
      <c r="C2724" s="57" t="str">
        <f t="shared" si="781"/>
        <v>0.765623547400319-1.90326973855519i</v>
      </c>
      <c r="D2724" s="57" t="str">
        <f t="shared" si="782"/>
        <v>3.45323435248084-0.655082833539487i</v>
      </c>
      <c r="E2724" s="57" t="str">
        <f t="shared" si="783"/>
        <v>186.37185707182+11.3464799812517i</v>
      </c>
      <c r="F2724" s="57" t="str">
        <f t="shared" si="784"/>
        <v>3.07035021457956-7.83650916952614i</v>
      </c>
      <c r="G2724" s="57" t="str">
        <f t="shared" si="785"/>
        <v>0.997003043837149-0.054662367462533i</v>
      </c>
      <c r="H2724" s="57" t="str">
        <f t="shared" si="786"/>
        <v>11.2402152229253-191.728298362994i</v>
      </c>
      <c r="I2724" s="57" t="str">
        <f t="shared" si="787"/>
        <v>-9.93888527196855-4.58198375382091i</v>
      </c>
      <c r="K2724" s="57" t="str">
        <f t="shared" si="788"/>
        <v>0.00152363904759068-0.0027294911662836i</v>
      </c>
      <c r="L2724" s="57" t="str">
        <f t="shared" si="789"/>
        <v>0.00075-0.0255350129561939i</v>
      </c>
      <c r="M2724" s="57" t="str">
        <f t="shared" si="790"/>
        <v>0.00075-0.00402337389015659i</v>
      </c>
      <c r="N2724" s="57">
        <f t="shared" si="791"/>
        <v>111.91331995742195</v>
      </c>
      <c r="O2724" s="57">
        <f t="shared" si="792"/>
        <v>6.241392104963416</v>
      </c>
      <c r="P2724" s="371">
        <f t="shared" si="793"/>
        <v>6.241392104963416</v>
      </c>
      <c r="Q2724" s="371">
        <f t="shared" si="794"/>
        <v>-68.086680042578053</v>
      </c>
      <c r="R2724" s="12">
        <f t="shared" si="795"/>
        <v>111.91331995742195</v>
      </c>
      <c r="S2724" s="57">
        <f t="shared" si="796"/>
        <v>25.970051292077994</v>
      </c>
      <c r="T2724" s="12">
        <f t="shared" si="779"/>
        <v>6.241392104963416</v>
      </c>
    </row>
    <row r="2725" spans="1:20" x14ac:dyDescent="0.3">
      <c r="A2725" s="57">
        <f t="shared" si="780"/>
        <v>163794.70835496401</v>
      </c>
      <c r="B2725" s="12">
        <f t="shared" si="797"/>
        <v>26068.737486987891</v>
      </c>
      <c r="C2725" s="57" t="str">
        <f t="shared" si="781"/>
        <v>0.762651619136038-1.89928364512629i</v>
      </c>
      <c r="D2725" s="57" t="str">
        <f t="shared" si="782"/>
        <v>3.45310103072856-0.654463414145791i</v>
      </c>
      <c r="E2725" s="57" t="str">
        <f t="shared" si="783"/>
        <v>186.553496766613+11.3222684010102i</v>
      </c>
      <c r="F2725" s="57" t="str">
        <f t="shared" si="784"/>
        <v>3.07028015034785-7.80811624996551i</v>
      </c>
      <c r="G2725" s="57" t="str">
        <f t="shared" si="785"/>
        <v>0.996980292604419-0.0548688323442966i</v>
      </c>
      <c r="H2725" s="57" t="str">
        <f t="shared" si="786"/>
        <v>11.0923983482157-190.880089944718i</v>
      </c>
      <c r="I2725" s="57" t="str">
        <f t="shared" si="787"/>
        <v>-9.86026616277497-4.55428574235627i</v>
      </c>
      <c r="K2725" s="57" t="str">
        <f t="shared" si="788"/>
        <v>0.00151708551921368-0.00272157395667828i</v>
      </c>
      <c r="L2725" s="57" t="str">
        <f t="shared" si="789"/>
        <v>0.00075-0.0254383472366944i</v>
      </c>
      <c r="M2725" s="57" t="str">
        <f t="shared" si="790"/>
        <v>0.00075-0.00400814294695816i</v>
      </c>
      <c r="N2725" s="57">
        <f t="shared" si="791"/>
        <v>111.8777787407316</v>
      </c>
      <c r="O2725" s="57">
        <f t="shared" si="792"/>
        <v>6.221016367307727</v>
      </c>
      <c r="P2725" s="371">
        <f t="shared" si="793"/>
        <v>6.221016367307727</v>
      </c>
      <c r="Q2725" s="371">
        <f t="shared" si="794"/>
        <v>-68.1222212592684</v>
      </c>
      <c r="R2725" s="12">
        <f t="shared" si="795"/>
        <v>111.8777787407316</v>
      </c>
      <c r="S2725" s="57">
        <f t="shared" si="796"/>
        <v>26.068737486987892</v>
      </c>
      <c r="T2725" s="12">
        <f t="shared" si="779"/>
        <v>6.221016367307727</v>
      </c>
    </row>
    <row r="2726" spans="1:20" x14ac:dyDescent="0.3">
      <c r="A2726" s="57">
        <f t="shared" si="780"/>
        <v>164417.12824671288</v>
      </c>
      <c r="B2726" s="12">
        <f t="shared" si="797"/>
        <v>26167.798689438445</v>
      </c>
      <c r="C2726" s="57" t="str">
        <f t="shared" si="781"/>
        <v>0.759688017482603-1.89531295182793i</v>
      </c>
      <c r="D2726" s="57" t="str">
        <f t="shared" si="782"/>
        <v>3.45296670421778-0.653853264681328i</v>
      </c>
      <c r="E2726" s="57" t="str">
        <f t="shared" si="783"/>
        <v>186.73632701364+11.2971270064835i</v>
      </c>
      <c r="F2726" s="57" t="str">
        <f t="shared" si="784"/>
        <v>3.07020955585044-7.77983559423438i</v>
      </c>
      <c r="G2726" s="57" t="str">
        <f t="shared" si="785"/>
        <v>0.996957369184006-0.0550760675222124i</v>
      </c>
      <c r="H2726" s="57" t="str">
        <f t="shared" si="786"/>
        <v>10.9466864003697-190.036292943741i</v>
      </c>
      <c r="I2726" s="57" t="str">
        <f t="shared" si="787"/>
        <v>-9.7823061113735-4.52685557618534i</v>
      </c>
      <c r="K2726" s="57" t="str">
        <f t="shared" si="788"/>
        <v>0.00151057024128882-0.00271366444408026i</v>
      </c>
      <c r="L2726" s="57" t="str">
        <f t="shared" si="789"/>
        <v>0.00075-0.0253420474563602i</v>
      </c>
      <c r="M2726" s="57" t="str">
        <f t="shared" si="790"/>
        <v>0.00075-0.00399296966224164i</v>
      </c>
      <c r="N2726" s="57">
        <f t="shared" si="791"/>
        <v>111.84212630018703</v>
      </c>
      <c r="O2726" s="57">
        <f t="shared" si="792"/>
        <v>6.2006700700155459</v>
      </c>
      <c r="P2726" s="371">
        <f t="shared" si="793"/>
        <v>6.2006700700155459</v>
      </c>
      <c r="Q2726" s="371">
        <f t="shared" si="794"/>
        <v>-68.157873699812967</v>
      </c>
      <c r="R2726" s="12">
        <f t="shared" si="795"/>
        <v>111.84212630018703</v>
      </c>
      <c r="S2726" s="57">
        <f t="shared" si="796"/>
        <v>26.167798689438445</v>
      </c>
      <c r="T2726" s="12">
        <f t="shared" si="779"/>
        <v>6.2006700700155459</v>
      </c>
    </row>
    <row r="2727" spans="1:20" x14ac:dyDescent="0.3">
      <c r="A2727" s="57">
        <f t="shared" si="780"/>
        <v>165041.91333405036</v>
      </c>
      <c r="B2727" s="12">
        <f t="shared" si="797"/>
        <v>26267.23632445831</v>
      </c>
      <c r="C2727" s="57" t="str">
        <f t="shared" si="781"/>
        <v>0.756732639801118-1.8913576834742i</v>
      </c>
      <c r="D2727" s="57" t="str">
        <f t="shared" si="782"/>
        <v>3.45283136545578-0.653252374729594i</v>
      </c>
      <c r="E2727" s="57" t="str">
        <f t="shared" si="783"/>
        <v>186.920353062068+11.2710427527072i</v>
      </c>
      <c r="F2727" s="57" t="str">
        <f t="shared" si="784"/>
        <v>3.07013842709892-7.75166679484022i</v>
      </c>
      <c r="G2727" s="57" t="str">
        <f t="shared" si="785"/>
        <v>0.99693427228078-0.055284075761211i</v>
      </c>
      <c r="H2727" s="57" t="str">
        <f t="shared" si="786"/>
        <v>10.8030478923052-189.196881360631i</v>
      </c>
      <c r="I2727" s="57" t="str">
        <f t="shared" si="787"/>
        <v>-9.70499942942392-4.49968948882054i</v>
      </c>
      <c r="K2727" s="57" t="str">
        <f t="shared" si="788"/>
        <v>0.00150409306478419-0.00270576279023385i</v>
      </c>
      <c r="L2727" s="57" t="str">
        <f t="shared" si="789"/>
        <v>0.00075-0.0252461122298867i</v>
      </c>
      <c r="M2727" s="57" t="str">
        <f t="shared" si="790"/>
        <v>0.00075-0.00397785381773425i</v>
      </c>
      <c r="N2727" s="57">
        <f t="shared" si="791"/>
        <v>111.80635985285464</v>
      </c>
      <c r="O2727" s="57">
        <f t="shared" si="792"/>
        <v>6.180353476249322</v>
      </c>
      <c r="P2727" s="371">
        <f t="shared" si="793"/>
        <v>6.180353476249322</v>
      </c>
      <c r="Q2727" s="371">
        <f t="shared" si="794"/>
        <v>-68.193640147145359</v>
      </c>
      <c r="R2727" s="12">
        <f t="shared" si="795"/>
        <v>111.80635985285464</v>
      </c>
      <c r="S2727" s="57">
        <f t="shared" si="796"/>
        <v>26.26723632445831</v>
      </c>
      <c r="T2727" s="12">
        <f t="shared" si="779"/>
        <v>6.180353476249322</v>
      </c>
    </row>
    <row r="2728" spans="1:20" x14ac:dyDescent="0.3">
      <c r="A2728" s="57">
        <f t="shared" si="780"/>
        <v>165669.07260471975</v>
      </c>
      <c r="B2728" s="12">
        <f t="shared" si="797"/>
        <v>26367.051822491252</v>
      </c>
      <c r="C2728" s="57" t="str">
        <f t="shared" si="781"/>
        <v>0.753785382882725-1.8874178641227i</v>
      </c>
      <c r="D2728" s="57" t="str">
        <f t="shared" si="782"/>
        <v>3.45269500689511-0.652660733988838i</v>
      </c>
      <c r="E2728" s="57" t="str">
        <f t="shared" si="783"/>
        <v>187.105580134981+11.2440024419128i</v>
      </c>
      <c r="F2728" s="57" t="str">
        <f t="shared" si="784"/>
        <v>3.07006676007517-7.72360944589191i</v>
      </c>
      <c r="G2728" s="57" t="str">
        <f t="shared" si="785"/>
        <v>0.99691100058999-0.0554928598348947i</v>
      </c>
      <c r="H2728" s="57" t="str">
        <f t="shared" si="786"/>
        <v>10.6614518177614-188.361829297839i</v>
      </c>
      <c r="I2728" s="57" t="str">
        <f t="shared" si="787"/>
        <v>-9.6283404750213-4.47278377624532i</v>
      </c>
      <c r="K2728" s="57" t="str">
        <f t="shared" si="788"/>
        <v>0.00149765384022306-0.00269786915511615i</v>
      </c>
      <c r="L2728" s="57" t="str">
        <f t="shared" si="789"/>
        <v>0.00075-0.0251505401772133i</v>
      </c>
      <c r="M2728" s="57" t="str">
        <f t="shared" si="790"/>
        <v>0.00075-0.00396279519598949i</v>
      </c>
      <c r="N2728" s="57">
        <f t="shared" si="791"/>
        <v>111.77047658766654</v>
      </c>
      <c r="O2728" s="57">
        <f t="shared" si="792"/>
        <v>6.1600668472319855</v>
      </c>
      <c r="P2728" s="371">
        <f t="shared" si="793"/>
        <v>6.1600668472319855</v>
      </c>
      <c r="Q2728" s="371">
        <f t="shared" si="794"/>
        <v>-68.229523412333464</v>
      </c>
      <c r="R2728" s="12">
        <f t="shared" si="795"/>
        <v>111.77047658766654</v>
      </c>
      <c r="S2728" s="57">
        <f t="shared" si="796"/>
        <v>26.367051822491252</v>
      </c>
      <c r="T2728" s="12">
        <f t="shared" si="779"/>
        <v>6.1600668472319855</v>
      </c>
    </row>
    <row r="2729" spans="1:20" x14ac:dyDescent="0.3">
      <c r="A2729" s="57">
        <f t="shared" si="780"/>
        <v>166298.61508061772</v>
      </c>
      <c r="B2729" s="12">
        <f t="shared" si="797"/>
        <v>26467.246619416721</v>
      </c>
      <c r="C2729" s="57" t="str">
        <f t="shared" si="781"/>
        <v>0.750846142951361-1.88349351707107i</v>
      </c>
      <c r="D2729" s="57" t="str">
        <f t="shared" si="782"/>
        <v>3.45255762093336-0.652078332271734i</v>
      </c>
      <c r="E2729" s="57" t="str">
        <f t="shared" si="783"/>
        <v>187.292013427987+11.2159927219737i</v>
      </c>
      <c r="F2729" s="57" t="str">
        <f t="shared" si="784"/>
        <v>3.0699945507313-7.69566314309411i</v>
      </c>
      <c r="G2729" s="57" t="str">
        <f t="shared" si="785"/>
        <v>0.996887552797195-0.05570242252555i</v>
      </c>
      <c r="H2729" s="57" t="str">
        <f t="shared" si="786"/>
        <v>10.5218676440775-187.531110961725i</v>
      </c>
      <c r="I2729" s="57" t="str">
        <f t="shared" si="787"/>
        <v>-9.55232365248629-4.44613479582263i</v>
      </c>
      <c r="K2729" s="57" t="str">
        <f t="shared" si="788"/>
        <v>0.0014912524177011-0.00268998369694336i</v>
      </c>
      <c r="L2729" s="57" t="str">
        <f t="shared" si="789"/>
        <v>0.00075-0.0250553299235039i</v>
      </c>
      <c r="M2729" s="57" t="str">
        <f t="shared" si="790"/>
        <v>0.00075-0.00394779358038402i</v>
      </c>
      <c r="N2729" s="57">
        <f t="shared" si="791"/>
        <v>111.73447366537175</v>
      </c>
      <c r="O2729" s="57">
        <f t="shared" si="792"/>
        <v>6.139810442210333</v>
      </c>
      <c r="P2729" s="371">
        <f t="shared" si="793"/>
        <v>6.139810442210333</v>
      </c>
      <c r="Q2729" s="371">
        <f t="shared" si="794"/>
        <v>-68.265526334628248</v>
      </c>
      <c r="R2729" s="12">
        <f t="shared" si="795"/>
        <v>111.73447366537175</v>
      </c>
      <c r="S2729" s="57">
        <f t="shared" si="796"/>
        <v>26.46724661941672</v>
      </c>
      <c r="T2729" s="12">
        <f t="shared" si="779"/>
        <v>6.139810442210333</v>
      </c>
    </row>
    <row r="2730" spans="1:20" x14ac:dyDescent="0.3">
      <c r="A2730" s="57">
        <f t="shared" si="780"/>
        <v>166930.54981792407</v>
      </c>
      <c r="B2730" s="12">
        <f t="shared" si="797"/>
        <v>26567.822156570506</v>
      </c>
      <c r="C2730" s="57" t="str">
        <f t="shared" si="781"/>
        <v>0.747914815666312-1.87958466485338i</v>
      </c>
      <c r="D2730" s="57" t="str">
        <f t="shared" si="782"/>
        <v>3.45241919991264-0.651505159505014i</v>
      </c>
      <c r="E2730" s="57" t="str">
        <f t="shared" si="783"/>
        <v>187.4796581078+11.1870000848408i</v>
      </c>
      <c r="F2730" s="57" t="str">
        <f t="shared" si="784"/>
        <v>3.06992179498931-7.66782748374114i</v>
      </c>
      <c r="G2730" s="57" t="str">
        <f t="shared" si="785"/>
        <v>0.996863927578197-0.0559127666241593i</v>
      </c>
      <c r="H2730" s="57" t="str">
        <f t="shared" si="786"/>
        <v>10.3842653050689-186.704700664497i</v>
      </c>
      <c r="I2730" s="57" t="str">
        <f t="shared" si="787"/>
        <v>-9.47694341214953-4.41973896522192i</v>
      </c>
      <c r="K2730" s="57" t="str">
        <f t="shared" si="788"/>
        <v>0.00148488864690327-0.00268210657217719i</v>
      </c>
      <c r="L2730" s="57" t="str">
        <f t="shared" si="789"/>
        <v>0.00075-0.0249604800991273i</v>
      </c>
      <c r="M2730" s="57" t="str">
        <f t="shared" si="790"/>
        <v>0.00075-0.00393284875511459i</v>
      </c>
      <c r="N2730" s="57">
        <f t="shared" si="791"/>
        <v>111.69834821848559</v>
      </c>
      <c r="O2730" s="57">
        <f t="shared" si="792"/>
        <v>6.1195845184175646</v>
      </c>
      <c r="P2730" s="371">
        <f t="shared" si="793"/>
        <v>6.1195845184175646</v>
      </c>
      <c r="Q2730" s="371">
        <f t="shared" si="794"/>
        <v>-68.301651781514408</v>
      </c>
      <c r="R2730" s="12">
        <f t="shared" si="795"/>
        <v>111.69834821848559</v>
      </c>
      <c r="S2730" s="57">
        <f t="shared" si="796"/>
        <v>26.567822156570507</v>
      </c>
      <c r="T2730" s="12">
        <f t="shared" si="779"/>
        <v>6.1195845184175646</v>
      </c>
    </row>
    <row r="2731" spans="1:20" x14ac:dyDescent="0.3">
      <c r="A2731" s="57">
        <f t="shared" si="780"/>
        <v>167564.88590723221</v>
      </c>
      <c r="B2731" s="12">
        <f t="shared" si="797"/>
        <v>26668.779880765476</v>
      </c>
      <c r="C2731" s="57" t="str">
        <f t="shared" si="781"/>
        <v>0.744991296124776-1.87569132923641i</v>
      </c>
      <c r="D2731" s="57" t="str">
        <f t="shared" si="782"/>
        <v>3.45227973611924-0.650941205729106i</v>
      </c>
      <c r="E2731" s="57" t="str">
        <f t="shared" si="783"/>
        <v>187.668519310783+11.1570108649701i</v>
      </c>
      <c r="F2731" s="57" t="str">
        <f t="shared" si="784"/>
        <v>3.06984848874098-7.64010206671113i</v>
      </c>
      <c r="G2731" s="57" t="str">
        <f t="shared" si="785"/>
        <v>0.99684012359897-0.0561238949304138i</v>
      </c>
      <c r="H2731" s="57" t="str">
        <f t="shared" si="786"/>
        <v>10.2486151940014-185.882572826047i</v>
      </c>
      <c r="I2731" s="57" t="str">
        <f t="shared" si="787"/>
        <v>-9.40219425013033-4.39359276136477i</v>
      </c>
      <c r="K2731" s="57" t="str">
        <f t="shared" si="788"/>
        <v>0.0014785623771206-0.00267423793553134i</v>
      </c>
      <c r="L2731" s="57" t="str">
        <f t="shared" si="789"/>
        <v>0.00075-0.0248659893396367i</v>
      </c>
      <c r="M2731" s="57" t="str">
        <f t="shared" si="790"/>
        <v>0.00075-0.00391796050519485i</v>
      </c>
      <c r="N2731" s="57">
        <f t="shared" si="791"/>
        <v>111.66209735124225</v>
      </c>
      <c r="O2731" s="57">
        <f t="shared" si="792"/>
        <v>6.0993893310353888</v>
      </c>
      <c r="P2731" s="371">
        <f t="shared" si="793"/>
        <v>6.0993893310353888</v>
      </c>
      <c r="Q2731" s="371">
        <f t="shared" si="794"/>
        <v>-68.337902648757748</v>
      </c>
      <c r="R2731" s="12">
        <f t="shared" si="795"/>
        <v>111.66209735124225</v>
      </c>
      <c r="S2731" s="57">
        <f t="shared" si="796"/>
        <v>26.668779880765477</v>
      </c>
      <c r="T2731" s="12">
        <f t="shared" si="779"/>
        <v>6.0993893310353888</v>
      </c>
    </row>
    <row r="2732" spans="1:20" x14ac:dyDescent="0.3">
      <c r="A2732" s="57">
        <f t="shared" si="780"/>
        <v>168201.63247367967</v>
      </c>
      <c r="B2732" s="12">
        <f t="shared" si="797"/>
        <v>26770.121244312384</v>
      </c>
      <c r="C2732" s="57" t="str">
        <f t="shared" si="781"/>
        <v>0.742075478864363-1.87181353121593i</v>
      </c>
      <c r="D2732" s="57" t="str">
        <f t="shared" si="782"/>
        <v>3.45213922178324-0.650386461097794i</v>
      </c>
      <c r="E2732" s="57" t="str">
        <f t="shared" si="783"/>
        <v>187.858602141458+11.1260112377423i</v>
      </c>
      <c r="F2732" s="57" t="str">
        <f t="shared" si="784"/>
        <v>3.06977462784754-7.61248649246018i</v>
      </c>
      <c r="G2732" s="57" t="str">
        <f t="shared" si="785"/>
        <v>0.996816139515585-0.0563358102527246i</v>
      </c>
      <c r="H2732" s="57" t="str">
        <f t="shared" si="786"/>
        <v>10.1148881566622-185.064701975717i</v>
      </c>
      <c r="I2732" s="57" t="str">
        <f t="shared" si="787"/>
        <v>-9.32807070811111-4.36769271938884i</v>
      </c>
      <c r="K2732" s="57" t="str">
        <f t="shared" si="788"/>
        <v>0.00147227345726681-0.00266637793997822i</v>
      </c>
      <c r="L2732" s="57" t="str">
        <f t="shared" si="789"/>
        <v>0.00075-0.0247718562857508i</v>
      </c>
      <c r="M2732" s="57" t="str">
        <f t="shared" si="790"/>
        <v>0.00075-0.00390312861645233i</v>
      </c>
      <c r="N2732" s="57">
        <f t="shared" si="791"/>
        <v>111.6257181395476</v>
      </c>
      <c r="O2732" s="57">
        <f t="shared" si="792"/>
        <v>6.0792251331560596</v>
      </c>
      <c r="P2732" s="371">
        <f t="shared" si="793"/>
        <v>6.0792251331560596</v>
      </c>
      <c r="Q2732" s="371">
        <f t="shared" si="794"/>
        <v>-68.374281860452399</v>
      </c>
      <c r="R2732" s="12">
        <f t="shared" si="795"/>
        <v>111.6257181395476</v>
      </c>
      <c r="S2732" s="57">
        <f t="shared" si="796"/>
        <v>26.770121244312385</v>
      </c>
      <c r="T2732" s="12">
        <f t="shared" ref="T2732:T2795" si="798">P2732</f>
        <v>6.0792251331560596</v>
      </c>
    </row>
    <row r="2733" spans="1:20" x14ac:dyDescent="0.3">
      <c r="A2733" s="57">
        <f t="shared" ref="A2733:A2796" si="799">2*PI()*B2733</f>
        <v>168840.79867707964</v>
      </c>
      <c r="B2733" s="12">
        <f t="shared" si="797"/>
        <v>26871.847705040771</v>
      </c>
      <c r="C2733" s="57" t="str">
        <f t="shared" ref="C2733:C2796" si="800">IMPRODUCT(D2733,E2733,$C$40,,K2733,$C$41)</f>
        <v>0.739167257865492-1.86795129101294i</v>
      </c>
      <c r="D2733" s="57" t="str">
        <f t="shared" ref="D2733:D2796" si="801">IMDIV(IMPRODUCT($C$37,$C$38,COMPLEX(1,A2733/$C$38)),IMSUM(-1*A2733*A2733/$C$39,COMPLEX(0,1*A2733)))</f>
        <v>3.45199764907818-0.649840915877865i</v>
      </c>
      <c r="E2733" s="57" t="str">
        <f t="shared" ref="E2733:E2796" si="802">IMDIV(IMPRODUCT(IMSUM(F2733,G2733),$C$29,H2733),IMSUM(1,I2733))</f>
        <v>188.049911670987+11.093987217871i</v>
      </c>
      <c r="F2733" s="57" t="str">
        <f t="shared" ref="F2733:F2796" si="803">IMDIV(IMPRODUCT($C$14,$C$15,COMPLEX(1,A2733/$C$15)),IMSUM(-1*A2733*A2733/$C$16,COMPLEX(0,A2733)))</f>
        <v>3.06970020813958-7.58498036301666i</v>
      </c>
      <c r="G2733" s="57" t="str">
        <f t="shared" ref="G2733:G2796" si="804">IMDIV(1,COMPLEX(1,A2733*$C$9*$C$10))</f>
        <v>0.996791973974142-0.0565485154082342i</v>
      </c>
      <c r="H2733" s="57" t="str">
        <f t="shared" ref="H2733:H2796" si="805">IMDIV($C$3,IMSUM(K2733,COMPLEX(0,$C$28*A2733)))</f>
        <v>9.98305548452584-184.25106275395i</v>
      </c>
      <c r="I2733" s="57" t="str">
        <f t="shared" ref="I2733:I2796" si="806">IMPRODUCT(F2733,$C$29,H2733,$C$31)</f>
        <v>-9.25456737310564-4.34203543162945i</v>
      </c>
      <c r="K2733" s="57" t="str">
        <f t="shared" ref="K2733:K2796" si="807">IF($C$26&lt;=0,IMDIV(1,IMSUM(IMDIV(1,L2733),1/$C$18)),IMDIV(1,IMSUM(IMDIV(1,L2733),1/$C$18,IMDIV(1,M2733))))</f>
        <v>0.00146602173589466-0.00265852673675568i</v>
      </c>
      <c r="L2733" s="57" t="str">
        <f t="shared" ref="L2733:L2796" si="808">IMSUM($C$21/$C$22,IMDIV(1,COMPLEX(0,$C$20*$C$22*A2733)))</f>
        <v>0.00075-0.0246780795833341i</v>
      </c>
      <c r="M2733" s="57" t="str">
        <f t="shared" ref="M2733:M2796" si="809">IMSUM($C$25/$C$26,IMDIV(1,COMPLEX(0,$C$24*$C$26*A2733)))</f>
        <v>0.00075-0.00388835287552533i</v>
      </c>
      <c r="N2733" s="57">
        <f t="shared" ref="N2733:N2796" si="810">ABS(R2733)</f>
        <v>111.58920763093148</v>
      </c>
      <c r="O2733" s="57">
        <f t="shared" ref="O2733:O2796" si="811">ABS(P2733)</f>
        <v>6.0590921757441061</v>
      </c>
      <c r="P2733" s="371">
        <f t="shared" ref="P2733:P2796" si="812">20*LOG10(IMABS(C2733))</f>
        <v>6.0590921757441061</v>
      </c>
      <c r="Q2733" s="371">
        <f t="shared" ref="Q2733:Q2796" si="813">IMARGUMENT(C2733)*180/PI()</f>
        <v>-68.410792369068517</v>
      </c>
      <c r="R2733" s="12">
        <f t="shared" ref="R2733:R2796" si="814">IF(Q2733&lt;0,Q2733+180,Q2733-180)</f>
        <v>111.58920763093148</v>
      </c>
      <c r="S2733" s="57">
        <f t="shared" ref="S2733:S2796" si="815">B2733/1000</f>
        <v>26.871847705040771</v>
      </c>
      <c r="T2733" s="12">
        <f t="shared" si="798"/>
        <v>6.0590921757441061</v>
      </c>
    </row>
    <row r="2734" spans="1:20" x14ac:dyDescent="0.3">
      <c r="A2734" s="57">
        <f t="shared" si="799"/>
        <v>169482.39371205255</v>
      </c>
      <c r="B2734" s="12">
        <f t="shared" ref="B2734:B2797" si="816">B2733*(1+B$42)</f>
        <v>26973.960726319925</v>
      </c>
      <c r="C2734" s="57" t="str">
        <f t="shared" si="800"/>
        <v>0.736266526553746-1.86410462806975i</v>
      </c>
      <c r="D2734" s="57" t="str">
        <f t="shared" si="801"/>
        <v>3.45185501012055-0.649304560448735i</v>
      </c>
      <c r="E2734" s="57" t="str">
        <f t="shared" si="802"/>
        <v>188.242452935613+11.0609246578038i</v>
      </c>
      <c r="F2734" s="57" t="str">
        <f t="shared" si="803"/>
        <v>3.06962522541673-7.55758328197517i</v>
      </c>
      <c r="G2734" s="57" t="str">
        <f t="shared" si="804"/>
        <v>0.996767625610699-0.0567620132228286i</v>
      </c>
      <c r="H2734" s="57" t="str">
        <f t="shared" si="805"/>
        <v>9.8530889080162-183.441629913888i</v>
      </c>
      <c r="I2734" s="57" t="str">
        <f t="shared" si="806"/>
        <v>-9.1816788772238-4.31661754661925i</v>
      </c>
      <c r="K2734" s="57" t="str">
        <f t="shared" si="807"/>
        <v>0.00145980706121224-0.00265068447537394i</v>
      </c>
      <c r="L2734" s="57" t="str">
        <f t="shared" si="808"/>
        <v>0.00075-0.0245846578833773i</v>
      </c>
      <c r="M2734" s="57" t="str">
        <f t="shared" si="809"/>
        <v>0.00075-0.00387363306985987i</v>
      </c>
      <c r="N2734" s="57">
        <f t="shared" si="810"/>
        <v>111.55256284450232</v>
      </c>
      <c r="O2734" s="57">
        <f t="shared" si="811"/>
        <v>6.0389907075973861</v>
      </c>
      <c r="P2734" s="371">
        <f t="shared" si="812"/>
        <v>6.0389907075973861</v>
      </c>
      <c r="Q2734" s="371">
        <f t="shared" si="813"/>
        <v>-68.447437155497681</v>
      </c>
      <c r="R2734" s="12">
        <f t="shared" si="814"/>
        <v>111.55256284450232</v>
      </c>
      <c r="S2734" s="57">
        <f t="shared" si="815"/>
        <v>26.973960726319923</v>
      </c>
      <c r="T2734" s="12">
        <f t="shared" si="798"/>
        <v>6.0389907075973861</v>
      </c>
    </row>
    <row r="2735" spans="1:20" x14ac:dyDescent="0.3">
      <c r="A2735" s="57">
        <f t="shared" si="799"/>
        <v>170126.42680815834</v>
      </c>
      <c r="B2735" s="12">
        <f t="shared" si="816"/>
        <v>27076.461777079941</v>
      </c>
      <c r="C2735" s="57" t="str">
        <f t="shared" si="800"/>
        <v>0.733373177802168-1.86027356104603i</v>
      </c>
      <c r="D2735" s="57" t="str">
        <f t="shared" si="801"/>
        <v>3.45171129696952-0.648777385302111i</v>
      </c>
      <c r="E2735" s="57" t="str">
        <f t="shared" si="802"/>
        <v>188.436230935066+11.0268092461134i</v>
      </c>
      <c r="F2735" s="57" t="str">
        <f t="shared" si="803"/>
        <v>3.06954967544746-7.53029485449091i</v>
      </c>
      <c r="G2735" s="57" t="str">
        <f t="shared" si="804"/>
        <v>0.996743093051196-0.0569763065311479i</v>
      </c>
      <c r="H2735" s="57" t="str">
        <f t="shared" si="805"/>
        <v>9.72496058986202-182.636378322872i</v>
      </c>
      <c r="I2735" s="57" t="str">
        <f t="shared" si="806"/>
        <v>-9.10939989743154-4.29143576810506i</v>
      </c>
      <c r="K2735" s="57" t="str">
        <f t="shared" si="807"/>
        <v>0.001453629281099-0.00264285130362257i</v>
      </c>
      <c r="L2735" s="57" t="str">
        <f t="shared" si="808"/>
        <v>0.00075-0.0244915898419778i</v>
      </c>
      <c r="M2735" s="57" t="str">
        <f t="shared" si="809"/>
        <v>0.00075-0.00385896898770658i</v>
      </c>
      <c r="N2735" s="57">
        <f t="shared" si="810"/>
        <v>111.51578077090232</v>
      </c>
      <c r="O2735" s="57">
        <f t="shared" si="811"/>
        <v>6.0189209753079718</v>
      </c>
      <c r="P2735" s="371">
        <f t="shared" si="812"/>
        <v>6.0189209753079718</v>
      </c>
      <c r="Q2735" s="371">
        <f t="shared" si="813"/>
        <v>-68.484219229097675</v>
      </c>
      <c r="R2735" s="12">
        <f t="shared" si="814"/>
        <v>111.51578077090232</v>
      </c>
      <c r="S2735" s="57">
        <f t="shared" si="815"/>
        <v>27.076461777079942</v>
      </c>
      <c r="T2735" s="12">
        <f t="shared" si="798"/>
        <v>6.0189209753079718</v>
      </c>
    </row>
    <row r="2736" spans="1:20" x14ac:dyDescent="0.3">
      <c r="A2736" s="57">
        <f t="shared" si="799"/>
        <v>170772.90723002935</v>
      </c>
      <c r="B2736" s="12">
        <f t="shared" si="816"/>
        <v>27179.352331832844</v>
      </c>
      <c r="C2736" s="57" t="str">
        <f t="shared" si="800"/>
        <v>0.730487103933507-1.85645810781488i</v>
      </c>
      <c r="D2736" s="57" t="str">
        <f t="shared" si="801"/>
        <v>3.45156650162643-0.64825938104161i</v>
      </c>
      <c r="E2736" s="57" t="str">
        <f t="shared" si="802"/>
        <v>188.631250630942+10.9916265058826i</v>
      </c>
      <c r="F2736" s="57" t="str">
        <f t="shared" si="803"/>
        <v>3.06947355396884-7.50311468727375i</v>
      </c>
      <c r="G2736" s="57" t="str">
        <f t="shared" si="804"/>
        <v>0.996718374911384-0.0571913981765977i</v>
      </c>
      <c r="H2736" s="57" t="str">
        <f t="shared" si="805"/>
        <v>9.59864311854448-181.835282963856i</v>
      </c>
      <c r="I2736" s="57" t="str">
        <f t="shared" si="806"/>
        <v>-9.03772515530604-4.2664868540815i</v>
      </c>
      <c r="K2736" s="57" t="str">
        <f t="shared" si="807"/>
        <v>0.00144748824312165-0.00263502736757764i</v>
      </c>
      <c r="L2736" s="57" t="str">
        <f t="shared" si="808"/>
        <v>0.00075-0.0243988741203206i</v>
      </c>
      <c r="M2736" s="57" t="str">
        <f t="shared" si="809"/>
        <v>0.00075-0.00384436041811773i</v>
      </c>
      <c r="N2736" s="57">
        <f t="shared" si="810"/>
        <v>111.47885837226278</v>
      </c>
      <c r="O2736" s="57">
        <f t="shared" si="811"/>
        <v>5.9988832232230669</v>
      </c>
      <c r="P2736" s="371">
        <f t="shared" si="812"/>
        <v>5.9988832232230669</v>
      </c>
      <c r="Q2736" s="371">
        <f t="shared" si="813"/>
        <v>-68.521141627737222</v>
      </c>
      <c r="R2736" s="12">
        <f t="shared" si="814"/>
        <v>111.47885837226278</v>
      </c>
      <c r="S2736" s="57">
        <f t="shared" si="815"/>
        <v>27.179352331832845</v>
      </c>
      <c r="T2736" s="12">
        <f t="shared" si="798"/>
        <v>5.9988832232230669</v>
      </c>
    </row>
    <row r="2737" spans="1:20" x14ac:dyDescent="0.3">
      <c r="A2737" s="57">
        <f t="shared" si="799"/>
        <v>171421.84427750349</v>
      </c>
      <c r="B2737" s="12">
        <f t="shared" si="816"/>
        <v>27282.633870693811</v>
      </c>
      <c r="C2737" s="57" t="str">
        <f t="shared" si="800"/>
        <v>0.727608196722357-1.85265828545865i</v>
      </c>
      <c r="D2737" s="57" t="str">
        <f t="shared" si="801"/>
        <v>3.45142061603446-0.647750538382428i</v>
      </c>
      <c r="E2737" s="57" t="str">
        <f t="shared" si="802"/>
        <v>188.827516945035+10.9553617930782i</v>
      </c>
      <c r="F2737" s="57" t="str">
        <f t="shared" si="803"/>
        <v>3.0693968566864-7.4760423885827i</v>
      </c>
      <c r="G2737" s="57" t="str">
        <f t="shared" si="804"/>
        <v>0.996693469796752-0.0574072910113596i</v>
      </c>
      <c r="H2737" s="57" t="str">
        <f t="shared" si="805"/>
        <v>9.47410950183847-181.038318936772i</v>
      </c>
      <c r="I2737" s="57" t="str">
        <f t="shared" si="806"/>
        <v>-8.96664941678874-4.24176761584236i</v>
      </c>
      <c r="K2737" s="57" t="str">
        <f t="shared" si="807"/>
        <v>0.00144138379454983-0.00262721281160894i</v>
      </c>
      <c r="L2737" s="57" t="str">
        <f t="shared" si="808"/>
        <v>0.00075-0.0243065093846589i</v>
      </c>
      <c r="M2737" s="57" t="str">
        <f t="shared" si="809"/>
        <v>0.00075-0.00382980715094415i</v>
      </c>
      <c r="N2737" s="57">
        <f t="shared" si="810"/>
        <v>111.44179258216094</v>
      </c>
      <c r="O2737" s="57">
        <f t="shared" si="811"/>
        <v>5.9788776934047956</v>
      </c>
      <c r="P2737" s="371">
        <f t="shared" si="812"/>
        <v>5.9788776934047956</v>
      </c>
      <c r="Q2737" s="371">
        <f t="shared" si="813"/>
        <v>-68.558207417839057</v>
      </c>
      <c r="R2737" s="12">
        <f t="shared" si="814"/>
        <v>111.44179258216094</v>
      </c>
      <c r="S2737" s="57">
        <f t="shared" si="815"/>
        <v>27.282633870693811</v>
      </c>
      <c r="T2737" s="12">
        <f t="shared" si="798"/>
        <v>5.9788776934047956</v>
      </c>
    </row>
    <row r="2738" spans="1:20" x14ac:dyDescent="0.3">
      <c r="A2738" s="57">
        <f t="shared" si="799"/>
        <v>172073.247285758</v>
      </c>
      <c r="B2738" s="12">
        <f t="shared" si="816"/>
        <v>27386.307879402448</v>
      </c>
      <c r="C2738" s="57" t="str">
        <f t="shared" si="800"/>
        <v>0.72473634739733-1.84887411026477i</v>
      </c>
      <c r="D2738" s="57" t="str">
        <f t="shared" si="801"/>
        <v>3.45127363207821-0.647250848150961i</v>
      </c>
      <c r="E2738" s="57" t="str">
        <f t="shared" si="802"/>
        <v>189.025034757633+10.9180002949202i</v>
      </c>
      <c r="F2738" s="57" t="str">
        <f t="shared" si="803"/>
        <v>3.06931957927377-7.44907756821997i</v>
      </c>
      <c r="G2738" s="57" t="str">
        <f t="shared" si="804"/>
        <v>0.996668376302453-0.057623987896402i</v>
      </c>
      <c r="H2738" s="57" t="str">
        <f t="shared" si="805"/>
        <v>9.35133316044367-180.245461459787i</v>
      </c>
      <c r="I2738" s="57" t="str">
        <f t="shared" si="806"/>
        <v>-8.89616749193261-4.21727491704741i</v>
      </c>
      <c r="K2738" s="57" t="str">
        <f t="shared" si="807"/>
        <v>0.00143531578237171-0.00261940777838728i</v>
      </c>
      <c r="L2738" s="57" t="str">
        <f t="shared" si="808"/>
        <v>0.00075-0.0242144943062949i</v>
      </c>
      <c r="M2738" s="57" t="str">
        <f t="shared" si="809"/>
        <v>0.00075-0.00381530897683218i</v>
      </c>
      <c r="N2738" s="57">
        <f t="shared" si="810"/>
        <v>111.40458030557917</v>
      </c>
      <c r="O2738" s="57">
        <f t="shared" si="811"/>
        <v>5.9589046255901534</v>
      </c>
      <c r="P2738" s="371">
        <f t="shared" si="812"/>
        <v>5.9589046255901534</v>
      </c>
      <c r="Q2738" s="371">
        <f t="shared" si="813"/>
        <v>-68.595419694420826</v>
      </c>
      <c r="R2738" s="12">
        <f t="shared" si="814"/>
        <v>111.40458030557917</v>
      </c>
      <c r="S2738" s="57">
        <f t="shared" si="815"/>
        <v>27.386307879402448</v>
      </c>
      <c r="T2738" s="12">
        <f t="shared" si="798"/>
        <v>5.9589046255901534</v>
      </c>
    </row>
    <row r="2739" spans="1:20" x14ac:dyDescent="0.3">
      <c r="A2739" s="57">
        <f t="shared" si="799"/>
        <v>172727.12562544388</v>
      </c>
      <c r="B2739" s="12">
        <f t="shared" si="816"/>
        <v>27490.375849344178</v>
      </c>
      <c r="C2739" s="57" t="str">
        <f t="shared" si="800"/>
        <v>0.721871446643072-1.84510559772164i</v>
      </c>
      <c r="D2739" s="57" t="str">
        <f t="shared" si="801"/>
        <v>3.45112554158333-0.646760301284457i</v>
      </c>
      <c r="E2739" s="57" t="str">
        <f t="shared" si="802"/>
        <v>189.223808905787+10.8795270282403i</v>
      </c>
      <c r="F2739" s="57" t="str">
        <f t="shared" si="803"/>
        <v>3.06924171737257-7.42221983752545i</v>
      </c>
      <c r="G2739" s="57" t="str">
        <f t="shared" si="804"/>
        <v>0.996643093013229-0.0578414917014906i</v>
      </c>
      <c r="H2739" s="57" t="str">
        <f t="shared" si="805"/>
        <v>9.23028792170618-179.456685870517i</v>
      </c>
      <c r="I2739" s="57" t="str">
        <f t="shared" si="806"/>
        <v>-8.82627423464782-4.19300567280648i</v>
      </c>
      <c r="K2739" s="57" t="str">
        <f t="shared" si="807"/>
        <v>0.00142928405330926-0.00261161240889206i</v>
      </c>
      <c r="L2739" s="57" t="str">
        <f t="shared" si="808"/>
        <v>0.00075-0.024122827561561i</v>
      </c>
      <c r="M2739" s="57" t="str">
        <f t="shared" si="809"/>
        <v>0.00075-0.00380086568722075i</v>
      </c>
      <c r="N2739" s="57">
        <f t="shared" si="810"/>
        <v>111.36721841886116</v>
      </c>
      <c r="O2739" s="57">
        <f t="shared" si="811"/>
        <v>5.9389642571509969</v>
      </c>
      <c r="P2739" s="371">
        <f t="shared" si="812"/>
        <v>5.9389642571509969</v>
      </c>
      <c r="Q2739" s="371">
        <f t="shared" si="813"/>
        <v>-68.632781581138843</v>
      </c>
      <c r="R2739" s="12">
        <f t="shared" si="814"/>
        <v>111.36721841886116</v>
      </c>
      <c r="S2739" s="57">
        <f t="shared" si="815"/>
        <v>27.490375849344179</v>
      </c>
      <c r="T2739" s="12">
        <f t="shared" si="798"/>
        <v>5.9389642571509969</v>
      </c>
    </row>
    <row r="2740" spans="1:20" x14ac:dyDescent="0.3">
      <c r="A2740" s="57">
        <f t="shared" si="799"/>
        <v>173383.48870282056</v>
      </c>
      <c r="B2740" s="12">
        <f t="shared" si="816"/>
        <v>27594.839277571686</v>
      </c>
      <c r="C2740" s="57" t="str">
        <f t="shared" si="800"/>
        <v>0.719013384602274-1.84135276251413i</v>
      </c>
      <c r="D2740" s="57" t="str">
        <f t="shared" si="801"/>
        <v>3.45097633631605-0.646278888830644i</v>
      </c>
      <c r="E2740" s="57" t="str">
        <f t="shared" si="802"/>
        <v>189.423844181529+10.8399268378342i</v>
      </c>
      <c r="F2740" s="57" t="str">
        <f t="shared" si="803"/>
        <v>3.06916326659209-7.39546880937083i</v>
      </c>
      <c r="G2740" s="57" t="str">
        <f t="shared" si="804"/>
        <v>0.996617618503334-0.0580598053051984i</v>
      </c>
      <c r="H2740" s="57" t="str">
        <f t="shared" si="805"/>
        <v>9.11094801342929-178.671967627151i</v>
      </c>
      <c r="I2740" s="57" t="str">
        <f t="shared" si="806"/>
        <v>-8.75696454244276-4.16895684877886i</v>
      </c>
      <c r="K2740" s="57" t="str">
        <f t="shared" si="807"/>
        <v>0.00142328845383347-0.00260382684241865i</v>
      </c>
      <c r="L2740" s="57" t="str">
        <f t="shared" si="808"/>
        <v>0.00075-0.0240315078318002i</v>
      </c>
      <c r="M2740" s="57" t="str">
        <f t="shared" si="809"/>
        <v>0.00075-0.00378647707433826i</v>
      </c>
      <c r="N2740" s="57">
        <f t="shared" si="810"/>
        <v>111.32970376967334</v>
      </c>
      <c r="O2740" s="57">
        <f t="shared" si="811"/>
        <v>5.9190568230525207</v>
      </c>
      <c r="P2740" s="371">
        <f t="shared" si="812"/>
        <v>5.9190568230525207</v>
      </c>
      <c r="Q2740" s="371">
        <f t="shared" si="813"/>
        <v>-68.670296230326656</v>
      </c>
      <c r="R2740" s="12">
        <f t="shared" si="814"/>
        <v>111.32970376967334</v>
      </c>
      <c r="S2740" s="57">
        <f t="shared" si="815"/>
        <v>27.594839277571687</v>
      </c>
      <c r="T2740" s="12">
        <f t="shared" si="798"/>
        <v>5.9190568230525207</v>
      </c>
    </row>
    <row r="2741" spans="1:20" x14ac:dyDescent="0.3">
      <c r="A2741" s="57">
        <f t="shared" si="799"/>
        <v>174042.34595989127</v>
      </c>
      <c r="B2741" s="12">
        <f t="shared" si="816"/>
        <v>27699.699666826458</v>
      </c>
      <c r="C2741" s="57" t="str">
        <f t="shared" si="800"/>
        <v>0.716162050877629-1.83761561851922i</v>
      </c>
      <c r="D2741" s="57" t="str">
        <f t="shared" si="801"/>
        <v>3.45082600798281-0.645806601947381i</v>
      </c>
      <c r="E2741" s="57" t="str">
        <f t="shared" si="802"/>
        <v>189.625145330056+10.7991843948078i</v>
      </c>
      <c r="F2741" s="57" t="str">
        <f t="shared" si="803"/>
        <v>3.06908422250913-7.36882409815415i</v>
      </c>
      <c r="G2741" s="57" t="str">
        <f t="shared" si="804"/>
        <v>0.996591951336462-0.0582789315949155i</v>
      </c>
      <c r="H2741" s="57" t="str">
        <f t="shared" si="805"/>
        <v>8.99328805777281-177.891282309518i</v>
      </c>
      <c r="I2741" s="57" t="str">
        <f t="shared" si="806"/>
        <v>-8.68823335616314-4.14512546028897i</v>
      </c>
      <c r="K2741" s="57" t="str">
        <f t="shared" si="807"/>
        <v>0.00141732883017934-0.00259605121658614i</v>
      </c>
      <c r="L2741" s="57" t="str">
        <f t="shared" si="808"/>
        <v>0.00075-0.0239405338033474i</v>
      </c>
      <c r="M2741" s="57" t="str">
        <f t="shared" si="809"/>
        <v>0.00075-0.00377214293119971i</v>
      </c>
      <c r="N2741" s="57">
        <f t="shared" si="810"/>
        <v>111.2920331769654</v>
      </c>
      <c r="O2741" s="57">
        <f t="shared" si="811"/>
        <v>5.899182555812283</v>
      </c>
      <c r="P2741" s="371">
        <f t="shared" si="812"/>
        <v>5.899182555812283</v>
      </c>
      <c r="Q2741" s="371">
        <f t="shared" si="813"/>
        <v>-68.707966823034596</v>
      </c>
      <c r="R2741" s="12">
        <f t="shared" si="814"/>
        <v>111.2920331769654</v>
      </c>
      <c r="S2741" s="57">
        <f t="shared" si="815"/>
        <v>27.699699666826458</v>
      </c>
      <c r="T2741" s="12">
        <f t="shared" si="798"/>
        <v>5.899182555812283</v>
      </c>
    </row>
    <row r="2742" spans="1:20" x14ac:dyDescent="0.3">
      <c r="A2742" s="57">
        <f t="shared" si="799"/>
        <v>174703.70687453888</v>
      </c>
      <c r="B2742" s="12">
        <f t="shared" si="816"/>
        <v>27804.9585255604</v>
      </c>
      <c r="C2742" s="57" t="str">
        <f t="shared" si="800"/>
        <v>0.713317334533738-1.83389417880148i</v>
      </c>
      <c r="D2742" s="57" t="str">
        <f t="shared" si="801"/>
        <v>3.45067454822979-0.645343431902274i</v>
      </c>
      <c r="E2742" s="57" t="str">
        <f t="shared" si="802"/>
        <v>189.827717047876+10.7572841949163i</v>
      </c>
      <c r="F2742" s="57" t="str">
        <f t="shared" si="803"/>
        <v>3.0690045806677-7.34228531979384i</v>
      </c>
      <c r="G2742" s="57" t="str">
        <f t="shared" si="804"/>
        <v>0.996566090065671-0.0584988734668593i</v>
      </c>
      <c r="H2742" s="57" t="str">
        <f t="shared" si="805"/>
        <v>8.87728306523895-177.114605620089i</v>
      </c>
      <c r="I2742" s="57" t="str">
        <f t="shared" si="806"/>
        <v>-8.62007565972756-4.12150857145732i</v>
      </c>
      <c r="K2742" s="57" t="str">
        <f t="shared" si="807"/>
        <v>0.0014114050283607-0.00258828566734504i</v>
      </c>
      <c r="L2742" s="57" t="str">
        <f t="shared" si="808"/>
        <v>0.00075-0.0238499041675109i</v>
      </c>
      <c r="M2742" s="57" t="str">
        <f t="shared" si="809"/>
        <v>0.00075-0.0037578630516036i</v>
      </c>
      <c r="N2742" s="57">
        <f t="shared" si="810"/>
        <v>111.25420343093214</v>
      </c>
      <c r="O2742" s="57">
        <f t="shared" si="811"/>
        <v>5.8793416854585887</v>
      </c>
      <c r="P2742" s="371">
        <f t="shared" si="812"/>
        <v>5.8793416854585887</v>
      </c>
      <c r="Q2742" s="371">
        <f t="shared" si="813"/>
        <v>-68.745796569067863</v>
      </c>
      <c r="R2742" s="12">
        <f t="shared" si="814"/>
        <v>111.25420343093214</v>
      </c>
      <c r="S2742" s="57">
        <f t="shared" si="815"/>
        <v>27.804958525560401</v>
      </c>
      <c r="T2742" s="12">
        <f t="shared" si="798"/>
        <v>5.8793416854585887</v>
      </c>
    </row>
    <row r="2743" spans="1:20" x14ac:dyDescent="0.3">
      <c r="A2743" s="57">
        <f t="shared" si="799"/>
        <v>175367.58096066213</v>
      </c>
      <c r="B2743" s="12">
        <f t="shared" si="816"/>
        <v>27910.617367957529</v>
      </c>
      <c r="C2743" s="57" t="str">
        <f t="shared" si="800"/>
        <v>0.710479124098964-1.83018845560852i</v>
      </c>
      <c r="D2743" s="57" t="str">
        <f t="shared" si="801"/>
        <v>3.45052194864264-0.644889370072339i</v>
      </c>
      <c r="E2743" s="57" t="str">
        <f t="shared" si="802"/>
        <v>190.031563980909+10.7142105568936i</v>
      </c>
      <c r="F2743" s="57" t="str">
        <f t="shared" si="803"/>
        <v>3.06892433657884-7.31585209172351i</v>
      </c>
      <c r="G2743" s="57" t="str">
        <f t="shared" si="804"/>
        <v>0.996540033233304-0.0587196338260837i</v>
      </c>
      <c r="H2743" s="57" t="str">
        <f t="shared" si="805"/>
        <v>8.76290842874487-176.341913384905i</v>
      </c>
      <c r="I2743" s="57" t="str">
        <f t="shared" si="806"/>
        <v>-8.55248647986092-4.09810329434667i</v>
      </c>
      <c r="K2743" s="57" t="str">
        <f t="shared" si="807"/>
        <v>0.00140551689418488-0.00258053032898515i</v>
      </c>
      <c r="L2743" s="57" t="str">
        <f t="shared" si="808"/>
        <v>0.00075-0.0237596176205528i</v>
      </c>
      <c r="M2743" s="57" t="str">
        <f t="shared" si="809"/>
        <v>0.00075-0.00374363723012911i</v>
      </c>
      <c r="N2743" s="57">
        <f t="shared" si="810"/>
        <v>111.21621129297597</v>
      </c>
      <c r="O2743" s="57">
        <f t="shared" si="811"/>
        <v>5.8595344394887388</v>
      </c>
      <c r="P2743" s="371">
        <f t="shared" si="812"/>
        <v>5.8595344394887388</v>
      </c>
      <c r="Q2743" s="371">
        <f t="shared" si="813"/>
        <v>-68.78378870702403</v>
      </c>
      <c r="R2743" s="12">
        <f t="shared" si="814"/>
        <v>111.21621129297597</v>
      </c>
      <c r="S2743" s="57">
        <f t="shared" si="815"/>
        <v>27.910617367957528</v>
      </c>
      <c r="T2743" s="12">
        <f t="shared" si="798"/>
        <v>5.8595344394887388</v>
      </c>
    </row>
    <row r="2744" spans="1:20" x14ac:dyDescent="0.3">
      <c r="A2744" s="57">
        <f t="shared" si="799"/>
        <v>176033.97776831264</v>
      </c>
      <c r="B2744" s="12">
        <f t="shared" si="816"/>
        <v>28016.677713955767</v>
      </c>
      <c r="C2744" s="57" t="str">
        <f t="shared" si="800"/>
        <v>0.707647307567189-1.82649846036622i</v>
      </c>
      <c r="D2744" s="57" t="str">
        <f t="shared" si="801"/>
        <v>3.45036820074587-0.644444407943616i</v>
      </c>
      <c r="E2744" s="57" t="str">
        <f t="shared" si="802"/>
        <v>190.236690722555+10.6699476207789i</v>
      </c>
      <c r="F2744" s="57" t="str">
        <f t="shared" si="803"/>
        <v>3.06884348572033-7.28952403288595i</v>
      </c>
      <c r="G2744" s="57" t="str">
        <f t="shared" si="804"/>
        <v>0.996513779370912-0.0589412155864884i</v>
      </c>
      <c r="H2744" s="57" t="str">
        <f t="shared" si="805"/>
        <v>8.65013991778051-175.573181554455i</v>
      </c>
      <c r="I2744" s="57" t="str">
        <f t="shared" si="806"/>
        <v>-8.48546088582499-4.07490678812335i</v>
      </c>
      <c r="K2744" s="57" t="str">
        <f t="shared" si="807"/>
        <v>0.00139966427326713-0.00257278533414344i</v>
      </c>
      <c r="L2744" s="57" t="str">
        <f t="shared" si="808"/>
        <v>0.00075-0.0236696728636709i</v>
      </c>
      <c r="M2744" s="57" t="str">
        <f t="shared" si="809"/>
        <v>0.00075-0.00372946526213301i</v>
      </c>
      <c r="N2744" s="57">
        <f t="shared" si="810"/>
        <v>111.17805349567061</v>
      </c>
      <c r="O2744" s="57">
        <f t="shared" si="811"/>
        <v>5.8397610428263214</v>
      </c>
      <c r="P2744" s="371">
        <f t="shared" si="812"/>
        <v>5.8397610428263214</v>
      </c>
      <c r="Q2744" s="371">
        <f t="shared" si="813"/>
        <v>-68.821946504329389</v>
      </c>
      <c r="R2744" s="12">
        <f t="shared" si="814"/>
        <v>111.17805349567061</v>
      </c>
      <c r="S2744" s="57">
        <f t="shared" si="815"/>
        <v>28.016677713955769</v>
      </c>
      <c r="T2744" s="12">
        <f t="shared" si="798"/>
        <v>5.8397610428263214</v>
      </c>
    </row>
    <row r="2745" spans="1:20" x14ac:dyDescent="0.3">
      <c r="A2745" s="57">
        <f t="shared" si="799"/>
        <v>176702.90688383224</v>
      </c>
      <c r="B2745" s="12">
        <f t="shared" si="816"/>
        <v>28123.1410892688</v>
      </c>
      <c r="C2745" s="57" t="str">
        <f t="shared" si="800"/>
        <v>0.704821772399621-1.82282420367392i</v>
      </c>
      <c r="D2745" s="57" t="str">
        <f t="shared" si="801"/>
        <v>3.45021329600261-0.644008537110821i</v>
      </c>
      <c r="E2745" s="57" t="str">
        <f t="shared" si="802"/>
        <v>190.443101811705+10.6244793462377i</v>
      </c>
      <c r="F2745" s="57" t="str">
        <f t="shared" si="803"/>
        <v>3.06876202353652-7.26330076372789i</v>
      </c>
      <c r="G2745" s="57" t="str">
        <f t="shared" si="804"/>
        <v>0.996487326999181-0.0591636216708281i</v>
      </c>
      <c r="H2745" s="57" t="str">
        <f t="shared" si="805"/>
        <v>8.53895367265062-174.808386204491i</v>
      </c>
      <c r="I2745" s="57" t="str">
        <f t="shared" si="806"/>
        <v>-8.41899398914744-4.05191625823342i</v>
      </c>
      <c r="K2745" s="57" t="str">
        <f t="shared" si="807"/>
        <v>0.00139384701104496-0.00256505081381203i</v>
      </c>
      <c r="L2745" s="57" t="str">
        <f t="shared" si="808"/>
        <v>0.00075-0.0235800686029795i</v>
      </c>
      <c r="M2745" s="57" t="str">
        <f t="shared" si="809"/>
        <v>0.00075-0.00371534694374678i</v>
      </c>
      <c r="N2745" s="57">
        <f t="shared" si="810"/>
        <v>111.13972674272775</v>
      </c>
      <c r="O2745" s="57">
        <f t="shared" si="811"/>
        <v>5.8200217177785172</v>
      </c>
      <c r="P2745" s="371">
        <f t="shared" si="812"/>
        <v>5.8200217177785172</v>
      </c>
      <c r="Q2745" s="371">
        <f t="shared" si="813"/>
        <v>-68.860273257272254</v>
      </c>
      <c r="R2745" s="12">
        <f t="shared" si="814"/>
        <v>111.13972674272775</v>
      </c>
      <c r="S2745" s="57">
        <f t="shared" si="815"/>
        <v>28.123141089268799</v>
      </c>
      <c r="T2745" s="12">
        <f t="shared" si="798"/>
        <v>5.8200217177785172</v>
      </c>
    </row>
    <row r="2746" spans="1:20" x14ac:dyDescent="0.3">
      <c r="A2746" s="57">
        <f t="shared" si="799"/>
        <v>177374.37792999079</v>
      </c>
      <c r="B2746" s="12">
        <f t="shared" si="816"/>
        <v>28230.009025408021</v>
      </c>
      <c r="C2746" s="57" t="str">
        <f t="shared" si="800"/>
        <v>0.702002405526465-1.81916569529959i</v>
      </c>
      <c r="D2746" s="57" t="str">
        <f t="shared" si="801"/>
        <v>3.45005722581402-0.643581749276951i</v>
      </c>
      <c r="E2746" s="57" t="str">
        <f t="shared" si="802"/>
        <v>190.650801730732+10.5777895108719i</v>
      </c>
      <c r="F2746" s="57" t="str">
        <f t="shared" si="803"/>
        <v>3.068679945438-7.2371819061941i</v>
      </c>
      <c r="G2746" s="57" t="str">
        <f t="shared" si="804"/>
        <v>0.996460674627845-0.0593868550107212i</v>
      </c>
      <c r="H2746" s="57" t="str">
        <f t="shared" si="805"/>
        <v>8.42932619880041-174.047503536781i</v>
      </c>
      <c r="I2746" s="57" t="str">
        <f t="shared" si="806"/>
        <v>-8.35308094334778-4.02912895559303i</v>
      </c>
      <c r="K2746" s="57" t="str">
        <f t="shared" si="807"/>
        <v>0.00138806495279226-0.00255732689734634i</v>
      </c>
      <c r="L2746" s="57" t="str">
        <f t="shared" si="808"/>
        <v>0.00075-0.0234908035494914i</v>
      </c>
      <c r="M2746" s="57" t="str">
        <f t="shared" si="809"/>
        <v>0.00075-0.00370128207187365i</v>
      </c>
      <c r="N2746" s="57">
        <f t="shared" si="810"/>
        <v>111.10122770896167</v>
      </c>
      <c r="O2746" s="57">
        <f t="shared" si="811"/>
        <v>5.8003166839932119</v>
      </c>
      <c r="P2746" s="371">
        <f t="shared" si="812"/>
        <v>5.8003166839932119</v>
      </c>
      <c r="Q2746" s="371">
        <f t="shared" si="813"/>
        <v>-68.898772291038327</v>
      </c>
      <c r="R2746" s="12">
        <f t="shared" si="814"/>
        <v>111.10122770896167</v>
      </c>
      <c r="S2746" s="57">
        <f t="shared" si="815"/>
        <v>28.23000902540802</v>
      </c>
      <c r="T2746" s="12">
        <f t="shared" si="798"/>
        <v>5.8003166839932119</v>
      </c>
    </row>
    <row r="2747" spans="1:20" x14ac:dyDescent="0.3">
      <c r="A2747" s="57">
        <f t="shared" si="799"/>
        <v>178048.40056612476</v>
      </c>
      <c r="B2747" s="12">
        <f t="shared" si="816"/>
        <v>28337.283059704572</v>
      </c>
      <c r="C2747" s="57" t="str">
        <f t="shared" si="800"/>
        <v>0.699189093348628-1.81552294417476i</v>
      </c>
      <c r="D2747" s="57" t="str">
        <f t="shared" si="801"/>
        <v>3.44989998151903-0.643164036252954i</v>
      </c>
      <c r="E2747" s="57" t="str">
        <f t="shared" si="802"/>
        <v>190.859794903409+10.529861708534i</v>
      </c>
      <c r="F2747" s="57" t="str">
        <f t="shared" si="803"/>
        <v>3.06859724680146-7.21116708372216i</v>
      </c>
      <c r="G2747" s="57" t="str">
        <f t="shared" si="804"/>
        <v>0.99643382075562-0.0596109185466584i</v>
      </c>
      <c r="H2747" s="57" t="str">
        <f t="shared" si="805"/>
        <v>8.32123436122327-173.29050987981i</v>
      </c>
      <c r="I2747" s="57" t="str">
        <f t="shared" si="806"/>
        <v>-8.28771694366244-4.00654217579341i</v>
      </c>
      <c r="K2747" s="57" t="str">
        <f t="shared" si="807"/>
        <v>0.00138231794363326-0.00254961371247328i</v>
      </c>
      <c r="L2747" s="57" t="str">
        <f t="shared" si="808"/>
        <v>0.00075-0.0234018764190989i</v>
      </c>
      <c r="M2747" s="57" t="str">
        <f t="shared" si="809"/>
        <v>0.00075-0.00368727044418575i</v>
      </c>
      <c r="N2747" s="57">
        <f t="shared" si="810"/>
        <v>111.06255304025873</v>
      </c>
      <c r="O2747" s="57">
        <f t="shared" si="811"/>
        <v>5.7806461584152755</v>
      </c>
      <c r="P2747" s="371">
        <f t="shared" si="812"/>
        <v>5.7806461584152755</v>
      </c>
      <c r="Q2747" s="371">
        <f t="shared" si="813"/>
        <v>-68.937446959741266</v>
      </c>
      <c r="R2747" s="12">
        <f t="shared" si="814"/>
        <v>111.06255304025873</v>
      </c>
      <c r="S2747" s="57">
        <f t="shared" si="815"/>
        <v>28.337283059704571</v>
      </c>
      <c r="T2747" s="12">
        <f t="shared" si="798"/>
        <v>5.7806461584152755</v>
      </c>
    </row>
    <row r="2748" spans="1:20" x14ac:dyDescent="0.3">
      <c r="A2748" s="57">
        <f t="shared" si="799"/>
        <v>178724.98448827604</v>
      </c>
      <c r="B2748" s="12">
        <f t="shared" si="816"/>
        <v>28444.96473533145</v>
      </c>
      <c r="C2748" s="57" t="str">
        <f t="shared" si="800"/>
        <v>0.696381721739274-1.81189595838943i</v>
      </c>
      <c r="D2748" s="57" t="str">
        <f t="shared" si="801"/>
        <v>3.4497415543938-0.642755389957329i</v>
      </c>
      <c r="E2748" s="57" t="str">
        <f t="shared" si="802"/>
        <v>191.070085692815+10.4806793476242i</v>
      </c>
      <c r="F2748" s="57" t="str">
        <f t="shared" si="803"/>
        <v>3.06851392296938-7.18525592123676i</v>
      </c>
      <c r="G2748" s="57" t="str">
        <f t="shared" si="804"/>
        <v>0.996406763870114-0.0598358152280111i</v>
      </c>
      <c r="H2748" s="57" t="str">
        <f t="shared" si="805"/>
        <v>8.21465537894965-172.537381689424i</v>
      </c>
      <c r="I2748" s="57" t="str">
        <f t="shared" si="806"/>
        <v>-8.22289722676728-3.98415325831964i</v>
      </c>
      <c r="K2748" s="57" t="str">
        <f t="shared" si="807"/>
        <v>0.00137660582855625-0.00254191138529942i</v>
      </c>
      <c r="L2748" s="57" t="str">
        <f t="shared" si="808"/>
        <v>0.00075-0.0233132859325552i</v>
      </c>
      <c r="M2748" s="57" t="str">
        <f t="shared" si="809"/>
        <v>0.00075-0.00367331185912109i</v>
      </c>
      <c r="N2748" s="57">
        <f t="shared" si="810"/>
        <v>111.02369935354406</v>
      </c>
      <c r="O2748" s="57">
        <f t="shared" si="811"/>
        <v>5.7610103552426351</v>
      </c>
      <c r="P2748" s="371">
        <f t="shared" si="812"/>
        <v>5.7610103552426351</v>
      </c>
      <c r="Q2748" s="371">
        <f t="shared" si="813"/>
        <v>-68.97630064645594</v>
      </c>
      <c r="R2748" s="12">
        <f t="shared" si="814"/>
        <v>111.02369935354406</v>
      </c>
      <c r="S2748" s="57">
        <f t="shared" si="815"/>
        <v>28.44496473533145</v>
      </c>
      <c r="T2748" s="12">
        <f t="shared" si="798"/>
        <v>5.7610103552426351</v>
      </c>
    </row>
    <row r="2749" spans="1:20" x14ac:dyDescent="0.3">
      <c r="A2749" s="57">
        <f t="shared" si="799"/>
        <v>179404.1394293315</v>
      </c>
      <c r="B2749" s="12">
        <f t="shared" si="816"/>
        <v>28553.055601325712</v>
      </c>
      <c r="C2749" s="57" t="str">
        <f t="shared" si="800"/>
        <v>0.693580176045469-1.80828474518686i</v>
      </c>
      <c r="D2749" s="57" t="str">
        <f t="shared" si="801"/>
        <v>3.44958193565133-0.642355802415771i</v>
      </c>
      <c r="E2749" s="57" t="str">
        <f t="shared" si="802"/>
        <v>191.28167839917+10.4302256493954i</v>
      </c>
      <c r="F2749" s="57" t="str">
        <f t="shared" si="803"/>
        <v>3.06842996924976-7.1594480451442i</v>
      </c>
      <c r="G2749" s="57" t="str">
        <f t="shared" si="804"/>
        <v>0.996379502447752-0.0600615480130392i</v>
      </c>
      <c r="H2749" s="57" t="str">
        <f t="shared" si="805"/>
        <v>8.10956681961716-171.788095549428i</v>
      </c>
      <c r="I2749" s="57" t="str">
        <f t="shared" si="806"/>
        <v>-8.15861707049916-3.96195958578338i</v>
      </c>
      <c r="K2749" s="57" t="str">
        <f t="shared" si="807"/>
        <v>0.00137092845242723-0.00253422004031938i</v>
      </c>
      <c r="L2749" s="57" t="str">
        <f t="shared" si="808"/>
        <v>0.00075-0.0232250308154564i</v>
      </c>
      <c r="M2749" s="57" t="str">
        <f t="shared" si="809"/>
        <v>0.00075-0.00365940611588074i</v>
      </c>
      <c r="N2749" s="57">
        <f t="shared" si="810"/>
        <v>110.98466323675328</v>
      </c>
      <c r="O2749" s="57">
        <f t="shared" si="811"/>
        <v>5.741409485882123</v>
      </c>
      <c r="P2749" s="371">
        <f t="shared" si="812"/>
        <v>5.741409485882123</v>
      </c>
      <c r="Q2749" s="371">
        <f t="shared" si="813"/>
        <v>-69.015336763246722</v>
      </c>
      <c r="R2749" s="12">
        <f t="shared" si="814"/>
        <v>110.98466323675328</v>
      </c>
      <c r="S2749" s="57">
        <f t="shared" si="815"/>
        <v>28.553055601325713</v>
      </c>
      <c r="T2749" s="12">
        <f t="shared" si="798"/>
        <v>5.741409485882123</v>
      </c>
    </row>
    <row r="2750" spans="1:20" x14ac:dyDescent="0.3">
      <c r="A2750" s="57">
        <f t="shared" si="799"/>
        <v>180085.87515916297</v>
      </c>
      <c r="B2750" s="12">
        <f t="shared" si="816"/>
        <v>28661.557212610751</v>
      </c>
      <c r="C2750" s="57" t="str">
        <f t="shared" si="800"/>
        <v>0.69078434108971-1.80468931095816i</v>
      </c>
      <c r="D2750" s="57" t="str">
        <f t="shared" si="801"/>
        <v>3.44942111644099-0.641965265760784i</v>
      </c>
      <c r="E2750" s="57" t="str">
        <f t="shared" si="802"/>
        <v>191.494577257637+10.3784836462442i</v>
      </c>
      <c r="F2750" s="57" t="str">
        <f t="shared" si="803"/>
        <v>3.06834538091595-7.13374308332694i</v>
      </c>
      <c r="G2750" s="57" t="str">
        <f t="shared" si="804"/>
        <v>0.996352034953694-0.0602881198688997i</v>
      </c>
      <c r="H2750" s="57" t="str">
        <f t="shared" si="805"/>
        <v>8.00594659411954-171.04262817212i</v>
      </c>
      <c r="I2750" s="57" t="str">
        <f t="shared" si="806"/>
        <v>-8.09487179357544-3.93995858316908i</v>
      </c>
      <c r="K2750" s="57" t="str">
        <f t="shared" si="807"/>
        <v>0.00136528566000338-0.00252653980042424i</v>
      </c>
      <c r="L2750" s="57" t="str">
        <f t="shared" si="808"/>
        <v>0.00075-0.0231371097982232i</v>
      </c>
      <c r="M2750" s="57" t="str">
        <f t="shared" si="809"/>
        <v>0.00075-0.00364555301442592i</v>
      </c>
      <c r="N2750" s="57">
        <f t="shared" si="810"/>
        <v>110.94544124880437</v>
      </c>
      <c r="O2750" s="57">
        <f t="shared" si="811"/>
        <v>5.721843758904428</v>
      </c>
      <c r="P2750" s="371">
        <f t="shared" si="812"/>
        <v>5.721843758904428</v>
      </c>
      <c r="Q2750" s="371">
        <f t="shared" si="813"/>
        <v>-69.054558751195628</v>
      </c>
      <c r="R2750" s="12">
        <f t="shared" si="814"/>
        <v>110.94544124880437</v>
      </c>
      <c r="S2750" s="57">
        <f t="shared" si="815"/>
        <v>28.661557212610752</v>
      </c>
      <c r="T2750" s="12">
        <f t="shared" si="798"/>
        <v>5.721843758904428</v>
      </c>
    </row>
    <row r="2751" spans="1:20" x14ac:dyDescent="0.3">
      <c r="A2751" s="57">
        <f t="shared" si="799"/>
        <v>180770.20148476778</v>
      </c>
      <c r="B2751" s="12">
        <f t="shared" si="816"/>
        <v>28770.471130018672</v>
      </c>
      <c r="C2751" s="57" t="str">
        <f t="shared" si="800"/>
        <v>0.687994101171377-1.80110966123693i</v>
      </c>
      <c r="D2751" s="57" t="str">
        <f t="shared" si="801"/>
        <v>3.44925908784816-0.641583772231334i</v>
      </c>
      <c r="E2751" s="57" t="str">
        <f t="shared" si="802"/>
        <v>191.708786436076+10.3254361800036i</v>
      </c>
      <c r="F2751" s="57" t="str">
        <f t="shared" si="803"/>
        <v>3.06826015320638-7.10814066513823i</v>
      </c>
      <c r="G2751" s="57" t="str">
        <f t="shared" si="804"/>
        <v>0.996324359841759-0.0605155337716531i</v>
      </c>
      <c r="H2751" s="57" t="str">
        <f t="shared" si="805"/>
        <v>7.90377295133415-170.300956398794i</v>
      </c>
      <c r="I2751" s="57" t="str">
        <f t="shared" si="806"/>
        <v>-8.03165675531313-3.91814771709374i</v>
      </c>
      <c r="K2751" s="57" t="str">
        <f t="shared" si="807"/>
        <v>0.00135967729594618-0.00251887078690997i</v>
      </c>
      <c r="L2751" s="57" t="str">
        <f t="shared" si="808"/>
        <v>0.00075-0.0230495216160821i</v>
      </c>
      <c r="M2751" s="57" t="str">
        <f t="shared" si="809"/>
        <v>0.00075-0.00363175235547512i</v>
      </c>
      <c r="N2751" s="57">
        <f t="shared" si="810"/>
        <v>110.90602991956791</v>
      </c>
      <c r="O2751" s="57">
        <f t="shared" si="811"/>
        <v>5.7023133799992731</v>
      </c>
      <c r="P2751" s="371">
        <f t="shared" si="812"/>
        <v>5.7023133799992731</v>
      </c>
      <c r="Q2751" s="371">
        <f t="shared" si="813"/>
        <v>-69.093970080432086</v>
      </c>
      <c r="R2751" s="12">
        <f t="shared" si="814"/>
        <v>110.90602991956791</v>
      </c>
      <c r="S2751" s="57">
        <f t="shared" si="815"/>
        <v>28.77047113001867</v>
      </c>
      <c r="T2751" s="12">
        <f t="shared" si="798"/>
        <v>5.7023133799992731</v>
      </c>
    </row>
    <row r="2752" spans="1:20" x14ac:dyDescent="0.3">
      <c r="A2752" s="57">
        <f t="shared" si="799"/>
        <v>181457.12825040991</v>
      </c>
      <c r="B2752" s="12">
        <f t="shared" si="816"/>
        <v>28879.798920312744</v>
      </c>
      <c r="C2752" s="57" t="str">
        <f t="shared" si="800"/>
        <v>0.685209340068331-1.79754580069363i</v>
      </c>
      <c r="D2752" s="57" t="str">
        <f t="shared" si="801"/>
        <v>3.44909584089376-0.641211314172457i</v>
      </c>
      <c r="E2752" s="57" t="str">
        <f t="shared" si="802"/>
        <v>191.92431003275+10.2710659002317i</v>
      </c>
      <c r="F2752" s="57" t="str">
        <f t="shared" si="803"/>
        <v>3.06817428132425-7.08264042139654i</v>
      </c>
      <c r="G2752" s="57" t="str">
        <f t="shared" si="804"/>
        <v>0.996296475554338-0.0607437927062718i</v>
      </c>
      <c r="H2752" s="57" t="str">
        <f t="shared" si="805"/>
        <v>7.80302447292719-169.563057200175i</v>
      </c>
      <c r="I2752" s="57" t="str">
        <f t="shared" si="806"/>
        <v>-7.96896735534568-3.89652449507934i</v>
      </c>
      <c r="K2752" s="57" t="str">
        <f t="shared" si="807"/>
        <v>0.00135410320483467-0.00251121311948601i</v>
      </c>
      <c r="L2752" s="57" t="str">
        <f t="shared" si="808"/>
        <v>0.00075-0.0229622650090477i</v>
      </c>
      <c r="M2752" s="57" t="str">
        <f t="shared" si="809"/>
        <v>0.00075-0.00361800394050122i</v>
      </c>
      <c r="N2752" s="57">
        <f t="shared" si="810"/>
        <v>110.86642574984539</v>
      </c>
      <c r="O2752" s="57">
        <f t="shared" si="811"/>
        <v>5.6828185519298273</v>
      </c>
      <c r="P2752" s="371">
        <f t="shared" si="812"/>
        <v>5.6828185519298273</v>
      </c>
      <c r="Q2752" s="371">
        <f t="shared" si="813"/>
        <v>-69.133574250154609</v>
      </c>
      <c r="R2752" s="12">
        <f t="shared" si="814"/>
        <v>110.86642574984539</v>
      </c>
      <c r="S2752" s="57">
        <f t="shared" si="815"/>
        <v>28.879798920312744</v>
      </c>
      <c r="T2752" s="12">
        <f t="shared" si="798"/>
        <v>5.6828185519298273</v>
      </c>
    </row>
    <row r="2753" spans="1:20" x14ac:dyDescent="0.3">
      <c r="A2753" s="57">
        <f t="shared" si="799"/>
        <v>182146.66533776146</v>
      </c>
      <c r="B2753" s="12">
        <f t="shared" si="816"/>
        <v>28989.542156209933</v>
      </c>
      <c r="C2753" s="57" t="str">
        <f t="shared" si="800"/>
        <v>0.682429941038201-1.79399773312985i</v>
      </c>
      <c r="D2753" s="57" t="str">
        <f t="shared" si="801"/>
        <v>3.44893136653376-0.640847884034882i</v>
      </c>
      <c r="E2753" s="57" t="str">
        <f t="shared" si="802"/>
        <v>192.141152073979+10.2153552624941i</v>
      </c>
      <c r="F2753" s="57" t="str">
        <f t="shared" si="803"/>
        <v>3.06808776043735-7.05724198438017i</v>
      </c>
      <c r="G2753" s="57" t="str">
        <f t="shared" si="804"/>
        <v>0.996268380522315-0.0609728996666468i</v>
      </c>
      <c r="H2753" s="57" t="str">
        <f t="shared" si="805"/>
        <v>7.70368006823534-168.828907676825i</v>
      </c>
      <c r="I2753" s="57" t="str">
        <f t="shared" si="806"/>
        <v>-7.9067990333398-3.87508646483873i</v>
      </c>
      <c r="K2753" s="57" t="str">
        <f t="shared" si="807"/>
        <v>0.00134856323117821-0.00250356691628385i</v>
      </c>
      <c r="L2753" s="57" t="str">
        <f t="shared" si="808"/>
        <v>0.00075-0.0228753387219045i</v>
      </c>
      <c r="M2753" s="57" t="str">
        <f t="shared" si="809"/>
        <v>0.00075-0.00360430757172865i</v>
      </c>
      <c r="N2753" s="57">
        <f t="shared" si="810"/>
        <v>110.82662521134077</v>
      </c>
      <c r="O2753" s="57">
        <f t="shared" si="811"/>
        <v>5.6633594744863522</v>
      </c>
      <c r="P2753" s="371">
        <f t="shared" si="812"/>
        <v>5.6633594744863522</v>
      </c>
      <c r="Q2753" s="371">
        <f t="shared" si="813"/>
        <v>-69.173374788659231</v>
      </c>
      <c r="R2753" s="12">
        <f t="shared" si="814"/>
        <v>110.82662521134077</v>
      </c>
      <c r="S2753" s="57">
        <f t="shared" si="815"/>
        <v>28.989542156209932</v>
      </c>
      <c r="T2753" s="12">
        <f t="shared" si="798"/>
        <v>5.6633594744863522</v>
      </c>
    </row>
    <row r="2754" spans="1:20" x14ac:dyDescent="0.3">
      <c r="A2754" s="57">
        <f t="shared" si="799"/>
        <v>182838.82266604499</v>
      </c>
      <c r="B2754" s="12">
        <f t="shared" si="816"/>
        <v>29099.702416403532</v>
      </c>
      <c r="C2754" s="57" t="str">
        <f t="shared" si="800"/>
        <v>0.679655786819931-1.79046546147256i</v>
      </c>
      <c r="D2754" s="57" t="str">
        <f t="shared" si="801"/>
        <v>3.44876565565877-0.640493474374653i</v>
      </c>
      <c r="E2754" s="57" t="str">
        <f t="shared" si="802"/>
        <v>192.359316511751+10.1582865266494i</v>
      </c>
      <c r="F2754" s="57" t="str">
        <f t="shared" si="803"/>
        <v>3.06800058567775-7.03194498782181i</v>
      </c>
      <c r="G2754" s="57" t="str">
        <f t="shared" si="804"/>
        <v>0.996240073164984-0.061202857655594i</v>
      </c>
      <c r="H2754" s="57" t="str">
        <f t="shared" si="805"/>
        <v>7.6057189692234-168.098485059493i</v>
      </c>
      <c r="I2754" s="57" t="str">
        <f t="shared" si="806"/>
        <v>-7.84514726871069-3.8538312135737i</v>
      </c>
      <c r="K2754" s="57" t="str">
        <f t="shared" si="807"/>
        <v>0.00134305721942936-0.00249593229386577i</v>
      </c>
      <c r="L2754" s="57" t="str">
        <f t="shared" si="808"/>
        <v>0.00075-0.0227887415041885i</v>
      </c>
      <c r="M2754" s="57" t="str">
        <f t="shared" si="809"/>
        <v>0.00075-0.00359066305213054i</v>
      </c>
      <c r="N2754" s="57">
        <f t="shared" si="810"/>
        <v>110.78662474664078</v>
      </c>
      <c r="O2754" s="57">
        <f t="shared" si="811"/>
        <v>5.6439363444403394</v>
      </c>
      <c r="P2754" s="371">
        <f t="shared" si="812"/>
        <v>5.6439363444403394</v>
      </c>
      <c r="Q2754" s="371">
        <f t="shared" si="813"/>
        <v>-69.213375253359217</v>
      </c>
      <c r="R2754" s="12">
        <f t="shared" si="814"/>
        <v>110.78662474664078</v>
      </c>
      <c r="S2754" s="57">
        <f t="shared" si="815"/>
        <v>29.099702416403531</v>
      </c>
      <c r="T2754" s="12">
        <f t="shared" si="798"/>
        <v>5.6439363444403394</v>
      </c>
    </row>
    <row r="2755" spans="1:20" x14ac:dyDescent="0.3">
      <c r="A2755" s="57">
        <f t="shared" si="799"/>
        <v>183533.61019217595</v>
      </c>
      <c r="B2755" s="12">
        <f t="shared" si="816"/>
        <v>29210.281285585865</v>
      </c>
      <c r="C2755" s="57" t="str">
        <f t="shared" si="800"/>
        <v>0.676886759635121-1.78694898776813i</v>
      </c>
      <c r="D2755" s="57" t="str">
        <f t="shared" si="801"/>
        <v>3.44859869909367-0.640148077852775i</v>
      </c>
      <c r="E2755" s="57" t="str">
        <f t="shared" si="802"/>
        <v>192.578807221281+10.0998417551293i</v>
      </c>
      <c r="F2755" s="57" t="str">
        <f t="shared" si="803"/>
        <v>3.06791275214163-7.00674906690334i</v>
      </c>
      <c r="G2755" s="57" t="str">
        <f t="shared" si="804"/>
        <v>0.996211551889969-0.0614336696848614i</v>
      </c>
      <c r="H2755" s="57" t="str">
        <f t="shared" si="805"/>
        <v>7.50912072551604-167.371766709432i</v>
      </c>
      <c r="I2755" s="57" t="str">
        <f t="shared" si="806"/>
        <v>-7.78400758033735-3.83275636728602i</v>
      </c>
      <c r="K2755" s="57" t="str">
        <f t="shared" si="807"/>
        <v>0.00133758501399637-0.0024883093672335i</v>
      </c>
      <c r="L2755" s="57" t="str">
        <f t="shared" si="808"/>
        <v>0.00075-0.0227024721101699i</v>
      </c>
      <c r="M2755" s="57" t="str">
        <f t="shared" si="809"/>
        <v>0.00075-0.00357707018542593i</v>
      </c>
      <c r="N2755" s="57">
        <f t="shared" si="810"/>
        <v>110.74642076919254</v>
      </c>
      <c r="O2755" s="57">
        <f t="shared" si="811"/>
        <v>5.6245493554974901</v>
      </c>
      <c r="P2755" s="371">
        <f t="shared" si="812"/>
        <v>5.6245493554974901</v>
      </c>
      <c r="Q2755" s="371">
        <f t="shared" si="813"/>
        <v>-69.25357923080746</v>
      </c>
      <c r="R2755" s="12">
        <f t="shared" si="814"/>
        <v>110.74642076919254</v>
      </c>
      <c r="S2755" s="57">
        <f t="shared" si="815"/>
        <v>29.210281285585864</v>
      </c>
      <c r="T2755" s="12">
        <f t="shared" si="798"/>
        <v>5.6245493554974901</v>
      </c>
    </row>
    <row r="2756" spans="1:20" x14ac:dyDescent="0.3">
      <c r="A2756" s="57">
        <f t="shared" si="799"/>
        <v>184231.03791090622</v>
      </c>
      <c r="B2756" s="12">
        <f t="shared" si="816"/>
        <v>29321.280354471091</v>
      </c>
      <c r="C2756" s="57" t="str">
        <f t="shared" si="800"/>
        <v>0.674122741189331-1.78344831317622i</v>
      </c>
      <c r="D2756" s="57" t="str">
        <f t="shared" si="801"/>
        <v>3.44843048759703-0.639811687234807i</v>
      </c>
      <c r="E2756" s="57" t="str">
        <f t="shared" si="802"/>
        <v>192.799627998515+10.0400028112161i</v>
      </c>
      <c r="F2756" s="57" t="str">
        <f t="shared" si="803"/>
        <v>3.06782425488892-6.98165385825025i</v>
      </c>
      <c r="G2756" s="57" t="str">
        <f t="shared" si="804"/>
        <v>0.996182815093135-0.0616653387751352i</v>
      </c>
      <c r="H2756" s="57" t="str">
        <f t="shared" si="805"/>
        <v>7.41386519950353-166.648730118662i</v>
      </c>
      <c r="I2756" s="57" t="str">
        <f t="shared" si="806"/>
        <v>-7.72337552627619-3.81185959010015i</v>
      </c>
      <c r="K2756" s="57" t="str">
        <f t="shared" si="807"/>
        <v>0.00133214645925558-0.00248069824983706i</v>
      </c>
      <c r="L2756" s="57" t="str">
        <f t="shared" si="808"/>
        <v>0.00075-0.0226165292988343i</v>
      </c>
      <c r="M2756" s="57" t="str">
        <f t="shared" si="809"/>
        <v>0.00075-0.00356352877607684i</v>
      </c>
      <c r="N2756" s="57">
        <f t="shared" si="810"/>
        <v>110.70600966328244</v>
      </c>
      <c r="O2756" s="57">
        <f t="shared" si="811"/>
        <v>5.6051986982502653</v>
      </c>
      <c r="P2756" s="371">
        <f t="shared" si="812"/>
        <v>5.6051986982502653</v>
      </c>
      <c r="Q2756" s="371">
        <f t="shared" si="813"/>
        <v>-69.293990336717556</v>
      </c>
      <c r="R2756" s="12">
        <f t="shared" si="814"/>
        <v>110.70600966328244</v>
      </c>
      <c r="S2756" s="57">
        <f t="shared" si="815"/>
        <v>29.321280354471092</v>
      </c>
      <c r="T2756" s="12">
        <f t="shared" si="798"/>
        <v>5.6051986982502653</v>
      </c>
    </row>
    <row r="2757" spans="1:20" x14ac:dyDescent="0.3">
      <c r="A2757" s="57">
        <f t="shared" si="799"/>
        <v>184931.11585496765</v>
      </c>
      <c r="B2757" s="12">
        <f t="shared" si="816"/>
        <v>29432.701219818082</v>
      </c>
      <c r="C2757" s="57" t="str">
        <f t="shared" si="800"/>
        <v>0.671363612673541-1.77996343796355i</v>
      </c>
      <c r="D2757" s="57" t="str">
        <f t="shared" si="801"/>
        <v>3.44826101186074-0.639484295390481i</v>
      </c>
      <c r="E2757" s="57" t="str">
        <f t="shared" si="802"/>
        <v>193.021782557592+9.97875135732325i</v>
      </c>
      <c r="F2757" s="57" t="str">
        <f t="shared" si="803"/>
        <v>3.06773508894309-6.95665899992637i</v>
      </c>
      <c r="G2757" s="57" t="str">
        <f t="shared" si="804"/>
        <v>0.996153861158508-0.0618978679560452i</v>
      </c>
      <c r="H2757" s="57" t="str">
        <f t="shared" si="805"/>
        <v>7.31993256152053-165.9293529102i</v>
      </c>
      <c r="I2757" s="57" t="str">
        <f t="shared" si="806"/>
        <v>-7.66324670347473-3.79113858359838i</v>
      </c>
      <c r="K2757" s="57" t="str">
        <f t="shared" si="807"/>
        <v>0.00132674139956375-0.00247309905358358i</v>
      </c>
      <c r="L2757" s="57" t="str">
        <f t="shared" si="808"/>
        <v>0.00075-0.0225309118338657i</v>
      </c>
      <c r="M2757" s="57" t="str">
        <f t="shared" si="809"/>
        <v>0.00075-0.00355003862928555i</v>
      </c>
      <c r="N2757" s="57">
        <f t="shared" si="810"/>
        <v>110.66538778402158</v>
      </c>
      <c r="O2757" s="57">
        <f t="shared" si="811"/>
        <v>5.5858845601303342</v>
      </c>
      <c r="P2757" s="371">
        <f t="shared" si="812"/>
        <v>5.5858845601303342</v>
      </c>
      <c r="Q2757" s="371">
        <f t="shared" si="813"/>
        <v>-69.334612215978424</v>
      </c>
      <c r="R2757" s="12">
        <f t="shared" si="814"/>
        <v>110.66538778402158</v>
      </c>
      <c r="S2757" s="57">
        <f t="shared" si="815"/>
        <v>29.432701219818082</v>
      </c>
      <c r="T2757" s="12">
        <f t="shared" si="798"/>
        <v>5.5858845601303342</v>
      </c>
    </row>
    <row r="2758" spans="1:20" x14ac:dyDescent="0.3">
      <c r="A2758" s="57">
        <f t="shared" si="799"/>
        <v>185633.85409521655</v>
      </c>
      <c r="B2758" s="12">
        <f t="shared" si="816"/>
        <v>29544.545484453392</v>
      </c>
      <c r="C2758" s="57" t="str">
        <f t="shared" si="800"/>
        <v>0.668609254765364-1.77649436149768i</v>
      </c>
      <c r="D2758" s="57" t="str">
        <f t="shared" si="801"/>
        <v>3.44809026250958-0.639165895293349i</v>
      </c>
      <c r="E2758" s="57" t="str">
        <f t="shared" si="802"/>
        <v>193.245274528245+9.91606885327209i</v>
      </c>
      <c r="F2758" s="57" t="str">
        <f t="shared" si="803"/>
        <v>3.06764524929091-6.93176413142863i</v>
      </c>
      <c r="G2758" s="57" t="str">
        <f t="shared" si="804"/>
        <v>0.996124688458191-0.0621312602661714i</v>
      </c>
      <c r="H2758" s="57" t="str">
        <f t="shared" si="805"/>
        <v>7.22730328509619-165.213612838254i</v>
      </c>
      <c r="I2758" s="57" t="str">
        <f t="shared" si="806"/>
        <v>-7.60361674748521-3.7705910861678i</v>
      </c>
      <c r="K2758" s="57" t="str">
        <f t="shared" si="807"/>
        <v>0.00132136967927002-0.00246551188884627i</v>
      </c>
      <c r="L2758" s="57" t="str">
        <f t="shared" si="808"/>
        <v>0.00075-0.0224456184836278i</v>
      </c>
      <c r="M2758" s="57" t="str">
        <f t="shared" si="809"/>
        <v>0.00075-0.00353659955099178i</v>
      </c>
      <c r="N2758" s="57">
        <f t="shared" si="810"/>
        <v>110.62455145732473</v>
      </c>
      <c r="O2758" s="57">
        <f t="shared" si="811"/>
        <v>5.5666071253608518</v>
      </c>
      <c r="P2758" s="371">
        <f t="shared" si="812"/>
        <v>5.5666071253608518</v>
      </c>
      <c r="Q2758" s="371">
        <f t="shared" si="813"/>
        <v>-69.375448542675272</v>
      </c>
      <c r="R2758" s="12">
        <f t="shared" si="814"/>
        <v>110.62455145732473</v>
      </c>
      <c r="S2758" s="57">
        <f t="shared" si="815"/>
        <v>29.544545484453394</v>
      </c>
      <c r="T2758" s="12">
        <f t="shared" si="798"/>
        <v>5.5666071253608518</v>
      </c>
    </row>
    <row r="2759" spans="1:20" x14ac:dyDescent="0.3">
      <c r="A2759" s="57">
        <f t="shared" si="799"/>
        <v>186339.26274077839</v>
      </c>
      <c r="B2759" s="12">
        <f t="shared" si="816"/>
        <v>29656.814757294316</v>
      </c>
      <c r="C2759" s="57" t="str">
        <f t="shared" si="800"/>
        <v>0.665859547630405-1.77304108224029i</v>
      </c>
      <c r="D2759" s="57" t="str">
        <f t="shared" si="801"/>
        <v>3.44791823010069-0.638856480020372i</v>
      </c>
      <c r="E2759" s="57" t="str">
        <f t="shared" si="802"/>
        <v>193.470107453149+9.85193655457041i</v>
      </c>
      <c r="F2759" s="57" t="str">
        <f t="shared" si="803"/>
        <v>3.06755473088217-6.90696889368169i</v>
      </c>
      <c r="G2759" s="57" t="str">
        <f t="shared" si="804"/>
        <v>0.996095295352277-0.0623655187530484i</v>
      </c>
      <c r="H2759" s="57" t="str">
        <f t="shared" si="805"/>
        <v>7.13595814227575-164.50148778837i</v>
      </c>
      <c r="I2759" s="57" t="str">
        <f t="shared" si="806"/>
        <v>-7.54448133217711-3.75021487235872i</v>
      </c>
      <c r="K2759" s="57" t="str">
        <f t="shared" si="807"/>
        <v>0.0013160311427279-0.00245793686447331i</v>
      </c>
      <c r="L2759" s="57" t="str">
        <f t="shared" si="808"/>
        <v>0.00075-0.0223606480211475i</v>
      </c>
      <c r="M2759" s="57" t="str">
        <f t="shared" si="809"/>
        <v>0.00075-0.00352321134786987i</v>
      </c>
      <c r="N2759" s="57">
        <f t="shared" si="810"/>
        <v>110.58349697989948</v>
      </c>
      <c r="O2759" s="57">
        <f t="shared" si="811"/>
        <v>5.54736657490702</v>
      </c>
      <c r="P2759" s="371">
        <f t="shared" si="812"/>
        <v>5.54736657490702</v>
      </c>
      <c r="Q2759" s="371">
        <f t="shared" si="813"/>
        <v>-69.416503020100521</v>
      </c>
      <c r="R2759" s="12">
        <f t="shared" si="814"/>
        <v>110.58349697989948</v>
      </c>
      <c r="S2759" s="57">
        <f t="shared" si="815"/>
        <v>29.656814757294317</v>
      </c>
      <c r="T2759" s="12">
        <f t="shared" si="798"/>
        <v>5.54736657490702</v>
      </c>
    </row>
    <row r="2760" spans="1:20" x14ac:dyDescent="0.3">
      <c r="A2760" s="57">
        <f t="shared" si="799"/>
        <v>187047.35193919335</v>
      </c>
      <c r="B2760" s="12">
        <f t="shared" si="816"/>
        <v>29769.510653372035</v>
      </c>
      <c r="C2760" s="57" t="str">
        <f t="shared" si="800"/>
        <v>0.663114370923551-1.76960359774074i</v>
      </c>
      <c r="D2760" s="57" t="str">
        <f t="shared" si="801"/>
        <v>3.44774490512313-0.638556042751529i</v>
      </c>
      <c r="E2760" s="57" t="str">
        <f t="shared" si="802"/>
        <v>193.696284785223+9.78633551069288i</v>
      </c>
      <c r="F2760" s="57" t="str">
        <f t="shared" si="803"/>
        <v>3.06746352862937-6.88227292903253i</v>
      </c>
      <c r="G2760" s="57" t="str">
        <f t="shared" si="804"/>
        <v>0.996065680188764-0.0626006464731715i</v>
      </c>
      <c r="H2760" s="57" t="str">
        <f t="shared" si="805"/>
        <v>7.04587819901179-163.792955777554i</v>
      </c>
      <c r="I2760" s="57" t="str">
        <f t="shared" si="806"/>
        <v>-7.48583616945007-3.73000775225462i</v>
      </c>
      <c r="K2760" s="57" t="str">
        <f t="shared" si="807"/>
        <v>0.00131072563430697-0.00245037408779692i</v>
      </c>
      <c r="L2760" s="57" t="str">
        <f t="shared" si="808"/>
        <v>0.00075-0.0222759992240959i</v>
      </c>
      <c r="M2760" s="57" t="str">
        <f t="shared" si="809"/>
        <v>0.00075-0.00350987382732604i</v>
      </c>
      <c r="N2760" s="57">
        <f t="shared" si="810"/>
        <v>110.54222061923116</v>
      </c>
      <c r="O2760" s="57">
        <f t="shared" si="811"/>
        <v>5.5281630864279139</v>
      </c>
      <c r="P2760" s="371">
        <f t="shared" si="812"/>
        <v>5.5281630864279139</v>
      </c>
      <c r="Q2760" s="371">
        <f t="shared" si="813"/>
        <v>-69.457779380768841</v>
      </c>
      <c r="R2760" s="12">
        <f t="shared" si="814"/>
        <v>110.54222061923116</v>
      </c>
      <c r="S2760" s="57">
        <f t="shared" si="815"/>
        <v>29.769510653372034</v>
      </c>
      <c r="T2760" s="12">
        <f t="shared" si="798"/>
        <v>5.5281630864279139</v>
      </c>
    </row>
    <row r="2761" spans="1:20" x14ac:dyDescent="0.3">
      <c r="A2761" s="57">
        <f t="shared" si="799"/>
        <v>187758.13187656229</v>
      </c>
      <c r="B2761" s="12">
        <f t="shared" si="816"/>
        <v>29882.63479385485</v>
      </c>
      <c r="C2761" s="57" t="str">
        <f t="shared" si="800"/>
        <v>0.66037360379023-1.76618190462915i</v>
      </c>
      <c r="D2761" s="57" t="str">
        <f t="shared" si="801"/>
        <v>3.44757027799747-0.638264576769459i</v>
      </c>
      <c r="E2761" s="57" t="str">
        <f t="shared" si="802"/>
        <v>193.923809884869+9.71924656335879i</v>
      </c>
      <c r="F2761" s="57" t="str">
        <f t="shared" si="803"/>
        <v>3.06737163740753-6.85767588124542i</v>
      </c>
      <c r="G2761" s="57" t="str">
        <f t="shared" si="804"/>
        <v>0.996035841303468-0.0628366464920004i</v>
      </c>
      <c r="H2761" s="57" t="str">
        <f t="shared" si="805"/>
        <v>6.95704481062445-163.087994954345i</v>
      </c>
      <c r="I2761" s="57" t="str">
        <f t="shared" si="806"/>
        <v>-7.42767700894646-3.70996757085329i</v>
      </c>
      <c r="K2761" s="57" t="str">
        <f t="shared" si="807"/>
        <v>0.00130545299840446-0.00244282366464234i</v>
      </c>
      <c r="L2761" s="57" t="str">
        <f t="shared" si="808"/>
        <v>0.00075-0.0221916708747718i</v>
      </c>
      <c r="M2761" s="57" t="str">
        <f t="shared" si="809"/>
        <v>0.00075-0.00349658679749555i</v>
      </c>
      <c r="N2761" s="57">
        <f t="shared" si="810"/>
        <v>110.50071861357229</v>
      </c>
      <c r="O2761" s="57">
        <f t="shared" si="811"/>
        <v>5.5089968342264033</v>
      </c>
      <c r="P2761" s="371">
        <f t="shared" si="812"/>
        <v>5.5089968342264033</v>
      </c>
      <c r="Q2761" s="371">
        <f t="shared" si="813"/>
        <v>-69.499281386427711</v>
      </c>
      <c r="R2761" s="12">
        <f t="shared" si="814"/>
        <v>110.50071861357229</v>
      </c>
      <c r="S2761" s="57">
        <f t="shared" si="815"/>
        <v>29.882634793854848</v>
      </c>
      <c r="T2761" s="12">
        <f t="shared" si="798"/>
        <v>5.5089968342264033</v>
      </c>
    </row>
    <row r="2762" spans="1:20" x14ac:dyDescent="0.3">
      <c r="A2762" s="57">
        <f t="shared" si="799"/>
        <v>188471.61277769323</v>
      </c>
      <c r="B2762" s="12">
        <f t="shared" si="816"/>
        <v>29996.188806071499</v>
      </c>
      <c r="C2762" s="57" t="str">
        <f t="shared" si="800"/>
        <v>0.657637124867721-1.76277599860961i</v>
      </c>
      <c r="D2762" s="57" t="str">
        <f t="shared" si="801"/>
        <v>3.44739433907531-0.637982075459054i</v>
      </c>
      <c r="E2762" s="57" t="str">
        <f t="shared" si="802"/>
        <v>194.152686017158+9.6506503448172i</v>
      </c>
      <c r="F2762" s="57" t="str">
        <f t="shared" si="803"/>
        <v>3.0672790520539-6.83317739549656i</v>
      </c>
      <c r="G2762" s="57" t="str">
        <f t="shared" si="804"/>
        <v>0.996005777019939-0.0630735218839647i</v>
      </c>
      <c r="H2762" s="57" t="str">
        <f t="shared" si="805"/>
        <v>6.86943961733047-162.386583598867i</v>
      </c>
      <c r="I2762" s="57" t="str">
        <f t="shared" si="806"/>
        <v>-7.36999963776411-3.69009220745912i</v>
      </c>
      <c r="K2762" s="57" t="str">
        <f t="shared" si="807"/>
        <v>0.00130021307945668-0.00243528569933703i</v>
      </c>
      <c r="L2762" s="57" t="str">
        <f t="shared" si="808"/>
        <v>0.00075-0.0221076617600835i</v>
      </c>
      <c r="M2762" s="57" t="str">
        <f t="shared" si="809"/>
        <v>0.00075-0.00348335006724005i</v>
      </c>
      <c r="N2762" s="57">
        <f t="shared" si="810"/>
        <v>110.45898717193279</v>
      </c>
      <c r="O2762" s="57">
        <f t="shared" si="811"/>
        <v>5.4898679891999045</v>
      </c>
      <c r="P2762" s="371">
        <f t="shared" si="812"/>
        <v>5.4898679891999045</v>
      </c>
      <c r="Q2762" s="371">
        <f t="shared" si="813"/>
        <v>-69.54101282806721</v>
      </c>
      <c r="R2762" s="12">
        <f t="shared" si="814"/>
        <v>110.45898717193279</v>
      </c>
      <c r="S2762" s="57">
        <f t="shared" si="815"/>
        <v>29.996188806071498</v>
      </c>
      <c r="T2762" s="12">
        <f t="shared" si="798"/>
        <v>5.4898679891999045</v>
      </c>
    </row>
    <row r="2763" spans="1:20" x14ac:dyDescent="0.3">
      <c r="A2763" s="57">
        <f t="shared" si="799"/>
        <v>189187.80490624846</v>
      </c>
      <c r="B2763" s="12">
        <f t="shared" si="816"/>
        <v>30110.174323534571</v>
      </c>
      <c r="C2763" s="57" t="str">
        <f t="shared" si="800"/>
        <v>0.654904812286345-1.75938587445289i</v>
      </c>
      <c r="D2763" s="57" t="str">
        <f t="shared" si="801"/>
        <v>3.44721707863875-0.637708532307069i</v>
      </c>
      <c r="E2763" s="57" t="str">
        <f t="shared" si="802"/>
        <v>194.382916348955+9.5805272761315i</v>
      </c>
      <c r="F2763" s="57" t="str">
        <f t="shared" si="803"/>
        <v>3.06718576736766-6.80877711836881i</v>
      </c>
      <c r="G2763" s="57" t="str">
        <f t="shared" si="804"/>
        <v>0.995975485649369-0.0633112757324675i</v>
      </c>
      <c r="H2763" s="57" t="str">
        <f t="shared" si="805"/>
        <v>6.78304453983832-161.688700122841i</v>
      </c>
      <c r="I2763" s="57" t="str">
        <f t="shared" si="806"/>
        <v>-7.31279988016896-3.67037957508605i</v>
      </c>
      <c r="K2763" s="57" t="str">
        <f t="shared" si="807"/>
        <v>0.00129500572195021-0.00242776029471975i</v>
      </c>
      <c r="L2763" s="57" t="str">
        <f t="shared" si="808"/>
        <v>0.00075-0.0220239706715317i</v>
      </c>
      <c r="M2763" s="57" t="str">
        <f t="shared" si="809"/>
        <v>0.00075-0.00347016344614469i</v>
      </c>
      <c r="N2763" s="57">
        <f t="shared" si="810"/>
        <v>110.4170224740725</v>
      </c>
      <c r="O2763" s="57">
        <f t="shared" si="811"/>
        <v>5.4707767187889944</v>
      </c>
      <c r="P2763" s="371">
        <f t="shared" si="812"/>
        <v>5.4707767187889944</v>
      </c>
      <c r="Q2763" s="371">
        <f t="shared" si="813"/>
        <v>-69.582977525927504</v>
      </c>
      <c r="R2763" s="12">
        <f t="shared" si="814"/>
        <v>110.4170224740725</v>
      </c>
      <c r="S2763" s="57">
        <f t="shared" si="815"/>
        <v>30.110174323534572</v>
      </c>
      <c r="T2763" s="12">
        <f t="shared" si="798"/>
        <v>5.4707767187889944</v>
      </c>
    </row>
    <row r="2764" spans="1:20" x14ac:dyDescent="0.3">
      <c r="A2764" s="57">
        <f t="shared" si="799"/>
        <v>189906.71856489219</v>
      </c>
      <c r="B2764" s="12">
        <f t="shared" si="816"/>
        <v>30224.592985964002</v>
      </c>
      <c r="C2764" s="57" t="str">
        <f t="shared" si="800"/>
        <v>0.65217654367084-1.75601152598943i</v>
      </c>
      <c r="D2764" s="57" t="str">
        <f t="shared" si="801"/>
        <v>3.4470384869-0.637443940901728i</v>
      </c>
      <c r="E2764" s="57" t="str">
        <f t="shared" si="802"/>
        <v>194.614503946+9.50885756546686i</v>
      </c>
      <c r="F2764" s="57" t="str">
        <f t="shared" si="803"/>
        <v>3.06709177810967-6.78447469784653i</v>
      </c>
      <c r="G2764" s="57" t="str">
        <f t="shared" si="804"/>
        <v>0.99594496549051-0.0635499111298893i</v>
      </c>
      <c r="H2764" s="57" t="str">
        <f t="shared" si="805"/>
        <v>6.69784177501128-160.994323069565i</v>
      </c>
      <c r="I2764" s="57" t="str">
        <f t="shared" si="806"/>
        <v>-7.25607359730787-3.6508276198713i</v>
      </c>
      <c r="K2764" s="57" t="str">
        <f t="shared" si="807"/>
        <v>0.00128983077043308-0.00242024755214979i</v>
      </c>
      <c r="L2764" s="57" t="str">
        <f t="shared" si="808"/>
        <v>0.00075-0.0219405964051919i</v>
      </c>
      <c r="M2764" s="57" t="str">
        <f t="shared" si="809"/>
        <v>0.00075-0.00345702674451553i</v>
      </c>
      <c r="N2764" s="57">
        <f t="shared" si="810"/>
        <v>110.37482067049615</v>
      </c>
      <c r="O2764" s="57">
        <f t="shared" si="811"/>
        <v>5.4517231869277341</v>
      </c>
      <c r="P2764" s="371">
        <f t="shared" si="812"/>
        <v>5.4517231869277341</v>
      </c>
      <c r="Q2764" s="371">
        <f t="shared" si="813"/>
        <v>-69.625179329503851</v>
      </c>
      <c r="R2764" s="12">
        <f t="shared" si="814"/>
        <v>110.37482067049615</v>
      </c>
      <c r="S2764" s="57">
        <f t="shared" si="815"/>
        <v>30.224592985964001</v>
      </c>
      <c r="T2764" s="12">
        <f t="shared" si="798"/>
        <v>5.4517231869277341</v>
      </c>
    </row>
    <row r="2765" spans="1:20" x14ac:dyDescent="0.3">
      <c r="A2765" s="57">
        <f t="shared" si="799"/>
        <v>190628.3640954388</v>
      </c>
      <c r="B2765" s="12">
        <f t="shared" si="816"/>
        <v>30339.446439310665</v>
      </c>
      <c r="C2765" s="57" t="str">
        <f t="shared" si="800"/>
        <v>0.649452196141549-1.75265294610175i</v>
      </c>
      <c r="D2765" s="57" t="str">
        <f t="shared" si="801"/>
        <v>3.44685855400086-0.637188294932338i</v>
      </c>
      <c r="E2765" s="57" t="str">
        <f t="shared" si="802"/>
        <v>194.84745176991+9.43562120638507i</v>
      </c>
      <c r="F2765" s="57" t="str">
        <f t="shared" si="803"/>
        <v>3.0669970790022-6.7602697833104i</v>
      </c>
      <c r="G2765" s="57" t="str">
        <f t="shared" si="804"/>
        <v>0.99591421482958-0.0637894311775917i</v>
      </c>
      <c r="H2765" s="57" t="str">
        <f t="shared" si="805"/>
        <v>6.61381379159459-160.303431113868i</v>
      </c>
      <c r="I2765" s="57" t="str">
        <f t="shared" si="806"/>
        <v>-7.19981668692197-3.63143432049956i</v>
      </c>
      <c r="K2765" s="57" t="str">
        <f t="shared" si="807"/>
        <v>0.00128468806952563-0.00241274757151618i</v>
      </c>
      <c r="L2765" s="57" t="str">
        <f t="shared" si="808"/>
        <v>0.00075-0.0218575377616975i</v>
      </c>
      <c r="M2765" s="57" t="str">
        <f t="shared" si="809"/>
        <v>0.00075-0.00344393977337671i</v>
      </c>
      <c r="N2765" s="57">
        <f t="shared" si="810"/>
        <v>110.33237788244965</v>
      </c>
      <c r="O2765" s="57">
        <f t="shared" si="811"/>
        <v>5.4327075539913929</v>
      </c>
      <c r="P2765" s="371">
        <f t="shared" si="812"/>
        <v>5.4327075539913929</v>
      </c>
      <c r="Q2765" s="371">
        <f t="shared" si="813"/>
        <v>-69.667622117550351</v>
      </c>
      <c r="R2765" s="12">
        <f t="shared" si="814"/>
        <v>110.33237788244965</v>
      </c>
      <c r="S2765" s="57">
        <f t="shared" si="815"/>
        <v>30.339446439310663</v>
      </c>
      <c r="T2765" s="12">
        <f t="shared" si="798"/>
        <v>5.4327075539913929</v>
      </c>
    </row>
    <row r="2766" spans="1:20" x14ac:dyDescent="0.3">
      <c r="A2766" s="57">
        <f t="shared" si="799"/>
        <v>191352.75187900144</v>
      </c>
      <c r="B2766" s="12">
        <f t="shared" si="816"/>
        <v>30454.736335780046</v>
      </c>
      <c r="C2766" s="57" t="str">
        <f t="shared" si="800"/>
        <v>0.64673164631567-1.74931012671701i</v>
      </c>
      <c r="D2766" s="57" t="str">
        <f t="shared" si="801"/>
        <v>3.44667727001234-0.636941588188905i</v>
      </c>
      <c r="E2766" s="57" t="str">
        <f t="shared" si="802"/>
        <v>195.081762675137+9.36079797613978i</v>
      </c>
      <c r="F2766" s="57" t="str">
        <f t="shared" si="803"/>
        <v>3.0669016647287-6.73616202553227i</v>
      </c>
      <c r="G2766" s="57" t="str">
        <f t="shared" si="804"/>
        <v>0.995883231940179-0.0640298389859208i</v>
      </c>
      <c r="H2766" s="57" t="str">
        <f t="shared" si="805"/>
        <v>6.53094332600749-159.616003062031i</v>
      </c>
      <c r="I2766" s="57" t="str">
        <f t="shared" si="806"/>
        <v>-7.14402508306014-3.61219768763752i</v>
      </c>
      <c r="K2766" s="57" t="str">
        <f t="shared" si="807"/>
        <v>0.00127957746393121-0.00240526045124692i</v>
      </c>
      <c r="L2766" s="57" t="str">
        <f t="shared" si="808"/>
        <v>0.00075-0.0217747935462218i</v>
      </c>
      <c r="M2766" s="57" t="str">
        <f t="shared" si="809"/>
        <v>0.00075-0.00343090234446772i</v>
      </c>
      <c r="N2766" s="57">
        <f t="shared" si="810"/>
        <v>110.28969020191661</v>
      </c>
      <c r="O2766" s="57">
        <f t="shared" si="811"/>
        <v>5.413729976745155</v>
      </c>
      <c r="P2766" s="371">
        <f t="shared" si="812"/>
        <v>5.413729976745155</v>
      </c>
      <c r="Q2766" s="371">
        <f t="shared" si="813"/>
        <v>-69.710309798083387</v>
      </c>
      <c r="R2766" s="12">
        <f t="shared" si="814"/>
        <v>110.28969020191661</v>
      </c>
      <c r="S2766" s="57">
        <f t="shared" si="815"/>
        <v>30.454736335780044</v>
      </c>
      <c r="T2766" s="12">
        <f t="shared" si="798"/>
        <v>5.413729976745155</v>
      </c>
    </row>
    <row r="2767" spans="1:20" x14ac:dyDescent="0.3">
      <c r="A2767" s="57">
        <f t="shared" si="799"/>
        <v>192079.89233614167</v>
      </c>
      <c r="B2767" s="12">
        <f t="shared" si="816"/>
        <v>30570.464333856013</v>
      </c>
      <c r="C2767" s="57" t="str">
        <f t="shared" si="800"/>
        <v>0.644014770308612-1.74598305879919i</v>
      </c>
      <c r="D2767" s="57" t="str">
        <f t="shared" si="801"/>
        <v>3.44649462493391-0.636703814561684i</v>
      </c>
      <c r="E2767" s="57" t="str">
        <f t="shared" si="802"/>
        <v>195.317439405862+9.28436743398056i</v>
      </c>
      <c r="F2767" s="57" t="str">
        <f t="shared" si="803"/>
        <v>3.06680552993337-6.71215107666986i</v>
      </c>
      <c r="G2767" s="57" t="str">
        <f t="shared" si="804"/>
        <v>0.995852015083193-0.0642711376742095i</v>
      </c>
      <c r="H2767" s="57" t="str">
        <f t="shared" si="805"/>
        <v>6.44921337820037-158.93201785168i</v>
      </c>
      <c r="I2767" s="57" t="str">
        <f t="shared" si="806"/>
        <v>-7.08869475579277-3.59311576337825i</v>
      </c>
      <c r="K2767" s="57" t="str">
        <f t="shared" si="807"/>
        <v>0.00127449879844696-0.00239778628831837i</v>
      </c>
      <c r="L2767" s="57" t="str">
        <f t="shared" si="808"/>
        <v>0.00075-0.0216923625684617i</v>
      </c>
      <c r="M2767" s="57" t="str">
        <f t="shared" si="809"/>
        <v>0.00075-0.00341791427024081i</v>
      </c>
      <c r="N2767" s="57">
        <f t="shared" si="810"/>
        <v>110.24675369162209</v>
      </c>
      <c r="O2767" s="57">
        <f t="shared" si="811"/>
        <v>5.3947906082915402</v>
      </c>
      <c r="P2767" s="371">
        <f t="shared" si="812"/>
        <v>5.3947906082915402</v>
      </c>
      <c r="Q2767" s="371">
        <f t="shared" si="813"/>
        <v>-69.753246308377911</v>
      </c>
      <c r="R2767" s="12">
        <f t="shared" si="814"/>
        <v>110.24675369162209</v>
      </c>
      <c r="S2767" s="57">
        <f t="shared" si="815"/>
        <v>30.570464333856012</v>
      </c>
      <c r="T2767" s="12">
        <f t="shared" si="798"/>
        <v>5.3947906082915402</v>
      </c>
    </row>
    <row r="2768" spans="1:20" x14ac:dyDescent="0.3">
      <c r="A2768" s="57">
        <f t="shared" si="799"/>
        <v>192809.795927019</v>
      </c>
      <c r="B2768" s="12">
        <f t="shared" si="816"/>
        <v>30686.632098324666</v>
      </c>
      <c r="C2768" s="57" t="str">
        <f t="shared" si="800"/>
        <v>0.641301443735241-1.74267173234134i</v>
      </c>
      <c r="D2768" s="57" t="str">
        <f t="shared" si="801"/>
        <v>3.44631060869348-0.636474968040864i</v>
      </c>
      <c r="E2768" s="57" t="str">
        <f t="shared" si="802"/>
        <v>195.554484592822+9.20630891946298i</v>
      </c>
      <c r="F2768" s="57" t="str">
        <f t="shared" si="803"/>
        <v>3.06670866922112-6.68823659026188i</v>
      </c>
      <c r="G2768" s="57" t="str">
        <f t="shared" si="804"/>
        <v>0.99582056250671-0.064513330370781i</v>
      </c>
      <c r="H2768" s="57" t="str">
        <f t="shared" si="805"/>
        <v>6.36860720757218-158.25145455165i</v>
      </c>
      <c r="I2768" s="57" t="str">
        <f t="shared" si="806"/>
        <v>-7.03382171092638-3.57418662069591i</v>
      </c>
      <c r="K2768" s="57" t="str">
        <f t="shared" si="807"/>
        <v>0.00126945191797407-0.00239032517826449i</v>
      </c>
      <c r="L2768" s="57" t="str">
        <f t="shared" si="808"/>
        <v>0.00075-0.0216102436426197i</v>
      </c>
      <c r="M2768" s="57" t="str">
        <f t="shared" si="809"/>
        <v>0.00075-0.00340497536385815i</v>
      </c>
      <c r="N2768" s="57">
        <f t="shared" si="810"/>
        <v>110.20356438503248</v>
      </c>
      <c r="O2768" s="57">
        <f t="shared" si="811"/>
        <v>5.37588959801821</v>
      </c>
      <c r="P2768" s="371">
        <f t="shared" si="812"/>
        <v>5.37588959801821</v>
      </c>
      <c r="Q2768" s="371">
        <f t="shared" si="813"/>
        <v>-69.796435614967521</v>
      </c>
      <c r="R2768" s="12">
        <f t="shared" si="814"/>
        <v>110.20356438503248</v>
      </c>
      <c r="S2768" s="57">
        <f t="shared" si="815"/>
        <v>30.686632098324665</v>
      </c>
      <c r="T2768" s="12">
        <f t="shared" si="798"/>
        <v>5.37588959801821</v>
      </c>
    </row>
    <row r="2769" spans="1:20" x14ac:dyDescent="0.3">
      <c r="A2769" s="57">
        <f t="shared" si="799"/>
        <v>193542.47315154169</v>
      </c>
      <c r="B2769" s="12">
        <f t="shared" si="816"/>
        <v>30803.241300298301</v>
      </c>
      <c r="C2769" s="57" t="str">
        <f t="shared" si="800"/>
        <v>0.638591541711157-1.73937613635733i</v>
      </c>
      <c r="D2769" s="57" t="str">
        <f t="shared" si="801"/>
        <v>3.44612521114642-0.636255042716083i</v>
      </c>
      <c r="E2769" s="57" t="str">
        <f t="shared" si="802"/>
        <v>195.792900750083+9.12660155076358i</v>
      </c>
      <c r="F2769" s="57" t="str">
        <f t="shared" si="803"/>
        <v>3.06661107715705-6.66441822122264i</v>
      </c>
      <c r="G2769" s="57" t="str">
        <f t="shared" si="804"/>
        <v>0.995788872445927-0.0647564202129499i</v>
      </c>
      <c r="H2769" s="57" t="str">
        <f t="shared" si="805"/>
        <v>6.28910832895233-157.574292361827i</v>
      </c>
      <c r="I2769" s="57" t="str">
        <f t="shared" si="806"/>
        <v>-6.97940198971845-3.55540836290984i</v>
      </c>
      <c r="K2769" s="57" t="str">
        <f t="shared" si="807"/>
        <v>0.00126443666752817-0.00238287721518628i</v>
      </c>
      <c r="L2769" s="57" t="str">
        <f t="shared" si="808"/>
        <v>0.00075-0.0215284355873876i</v>
      </c>
      <c r="M2769" s="57" t="str">
        <f t="shared" si="809"/>
        <v>0.00075-0.00339208543918923i</v>
      </c>
      <c r="N2769" s="57">
        <f t="shared" si="810"/>
        <v>110.16011828636164</v>
      </c>
      <c r="O2769" s="57">
        <f t="shared" si="811"/>
        <v>5.3570270915438396</v>
      </c>
      <c r="P2769" s="371">
        <f t="shared" si="812"/>
        <v>5.3570270915438396</v>
      </c>
      <c r="Q2769" s="371">
        <f t="shared" si="813"/>
        <v>-69.839881713638363</v>
      </c>
      <c r="R2769" s="12">
        <f t="shared" si="814"/>
        <v>110.16011828636164</v>
      </c>
      <c r="S2769" s="57">
        <f t="shared" si="815"/>
        <v>30.8032413002983</v>
      </c>
      <c r="T2769" s="12">
        <f t="shared" si="798"/>
        <v>5.3570270915438396</v>
      </c>
    </row>
    <row r="2770" spans="1:20" x14ac:dyDescent="0.3">
      <c r="A2770" s="57">
        <f t="shared" si="799"/>
        <v>194277.93454951758</v>
      </c>
      <c r="B2770" s="12">
        <f t="shared" si="816"/>
        <v>30920.293617239437</v>
      </c>
      <c r="C2770" s="57" t="str">
        <f t="shared" si="800"/>
        <v>0.635884938854081-1.73609625887381i</v>
      </c>
      <c r="D2770" s="57" t="str">
        <f t="shared" si="801"/>
        <v>3.4459384220755-0.636044032776088i</v>
      </c>
      <c r="E2770" s="57" t="str">
        <f t="shared" si="802"/>
        <v>196.032690271737+9.04522422300657i</v>
      </c>
      <c r="F2770" s="57" t="str">
        <f t="shared" si="803"/>
        <v>3.06651274826635-6.64069562583717i</v>
      </c>
      <c r="G2770" s="57" t="str">
        <f t="shared" si="804"/>
        <v>0.995756943123057-0.0650004103470251i</v>
      </c>
      <c r="H2770" s="57" t="str">
        <f t="shared" si="805"/>
        <v>6.21070050864224-156.900510612961i</v>
      </c>
      <c r="I2770" s="57" t="str">
        <f t="shared" si="806"/>
        <v>-6.92543166859322-3.53677912315853i</v>
      </c>
      <c r="K2770" s="57" t="str">
        <f t="shared" si="807"/>
        <v>0.00125945289224944-0.00237544249176115i</v>
      </c>
      <c r="L2770" s="57" t="str">
        <f t="shared" si="808"/>
        <v>0.00075-0.0214469372259291i</v>
      </c>
      <c r="M2770" s="57" t="str">
        <f t="shared" si="809"/>
        <v>0.00075-0.00337924431080816i</v>
      </c>
      <c r="N2770" s="57">
        <f t="shared" si="810"/>
        <v>110.11641137057775</v>
      </c>
      <c r="O2770" s="57">
        <f t="shared" si="811"/>
        <v>5.3382032306653651</v>
      </c>
      <c r="P2770" s="371">
        <f t="shared" si="812"/>
        <v>5.3382032306653651</v>
      </c>
      <c r="Q2770" s="371">
        <f t="shared" si="813"/>
        <v>-69.883588629422249</v>
      </c>
      <c r="R2770" s="12">
        <f t="shared" si="814"/>
        <v>110.11641137057775</v>
      </c>
      <c r="S2770" s="57">
        <f t="shared" si="815"/>
        <v>30.920293617239437</v>
      </c>
      <c r="T2770" s="12">
        <f t="shared" si="798"/>
        <v>5.3382032306653651</v>
      </c>
    </row>
    <row r="2771" spans="1:20" x14ac:dyDescent="0.3">
      <c r="A2771" s="57">
        <f t="shared" si="799"/>
        <v>195016.19070080575</v>
      </c>
      <c r="B2771" s="12">
        <f t="shared" si="816"/>
        <v>31037.790732984948</v>
      </c>
      <c r="C2771" s="57" t="str">
        <f t="shared" si="800"/>
        <v>0.633181509285113-1.73283208692162i</v>
      </c>
      <c r="D2771" s="57" t="str">
        <f t="shared" si="801"/>
        <v>3.44575023119004-0.635841932508287i</v>
      </c>
      <c r="E2771" s="57" t="str">
        <f t="shared" si="802"/>
        <v>196.273855428555+8.96215560659474i</v>
      </c>
      <c r="F2771" s="57" t="str">
        <f t="shared" si="803"/>
        <v>3.06641367703391-6.61706846175604i</v>
      </c>
      <c r="G2771" s="57" t="str">
        <f t="shared" si="804"/>
        <v>0.99572477274724-0.0652453039283109i</v>
      </c>
      <c r="H2771" s="57" t="str">
        <f t="shared" si="805"/>
        <v>6.13336776051772-156.230088766457i</v>
      </c>
      <c r="I2771" s="57" t="str">
        <f t="shared" si="806"/>
        <v>-6.871906858858-3.51829706388284i</v>
      </c>
      <c r="K2771" s="57" t="str">
        <f t="shared" si="807"/>
        <v>0.00125450043741254-0.0023680210992523i</v>
      </c>
      <c r="L2771" s="57" t="str">
        <f t="shared" si="808"/>
        <v>0.00075-0.0213657473858628i</v>
      </c>
      <c r="M2771" s="57" t="str">
        <f t="shared" si="809"/>
        <v>0.00075-0.003366451793991i</v>
      </c>
      <c r="N2771" s="57">
        <f t="shared" si="810"/>
        <v>110.07243958341211</v>
      </c>
      <c r="O2771" s="57">
        <f t="shared" si="811"/>
        <v>5.3194181533027969</v>
      </c>
      <c r="P2771" s="371">
        <f t="shared" si="812"/>
        <v>5.3194181533027969</v>
      </c>
      <c r="Q2771" s="371">
        <f t="shared" si="813"/>
        <v>-69.927560416587895</v>
      </c>
      <c r="R2771" s="12">
        <f t="shared" si="814"/>
        <v>110.07243958341211</v>
      </c>
      <c r="S2771" s="57">
        <f t="shared" si="815"/>
        <v>31.037790732984949</v>
      </c>
      <c r="T2771" s="12">
        <f t="shared" si="798"/>
        <v>5.3194181533027969</v>
      </c>
    </row>
    <row r="2772" spans="1:20" x14ac:dyDescent="0.3">
      <c r="A2772" s="57">
        <f t="shared" si="799"/>
        <v>195757.25222546881</v>
      </c>
      <c r="B2772" s="12">
        <f t="shared" si="816"/>
        <v>31155.734337770293</v>
      </c>
      <c r="C2772" s="57" t="str">
        <f t="shared" si="800"/>
        <v>0.630481126630174-1.72958360652734i</v>
      </c>
      <c r="D2772" s="57" t="str">
        <f t="shared" si="801"/>
        <v>3.44556062812571-0.635648736298371i</v>
      </c>
      <c r="E2772" s="57" t="str">
        <f t="shared" si="802"/>
        <v>196.51639836455+8.87737414555457i</v>
      </c>
      <c r="F2772" s="57" t="str">
        <f t="shared" si="803"/>
        <v>3.06631385790409-6.59353638799027i</v>
      </c>
      <c r="G2772" s="57" t="str">
        <f t="shared" si="804"/>
        <v>0.995692359514445-0.0654911041211083i</v>
      </c>
      <c r="H2772" s="57" t="str">
        <f t="shared" si="805"/>
        <v>6.05709434219049-155.563006414136i</v>
      </c>
      <c r="I2772" s="57" t="str">
        <f t="shared" si="806"/>
        <v>-6.81882370642006-3.49996037631843i</v>
      </c>
      <c r="K2772" s="57" t="str">
        <f t="shared" si="807"/>
        <v>0.00124957914843648-0.00236061312751824i</v>
      </c>
      <c r="L2772" s="57" t="str">
        <f t="shared" si="808"/>
        <v>0.00075-0.0212848648992457i</v>
      </c>
      <c r="M2772" s="57" t="str">
        <f t="shared" si="809"/>
        <v>0.00075-0.00335370770471308i</v>
      </c>
      <c r="N2772" s="57">
        <f t="shared" si="810"/>
        <v>110.02819884137156</v>
      </c>
      <c r="O2772" s="57">
        <f t="shared" si="811"/>
        <v>5.300671993445242</v>
      </c>
      <c r="P2772" s="371">
        <f t="shared" si="812"/>
        <v>5.300671993445242</v>
      </c>
      <c r="Q2772" s="371">
        <f t="shared" si="813"/>
        <v>-69.971801158628438</v>
      </c>
      <c r="R2772" s="12">
        <f t="shared" si="814"/>
        <v>110.02819884137156</v>
      </c>
      <c r="S2772" s="57">
        <f t="shared" si="815"/>
        <v>31.155734337770294</v>
      </c>
      <c r="T2772" s="12">
        <f t="shared" si="798"/>
        <v>5.300671993445242</v>
      </c>
    </row>
    <row r="2773" spans="1:20" x14ac:dyDescent="0.3">
      <c r="A2773" s="57">
        <f t="shared" si="799"/>
        <v>196501.1297839256</v>
      </c>
      <c r="B2773" s="12">
        <f t="shared" si="816"/>
        <v>31274.126128253822</v>
      </c>
      <c r="C2773" s="57" t="str">
        <f t="shared" si="800"/>
        <v>0.627783664021389-1.72635080270445i</v>
      </c>
      <c r="D2773" s="57" t="str">
        <f t="shared" si="801"/>
        <v>3.44536960244387-0.635464438629888i</v>
      </c>
      <c r="E2773" s="57" t="str">
        <f t="shared" si="802"/>
        <v>196.760321093496+8.79085805588919i</v>
      </c>
      <c r="F2773" s="57" t="str">
        <f t="shared" si="803"/>
        <v>3.0662132852804-6.57009906490638i</v>
      </c>
      <c r="G2773" s="57" t="str">
        <f t="shared" si="804"/>
        <v>0.995659701607386-0.0657378140987157i</v>
      </c>
      <c r="H2773" s="57" t="str">
        <f t="shared" si="805"/>
        <v>5.98186475122894-154.899243277981i</v>
      </c>
      <c r="I2773" s="57" t="str">
        <f t="shared" si="806"/>
        <v>-6.76617839150471-3.48176727999744i</v>
      </c>
      <c r="K2773" s="57" t="str">
        <f t="shared" si="807"/>
        <v>0.00124468887089428-0.00235321866502222i</v>
      </c>
      <c r="L2773" s="57" t="str">
        <f t="shared" si="808"/>
        <v>0.00075-0.021204288602556i</v>
      </c>
      <c r="M2773" s="57" t="str">
        <f t="shared" si="809"/>
        <v>0.00075-0.00334101185964643i</v>
      </c>
      <c r="N2773" s="57">
        <f t="shared" si="810"/>
        <v>109.98368503175298</v>
      </c>
      <c r="O2773" s="57">
        <f t="shared" si="811"/>
        <v>5.281964881095317</v>
      </c>
      <c r="P2773" s="371">
        <f t="shared" si="812"/>
        <v>5.281964881095317</v>
      </c>
      <c r="Q2773" s="371">
        <f t="shared" si="813"/>
        <v>-70.016314968247016</v>
      </c>
      <c r="R2773" s="12">
        <f t="shared" si="814"/>
        <v>109.98368503175298</v>
      </c>
      <c r="S2773" s="57">
        <f t="shared" si="815"/>
        <v>31.274126128253823</v>
      </c>
      <c r="T2773" s="12">
        <f t="shared" si="798"/>
        <v>5.281964881095317</v>
      </c>
    </row>
    <row r="2774" spans="1:20" x14ac:dyDescent="0.3">
      <c r="A2774" s="57">
        <f t="shared" si="799"/>
        <v>197247.83407710452</v>
      </c>
      <c r="B2774" s="12">
        <f t="shared" si="816"/>
        <v>31392.967807541187</v>
      </c>
      <c r="C2774" s="57" t="str">
        <f t="shared" si="800"/>
        <v>0.625088994098453-1.72313365944443i</v>
      </c>
      <c r="D2774" s="57" t="str">
        <f t="shared" si="801"/>
        <v>3.44517714363113-0.635289034083844i</v>
      </c>
      <c r="E2774" s="57" t="str">
        <f t="shared" si="802"/>
        <v>197.005625495365+8.7025853239416i</v>
      </c>
      <c r="F2774" s="57" t="str">
        <f t="shared" si="803"/>
        <v>3.06611195352522-6.54675615422129i</v>
      </c>
      <c r="G2774" s="57" t="str">
        <f t="shared" si="804"/>
        <v>0.995626797195418-0.0659854370434294i</v>
      </c>
      <c r="H2774" s="57" t="str">
        <f t="shared" si="805"/>
        <v>5.90766372143563-154.238779209858i</v>
      </c>
      <c r="I2774" s="57" t="str">
        <f t="shared" si="806"/>
        <v>-6.71396712837409-3.46371602225895i</v>
      </c>
      <c r="K2774" s="57" t="str">
        <f t="shared" si="807"/>
        <v>0.00123982945052241-0.00234583779884171i</v>
      </c>
      <c r="L2774" s="57" t="str">
        <f t="shared" si="808"/>
        <v>0.00075-0.0211240173366766i</v>
      </c>
      <c r="M2774" s="57" t="str">
        <f t="shared" si="809"/>
        <v>0.00075-0.00332836407615702i</v>
      </c>
      <c r="N2774" s="57">
        <f t="shared" si="810"/>
        <v>109.93889401265731</v>
      </c>
      <c r="O2774" s="57">
        <f t="shared" si="811"/>
        <v>5.2632969422135636</v>
      </c>
      <c r="P2774" s="371">
        <f t="shared" si="812"/>
        <v>5.2632969422135636</v>
      </c>
      <c r="Q2774" s="371">
        <f t="shared" si="813"/>
        <v>-70.061105987342685</v>
      </c>
      <c r="R2774" s="12">
        <f t="shared" si="814"/>
        <v>109.93889401265731</v>
      </c>
      <c r="S2774" s="57">
        <f t="shared" si="815"/>
        <v>31.392967807541186</v>
      </c>
      <c r="T2774" s="12">
        <f t="shared" si="798"/>
        <v>5.2632969422135636</v>
      </c>
    </row>
    <row r="2775" spans="1:20" x14ac:dyDescent="0.3">
      <c r="A2775" s="57">
        <f t="shared" si="799"/>
        <v>197997.37584659754</v>
      </c>
      <c r="B2775" s="12">
        <f t="shared" si="816"/>
        <v>31512.261085209844</v>
      </c>
      <c r="C2775" s="57" t="str">
        <f t="shared" si="800"/>
        <v>0.622396989010222-1.71993215970753i</v>
      </c>
      <c r="D2775" s="57" t="str">
        <f t="shared" si="801"/>
        <v>3.44498324109885-0.635122517338275i</v>
      </c>
      <c r="E2775" s="57" t="str">
        <f t="shared" si="802"/>
        <v>197.252313312697+8.61253370477877i</v>
      </c>
      <c r="F2775" s="57" t="str">
        <f t="shared" si="803"/>
        <v>3.06600985695954-6.52350731899736i</v>
      </c>
      <c r="G2775" s="57" t="str">
        <f t="shared" si="804"/>
        <v>0.995593644434449-0.066233976146544i</v>
      </c>
      <c r="H2775" s="57" t="str">
        <f t="shared" si="805"/>
        <v>5.83447621918312-153.581594191217i</v>
      </c>
      <c r="I2775" s="57" t="str">
        <f t="shared" si="806"/>
        <v>-6.66218616504697-3.44580487776837i</v>
      </c>
      <c r="K2775" s="57" t="str">
        <f t="shared" si="807"/>
        <v>0.00123500073323027-0.002338470614678i</v>
      </c>
      <c r="L2775" s="57" t="str">
        <f t="shared" si="808"/>
        <v>0.00075-0.0210440499468785i</v>
      </c>
      <c r="M2775" s="57" t="str">
        <f t="shared" si="809"/>
        <v>0.00075-0.00331576417230228i</v>
      </c>
      <c r="N2775" s="57">
        <f t="shared" si="810"/>
        <v>109.89382161301324</v>
      </c>
      <c r="O2775" s="57">
        <f t="shared" si="811"/>
        <v>5.2446682986619759</v>
      </c>
      <c r="P2775" s="371">
        <f t="shared" si="812"/>
        <v>5.2446682986619759</v>
      </c>
      <c r="Q2775" s="371">
        <f t="shared" si="813"/>
        <v>-70.106178386986755</v>
      </c>
      <c r="R2775" s="12">
        <f t="shared" si="814"/>
        <v>109.89382161301324</v>
      </c>
      <c r="S2775" s="57">
        <f t="shared" si="815"/>
        <v>31.512261085209843</v>
      </c>
      <c r="T2775" s="12">
        <f t="shared" si="798"/>
        <v>5.2446682986619759</v>
      </c>
    </row>
    <row r="2776" spans="1:20" x14ac:dyDescent="0.3">
      <c r="A2776" s="57">
        <f t="shared" si="799"/>
        <v>198749.76587481462</v>
      </c>
      <c r="B2776" s="12">
        <f t="shared" si="816"/>
        <v>31632.007677333644</v>
      </c>
      <c r="C2776" s="57" t="str">
        <f t="shared" si="800"/>
        <v>0.619707520416089-1.7167462854135i</v>
      </c>
      <c r="D2776" s="57" t="str">
        <f t="shared" si="801"/>
        <v>3.4447878841826-0.63496488316785i</v>
      </c>
      <c r="E2776" s="57" t="str">
        <f t="shared" si="802"/>
        <v>197.500386146911+8.52068072057613i</v>
      </c>
      <c r="F2776" s="57" t="str">
        <f t="shared" si="803"/>
        <v>3.06590698986261-6.50035222363736i</v>
      </c>
      <c r="G2776" s="57" t="str">
        <f t="shared" si="804"/>
        <v>0.995560241466844-0.0664834346083519i</v>
      </c>
      <c r="H2776" s="57" t="str">
        <f t="shared" si="805"/>
        <v>5.76228743980463-152.927668332768i</v>
      </c>
      <c r="I2776" s="57" t="str">
        <f t="shared" si="806"/>
        <v>-6.61083178301926-3.4280321480452i</v>
      </c>
      <c r="K2776" s="57" t="str">
        <f t="shared" si="807"/>
        <v>0.00123020256510927-0.00233111719686559i</v>
      </c>
      <c r="L2776" s="57" t="str">
        <f t="shared" si="808"/>
        <v>0.00075-0.0209643852828038i</v>
      </c>
      <c r="M2776" s="57" t="str">
        <f t="shared" si="809"/>
        <v>0.00075-0.00330321196682833i</v>
      </c>
      <c r="N2776" s="57">
        <f t="shared" si="810"/>
        <v>109.84846363259447</v>
      </c>
      <c r="O2776" s="57">
        <f t="shared" si="811"/>
        <v>5.2260790681473104</v>
      </c>
      <c r="P2776" s="371">
        <f t="shared" si="812"/>
        <v>5.2260790681473104</v>
      </c>
      <c r="Q2776" s="371">
        <f t="shared" si="813"/>
        <v>-70.151536367405527</v>
      </c>
      <c r="R2776" s="12">
        <f t="shared" si="814"/>
        <v>109.84846363259447</v>
      </c>
      <c r="S2776" s="57">
        <f t="shared" si="815"/>
        <v>31.632007677333643</v>
      </c>
      <c r="T2776" s="12">
        <f t="shared" si="798"/>
        <v>5.2260790681473104</v>
      </c>
    </row>
    <row r="2777" spans="1:20" x14ac:dyDescent="0.3">
      <c r="A2777" s="57">
        <f t="shared" si="799"/>
        <v>199505.01498513893</v>
      </c>
      <c r="B2777" s="12">
        <f t="shared" si="816"/>
        <v>31752.209306507513</v>
      </c>
      <c r="C2777" s="57" t="str">
        <f t="shared" si="800"/>
        <v>0.617020459487632-1.7135760174321i</v>
      </c>
      <c r="D2777" s="57" t="str">
        <f t="shared" si="801"/>
        <v>3.44459106214173-0.634816126443435i</v>
      </c>
      <c r="E2777" s="57" t="str">
        <f t="shared" si="802"/>
        <v>197.749845454536+8.42700365902834i</v>
      </c>
      <c r="F2777" s="57" t="str">
        <f t="shared" si="803"/>
        <v>3.06580334647169-6.47729053387953i</v>
      </c>
      <c r="G2777" s="57" t="str">
        <f t="shared" si="804"/>
        <v>0.995526586421329-0.0667338156381427i</v>
      </c>
      <c r="H2777" s="57" t="str">
        <f t="shared" si="805"/>
        <v>5.69108280404093-152.276981874143i</v>
      </c>
      <c r="I2777" s="57" t="str">
        <f t="shared" si="806"/>
        <v>-6.55990029698589-3.41039616099943i</v>
      </c>
      <c r="K2777" s="57" t="str">
        <f t="shared" si="807"/>
        <v>0.00122543479244195-0.00232377762838188i</v>
      </c>
      <c r="L2777" s="57" t="str">
        <f t="shared" si="808"/>
        <v>0.00075-0.0208850221984497i</v>
      </c>
      <c r="M2777" s="57" t="str">
        <f t="shared" si="809"/>
        <v>0.00075-0.00329070727916749i</v>
      </c>
      <c r="N2777" s="57">
        <f t="shared" si="810"/>
        <v>109.80281584204627</v>
      </c>
      <c r="O2777" s="57">
        <f t="shared" si="811"/>
        <v>5.2075293641640785</v>
      </c>
      <c r="P2777" s="371">
        <f t="shared" si="812"/>
        <v>5.2075293641640785</v>
      </c>
      <c r="Q2777" s="371">
        <f t="shared" si="813"/>
        <v>-70.197184157953728</v>
      </c>
      <c r="R2777" s="12">
        <f t="shared" si="814"/>
        <v>109.80281584204627</v>
      </c>
      <c r="S2777" s="57">
        <f t="shared" si="815"/>
        <v>31.752209306507513</v>
      </c>
      <c r="T2777" s="12">
        <f t="shared" si="798"/>
        <v>5.2075293641640785</v>
      </c>
    </row>
    <row r="2778" spans="1:20" x14ac:dyDescent="0.3">
      <c r="A2778" s="57">
        <f t="shared" si="799"/>
        <v>200263.13404208244</v>
      </c>
      <c r="B2778" s="12">
        <f t="shared" si="816"/>
        <v>31872.867701872241</v>
      </c>
      <c r="C2778" s="57" t="str">
        <f t="shared" si="800"/>
        <v>0.614335676910201-1.71042133557327i</v>
      </c>
      <c r="D2778" s="57" t="str">
        <f t="shared" si="801"/>
        <v>3.44439276415878-0.634676242131686i</v>
      </c>
      <c r="E2778" s="57" t="str">
        <f t="shared" si="802"/>
        <v>198.000692543372+8.33147957176882i</v>
      </c>
      <c r="F2778" s="57" t="str">
        <f t="shared" si="803"/>
        <v>3.06569892098174-6.45432191679261i</v>
      </c>
      <c r="G2778" s="57" t="str">
        <f t="shared" si="804"/>
        <v>0.995492677412891-0.0669851224542022i</v>
      </c>
      <c r="H2778" s="57" t="str">
        <f t="shared" si="805"/>
        <v>5.62084795454184-151.629515183539i</v>
      </c>
      <c r="I2778" s="57" t="str">
        <f t="shared" si="806"/>
        <v>-6.5093880545637-3.39289527047629i</v>
      </c>
      <c r="K2778" s="57" t="str">
        <f t="shared" si="807"/>
        <v>0.00122069726171092-0.00231645199085663i</v>
      </c>
      <c r="L2778" s="57" t="str">
        <f t="shared" si="808"/>
        <v>0.00075-0.0208059595521515i</v>
      </c>
      <c r="M2778" s="57" t="str">
        <f t="shared" si="809"/>
        <v>0.00075-0.00327824992943564i</v>
      </c>
      <c r="N2778" s="57">
        <f t="shared" si="810"/>
        <v>109.75687398291339</v>
      </c>
      <c r="O2778" s="57">
        <f t="shared" si="811"/>
        <v>5.1890192959362134</v>
      </c>
      <c r="P2778" s="371">
        <f t="shared" si="812"/>
        <v>5.1890192959362134</v>
      </c>
      <c r="Q2778" s="371">
        <f t="shared" si="813"/>
        <v>-70.24312601708661</v>
      </c>
      <c r="R2778" s="12">
        <f t="shared" si="814"/>
        <v>109.75687398291339</v>
      </c>
      <c r="S2778" s="57">
        <f t="shared" si="815"/>
        <v>31.872867701872241</v>
      </c>
      <c r="T2778" s="12">
        <f t="shared" si="798"/>
        <v>5.1890192959362134</v>
      </c>
    </row>
    <row r="2779" spans="1:20" x14ac:dyDescent="0.3">
      <c r="A2779" s="57">
        <f t="shared" si="799"/>
        <v>201024.13395144237</v>
      </c>
      <c r="B2779" s="12">
        <f t="shared" si="816"/>
        <v>31993.984599139356</v>
      </c>
      <c r="C2779" s="57" t="str">
        <f t="shared" si="800"/>
        <v>0.611653042884558-1.70728221857735i</v>
      </c>
      <c r="D2779" s="57" t="str">
        <f t="shared" si="801"/>
        <v>3.44419297933905-0.634545225294624i</v>
      </c>
      <c r="E2779" s="57" t="str">
        <f t="shared" si="802"/>
        <v>198.252928568581+8.23408527281148i</v>
      </c>
      <c r="F2779" s="57" t="str">
        <f t="shared" si="803"/>
        <v>3.06559370754513-6.43144604077089i</v>
      </c>
      <c r="G2779" s="57" t="str">
        <f t="shared" si="804"/>
        <v>0.99545851254269-0.067237358283811i</v>
      </c>
      <c r="H2779" s="57" t="str">
        <f t="shared" si="805"/>
        <v>5.55156875242076-150.98524875734i</v>
      </c>
      <c r="I2779" s="57" t="str">
        <f t="shared" si="806"/>
        <v>-6.45929143601531-3.37552785580897i</v>
      </c>
      <c r="K2779" s="57" t="str">
        <f t="shared" si="807"/>
        <v>0.00121598981960753-0.00230914036458161i</v>
      </c>
      <c r="L2779" s="57" t="str">
        <f t="shared" si="808"/>
        <v>0.00075-0.0207271962065666i</v>
      </c>
      <c r="M2779" s="57" t="str">
        <f t="shared" si="809"/>
        <v>0.00075-0.00326583973842961i</v>
      </c>
      <c r="N2779" s="57">
        <f t="shared" si="810"/>
        <v>109.71063376766767</v>
      </c>
      <c r="O2779" s="57">
        <f t="shared" si="811"/>
        <v>5.1705489683593306</v>
      </c>
      <c r="P2779" s="371">
        <f t="shared" si="812"/>
        <v>5.1705489683593306</v>
      </c>
      <c r="Q2779" s="371">
        <f t="shared" si="813"/>
        <v>-70.289366232332327</v>
      </c>
      <c r="R2779" s="12">
        <f t="shared" si="814"/>
        <v>109.71063376766767</v>
      </c>
      <c r="S2779" s="57">
        <f t="shared" si="815"/>
        <v>31.993984599139356</v>
      </c>
      <c r="T2779" s="12">
        <f t="shared" si="798"/>
        <v>5.1705489683593306</v>
      </c>
    </row>
    <row r="2780" spans="1:20" x14ac:dyDescent="0.3">
      <c r="A2780" s="57">
        <f t="shared" si="799"/>
        <v>201788.02566045785</v>
      </c>
      <c r="B2780" s="12">
        <f t="shared" si="816"/>
        <v>32115.561740616085</v>
      </c>
      <c r="C2780" s="57" t="str">
        <f t="shared" si="800"/>
        <v>0.608972427128627-1.70415864410479i</v>
      </c>
      <c r="D2780" s="57" t="str">
        <f t="shared" si="801"/>
        <v>3.44399169671-0.634423071089201i</v>
      </c>
      <c r="E2780" s="57" t="str">
        <f t="shared" si="802"/>
        <v>198.506554528703+8.13479733700508i</v>
      </c>
      <c r="F2780" s="57" t="str">
        <f t="shared" si="803"/>
        <v>3.06548770027132-6.40866257552934i</v>
      </c>
      <c r="G2780" s="57" t="str">
        <f t="shared" si="804"/>
        <v>0.995424089897951-0.0674905263632428i</v>
      </c>
      <c r="H2780" s="57" t="str">
        <f t="shared" si="805"/>
        <v>5.48323127386329-150.344163219721i</v>
      </c>
      <c r="I2780" s="57" t="str">
        <f t="shared" si="806"/>
        <v>-6.40960685397425-3.35829232137949i</v>
      </c>
      <c r="K2780" s="57" t="str">
        <f t="shared" si="807"/>
        <v>0.00121131231304057-0.00230184282852012i</v>
      </c>
      <c r="L2780" s="57" t="str">
        <f t="shared" si="808"/>
        <v>0.00075-0.0206487310286577i</v>
      </c>
      <c r="M2780" s="57" t="str">
        <f t="shared" si="809"/>
        <v>0.00075-0.00325347652762464i</v>
      </c>
      <c r="N2780" s="57">
        <f t="shared" si="810"/>
        <v>109.66409087974368</v>
      </c>
      <c r="O2780" s="57">
        <f t="shared" si="811"/>
        <v>5.1521184819411037</v>
      </c>
      <c r="P2780" s="371">
        <f t="shared" si="812"/>
        <v>5.1521184819411037</v>
      </c>
      <c r="Q2780" s="371">
        <f t="shared" si="813"/>
        <v>-70.335909120256318</v>
      </c>
      <c r="R2780" s="12">
        <f t="shared" si="814"/>
        <v>109.66409087974368</v>
      </c>
      <c r="S2780" s="57">
        <f t="shared" si="815"/>
        <v>32.115561740616087</v>
      </c>
      <c r="T2780" s="12">
        <f t="shared" si="798"/>
        <v>5.1521184819411037</v>
      </c>
    </row>
    <row r="2781" spans="1:20" x14ac:dyDescent="0.3">
      <c r="A2781" s="57">
        <f t="shared" si="799"/>
        <v>202554.8201579676</v>
      </c>
      <c r="B2781" s="12">
        <f t="shared" si="816"/>
        <v>32237.600875230426</v>
      </c>
      <c r="C2781" s="57" t="str">
        <f t="shared" si="800"/>
        <v>0.60629369887925-1.701050588726i</v>
      </c>
      <c r="D2781" s="57" t="str">
        <f t="shared" si="801"/>
        <v>3.44378890522084-0.634309774766896i</v>
      </c>
      <c r="E2781" s="57" t="str">
        <f t="shared" si="802"/>
        <v>198.761571261596+8.03359209851021i</v>
      </c>
      <c r="F2781" s="57" t="str">
        <f t="shared" si="803"/>
        <v>3.06538089322656-6.38597119209867i</v>
      </c>
      <c r="G2781" s="57" t="str">
        <f t="shared" si="804"/>
        <v>0.995389407551873-0.067744629937762i</v>
      </c>
      <c r="H2781" s="57" t="str">
        <f t="shared" si="805"/>
        <v>5.41582180678722-149.706239322244i</v>
      </c>
      <c r="I2781" s="57" t="str">
        <f t="shared" si="806"/>
        <v>-6.36033075317151-3.34118709618745i</v>
      </c>
      <c r="K2781" s="57" t="str">
        <f t="shared" si="807"/>
        <v>0.00120666458914468-0.00229455946031667i</v>
      </c>
      <c r="L2781" s="57" t="str">
        <f t="shared" si="808"/>
        <v>0.00075-0.0205705628896769i</v>
      </c>
      <c r="M2781" s="57" t="str">
        <f t="shared" si="809"/>
        <v>0.00075-0.00324116011917178i</v>
      </c>
      <c r="N2781" s="57">
        <f t="shared" si="810"/>
        <v>109.61724097357161</v>
      </c>
      <c r="O2781" s="57">
        <f t="shared" si="811"/>
        <v>5.1337279327426089</v>
      </c>
      <c r="P2781" s="371">
        <f t="shared" si="812"/>
        <v>5.1337279327426089</v>
      </c>
      <c r="Q2781" s="371">
        <f t="shared" si="813"/>
        <v>-70.382759026428388</v>
      </c>
      <c r="R2781" s="12">
        <f t="shared" si="814"/>
        <v>109.61724097357161</v>
      </c>
      <c r="S2781" s="57">
        <f t="shared" si="815"/>
        <v>32.237600875230427</v>
      </c>
      <c r="T2781" s="12">
        <f t="shared" si="798"/>
        <v>5.1337279327426089</v>
      </c>
    </row>
    <row r="2782" spans="1:20" x14ac:dyDescent="0.3">
      <c r="A2782" s="57">
        <f t="shared" si="799"/>
        <v>203324.52847456787</v>
      </c>
      <c r="B2782" s="12">
        <f t="shared" si="816"/>
        <v>32360.103758556303</v>
      </c>
      <c r="C2782" s="57" t="str">
        <f t="shared" si="800"/>
        <v>0.603616726894082-1.69795802791071i</v>
      </c>
      <c r="D2782" s="57" t="str">
        <f t="shared" si="801"/>
        <v>3.44358459374189-0.634205331673263i</v>
      </c>
      <c r="E2782" s="57" t="str">
        <f t="shared" si="802"/>
        <v>199.017979440309+7.93044564929717i</v>
      </c>
      <c r="F2782" s="57" t="str">
        <f t="shared" si="803"/>
        <v>3.06527328043363-6.36337156282049i</v>
      </c>
      <c r="G2782" s="57" t="str">
        <f t="shared" si="804"/>
        <v>0.995354463563529-0.0679996722616213i</v>
      </c>
      <c r="H2782" s="57" t="str">
        <f t="shared" si="805"/>
        <v>5.34932684755457-149.071457943423i</v>
      </c>
      <c r="I2782" s="57" t="str">
        <f t="shared" si="806"/>
        <v>-6.31145961016281-3.32421063342639i</v>
      </c>
      <c r="K2782" s="57" t="str">
        <f t="shared" si="807"/>
        <v>0.00120204649528871-0.00228729033630651i</v>
      </c>
      <c r="L2782" s="57" t="str">
        <f t="shared" si="808"/>
        <v>0.00075-0.0204926906651493i</v>
      </c>
      <c r="M2782" s="57" t="str">
        <f t="shared" si="809"/>
        <v>0.00075-0.00322889033589538i</v>
      </c>
      <c r="N2782" s="57">
        <f t="shared" si="810"/>
        <v>109.57007967461833</v>
      </c>
      <c r="O2782" s="57">
        <f t="shared" si="811"/>
        <v>5.1153774123179385</v>
      </c>
      <c r="P2782" s="371">
        <f t="shared" si="812"/>
        <v>5.1153774123179385</v>
      </c>
      <c r="Q2782" s="371">
        <f t="shared" si="813"/>
        <v>-70.429920325381673</v>
      </c>
      <c r="R2782" s="12">
        <f t="shared" si="814"/>
        <v>109.57007967461833</v>
      </c>
      <c r="S2782" s="57">
        <f t="shared" si="815"/>
        <v>32.360103758556299</v>
      </c>
      <c r="T2782" s="12">
        <f t="shared" si="798"/>
        <v>5.1153774123179385</v>
      </c>
    </row>
    <row r="2783" spans="1:20" x14ac:dyDescent="0.3">
      <c r="A2783" s="57">
        <f t="shared" si="799"/>
        <v>204097.16168277123</v>
      </c>
      <c r="B2783" s="12">
        <f t="shared" si="816"/>
        <v>32483.072152838817</v>
      </c>
      <c r="C2783" s="57" t="str">
        <f t="shared" si="800"/>
        <v>0.600941379453472-1.69488093601724i</v>
      </c>
      <c r="D2783" s="57" t="str">
        <f t="shared" si="801"/>
        <v>3.44337875106417-0.634109737247507i</v>
      </c>
      <c r="E2783" s="57" t="str">
        <f t="shared" si="802"/>
        <v>199.275779568865+7.82533383766136i</v>
      </c>
      <c r="F2783" s="57" t="str">
        <f t="shared" si="803"/>
        <v>3.06516485587147-6.34086336134234i</v>
      </c>
      <c r="G2783" s="57" t="str">
        <f t="shared" si="804"/>
        <v>0.995319255977766-0.0682556565980586i</v>
      </c>
      <c r="H2783" s="57" t="str">
        <f t="shared" si="805"/>
        <v>5.28373309773418-148.439800088291i</v>
      </c>
      <c r="I2783" s="57" t="str">
        <f t="shared" si="806"/>
        <v>-6.26298993305775-3.30736141006792i</v>
      </c>
      <c r="K2783" s="57" t="str">
        <f t="shared" si="807"/>
        <v>0.00119745787908386-0.00228003553152529i</v>
      </c>
      <c r="L2783" s="57" t="str">
        <f t="shared" si="808"/>
        <v>0.00075-0.0204151132348569i</v>
      </c>
      <c r="M2783" s="57" t="str">
        <f t="shared" si="809"/>
        <v>0.00075-0.00321666700129048i</v>
      </c>
      <c r="N2783" s="57">
        <f t="shared" si="810"/>
        <v>109.52260257942777</v>
      </c>
      <c r="O2783" s="57">
        <f t="shared" si="811"/>
        <v>5.0970670076536608</v>
      </c>
      <c r="P2783" s="371">
        <f t="shared" si="812"/>
        <v>5.0970670076536608</v>
      </c>
      <c r="Q2783" s="371">
        <f t="shared" si="813"/>
        <v>-70.477397420572231</v>
      </c>
      <c r="R2783" s="12">
        <f t="shared" si="814"/>
        <v>109.52260257942777</v>
      </c>
      <c r="S2783" s="57">
        <f t="shared" si="815"/>
        <v>32.483072152838815</v>
      </c>
      <c r="T2783" s="12">
        <f t="shared" si="798"/>
        <v>5.0970670076536608</v>
      </c>
    </row>
    <row r="2784" spans="1:20" x14ac:dyDescent="0.3">
      <c r="A2784" s="57">
        <f t="shared" si="799"/>
        <v>204872.73089716578</v>
      </c>
      <c r="B2784" s="12">
        <f t="shared" si="816"/>
        <v>32606.507827019606</v>
      </c>
      <c r="C2784" s="57" t="str">
        <f t="shared" si="800"/>
        <v>0.598267524362521-1.69181928628155i</v>
      </c>
      <c r="D2784" s="57" t="str">
        <f t="shared" si="801"/>
        <v>3.44317136589878-0.634022987022044i</v>
      </c>
      <c r="E2784" s="57" t="str">
        <f t="shared" si="802"/>
        <v>199.534971977973+7.71823226676904i</v>
      </c>
      <c r="F2784" s="57" t="str">
        <f t="shared" si="803"/>
        <v>3.0650556134749-6.3184462626129i</v>
      </c>
      <c r="G2784" s="57" t="str">
        <f t="shared" si="804"/>
        <v>0.995283782825103-0.0685125862192936i</v>
      </c>
      <c r="H2784" s="57" t="str">
        <f t="shared" si="805"/>
        <v>5.21902746091447-147.81124688794i</v>
      </c>
      <c r="I2784" s="57" t="str">
        <f t="shared" si="806"/>
        <v>-6.21491826124992-3.29063792645314i</v>
      </c>
      <c r="K2784" s="57" t="str">
        <f t="shared" si="807"/>
        <v>0.00119289858839176-0.00227279511971865i</v>
      </c>
      <c r="L2784" s="57" t="str">
        <f t="shared" si="808"/>
        <v>0.00075-0.0203378294828221i</v>
      </c>
      <c r="M2784" s="57" t="str">
        <f t="shared" si="809"/>
        <v>0.00075-0.0032044899395203i</v>
      </c>
      <c r="N2784" s="57">
        <f t="shared" si="810"/>
        <v>109.47480525566718</v>
      </c>
      <c r="O2784" s="57">
        <f t="shared" si="811"/>
        <v>5.0787968011078757</v>
      </c>
      <c r="P2784" s="371">
        <f t="shared" si="812"/>
        <v>5.0787968011078757</v>
      </c>
      <c r="Q2784" s="371">
        <f t="shared" si="813"/>
        <v>-70.525194744332822</v>
      </c>
      <c r="R2784" s="12">
        <f t="shared" si="814"/>
        <v>109.47480525566718</v>
      </c>
      <c r="S2784" s="57">
        <f t="shared" si="815"/>
        <v>32.606507827019605</v>
      </c>
      <c r="T2784" s="12">
        <f t="shared" si="798"/>
        <v>5.0787968011078757</v>
      </c>
    </row>
    <row r="2785" spans="1:20" x14ac:dyDescent="0.3">
      <c r="A2785" s="57">
        <f t="shared" si="799"/>
        <v>205651.247274575</v>
      </c>
      <c r="B2785" s="12">
        <f t="shared" si="816"/>
        <v>32730.412556762283</v>
      </c>
      <c r="C2785" s="57" t="str">
        <f t="shared" si="800"/>
        <v>0.595595028953165-1.68877305080611i</v>
      </c>
      <c r="D2785" s="57" t="str">
        <f t="shared" si="801"/>
        <v>3.44296242687648-0.633945076622086i</v>
      </c>
      <c r="E2785" s="57" t="str">
        <f t="shared" si="802"/>
        <v>199.795556820671+7.60911629321988i</v>
      </c>
      <c r="F2785" s="57" t="str">
        <f t="shared" si="803"/>
        <v>3.06494554713434-6.29611994287727i</v>
      </c>
      <c r="G2785" s="57" t="str">
        <f t="shared" si="804"/>
        <v>0.995248042121633-0.0687704644065239i</v>
      </c>
      <c r="H2785" s="57" t="str">
        <f t="shared" si="805"/>
        <v>5.15519703956531-147.185779599049i</v>
      </c>
      <c r="I2785" s="57" t="str">
        <f t="shared" si="806"/>
        <v>-6.16724116514847-3.27403870589144i</v>
      </c>
      <c r="K2785" s="57" t="str">
        <f t="shared" si="807"/>
        <v>0.00118836847133233-0.00226556917335184i</v>
      </c>
      <c r="L2785" s="57" t="str">
        <f t="shared" si="808"/>
        <v>0.00075-0.0202608382972924i</v>
      </c>
      <c r="M2785" s="57" t="str">
        <f t="shared" si="809"/>
        <v>0.00075-0.00319235897541372i</v>
      </c>
      <c r="N2785" s="57">
        <f t="shared" si="810"/>
        <v>109.42668324217472</v>
      </c>
      <c r="O2785" s="57">
        <f t="shared" si="811"/>
        <v>5.0605668703487545</v>
      </c>
      <c r="P2785" s="371">
        <f t="shared" si="812"/>
        <v>5.0605668703487545</v>
      </c>
      <c r="Q2785" s="371">
        <f t="shared" si="813"/>
        <v>-70.573316757825282</v>
      </c>
      <c r="R2785" s="12">
        <f t="shared" si="814"/>
        <v>109.42668324217472</v>
      </c>
      <c r="S2785" s="57">
        <f t="shared" si="815"/>
        <v>32.730412556762282</v>
      </c>
      <c r="T2785" s="12">
        <f t="shared" si="798"/>
        <v>5.0605668703487545</v>
      </c>
    </row>
    <row r="2786" spans="1:20" x14ac:dyDescent="0.3">
      <c r="A2786" s="57">
        <f t="shared" si="799"/>
        <v>206432.72201421839</v>
      </c>
      <c r="B2786" s="12">
        <f t="shared" si="816"/>
        <v>32854.788124477978</v>
      </c>
      <c r="C2786" s="57" t="str">
        <f t="shared" si="800"/>
        <v>0.592923760086341-1.68574220054849i</v>
      </c>
      <c r="D2786" s="57" t="str">
        <f t="shared" si="801"/>
        <v>3.44275192254707-0.633876001765176i</v>
      </c>
      <c r="E2786" s="57" t="str">
        <f t="shared" si="802"/>
        <v>200.057534067867+7.49796102563966i</v>
      </c>
      <c r="F2786" s="57" t="str">
        <f t="shared" si="803"/>
        <v>3.06483465069544-6.27388407967197i</v>
      </c>
      <c r="G2786" s="57" t="str">
        <f t="shared" si="804"/>
        <v>0.995212031868922-0.0690292944499209i</v>
      </c>
      <c r="H2786" s="57" t="str">
        <f t="shared" si="805"/>
        <v>5.09222913194879-146.563379603409i</v>
      </c>
      <c r="I2786" s="57" t="str">
        <f t="shared" si="806"/>
        <v>-6.11995524591123-3.25756229426665i</v>
      </c>
      <c r="K2786" s="57" t="str">
        <f t="shared" si="807"/>
        <v>0.00118386737629157-0.00225835776361942i</v>
      </c>
      <c r="L2786" s="57" t="str">
        <f t="shared" si="808"/>
        <v>0.00075-0.0201841385707237i</v>
      </c>
      <c r="M2786" s="57" t="str">
        <f t="shared" si="809"/>
        <v>0.00075-0.00318027393446277i</v>
      </c>
      <c r="N2786" s="57">
        <f t="shared" si="810"/>
        <v>109.37823204901068</v>
      </c>
      <c r="O2786" s="57">
        <f t="shared" si="811"/>
        <v>5.0423772882922488</v>
      </c>
      <c r="P2786" s="371">
        <f t="shared" si="812"/>
        <v>5.0423772882922488</v>
      </c>
      <c r="Q2786" s="371">
        <f t="shared" si="813"/>
        <v>-70.621767950989323</v>
      </c>
      <c r="R2786" s="12">
        <f t="shared" si="814"/>
        <v>109.37823204901068</v>
      </c>
      <c r="S2786" s="57">
        <f t="shared" si="815"/>
        <v>32.854788124477977</v>
      </c>
      <c r="T2786" s="12">
        <f t="shared" si="798"/>
        <v>5.0423772882922488</v>
      </c>
    </row>
    <row r="2787" spans="1:20" x14ac:dyDescent="0.3">
      <c r="A2787" s="57">
        <f t="shared" si="799"/>
        <v>207217.16635787243</v>
      </c>
      <c r="B2787" s="12">
        <f t="shared" si="816"/>
        <v>32979.636319350997</v>
      </c>
      <c r="C2787" s="57" t="str">
        <f t="shared" si="800"/>
        <v>0.59025358415426-1.68272670530969i</v>
      </c>
      <c r="D2787" s="57" t="str">
        <f t="shared" si="801"/>
        <v>3.44253984137886-0.633815758260749i</v>
      </c>
      <c r="E2787" s="57" t="str">
        <f t="shared" si="802"/>
        <v>200.320903503822+7.38474132329833i</v>
      </c>
      <c r="F2787" s="57" t="str">
        <f t="shared" si="803"/>
        <v>3.0647229179588-6.2517383518202i</v>
      </c>
      <c r="G2787" s="57" t="str">
        <f t="shared" si="804"/>
        <v>0.995175750053904-0.0692890796486247i</v>
      </c>
      <c r="H2787" s="57" t="str">
        <f t="shared" si="805"/>
        <v>5.03011122907726-145.944028407417i</v>
      </c>
      <c r="I2787" s="57" t="str">
        <f t="shared" si="806"/>
        <v>-6.07305713517875-3.24120725964987i</v>
      </c>
      <c r="K2787" s="57" t="str">
        <f t="shared" si="807"/>
        <v>0.00117939515192912-0.00225116096045475i</v>
      </c>
      <c r="L2787" s="57" t="str">
        <f t="shared" si="808"/>
        <v>0.00075-0.0201077291997646i</v>
      </c>
      <c r="M2787" s="57" t="str">
        <f t="shared" si="809"/>
        <v>0.00075-0.00316823464282005i</v>
      </c>
      <c r="N2787" s="57">
        <f t="shared" si="810"/>
        <v>109.32944715751285</v>
      </c>
      <c r="O2787" s="57">
        <f t="shared" si="811"/>
        <v>5.0242281230390597</v>
      </c>
      <c r="P2787" s="371">
        <f t="shared" si="812"/>
        <v>5.0242281230390597</v>
      </c>
      <c r="Q2787" s="371">
        <f t="shared" si="813"/>
        <v>-70.670552842487155</v>
      </c>
      <c r="R2787" s="12">
        <f t="shared" si="814"/>
        <v>109.32944715751285</v>
      </c>
      <c r="S2787" s="57">
        <f t="shared" si="815"/>
        <v>32.979636319350995</v>
      </c>
      <c r="T2787" s="12">
        <f t="shared" si="798"/>
        <v>5.0242281230390597</v>
      </c>
    </row>
    <row r="2788" spans="1:20" x14ac:dyDescent="0.3">
      <c r="A2788" s="57">
        <f t="shared" si="799"/>
        <v>208004.59159003233</v>
      </c>
      <c r="B2788" s="12">
        <f t="shared" si="816"/>
        <v>33104.958937364529</v>
      </c>
      <c r="C2788" s="57" t="str">
        <f t="shared" si="800"/>
        <v>0.587584367082854-1.67972653372244i</v>
      </c>
      <c r="D2788" s="57" t="str">
        <f t="shared" si="801"/>
        <v>3.44232617175823-0.633764342009712i</v>
      </c>
      <c r="E2788" s="57" t="str">
        <f t="shared" si="802"/>
        <v>200.585664721539+7.26943179475919i</v>
      </c>
      <c r="F2788" s="57" t="str">
        <f t="shared" si="803"/>
        <v>3.06461034267967-6.22968243942712i</v>
      </c>
      <c r="G2788" s="57" t="str">
        <f t="shared" si="804"/>
        <v>0.995139194648782-0.0695498233107397i</v>
      </c>
      <c r="H2788" s="57" t="str">
        <f t="shared" si="805"/>
        <v>4.96883101171931-145.327707641574i</v>
      </c>
      <c r="I2788" s="57" t="str">
        <f t="shared" si="806"/>
        <v>-6.02654349481037-3.22497219191966i</v>
      </c>
      <c r="K2788" s="57" t="str">
        <f t="shared" si="807"/>
        <v>0.00117495164718582-0.00224397883253974i</v>
      </c>
      <c r="L2788" s="57" t="str">
        <f t="shared" si="808"/>
        <v>0.00075-0.0200316090852407i</v>
      </c>
      <c r="M2788" s="57" t="str">
        <f t="shared" si="809"/>
        <v>0.00075-0.00315624092729633i</v>
      </c>
      <c r="N2788" s="57">
        <f t="shared" si="810"/>
        <v>109.28032402035552</v>
      </c>
      <c r="O2788" s="57">
        <f t="shared" si="811"/>
        <v>5.0061194378120426</v>
      </c>
      <c r="P2788" s="371">
        <f t="shared" si="812"/>
        <v>5.0061194378120426</v>
      </c>
      <c r="Q2788" s="371">
        <f t="shared" si="813"/>
        <v>-70.719675979644478</v>
      </c>
      <c r="R2788" s="12">
        <f t="shared" si="814"/>
        <v>109.28032402035552</v>
      </c>
      <c r="S2788" s="57">
        <f t="shared" si="815"/>
        <v>33.104958937364529</v>
      </c>
      <c r="T2788" s="12">
        <f t="shared" si="798"/>
        <v>5.0061194378120426</v>
      </c>
    </row>
    <row r="2789" spans="1:20" x14ac:dyDescent="0.3">
      <c r="A2789" s="57">
        <f t="shared" si="799"/>
        <v>208795.00903807447</v>
      </c>
      <c r="B2789" s="12">
        <f t="shared" si="816"/>
        <v>33230.757781326516</v>
      </c>
      <c r="C2789" s="57" t="str">
        <f t="shared" si="800"/>
        <v>0.584915974334183-1.67674165323902i</v>
      </c>
      <c r="D2789" s="57" t="str">
        <f t="shared" si="801"/>
        <v>3.44211090198898-0.633721749003963i</v>
      </c>
      <c r="E2789" s="57" t="str">
        <f t="shared" si="802"/>
        <v>200.851817118069+7.15200679655506i</v>
      </c>
      <c r="F2789" s="57" t="str">
        <f t="shared" si="803"/>
        <v>3.06449691856758-6.20771602387506i</v>
      </c>
      <c r="G2789" s="57" t="str">
        <f t="shared" si="804"/>
        <v>0.995102363610924-0.0698115287533279i</v>
      </c>
      <c r="H2789" s="57" t="str">
        <f t="shared" si="805"/>
        <v>4.90837634745168-144.714399059965i</v>
      </c>
      <c r="I2789" s="57" t="str">
        <f t="shared" si="806"/>
        <v>-5.98041101662153-3.20885570238877i</v>
      </c>
      <c r="K2789" s="57" t="str">
        <f t="shared" si="807"/>
        <v>0.00117053671129096-0.00223681144731436i</v>
      </c>
      <c r="L2789" s="57" t="str">
        <f t="shared" si="808"/>
        <v>0.00075-0.0199557771321385i</v>
      </c>
      <c r="M2789" s="57" t="str">
        <f t="shared" si="809"/>
        <v>0.00075-0.00314429261535796i</v>
      </c>
      <c r="N2789" s="57">
        <f t="shared" si="810"/>
        <v>109.23085806161039</v>
      </c>
      <c r="O2789" s="57">
        <f t="shared" si="811"/>
        <v>4.9880512908916437</v>
      </c>
      <c r="P2789" s="371">
        <f t="shared" si="812"/>
        <v>4.9880512908916437</v>
      </c>
      <c r="Q2789" s="371">
        <f t="shared" si="813"/>
        <v>-70.769141938389609</v>
      </c>
      <c r="R2789" s="12">
        <f t="shared" si="814"/>
        <v>109.23085806161039</v>
      </c>
      <c r="S2789" s="57">
        <f t="shared" si="815"/>
        <v>33.230757781326517</v>
      </c>
      <c r="T2789" s="12">
        <f t="shared" si="798"/>
        <v>4.9880512908916437</v>
      </c>
    </row>
    <row r="2790" spans="1:20" x14ac:dyDescent="0.3">
      <c r="A2790" s="57">
        <f t="shared" si="799"/>
        <v>209588.43007241917</v>
      </c>
      <c r="B2790" s="12">
        <f t="shared" si="816"/>
        <v>33357.034660895559</v>
      </c>
      <c r="C2790" s="57" t="str">
        <f t="shared" si="800"/>
        <v>0.582248270909099-1.67377203011906i</v>
      </c>
      <c r="D2790" s="57" t="str">
        <f t="shared" si="801"/>
        <v>3.44189402029185-0.633687975325962i</v>
      </c>
      <c r="E2790" s="57" t="str">
        <f t="shared" si="802"/>
        <v>201.119359889738+7.03244043189944i</v>
      </c>
      <c r="F2790" s="57" t="str">
        <f t="shared" si="803"/>
        <v>3.06438263928608-6.18583878781869i</v>
      </c>
      <c r="G2790" s="57" t="str">
        <f t="shared" si="804"/>
        <v>0.995065254882755-0.0700741993024041i</v>
      </c>
      <c r="H2790" s="57" t="str">
        <f t="shared" si="805"/>
        <v>4.84873528775704-144.104084539727i</v>
      </c>
      <c r="I2790" s="57" t="str">
        <f t="shared" si="806"/>
        <v>-5.9346564221224-3.19285642343766i</v>
      </c>
      <c r="K2790" s="57" t="str">
        <f t="shared" si="807"/>
        <v>0.00116615019376957-0.0022296588709864i</v>
      </c>
      <c r="L2790" s="57" t="str">
        <f t="shared" si="808"/>
        <v>0.00075-0.0198802322495901i</v>
      </c>
      <c r="M2790" s="57" t="str">
        <f t="shared" si="809"/>
        <v>0.00075-0.00313238953512449i</v>
      </c>
      <c r="N2790" s="57">
        <f t="shared" si="810"/>
        <v>109.18104467681309</v>
      </c>
      <c r="O2790" s="57">
        <f t="shared" si="811"/>
        <v>4.970023735551953</v>
      </c>
      <c r="P2790" s="371">
        <f t="shared" si="812"/>
        <v>4.970023735551953</v>
      </c>
      <c r="Q2790" s="371">
        <f t="shared" si="813"/>
        <v>-70.818955323186913</v>
      </c>
      <c r="R2790" s="12">
        <f t="shared" si="814"/>
        <v>109.18104467681309</v>
      </c>
      <c r="S2790" s="57">
        <f t="shared" si="815"/>
        <v>33.357034660895557</v>
      </c>
      <c r="T2790" s="12">
        <f t="shared" si="798"/>
        <v>4.970023735551953</v>
      </c>
    </row>
    <row r="2791" spans="1:20" x14ac:dyDescent="0.3">
      <c r="A2791" s="57">
        <f t="shared" si="799"/>
        <v>210384.86610669433</v>
      </c>
      <c r="B2791" s="12">
        <f t="shared" si="816"/>
        <v>33483.79139260696</v>
      </c>
      <c r="C2791" s="57" t="str">
        <f t="shared" si="800"/>
        <v>0.579581121349937-1.67081762941698i</v>
      </c>
      <c r="D2791" s="57" t="str">
        <f t="shared" si="801"/>
        <v>3.44167551480399-0.633663017148277i</v>
      </c>
      <c r="E2791" s="57" t="str">
        <f t="shared" si="802"/>
        <v>201.388292027285+6.91070654942788i</v>
      </c>
      <c r="F2791" s="57" t="str">
        <f t="shared" si="803"/>
        <v>3.0642674984524-6.16405041518043i</v>
      </c>
      <c r="G2791" s="57" t="str">
        <f t="shared" si="804"/>
        <v>0.995027866391659-0.0703378382929283i</v>
      </c>
      <c r="H2791" s="57" t="str">
        <f t="shared" si="805"/>
        <v>4.78989606516704-143.49674608051i</v>
      </c>
      <c r="I2791" s="57" t="str">
        <f t="shared" si="806"/>
        <v>-5.88927646225841-3.17697300815463i</v>
      </c>
      <c r="K2791" s="57" t="str">
        <f t="shared" si="807"/>
        <v>0.00116179194444943-0.00222252116854093i</v>
      </c>
      <c r="L2791" s="57" t="str">
        <f t="shared" si="808"/>
        <v>0.00075-0.0198049733508569i</v>
      </c>
      <c r="M2791" s="57" t="str">
        <f t="shared" si="809"/>
        <v>0.00075-0.0031205315153661i</v>
      </c>
      <c r="N2791" s="57">
        <f t="shared" si="810"/>
        <v>109.13087923303215</v>
      </c>
      <c r="O2791" s="57">
        <f t="shared" si="811"/>
        <v>4.9520368199954152</v>
      </c>
      <c r="P2791" s="371">
        <f t="shared" si="812"/>
        <v>4.9520368199954152</v>
      </c>
      <c r="Q2791" s="371">
        <f t="shared" si="813"/>
        <v>-70.869120766967853</v>
      </c>
      <c r="R2791" s="12">
        <f t="shared" si="814"/>
        <v>109.13087923303215</v>
      </c>
      <c r="S2791" s="57">
        <f t="shared" si="815"/>
        <v>33.48379139260696</v>
      </c>
      <c r="T2791" s="12">
        <f t="shared" si="798"/>
        <v>4.9520368199954152</v>
      </c>
    </row>
    <row r="2792" spans="1:20" x14ac:dyDescent="0.3">
      <c r="A2792" s="57">
        <f t="shared" si="799"/>
        <v>211184.32859789979</v>
      </c>
      <c r="B2792" s="12">
        <f t="shared" si="816"/>
        <v>33611.029799898868</v>
      </c>
      <c r="C2792" s="57" t="str">
        <f t="shared" si="800"/>
        <v>0.576914389743352-1.66787841496925i</v>
      </c>
      <c r="D2792" s="57" t="str">
        <f t="shared" si="801"/>
        <v>3.44145537357827-0.633646870733109i</v>
      </c>
      <c r="E2792" s="57" t="str">
        <f t="shared" si="802"/>
        <v>201.658612310921+6.7867787419765i</v>
      </c>
      <c r="F2792" s="57" t="str">
        <f t="shared" si="803"/>
        <v>3.06415148963705-6.14235059114557i</v>
      </c>
      <c r="G2792" s="57" t="str">
        <f t="shared" si="804"/>
        <v>0.994990196049869-0.0706024490687995i</v>
      </c>
      <c r="H2792" s="57" t="str">
        <f t="shared" si="805"/>
        <v>4.73184709044953-142.892365803921i</v>
      </c>
      <c r="I2792" s="57" t="str">
        <f t="shared" si="806"/>
        <v>-5.84426791715176-3.16120412998213i</v>
      </c>
      <c r="K2792" s="57" t="str">
        <f t="shared" si="807"/>
        <v>0.00115746181346803-0.00221539840374999i</v>
      </c>
      <c r="L2792" s="57" t="str">
        <f t="shared" si="808"/>
        <v>0.00075-0.0197299993533143i</v>
      </c>
      <c r="M2792" s="57" t="str">
        <f t="shared" si="809"/>
        <v>0.00075-0.00310871838550119i</v>
      </c>
      <c r="N2792" s="57">
        <f t="shared" si="810"/>
        <v>109.08035706894185</v>
      </c>
      <c r="O2792" s="57">
        <f t="shared" si="811"/>
        <v>4.9340905872872556</v>
      </c>
      <c r="P2792" s="371">
        <f t="shared" si="812"/>
        <v>4.9340905872872556</v>
      </c>
      <c r="Q2792" s="371">
        <f t="shared" si="813"/>
        <v>-70.919642931058149</v>
      </c>
      <c r="R2792" s="12">
        <f t="shared" si="814"/>
        <v>109.08035706894185</v>
      </c>
      <c r="S2792" s="57">
        <f t="shared" si="815"/>
        <v>33.611029799898866</v>
      </c>
      <c r="T2792" s="12">
        <f t="shared" si="798"/>
        <v>4.9340905872872556</v>
      </c>
    </row>
    <row r="2793" spans="1:20" x14ac:dyDescent="0.3">
      <c r="A2793" s="57">
        <f t="shared" si="799"/>
        <v>211986.8290465718</v>
      </c>
      <c r="B2793" s="12">
        <f t="shared" si="816"/>
        <v>33738.751713138481</v>
      </c>
      <c r="C2793" s="57" t="str">
        <f t="shared" si="800"/>
        <v>0.574247939723362-1.66495434938148i</v>
      </c>
      <c r="D2793" s="57" t="str">
        <f t="shared" si="801"/>
        <v>3.44123358458302-0.633639532431869i</v>
      </c>
      <c r="E2793" s="57" t="str">
        <f t="shared" si="802"/>
        <v>201.93031930529+6.66063034539723i</v>
      </c>
      <c r="F2793" s="57" t="str">
        <f t="shared" si="803"/>
        <v>3.06403460636366-6.12073900215773i</v>
      </c>
      <c r="G2793" s="57" t="str">
        <f t="shared" si="804"/>
        <v>0.994952241754363-0.0708680349828479i</v>
      </c>
      <c r="H2793" s="57" t="str">
        <f t="shared" si="805"/>
        <v>4.67457694983998-142.290925952968i</v>
      </c>
      <c r="I2793" s="57" t="str">
        <f t="shared" si="806"/>
        <v>-5.79962759584516-3.14554848236986i</v>
      </c>
      <c r="K2793" s="57" t="str">
        <f t="shared" si="807"/>
        <v>0.0011531596512794-0.00220829063918221i</v>
      </c>
      <c r="L2793" s="57" t="str">
        <f t="shared" si="808"/>
        <v>0.00075-0.0196553091784362i</v>
      </c>
      <c r="M2793" s="57" t="str">
        <f t="shared" si="809"/>
        <v>0.00075-0.00309694997559394i</v>
      </c>
      <c r="N2793" s="57">
        <f t="shared" si="810"/>
        <v>109.02947349490047</v>
      </c>
      <c r="O2793" s="57">
        <f t="shared" si="811"/>
        <v>4.916185075289742</v>
      </c>
      <c r="P2793" s="371">
        <f t="shared" si="812"/>
        <v>4.916185075289742</v>
      </c>
      <c r="Q2793" s="371">
        <f t="shared" si="813"/>
        <v>-70.970526505099528</v>
      </c>
      <c r="R2793" s="12">
        <f t="shared" si="814"/>
        <v>109.02947349490047</v>
      </c>
      <c r="S2793" s="57">
        <f t="shared" si="815"/>
        <v>33.738751713138484</v>
      </c>
      <c r="T2793" s="12">
        <f t="shared" si="798"/>
        <v>4.916185075289742</v>
      </c>
    </row>
    <row r="2794" spans="1:20" x14ac:dyDescent="0.3">
      <c r="A2794" s="57">
        <f t="shared" si="799"/>
        <v>212792.3789969488</v>
      </c>
      <c r="B2794" s="12">
        <f t="shared" si="816"/>
        <v>33866.958969648411</v>
      </c>
      <c r="C2794" s="57" t="str">
        <f t="shared" si="800"/>
        <v>0.571581634474377-1.66204539401509i</v>
      </c>
      <c r="D2794" s="57" t="str">
        <f t="shared" si="801"/>
        <v>3.44101013570119-0.633640998684676i</v>
      </c>
      <c r="E2794" s="57" t="str">
        <f t="shared" si="802"/>
        <v>202.203411354349+6.53223443741127i</v>
      </c>
      <c r="F2794" s="57" t="str">
        <f t="shared" si="803"/>
        <v>3.06391684210847-6.09921533591407i</v>
      </c>
      <c r="G2794" s="57" t="str">
        <f t="shared" si="804"/>
        <v>0.994914001386759-0.0711345993968273i</v>
      </c>
      <c r="H2794" s="57" t="str">
        <f t="shared" si="805"/>
        <v>4.61807440231527-141.692408891488i</v>
      </c>
      <c r="I2794" s="57" t="str">
        <f t="shared" si="806"/>
        <v>-5.75535233604666-3.13000477843365i</v>
      </c>
      <c r="K2794" s="57" t="str">
        <f t="shared" si="807"/>
        <v>0.00114888530866072-0.00220119793621231i</v>
      </c>
      <c r="L2794" s="57" t="str">
        <f t="shared" si="808"/>
        <v>0.00075-0.0195809017517794i</v>
      </c>
      <c r="M2794" s="57" t="str">
        <f t="shared" si="809"/>
        <v>0.00075-0.0030852261163518i</v>
      </c>
      <c r="N2794" s="57">
        <f t="shared" si="810"/>
        <v>108.97822379302991</v>
      </c>
      <c r="O2794" s="57">
        <f t="shared" si="811"/>
        <v>4.8983203165947566</v>
      </c>
      <c r="P2794" s="371">
        <f t="shared" si="812"/>
        <v>4.8983203165947566</v>
      </c>
      <c r="Q2794" s="371">
        <f t="shared" si="813"/>
        <v>-71.021776206970088</v>
      </c>
      <c r="R2794" s="12">
        <f t="shared" si="814"/>
        <v>108.97822379302991</v>
      </c>
      <c r="S2794" s="57">
        <f t="shared" si="815"/>
        <v>33.866958969648408</v>
      </c>
      <c r="T2794" s="12">
        <f t="shared" si="798"/>
        <v>4.8983203165947566</v>
      </c>
    </row>
    <row r="2795" spans="1:20" x14ac:dyDescent="0.3">
      <c r="A2795" s="57">
        <f t="shared" si="799"/>
        <v>213600.99003713721</v>
      </c>
      <c r="B2795" s="12">
        <f t="shared" si="816"/>
        <v>33995.653413733075</v>
      </c>
      <c r="C2795" s="57" t="str">
        <f t="shared" si="800"/>
        <v>0.568915336734542-1.65915150897396i</v>
      </c>
      <c r="D2795" s="57" t="str">
        <f t="shared" si="801"/>
        <v>3.44078501472994-0.633651266019918i</v>
      </c>
      <c r="E2795" s="57" t="str">
        <f t="shared" si="802"/>
        <v>202.477886576161+6.40156383650156i</v>
      </c>
      <c r="F2795" s="57" t="str">
        <f t="shared" si="803"/>
        <v>3.06379819030012-6.07777928136065i</v>
      </c>
      <c r="G2795" s="57" t="str">
        <f t="shared" si="804"/>
        <v>0.994875472813203-0.0714021456814059i</v>
      </c>
      <c r="H2795" s="57" t="str">
        <f t="shared" si="805"/>
        <v>4.56232837691104-141.096797103572i</v>
      </c>
      <c r="I2795" s="57" t="str">
        <f t="shared" si="806"/>
        <v>-5.71143900387638-3.11457175062078i</v>
      </c>
      <c r="K2795" s="57" t="str">
        <f t="shared" si="807"/>
        <v>0.00114463863671896-0.00219412035503081i</v>
      </c>
      <c r="L2795" s="57" t="str">
        <f t="shared" si="808"/>
        <v>0.00075-0.0195067760029682i</v>
      </c>
      <c r="M2795" s="57" t="str">
        <f t="shared" si="809"/>
        <v>0.00075-0.00307354663912314i</v>
      </c>
      <c r="N2795" s="57">
        <f t="shared" si="810"/>
        <v>108.92660321730223</v>
      </c>
      <c r="O2795" s="57">
        <f t="shared" si="811"/>
        <v>4.8804963384570614</v>
      </c>
      <c r="P2795" s="371">
        <f t="shared" si="812"/>
        <v>4.8804963384570614</v>
      </c>
      <c r="Q2795" s="371">
        <f t="shared" si="813"/>
        <v>-71.07339678269777</v>
      </c>
      <c r="R2795" s="12">
        <f t="shared" si="814"/>
        <v>108.92660321730223</v>
      </c>
      <c r="S2795" s="57">
        <f t="shared" si="815"/>
        <v>33.995653413733073</v>
      </c>
      <c r="T2795" s="12">
        <f t="shared" si="798"/>
        <v>4.8804963384570614</v>
      </c>
    </row>
    <row r="2796" spans="1:20" x14ac:dyDescent="0.3">
      <c r="A2796" s="57">
        <f t="shared" si="799"/>
        <v>214412.6737992783</v>
      </c>
      <c r="B2796" s="12">
        <f t="shared" si="816"/>
        <v>34124.836896705259</v>
      </c>
      <c r="C2796" s="57" t="str">
        <f t="shared" si="800"/>
        <v>0.566248908799095-1.65627265309065i</v>
      </c>
      <c r="D2796" s="57" t="str">
        <f t="shared" si="801"/>
        <v>3.44055820938003-0.63367033105377i</v>
      </c>
      <c r="E2796" s="57" t="str">
        <f t="shared" si="802"/>
        <v>202.753742857592+6.26859110084932i</v>
      </c>
      <c r="F2796" s="57" t="str">
        <f t="shared" si="803"/>
        <v>3.06367864431927-6.05643052868777i</v>
      </c>
      <c r="G2796" s="57" t="str">
        <f t="shared" si="804"/>
        <v>0.994836653884266-0.0716706772161585i</v>
      </c>
      <c r="H2796" s="57" t="str">
        <f t="shared" si="805"/>
        <v>4.50732797007965-140.50407319297i</v>
      </c>
      <c r="I2796" s="57" t="str">
        <f t="shared" si="806"/>
        <v>-5.6678844936144-3.09924815038096i</v>
      </c>
      <c r="K2796" s="57" t="str">
        <f t="shared" si="807"/>
        <v>0.00114041948689721-0.00218705795465344i</v>
      </c>
      <c r="L2796" s="57" t="str">
        <f t="shared" si="808"/>
        <v>0.00075-0.0194329308656786i</v>
      </c>
      <c r="M2796" s="57" t="str">
        <f t="shared" si="809"/>
        <v>0.00075-0.00306191137589473i</v>
      </c>
      <c r="N2796" s="57">
        <f t="shared" si="810"/>
        <v>108.87460699362821</v>
      </c>
      <c r="O2796" s="57">
        <f t="shared" si="811"/>
        <v>4.8627131627259041</v>
      </c>
      <c r="P2796" s="371">
        <f t="shared" si="812"/>
        <v>4.8627131627259041</v>
      </c>
      <c r="Q2796" s="371">
        <f t="shared" si="813"/>
        <v>-71.125393006371795</v>
      </c>
      <c r="R2796" s="12">
        <f t="shared" si="814"/>
        <v>108.87460699362821</v>
      </c>
      <c r="S2796" s="57">
        <f t="shared" si="815"/>
        <v>34.124836896705261</v>
      </c>
      <c r="T2796" s="12">
        <f t="shared" ref="T2796:T2859" si="817">P2796</f>
        <v>4.8627131627259041</v>
      </c>
    </row>
    <row r="2797" spans="1:20" x14ac:dyDescent="0.3">
      <c r="A2797" s="57">
        <f t="shared" ref="A2797:A2860" si="818">2*PI()*B2797</f>
        <v>215227.44195971556</v>
      </c>
      <c r="B2797" s="12">
        <f t="shared" si="816"/>
        <v>34254.511276912737</v>
      </c>
      <c r="C2797" s="57" t="str">
        <f t="shared" ref="C2797:C2860" si="819">IMPRODUCT(D2797,E2797,$C$40,,K2797,$C$41)</f>
        <v>0.563582212523955-1.65340878391252i</v>
      </c>
      <c r="D2797" s="57" t="str">
        <f t="shared" ref="D2797:D2860" si="820">IMDIV(IMPRODUCT($C$37,$C$38,COMPLEX(1,A2797/$C$38)),IMSUM(-1*A2797*A2797/$C$39,COMPLEX(0,1*A2797)))</f>
        <v>3.4403297072753-0.633698190489737i</v>
      </c>
      <c r="E2797" s="57" t="str">
        <f t="shared" ref="E2797:E2860" si="821">IMDIV(IMPRODUCT(IMSUM(F2797,G2797),$C$29,H2797),IMSUM(1,I2797))</f>
        <v>203.030977848919+6.13328852731448i</v>
      </c>
      <c r="F2797" s="57" t="str">
        <f t="shared" ref="F2797:F2860" si="822">IMDIV(IMPRODUCT($C$14,$C$15,COMPLEX(1,A2797/$C$15)),IMSUM(-1*A2797*A2797/$C$16,COMPLEX(0,A2797)))</f>
        <v>3.06355819749826-6.03516876932536i</v>
      </c>
      <c r="G2797" s="57" t="str">
        <f t="shared" ref="G2797:G2860" si="823">IMDIV(1,COMPLEX(1,A2797*$C$9*$C$10))</f>
        <v>0.994797542434834-0.0719401973895565i</v>
      </c>
      <c r="H2797" s="57" t="str">
        <f t="shared" ref="H2797:H2860" si="824">IMDIV($C$3,IMSUM(K2797,COMPLEX(0,$C$28*A2797)))</f>
        <v>4.45306244309034-139.914219882507i</v>
      </c>
      <c r="I2797" s="57" t="str">
        <f t="shared" ref="I2797:I2860" si="825">IMPRODUCT(F2797,$C$29,H2797,$C$31)</f>
        <v>-5.624685727451-3.08403274784352i</v>
      </c>
      <c r="K2797" s="57" t="str">
        <f t="shared" ref="K2797:K2860" si="826">IF($C$26&lt;=0,IMDIV(1,IMSUM(IMDIV(1,L2797),1/$C$18)),IMDIV(1,IMSUM(IMDIV(1,L2797),1/$C$18,IMDIV(1,M2797))))</f>
        <v>0.001136227710981-0.00218001079293086i</v>
      </c>
      <c r="L2797" s="57" t="str">
        <f t="shared" ref="L2797:L2860" si="827">IMSUM($C$21/$C$22,IMDIV(1,COMPLEX(0,$C$20*$C$22*A2797)))</f>
        <v>0.00075-0.0193593652776236i</v>
      </c>
      <c r="M2797" s="57" t="str">
        <f t="shared" ref="M2797:M2860" si="828">IMSUM($C$25/$C$26,IMDIV(1,COMPLEX(0,$C$24*$C$26*A2797)))</f>
        <v>0.00075-0.00305032015928943i</v>
      </c>
      <c r="N2797" s="57">
        <f t="shared" ref="N2797:N2860" si="829">ABS(R2797)</f>
        <v>108.82223031995073</v>
      </c>
      <c r="O2797" s="57">
        <f t="shared" ref="O2797:O2860" si="830">ABS(P2797)</f>
        <v>4.8449708057767733</v>
      </c>
      <c r="P2797" s="371">
        <f t="shared" ref="P2797:P2860" si="831">20*LOG10(IMABS(C2797))</f>
        <v>4.8449708057767733</v>
      </c>
      <c r="Q2797" s="371">
        <f t="shared" ref="Q2797:Q2860" si="832">IMARGUMENT(C2797)*180/PI()</f>
        <v>-71.177769680049266</v>
      </c>
      <c r="R2797" s="12">
        <f t="shared" ref="R2797:R2860" si="833">IF(Q2797&lt;0,Q2797+180,Q2797-180)</f>
        <v>108.82223031995073</v>
      </c>
      <c r="S2797" s="57">
        <f t="shared" ref="S2797:S2860" si="834">B2797/1000</f>
        <v>34.254511276912737</v>
      </c>
      <c r="T2797" s="12">
        <f t="shared" si="817"/>
        <v>4.8449708057767733</v>
      </c>
    </row>
    <row r="2798" spans="1:20" x14ac:dyDescent="0.3">
      <c r="A2798" s="57">
        <f t="shared" si="818"/>
        <v>216045.30623916248</v>
      </c>
      <c r="B2798" s="12">
        <f t="shared" ref="B2798:B2861" si="835">B2797*(1+B$42)</f>
        <v>34384.678419765005</v>
      </c>
      <c r="C2798" s="57" t="str">
        <f t="shared" si="819"/>
        <v>0.560915109329494-1.65055985768753i</v>
      </c>
      <c r="D2798" s="57" t="str">
        <f t="shared" si="820"/>
        <v>3.44009949595209-0.633734841118171i</v>
      </c>
      <c r="E2798" s="57" t="str">
        <f t="shared" si="821"/>
        <v>203.309588958349+5.99562815046034i</v>
      </c>
      <c r="F2798" s="57" t="str">
        <f t="shared" si="822"/>
        <v>3.06343684312085-6.01399369593841i</v>
      </c>
      <c r="G2798" s="57" t="str">
        <f t="shared" si="823"/>
        <v>0.994758136283998-0.0722107095989579i</v>
      </c>
      <c r="H2798" s="57" t="str">
        <f t="shared" si="824"/>
        <v>4.39952121946937-139.327220013474i</v>
      </c>
      <c r="I2798" s="57" t="str">
        <f t="shared" si="825"/>
        <v>-5.58183965523791-3.06892433150026i</v>
      </c>
      <c r="K2798" s="57" t="str">
        <f t="shared" si="826"/>
        <v>0.0011320631611045-0.00217297892655809i</v>
      </c>
      <c r="L2798" s="57" t="str">
        <f t="shared" si="827"/>
        <v>0.00075-0.0192860781805376i</v>
      </c>
      <c r="M2798" s="57" t="str">
        <f t="shared" si="828"/>
        <v>0.00075-0.00303877282256369i</v>
      </c>
      <c r="N2798" s="57">
        <f t="shared" si="829"/>
        <v>108.7694683663442</v>
      </c>
      <c r="O2798" s="57">
        <f t="shared" si="830"/>
        <v>4.8272692784422624</v>
      </c>
      <c r="P2798" s="371">
        <f t="shared" si="831"/>
        <v>4.8272692784422624</v>
      </c>
      <c r="Q2798" s="371">
        <f t="shared" si="832"/>
        <v>-71.230531633655801</v>
      </c>
      <c r="R2798" s="12">
        <f t="shared" si="833"/>
        <v>108.7694683663442</v>
      </c>
      <c r="S2798" s="57">
        <f t="shared" si="834"/>
        <v>34.384678419765002</v>
      </c>
      <c r="T2798" s="12">
        <f t="shared" si="817"/>
        <v>4.8272692784422624</v>
      </c>
    </row>
    <row r="2799" spans="1:20" x14ac:dyDescent="0.3">
      <c r="A2799" s="57">
        <f t="shared" si="818"/>
        <v>216866.27840287128</v>
      </c>
      <c r="B2799" s="12">
        <f t="shared" si="835"/>
        <v>34515.34019776011</v>
      </c>
      <c r="C2799" s="57" t="str">
        <f t="shared" si="819"/>
        <v>0.558247460204402-1.64772582934981i</v>
      </c>
      <c r="D2799" s="57" t="str">
        <f t="shared" si="820"/>
        <v>3.43986756285865-0.633780279815788i</v>
      </c>
      <c r="E2799" s="57" t="str">
        <f t="shared" si="821"/>
        <v>203.589573346442+5.85558174162917i</v>
      </c>
      <c r="F2799" s="57" t="str">
        <f t="shared" si="822"/>
        <v>3.06331457442173-5.99290500242217i</v>
      </c>
      <c r="G2799" s="57" t="str">
        <f t="shared" si="823"/>
        <v>0.994718433234943-0.0724822172505974i</v>
      </c>
      <c r="H2799" s="57" t="str">
        <f t="shared" si="824"/>
        <v>4.34669388248047-138.743056545024i</v>
      </c>
      <c r="I2799" s="57" t="str">
        <f t="shared" si="825"/>
        <v>-5.53934325424147-3.0539217078938i</v>
      </c>
      <c r="K2799" s="57" t="str">
        <f t="shared" si="826"/>
        <v>0.00112792568975649-0.00216596241108407i</v>
      </c>
      <c r="L2799" s="57" t="str">
        <f t="shared" si="827"/>
        <v>0.00075-0.019213068520161i</v>
      </c>
      <c r="M2799" s="57" t="str">
        <f t="shared" si="828"/>
        <v>0.00075-0.00302726919960519i</v>
      </c>
      <c r="N2799" s="57">
        <f t="shared" si="829"/>
        <v>108.7163162751155</v>
      </c>
      <c r="O2799" s="57">
        <f t="shared" si="830"/>
        <v>4.8096085859422653</v>
      </c>
      <c r="P2799" s="371">
        <f t="shared" si="831"/>
        <v>4.8096085859422653</v>
      </c>
      <c r="Q2799" s="371">
        <f t="shared" si="832"/>
        <v>-71.283683724884497</v>
      </c>
      <c r="R2799" s="12">
        <f t="shared" si="833"/>
        <v>108.7163162751155</v>
      </c>
      <c r="S2799" s="57">
        <f t="shared" si="834"/>
        <v>34.515340197760111</v>
      </c>
      <c r="T2799" s="12">
        <f t="shared" si="817"/>
        <v>4.8096085859422653</v>
      </c>
    </row>
    <row r="2800" spans="1:20" x14ac:dyDescent="0.3">
      <c r="A2800" s="57">
        <f t="shared" si="818"/>
        <v>217690.37026080218</v>
      </c>
      <c r="B2800" s="12">
        <f t="shared" si="835"/>
        <v>34646.4984905116</v>
      </c>
      <c r="C2800" s="57" t="str">
        <f t="shared" si="819"/>
        <v>0.555579125709814-1.64490665250498i</v>
      </c>
      <c r="D2800" s="57" t="str">
        <f t="shared" si="820"/>
        <v>3.43963389535464-0.6338345035452i</v>
      </c>
      <c r="E2800" s="57" t="str">
        <f t="shared" si="821"/>
        <v>203.870927920438+5.7131208080641i</v>
      </c>
      <c r="F2800" s="57" t="str">
        <f t="shared" si="822"/>
        <v>3.06319138458634-5.97190238389782i</v>
      </c>
      <c r="G2800" s="57" t="str">
        <f t="shared" si="823"/>
        <v>0.994678431074843-0.0727547237595751i</v>
      </c>
      <c r="H2800" s="57" t="str">
        <f t="shared" si="824"/>
        <v>4.29457017264439-138.161712553552i</v>
      </c>
      <c r="I2800" s="57" t="str">
        <f t="shared" si="825"/>
        <v>-5.49719352889744-3.0390237013118i</v>
      </c>
      <c r="K2800" s="57" t="str">
        <f t="shared" si="826"/>
        <v>0.00112381514978633-0.00215896130092118i</v>
      </c>
      <c r="L2800" s="57" t="str">
        <f t="shared" si="827"/>
        <v>0.00075-0.0191403352462253i</v>
      </c>
      <c r="M2800" s="57" t="str">
        <f t="shared" si="828"/>
        <v>0.00075-0.00301580912493046i</v>
      </c>
      <c r="N2800" s="57">
        <f t="shared" si="829"/>
        <v>108.66276916091225</v>
      </c>
      <c r="O2800" s="57">
        <f t="shared" si="830"/>
        <v>4.7919887278137123</v>
      </c>
      <c r="P2800" s="371">
        <f t="shared" si="831"/>
        <v>4.7919887278137123</v>
      </c>
      <c r="Q2800" s="371">
        <f t="shared" si="832"/>
        <v>-71.337230839087752</v>
      </c>
      <c r="R2800" s="12">
        <f t="shared" si="833"/>
        <v>108.66276916091225</v>
      </c>
      <c r="S2800" s="57">
        <f t="shared" si="834"/>
        <v>34.646498490511597</v>
      </c>
      <c r="T2800" s="12">
        <f t="shared" si="817"/>
        <v>4.7919887278137123</v>
      </c>
    </row>
    <row r="2801" spans="1:20" x14ac:dyDescent="0.3">
      <c r="A2801" s="57">
        <f t="shared" si="818"/>
        <v>218517.59366779326</v>
      </c>
      <c r="B2801" s="12">
        <f t="shared" si="835"/>
        <v>34778.155184775547</v>
      </c>
      <c r="C2801" s="57" t="str">
        <f t="shared" si="819"/>
        <v>0.552909965983558-1.6421022794152i</v>
      </c>
      <c r="D2801" s="57" t="str">
        <f t="shared" si="820"/>
        <v>3.43939848071043-0.633897509354418i</v>
      </c>
      <c r="E2801" s="57" t="str">
        <f t="shared" si="821"/>
        <v>204.153649328493+5.56821659208804i</v>
      </c>
      <c r="F2801" s="57" t="str">
        <f t="shared" si="822"/>
        <v>3.06306726675045-5.95098553670772i</v>
      </c>
      <c r="G2801" s="57" t="str">
        <f t="shared" si="823"/>
        <v>0.994638127574741-0.0730282325498449i</v>
      </c>
      <c r="H2801" s="57" t="str">
        <f t="shared" si="824"/>
        <v>4.24313998529748-137.583171232081i</v>
      </c>
      <c r="I2801" s="57" t="str">
        <f t="shared" si="825"/>
        <v>-5.45538751056765-3.02422915348649i</v>
      </c>
      <c r="K2801" s="57" t="str">
        <f t="shared" si="826"/>
        <v>0.00111973139440972-0.00215197564935473i</v>
      </c>
      <c r="L2801" s="57" t="str">
        <f t="shared" si="827"/>
        <v>0.00075-0.019067877312438i</v>
      </c>
      <c r="M2801" s="57" t="str">
        <f t="shared" si="828"/>
        <v>0.00075-0.00300439243368246i</v>
      </c>
      <c r="N2801" s="57">
        <f t="shared" si="829"/>
        <v>108.60882211083374</v>
      </c>
      <c r="O2801" s="57">
        <f t="shared" si="830"/>
        <v>4.7744096978394843</v>
      </c>
      <c r="P2801" s="371">
        <f t="shared" si="831"/>
        <v>4.7744096978394843</v>
      </c>
      <c r="Q2801" s="371">
        <f t="shared" si="832"/>
        <v>-71.391177889166258</v>
      </c>
      <c r="R2801" s="12">
        <f t="shared" si="833"/>
        <v>108.60882211083374</v>
      </c>
      <c r="S2801" s="57">
        <f t="shared" si="834"/>
        <v>34.778155184775549</v>
      </c>
      <c r="T2801" s="12">
        <f t="shared" si="817"/>
        <v>4.7744096978394843</v>
      </c>
    </row>
    <row r="2802" spans="1:20" x14ac:dyDescent="0.3">
      <c r="A2802" s="57">
        <f t="shared" si="818"/>
        <v>219347.96052373087</v>
      </c>
      <c r="B2802" s="12">
        <f t="shared" si="835"/>
        <v>34910.312174477694</v>
      </c>
      <c r="C2802" s="57" t="str">
        <f t="shared" si="819"/>
        <v>0.55023984074469-1.63931266098406i</v>
      </c>
      <c r="D2802" s="57" t="str">
        <f t="shared" si="820"/>
        <v>3.4391613061067-0.633969294376382i</v>
      </c>
      <c r="E2802" s="57" t="str">
        <f t="shared" si="821"/>
        <v>204.437733953817+5.4208400703344i</v>
      </c>
      <c r="F2802" s="57" t="str">
        <f t="shared" si="822"/>
        <v>3.06294221399978-5.93015415841089i</v>
      </c>
      <c r="G2802" s="57" t="str">
        <f t="shared" si="823"/>
        <v>0.994597520489445-0.0733027470542034i</v>
      </c>
      <c r="H2802" s="57" t="str">
        <f t="shared" si="824"/>
        <v>4.19239336818835-137.007415889629i</v>
      </c>
      <c r="I2802" s="57" t="str">
        <f t="shared" si="825"/>
        <v>-5.41392225729795-3.00953692329949i</v>
      </c>
      <c r="K2802" s="57" t="str">
        <f t="shared" si="826"/>
        <v>0.0011156742772144-0.00214500550855246i</v>
      </c>
      <c r="L2802" s="57" t="str">
        <f t="shared" si="827"/>
        <v>0.00075-0.0189956936764675i</v>
      </c>
      <c r="M2802" s="57" t="str">
        <f t="shared" si="828"/>
        <v>0.00075-0.00299301896162827i</v>
      </c>
      <c r="N2802" s="57">
        <f t="shared" si="829"/>
        <v>108.5544701845488</v>
      </c>
      <c r="O2802" s="57">
        <f t="shared" si="830"/>
        <v>4.7568714839773065</v>
      </c>
      <c r="P2802" s="371">
        <f t="shared" si="831"/>
        <v>4.7568714839773065</v>
      </c>
      <c r="Q2802" s="371">
        <f t="shared" si="832"/>
        <v>-71.445529815451195</v>
      </c>
      <c r="R2802" s="12">
        <f t="shared" si="833"/>
        <v>108.5544701845488</v>
      </c>
      <c r="S2802" s="57">
        <f t="shared" si="834"/>
        <v>34.910312174477696</v>
      </c>
      <c r="T2802" s="12">
        <f t="shared" si="817"/>
        <v>4.7568714839773065</v>
      </c>
    </row>
    <row r="2803" spans="1:20" x14ac:dyDescent="0.3">
      <c r="A2803" s="57">
        <f t="shared" si="818"/>
        <v>220181.48277372107</v>
      </c>
      <c r="B2803" s="12">
        <f t="shared" si="835"/>
        <v>35042.97136074071</v>
      </c>
      <c r="C2803" s="57" t="str">
        <f t="shared" si="819"/>
        <v>0.547568609298065-1.63653774674102i</v>
      </c>
      <c r="D2803" s="57" t="str">
        <f t="shared" si="820"/>
        <v>3.43892235863367-0.634049855828448i</v>
      </c>
      <c r="E2803" s="57" t="str">
        <f t="shared" si="821"/>
        <v>204.723177908715+5.27096195303047i</v>
      </c>
      <c r="F2803" s="57" t="str">
        <f t="shared" si="822"/>
        <v>3.06281621936975-5.90940794777856i</v>
      </c>
      <c r="G2803" s="57" t="str">
        <f t="shared" si="823"/>
        <v>0.994556607557413-0.073578270714276i</v>
      </c>
      <c r="H2803" s="57" t="str">
        <f t="shared" si="824"/>
        <v>4.14232051911175-136.434429950579i</v>
      </c>
      <c r="I2803" s="57" t="str">
        <f t="shared" si="825"/>
        <v>-5.37279485357826-2.99494588649213i</v>
      </c>
      <c r="K2803" s="57" t="str">
        <f t="shared" si="826"/>
        <v>0.00111164365216564-0.00213805092957394i</v>
      </c>
      <c r="L2803" s="57" t="str">
        <f t="shared" si="827"/>
        <v>0.00075-0.0189237832999277i</v>
      </c>
      <c r="M2803" s="57" t="str">
        <f t="shared" si="828"/>
        <v>0.00075-0.00298168854515668i</v>
      </c>
      <c r="N2803" s="57">
        <f t="shared" si="829"/>
        <v>108.49970841441514</v>
      </c>
      <c r="O2803" s="57">
        <f t="shared" si="830"/>
        <v>4.7393740682868355</v>
      </c>
      <c r="P2803" s="371">
        <f t="shared" si="831"/>
        <v>4.7393740682868355</v>
      </c>
      <c r="Q2803" s="371">
        <f t="shared" si="832"/>
        <v>-71.500291585584861</v>
      </c>
      <c r="R2803" s="12">
        <f t="shared" si="833"/>
        <v>108.49970841441514</v>
      </c>
      <c r="S2803" s="57">
        <f t="shared" si="834"/>
        <v>35.042971360740708</v>
      </c>
      <c r="T2803" s="12">
        <f t="shared" si="817"/>
        <v>4.7393740682868355</v>
      </c>
    </row>
    <row r="2804" spans="1:20" x14ac:dyDescent="0.3">
      <c r="A2804" s="57">
        <f t="shared" si="818"/>
        <v>221018.17240826119</v>
      </c>
      <c r="B2804" s="12">
        <f t="shared" si="835"/>
        <v>35176.134651911525</v>
      </c>
      <c r="C2804" s="57" t="str">
        <f t="shared" si="819"/>
        <v>0.544896130539367-1.63377748482587i</v>
      </c>
      <c r="D2804" s="57" t="str">
        <f t="shared" si="820"/>
        <v>3.43868162529066-0.634139191011903i</v>
      </c>
      <c r="E2804" s="57" t="str">
        <f t="shared" si="821"/>
        <v>205.009977028532+5.11855268335121i</v>
      </c>
      <c r="F2804" s="57" t="str">
        <f t="shared" si="822"/>
        <v>3.06268927584505-5.8887466047895i</v>
      </c>
      <c r="G2804" s="57" t="str">
        <f t="shared" si="823"/>
        <v>0.994515386500635-0.0738548069805054i</v>
      </c>
      <c r="H2804" s="57" t="str">
        <f t="shared" si="824"/>
        <v>4.09291178358044-135.864196954042i</v>
      </c>
      <c r="I2804" s="57" t="str">
        <f t="shared" si="825"/>
        <v>-5.33200241010408-2.98045493538073i</v>
      </c>
      <c r="K2804" s="57" t="str">
        <f t="shared" si="826"/>
        <v>0.00110763937361175-0.00213111196238008i</v>
      </c>
      <c r="L2804" s="57" t="str">
        <f t="shared" si="827"/>
        <v>0.00075-0.0188521451483639i</v>
      </c>
      <c r="M2804" s="57" t="str">
        <f t="shared" si="828"/>
        <v>0.00075-0.00297040102127584i</v>
      </c>
      <c r="N2804" s="57">
        <f t="shared" si="829"/>
        <v>108.4445318056087</v>
      </c>
      <c r="O2804" s="57">
        <f t="shared" si="830"/>
        <v>4.7219174268578366</v>
      </c>
      <c r="P2804" s="371">
        <f t="shared" si="831"/>
        <v>4.7219174268578366</v>
      </c>
      <c r="Q2804" s="371">
        <f t="shared" si="832"/>
        <v>-71.555468194391295</v>
      </c>
      <c r="R2804" s="12">
        <f t="shared" si="833"/>
        <v>108.4445318056087</v>
      </c>
      <c r="S2804" s="57">
        <f t="shared" si="834"/>
        <v>35.176134651911525</v>
      </c>
      <c r="T2804" s="12">
        <f t="shared" si="817"/>
        <v>4.7219174268578366</v>
      </c>
    </row>
    <row r="2805" spans="1:20" x14ac:dyDescent="0.3">
      <c r="A2805" s="57">
        <f t="shared" si="818"/>
        <v>221858.04146341261</v>
      </c>
      <c r="B2805" s="12">
        <f t="shared" si="835"/>
        <v>35309.803963588791</v>
      </c>
      <c r="C2805" s="57" t="str">
        <f t="shared" si="819"/>
        <v>0.54222226296014-1.63103182197269i</v>
      </c>
      <c r="D2805" s="57" t="str">
        <f t="shared" si="820"/>
        <v>3.43843909298551-0.634237297311481i</v>
      </c>
      <c r="E2805" s="57" t="str">
        <f t="shared" si="821"/>
        <v>205.298126865495+4.96358243682076i</v>
      </c>
      <c r="F2805" s="57" t="str">
        <f t="shared" si="822"/>
        <v>3.06256137635931-5.86816983062557i</v>
      </c>
      <c r="G2805" s="57" t="str">
        <f t="shared" si="823"/>
        <v>0.994473855024526-0.0741323593121365i</v>
      </c>
      <c r="H2805" s="57" t="str">
        <f t="shared" si="824"/>
        <v>4.04415765253245-135.296700553215i</v>
      </c>
      <c r="I2805" s="57" t="str">
        <f t="shared" si="825"/>
        <v>-5.29154206353981-2.96606297857708i</v>
      </c>
      <c r="K2805" s="57" t="str">
        <f t="shared" si="826"/>
        <v>0.00110366129628935-0.00212418865584246i</v>
      </c>
      <c r="L2805" s="57" t="str">
        <f t="shared" si="827"/>
        <v>0.00075-0.0187807781912372i</v>
      </c>
      <c r="M2805" s="57" t="str">
        <f t="shared" si="828"/>
        <v>0.00075-0.00295915622761091i</v>
      </c>
      <c r="N2805" s="57">
        <f t="shared" si="829"/>
        <v>108.38893533625379</v>
      </c>
      <c r="O2805" s="57">
        <f t="shared" si="830"/>
        <v>4.7045015297362323</v>
      </c>
      <c r="P2805" s="371">
        <f t="shared" si="831"/>
        <v>4.7045015297362323</v>
      </c>
      <c r="Q2805" s="371">
        <f t="shared" si="832"/>
        <v>-71.611064663746205</v>
      </c>
      <c r="R2805" s="12">
        <f t="shared" si="833"/>
        <v>108.38893533625379</v>
      </c>
      <c r="S2805" s="57">
        <f t="shared" si="834"/>
        <v>35.309803963588791</v>
      </c>
      <c r="T2805" s="12">
        <f t="shared" si="817"/>
        <v>4.7045015297362323</v>
      </c>
    </row>
    <row r="2806" spans="1:20" x14ac:dyDescent="0.3">
      <c r="A2806" s="57">
        <f t="shared" si="818"/>
        <v>222701.10202097357</v>
      </c>
      <c r="B2806" s="12">
        <f t="shared" si="835"/>
        <v>35443.981218650428</v>
      </c>
      <c r="C2806" s="57" t="str">
        <f t="shared" si="819"/>
        <v>0.539546864653105-1.62830070349365i</v>
      </c>
      <c r="D2806" s="57" t="str">
        <f t="shared" si="820"/>
        <v>3.43819474853383-0.634344172194837i</v>
      </c>
      <c r="E2806" s="57" t="str">
        <f t="shared" si="821"/>
        <v>205.587622682458+4.80602112078796i</v>
      </c>
      <c r="F2806" s="57" t="str">
        <f t="shared" si="822"/>
        <v>3.06243251379478-5.84767732766731i</v>
      </c>
      <c r="G2806" s="57" t="str">
        <f t="shared" si="823"/>
        <v>0.994432010817808-0.0744109311772037i</v>
      </c>
      <c r="H2806" s="57" t="str">
        <f t="shared" si="824"/>
        <v>3.99604876007477-134.731924514735i</v>
      </c>
      <c r="I2806" s="57" t="str">
        <f t="shared" si="825"/>
        <v>-5.25141097628389-2.95176894071392i</v>
      </c>
      <c r="K2806" s="57" t="str">
        <f t="shared" si="826"/>
        <v>0.00109970927532855-0.00211728105775284i</v>
      </c>
      <c r="L2806" s="57" t="str">
        <f t="shared" si="827"/>
        <v>0.00075-0.01870968140191i</v>
      </c>
      <c r="M2806" s="57" t="str">
        <f t="shared" si="828"/>
        <v>0.00075-0.00294795400240178i</v>
      </c>
      <c r="N2806" s="57">
        <f t="shared" si="829"/>
        <v>108.33291395755938</v>
      </c>
      <c r="O2806" s="57">
        <f t="shared" si="830"/>
        <v>4.6871263408500887</v>
      </c>
      <c r="P2806" s="371">
        <f t="shared" si="831"/>
        <v>4.6871263408500887</v>
      </c>
      <c r="Q2806" s="371">
        <f t="shared" si="832"/>
        <v>-71.667086042440616</v>
      </c>
      <c r="R2806" s="12">
        <f t="shared" si="833"/>
        <v>108.33291395755938</v>
      </c>
      <c r="S2806" s="57">
        <f t="shared" si="834"/>
        <v>35.443981218650428</v>
      </c>
      <c r="T2806" s="12">
        <f t="shared" si="817"/>
        <v>4.6871263408500887</v>
      </c>
    </row>
    <row r="2807" spans="1:20" x14ac:dyDescent="0.3">
      <c r="A2807" s="57">
        <f t="shared" si="818"/>
        <v>223547.36620865329</v>
      </c>
      <c r="B2807" s="12">
        <f t="shared" si="835"/>
        <v>35578.668347281302</v>
      </c>
      <c r="C2807" s="57" t="str">
        <f t="shared" si="819"/>
        <v>0.536869793317803-1.62558407326262i</v>
      </c>
      <c r="D2807" s="57" t="str">
        <f t="shared" si="820"/>
        <v>3.43794857865866-0.634459813212065i</v>
      </c>
      <c r="E2807" s="57" t="str">
        <f t="shared" si="821"/>
        <v>205.878459446548+4.64583837396175i</v>
      </c>
      <c r="F2807" s="57" t="str">
        <f t="shared" si="822"/>
        <v>3.06230268098192-5.82726879948935i</v>
      </c>
      <c r="G2807" s="57" t="str">
        <f t="shared" si="823"/>
        <v>0.994389851552394-0.0746905260525149i</v>
      </c>
      <c r="H2807" s="57" t="str">
        <f t="shared" si="824"/>
        <v>3.94857588126259-134.169852718028i</v>
      </c>
      <c r="I2807" s="57" t="str">
        <f t="shared" si="825"/>
        <v>-5.21160633623542-2.93757176217526i</v>
      </c>
      <c r="K2807" s="57" t="str">
        <f t="shared" si="826"/>
        <v>0.00109578316625806-0.00211038921483241i</v>
      </c>
      <c r="L2807" s="57" t="str">
        <f t="shared" si="827"/>
        <v>0.00075-0.018638853757631i</v>
      </c>
      <c r="M2807" s="57" t="str">
        <f t="shared" si="828"/>
        <v>0.00075-0.00293679418450068i</v>
      </c>
      <c r="N2807" s="57">
        <f t="shared" si="829"/>
        <v>108.27646259396263</v>
      </c>
      <c r="O2807" s="57">
        <f t="shared" si="830"/>
        <v>4.6697918179354723</v>
      </c>
      <c r="P2807" s="371">
        <f t="shared" si="831"/>
        <v>4.6697918179354723</v>
      </c>
      <c r="Q2807" s="371">
        <f t="shared" si="832"/>
        <v>-71.723537406037366</v>
      </c>
      <c r="R2807" s="12">
        <f t="shared" si="833"/>
        <v>108.27646259396263</v>
      </c>
      <c r="S2807" s="57">
        <f t="shared" si="834"/>
        <v>35.578668347281301</v>
      </c>
      <c r="T2807" s="12">
        <f t="shared" si="817"/>
        <v>4.6697918179354723</v>
      </c>
    </row>
    <row r="2808" spans="1:20" x14ac:dyDescent="0.3">
      <c r="A2808" s="57">
        <f t="shared" si="818"/>
        <v>224396.84620024616</v>
      </c>
      <c r="B2808" s="12">
        <f t="shared" si="835"/>
        <v>35713.867287000969</v>
      </c>
      <c r="C2808" s="57" t="str">
        <f t="shared" si="819"/>
        <v>0.534190906266398-1.62288187369834i</v>
      </c>
      <c r="D2808" s="57" t="str">
        <f t="shared" si="820"/>
        <v>3.43770056998962-0.63458421799516i</v>
      </c>
      <c r="E2808" s="57" t="str">
        <f t="shared" si="821"/>
        <v>206.170631822709+4.48300356602216i</v>
      </c>
      <c r="F2808" s="57" t="str">
        <f t="shared" si="822"/>
        <v>3.06217187069909-5.80694395085592i</v>
      </c>
      <c r="G2808" s="57" t="str">
        <f t="shared" si="823"/>
        <v>0.994347374883273-0.0749711474236369i</v>
      </c>
      <c r="H2808" s="57" t="str">
        <f t="shared" si="824"/>
        <v>3.90172992991282-133.610469154656i</v>
      </c>
      <c r="I2808" s="57" t="str">
        <f t="shared" si="825"/>
        <v>-5.1721253565627-2.92347039883153i</v>
      </c>
      <c r="K2808" s="57" t="str">
        <f t="shared" si="826"/>
        <v>0.00109188282501015-0.00210351317274121i</v>
      </c>
      <c r="L2808" s="57" t="str">
        <f t="shared" si="827"/>
        <v>0.00075-0.0185682942395208i</v>
      </c>
      <c r="M2808" s="57" t="str">
        <f t="shared" si="828"/>
        <v>0.00075-0.00292567661336987i</v>
      </c>
      <c r="N2808" s="57">
        <f t="shared" si="829"/>
        <v>108.21957614327739</v>
      </c>
      <c r="O2808" s="57">
        <f t="shared" si="830"/>
        <v>4.6524979124606682</v>
      </c>
      <c r="P2808" s="371">
        <f t="shared" si="831"/>
        <v>4.6524979124606682</v>
      </c>
      <c r="Q2808" s="371">
        <f t="shared" si="832"/>
        <v>-71.780423856722607</v>
      </c>
      <c r="R2808" s="12">
        <f t="shared" si="833"/>
        <v>108.21957614327739</v>
      </c>
      <c r="S2808" s="57">
        <f t="shared" si="834"/>
        <v>35.713867287000966</v>
      </c>
      <c r="T2808" s="12">
        <f t="shared" si="817"/>
        <v>4.6524979124606682</v>
      </c>
    </row>
    <row r="2809" spans="1:20" x14ac:dyDescent="0.3">
      <c r="A2809" s="57">
        <f t="shared" si="818"/>
        <v>225249.55421580712</v>
      </c>
      <c r="B2809" s="12">
        <f t="shared" si="835"/>
        <v>35849.579982691575</v>
      </c>
      <c r="C2809" s="57" t="str">
        <f t="shared" si="819"/>
        <v>0.531510060429744-1.62019404574757i</v>
      </c>
      <c r="D2809" s="57" t="str">
        <f t="shared" si="820"/>
        <v>3.43745070906256-0.634717384257543i</v>
      </c>
      <c r="E2809" s="57" t="str">
        <f t="shared" si="821"/>
        <v>206.464134167137+4.31748579729384i</v>
      </c>
      <c r="F2809" s="57" t="str">
        <f t="shared" si="822"/>
        <v>3.06204007567215-5.78670248771652i</v>
      </c>
      <c r="G2809" s="57" t="str">
        <f t="shared" si="823"/>
        <v>0.994304578448392-0.0752527987848794i</v>
      </c>
      <c r="H2809" s="57" t="str">
        <f t="shared" si="824"/>
        <v>3.85550195645234-133.053757927656i</v>
      </c>
      <c r="I2809" s="57" t="str">
        <f t="shared" si="825"/>
        <v>-5.13296527547339-2.90946382177942i</v>
      </c>
      <c r="K2809" s="57" t="str">
        <f t="shared" si="826"/>
        <v>0.00108800810792551-0.00209665297608744i</v>
      </c>
      <c r="L2809" s="57" t="str">
        <f t="shared" si="827"/>
        <v>0.00075-0.0184980018325571i</v>
      </c>
      <c r="M2809" s="57" t="str">
        <f t="shared" si="828"/>
        <v>0.00075-0.00291460112907938i</v>
      </c>
      <c r="N2809" s="57">
        <f t="shared" si="829"/>
        <v>108.16224947684579</v>
      </c>
      <c r="O2809" s="57">
        <f t="shared" si="830"/>
        <v>4.6352445695509576</v>
      </c>
      <c r="P2809" s="371">
        <f t="shared" si="831"/>
        <v>4.6352445695509576</v>
      </c>
      <c r="Q2809" s="371">
        <f t="shared" si="832"/>
        <v>-71.837750523154213</v>
      </c>
      <c r="R2809" s="12">
        <f t="shared" si="833"/>
        <v>108.16224947684579</v>
      </c>
      <c r="S2809" s="57">
        <f t="shared" si="834"/>
        <v>35.849579982691573</v>
      </c>
      <c r="T2809" s="12">
        <f t="shared" si="817"/>
        <v>4.6352445695509576</v>
      </c>
    </row>
    <row r="2810" spans="1:20" x14ac:dyDescent="0.3">
      <c r="A2810" s="57">
        <f t="shared" si="818"/>
        <v>226105.50252182718</v>
      </c>
      <c r="B2810" s="12">
        <f t="shared" si="835"/>
        <v>35985.808386625802</v>
      </c>
      <c r="C2810" s="57" t="str">
        <f t="shared" si="819"/>
        <v>0.52882711236369-1.61752052886773i</v>
      </c>
      <c r="D2810" s="57" t="str">
        <f t="shared" si="820"/>
        <v>3.4371989823187-0.634859309793509i</v>
      </c>
      <c r="E2810" s="57" t="str">
        <f t="shared" si="821"/>
        <v>206.758960520623+4.14925389850135i</v>
      </c>
      <c r="F2810" s="57" t="str">
        <f t="shared" si="822"/>
        <v>3.06190728857414-5.76654411720143i</v>
      </c>
      <c r="G2810" s="57" t="str">
        <f t="shared" si="823"/>
        <v>0.99426145986854-0.0755354836392783i</v>
      </c>
      <c r="H2810" s="57" t="str">
        <f t="shared" si="824"/>
        <v>3.80988314579974-132.499703250887i</v>
      </c>
      <c r="I2810" s="57" t="str">
        <f t="shared" si="825"/>
        <v>-5.09412335598675-2.89555101708657i</v>
      </c>
      <c r="K2810" s="57" t="str">
        <f t="shared" si="826"/>
        <v>0.00108415887175794-0.00208980866843673i</v>
      </c>
      <c r="L2810" s="57" t="str">
        <f t="shared" si="827"/>
        <v>0.00075-0.01842797552556i</v>
      </c>
      <c r="M2810" s="57" t="str">
        <f t="shared" si="828"/>
        <v>0.00075-0.00290356757230462i</v>
      </c>
      <c r="N2810" s="57">
        <f t="shared" si="829"/>
        <v>108.10447743969767</v>
      </c>
      <c r="O2810" s="57">
        <f t="shared" si="830"/>
        <v>4.6180317279115357</v>
      </c>
      <c r="P2810" s="371">
        <f t="shared" si="831"/>
        <v>4.6180317279115357</v>
      </c>
      <c r="Q2810" s="371">
        <f t="shared" si="832"/>
        <v>-71.895522560302325</v>
      </c>
      <c r="R2810" s="12">
        <f t="shared" si="833"/>
        <v>108.10447743969767</v>
      </c>
      <c r="S2810" s="57">
        <f t="shared" si="834"/>
        <v>35.985808386625806</v>
      </c>
      <c r="T2810" s="12">
        <f t="shared" si="817"/>
        <v>4.6180317279115357</v>
      </c>
    </row>
    <row r="2811" spans="1:20" x14ac:dyDescent="0.3">
      <c r="A2811" s="57">
        <f t="shared" si="818"/>
        <v>226964.70343141013</v>
      </c>
      <c r="B2811" s="12">
        <f t="shared" si="835"/>
        <v>36122.554458494982</v>
      </c>
      <c r="C2811" s="57" t="str">
        <f t="shared" si="819"/>
        <v>0.526141918255796-1.61486126100949i</v>
      </c>
      <c r="D2811" s="57" t="str">
        <f t="shared" si="820"/>
        <v>3.43694537610431-0.635009992477734i</v>
      </c>
      <c r="E2811" s="57" t="str">
        <f t="shared" si="821"/>
        <v>207.055104601783+3.97827643059754i</v>
      </c>
      <c r="F2811" s="57" t="str">
        <f t="shared" si="822"/>
        <v>3.06177350202488-5.74646854761724i</v>
      </c>
      <c r="G2811" s="57" t="str">
        <f t="shared" si="823"/>
        <v>0.994218016747229-0.0758192054985791i</v>
      </c>
      <c r="H2811" s="57" t="str">
        <f t="shared" si="824"/>
        <v>3.76486481528059-131.948289448356i</v>
      </c>
      <c r="I2811" s="57" t="str">
        <f t="shared" si="825"/>
        <v>-5.05559688570689-2.88173098554041i</v>
      </c>
      <c r="K2811" s="57" t="str">
        <f t="shared" si="826"/>
        <v>0.00108033497367908-0.00208298029232145i</v>
      </c>
      <c r="L2811" s="57" t="str">
        <f t="shared" si="827"/>
        <v>0.00075-0.0183582143111775i</v>
      </c>
      <c r="M2811" s="57" t="str">
        <f t="shared" si="828"/>
        <v>0.00075-0.00289257578432418i</v>
      </c>
      <c r="N2811" s="57">
        <f t="shared" si="829"/>
        <v>108.04625485071779</v>
      </c>
      <c r="O2811" s="57">
        <f t="shared" si="830"/>
        <v>4.6008593197510521</v>
      </c>
      <c r="P2811" s="371">
        <f t="shared" si="831"/>
        <v>4.6008593197510521</v>
      </c>
      <c r="Q2811" s="371">
        <f t="shared" si="832"/>
        <v>-71.953745149282213</v>
      </c>
      <c r="R2811" s="12">
        <f t="shared" si="833"/>
        <v>108.04625485071779</v>
      </c>
      <c r="S2811" s="57">
        <f t="shared" si="834"/>
        <v>36.122554458494982</v>
      </c>
      <c r="T2811" s="12">
        <f t="shared" si="817"/>
        <v>4.6008593197510521</v>
      </c>
    </row>
    <row r="2812" spans="1:20" x14ac:dyDescent="0.3">
      <c r="A2812" s="57">
        <f t="shared" si="818"/>
        <v>227827.16930444946</v>
      </c>
      <c r="B2812" s="12">
        <f t="shared" si="835"/>
        <v>36259.820165437261</v>
      </c>
      <c r="C2812" s="57" t="str">
        <f t="shared" si="819"/>
        <v>0.523454333932136-1.61221617859896i</v>
      </c>
      <c r="D2812" s="57" t="str">
        <f t="shared" si="820"/>
        <v>3.43668987666991-0.635169430264736i</v>
      </c>
      <c r="E2812" s="57" t="str">
        <f t="shared" si="821"/>
        <v>207.352559800189+3.80452168467426i</v>
      </c>
      <c r="F2812" s="57" t="str">
        <f t="shared" si="822"/>
        <v>3.06163870859062-5.72647548844252i</v>
      </c>
      <c r="G2812" s="57" t="str">
        <f t="shared" si="823"/>
        <v>0.994174246670575-0.0761039678832184i</v>
      </c>
      <c r="H2812" s="57" t="str">
        <f t="shared" si="824"/>
        <v>3.72043841257485-131.399500953562i</v>
      </c>
      <c r="I2812" s="57" t="str">
        <f t="shared" si="825"/>
        <v>-5.0173831765987-2.86800274240189i</v>
      </c>
      <c r="K2812" s="57" t="str">
        <f t="shared" si="826"/>
        <v>0.00107653627128282-0.00207616788924991i</v>
      </c>
      <c r="L2812" s="57" t="str">
        <f t="shared" si="827"/>
        <v>0.00075-0.0182887171858712i</v>
      </c>
      <c r="M2812" s="57" t="str">
        <f t="shared" si="828"/>
        <v>0.00075-0.00288162560701752i</v>
      </c>
      <c r="N2812" s="57">
        <f t="shared" si="829"/>
        <v>107.98757650281436</v>
      </c>
      <c r="O2812" s="57">
        <f t="shared" si="830"/>
        <v>4.583727270703541</v>
      </c>
      <c r="P2812" s="371">
        <f t="shared" si="831"/>
        <v>4.583727270703541</v>
      </c>
      <c r="Q2812" s="371">
        <f t="shared" si="832"/>
        <v>-72.012423497185637</v>
      </c>
      <c r="R2812" s="12">
        <f t="shared" si="833"/>
        <v>107.98757650281436</v>
      </c>
      <c r="S2812" s="57">
        <f t="shared" si="834"/>
        <v>36.259820165437262</v>
      </c>
      <c r="T2812" s="12">
        <f t="shared" si="817"/>
        <v>4.583727270703541</v>
      </c>
    </row>
    <row r="2813" spans="1:20" x14ac:dyDescent="0.3">
      <c r="A2813" s="57">
        <f t="shared" si="818"/>
        <v>228692.91254780637</v>
      </c>
      <c r="B2813" s="12">
        <f t="shared" si="835"/>
        <v>36397.60748206592</v>
      </c>
      <c r="C2813" s="57" t="str">
        <f t="shared" si="819"/>
        <v>0.520764214864524-1.60958521651966i</v>
      </c>
      <c r="D2813" s="57" t="str">
        <f t="shared" si="820"/>
        <v>3.43643247016966-0.635337621188343i</v>
      </c>
      <c r="E2813" s="57" t="str">
        <f t="shared" si="821"/>
        <v>207.651319169393+3.62795768195173i</v>
      </c>
      <c r="F2813" s="57" t="str">
        <f t="shared" si="822"/>
        <v>3.06150290078367-5.70656465032337i</v>
      </c>
      <c r="G2813" s="57" t="str">
        <f t="shared" si="823"/>
        <v>0.994130147207178-0.0763897743223066i</v>
      </c>
      <c r="H2813" s="57" t="str">
        <f t="shared" si="824"/>
        <v>3.67659551369731-130.85332230882i</v>
      </c>
      <c r="I2813" s="57" t="str">
        <f t="shared" si="825"/>
        <v>-4.97947956476467-2.8543653171633i</v>
      </c>
      <c r="K2813" s="57" t="str">
        <f t="shared" si="826"/>
        <v>0.00107276262258979-0.0020693714997156i</v>
      </c>
      <c r="L2813" s="57" t="str">
        <f t="shared" si="827"/>
        <v>0.00075-0.0182194831499016i</v>
      </c>
      <c r="M2813" s="57" t="str">
        <f t="shared" si="828"/>
        <v>0.00075-0.00287071688286264i</v>
      </c>
      <c r="N2813" s="57">
        <f t="shared" si="829"/>
        <v>107.9284371630975</v>
      </c>
      <c r="O2813" s="57">
        <f t="shared" si="830"/>
        <v>4.566635499750161</v>
      </c>
      <c r="P2813" s="371">
        <f t="shared" si="831"/>
        <v>4.566635499750161</v>
      </c>
      <c r="Q2813" s="371">
        <f t="shared" si="832"/>
        <v>-72.071562836902501</v>
      </c>
      <c r="R2813" s="12">
        <f t="shared" si="833"/>
        <v>107.9284371630975</v>
      </c>
      <c r="S2813" s="57">
        <f t="shared" si="834"/>
        <v>36.397607482065922</v>
      </c>
      <c r="T2813" s="12">
        <f t="shared" si="817"/>
        <v>4.566635499750161</v>
      </c>
    </row>
    <row r="2814" spans="1:20" x14ac:dyDescent="0.3">
      <c r="A2814" s="57">
        <f t="shared" si="818"/>
        <v>229561.94561548802</v>
      </c>
      <c r="B2814" s="12">
        <f t="shared" si="835"/>
        <v>36535.918390497769</v>
      </c>
      <c r="C2814" s="57" t="str">
        <f t="shared" si="819"/>
        <v>0.518071416178022-1.60696830809426i</v>
      </c>
      <c r="D2814" s="57" t="str">
        <f t="shared" si="820"/>
        <v>3.43617314266092-0.635514563361176i</v>
      </c>
      <c r="E2814" s="57" t="str">
        <f t="shared" si="821"/>
        <v>207.95137541984+3.44855217385687i</v>
      </c>
      <c r="F2814" s="57" t="str">
        <f t="shared" si="822"/>
        <v>3.06136607106203-5.68673574506907i</v>
      </c>
      <c r="G2814" s="57" t="str">
        <f t="shared" si="823"/>
        <v>0.994085715908002-0.0766766283536085i</v>
      </c>
      <c r="H2814" s="57" t="str">
        <f t="shared" si="824"/>
        <v>3.63332782100903-130.309738164594i</v>
      </c>
      <c r="I2814" s="57" t="str">
        <f t="shared" si="825"/>
        <v>-4.94188341022402-2.84081775331058i</v>
      </c>
      <c r="K2814" s="57" t="str">
        <f t="shared" si="826"/>
        <v>0.00106901388605164-0.00206259116320636i</v>
      </c>
      <c r="L2814" s="57" t="str">
        <f t="shared" si="827"/>
        <v>0.00075-0.0181505112073138i</v>
      </c>
      <c r="M2814" s="57" t="str">
        <f t="shared" si="828"/>
        <v>0.00075-0.00285984945493389i</v>
      </c>
      <c r="N2814" s="57">
        <f t="shared" si="829"/>
        <v>107.86883157306296</v>
      </c>
      <c r="O2814" s="57">
        <f t="shared" si="830"/>
        <v>4.5495839191404173</v>
      </c>
      <c r="P2814" s="371">
        <f t="shared" si="831"/>
        <v>4.5495839191404173</v>
      </c>
      <c r="Q2814" s="371">
        <f t="shared" si="832"/>
        <v>-72.131168426937037</v>
      </c>
      <c r="R2814" s="12">
        <f t="shared" si="833"/>
        <v>107.86883157306296</v>
      </c>
      <c r="S2814" s="57">
        <f t="shared" si="834"/>
        <v>36.53591839049777</v>
      </c>
      <c r="T2814" s="12">
        <f t="shared" si="817"/>
        <v>4.5495839191404173</v>
      </c>
    </row>
    <row r="2815" spans="1:20" x14ac:dyDescent="0.3">
      <c r="A2815" s="57">
        <f t="shared" si="818"/>
        <v>230434.28100882689</v>
      </c>
      <c r="B2815" s="12">
        <f t="shared" si="835"/>
        <v>36674.754880381661</v>
      </c>
      <c r="C2815" s="57" t="str">
        <f t="shared" si="819"/>
        <v>0.515375792658718-1.60436538506604i</v>
      </c>
      <c r="D2815" s="57" t="str">
        <f t="shared" si="820"/>
        <v>3.43591188010346-0.635700254974103i</v>
      </c>
      <c r="E2815" s="57" t="str">
        <f t="shared" si="821"/>
        <v>208.252720911685+3.26627264219156i</v>
      </c>
      <c r="F2815" s="57" t="str">
        <f t="shared" si="822"/>
        <v>3.06122821182902-5.66698848564773i</v>
      </c>
      <c r="G2815" s="57" t="str">
        <f t="shared" si="823"/>
        <v>0.994040950306254-0.0769645335235233i</v>
      </c>
      <c r="H2815" s="57" t="str">
        <f t="shared" si="824"/>
        <v>3.59062716126034-129.768733278826i</v>
      </c>
      <c r="I2815" s="57" t="str">
        <f t="shared" si="825"/>
        <v>-4.90459209669347-2.82735910808979i</v>
      </c>
      <c r="K2815" s="57" t="str">
        <f t="shared" si="826"/>
        <v>0.00106528992055521-0.00205582691821355i</v>
      </c>
      <c r="L2815" s="57" t="str">
        <f t="shared" si="827"/>
        <v>0.00075-0.0180818003659233i</v>
      </c>
      <c r="M2815" s="57" t="str">
        <f t="shared" si="828"/>
        <v>0.00075-0.00284902316689967i</v>
      </c>
      <c r="N2815" s="57">
        <f t="shared" si="829"/>
        <v>107.80875444878096</v>
      </c>
      <c r="O2815" s="57">
        <f t="shared" si="830"/>
        <v>4.5325724343126392</v>
      </c>
      <c r="P2815" s="371">
        <f t="shared" si="831"/>
        <v>4.5325724343126392</v>
      </c>
      <c r="Q2815" s="371">
        <f t="shared" si="832"/>
        <v>-72.191245551219041</v>
      </c>
      <c r="R2815" s="12">
        <f t="shared" si="833"/>
        <v>107.80875444878096</v>
      </c>
      <c r="S2815" s="57">
        <f t="shared" si="834"/>
        <v>36.674754880381663</v>
      </c>
      <c r="T2815" s="12">
        <f t="shared" si="817"/>
        <v>4.5325724343126392</v>
      </c>
    </row>
    <row r="2816" spans="1:20" x14ac:dyDescent="0.3">
      <c r="A2816" s="57">
        <f t="shared" si="818"/>
        <v>231309.93127666044</v>
      </c>
      <c r="B2816" s="12">
        <f t="shared" si="835"/>
        <v>36814.118948927113</v>
      </c>
      <c r="C2816" s="57" t="str">
        <f t="shared" si="819"/>
        <v>0.512677198761875-1.60177637758004i</v>
      </c>
      <c r="D2816" s="57" t="str">
        <f t="shared" si="820"/>
        <v>3.43564866835894-0.635894694295701i</v>
      </c>
      <c r="E2816" s="57" t="str">
        <f t="shared" si="821"/>
        <v>208.555347647494+3.08108629938473i</v>
      </c>
      <c r="F2816" s="57" t="str">
        <f t="shared" si="822"/>
        <v>3.0610893154329-5.64732258618194i</v>
      </c>
      <c r="G2816" s="57" t="str">
        <f t="shared" si="823"/>
        <v>0.993995847917262-0.0772534933870653i</v>
      </c>
      <c r="H2816" s="57" t="str">
        <f t="shared" si="824"/>
        <v>3.54848548366463-129.230292516258i</v>
      </c>
      <c r="I2816" s="57" t="str">
        <f t="shared" si="825"/>
        <v>-4.86760303136944-2.8139884522777i</v>
      </c>
      <c r="K2816" s="57" t="str">
        <f t="shared" si="826"/>
        <v>0.00106159058542669-0.00204907880224115i</v>
      </c>
      <c r="L2816" s="57" t="str">
        <f t="shared" si="827"/>
        <v>0.00075-0.0180133496373015i</v>
      </c>
      <c r="M2816" s="57" t="str">
        <f t="shared" si="828"/>
        <v>0.00075-0.0028382378630202i</v>
      </c>
      <c r="N2816" s="57">
        <f t="shared" si="829"/>
        <v>107.74820048109372</v>
      </c>
      <c r="O2816" s="57">
        <f t="shared" si="830"/>
        <v>4.5156009438136593</v>
      </c>
      <c r="P2816" s="371">
        <f t="shared" si="831"/>
        <v>4.5156009438136593</v>
      </c>
      <c r="Q2816" s="371">
        <f t="shared" si="832"/>
        <v>-72.251799518906282</v>
      </c>
      <c r="R2816" s="12">
        <f t="shared" si="833"/>
        <v>107.74820048109372</v>
      </c>
      <c r="S2816" s="57">
        <f t="shared" si="834"/>
        <v>36.81411894892711</v>
      </c>
      <c r="T2816" s="12">
        <f t="shared" si="817"/>
        <v>4.5156009438136593</v>
      </c>
    </row>
    <row r="2817" spans="1:20" x14ac:dyDescent="0.3">
      <c r="A2817" s="57">
        <f t="shared" si="818"/>
        <v>232188.90901551172</v>
      </c>
      <c r="B2817" s="12">
        <f t="shared" si="835"/>
        <v>36954.012600933034</v>
      </c>
      <c r="C2817" s="57" t="str">
        <f t="shared" si="819"/>
        <v>0.50997548862036-1.59920121416398i</v>
      </c>
      <c r="D2817" s="57" t="str">
        <f t="shared" si="820"/>
        <v>3.43538349319023-0.636097879671698i</v>
      </c>
      <c r="E2817" s="57" t="str">
        <f t="shared" si="821"/>
        <v>208.859247264835+2.89296008884952i</v>
      </c>
      <c r="F2817" s="57" t="str">
        <f t="shared" si="822"/>
        <v>3.06094937416646-5.62773776194435i</v>
      </c>
      <c r="G2817" s="57" t="str">
        <f t="shared" si="823"/>
        <v>0.993950406238352-0.0775435115078425i</v>
      </c>
      <c r="H2817" s="57" t="str">
        <f t="shared" si="824"/>
        <v>3.50689485800226-128.694400847758i</v>
      </c>
      <c r="I2817" s="57" t="str">
        <f t="shared" si="825"/>
        <v>-4.83091364471232-2.80070486995648i</v>
      </c>
      <c r="K2817" s="57" t="str">
        <f t="shared" si="826"/>
        <v>0.00105791574043554-0.00204234685181486i</v>
      </c>
      <c r="L2817" s="57" t="str">
        <f t="shared" si="827"/>
        <v>0.00075-0.0179451580367618i</v>
      </c>
      <c r="M2817" s="57" t="str">
        <f t="shared" si="828"/>
        <v>0.00075-0.00282749338814525i</v>
      </c>
      <c r="N2817" s="57">
        <f t="shared" si="829"/>
        <v>107.68716433581778</v>
      </c>
      <c r="O2817" s="57">
        <f t="shared" si="830"/>
        <v>4.4986693392179431</v>
      </c>
      <c r="P2817" s="371">
        <f t="shared" si="831"/>
        <v>4.4986693392179431</v>
      </c>
      <c r="Q2817" s="371">
        <f t="shared" si="832"/>
        <v>-72.312835664182217</v>
      </c>
      <c r="R2817" s="12">
        <f t="shared" si="833"/>
        <v>107.68716433581778</v>
      </c>
      <c r="S2817" s="57">
        <f t="shared" si="834"/>
        <v>36.954012600933034</v>
      </c>
      <c r="T2817" s="12">
        <f t="shared" si="817"/>
        <v>4.4986693392179431</v>
      </c>
    </row>
    <row r="2818" spans="1:20" x14ac:dyDescent="0.3">
      <c r="A2818" s="57">
        <f t="shared" si="818"/>
        <v>233071.22686977067</v>
      </c>
      <c r="B2818" s="12">
        <f t="shared" si="835"/>
        <v>37094.437848816582</v>
      </c>
      <c r="C2818" s="57" t="str">
        <f t="shared" si="819"/>
        <v>0.507270516053501-1.59663982170901i</v>
      </c>
      <c r="D2818" s="57" t="str">
        <f t="shared" si="820"/>
        <v>3.43511634026088-0.636309809524459i</v>
      </c>
      <c r="E2818" s="57" t="str">
        <f t="shared" si="821"/>
        <v>209.164411028776+2.70186068543307i</v>
      </c>
      <c r="F2818" s="57" t="str">
        <f t="shared" si="822"/>
        <v>3.06080838026672-5.60823372935352i</v>
      </c>
      <c r="G2818" s="57" t="str">
        <f t="shared" si="823"/>
        <v>0.993904622748725-0.0778345914580356i</v>
      </c>
      <c r="H2818" s="57" t="str">
        <f t="shared" si="824"/>
        <v>3.46584747275426-128.161043349646i</v>
      </c>
      <c r="I2818" s="57" t="str">
        <f t="shared" si="825"/>
        <v>-4.79452139023254-2.78750745829249i</v>
      </c>
      <c r="K2818" s="57" t="str">
        <f t="shared" si="826"/>
        <v>0.00105426524579842-0.00203563110249116i</v>
      </c>
      <c r="L2818" s="57" t="str">
        <f t="shared" si="827"/>
        <v>0.00075-0.0178772245833451i</v>
      </c>
      <c r="M2818" s="57" t="str">
        <f t="shared" si="828"/>
        <v>0.00075-0.00281678958771193i</v>
      </c>
      <c r="N2818" s="57">
        <f t="shared" si="829"/>
        <v>107.62564065395475</v>
      </c>
      <c r="O2818" s="57">
        <f t="shared" si="830"/>
        <v>4.4817775050467148</v>
      </c>
      <c r="P2818" s="371">
        <f t="shared" si="831"/>
        <v>4.4817775050467148</v>
      </c>
      <c r="Q2818" s="371">
        <f t="shared" si="832"/>
        <v>-72.374359346045253</v>
      </c>
      <c r="R2818" s="12">
        <f t="shared" si="833"/>
        <v>107.62564065395475</v>
      </c>
      <c r="S2818" s="57">
        <f t="shared" si="834"/>
        <v>37.094437848816582</v>
      </c>
      <c r="T2818" s="12">
        <f t="shared" si="817"/>
        <v>4.4817775050467148</v>
      </c>
    </row>
    <row r="2819" spans="1:20" x14ac:dyDescent="0.3">
      <c r="A2819" s="57">
        <f t="shared" si="818"/>
        <v>233956.89753187579</v>
      </c>
      <c r="B2819" s="12">
        <f t="shared" si="835"/>
        <v>37235.396712642083</v>
      </c>
      <c r="C2819" s="57" t="str">
        <f t="shared" si="819"/>
        <v>0.504562134576197-1.59409212545002i</v>
      </c>
      <c r="D2819" s="57" t="str">
        <f t="shared" si="820"/>
        <v>3.43484719513441-0.636530482352392i</v>
      </c>
      <c r="E2819" s="57" t="str">
        <f t="shared" si="821"/>
        <v>209.470829824249+2.5077544959655i</v>
      </c>
      <c r="F2819" s="57" t="str">
        <f t="shared" si="822"/>
        <v>3.06066632591448-5.58881020596944i</v>
      </c>
      <c r="G2819" s="57" t="str">
        <f t="shared" si="823"/>
        <v>0.993858494909334-0.078126736818375i</v>
      </c>
      <c r="H2819" s="57" t="str">
        <f t="shared" si="824"/>
        <v>3.42533563326556-127.630205203013i</v>
      </c>
      <c r="I2819" s="57" t="str">
        <f t="shared" si="825"/>
        <v>-4.75842374427797-2.77439532731886i</v>
      </c>
      <c r="K2819" s="57" t="str">
        <f t="shared" si="826"/>
        <v>0.00105063896218299-0.00202893158886636i</v>
      </c>
      <c r="L2819" s="57" t="str">
        <f t="shared" si="827"/>
        <v>0.00075-0.0178095482998058i</v>
      </c>
      <c r="M2819" s="57" t="str">
        <f t="shared" si="828"/>
        <v>0.00075-0.00280612630774252i</v>
      </c>
      <c r="N2819" s="57">
        <f t="shared" si="829"/>
        <v>107.56362405190764</v>
      </c>
      <c r="O2819" s="57">
        <f t="shared" si="830"/>
        <v>4.4649253186853759</v>
      </c>
      <c r="P2819" s="371">
        <f t="shared" si="831"/>
        <v>4.4649253186853759</v>
      </c>
      <c r="Q2819" s="371">
        <f t="shared" si="832"/>
        <v>-72.436375948092362</v>
      </c>
      <c r="R2819" s="12">
        <f t="shared" si="833"/>
        <v>107.56362405190764</v>
      </c>
      <c r="S2819" s="57">
        <f t="shared" si="834"/>
        <v>37.235396712642086</v>
      </c>
      <c r="T2819" s="12">
        <f t="shared" si="817"/>
        <v>4.4649253186853759</v>
      </c>
    </row>
    <row r="2820" spans="1:20" x14ac:dyDescent="0.3">
      <c r="A2820" s="57">
        <f t="shared" si="818"/>
        <v>234845.93374249694</v>
      </c>
      <c r="B2820" s="12">
        <f t="shared" si="835"/>
        <v>37376.891220150123</v>
      </c>
      <c r="C2820" s="57" t="str">
        <f t="shared" si="819"/>
        <v>0.501850197408468-1.59155804894586i</v>
      </c>
      <c r="D2820" s="57" t="str">
        <f t="shared" si="820"/>
        <v>3.43457604327373-0.636759896729417i</v>
      </c>
      <c r="E2820" s="57" t="str">
        <f t="shared" si="821"/>
        <v>209.778494148334+2.31060765992196i</v>
      </c>
      <c r="F2820" s="57" t="str">
        <f t="shared" si="822"/>
        <v>3.06052320323395-5.56946691048936i</v>
      </c>
      <c r="G2820" s="57" t="str">
        <f t="shared" si="823"/>
        <v>0.993812020162755-0.0784199511781189i</v>
      </c>
      <c r="H2820" s="57" t="str">
        <f t="shared" si="824"/>
        <v>3.38535175993668-127.101871693043i</v>
      </c>
      <c r="I2820" s="57" t="str">
        <f t="shared" si="825"/>
        <v>-4.72261820582347-2.76136759972192i</v>
      </c>
      <c r="K2820" s="57" t="str">
        <f t="shared" si="826"/>
        <v>0.00104703675071152-0.00202224834458552i</v>
      </c>
      <c r="L2820" s="57" t="str">
        <f t="shared" si="827"/>
        <v>0.00075-0.017742128212598i</v>
      </c>
      <c r="M2820" s="57" t="str">
        <f t="shared" si="828"/>
        <v>0.00075-0.00279550339484212i</v>
      </c>
      <c r="N2820" s="57">
        <f t="shared" si="829"/>
        <v>107.50110912170516</v>
      </c>
      <c r="O2820" s="57">
        <f t="shared" si="830"/>
        <v>4.4481126503013089</v>
      </c>
      <c r="P2820" s="371">
        <f t="shared" si="831"/>
        <v>4.4481126503013089</v>
      </c>
      <c r="Q2820" s="371">
        <f t="shared" si="832"/>
        <v>-72.498890878294844</v>
      </c>
      <c r="R2820" s="12">
        <f t="shared" si="833"/>
        <v>107.50110912170516</v>
      </c>
      <c r="S2820" s="57">
        <f t="shared" si="834"/>
        <v>37.376891220150121</v>
      </c>
      <c r="T2820" s="12">
        <f t="shared" si="817"/>
        <v>4.4481126503013089</v>
      </c>
    </row>
    <row r="2821" spans="1:20" x14ac:dyDescent="0.3">
      <c r="A2821" s="57">
        <f t="shared" si="818"/>
        <v>235738.34829071842</v>
      </c>
      <c r="B2821" s="12">
        <f t="shared" si="835"/>
        <v>37518.923406786693</v>
      </c>
      <c r="C2821" s="57" t="str">
        <f t="shared" si="819"/>
        <v>0.499134557485334-1.58903751405916i</v>
      </c>
      <c r="D2821" s="57" t="str">
        <f t="shared" si="820"/>
        <v>3.43430287004048-0.636998051304396i</v>
      </c>
      <c r="E2821" s="57" t="str">
        <f t="shared" si="821"/>
        <v>210.087394102404+2.11038605018213i</v>
      </c>
      <c r="F2821" s="57" t="str">
        <f t="shared" si="822"/>
        <v>3.06037900429239-5.55020356274343i</v>
      </c>
      <c r="G2821" s="57" t="str">
        <f t="shared" si="823"/>
        <v>0.993765195933069-0.0787142381350295i</v>
      </c>
      <c r="H2821" s="57" t="str">
        <f t="shared" si="824"/>
        <v>3.34588838644456-126.576028208338i</v>
      </c>
      <c r="I2821" s="57" t="str">
        <f t="shared" si="825"/>
        <v>-4.68710229626204-2.74842341063169i</v>
      </c>
      <c r="K2821" s="57" t="str">
        <f t="shared" si="826"/>
        <v>0.00104345847296457-0.00201558140235149i</v>
      </c>
      <c r="L2821" s="57" t="str">
        <f t="shared" si="827"/>
        <v>0.00075-0.0176749633518609i</v>
      </c>
      <c r="M2821" s="57" t="str">
        <f t="shared" si="828"/>
        <v>0.00075-0.00278492069619657i</v>
      </c>
      <c r="N2821" s="57">
        <f t="shared" si="829"/>
        <v>107.43809043123309</v>
      </c>
      <c r="O2821" s="57">
        <f t="shared" si="830"/>
        <v>4.4313393627602649</v>
      </c>
      <c r="P2821" s="371">
        <f t="shared" si="831"/>
        <v>4.4313393627602649</v>
      </c>
      <c r="Q2821" s="371">
        <f t="shared" si="832"/>
        <v>-72.561909568766907</v>
      </c>
      <c r="R2821" s="12">
        <f t="shared" si="833"/>
        <v>107.43809043123309</v>
      </c>
      <c r="S2821" s="57">
        <f t="shared" si="834"/>
        <v>37.518923406786691</v>
      </c>
      <c r="T2821" s="12">
        <f t="shared" si="817"/>
        <v>4.4313393627602649</v>
      </c>
    </row>
    <row r="2822" spans="1:20" x14ac:dyDescent="0.3">
      <c r="A2822" s="57">
        <f t="shared" si="818"/>
        <v>236634.15401422317</v>
      </c>
      <c r="B2822" s="12">
        <f t="shared" si="835"/>
        <v>37661.495315732485</v>
      </c>
      <c r="C2822" s="57" t="str">
        <f t="shared" si="819"/>
        <v>0.496415067467143-1.58653044093605i</v>
      </c>
      <c r="D2822" s="57" t="str">
        <f t="shared" si="820"/>
        <v>3.43402766069443-0.637244944800558i</v>
      </c>
      <c r="E2822" s="57" t="str">
        <f t="shared" si="821"/>
        <v>210.397519384186+1.90705527391123i</v>
      </c>
      <c r="F2822" s="57" t="str">
        <f t="shared" si="822"/>
        <v>3.06023372109965-5.53101988369049i</v>
      </c>
      <c r="G2822" s="57" t="str">
        <f t="shared" si="823"/>
        <v>0.993718019625727-0.0790096012953486i</v>
      </c>
      <c r="H2822" s="57" t="str">
        <f t="shared" si="824"/>
        <v>3.30693815799052-126.052660240234i</v>
      </c>
      <c r="I2822" s="57" t="str">
        <f t="shared" si="825"/>
        <v>-4.65187355919754-2.73556190741562i</v>
      </c>
      <c r="K2822" s="57" t="str">
        <f t="shared" si="826"/>
        <v>0.00103990399098443-0.00200893079393379i</v>
      </c>
      <c r="L2822" s="57" t="str">
        <f t="shared" si="827"/>
        <v>0.00075-0.0176080527514055i</v>
      </c>
      <c r="M2822" s="57" t="str">
        <f t="shared" si="828"/>
        <v>0.00075-0.0027743780595702i</v>
      </c>
      <c r="N2822" s="57">
        <f t="shared" si="829"/>
        <v>107.37456252447349</v>
      </c>
      <c r="O2822" s="57">
        <f t="shared" si="830"/>
        <v>4.4146053115430295</v>
      </c>
      <c r="P2822" s="371">
        <f t="shared" si="831"/>
        <v>4.4146053115430295</v>
      </c>
      <c r="Q2822" s="371">
        <f t="shared" si="832"/>
        <v>-72.62543747552651</v>
      </c>
      <c r="R2822" s="12">
        <f t="shared" si="833"/>
        <v>107.37456252447349</v>
      </c>
      <c r="S2822" s="57">
        <f t="shared" si="834"/>
        <v>37.661495315732488</v>
      </c>
      <c r="T2822" s="12">
        <f t="shared" si="817"/>
        <v>4.4146053115430295</v>
      </c>
    </row>
    <row r="2823" spans="1:20" x14ac:dyDescent="0.3">
      <c r="A2823" s="57">
        <f t="shared" si="818"/>
        <v>237533.36379947723</v>
      </c>
      <c r="B2823" s="12">
        <f t="shared" si="835"/>
        <v>37804.608997932271</v>
      </c>
      <c r="C2823" s="57" t="str">
        <f t="shared" si="819"/>
        <v>0.493691579750226-1.5840367479855i</v>
      </c>
      <c r="D2823" s="57" t="str">
        <f t="shared" si="820"/>
        <v>3.43375040039286-0.637500576014947i</v>
      </c>
      <c r="E2823" s="57" t="str">
        <f t="shared" si="821"/>
        <v>210.70885927969+1.70058067355179i</v>
      </c>
      <c r="F2823" s="57" t="str">
        <f t="shared" si="822"/>
        <v>3.0600873456079-5.51191559541382i</v>
      </c>
      <c r="G2823" s="57" t="str">
        <f t="shared" si="823"/>
        <v>0.993670488627431-0.0793060442737732i</v>
      </c>
      <c r="H2823" s="57" t="str">
        <f t="shared" si="824"/>
        <v>3.26849382957641-125.531753382123i</v>
      </c>
      <c r="I2823" s="57" t="str">
        <f t="shared" si="825"/>
        <v>-4.61692956023938-2.72278224947644i</v>
      </c>
      <c r="K2823" s="57" t="str">
        <f t="shared" si="826"/>
        <v>0.00103637316727851-0.0020022965501775i</v>
      </c>
      <c r="L2823" s="57" t="str">
        <f t="shared" si="827"/>
        <v>0.00075-0.0175413954487005i</v>
      </c>
      <c r="M2823" s="57" t="str">
        <f t="shared" si="828"/>
        <v>0.00075-0.00276387533330365i</v>
      </c>
      <c r="N2823" s="57">
        <f t="shared" si="829"/>
        <v>107.31051992175043</v>
      </c>
      <c r="O2823" s="57">
        <f t="shared" si="830"/>
        <v>4.3979103446607395</v>
      </c>
      <c r="P2823" s="371">
        <f t="shared" si="831"/>
        <v>4.3979103446607395</v>
      </c>
      <c r="Q2823" s="371">
        <f t="shared" si="832"/>
        <v>-72.689480078249574</v>
      </c>
      <c r="R2823" s="12">
        <f t="shared" si="833"/>
        <v>107.31051992175043</v>
      </c>
      <c r="S2823" s="57">
        <f t="shared" si="834"/>
        <v>37.80460899793227</v>
      </c>
      <c r="T2823" s="12">
        <f t="shared" si="817"/>
        <v>4.3979103446607395</v>
      </c>
    </row>
    <row r="2824" spans="1:20" x14ac:dyDescent="0.3">
      <c r="A2824" s="57">
        <f t="shared" si="818"/>
        <v>238435.99058191525</v>
      </c>
      <c r="B2824" s="12">
        <f t="shared" si="835"/>
        <v>37948.266512124414</v>
      </c>
      <c r="C2824" s="57" t="str">
        <f t="shared" si="819"/>
        <v>0.490963946477997-1.5815563518584i</v>
      </c>
      <c r="D2824" s="57" t="str">
        <f t="shared" si="820"/>
        <v>3.43347107418981-0.637764943817829i</v>
      </c>
      <c r="E2824" s="57" t="str">
        <f t="shared" si="821"/>
        <v>211.021402655044+1.49092732793373i</v>
      </c>
      <c r="F2824" s="57" t="str">
        <f t="shared" si="822"/>
        <v>3.05993986971112-5.49289042111686i</v>
      </c>
      <c r="G2824" s="57" t="str">
        <f t="shared" si="823"/>
        <v>0.993622600305999-0.0796035706934292i</v>
      </c>
      <c r="H2824" s="57" t="str">
        <f t="shared" si="824"/>
        <v>3.23054826430761-125.013293328776i</v>
      </c>
      <c r="I2824" s="57" t="str">
        <f t="shared" si="825"/>
        <v>-4.5822678867988-2.71008360805333i</v>
      </c>
      <c r="K2824" s="57" t="str">
        <f t="shared" si="826"/>
        <v>0.00103286586482266-0.0019956787010121i</v>
      </c>
      <c r="L2824" s="57" t="str">
        <f t="shared" si="827"/>
        <v>0.00075-0.017474990484858i</v>
      </c>
      <c r="M2824" s="57" t="str">
        <f t="shared" si="828"/>
        <v>0.00075-0.00275341236631167i</v>
      </c>
      <c r="N2824" s="57">
        <f t="shared" si="829"/>
        <v>107.24595711998472</v>
      </c>
      <c r="O2824" s="57">
        <f t="shared" si="830"/>
        <v>4.3812543025696362</v>
      </c>
      <c r="P2824" s="371">
        <f t="shared" si="831"/>
        <v>4.3812543025696362</v>
      </c>
      <c r="Q2824" s="371">
        <f t="shared" si="832"/>
        <v>-72.754042880015277</v>
      </c>
      <c r="R2824" s="12">
        <f t="shared" si="833"/>
        <v>107.24595711998472</v>
      </c>
      <c r="S2824" s="57">
        <f t="shared" si="834"/>
        <v>37.948266512124412</v>
      </c>
      <c r="T2824" s="12">
        <f t="shared" si="817"/>
        <v>4.3812543025696362</v>
      </c>
    </row>
    <row r="2825" spans="1:20" x14ac:dyDescent="0.3">
      <c r="A2825" s="57">
        <f t="shared" si="818"/>
        <v>239342.04734612652</v>
      </c>
      <c r="B2825" s="12">
        <f t="shared" si="835"/>
        <v>38092.469924870486</v>
      </c>
      <c r="C2825" s="57" t="str">
        <f t="shared" si="819"/>
        <v>0.488232019552487-1.57908916742646i</v>
      </c>
      <c r="D2825" s="57" t="str">
        <f t="shared" si="820"/>
        <v>3.43318966703556-0.638038047152114i</v>
      </c>
      <c r="E2825" s="57" t="str">
        <f t="shared" si="821"/>
        <v>211.335137948203+1.27806005351184i</v>
      </c>
      <c r="F2825" s="57" t="str">
        <f t="shared" si="822"/>
        <v>3.05979128524475-5.473944085119i</v>
      </c>
      <c r="G2825" s="57" t="str">
        <f t="shared" si="823"/>
        <v>0.993574352010243-0.0799021841858461i</v>
      </c>
      <c r="H2825" s="57" t="str">
        <f t="shared" si="824"/>
        <v>3.19309443172273-124.497265875661i</v>
      </c>
      <c r="I2825" s="57" t="str">
        <f t="shared" si="825"/>
        <v>-4.54788614788688-2.69746516602667i</v>
      </c>
      <c r="K2825" s="57" t="str">
        <f t="shared" si="826"/>
        <v>0.00102938194706435-0.00198907727546032i</v>
      </c>
      <c r="L2825" s="57" t="str">
        <f t="shared" si="827"/>
        <v>0.00075-0.0174088369046205i</v>
      </c>
      <c r="M2825" s="57" t="str">
        <f t="shared" si="828"/>
        <v>0.00075-0.00274298900808096i</v>
      </c>
      <c r="N2825" s="57">
        <f t="shared" si="829"/>
        <v>107.18086859295616</v>
      </c>
      <c r="O2825" s="57">
        <f t="shared" si="830"/>
        <v>4.3646370180855607</v>
      </c>
      <c r="P2825" s="371">
        <f t="shared" si="831"/>
        <v>4.3646370180855607</v>
      </c>
      <c r="Q2825" s="371">
        <f t="shared" si="832"/>
        <v>-72.819131407043841</v>
      </c>
      <c r="R2825" s="12">
        <f t="shared" si="833"/>
        <v>107.18086859295616</v>
      </c>
      <c r="S2825" s="57">
        <f t="shared" si="834"/>
        <v>38.092469924870485</v>
      </c>
      <c r="T2825" s="12">
        <f t="shared" si="817"/>
        <v>4.3646370180855607</v>
      </c>
    </row>
    <row r="2826" spans="1:20" x14ac:dyDescent="0.3">
      <c r="A2826" s="57">
        <f t="shared" si="818"/>
        <v>240251.54712604181</v>
      </c>
      <c r="B2826" s="12">
        <f t="shared" si="835"/>
        <v>38237.221310584995</v>
      </c>
      <c r="C2826" s="57" t="str">
        <f t="shared" si="819"/>
        <v>0.485495650646334-1.57663510776095i</v>
      </c>
      <c r="D2826" s="57" t="str">
        <f t="shared" si="820"/>
        <v>3.43290616377605-0.638319885032795i</v>
      </c>
      <c r="E2826" s="57" t="str">
        <f t="shared" si="821"/>
        <v>211.650053160563+1.06194340572537i</v>
      </c>
      <c r="F2826" s="57" t="str">
        <f t="shared" si="822"/>
        <v>3.05964158398533-5.45507631285144i</v>
      </c>
      <c r="G2826" s="57" t="str">
        <f t="shared" si="823"/>
        <v>0.993525741069834-0.0802018883909292i</v>
      </c>
      <c r="H2826" s="57" t="str">
        <f t="shared" si="824"/>
        <v>3.1561254061497-123.983656918265i</v>
      </c>
      <c r="I2826" s="57" t="str">
        <f t="shared" si="825"/>
        <v>-4.51378197391426-2.68492611772629i</v>
      </c>
      <c r="K2826" s="57" t="str">
        <f t="shared" si="826"/>
        <v>0.0010259212779258-0.00198249230164687i</v>
      </c>
      <c r="L2826" s="57" t="str">
        <f t="shared" si="827"/>
        <v>0.00075-0.0173429337563464i</v>
      </c>
      <c r="M2826" s="57" t="str">
        <f t="shared" si="828"/>
        <v>0.00075-0.00273260510866802i</v>
      </c>
      <c r="N2826" s="57">
        <f t="shared" si="829"/>
        <v>107.11524879157352</v>
      </c>
      <c r="O2826" s="57">
        <f t="shared" si="830"/>
        <v>4.3480583162983706</v>
      </c>
      <c r="P2826" s="371">
        <f t="shared" si="831"/>
        <v>4.3480583162983706</v>
      </c>
      <c r="Q2826" s="371">
        <f t="shared" si="832"/>
        <v>-72.884751208426479</v>
      </c>
      <c r="R2826" s="12">
        <f t="shared" si="833"/>
        <v>107.11524879157352</v>
      </c>
      <c r="S2826" s="57">
        <f t="shared" si="834"/>
        <v>38.237221310584992</v>
      </c>
      <c r="T2826" s="12">
        <f t="shared" si="817"/>
        <v>4.3480583162983706</v>
      </c>
    </row>
    <row r="2827" spans="1:20" x14ac:dyDescent="0.3">
      <c r="A2827" s="57">
        <f t="shared" si="818"/>
        <v>241164.50300512079</v>
      </c>
      <c r="B2827" s="12">
        <f t="shared" si="835"/>
        <v>38382.522751565222</v>
      </c>
      <c r="C2827" s="57" t="str">
        <f t="shared" si="819"/>
        <v>0.482754691215108-1.57419408411091i</v>
      </c>
      <c r="D2827" s="57" t="str">
        <f t="shared" si="820"/>
        <v>3.43262054915198-0.638610456546312i</v>
      </c>
      <c r="E2827" s="57" t="str">
        <f t="shared" si="821"/>
        <v>211.966135848453+0.842541680491781i</v>
      </c>
      <c r="F2827" s="57" t="str">
        <f t="shared" si="822"/>
        <v>3.05949075765001-5.43628683085287i</v>
      </c>
      <c r="G2827" s="57" t="str">
        <f t="shared" si="823"/>
        <v>0.993476764795177-0.080502686956932i</v>
      </c>
      <c r="H2827" s="57" t="str">
        <f t="shared" si="824"/>
        <v>3.11963436508742-123.472452451415i</v>
      </c>
      <c r="I2827" s="57" t="str">
        <f t="shared" si="825"/>
        <v>-4.47995301649255-2.67246566874299i</v>
      </c>
      <c r="K2827" s="57" t="str">
        <f t="shared" si="826"/>
        <v>0.00102248372180695-0.00197592380680721i</v>
      </c>
      <c r="L2827" s="57" t="str">
        <f t="shared" si="827"/>
        <v>0.00075-0.0172772800919968i</v>
      </c>
      <c r="M2827" s="57" t="str">
        <f t="shared" si="828"/>
        <v>0.00075-0.00272226051869697i</v>
      </c>
      <c r="N2827" s="57">
        <f t="shared" si="829"/>
        <v>107.04909214415223</v>
      </c>
      <c r="O2827" s="57">
        <f t="shared" si="830"/>
        <v>4.3315180144841312</v>
      </c>
      <c r="P2827" s="371">
        <f t="shared" si="831"/>
        <v>4.3315180144841312</v>
      </c>
      <c r="Q2827" s="371">
        <f t="shared" si="832"/>
        <v>-72.950907855847774</v>
      </c>
      <c r="R2827" s="12">
        <f t="shared" si="833"/>
        <v>107.04909214415223</v>
      </c>
      <c r="S2827" s="57">
        <f t="shared" si="834"/>
        <v>38.382522751565219</v>
      </c>
      <c r="T2827" s="12">
        <f t="shared" si="817"/>
        <v>4.3315180144841312</v>
      </c>
    </row>
    <row r="2828" spans="1:20" x14ac:dyDescent="0.3">
      <c r="A2828" s="57">
        <f t="shared" si="818"/>
        <v>242080.92811654022</v>
      </c>
      <c r="B2828" s="12">
        <f t="shared" si="835"/>
        <v>38528.376338021168</v>
      </c>
      <c r="C2828" s="57" t="str">
        <f t="shared" si="819"/>
        <v>0.480008992510279-1.5717660058814i</v>
      </c>
      <c r="D2828" s="57" t="str">
        <f t="shared" si="820"/>
        <v>3.43233280779845-0.638909760850004i</v>
      </c>
      <c r="E2828" s="57" t="str">
        <f t="shared" si="821"/>
        <v>212.283373114515+0.619818915833079i</v>
      </c>
      <c r="F2828" s="57" t="str">
        <f t="shared" si="822"/>
        <v>3.05933879789624-5.4175753667654i</v>
      </c>
      <c r="G2828" s="57" t="str">
        <f t="shared" si="823"/>
        <v>0.993427420477275-0.0808045835404279i</v>
      </c>
      <c r="H2828" s="57" t="str">
        <f t="shared" si="824"/>
        <v>3.08361458761345-122.963638568603i</v>
      </c>
      <c r="I2828" s="57" t="str">
        <f t="shared" si="825"/>
        <v>-4.44639694823759-2.66008303574362i</v>
      </c>
      <c r="K2828" s="57" t="str">
        <f t="shared" si="826"/>
        <v>0.00101906914358847-0.00196937181729623i</v>
      </c>
      <c r="L2828" s="57" t="str">
        <f t="shared" si="827"/>
        <v>0.00075-0.0172118749671217i</v>
      </c>
      <c r="M2828" s="57" t="str">
        <f t="shared" si="828"/>
        <v>0.00075-0.00271195508935741i</v>
      </c>
      <c r="N2828" s="57">
        <f t="shared" si="829"/>
        <v>106.98239305670342</v>
      </c>
      <c r="O2828" s="57">
        <f t="shared" si="830"/>
        <v>4.3150159220184623</v>
      </c>
      <c r="P2828" s="371">
        <f t="shared" si="831"/>
        <v>4.3150159220184623</v>
      </c>
      <c r="Q2828" s="371">
        <f t="shared" si="832"/>
        <v>-73.017606943296585</v>
      </c>
      <c r="R2828" s="12">
        <f t="shared" si="833"/>
        <v>106.98239305670342</v>
      </c>
      <c r="S2828" s="57">
        <f t="shared" si="834"/>
        <v>38.528376338021168</v>
      </c>
      <c r="T2828" s="12">
        <f t="shared" si="817"/>
        <v>4.3150159220184623</v>
      </c>
    </row>
    <row r="2829" spans="1:20" x14ac:dyDescent="0.3">
      <c r="A2829" s="57">
        <f t="shared" si="818"/>
        <v>243000.83564338312</v>
      </c>
      <c r="B2829" s="12">
        <f t="shared" si="835"/>
        <v>38674.784168105652</v>
      </c>
      <c r="C2829" s="57" t="str">
        <f t="shared" si="819"/>
        <v>0.477258405592486-1.56935078061134i</v>
      </c>
      <c r="D2829" s="57" t="str">
        <f t="shared" si="820"/>
        <v>3.43204292424403-0.639217797171469i</v>
      </c>
      <c r="E2829" s="57" t="str">
        <f t="shared" si="821"/>
        <v>212.601751598982+0.39373889364419i</v>
      </c>
      <c r="F2829" s="57" t="str">
        <f t="shared" si="822"/>
        <v>3.05918569632129-5.3989416493303i</v>
      </c>
      <c r="G2829" s="57" t="str">
        <f t="shared" si="823"/>
        <v>0.993377705387604-0.0811075818062812i</v>
      </c>
      <c r="H2829" s="57" t="str">
        <f t="shared" si="824"/>
        <v>3.04805945281615-122.457201461304i</v>
      </c>
      <c r="I2829" s="57" t="str">
        <f t="shared" si="825"/>
        <v>-4.41311146257403-2.6477774462891i</v>
      </c>
      <c r="K2829" s="57" t="str">
        <f t="shared" si="826"/>
        <v>0.00101567740863453-0.00196283635859693i</v>
      </c>
      <c r="L2829" s="57" t="str">
        <f t="shared" si="827"/>
        <v>0.00075-0.0171467174408465i</v>
      </c>
      <c r="M2829" s="57" t="str">
        <f t="shared" si="828"/>
        <v>0.00075-0.00270168867240228i</v>
      </c>
      <c r="N2829" s="57">
        <f t="shared" si="829"/>
        <v>106.91514591322766</v>
      </c>
      <c r="O2829" s="57">
        <f t="shared" si="830"/>
        <v>4.2985518402881704</v>
      </c>
      <c r="P2829" s="371">
        <f t="shared" si="831"/>
        <v>4.2985518402881704</v>
      </c>
      <c r="Q2829" s="371">
        <f t="shared" si="832"/>
        <v>-73.084854086772339</v>
      </c>
      <c r="R2829" s="12">
        <f t="shared" si="833"/>
        <v>106.91514591322766</v>
      </c>
      <c r="S2829" s="57">
        <f t="shared" si="834"/>
        <v>38.674784168105653</v>
      </c>
      <c r="T2829" s="12">
        <f t="shared" si="817"/>
        <v>4.2985518402881704</v>
      </c>
    </row>
    <row r="2830" spans="1:20" x14ac:dyDescent="0.3">
      <c r="A2830" s="57">
        <f t="shared" si="818"/>
        <v>243924.23881882799</v>
      </c>
      <c r="B2830" s="12">
        <f t="shared" si="835"/>
        <v>38821.748347944456</v>
      </c>
      <c r="C2830" s="57" t="str">
        <f t="shared" si="819"/>
        <v>0.474502781345389-1.56694831395125i</v>
      </c>
      <c r="D2830" s="57" t="str">
        <f t="shared" si="820"/>
        <v>3.43175088291039-0.639534564808001i</v>
      </c>
      <c r="E2830" s="57" t="str">
        <f t="shared" si="821"/>
        <v>212.921257470838+0.164265141600274i</v>
      </c>
      <c r="F2830" s="57" t="str">
        <f t="shared" si="822"/>
        <v>3.0590314444619-5.38038540838391i</v>
      </c>
      <c r="G2830" s="57" t="str">
        <f t="shared" si="823"/>
        <v>0.993327616777973-0.0814116854276166i</v>
      </c>
      <c r="H2830" s="57" t="str">
        <f t="shared" si="824"/>
        <v>3.01296243825172-121.953127418306i</v>
      </c>
      <c r="I2830" s="57" t="str">
        <f t="shared" si="825"/>
        <v>-4.38009427354213-2.63554813865602i</v>
      </c>
      <c r="K2830" s="57" t="str">
        <f t="shared" si="826"/>
        <v>0.00101230838279555-0.00195631745532903i</v>
      </c>
      <c r="L2830" s="57" t="str">
        <f t="shared" si="827"/>
        <v>0.00075-0.0170818065758582i</v>
      </c>
      <c r="M2830" s="57" t="str">
        <f t="shared" si="828"/>
        <v>0.00075-0.00269146112014573i</v>
      </c>
      <c r="N2830" s="57">
        <f t="shared" si="829"/>
        <v>106.84734507601942</v>
      </c>
      <c r="O2830" s="57">
        <f t="shared" si="830"/>
        <v>4.282125562603138</v>
      </c>
      <c r="P2830" s="371">
        <f t="shared" si="831"/>
        <v>4.282125562603138</v>
      </c>
      <c r="Q2830" s="371">
        <f t="shared" si="832"/>
        <v>-73.152654923980577</v>
      </c>
      <c r="R2830" s="12">
        <f t="shared" si="833"/>
        <v>106.84734507601942</v>
      </c>
      <c r="S2830" s="57">
        <f t="shared" si="834"/>
        <v>38.821748347944457</v>
      </c>
      <c r="T2830" s="12">
        <f t="shared" si="817"/>
        <v>4.282125562603138</v>
      </c>
    </row>
    <row r="2831" spans="1:20" x14ac:dyDescent="0.3">
      <c r="A2831" s="57">
        <f t="shared" si="818"/>
        <v>244851.15092633953</v>
      </c>
      <c r="B2831" s="12">
        <f t="shared" si="835"/>
        <v>38969.270991666643</v>
      </c>
      <c r="C2831" s="57" t="str">
        <f t="shared" si="819"/>
        <v>0.47174197049-1.56455850964057i</v>
      </c>
      <c r="D2831" s="57" t="str">
        <f t="shared" si="820"/>
        <v>3.43145666811141-0.639860063125938i</v>
      </c>
      <c r="E2831" s="57" t="str">
        <f t="shared" si="821"/>
        <v>213.241876418867-0.0686390647834715i</v>
      </c>
      <c r="F2831" s="57" t="str">
        <f t="shared" si="822"/>
        <v>3.05887603379383-5.36190637485346i</v>
      </c>
      <c r="G2831" s="57" t="str">
        <f t="shared" si="823"/>
        <v>0.993277151880398-0.0817168980857887i</v>
      </c>
      <c r="H2831" s="57" t="str">
        <f t="shared" si="824"/>
        <v>2.97831711842562-121.45140282503i</v>
      </c>
      <c r="I2831" s="57" t="str">
        <f t="shared" si="825"/>
        <v>-4.34734311560573-2.62339436166106i</v>
      </c>
      <c r="K2831" s="57" t="str">
        <f t="shared" si="826"/>
        <v>0.00100896193241088-0.00194981513125752i</v>
      </c>
      <c r="L2831" s="57" t="str">
        <f t="shared" si="827"/>
        <v>0.00075-0.0170171414383923i</v>
      </c>
      <c r="M2831" s="57" t="str">
        <f t="shared" si="828"/>
        <v>0.00075-0.00268127228546098i</v>
      </c>
      <c r="N2831" s="57">
        <f t="shared" si="829"/>
        <v>106.77898488598157</v>
      </c>
      <c r="O2831" s="57">
        <f t="shared" si="830"/>
        <v>4.2657368741066888</v>
      </c>
      <c r="P2831" s="371">
        <f t="shared" si="831"/>
        <v>4.2657368741066888</v>
      </c>
      <c r="Q2831" s="371">
        <f t="shared" si="832"/>
        <v>-73.221015114018428</v>
      </c>
      <c r="R2831" s="12">
        <f t="shared" si="833"/>
        <v>106.77898488598157</v>
      </c>
      <c r="S2831" s="57">
        <f t="shared" si="834"/>
        <v>38.96927099166664</v>
      </c>
      <c r="T2831" s="12">
        <f t="shared" si="817"/>
        <v>4.2657368741066888</v>
      </c>
    </row>
    <row r="2832" spans="1:20" x14ac:dyDescent="0.3">
      <c r="A2832" s="57">
        <f t="shared" si="818"/>
        <v>245781.58529985964</v>
      </c>
      <c r="B2832" s="12">
        <f t="shared" si="835"/>
        <v>39117.35422143498</v>
      </c>
      <c r="C2832" s="57" t="str">
        <f t="shared" si="819"/>
        <v>0.468975823599511-1.56218126948497i</v>
      </c>
      <c r="D2832" s="57" t="str">
        <f t="shared" si="820"/>
        <v>3.43116026405268-0.640194291560084i</v>
      </c>
      <c r="E2832" s="57" t="str">
        <f t="shared" si="821"/>
        <v>213.563593642598-0.305010699945333i</v>
      </c>
      <c r="F2832" s="57" t="str">
        <f t="shared" si="822"/>
        <v>3.0587194557315-5.343504280753i</v>
      </c>
      <c r="G2832" s="57" t="str">
        <f t="shared" si="823"/>
        <v>0.993226307906962-0.0820232234703502i</v>
      </c>
      <c r="H2832" s="57" t="str">
        <f t="shared" si="824"/>
        <v>2.94411716329783-120.952014162858i</v>
      </c>
      <c r="I2832" s="57" t="str">
        <f t="shared" si="825"/>
        <v>-4.31485574346223-2.61131537448872i</v>
      </c>
      <c r="K2832" s="57" t="str">
        <f t="shared" si="826"/>
        <v>0.00100563792431136-0.00194332940930126i</v>
      </c>
      <c r="L2832" s="57" t="str">
        <f t="shared" si="827"/>
        <v>0.00075-0.0169527210982191i</v>
      </c>
      <c r="M2832" s="57" t="str">
        <f t="shared" si="828"/>
        <v>0.00075-0.00267112202177822i</v>
      </c>
      <c r="N2832" s="57">
        <f t="shared" si="829"/>
        <v>106.71005966294638</v>
      </c>
      <c r="O2832" s="57">
        <f t="shared" si="830"/>
        <v>4.24938555168647</v>
      </c>
      <c r="P2832" s="371">
        <f t="shared" si="831"/>
        <v>4.24938555168647</v>
      </c>
      <c r="Q2832" s="371">
        <f t="shared" si="832"/>
        <v>-73.289940337053622</v>
      </c>
      <c r="R2832" s="12">
        <f t="shared" si="833"/>
        <v>106.71005966294638</v>
      </c>
      <c r="S2832" s="57">
        <f t="shared" si="834"/>
        <v>39.117354221434979</v>
      </c>
      <c r="T2832" s="12">
        <f t="shared" si="817"/>
        <v>4.24938555168647</v>
      </c>
    </row>
    <row r="2833" spans="1:20" x14ac:dyDescent="0.3">
      <c r="A2833" s="57">
        <f t="shared" si="818"/>
        <v>246715.55532399911</v>
      </c>
      <c r="B2833" s="12">
        <f t="shared" si="835"/>
        <v>39266.000167476435</v>
      </c>
      <c r="C2833" s="57" t="str">
        <f t="shared" si="819"/>
        <v>0.466204191114689-1.55981649333331i</v>
      </c>
      <c r="D2833" s="57" t="str">
        <f t="shared" si="820"/>
        <v>3.43086165483077-0.640537249613067i</v>
      </c>
      <c r="E2833" s="57" t="str">
        <f t="shared" si="821"/>
        <v>213.886393843134-0.544886985908667i</v>
      </c>
      <c r="F2833" s="57" t="str">
        <f t="shared" si="822"/>
        <v>3.05856170162749-5.32517885917917i</v>
      </c>
      <c r="G2833" s="57" t="str">
        <f t="shared" si="823"/>
        <v>0.993175082049685-0.0823306652790204i</v>
      </c>
      <c r="H2833" s="57" t="str">
        <f t="shared" si="824"/>
        <v>2.91035633681146-120.454948008463i</v>
      </c>
      <c r="I2833" s="57" t="str">
        <f t="shared" si="825"/>
        <v>-4.28262993185411-2.599310446522i</v>
      </c>
      <c r="K2833" s="57" t="str">
        <f t="shared" si="826"/>
        <v>0.00100233622582182-0.00193686031154144i</v>
      </c>
      <c r="L2833" s="57" t="str">
        <f t="shared" si="827"/>
        <v>0.00075-0.0168885446286303i</v>
      </c>
      <c r="M2833" s="57" t="str">
        <f t="shared" si="828"/>
        <v>0.00075-0.00266101018308251i</v>
      </c>
      <c r="N2833" s="57">
        <f t="shared" si="829"/>
        <v>106.64056370600845</v>
      </c>
      <c r="O2833" s="57">
        <f t="shared" si="830"/>
        <v>4.233071363884207</v>
      </c>
      <c r="P2833" s="371">
        <f t="shared" si="831"/>
        <v>4.233071363884207</v>
      </c>
      <c r="Q2833" s="371">
        <f t="shared" si="832"/>
        <v>-73.35943629399155</v>
      </c>
      <c r="R2833" s="12">
        <f t="shared" si="833"/>
        <v>106.64056370600845</v>
      </c>
      <c r="S2833" s="57">
        <f t="shared" si="834"/>
        <v>39.266000167476435</v>
      </c>
      <c r="T2833" s="12">
        <f t="shared" si="817"/>
        <v>4.233071363884207</v>
      </c>
    </row>
    <row r="2834" spans="1:20" x14ac:dyDescent="0.3">
      <c r="A2834" s="57">
        <f t="shared" si="818"/>
        <v>247653.07443423034</v>
      </c>
      <c r="B2834" s="12">
        <f t="shared" si="835"/>
        <v>39415.21096811285</v>
      </c>
      <c r="C2834" s="57" t="str">
        <f t="shared" si="819"/>
        <v>0.463426923359753-1.55746407905429i</v>
      </c>
      <c r="D2834" s="57" t="str">
        <f t="shared" si="820"/>
        <v>3.43056082443247-0.640888936854708i</v>
      </c>
      <c r="E2834" s="57" t="str">
        <f t="shared" si="821"/>
        <v>214.210261213874-0.788305389758802i</v>
      </c>
      <c r="F2834" s="57" t="str">
        <f t="shared" si="822"/>
        <v>3.05840276277219-5.30692984430718i</v>
      </c>
      <c r="G2834" s="57" t="str">
        <f t="shared" si="823"/>
        <v>0.993123471480388-0.0826392272176511i</v>
      </c>
      <c r="H2834" s="57" t="str">
        <f t="shared" si="824"/>
        <v>2.87702849544487-119.960191033135i</v>
      </c>
      <c r="I2834" s="57" t="str">
        <f t="shared" si="825"/>
        <v>-4.25066347538205-2.58737885717608i</v>
      </c>
      <c r="K2834" s="57" t="str">
        <f t="shared" si="826"/>
        <v>0.000999056704763492-0.00193040785923001i</v>
      </c>
      <c r="L2834" s="57" t="str">
        <f t="shared" si="827"/>
        <v>0.00075-0.0168246111064259i</v>
      </c>
      <c r="M2834" s="57" t="str">
        <f t="shared" si="828"/>
        <v>0.00075-0.00265093662391164i</v>
      </c>
      <c r="N2834" s="57">
        <f t="shared" si="829"/>
        <v>106.57049129386624</v>
      </c>
      <c r="O2834" s="57">
        <f t="shared" si="830"/>
        <v>4.2167940708043758</v>
      </c>
      <c r="P2834" s="371">
        <f t="shared" si="831"/>
        <v>4.2167940708043758</v>
      </c>
      <c r="Q2834" s="371">
        <f t="shared" si="832"/>
        <v>-73.42950870613376</v>
      </c>
      <c r="R2834" s="12">
        <f t="shared" si="833"/>
        <v>106.57049129386624</v>
      </c>
      <c r="S2834" s="57">
        <f t="shared" si="834"/>
        <v>39.415210968112852</v>
      </c>
      <c r="T2834" s="12">
        <f t="shared" si="817"/>
        <v>4.2167940708043758</v>
      </c>
    </row>
    <row r="2835" spans="1:20" x14ac:dyDescent="0.3">
      <c r="A2835" s="57">
        <f t="shared" si="818"/>
        <v>248594.15611708042</v>
      </c>
      <c r="B2835" s="12">
        <f t="shared" si="835"/>
        <v>39564.988769791678</v>
      </c>
      <c r="C2835" s="57" t="str">
        <f t="shared" si="819"/>
        <v>0.46064387055883-1.55512392251315i</v>
      </c>
      <c r="D2835" s="57" t="str">
        <f t="shared" si="820"/>
        <v>3.43025775673432-0.641249352921415i</v>
      </c>
      <c r="E2835" s="57" t="str">
        <f t="shared" si="821"/>
        <v>214.535179431126-1.03530362094975i</v>
      </c>
      <c r="F2835" s="57" t="str">
        <f t="shared" si="822"/>
        <v>3.05824263039338-5.28875697138668i</v>
      </c>
      <c r="G2835" s="57" t="str">
        <f t="shared" si="823"/>
        <v>0.993071473350554-0.082948913000193i</v>
      </c>
      <c r="H2835" s="57" t="str">
        <f t="shared" si="824"/>
        <v>2.84412758678607-119.467730002111i</v>
      </c>
      <c r="I2835" s="57" t="str">
        <f t="shared" si="825"/>
        <v>-4.21895418831976-2.57551989573489i</v>
      </c>
      <c r="K2835" s="57" t="str">
        <f t="shared" si="826"/>
        <v>0.000995799229456285-0.00192397207279817i</v>
      </c>
      <c r="L2835" s="57" t="str">
        <f t="shared" si="827"/>
        <v>0.00075-0.0167609196119007i</v>
      </c>
      <c r="M2835" s="57" t="str">
        <f t="shared" si="828"/>
        <v>0.00075-0.00264090119935409i</v>
      </c>
      <c r="N2835" s="57">
        <f t="shared" si="829"/>
        <v>106.49983668517133</v>
      </c>
      <c r="O2835" s="57">
        <f t="shared" si="830"/>
        <v>4.2005534240237221</v>
      </c>
      <c r="P2835" s="371">
        <f t="shared" si="831"/>
        <v>4.2005534240237221</v>
      </c>
      <c r="Q2835" s="371">
        <f t="shared" si="832"/>
        <v>-73.500163314828669</v>
      </c>
      <c r="R2835" s="12">
        <f t="shared" si="833"/>
        <v>106.49983668517133</v>
      </c>
      <c r="S2835" s="57">
        <f t="shared" si="834"/>
        <v>39.564988769791675</v>
      </c>
      <c r="T2835" s="12">
        <f t="shared" si="817"/>
        <v>4.2005534240237221</v>
      </c>
    </row>
    <row r="2836" spans="1:20" x14ac:dyDescent="0.3">
      <c r="A2836" s="57">
        <f t="shared" si="818"/>
        <v>249538.81391032532</v>
      </c>
      <c r="B2836" s="12">
        <f t="shared" si="835"/>
        <v>39715.335727116886</v>
      </c>
      <c r="C2836" s="57" t="str">
        <f t="shared" si="819"/>
        <v>0.457854882853023-1.55279591754797i</v>
      </c>
      <c r="D2836" s="57" t="str">
        <f t="shared" si="820"/>
        <v>3.42995243550184-0.641618497515531i</v>
      </c>
      <c r="E2836" s="57" t="str">
        <f t="shared" si="821"/>
        <v>214.861131644613-1.28591962843987i</v>
      </c>
      <c r="F2836" s="57" t="str">
        <f t="shared" si="822"/>
        <v>3.05808129565576-5.27065997673773i</v>
      </c>
      <c r="G2836" s="57" t="str">
        <f t="shared" si="823"/>
        <v>0.993019084791193-0.0832597263486614i</v>
      </c>
      <c r="H2836" s="57" t="str">
        <f t="shared" si="824"/>
        <v>2.81164764813004-118.977551773912i</v>
      </c>
      <c r="I2836" s="57" t="str">
        <f t="shared" si="825"/>
        <v>-4.18749990443061-2.56373286119063i</v>
      </c>
      <c r="K2836" s="57" t="str">
        <f t="shared" si="826"/>
        <v>0.000992563668721047-0.00191755297186468i</v>
      </c>
      <c r="L2836" s="57" t="str">
        <f t="shared" si="827"/>
        <v>0.00075-0.0166974692288311i</v>
      </c>
      <c r="M2836" s="57" t="str">
        <f t="shared" si="828"/>
        <v>0.00075-0.00263090376504691i</v>
      </c>
      <c r="N2836" s="57">
        <f t="shared" si="829"/>
        <v>106.42859411889114</v>
      </c>
      <c r="O2836" s="57">
        <f t="shared" si="830"/>
        <v>4.1843491664993495</v>
      </c>
      <c r="P2836" s="371">
        <f t="shared" si="831"/>
        <v>4.1843491664993495</v>
      </c>
      <c r="Q2836" s="371">
        <f t="shared" si="832"/>
        <v>-73.571405881108859</v>
      </c>
      <c r="R2836" s="12">
        <f t="shared" si="833"/>
        <v>106.42859411889114</v>
      </c>
      <c r="S2836" s="57">
        <f t="shared" si="834"/>
        <v>39.715335727116887</v>
      </c>
      <c r="T2836" s="12">
        <f t="shared" si="817"/>
        <v>4.1843491664993495</v>
      </c>
    </row>
    <row r="2837" spans="1:20" x14ac:dyDescent="0.3">
      <c r="A2837" s="57">
        <f t="shared" si="818"/>
        <v>250487.06140318458</v>
      </c>
      <c r="B2837" s="12">
        <f t="shared" si="835"/>
        <v>39866.254002879934</v>
      </c>
      <c r="C2837" s="57" t="str">
        <f t="shared" si="819"/>
        <v>0.455059810317982-1.5504799559457i</v>
      </c>
      <c r="D2837" s="57" t="str">
        <f t="shared" si="820"/>
        <v>3.42964484438879-0.641996370404688i</v>
      </c>
      <c r="E2837" s="57" t="str">
        <f t="shared" si="821"/>
        <v>215.188100467866-1.54019159765935i</v>
      </c>
      <c r="F2837" s="57" t="str">
        <f t="shared" si="822"/>
        <v>3.05791874966059-5.25263859774665i</v>
      </c>
      <c r="G2837" s="57" t="str">
        <f t="shared" si="823"/>
        <v>0.992966302912705-0.0835716709931i</v>
      </c>
      <c r="H2837" s="57" t="str">
        <f t="shared" si="824"/>
        <v>2.7795828050979-118.489643299672i</v>
      </c>
      <c r="I2837" s="57" t="str">
        <f t="shared" si="825"/>
        <v>-4.15629847678553-2.55201706208607i</v>
      </c>
      <c r="K2837" s="57" t="str">
        <f t="shared" si="826"/>
        <v>0.000989349891881756-0.00191115057524422i</v>
      </c>
      <c r="L2837" s="57" t="str">
        <f t="shared" si="827"/>
        <v>0.00075-0.0166342590444621i</v>
      </c>
      <c r="M2837" s="57" t="str">
        <f t="shared" si="828"/>
        <v>0.00075-0.00262094417717366i</v>
      </c>
      <c r="N2837" s="57">
        <f t="shared" si="829"/>
        <v>106.35675781467971</v>
      </c>
      <c r="O2837" s="57">
        <f t="shared" si="830"/>
        <v>4.1681810324758342</v>
      </c>
      <c r="P2837" s="371">
        <f t="shared" si="831"/>
        <v>4.1681810324758342</v>
      </c>
      <c r="Q2837" s="371">
        <f t="shared" si="832"/>
        <v>-73.64324218532029</v>
      </c>
      <c r="R2837" s="12">
        <f t="shared" si="833"/>
        <v>106.35675781467971</v>
      </c>
      <c r="S2837" s="57">
        <f t="shared" si="834"/>
        <v>39.866254002879934</v>
      </c>
      <c r="T2837" s="12">
        <f t="shared" si="817"/>
        <v>4.1681810324758342</v>
      </c>
    </row>
    <row r="2838" spans="1:20" x14ac:dyDescent="0.3">
      <c r="A2838" s="57">
        <f t="shared" si="818"/>
        <v>251438.91223651665</v>
      </c>
      <c r="B2838" s="12">
        <f t="shared" si="835"/>
        <v>40017.745768090877</v>
      </c>
      <c r="C2838" s="57" t="str">
        <f t="shared" si="819"/>
        <v>0.452258502982119-1.54817592741822i</v>
      </c>
      <c r="D2838" s="57" t="str">
        <f t="shared" si="820"/>
        <v>3.42933496693663-0.642382971421178i</v>
      </c>
      <c r="E2838" s="57" t="str">
        <f t="shared" si="821"/>
        <v>215.51606796852-1.79815794729061i</v>
      </c>
      <c r="F2838" s="57" t="str">
        <f t="shared" si="822"/>
        <v>3.05775498344523-5.23469257286208i</v>
      </c>
      <c r="G2838" s="57" t="str">
        <f t="shared" si="823"/>
        <v>0.99291312480474-0.0838847506715449i</v>
      </c>
      <c r="H2838" s="57" t="str">
        <f t="shared" si="824"/>
        <v>2.74792727027765-118.003991622477i</v>
      </c>
      <c r="I2838" s="57" t="str">
        <f t="shared" si="825"/>
        <v>-4.1253477775829-2.5403718163596i</v>
      </c>
      <c r="K2838" s="57" t="str">
        <f t="shared" si="826"/>
        <v>0.000986157768767522-0.00190476490095565i</v>
      </c>
      <c r="L2838" s="57" t="str">
        <f t="shared" si="827"/>
        <v>0.00075-0.0165712881494941i</v>
      </c>
      <c r="M2838" s="57" t="str">
        <f t="shared" si="828"/>
        <v>0.00075-0.0026110222924623i</v>
      </c>
      <c r="N2838" s="57">
        <f t="shared" si="829"/>
        <v>106.2843219732581</v>
      </c>
      <c r="O2838" s="57">
        <f t="shared" si="830"/>
        <v>4.1520487473930725</v>
      </c>
      <c r="P2838" s="371">
        <f t="shared" si="831"/>
        <v>4.1520487473930725</v>
      </c>
      <c r="Q2838" s="371">
        <f t="shared" si="832"/>
        <v>-73.715678026741898</v>
      </c>
      <c r="R2838" s="12">
        <f t="shared" si="833"/>
        <v>106.2843219732581</v>
      </c>
      <c r="S2838" s="57">
        <f t="shared" si="834"/>
        <v>40.017745768090876</v>
      </c>
      <c r="T2838" s="12">
        <f t="shared" si="817"/>
        <v>4.1520487473930725</v>
      </c>
    </row>
    <row r="2839" spans="1:20" x14ac:dyDescent="0.3">
      <c r="A2839" s="57">
        <f t="shared" si="818"/>
        <v>252394.38010301543</v>
      </c>
      <c r="B2839" s="12">
        <f t="shared" si="835"/>
        <v>40169.813202009624</v>
      </c>
      <c r="C2839" s="57" t="str">
        <f t="shared" si="819"/>
        <v>0.449450810845476-1.54588371957805i</v>
      </c>
      <c r="D2839" s="57" t="str">
        <f t="shared" si="820"/>
        <v>3.42902278657374-0.642778300461284i</v>
      </c>
      <c r="E2839" s="57" t="str">
        <f t="shared" si="821"/>
        <v>215.845015658499-2.05985732586492i</v>
      </c>
      <c r="F2839" s="57" t="str">
        <f t="shared" si="822"/>
        <v>3.05758998798267-5.21682164159082i</v>
      </c>
      <c r="G2839" s="57" t="str">
        <f t="shared" si="823"/>
        <v>0.992859547536058-0.0841989691299872i</v>
      </c>
      <c r="H2839" s="57" t="str">
        <f t="shared" si="824"/>
        <v>2.7166753418867-117.520583876702i</v>
      </c>
      <c r="I2839" s="57" t="str">
        <f t="shared" si="825"/>
        <v>-4.09464569796978-2.52879645119296i</v>
      </c>
      <c r="K2839" s="57" t="str">
        <f t="shared" si="826"/>
        <v>0.000982987169714662-0.00189839596623026i</v>
      </c>
      <c r="L2839" s="57" t="str">
        <f t="shared" si="827"/>
        <v>0.00075-0.0165085556380694i</v>
      </c>
      <c r="M2839" s="57" t="str">
        <f t="shared" si="828"/>
        <v>0.00075-0.0026011379681832i</v>
      </c>
      <c r="N2839" s="57">
        <f t="shared" si="829"/>
        <v>106.21128077680829</v>
      </c>
      <c r="O2839" s="57">
        <f t="shared" si="830"/>
        <v>4.1359520277928778</v>
      </c>
      <c r="P2839" s="371">
        <f t="shared" si="831"/>
        <v>4.1359520277928778</v>
      </c>
      <c r="Q2839" s="371">
        <f t="shared" si="832"/>
        <v>-73.788719223191706</v>
      </c>
      <c r="R2839" s="12">
        <f t="shared" si="833"/>
        <v>106.21128077680829</v>
      </c>
      <c r="S2839" s="57">
        <f t="shared" si="834"/>
        <v>40.169813202009621</v>
      </c>
      <c r="T2839" s="12">
        <f t="shared" si="817"/>
        <v>4.1359520277928778</v>
      </c>
    </row>
    <row r="2840" spans="1:20" x14ac:dyDescent="0.3">
      <c r="A2840" s="57">
        <f t="shared" si="818"/>
        <v>253353.47874740692</v>
      </c>
      <c r="B2840" s="12">
        <f t="shared" si="835"/>
        <v>40322.458492177262</v>
      </c>
      <c r="C2840" s="57" t="str">
        <f t="shared" si="819"/>
        <v>0.446636583899087-1.54360321791392i</v>
      </c>
      <c r="D2840" s="57" t="str">
        <f t="shared" si="820"/>
        <v>3.42870828661477-0.643182357484621i</v>
      </c>
      <c r="E2840" s="57" t="str">
        <f t="shared" si="821"/>
        <v>216.174924484091-2.32532860817453i</v>
      </c>
      <c r="F2840" s="57" t="str">
        <f t="shared" si="822"/>
        <v>3.05742375418117-5.19902554449382i</v>
      </c>
      <c r="G2840" s="57" t="str">
        <f t="shared" si="823"/>
        <v>0.992805568154392-0.0845143301223349i</v>
      </c>
      <c r="H2840" s="57" t="str">
        <f t="shared" si="824"/>
        <v>2.68582140245496-117.039407287352i</v>
      </c>
      <c r="I2840" s="57" t="str">
        <f t="shared" si="825"/>
        <v>-4.06419014786494-2.51729030286183i</v>
      </c>
      <c r="K2840" s="57" t="str">
        <f t="shared" si="826"/>
        <v>0.000979837965568558-0.00189204378752003i</v>
      </c>
      <c r="L2840" s="57" t="str">
        <f t="shared" si="827"/>
        <v>0.00075-0.0164460606077599i</v>
      </c>
      <c r="M2840" s="57" t="str">
        <f t="shared" si="828"/>
        <v>0.00075-0.00259129106214705i</v>
      </c>
      <c r="N2840" s="57">
        <f t="shared" si="829"/>
        <v>106.13762838937294</v>
      </c>
      <c r="O2840" s="57">
        <f t="shared" si="830"/>
        <v>4.1198905812251336</v>
      </c>
      <c r="P2840" s="371">
        <f t="shared" si="831"/>
        <v>4.1198905812251336</v>
      </c>
      <c r="Q2840" s="371">
        <f t="shared" si="832"/>
        <v>-73.862371610627065</v>
      </c>
      <c r="R2840" s="12">
        <f t="shared" si="833"/>
        <v>106.13762838937294</v>
      </c>
      <c r="S2840" s="57">
        <f t="shared" si="834"/>
        <v>40.322458492177262</v>
      </c>
      <c r="T2840" s="12">
        <f t="shared" si="817"/>
        <v>4.1198905812251336</v>
      </c>
    </row>
    <row r="2841" spans="1:20" x14ac:dyDescent="0.3">
      <c r="A2841" s="57">
        <f t="shared" si="818"/>
        <v>254316.22196664708</v>
      </c>
      <c r="B2841" s="12">
        <f t="shared" si="835"/>
        <v>40475.68383444754</v>
      </c>
      <c r="C2841" s="57" t="str">
        <f t="shared" si="819"/>
        <v>0.443815672145134-1.54133430576613i</v>
      </c>
      <c r="D2841" s="57" t="str">
        <f t="shared" si="820"/>
        <v>3.42839145025996-0.643595142513487i</v>
      </c>
      <c r="E2841" s="57" t="str">
        <f t="shared" si="821"/>
        <v>216.505774815932-2.59461089148301i</v>
      </c>
      <c r="F2841" s="57" t="str">
        <f t="shared" si="822"/>
        <v>3.0572562728838-5.18130402318228i</v>
      </c>
      <c r="G2841" s="57" t="str">
        <f t="shared" si="823"/>
        <v>0.992751183686305-0.084830837410374i</v>
      </c>
      <c r="H2841" s="57" t="str">
        <f t="shared" si="824"/>
        <v>2.65535991752911-116.560449169404i</v>
      </c>
      <c r="I2841" s="57" t="str">
        <f t="shared" si="825"/>
        <v>-4.03397905578342-2.50585271658883i</v>
      </c>
      <c r="K2841" s="57" t="str">
        <f t="shared" si="826"/>
        <v>0.000976710027685533-0.00188570838050568i</v>
      </c>
      <c r="L2841" s="57" t="str">
        <f t="shared" si="827"/>
        <v>0.00075-0.0163838021595536i</v>
      </c>
      <c r="M2841" s="57" t="str">
        <f t="shared" si="828"/>
        <v>0.00075-0.00258148143270277i</v>
      </c>
      <c r="N2841" s="57">
        <f t="shared" si="829"/>
        <v>106.0633589572716</v>
      </c>
      <c r="O2841" s="57">
        <f t="shared" si="830"/>
        <v>4.103864106153515</v>
      </c>
      <c r="P2841" s="371">
        <f t="shared" si="831"/>
        <v>4.103864106153515</v>
      </c>
      <c r="Q2841" s="371">
        <f t="shared" si="832"/>
        <v>-73.936641042728397</v>
      </c>
      <c r="R2841" s="12">
        <f t="shared" si="833"/>
        <v>106.0633589572716</v>
      </c>
      <c r="S2841" s="57">
        <f t="shared" si="834"/>
        <v>40.475683834447537</v>
      </c>
      <c r="T2841" s="12">
        <f t="shared" si="817"/>
        <v>4.103864106153515</v>
      </c>
    </row>
    <row r="2842" spans="1:20" x14ac:dyDescent="0.3">
      <c r="A2842" s="57">
        <f t="shared" si="818"/>
        <v>255282.62361012032</v>
      </c>
      <c r="B2842" s="12">
        <f t="shared" si="835"/>
        <v>40629.49143301844</v>
      </c>
      <c r="C2842" s="57" t="str">
        <f t="shared" si="819"/>
        <v>0.440987925617654-1.5390768643018i</v>
      </c>
      <c r="D2842" s="57" t="str">
        <f t="shared" si="820"/>
        <v>3.42807226059445-0.644016655632181i</v>
      </c>
      <c r="E2842" s="57" t="str">
        <f t="shared" si="821"/>
        <v>216.837546438879-2.86774349153954i</v>
      </c>
      <c r="F2842" s="57" t="str">
        <f t="shared" si="822"/>
        <v>3.057087534868-5.16365682031347i</v>
      </c>
      <c r="G2842" s="57" t="str">
        <f t="shared" si="823"/>
        <v>0.992696391137048-0.0851484947637286i</v>
      </c>
      <c r="H2842" s="57" t="str">
        <f t="shared" si="824"/>
        <v>2.62528543439684-116.083696927151i</v>
      </c>
      <c r="I2842" s="57" t="str">
        <f t="shared" si="825"/>
        <v>-4.00401036866257-2.49448304639915i</v>
      </c>
      <c r="K2842" s="57" t="str">
        <f t="shared" si="826"/>
        <v>0.000973603227934597-0.00187938976010485i</v>
      </c>
      <c r="L2842" s="57" t="str">
        <f t="shared" si="827"/>
        <v>0.00075-0.0163217793978418i</v>
      </c>
      <c r="M2842" s="57" t="str">
        <f t="shared" si="828"/>
        <v>0.00075-0.00257170893873558i</v>
      </c>
      <c r="N2842" s="57">
        <f t="shared" si="829"/>
        <v>105.98846660952383</v>
      </c>
      <c r="O2842" s="57">
        <f t="shared" si="830"/>
        <v>4.0878722918609158</v>
      </c>
      <c r="P2842" s="371">
        <f t="shared" si="831"/>
        <v>4.0878722918609158</v>
      </c>
      <c r="Q2842" s="371">
        <f t="shared" si="832"/>
        <v>-74.011533390476174</v>
      </c>
      <c r="R2842" s="12">
        <f t="shared" si="833"/>
        <v>105.98846660952383</v>
      </c>
      <c r="S2842" s="57">
        <f t="shared" si="834"/>
        <v>40.629491433018437</v>
      </c>
      <c r="T2842" s="12">
        <f t="shared" si="817"/>
        <v>4.0878722918609158</v>
      </c>
    </row>
    <row r="2843" spans="1:20" x14ac:dyDescent="0.3">
      <c r="A2843" s="57">
        <f t="shared" si="818"/>
        <v>256252.6975798388</v>
      </c>
      <c r="B2843" s="12">
        <f t="shared" si="835"/>
        <v>40783.883500463911</v>
      </c>
      <c r="C2843" s="57" t="str">
        <f t="shared" si="819"/>
        <v>0.438153194403988-1.53683077248998i</v>
      </c>
      <c r="D2843" s="57" t="str">
        <f t="shared" si="820"/>
        <v>3.42775070058762-0.644446896986331i</v>
      </c>
      <c r="E2843" s="57" t="str">
        <f t="shared" si="821"/>
        <v>217.170218541785-3.14476593838464i</v>
      </c>
      <c r="F2843" s="57" t="str">
        <f t="shared" si="822"/>
        <v>3.05691753084511-5.14608367958684i</v>
      </c>
      <c r="G2843" s="57" t="str">
        <f t="shared" si="823"/>
        <v>0.992641187490419-0.0854673059598202i</v>
      </c>
      <c r="H2843" s="57" t="str">
        <f t="shared" si="824"/>
        <v>2.59559258083145-115.60913805355i</v>
      </c>
      <c r="I2843" s="57" t="str">
        <f t="shared" si="825"/>
        <v>-3.97428205168985-2.48318065497877i</v>
      </c>
      <c r="K2843" s="57" t="str">
        <f t="shared" si="826"/>
        <v>0.000970517438699163-0.00187308794048017i</v>
      </c>
      <c r="L2843" s="57" t="str">
        <f t="shared" si="827"/>
        <v>0.00075-0.0162599914304063i</v>
      </c>
      <c r="M2843" s="57" t="str">
        <f t="shared" si="828"/>
        <v>0.00075-0.00256197343966486i</v>
      </c>
      <c r="N2843" s="57">
        <f t="shared" si="829"/>
        <v>105.91294545828598</v>
      </c>
      <c r="O2843" s="57">
        <f t="shared" si="830"/>
        <v>4.0719148183546476</v>
      </c>
      <c r="P2843" s="371">
        <f t="shared" si="831"/>
        <v>4.0719148183546476</v>
      </c>
      <c r="Q2843" s="371">
        <f t="shared" si="832"/>
        <v>-74.087054541714025</v>
      </c>
      <c r="R2843" s="12">
        <f t="shared" si="833"/>
        <v>105.91294545828598</v>
      </c>
      <c r="S2843" s="57">
        <f t="shared" si="834"/>
        <v>40.783883500463908</v>
      </c>
      <c r="T2843" s="12">
        <f t="shared" si="817"/>
        <v>4.0719148183546476</v>
      </c>
    </row>
    <row r="2844" spans="1:20" x14ac:dyDescent="0.3">
      <c r="A2844" s="57">
        <f t="shared" si="818"/>
        <v>257226.4578306422</v>
      </c>
      <c r="B2844" s="12">
        <f t="shared" si="835"/>
        <v>40938.862257765679</v>
      </c>
      <c r="C2844" s="57" t="str">
        <f t="shared" si="819"/>
        <v>0.435311328666832-1.53459590707648i</v>
      </c>
      <c r="D2844" s="57" t="str">
        <f t="shared" si="820"/>
        <v>3.42742675309237-0.644885866782221i</v>
      </c>
      <c r="E2844" s="57" t="str">
        <f t="shared" si="821"/>
        <v>217.503769707176-3.4257179719499i</v>
      </c>
      <c r="F2844" s="57" t="str">
        <f t="shared" si="822"/>
        <v>3.05674625146003-5.12858434574008i</v>
      </c>
      <c r="G2844" s="57" t="str">
        <f t="shared" si="823"/>
        <v>0.992585569708619-0.0857872747838259i</v>
      </c>
      <c r="H2844" s="57" t="str">
        <f t="shared" si="824"/>
        <v>2.56627606385599-115.136760129569i</v>
      </c>
      <c r="I2844" s="57" t="str">
        <f t="shared" si="825"/>
        <v>-3.94479208813208-2.47194491353513i</v>
      </c>
      <c r="K2844" s="57" t="str">
        <f t="shared" si="826"/>
        <v>0.000967452532878625-0.00186680293504721i</v>
      </c>
      <c r="L2844" s="57" t="str">
        <f t="shared" si="827"/>
        <v>0.00075-0.0161984373684063i</v>
      </c>
      <c r="M2844" s="57" t="str">
        <f t="shared" si="828"/>
        <v>0.00075-0.00255227479544217i</v>
      </c>
      <c r="N2844" s="57">
        <f t="shared" si="829"/>
        <v>105.83678959929775</v>
      </c>
      <c r="O2844" s="57">
        <f t="shared" si="830"/>
        <v>4.0559913562704004</v>
      </c>
      <c r="P2844" s="371">
        <f t="shared" si="831"/>
        <v>4.0559913562704004</v>
      </c>
      <c r="Q2844" s="371">
        <f t="shared" si="832"/>
        <v>-74.163210400702255</v>
      </c>
      <c r="R2844" s="12">
        <f t="shared" si="833"/>
        <v>105.83678959929775</v>
      </c>
      <c r="S2844" s="57">
        <f t="shared" si="834"/>
        <v>40.938862257765678</v>
      </c>
      <c r="T2844" s="12">
        <f t="shared" si="817"/>
        <v>4.0559913562704004</v>
      </c>
    </row>
    <row r="2845" spans="1:20" x14ac:dyDescent="0.3">
      <c r="A2845" s="57">
        <f t="shared" si="818"/>
        <v>258203.91837039869</v>
      </c>
      <c r="B2845" s="12">
        <f t="shared" si="835"/>
        <v>41094.429934345193</v>
      </c>
      <c r="C2845" s="57" t="str">
        <f t="shared" si="819"/>
        <v>0.4324621786671-1.5323721425587i</v>
      </c>
      <c r="D2845" s="57" t="str">
        <f t="shared" si="820"/>
        <v>3.42710040084438-0.645333565286075i</v>
      </c>
      <c r="E2845" s="57" t="str">
        <f t="shared" si="821"/>
        <v>217.838177900829-3.71063953743312i</v>
      </c>
      <c r="F2845" s="57" t="str">
        <f t="shared" si="822"/>
        <v>3.05657368729061-5.11115856454497i</v>
      </c>
      <c r="G2845" s="57" t="str">
        <f t="shared" si="823"/>
        <v>0.992529534732106-0.086108405028636i</v>
      </c>
      <c r="H2845" s="57" t="str">
        <f t="shared" si="824"/>
        <v>2.5373306685271-114.666550823545i</v>
      </c>
      <c r="I2845" s="57" t="str">
        <f t="shared" si="825"/>
        <v>-3.91553847916632-2.46077520166018i</v>
      </c>
      <c r="K2845" s="57" t="str">
        <f t="shared" si="826"/>
        <v>0.000964408383889957-0.00186053475648258i</v>
      </c>
      <c r="L2845" s="57" t="str">
        <f t="shared" si="827"/>
        <v>0.00075-0.0161371163263661i</v>
      </c>
      <c r="M2845" s="57" t="str">
        <f t="shared" si="828"/>
        <v>0.00075-0.00254261286654929i</v>
      </c>
      <c r="N2845" s="57">
        <f t="shared" si="829"/>
        <v>105.75999311234311</v>
      </c>
      <c r="O2845" s="57">
        <f t="shared" si="830"/>
        <v>4.0401015667767224</v>
      </c>
      <c r="P2845" s="371">
        <f t="shared" si="831"/>
        <v>4.0401015667767224</v>
      </c>
      <c r="Q2845" s="371">
        <f t="shared" si="832"/>
        <v>-74.240006887656889</v>
      </c>
      <c r="R2845" s="12">
        <f t="shared" si="833"/>
        <v>105.75999311234311</v>
      </c>
      <c r="S2845" s="57">
        <f t="shared" si="834"/>
        <v>41.094429934345193</v>
      </c>
      <c r="T2845" s="12">
        <f t="shared" si="817"/>
        <v>4.0401015667767224</v>
      </c>
    </row>
    <row r="2846" spans="1:20" x14ac:dyDescent="0.3">
      <c r="A2846" s="57">
        <f t="shared" si="818"/>
        <v>259185.09326020622</v>
      </c>
      <c r="B2846" s="12">
        <f t="shared" si="835"/>
        <v>41250.588768095709</v>
      </c>
      <c r="C2846" s="57" t="str">
        <f t="shared" si="819"/>
        <v>0.429605594787399-1.53015935116027i</v>
      </c>
      <c r="D2846" s="57" t="str">
        <f t="shared" si="820"/>
        <v>3.42677162646155-0.645789992823407i</v>
      </c>
      <c r="E2846" s="57" t="str">
        <f t="shared" si="821"/>
        <v>218.173420461258-3.99957078046244i</v>
      </c>
      <c r="F2846" s="57" t="str">
        <f t="shared" si="822"/>
        <v>3.05639982884739-5.09380608280366i</v>
      </c>
      <c r="G2846" s="57" t="str">
        <f t="shared" si="823"/>
        <v>0.992473079479454-0.0864307004948105i</v>
      </c>
      <c r="H2846" s="57" t="str">
        <f t="shared" si="824"/>
        <v>2.50875125673757-114.19849789053i</v>
      </c>
      <c r="I2846" s="57" t="str">
        <f t="shared" si="825"/>
        <v>-3.88651924371219-2.44967090719592i</v>
      </c>
      <c r="K2846" s="57" t="str">
        <f t="shared" si="826"/>
        <v>0.000961384865669127-0.0018542834167317i</v>
      </c>
      <c r="L2846" s="57" t="str">
        <f t="shared" si="827"/>
        <v>0.00075-0.0160760274221619i</v>
      </c>
      <c r="M2846" s="57" t="str">
        <f t="shared" si="828"/>
        <v>0.00075-0.0025329875139961i</v>
      </c>
      <c r="N2846" s="57">
        <f t="shared" si="829"/>
        <v>105.68255006172001</v>
      </c>
      <c r="O2846" s="57">
        <f t="shared" si="830"/>
        <v>4.0242451014786287</v>
      </c>
      <c r="P2846" s="371">
        <f t="shared" si="831"/>
        <v>4.0242451014786287</v>
      </c>
      <c r="Q2846" s="371">
        <f t="shared" si="832"/>
        <v>-74.317449938279992</v>
      </c>
      <c r="R2846" s="12">
        <f t="shared" si="833"/>
        <v>105.68255006172001</v>
      </c>
      <c r="S2846" s="57">
        <f t="shared" si="834"/>
        <v>41.25058876809571</v>
      </c>
      <c r="T2846" s="12">
        <f t="shared" si="817"/>
        <v>4.0242451014786287</v>
      </c>
    </row>
    <row r="2847" spans="1:20" x14ac:dyDescent="0.3">
      <c r="A2847" s="57">
        <f t="shared" si="818"/>
        <v>260169.99661459503</v>
      </c>
      <c r="B2847" s="12">
        <f t="shared" si="835"/>
        <v>41407.341005414477</v>
      </c>
      <c r="C2847" s="57" t="str">
        <f t="shared" si="819"/>
        <v>0.426741427556315-1.52795740280555i</v>
      </c>
      <c r="D2847" s="57" t="str">
        <f t="shared" si="820"/>
        <v>3.42644041244312-0.646255149778278i</v>
      </c>
      <c r="E2847" s="57" t="str">
        <f t="shared" si="821"/>
        <v>218.509474089105-4.29255204202079i</v>
      </c>
      <c r="F2847" s="57" t="str">
        <f t="shared" si="822"/>
        <v>3.056224666573-5.0765266483445i</v>
      </c>
      <c r="G2847" s="57" t="str">
        <f t="shared" si="823"/>
        <v>0.992416200847205-0.0867541649905347i</v>
      </c>
      <c r="H2847" s="57" t="str">
        <f t="shared" si="824"/>
        <v>2.4805327660381-113.732589171657i</v>
      </c>
      <c r="I2847" s="57" t="str">
        <f t="shared" si="825"/>
        <v>-3.85773241826588-2.4386314261022i</v>
      </c>
      <c r="K2847" s="57" t="str">
        <f t="shared" si="826"/>
        <v>0.000958381852672542-0.00184804892701684i</v>
      </c>
      <c r="L2847" s="57" t="str">
        <f t="shared" si="827"/>
        <v>0.00075-0.0160151697770093i</v>
      </c>
      <c r="M2847" s="57" t="str">
        <f t="shared" si="828"/>
        <v>0.00075-0.00252339859931869i</v>
      </c>
      <c r="N2847" s="57">
        <f t="shared" si="829"/>
        <v>105.60445449672503</v>
      </c>
      <c r="O2847" s="57">
        <f t="shared" si="830"/>
        <v>4.0084216023208725</v>
      </c>
      <c r="P2847" s="371">
        <f t="shared" si="831"/>
        <v>4.0084216023208725</v>
      </c>
      <c r="Q2847" s="371">
        <f t="shared" si="832"/>
        <v>-74.395545503274974</v>
      </c>
      <c r="R2847" s="12">
        <f t="shared" si="833"/>
        <v>105.60445449672503</v>
      </c>
      <c r="S2847" s="57">
        <f t="shared" si="834"/>
        <v>41.40734100541448</v>
      </c>
      <c r="T2847" s="12">
        <f t="shared" si="817"/>
        <v>4.0084216023208725</v>
      </c>
    </row>
    <row r="2848" spans="1:20" x14ac:dyDescent="0.3">
      <c r="A2848" s="57">
        <f t="shared" si="818"/>
        <v>261158.64260173051</v>
      </c>
      <c r="B2848" s="12">
        <f t="shared" si="835"/>
        <v>41564.688901235051</v>
      </c>
      <c r="C2848" s="57" t="str">
        <f t="shared" si="819"/>
        <v>0.423869527673404-1.52576616509404i</v>
      </c>
      <c r="D2848" s="57" t="str">
        <f t="shared" si="820"/>
        <v>3.42610674116916-0.646729036592623i</v>
      </c>
      <c r="E2848" s="57" t="str">
        <f t="shared" si="821"/>
        <v>218.846314836433-4.58962385314813i</v>
      </c>
      <c r="F2848" s="57" t="str">
        <f t="shared" si="822"/>
        <v>3.0560481908418-5.05932001001826i</v>
      </c>
      <c r="G2848" s="57" t="str">
        <f t="shared" si="823"/>
        <v>0.992358895709724-0.0870788023315741i</v>
      </c>
      <c r="H2848" s="57" t="str">
        <f t="shared" si="824"/>
        <v>2.45267020847738-113.268812593492i</v>
      </c>
      <c r="I2848" s="57" t="str">
        <f t="shared" si="825"/>
        <v>-3.82917605673551-2.42765616232685i</v>
      </c>
      <c r="K2848" s="57" t="str">
        <f t="shared" si="826"/>
        <v>0.000955399219878359-0.00184183129784483i</v>
      </c>
      <c r="L2848" s="57" t="str">
        <f t="shared" si="827"/>
        <v>0.00075-0.0159545425154506i</v>
      </c>
      <c r="M2848" s="57" t="str">
        <f t="shared" si="828"/>
        <v>0.00075-0.00251384598457729i</v>
      </c>
      <c r="N2848" s="57">
        <f t="shared" si="829"/>
        <v>105.52570045214895</v>
      </c>
      <c r="O2848" s="57">
        <f t="shared" si="830"/>
        <v>3.9926307014908828</v>
      </c>
      <c r="P2848" s="371">
        <f t="shared" si="831"/>
        <v>3.9926307014908828</v>
      </c>
      <c r="Q2848" s="371">
        <f t="shared" si="832"/>
        <v>-74.474299547851047</v>
      </c>
      <c r="R2848" s="12">
        <f t="shared" si="833"/>
        <v>105.52570045214895</v>
      </c>
      <c r="S2848" s="57">
        <f t="shared" si="834"/>
        <v>41.564688901235051</v>
      </c>
      <c r="T2848" s="12">
        <f t="shared" si="817"/>
        <v>3.9926307014908828</v>
      </c>
    </row>
    <row r="2849" spans="1:20" x14ac:dyDescent="0.3">
      <c r="A2849" s="57">
        <f t="shared" si="818"/>
        <v>262151.0454436171</v>
      </c>
      <c r="B2849" s="12">
        <f t="shared" si="835"/>
        <v>41722.634719059744</v>
      </c>
      <c r="C2849" s="57" t="str">
        <f t="shared" si="819"/>
        <v>0.420989746034967-1.52358550327473i</v>
      </c>
      <c r="D2849" s="57" t="str">
        <f t="shared" si="820"/>
        <v>3.42577059489966-0.647211653765517i</v>
      </c>
      <c r="E2849" s="57" t="str">
        <f t="shared" si="821"/>
        <v>219.183918095946-4.89082692939542i</v>
      </c>
      <c r="F2849" s="57" t="str">
        <f t="shared" si="822"/>
        <v>3.05587039195941-5.04218591769416i</v>
      </c>
      <c r="G2849" s="57" t="str">
        <f t="shared" si="823"/>
        <v>0.992301160919048-0.0874046163412274i</v>
      </c>
      <c r="H2849" s="57" t="str">
        <f t="shared" si="824"/>
        <v>2.42515866946049-112.807156167404i</v>
      </c>
      <c r="I2849" s="57" t="str">
        <f t="shared" si="825"/>
        <v>-3.80084823027827-2.41674452767816i</v>
      </c>
      <c r="K2849" s="57" t="str">
        <f t="shared" si="826"/>
        <v>0.000952436842787755-0.00183563053901495i</v>
      </c>
      <c r="L2849" s="57" t="str">
        <f t="shared" si="827"/>
        <v>0.00075-0.0158941447653423i</v>
      </c>
      <c r="M2849" s="57" t="str">
        <f t="shared" si="828"/>
        <v>0.00075-0.00250432953235434i</v>
      </c>
      <c r="N2849" s="57">
        <f t="shared" si="829"/>
        <v>105.44628194878518</v>
      </c>
      <c r="O2849" s="57">
        <f t="shared" si="830"/>
        <v>3.9768720213216406</v>
      </c>
      <c r="P2849" s="371">
        <f t="shared" si="831"/>
        <v>3.9768720213216406</v>
      </c>
      <c r="Q2849" s="371">
        <f t="shared" si="832"/>
        <v>-74.553718051214815</v>
      </c>
      <c r="R2849" s="12">
        <f t="shared" si="833"/>
        <v>105.44628194878518</v>
      </c>
      <c r="S2849" s="57">
        <f t="shared" si="834"/>
        <v>41.722634719059741</v>
      </c>
      <c r="T2849" s="12">
        <f t="shared" si="817"/>
        <v>3.9768720213216406</v>
      </c>
    </row>
    <row r="2850" spans="1:20" x14ac:dyDescent="0.3">
      <c r="A2850" s="57">
        <f t="shared" si="818"/>
        <v>263147.2194163028</v>
      </c>
      <c r="B2850" s="12">
        <f t="shared" si="835"/>
        <v>41881.180730992171</v>
      </c>
      <c r="C2850" s="57" t="str">
        <f t="shared" si="819"/>
        <v>0.418101933760624-1.52141528022029i</v>
      </c>
      <c r="D2850" s="57" t="str">
        <f t="shared" si="820"/>
        <v>3.42543195577403-0.647703001852466i</v>
      </c>
      <c r="E2850" s="57" t="str">
        <f t="shared" si="821"/>
        <v>219.522258590107-5.1962021650415i</v>
      </c>
      <c r="F2850" s="57" t="str">
        <f t="shared" si="822"/>
        <v>3.0556912601622-5.02512412225587i</v>
      </c>
      <c r="G2850" s="57" t="str">
        <f t="shared" si="823"/>
        <v>0.992242993304745-0.0877316108502802i</v>
      </c>
      <c r="H2850" s="57" t="str">
        <f t="shared" si="824"/>
        <v>2.3979933066251-112.347607988925i</v>
      </c>
      <c r="I2850" s="57" t="str">
        <f t="shared" si="825"/>
        <v>-3.77274702713868-2.40589594169938i</v>
      </c>
      <c r="K2850" s="57" t="str">
        <f t="shared" si="826"/>
        <v>0.00094949459742613-0.00182944665962661i</v>
      </c>
      <c r="L2850" s="57" t="str">
        <f t="shared" si="827"/>
        <v>0.00075-0.0158339756578425i</v>
      </c>
      <c r="M2850" s="57" t="str">
        <f t="shared" si="828"/>
        <v>0.00075-0.00249484910575249i</v>
      </c>
      <c r="N2850" s="57">
        <f t="shared" si="829"/>
        <v>105.36619299395217</v>
      </c>
      <c r="O2850" s="57">
        <f t="shared" si="830"/>
        <v>3.9611451741938386</v>
      </c>
      <c r="P2850" s="371">
        <f t="shared" si="831"/>
        <v>3.9611451741938386</v>
      </c>
      <c r="Q2850" s="371">
        <f t="shared" si="832"/>
        <v>-74.633807006047832</v>
      </c>
      <c r="R2850" s="12">
        <f t="shared" si="833"/>
        <v>105.36619299395217</v>
      </c>
      <c r="S2850" s="57">
        <f t="shared" si="834"/>
        <v>41.88118073099217</v>
      </c>
      <c r="T2850" s="12">
        <f t="shared" si="817"/>
        <v>3.9611451741938386</v>
      </c>
    </row>
    <row r="2851" spans="1:20" x14ac:dyDescent="0.3">
      <c r="A2851" s="57">
        <f t="shared" si="818"/>
        <v>264147.17885008478</v>
      </c>
      <c r="B2851" s="12">
        <f t="shared" si="835"/>
        <v>42040.32921776994</v>
      </c>
      <c r="C2851" s="57" t="str">
        <f t="shared" si="819"/>
        <v>0.415205942220657-1.51925535640126i</v>
      </c>
      <c r="D2851" s="57" t="str">
        <f t="shared" si="820"/>
        <v>3.42509080581027-0.648203081464688i</v>
      </c>
      <c r="E2851" s="57" t="str">
        <f t="shared" si="821"/>
        <v>219.861310360185-5.50579062705238i</v>
      </c>
      <c r="F2851" s="57" t="str">
        <f t="shared" si="822"/>
        <v>3.05551078561692-5.00813437559778i</v>
      </c>
      <c r="G2851" s="57" t="str">
        <f t="shared" si="823"/>
        <v>0.992184389673756-0.0880597896969558i</v>
      </c>
      <c r="H2851" s="57" t="str">
        <f t="shared" si="824"/>
        <v>2.37116934873557-111.890156237121i</v>
      </c>
      <c r="I2851" s="57" t="str">
        <f t="shared" si="825"/>
        <v>-3.74487055248875-2.39510983154561i</v>
      </c>
      <c r="K2851" s="57" t="str">
        <f t="shared" si="826"/>
        <v>0.000946572360344217-0.00182327966808704i</v>
      </c>
      <c r="L2851" s="57" t="str">
        <f t="shared" si="827"/>
        <v>0.00075-0.0157740343273984i</v>
      </c>
      <c r="M2851" s="57" t="str">
        <f t="shared" si="828"/>
        <v>0.00075-0.0024854045683926i</v>
      </c>
      <c r="N2851" s="57">
        <f t="shared" si="829"/>
        <v>105.28542758202748</v>
      </c>
      <c r="O2851" s="57">
        <f t="shared" si="830"/>
        <v>3.9454497624381495</v>
      </c>
      <c r="P2851" s="371">
        <f t="shared" si="831"/>
        <v>3.9454497624381495</v>
      </c>
      <c r="Q2851" s="371">
        <f t="shared" si="832"/>
        <v>-74.714572417972519</v>
      </c>
      <c r="R2851" s="12">
        <f t="shared" si="833"/>
        <v>105.28542758202748</v>
      </c>
      <c r="S2851" s="57">
        <f t="shared" si="834"/>
        <v>42.040329217769937</v>
      </c>
      <c r="T2851" s="12">
        <f t="shared" si="817"/>
        <v>3.9454497624381495</v>
      </c>
    </row>
    <row r="2852" spans="1:20" x14ac:dyDescent="0.3">
      <c r="A2852" s="57">
        <f t="shared" si="818"/>
        <v>265150.9381297151</v>
      </c>
      <c r="B2852" s="12">
        <f t="shared" si="835"/>
        <v>42200.082468797467</v>
      </c>
      <c r="C2852" s="57" t="str">
        <f t="shared" si="819"/>
        <v>0.412301623064141-1.51710558986003i</v>
      </c>
      <c r="D2852" s="57" t="str">
        <f t="shared" si="820"/>
        <v>3.42474712690424-0.648711893268362i</v>
      </c>
      <c r="E2852" s="57" t="str">
        <f t="shared" si="821"/>
        <v>220.201046755202-5.81963354878975i</v>
      </c>
      <c r="F2852" s="57" t="str">
        <f t="shared" si="822"/>
        <v>3.05532895842017-4.99121643062095i</v>
      </c>
      <c r="G2852" s="57" t="str">
        <f t="shared" si="823"/>
        <v>0.992125346810255-0.0883891567268667i</v>
      </c>
      <c r="H2852" s="57" t="str">
        <f t="shared" si="824"/>
        <v>2.34468209459414-111.434789173965i</v>
      </c>
      <c r="I2852" s="57" t="str">
        <f t="shared" si="825"/>
        <v>-3.71721692826942-2.38438563186278i</v>
      </c>
      <c r="K2852" s="57" t="str">
        <f t="shared" si="826"/>
        <v>0.000943670008619158-0.001817129572119i</v>
      </c>
      <c r="L2852" s="57" t="str">
        <f t="shared" si="827"/>
        <v>0.00075-0.0157143199117338i</v>
      </c>
      <c r="M2852" s="57" t="str">
        <f t="shared" si="828"/>
        <v>0.00075-0.00247599578441183i</v>
      </c>
      <c r="N2852" s="57">
        <f t="shared" si="829"/>
        <v>105.20397969499561</v>
      </c>
      <c r="O2852" s="57">
        <f t="shared" si="830"/>
        <v>3.9297853782363656</v>
      </c>
      <c r="P2852" s="371">
        <f t="shared" si="831"/>
        <v>3.9297853782363656</v>
      </c>
      <c r="Q2852" s="371">
        <f t="shared" si="832"/>
        <v>-74.79602030500439</v>
      </c>
      <c r="R2852" s="12">
        <f t="shared" si="833"/>
        <v>105.20397969499561</v>
      </c>
      <c r="S2852" s="57">
        <f t="shared" si="834"/>
        <v>42.200082468797468</v>
      </c>
      <c r="T2852" s="12">
        <f t="shared" si="817"/>
        <v>3.9297853782363656</v>
      </c>
    </row>
    <row r="2853" spans="1:20" x14ac:dyDescent="0.3">
      <c r="A2853" s="57">
        <f t="shared" si="818"/>
        <v>266158.51169460802</v>
      </c>
      <c r="B2853" s="12">
        <f t="shared" si="835"/>
        <v>42360.4427821789</v>
      </c>
      <c r="C2853" s="57" t="str">
        <f t="shared" si="819"/>
        <v>0.409388828248013-1.51496583618508i</v>
      </c>
      <c r="D2853" s="57" t="str">
        <f t="shared" si="820"/>
        <v>3.42440090082907-0.649229437983911i</v>
      </c>
      <c r="E2853" s="57" t="str">
        <f t="shared" si="821"/>
        <v>220.541440420831-6.13777232345071i</v>
      </c>
      <c r="F2853" s="57" t="str">
        <f t="shared" si="822"/>
        <v>3.05514576859794-4.97437004122931i</v>
      </c>
      <c r="G2853" s="57" t="str">
        <f t="shared" si="823"/>
        <v>0.99206586147549-0.0887197157929641i</v>
      </c>
      <c r="H2853" s="57" t="str">
        <f t="shared" si="824"/>
        <v>2.31852691196948-110.981495143709i</v>
      </c>
      <c r="I2853" s="57" t="str">
        <f t="shared" si="825"/>
        <v>-3.68978429303345-2.37372278466859i</v>
      </c>
      <c r="K2853" s="57" t="str">
        <f t="shared" si="826"/>
        <v>0.000940787419855503-0.00181099637876836i</v>
      </c>
      <c r="L2853" s="57" t="str">
        <f t="shared" si="827"/>
        <v>0.00075-0.0156548315518368i</v>
      </c>
      <c r="M2853" s="57" t="str">
        <f t="shared" si="828"/>
        <v>0.00075-0.00246662261846168i</v>
      </c>
      <c r="N2853" s="57">
        <f t="shared" si="829"/>
        <v>105.12184330301008</v>
      </c>
      <c r="O2853" s="57">
        <f t="shared" si="830"/>
        <v>3.9141516035241182</v>
      </c>
      <c r="P2853" s="371">
        <f t="shared" si="831"/>
        <v>3.9141516035241182</v>
      </c>
      <c r="Q2853" s="371">
        <f t="shared" si="832"/>
        <v>-74.878156696989919</v>
      </c>
      <c r="R2853" s="12">
        <f t="shared" si="833"/>
        <v>105.12184330301008</v>
      </c>
      <c r="S2853" s="57">
        <f t="shared" si="834"/>
        <v>42.3604427821789</v>
      </c>
      <c r="T2853" s="12">
        <f t="shared" si="817"/>
        <v>3.9141516035241182</v>
      </c>
    </row>
    <row r="2854" spans="1:20" x14ac:dyDescent="0.3">
      <c r="A2854" s="57">
        <f t="shared" si="818"/>
        <v>267169.91403904749</v>
      </c>
      <c r="B2854" s="12">
        <f t="shared" si="835"/>
        <v>42521.412464751178</v>
      </c>
      <c r="C2854" s="57" t="str">
        <f t="shared" si="819"/>
        <v>0.406467410066862-1.51283594848479i</v>
      </c>
      <c r="D2854" s="57" t="str">
        <f t="shared" si="820"/>
        <v>3.42405210923431-0.649755716385249i</v>
      </c>
      <c r="E2854" s="57" t="str">
        <f t="shared" si="821"/>
        <v>220.882463288193-6.46024849724346i</v>
      </c>
      <c r="F2854" s="57" t="str">
        <f t="shared" si="822"/>
        <v>3.0549612061052-4.9575949623258i</v>
      </c>
      <c r="G2854" s="57" t="str">
        <f t="shared" si="823"/>
        <v>0.992005930407637-0.0890514707554866i</v>
      </c>
      <c r="H2854" s="57" t="str">
        <f t="shared" si="824"/>
        <v>2.2926992365418-110.530262572262i</v>
      </c>
      <c r="I2854" s="57" t="str">
        <f t="shared" si="825"/>
        <v>-3.66257080178987-2.36312073923571i</v>
      </c>
      <c r="K2854" s="57" t="str">
        <f t="shared" si="826"/>
        <v>0.000937924472186132-0.0018048800944116i</v>
      </c>
      <c r="L2854" s="57" t="str">
        <f t="shared" si="827"/>
        <v>0.00075-0.0155955683919474i</v>
      </c>
      <c r="M2854" s="57" t="str">
        <f t="shared" si="828"/>
        <v>0.00075-0.002457284935706i</v>
      </c>
      <c r="N2854" s="57">
        <f t="shared" si="829"/>
        <v>105.0390123649689</v>
      </c>
      <c r="O2854" s="57">
        <f t="shared" si="830"/>
        <v>3.898548009891063</v>
      </c>
      <c r="P2854" s="371">
        <f t="shared" si="831"/>
        <v>3.898548009891063</v>
      </c>
      <c r="Q2854" s="371">
        <f t="shared" si="832"/>
        <v>-74.960987635031103</v>
      </c>
      <c r="R2854" s="12">
        <f t="shared" si="833"/>
        <v>105.0390123649689</v>
      </c>
      <c r="S2854" s="57">
        <f t="shared" si="834"/>
        <v>42.52141246475118</v>
      </c>
      <c r="T2854" s="12">
        <f t="shared" si="817"/>
        <v>3.898548009891063</v>
      </c>
    </row>
    <row r="2855" spans="1:20" x14ac:dyDescent="0.3">
      <c r="A2855" s="57">
        <f t="shared" si="818"/>
        <v>268185.15971239586</v>
      </c>
      <c r="B2855" s="12">
        <f t="shared" si="835"/>
        <v>42682.99383211723</v>
      </c>
      <c r="C2855" s="57" t="str">
        <f t="shared" si="819"/>
        <v>0.403537221183665-1.51071577736154i</v>
      </c>
      <c r="D2855" s="57" t="str">
        <f t="shared" si="820"/>
        <v>3.42370073364526-0.650290729299016i</v>
      </c>
      <c r="E2855" s="57" t="str">
        <f t="shared" si="821"/>
        <v>221.224086562594-6.78710376228503i</v>
      </c>
      <c r="F2855" s="57" t="str">
        <f t="shared" si="822"/>
        <v>3.05477526082538-4.94089094980842i</v>
      </c>
      <c r="G2855" s="57" t="str">
        <f t="shared" si="823"/>
        <v>0.991945550321648-0.0893844254819079i</v>
      </c>
      <c r="H2855" s="57" t="str">
        <f t="shared" si="824"/>
        <v>2.26719457086487-110.081079966573i</v>
      </c>
      <c r="I2855" s="57" t="str">
        <f t="shared" si="825"/>
        <v>-3.63557462584984-2.35257895197693i</v>
      </c>
      <c r="K2855" s="57" t="str">
        <f t="shared" si="826"/>
        <v>0.000935081044273149-0.00179878072476341i</v>
      </c>
      <c r="L2855" s="57" t="str">
        <f t="shared" si="827"/>
        <v>0.00075-0.0155365295795451i</v>
      </c>
      <c r="M2855" s="57" t="str">
        <f t="shared" si="828"/>
        <v>0.00075-0.00244798260181908i</v>
      </c>
      <c r="N2855" s="57">
        <f t="shared" si="829"/>
        <v>104.95548082910386</v>
      </c>
      <c r="O2855" s="57">
        <f t="shared" si="830"/>
        <v>3.8829741584826567</v>
      </c>
      <c r="P2855" s="371">
        <f t="shared" si="831"/>
        <v>3.8829741584826567</v>
      </c>
      <c r="Q2855" s="371">
        <f t="shared" si="832"/>
        <v>-75.044519170896137</v>
      </c>
      <c r="R2855" s="12">
        <f t="shared" si="833"/>
        <v>104.95548082910386</v>
      </c>
      <c r="S2855" s="57">
        <f t="shared" si="834"/>
        <v>42.682993832117234</v>
      </c>
      <c r="T2855" s="12">
        <f t="shared" si="817"/>
        <v>3.8829741584826567</v>
      </c>
    </row>
    <row r="2856" spans="1:20" x14ac:dyDescent="0.3">
      <c r="A2856" s="57">
        <f t="shared" si="818"/>
        <v>269204.26331930299</v>
      </c>
      <c r="B2856" s="12">
        <f t="shared" si="835"/>
        <v>42845.18920867928</v>
      </c>
      <c r="C2856" s="57" t="str">
        <f t="shared" si="819"/>
        <v>0.400598114661381-1.50860517088566i</v>
      </c>
      <c r="D2856" s="57" t="str">
        <f t="shared" si="820"/>
        <v>3.42334675546231-0.650834477603846i</v>
      </c>
      <c r="E2856" s="57" t="str">
        <f t="shared" si="821"/>
        <v>221.566280712197-7.11837994921811i</v>
      </c>
      <c r="F2856" s="57" t="str">
        <f t="shared" si="822"/>
        <v>3.0545879225699-4.92425776056655i</v>
      </c>
      <c r="G2856" s="57" t="str">
        <f t="shared" si="823"/>
        <v>0.991884717909095-0.0897185838468839i</v>
      </c>
      <c r="H2856" s="57" t="str">
        <f t="shared" si="824"/>
        <v>2.24200848334395-109.633935914013i</v>
      </c>
      <c r="I2856" s="57" t="str">
        <f t="shared" si="825"/>
        <v>-3.60879395267403-2.34209688633225i</v>
      </c>
      <c r="K2856" s="57" t="str">
        <f t="shared" si="826"/>
        <v>0.000932257015308668-0.00179269827488408i</v>
      </c>
      <c r="L2856" s="57" t="str">
        <f t="shared" si="827"/>
        <v>0.00075-0.0154777142653368i</v>
      </c>
      <c r="M2856" s="57" t="str">
        <f t="shared" si="828"/>
        <v>0.00075-0.00243871548298375i</v>
      </c>
      <c r="N2856" s="57">
        <f t="shared" si="829"/>
        <v>104.87124263358491</v>
      </c>
      <c r="O2856" s="57">
        <f t="shared" si="830"/>
        <v>3.8674295999009334</v>
      </c>
      <c r="P2856" s="371">
        <f t="shared" si="831"/>
        <v>3.8674295999009334</v>
      </c>
      <c r="Q2856" s="371">
        <f t="shared" si="832"/>
        <v>-75.128757366415087</v>
      </c>
      <c r="R2856" s="12">
        <f t="shared" si="833"/>
        <v>104.87124263358491</v>
      </c>
      <c r="S2856" s="57">
        <f t="shared" si="834"/>
        <v>42.84518920867928</v>
      </c>
      <c r="T2856" s="12">
        <f t="shared" si="817"/>
        <v>3.8674295999009334</v>
      </c>
    </row>
    <row r="2857" spans="1:20" x14ac:dyDescent="0.3">
      <c r="A2857" s="57">
        <f t="shared" si="818"/>
        <v>270227.23951991636</v>
      </c>
      <c r="B2857" s="12">
        <f t="shared" si="835"/>
        <v>43008.000927672263</v>
      </c>
      <c r="C2857" s="57" t="str">
        <f t="shared" si="819"/>
        <v>0.397649943995421-1.50650397456943i</v>
      </c>
      <c r="D2857" s="57" t="str">
        <f t="shared" si="820"/>
        <v>3.42299015596013-0.65138696222958i</v>
      </c>
      <c r="E2857" s="57" t="str">
        <f t="shared" si="821"/>
        <v>221.909015456621-7.4541190195409i</v>
      </c>
      <c r="F2857" s="57" t="str">
        <f t="shared" si="822"/>
        <v>3.05439918107774-4.90769515247693i</v>
      </c>
      <c r="G2857" s="57" t="str">
        <f t="shared" si="823"/>
        <v>0.991823429838017-0.0900539497321977i</v>
      </c>
      <c r="H2857" s="57" t="str">
        <f t="shared" si="824"/>
        <v>2.21713660723-109.188819081761i</v>
      </c>
      <c r="I2857" s="57" t="str">
        <f t="shared" si="825"/>
        <v>-3.58222698572119-2.33167401265794i</v>
      </c>
      <c r="K2857" s="57" t="str">
        <f t="shared" si="826"/>
        <v>0.000929452265015565-0.00178663274918691i</v>
      </c>
      <c r="L2857" s="57" t="str">
        <f t="shared" si="827"/>
        <v>0.00075-0.0154191216032445i</v>
      </c>
      <c r="M2857" s="57" t="str">
        <f t="shared" si="828"/>
        <v>0.00075-0.00242948344588936i</v>
      </c>
      <c r="N2857" s="57">
        <f t="shared" si="829"/>
        <v>104.78629170713776</v>
      </c>
      <c r="O2857" s="57">
        <f t="shared" si="830"/>
        <v>3.8519138741053434</v>
      </c>
      <c r="P2857" s="371">
        <f t="shared" si="831"/>
        <v>3.8519138741053434</v>
      </c>
      <c r="Q2857" s="371">
        <f t="shared" si="832"/>
        <v>-75.213708292862236</v>
      </c>
      <c r="R2857" s="12">
        <f t="shared" si="833"/>
        <v>104.78629170713776</v>
      </c>
      <c r="S2857" s="57">
        <f t="shared" si="834"/>
        <v>43.008000927672263</v>
      </c>
      <c r="T2857" s="12">
        <f t="shared" si="817"/>
        <v>3.8519138741053434</v>
      </c>
    </row>
    <row r="2858" spans="1:20" x14ac:dyDescent="0.3">
      <c r="A2858" s="57">
        <f t="shared" si="818"/>
        <v>271254.10303009208</v>
      </c>
      <c r="B2858" s="12">
        <f t="shared" si="835"/>
        <v>43171.431331197418</v>
      </c>
      <c r="C2858" s="57" t="str">
        <f t="shared" si="819"/>
        <v>0.394692563147077-1.50441203134112i</v>
      </c>
      <c r="D2858" s="57" t="str">
        <f t="shared" si="820"/>
        <v>3.42263091628697-0.651948184156501i</v>
      </c>
      <c r="E2858" s="57" t="str">
        <f t="shared" si="821"/>
        <v>222.252259755489-7.79436305764016i</v>
      </c>
      <c r="F2858" s="57" t="str">
        <f t="shared" si="822"/>
        <v>3.05420902601491-4.89120288439995i</v>
      </c>
      <c r="G2858" s="57" t="str">
        <f t="shared" si="823"/>
        <v>0.991761682752768-0.0903905270267049i</v>
      </c>
      <c r="H2858" s="57" t="str">
        <f t="shared" si="824"/>
        <v>2.19257463962974-108.7457182162i</v>
      </c>
      <c r="I2858" s="57" t="str">
        <f t="shared" si="825"/>
        <v>-3.5558719442986-2.3213098081177i</v>
      </c>
      <c r="K2858" s="57" t="str">
        <f t="shared" si="826"/>
        <v>0.000926666673648191-0.00178058415144566i</v>
      </c>
      <c r="L2858" s="57" t="str">
        <f t="shared" si="827"/>
        <v>0.00075-0.015360750750393i</v>
      </c>
      <c r="M2858" s="57" t="str">
        <f t="shared" si="828"/>
        <v>0.00075-0.00242028635772999i</v>
      </c>
      <c r="N2858" s="57">
        <f t="shared" si="829"/>
        <v>104.70062196967807</v>
      </c>
      <c r="O2858" s="57">
        <f t="shared" si="830"/>
        <v>3.8364265103135753</v>
      </c>
      <c r="P2858" s="371">
        <f t="shared" si="831"/>
        <v>3.8364265103135753</v>
      </c>
      <c r="Q2858" s="371">
        <f t="shared" si="832"/>
        <v>-75.299378030321932</v>
      </c>
      <c r="R2858" s="12">
        <f t="shared" si="833"/>
        <v>104.70062196967807</v>
      </c>
      <c r="S2858" s="57">
        <f t="shared" si="834"/>
        <v>43.171431331197418</v>
      </c>
      <c r="T2858" s="12">
        <f t="shared" si="817"/>
        <v>3.8364265103135753</v>
      </c>
    </row>
    <row r="2859" spans="1:20" x14ac:dyDescent="0.3">
      <c r="A2859" s="57">
        <f t="shared" si="818"/>
        <v>272284.86862160644</v>
      </c>
      <c r="B2859" s="12">
        <f t="shared" si="835"/>
        <v>43335.482770255971</v>
      </c>
      <c r="C2859" s="57" t="str">
        <f t="shared" si="819"/>
        <v>0.391725826577838-1.50232918151905i</v>
      </c>
      <c r="D2859" s="57" t="str">
        <f t="shared" si="820"/>
        <v>3.422269017464-0.652518144414561i</v>
      </c>
      <c r="E2859" s="57" t="str">
        <f t="shared" si="821"/>
        <v>222.595981796912-8.13915426252611i</v>
      </c>
      <c r="F2859" s="57" t="str">
        <f t="shared" si="822"/>
        <v>3.05401744697401-4.87478071617583i</v>
      </c>
      <c r="G2859" s="57" t="str">
        <f t="shared" si="823"/>
        <v>0.991699473273861-0.0907283196262765i</v>
      </c>
      <c r="H2859" s="57" t="str">
        <f t="shared" si="824"/>
        <v>2.16831834053091-108.304622142303i</v>
      </c>
      <c r="I2859" s="57" t="str">
        <f t="shared" si="825"/>
        <v>-3.52972706341339-2.31100375657532i</v>
      </c>
      <c r="K2859" s="57" t="str">
        <f t="shared" si="826"/>
        <v>0.000923900121992958-0.00177455248480176i</v>
      </c>
      <c r="L2859" s="57" t="str">
        <f t="shared" si="827"/>
        <v>0.00075-0.015302600867098i</v>
      </c>
      <c r="M2859" s="57" t="str">
        <f t="shared" si="828"/>
        <v>0.00075-0.00241112408620242i</v>
      </c>
      <c r="N2859" s="57">
        <f t="shared" si="829"/>
        <v>104.61422733295903</v>
      </c>
      <c r="O2859" s="57">
        <f t="shared" si="830"/>
        <v>3.820967026902109</v>
      </c>
      <c r="P2859" s="371">
        <f t="shared" si="831"/>
        <v>3.820967026902109</v>
      </c>
      <c r="Q2859" s="371">
        <f t="shared" si="832"/>
        <v>-75.385772667040968</v>
      </c>
      <c r="R2859" s="12">
        <f t="shared" si="833"/>
        <v>104.61422733295903</v>
      </c>
      <c r="S2859" s="57">
        <f t="shared" si="834"/>
        <v>43.335482770255972</v>
      </c>
      <c r="T2859" s="12">
        <f t="shared" si="817"/>
        <v>3.820967026902109</v>
      </c>
    </row>
    <row r="2860" spans="1:20" x14ac:dyDescent="0.3">
      <c r="A2860" s="57">
        <f t="shared" si="818"/>
        <v>273319.55112236855</v>
      </c>
      <c r="B2860" s="12">
        <f t="shared" si="835"/>
        <v>43500.157604782944</v>
      </c>
      <c r="C2860" s="57" t="str">
        <f t="shared" si="819"/>
        <v>0.388749589284655-1.50025526278572i</v>
      </c>
      <c r="D2860" s="57" t="str">
        <f t="shared" si="820"/>
        <v>3.42190444038447-0.653096844082579i</v>
      </c>
      <c r="E2860" s="57" t="str">
        <f t="shared" si="821"/>
        <v>222.940148985929-8.4885349392637i</v>
      </c>
      <c r="F2860" s="57" t="str">
        <f t="shared" si="822"/>
        <v>3.05382443347373-4.85842840862071i</v>
      </c>
      <c r="G2860" s="57" t="str">
        <f t="shared" si="823"/>
        <v>0.991636797997807-0.0910673314337417i</v>
      </c>
      <c r="H2860" s="57" t="str">
        <f t="shared" si="824"/>
        <v>2.14436353184317-107.865519763035i</v>
      </c>
      <c r="I2860" s="57" t="str">
        <f t="shared" si="825"/>
        <v>-3.50379059362561-2.30075534848962i</v>
      </c>
      <c r="K2860" s="57" t="str">
        <f t="shared" si="826"/>
        <v>0.000921152491368944-0.00176853775177163i</v>
      </c>
      <c r="L2860" s="57" t="str">
        <f t="shared" si="827"/>
        <v>0.00075-0.015244671116854i</v>
      </c>
      <c r="M2860" s="57" t="str">
        <f t="shared" si="828"/>
        <v>0.00075-0.0024019964995043i</v>
      </c>
      <c r="N2860" s="57">
        <f t="shared" si="829"/>
        <v>104.52710170123464</v>
      </c>
      <c r="O2860" s="57">
        <f t="shared" si="830"/>
        <v>3.8055349313067515</v>
      </c>
      <c r="P2860" s="371">
        <f t="shared" si="831"/>
        <v>3.8055349313067515</v>
      </c>
      <c r="Q2860" s="371">
        <f t="shared" si="832"/>
        <v>-75.472898298765358</v>
      </c>
      <c r="R2860" s="12">
        <f t="shared" si="833"/>
        <v>104.52710170123464</v>
      </c>
      <c r="S2860" s="57">
        <f t="shared" si="834"/>
        <v>43.500157604782942</v>
      </c>
      <c r="T2860" s="12">
        <f t="shared" ref="T2860:T2923" si="836">P2860</f>
        <v>3.8055349313067515</v>
      </c>
    </row>
    <row r="2861" spans="1:20" x14ac:dyDescent="0.3">
      <c r="A2861" s="57">
        <f t="shared" ref="A2861:A2924" si="837">2*PI()*B2861</f>
        <v>274358.16541663354</v>
      </c>
      <c r="B2861" s="12">
        <f t="shared" si="835"/>
        <v>43665.458203681119</v>
      </c>
      <c r="C2861" s="57" t="str">
        <f t="shared" ref="C2861:C2924" si="838">IMPRODUCT(D2861,E2861,$C$40,,K2861,$C$41)</f>
        <v>0.385763706836237-1.49819011016203i</v>
      </c>
      <c r="D2861" s="57" t="str">
        <f t="shared" ref="D2861:D2924" si="839">IMDIV(IMPRODUCT($C$37,$C$38,COMPLEX(1,A2861/$C$38)),IMSUM(-1*A2861*A2861/$C$39,COMPLEX(0,1*A2861)))</f>
        <v>3.42153716581303-0.653684284287465i</v>
      </c>
      <c r="E2861" s="57" t="str">
        <f t="shared" ref="E2861:E2924" si="840">IMDIV(IMPRODUCT(IMSUM(F2861,G2861),$C$29,H2861),IMSUM(1,I2861))</f>
        <v>223.284727932893-8.84254749007684i</v>
      </c>
      <c r="F2861" s="57" t="str">
        <f t="shared" ref="F2861:F2924" si="841">IMDIV(IMPRODUCT($C$14,$C$15,COMPLEX(1,A2861/$C$15)),IMSUM(-1*A2861*A2861/$C$16,COMPLEX(0,A2861)))</f>
        <v>3.05362997495837-4.84214572352304i</v>
      </c>
      <c r="G2861" s="57" t="str">
        <f t="shared" ref="G2861:G2924" si="842">IMDIV(1,COMPLEX(1,A2861*$C$9*$C$10))</f>
        <v>0.991573653496967-0.0914075663588293i</v>
      </c>
      <c r="H2861" s="57" t="str">
        <f t="shared" ref="H2861:H2924" si="843">IMDIV($C$3,IMSUM(K2861,COMPLEX(0,$C$28*A2861)))</f>
        <v>2.12070609645391-107.428400058756i</v>
      </c>
      <c r="I2861" s="57" t="str">
        <f t="shared" ref="I2861:I2924" si="844">IMPRODUCT(F2861,$C$29,H2861,$C$31)</f>
        <v>-3.47806080090285-2.29056408081096i</v>
      </c>
      <c r="K2861" s="57" t="str">
        <f t="shared" ref="K2861:K2924" si="845">IF($C$26&lt;=0,IMDIV(1,IMSUM(IMDIV(1,L2861),1/$C$18)),IMDIV(1,IMSUM(IMDIV(1,L2861),1/$C$18,IMDIV(1,M2861))))</f>
        <v>0.000918423663628398-0.0017625399542539i</v>
      </c>
      <c r="L2861" s="57" t="str">
        <f t="shared" ref="L2861:L2924" si="846">IMSUM($C$21/$C$22,IMDIV(1,COMPLEX(0,$C$20*$C$22*A2861)))</f>
        <v>0.00075-0.015186960666322i</v>
      </c>
      <c r="M2861" s="57" t="str">
        <f t="shared" ref="M2861:M2924" si="847">IMSUM($C$25/$C$26,IMDIV(1,COMPLEX(0,$C$24*$C$26*A2861)))</f>
        <v>0.00075-0.00239290346633224i</v>
      </c>
      <c r="N2861" s="57">
        <f t="shared" ref="N2861:N2924" si="848">ABS(R2861)</f>
        <v>104.43923897194057</v>
      </c>
      <c r="O2861" s="57">
        <f t="shared" ref="O2861:O2924" si="849">ABS(P2861)</f>
        <v>3.7901297199232777</v>
      </c>
      <c r="P2861" s="371">
        <f t="shared" ref="P2861:P2924" si="850">20*LOG10(IMABS(C2861))</f>
        <v>3.7901297199232777</v>
      </c>
      <c r="Q2861" s="371">
        <f t="shared" ref="Q2861:Q2924" si="851">IMARGUMENT(C2861)*180/PI()</f>
        <v>-75.560761028059432</v>
      </c>
      <c r="R2861" s="12">
        <f t="shared" ref="R2861:R2924" si="852">IF(Q2861&lt;0,Q2861+180,Q2861-180)</f>
        <v>104.43923897194057</v>
      </c>
      <c r="S2861" s="57">
        <f t="shared" ref="S2861:S2924" si="853">B2861/1000</f>
        <v>43.665458203681119</v>
      </c>
      <c r="T2861" s="12">
        <f t="shared" si="836"/>
        <v>3.7901297199232777</v>
      </c>
    </row>
    <row r="2862" spans="1:20" x14ac:dyDescent="0.3">
      <c r="A2862" s="57">
        <f t="shared" si="837"/>
        <v>275400.72644521674</v>
      </c>
      <c r="B2862" s="12">
        <f t="shared" ref="B2862:B2925" si="854">B2861*(1+B$42)</f>
        <v>43831.386944855105</v>
      </c>
      <c r="C2862" s="57" t="str">
        <f t="shared" si="838"/>
        <v>0.382768035410183-1.49613355598166i</v>
      </c>
      <c r="D2862" s="57" t="str">
        <f t="shared" si="839"/>
        <v>3.42116717438504-0.654280466203408i</v>
      </c>
      <c r="E2862" s="57" t="str">
        <f t="shared" si="840"/>
        <v>223.629684441822-9.20123440515519i</v>
      </c>
      <c r="F2862" s="57" t="str">
        <f t="shared" si="841"/>
        <v>3.05343406079739-4.82593242363961i</v>
      </c>
      <c r="G2862" s="57" t="str">
        <f t="shared" si="842"/>
        <v>0.991510036319385-0.0917490283181075i</v>
      </c>
      <c r="H2862" s="57" t="str">
        <f t="shared" si="843"/>
        <v>2.09734197729873-106.993252086616i</v>
      </c>
      <c r="I2862" s="57" t="str">
        <f t="shared" si="844"/>
        <v>-3.45253596647551-2.28042945687951i</v>
      </c>
      <c r="K2862" s="57" t="str">
        <f t="shared" si="845"/>
        <v>0.000915713521157175-0.00175655909353658i</v>
      </c>
      <c r="L2862" s="57" t="str">
        <f t="shared" si="846"/>
        <v>0.00075-0.0151294686853178i</v>
      </c>
      <c r="M2862" s="57" t="str">
        <f t="shared" si="847"/>
        <v>0.00075-0.0023838448558799i</v>
      </c>
      <c r="N2862" s="57">
        <f t="shared" si="848"/>
        <v>104.35063303638528</v>
      </c>
      <c r="O2862" s="57">
        <f t="shared" si="849"/>
        <v>3.7747508780082062</v>
      </c>
      <c r="P2862" s="371">
        <f t="shared" si="850"/>
        <v>3.7747508780082062</v>
      </c>
      <c r="Q2862" s="371">
        <f t="shared" si="851"/>
        <v>-75.649366963614725</v>
      </c>
      <c r="R2862" s="12">
        <f t="shared" si="852"/>
        <v>104.35063303638528</v>
      </c>
      <c r="S2862" s="57">
        <f t="shared" si="853"/>
        <v>43.831386944855105</v>
      </c>
      <c r="T2862" s="12">
        <f t="shared" si="836"/>
        <v>3.7747508780082062</v>
      </c>
    </row>
    <row r="2863" spans="1:20" x14ac:dyDescent="0.3">
      <c r="A2863" s="57">
        <f t="shared" si="837"/>
        <v>276447.24920570856</v>
      </c>
      <c r="B2863" s="12">
        <f t="shared" si="854"/>
        <v>43997.946215245553</v>
      </c>
      <c r="C2863" s="57" t="str">
        <f t="shared" si="838"/>
        <v>0.37976243183132-1.49408542986543i</v>
      </c>
      <c r="D2863" s="57" t="str">
        <f t="shared" si="839"/>
        <v>3.42079444660577-0.654885391051067i</v>
      </c>
      <c r="E2863" s="57" t="str">
        <f t="shared" si="840"/>
        <v>223.974983498707-9.56463825310722i</v>
      </c>
      <c r="F2863" s="57" t="str">
        <f t="shared" si="841"/>
        <v>3.05323668028482-4.8097882726919i</v>
      </c>
      <c r="G2863" s="57" t="str">
        <f t="shared" si="842"/>
        <v>0.991445942988635-0.0920917212349237i</v>
      </c>
      <c r="H2863" s="57" t="str">
        <f t="shared" si="843"/>
        <v>2.07426717644678-106.560064979971i</v>
      </c>
      <c r="I2863" s="57" t="str">
        <f t="shared" si="844"/>
        <v>-3.42721438669439-2.27035098632537i</v>
      </c>
      <c r="K2863" s="57" t="str">
        <f t="shared" si="845"/>
        <v>0.000913021946875176-0.00175059517030415i</v>
      </c>
      <c r="L2863" s="57" t="str">
        <f t="shared" si="846"/>
        <v>0.00075-0.0150721943467999i</v>
      </c>
      <c r="M2863" s="57" t="str">
        <f t="shared" si="847"/>
        <v>0.00075-0.00237482053783612i</v>
      </c>
      <c r="N2863" s="57">
        <f t="shared" si="848"/>
        <v>104.26127778046599</v>
      </c>
      <c r="O2863" s="57">
        <f t="shared" si="849"/>
        <v>3.7593978795791401</v>
      </c>
      <c r="P2863" s="371">
        <f t="shared" si="850"/>
        <v>3.7593978795791401</v>
      </c>
      <c r="Q2863" s="371">
        <f t="shared" si="851"/>
        <v>-75.738722219534012</v>
      </c>
      <c r="R2863" s="12">
        <f t="shared" si="852"/>
        <v>104.26127778046599</v>
      </c>
      <c r="S2863" s="57">
        <f t="shared" si="853"/>
        <v>43.997946215245555</v>
      </c>
      <c r="T2863" s="12">
        <f t="shared" si="836"/>
        <v>3.7593978795791401</v>
      </c>
    </row>
    <row r="2864" spans="1:20" x14ac:dyDescent="0.3">
      <c r="A2864" s="57">
        <f t="shared" si="837"/>
        <v>277497.74875269027</v>
      </c>
      <c r="B2864" s="12">
        <f t="shared" si="854"/>
        <v>44165.138410863488</v>
      </c>
      <c r="C2864" s="57" t="str">
        <f t="shared" si="838"/>
        <v>0.376746753610833-1.49204555869596i</v>
      </c>
      <c r="D2864" s="57" t="str">
        <f t="shared" si="839"/>
        <v>3.42041896284971-0.655499060096767i</v>
      </c>
      <c r="E2864" s="57" t="str">
        <f t="shared" si="840"/>
        <v>224.32058925979-9.93280167110306i</v>
      </c>
      <c r="F2864" s="57" t="str">
        <f t="shared" si="841"/>
        <v>3.05303782263891-4.79371303536225i</v>
      </c>
      <c r="G2864" s="57" t="str">
        <f t="shared" si="842"/>
        <v>0.991381370003662-0.0924356490393416i</v>
      </c>
      <c r="H2864" s="57" t="str">
        <f t="shared" si="843"/>
        <v>2.05147775420012-106.12882794779i</v>
      </c>
      <c r="I2864" s="57" t="str">
        <f t="shared" si="844"/>
        <v>-3.40209437288895-2.26032818497049i</v>
      </c>
      <c r="K2864" s="57" t="str">
        <f t="shared" si="845"/>
        <v>0.000910348824236662-0.00174464818464469i</v>
      </c>
      <c r="L2864" s="57" t="str">
        <f t="shared" si="846"/>
        <v>0.00075-0.0150151368268578i</v>
      </c>
      <c r="M2864" s="57" t="str">
        <f t="shared" si="847"/>
        <v>0.00075-0.00236583038238306i</v>
      </c>
      <c r="N2864" s="57">
        <f t="shared" si="848"/>
        <v>104.17116708539162</v>
      </c>
      <c r="O2864" s="57">
        <f t="shared" si="849"/>
        <v>3.7440701873157161</v>
      </c>
      <c r="P2864" s="371">
        <f t="shared" si="850"/>
        <v>3.7440701873157161</v>
      </c>
      <c r="Q2864" s="371">
        <f t="shared" si="851"/>
        <v>-75.828832914608384</v>
      </c>
      <c r="R2864" s="12">
        <f t="shared" si="852"/>
        <v>104.17116708539162</v>
      </c>
      <c r="S2864" s="57">
        <f t="shared" si="853"/>
        <v>44.165138410863491</v>
      </c>
      <c r="T2864" s="12">
        <f t="shared" si="836"/>
        <v>3.7440701873157161</v>
      </c>
    </row>
    <row r="2865" spans="1:20" x14ac:dyDescent="0.3">
      <c r="A2865" s="57">
        <f t="shared" si="837"/>
        <v>278552.24019795051</v>
      </c>
      <c r="B2865" s="12">
        <f t="shared" si="854"/>
        <v>44332.965936824774</v>
      </c>
      <c r="C2865" s="57" t="str">
        <f t="shared" si="838"/>
        <v>0.373720858986573-1.49001376659244i</v>
      </c>
      <c r="D2865" s="57" t="str">
        <f t="shared" si="839"/>
        <v>3.42004070335978-0.656121474651654i</v>
      </c>
      <c r="E2865" s="57" t="str">
        <f t="shared" si="840"/>
        <v>224.666465039822-10.3057673546655i</v>
      </c>
      <c r="F2865" s="57" t="str">
        <f t="shared" si="841"/>
        <v>3.0528374770015-4.77770647729012i</v>
      </c>
      <c r="G2865" s="57" t="str">
        <f t="shared" si="842"/>
        <v>0.991316313838616-0.0927808156680791i</v>
      </c>
      <c r="H2865" s="57" t="str">
        <f t="shared" si="843"/>
        <v>2.02896982820748-105.699530274068i</v>
      </c>
      <c r="I2865" s="57" t="str">
        <f t="shared" si="844"/>
        <v>-3.37717425122711-2.25036057473199i</v>
      </c>
      <c r="K2865" s="57" t="str">
        <f t="shared" si="845"/>
        <v>0.000907694037230559-0.00173871813605686i</v>
      </c>
      <c r="L2865" s="57" t="str">
        <f t="shared" si="846"/>
        <v>0.00075-0.0149582953047i</v>
      </c>
      <c r="M2865" s="57" t="str">
        <f t="shared" si="847"/>
        <v>0.00075-0.00235687426019433i</v>
      </c>
      <c r="N2865" s="57">
        <f t="shared" si="848"/>
        <v>104.08029482842801</v>
      </c>
      <c r="O2865" s="57">
        <f t="shared" si="849"/>
        <v>3.7287672524606212</v>
      </c>
      <c r="P2865" s="371">
        <f t="shared" si="850"/>
        <v>3.7287672524606212</v>
      </c>
      <c r="Q2865" s="371">
        <f t="shared" si="851"/>
        <v>-75.919705171571991</v>
      </c>
      <c r="R2865" s="12">
        <f t="shared" si="852"/>
        <v>104.08029482842801</v>
      </c>
      <c r="S2865" s="57">
        <f t="shared" si="853"/>
        <v>44.332965936824777</v>
      </c>
      <c r="T2865" s="12">
        <f t="shared" si="836"/>
        <v>3.7287672524606212</v>
      </c>
    </row>
    <row r="2866" spans="1:20" x14ac:dyDescent="0.3">
      <c r="A2866" s="57">
        <f t="shared" si="837"/>
        <v>279610.73871070275</v>
      </c>
      <c r="B2866" s="12">
        <f t="shared" si="854"/>
        <v>44501.43120738471</v>
      </c>
      <c r="C2866" s="57" t="str">
        <f t="shared" si="838"/>
        <v>0.370684606964337-1.48798987488547i</v>
      </c>
      <c r="D2866" s="57" t="str">
        <f t="shared" si="839"/>
        <v>3.41965964824663-0.656752636070893i</v>
      </c>
      <c r="E2866" s="57" t="str">
        <f t="shared" si="840"/>
        <v>225.012573300285-10.683578047115i</v>
      </c>
      <c r="F2866" s="57" t="str">
        <f t="shared" si="841"/>
        <v>3.05263563243765-4.7617683650684i</v>
      </c>
      <c r="G2866" s="57" t="str">
        <f t="shared" si="842"/>
        <v>0.9912507709427-0.0931272250644428i</v>
      </c>
      <c r="H2866" s="57" t="str">
        <f t="shared" si="843"/>
        <v>2.0067395725916-105.272161317246i</v>
      </c>
      <c r="I2866" s="57" t="str">
        <f t="shared" si="844"/>
        <v>-3.35245236257658-2.24044768352748i</v>
      </c>
      <c r="K2866" s="57" t="str">
        <f t="shared" si="845"/>
        <v>0.000905057470380688-0.0017328050234569i</v>
      </c>
      <c r="L2866" s="57" t="str">
        <f t="shared" si="846"/>
        <v>0.00075-0.0149016689626419i</v>
      </c>
      <c r="M2866" s="57" t="str">
        <f t="shared" si="847"/>
        <v>0.00075-0.00234795204243308i</v>
      </c>
      <c r="N2866" s="57">
        <f t="shared" si="848"/>
        <v>103.9886548836586</v>
      </c>
      <c r="O2866" s="57">
        <f t="shared" si="849"/>
        <v>3.7134885147199759</v>
      </c>
      <c r="P2866" s="371">
        <f t="shared" si="850"/>
        <v>3.7134885147199759</v>
      </c>
      <c r="Q2866" s="371">
        <f t="shared" si="851"/>
        <v>-76.011345116341403</v>
      </c>
      <c r="R2866" s="12">
        <f t="shared" si="852"/>
        <v>103.9886548836586</v>
      </c>
      <c r="S2866" s="57">
        <f t="shared" si="853"/>
        <v>44.501431207384712</v>
      </c>
      <c r="T2866" s="12">
        <f t="shared" si="836"/>
        <v>3.7134885147199759</v>
      </c>
    </row>
    <row r="2867" spans="1:20" x14ac:dyDescent="0.3">
      <c r="A2867" s="57">
        <f t="shared" si="837"/>
        <v>280673.25951780338</v>
      </c>
      <c r="B2867" s="12">
        <f t="shared" si="854"/>
        <v>44670.536645972774</v>
      </c>
      <c r="C2867" s="57" t="str">
        <f t="shared" si="838"/>
        <v>0.367637857360269-1.48597370209236i</v>
      </c>
      <c r="D2867" s="57" t="str">
        <f t="shared" si="839"/>
        <v>3.41927577748788-0.657392545752803i</v>
      </c>
      <c r="E2867" s="57" t="str">
        <f t="shared" si="840"/>
        <v>225.358875637619-11.0662765286634i</v>
      </c>
      <c r="F2867" s="57" t="str">
        <f t="shared" si="841"/>
        <v>3.05243227793504-4.74589846623961i</v>
      </c>
      <c r="G2867" s="57" t="str">
        <f t="shared" si="842"/>
        <v>0.991184737739997-0.0934748811782634i</v>
      </c>
      <c r="H2867" s="57" t="str">
        <f t="shared" si="843"/>
        <v>1.98478321709056-104.846710509634i</v>
      </c>
      <c r="I2867" s="57" t="str">
        <f t="shared" si="844"/>
        <v>-3.32792706236733-2.23058904518183i</v>
      </c>
      <c r="K2867" s="57" t="str">
        <f t="shared" si="845"/>
        <v>0.000902439008745971-0.00172690884518554i</v>
      </c>
      <c r="L2867" s="57" t="str">
        <f t="shared" si="846"/>
        <v>0.00075-0.0148452569860948i</v>
      </c>
      <c r="M2867" s="57" t="str">
        <f t="shared" si="847"/>
        <v>0.00075-0.00233906360075023i</v>
      </c>
      <c r="N2867" s="57">
        <f t="shared" si="848"/>
        <v>103.89624112276184</v>
      </c>
      <c r="O2867" s="57">
        <f t="shared" si="849"/>
        <v>3.698233402165394</v>
      </c>
      <c r="P2867" s="371">
        <f t="shared" si="850"/>
        <v>3.698233402165394</v>
      </c>
      <c r="Q2867" s="371">
        <f t="shared" si="851"/>
        <v>-76.103758877238164</v>
      </c>
      <c r="R2867" s="12">
        <f t="shared" si="852"/>
        <v>103.89624112276184</v>
      </c>
      <c r="S2867" s="57">
        <f t="shared" si="853"/>
        <v>44.670536645972774</v>
      </c>
      <c r="T2867" s="12">
        <f t="shared" si="836"/>
        <v>3.698233402165394</v>
      </c>
    </row>
    <row r="2868" spans="1:20" x14ac:dyDescent="0.3">
      <c r="A2868" s="57">
        <f t="shared" si="837"/>
        <v>281739.81790397107</v>
      </c>
      <c r="B2868" s="12">
        <f t="shared" si="854"/>
        <v>44840.284685227474</v>
      </c>
      <c r="C2868" s="57" t="str">
        <f t="shared" si="838"/>
        <v>0.364580470844267-1.48396506389245i</v>
      </c>
      <c r="D2868" s="57" t="str">
        <f t="shared" si="839"/>
        <v>3.41888907092736-0.658041205138019i</v>
      </c>
      <c r="E2868" s="57" t="str">
        <f t="shared" si="840"/>
        <v>225.705332771435-11.4539056051514i</v>
      </c>
      <c r="F2868" s="57" t="str">
        <f t="shared" si="841"/>
        <v>3.0522274024035-4.73009654929215i</v>
      </c>
      <c r="G2868" s="57" t="str">
        <f t="shared" si="842"/>
        <v>0.991118210629318-0.0938237879658286i</v>
      </c>
      <c r="H2868" s="57" t="str">
        <f t="shared" si="843"/>
        <v>1.96309704621231-104.423167356829i</v>
      </c>
      <c r="I2868" s="57" t="str">
        <f t="shared" si="844"/>
        <v>-3.30359672045515-2.22078419933538i</v>
      </c>
      <c r="K2868" s="57" t="str">
        <f t="shared" si="845"/>
        <v>0.000899838537920547-0.00172102959901488i</v>
      </c>
      <c r="L2868" s="57" t="str">
        <f t="shared" si="846"/>
        <v>0.00075-0.0147890585635533i</v>
      </c>
      <c r="M2868" s="57" t="str">
        <f t="shared" si="847"/>
        <v>0.00075-0.00233020880728255i</v>
      </c>
      <c r="N2868" s="57">
        <f t="shared" si="848"/>
        <v>103.80304741580555</v>
      </c>
      <c r="O2868" s="57">
        <f t="shared" si="849"/>
        <v>3.6830013311350003</v>
      </c>
      <c r="P2868" s="371">
        <f t="shared" si="850"/>
        <v>3.6830013311350003</v>
      </c>
      <c r="Q2868" s="371">
        <f t="shared" si="851"/>
        <v>-76.196952584194449</v>
      </c>
      <c r="R2868" s="12">
        <f t="shared" si="852"/>
        <v>103.80304741580555</v>
      </c>
      <c r="S2868" s="57">
        <f t="shared" si="853"/>
        <v>44.840284685227473</v>
      </c>
      <c r="T2868" s="12">
        <f t="shared" si="836"/>
        <v>3.6830013311350003</v>
      </c>
    </row>
    <row r="2869" spans="1:20" x14ac:dyDescent="0.3">
      <c r="A2869" s="57">
        <f t="shared" si="837"/>
        <v>282810.42921200616</v>
      </c>
      <c r="B2869" s="12">
        <f t="shared" si="854"/>
        <v>45010.677767031339</v>
      </c>
      <c r="C2869" s="57" t="str">
        <f t="shared" si="838"/>
        <v>0.361512308984524-1.4819637731028i</v>
      </c>
      <c r="D2869" s="57" t="str">
        <f t="shared" si="839"/>
        <v>3.41849950827441-0.65869861570865i</v>
      </c>
      <c r="E2869" s="57" t="str">
        <f t="shared" si="840"/>
        <v>226.051904532712-11.8465080964089i</v>
      </c>
      <c r="F2869" s="57" t="str">
        <f t="shared" si="841"/>
        <v>3.05202099467455-4.7143623836567i</v>
      </c>
      <c r="G2869" s="57" t="str">
        <f t="shared" si="842"/>
        <v>0.991051185984032-0.0941739493898152i</v>
      </c>
      <c r="H2869" s="57" t="str">
        <f t="shared" si="843"/>
        <v>1.94167739840251-104.001521437151i</v>
      </c>
      <c r="I2869" s="57" t="str">
        <f t="shared" si="844"/>
        <v>-3.27945972098713-2.21103269135416i</v>
      </c>
      <c r="K2869" s="57" t="str">
        <f t="shared" si="845"/>
        <v>0.000897255944033867-0.00171516728215528i</v>
      </c>
      <c r="L2869" s="57" t="str">
        <f t="shared" si="846"/>
        <v>0.00075-0.0147330728865843i</v>
      </c>
      <c r="M2869" s="57" t="str">
        <f t="shared" si="847"/>
        <v>0.00075-0.00232138753465088i</v>
      </c>
      <c r="N2869" s="57">
        <f t="shared" si="848"/>
        <v>103.70906763205913</v>
      </c>
      <c r="O2869" s="57">
        <f t="shared" si="849"/>
        <v>3.6677917061353806</v>
      </c>
      <c r="P2869" s="371">
        <f t="shared" si="850"/>
        <v>3.6677917061353806</v>
      </c>
      <c r="Q2869" s="371">
        <f t="shared" si="851"/>
        <v>-76.290932367940869</v>
      </c>
      <c r="R2869" s="12">
        <f t="shared" si="852"/>
        <v>103.70906763205913</v>
      </c>
      <c r="S2869" s="57">
        <f t="shared" si="853"/>
        <v>45.010677767031339</v>
      </c>
      <c r="T2869" s="12">
        <f t="shared" si="836"/>
        <v>3.6677917061353806</v>
      </c>
    </row>
    <row r="2870" spans="1:20" x14ac:dyDescent="0.3">
      <c r="A2870" s="57">
        <f t="shared" si="837"/>
        <v>283885.10884301184</v>
      </c>
      <c r="B2870" s="12">
        <f t="shared" si="854"/>
        <v>45181.718342546061</v>
      </c>
      <c r="C2870" s="57" t="str">
        <f t="shared" si="838"/>
        <v>0.358433234293182-1.47996963965412i</v>
      </c>
      <c r="D2870" s="57" t="str">
        <f t="shared" si="839"/>
        <v>3.41810706910308-0.6593647789874i</v>
      </c>
      <c r="E2870" s="57" t="str">
        <f t="shared" si="840"/>
        <v>226.398549852024-12.2441268242531i</v>
      </c>
      <c r="F2870" s="57" t="str">
        <f t="shared" si="841"/>
        <v>3.05181304350083-4.69869573970242i</v>
      </c>
      <c r="G2870" s="57" t="str">
        <f t="shared" si="842"/>
        <v>0.990983660151904-0.0945253694192201i</v>
      </c>
      <c r="H2870" s="57" t="str">
        <f t="shared" si="843"/>
        <v>1.92052066522542-103.581762401071i</v>
      </c>
      <c r="I2870" s="57" t="str">
        <f t="shared" si="844"/>
        <v>-3.25551446226786-2.20133407224122i</v>
      </c>
      <c r="K2870" s="57" t="str">
        <f t="shared" si="845"/>
        <v>0.000894691113750728-0.00170932189126203i</v>
      </c>
      <c r="L2870" s="57" t="str">
        <f t="shared" si="846"/>
        <v>0.00075-0.014677299149815i</v>
      </c>
      <c r="M2870" s="57" t="str">
        <f t="shared" si="847"/>
        <v>0.00075-0.00231259965595824i</v>
      </c>
      <c r="N2870" s="57">
        <f t="shared" si="848"/>
        <v>103.61429564082431</v>
      </c>
      <c r="O2870" s="57">
        <f t="shared" si="849"/>
        <v>3.6526039197436155</v>
      </c>
      <c r="P2870" s="371">
        <f t="shared" si="850"/>
        <v>3.6526039197436155</v>
      </c>
      <c r="Q2870" s="371">
        <f t="shared" si="851"/>
        <v>-76.385704359175691</v>
      </c>
      <c r="R2870" s="12">
        <f t="shared" si="852"/>
        <v>103.61429564082431</v>
      </c>
      <c r="S2870" s="57">
        <f t="shared" si="853"/>
        <v>45.181718342546063</v>
      </c>
      <c r="T2870" s="12">
        <f t="shared" si="836"/>
        <v>3.6526039197436155</v>
      </c>
    </row>
    <row r="2871" spans="1:20" x14ac:dyDescent="0.3">
      <c r="A2871" s="57">
        <f t="shared" si="837"/>
        <v>284963.87225661526</v>
      </c>
      <c r="B2871" s="12">
        <f t="shared" si="854"/>
        <v>45353.408872247739</v>
      </c>
      <c r="C2871" s="57" t="str">
        <f t="shared" si="838"/>
        <v>0.355343110273074-1.47798247056705i</v>
      </c>
      <c r="D2871" s="57" t="str">
        <f t="shared" si="839"/>
        <v>3.41771173285142-0.66003969653671i</v>
      </c>
      <c r="E2871" s="57" t="str">
        <f t="shared" si="840"/>
        <v>226.745226747762-12.6468046000999i</v>
      </c>
      <c r="F2871" s="57" t="str">
        <f t="shared" si="841"/>
        <v>3.05160353755564-4.68309638873328i</v>
      </c>
      <c r="G2871" s="57" t="str">
        <f t="shared" si="842"/>
        <v>0.990915629454927-0.0948780520292901i</v>
      </c>
      <c r="H2871" s="57" t="str">
        <f t="shared" si="843"/>
        <v>1.89962329055761-103.163879970646i</v>
      </c>
      <c r="I2871" s="57" t="str">
        <f t="shared" si="844"/>
        <v>-3.2317593566271-2.19168789854967i</v>
      </c>
      <c r="K2871" s="57" t="str">
        <f t="shared" si="845"/>
        <v>0.000892143934271256-0.00170349342244217i</v>
      </c>
      <c r="L2871" s="57" t="str">
        <f t="shared" si="846"/>
        <v>0.00075-0.0146217365509215i</v>
      </c>
      <c r="M2871" s="57" t="str">
        <f t="shared" si="847"/>
        <v>0.00075-0.00230384504478805i</v>
      </c>
      <c r="N2871" s="57">
        <f t="shared" si="848"/>
        <v>103.51872531228244</v>
      </c>
      <c r="O2871" s="57">
        <f t="shared" si="849"/>
        <v>3.6374373525098589</v>
      </c>
      <c r="P2871" s="371">
        <f t="shared" si="850"/>
        <v>3.6374373525098589</v>
      </c>
      <c r="Q2871" s="371">
        <f t="shared" si="851"/>
        <v>-76.481274687717558</v>
      </c>
      <c r="R2871" s="12">
        <f t="shared" si="852"/>
        <v>103.51872531228244</v>
      </c>
      <c r="S2871" s="57">
        <f t="shared" si="853"/>
        <v>45.353408872247741</v>
      </c>
      <c r="T2871" s="12">
        <f t="shared" si="836"/>
        <v>3.6374373525098589</v>
      </c>
    </row>
    <row r="2872" spans="1:20" x14ac:dyDescent="0.3">
      <c r="A2872" s="57">
        <f t="shared" si="837"/>
        <v>286046.7349711904</v>
      </c>
      <c r="B2872" s="12">
        <f t="shared" si="854"/>
        <v>45525.751825962281</v>
      </c>
      <c r="C2872" s="57" t="str">
        <f t="shared" si="838"/>
        <v>0.352241801465629-1.47600206992876i</v>
      </c>
      <c r="D2872" s="57" t="str">
        <f t="shared" si="839"/>
        <v>3.41731347882069-0.660723369957868i</v>
      </c>
      <c r="E2872" s="57" t="str">
        <f t="shared" si="840"/>
        <v>227.091892314384-13.0545842121913i</v>
      </c>
      <c r="F2872" s="57" t="str">
        <f t="shared" si="841"/>
        <v>3.0513924654324-4.66756410298438i</v>
      </c>
      <c r="G2872" s="57" t="str">
        <f t="shared" si="842"/>
        <v>0.990847090189162-0.0952320012014496i</v>
      </c>
      <c r="H2872" s="57" t="str">
        <f t="shared" si="843"/>
        <v>1.87898176979418-102.74786393896i</v>
      </c>
      <c r="I2872" s="57" t="str">
        <f t="shared" si="844"/>
        <v>-3.20819283028883-2.18209373229721i</v>
      </c>
      <c r="K2872" s="57" t="str">
        <f t="shared" si="845"/>
        <v>0.000889614293330852-0.00169768187126114i</v>
      </c>
      <c r="L2872" s="57" t="str">
        <f t="shared" si="846"/>
        <v>0.00075-0.0145663842906171i</v>
      </c>
      <c r="M2872" s="57" t="str">
        <f t="shared" si="847"/>
        <v>0.00075-0.00229512357520228i</v>
      </c>
      <c r="N2872" s="57">
        <f t="shared" si="848"/>
        <v>103.42235051836107</v>
      </c>
      <c r="O2872" s="57">
        <f t="shared" si="849"/>
        <v>3.6222913728602397</v>
      </c>
      <c r="P2872" s="371">
        <f t="shared" si="850"/>
        <v>3.6222913728602397</v>
      </c>
      <c r="Q2872" s="371">
        <f t="shared" si="851"/>
        <v>-76.577649481638929</v>
      </c>
      <c r="R2872" s="12">
        <f t="shared" si="852"/>
        <v>103.42235051836107</v>
      </c>
      <c r="S2872" s="57">
        <f t="shared" si="853"/>
        <v>45.525751825962281</v>
      </c>
      <c r="T2872" s="12">
        <f t="shared" si="836"/>
        <v>3.6222913728602397</v>
      </c>
    </row>
    <row r="2873" spans="1:20" x14ac:dyDescent="0.3">
      <c r="A2873" s="57">
        <f t="shared" si="837"/>
        <v>287133.71256408095</v>
      </c>
      <c r="B2873" s="12">
        <f t="shared" si="854"/>
        <v>45698.74968290094</v>
      </c>
      <c r="C2873" s="57" t="str">
        <f t="shared" si="838"/>
        <v>0.349129173499922-1.47402823886992i</v>
      </c>
      <c r="D2873" s="57" t="str">
        <f t="shared" si="839"/>
        <v>3.41691228617459-0.661415800890127i</v>
      </c>
      <c r="E2873" s="57" t="str">
        <f t="shared" si="840"/>
        <v>227.438502710693-13.4675084124261i</v>
      </c>
      <c r="F2873" s="57" t="str">
        <f t="shared" si="841"/>
        <v>3.0511798156441-4.65209865561825i</v>
      </c>
      <c r="G2873" s="57" t="str">
        <f t="shared" si="842"/>
        <v>0.990778038624564-0.0955872209232291i</v>
      </c>
      <c r="H2873" s="57" t="str">
        <f t="shared" si="843"/>
        <v>1.85859264906755-102.333704169568i</v>
      </c>
      <c r="I2873" s="57" t="str">
        <f t="shared" si="844"/>
        <v>-3.18481332324148-2.17255114088208i</v>
      </c>
      <c r="K2873" s="57" t="str">
        <f t="shared" si="845"/>
        <v>0.000887102079200079-0.00169188723274945i</v>
      </c>
      <c r="L2873" s="57" t="str">
        <f t="shared" si="846"/>
        <v>0.00075-0.0145112415726411i</v>
      </c>
      <c r="M2873" s="57" t="str">
        <f t="shared" si="847"/>
        <v>0.00075-0.00228643512173967i</v>
      </c>
      <c r="N2873" s="57">
        <f t="shared" si="848"/>
        <v>103.32516513361891</v>
      </c>
      <c r="O2873" s="57">
        <f t="shared" si="849"/>
        <v>3.6071653370002412</v>
      </c>
      <c r="P2873" s="371">
        <f t="shared" si="850"/>
        <v>3.6071653370002412</v>
      </c>
      <c r="Q2873" s="371">
        <f t="shared" si="851"/>
        <v>-76.67483486638109</v>
      </c>
      <c r="R2873" s="12">
        <f t="shared" si="852"/>
        <v>103.32516513361891</v>
      </c>
      <c r="S2873" s="57">
        <f t="shared" si="853"/>
        <v>45.698749682900939</v>
      </c>
      <c r="T2873" s="12">
        <f t="shared" si="836"/>
        <v>3.6071653370002412</v>
      </c>
    </row>
    <row r="2874" spans="1:20" x14ac:dyDescent="0.3">
      <c r="A2874" s="57">
        <f t="shared" si="837"/>
        <v>288224.82067182445</v>
      </c>
      <c r="B2874" s="12">
        <f t="shared" si="854"/>
        <v>45872.404931695964</v>
      </c>
      <c r="C2874" s="57" t="str">
        <f t="shared" si="838"/>
        <v>0.346005093142885-1.4720607755421i</v>
      </c>
      <c r="D2874" s="57" t="str">
        <f t="shared" si="839"/>
        <v>3.41650813393858-0.662116991009822i</v>
      </c>
      <c r="E2874" s="57" t="str">
        <f t="shared" si="840"/>
        <v>227.785013148149-13.8856199027965i</v>
      </c>
      <c r="F2874" s="57" t="str">
        <f t="shared" si="841"/>
        <v>3.05096557662297-4.63669982072125i</v>
      </c>
      <c r="G2874" s="57" t="str">
        <f t="shared" si="842"/>
        <v>0.990708471004819-0.0959437151881896i</v>
      </c>
      <c r="H2874" s="57" t="str">
        <f t="shared" si="843"/>
        <v>1.83845252447829-101.921390595938i</v>
      </c>
      <c r="I2874" s="57" t="str">
        <f t="shared" si="844"/>
        <v>-3.16161928910932-2.1630596970005i</v>
      </c>
      <c r="K2874" s="57" t="str">
        <f t="shared" si="845"/>
        <v>0.000884607180684504-0.00168610950140919i</v>
      </c>
      <c r="L2874" s="57" t="str">
        <f t="shared" si="846"/>
        <v>0.00075-0.0144563076037468i</v>
      </c>
      <c r="M2874" s="57" t="str">
        <f t="shared" si="847"/>
        <v>0.00075-0.00227777955941389i</v>
      </c>
      <c r="N2874" s="57">
        <f t="shared" si="848"/>
        <v>103.22716303614912</v>
      </c>
      <c r="O2874" s="57">
        <f t="shared" si="849"/>
        <v>3.5920585888187668</v>
      </c>
      <c r="P2874" s="371">
        <f t="shared" si="850"/>
        <v>3.5920585888187668</v>
      </c>
      <c r="Q2874" s="371">
        <f t="shared" si="851"/>
        <v>-76.772836963850878</v>
      </c>
      <c r="R2874" s="12">
        <f t="shared" si="852"/>
        <v>103.22716303614912</v>
      </c>
      <c r="S2874" s="57">
        <f t="shared" si="853"/>
        <v>45.872404931695968</v>
      </c>
      <c r="T2874" s="12">
        <f t="shared" si="836"/>
        <v>3.5920585888187668</v>
      </c>
    </row>
    <row r="2875" spans="1:20" x14ac:dyDescent="0.3">
      <c r="A2875" s="57">
        <f t="shared" si="837"/>
        <v>289320.07499037741</v>
      </c>
      <c r="B2875" s="12">
        <f t="shared" si="854"/>
        <v>46046.720070436408</v>
      </c>
      <c r="C2875" s="57" t="str">
        <f t="shared" si="838"/>
        <v>0.342869428350712-1.47009947509558i</v>
      </c>
      <c r="D2875" s="57" t="str">
        <f t="shared" si="839"/>
        <v>3.41610100099905-0.662826942029443i</v>
      </c>
      <c r="E2875" s="57" t="str">
        <f t="shared" si="840"/>
        <v>228.131377879231-14.3089613214131i</v>
      </c>
      <c r="F2875" s="57" t="str">
        <f t="shared" si="841"/>
        <v>3.05074973671961-4.62136737329977i</v>
      </c>
      <c r="G2875" s="57" t="str">
        <f t="shared" si="842"/>
        <v>0.990638383547176-0.0963014879958483i</v>
      </c>
      <c r="H2875" s="57" t="str">
        <f t="shared" si="843"/>
        <v>1.81855804133815-101.510913220905i</v>
      </c>
      <c r="I2875" s="57" t="str">
        <f t="shared" si="844"/>
        <v>-3.13860919502515-2.15361897856528i</v>
      </c>
      <c r="K2875" s="57" t="str">
        <f t="shared" si="845"/>
        <v>0.000882129487124516-0.00168034867122065i</v>
      </c>
      <c r="L2875" s="57" t="str">
        <f t="shared" si="846"/>
        <v>0.00075-0.0144015815936908i</v>
      </c>
      <c r="M2875" s="57" t="str">
        <f t="shared" si="847"/>
        <v>0.00075-0.00226915676371179i</v>
      </c>
      <c r="N2875" s="57">
        <f t="shared" si="848"/>
        <v>103.12833810850238</v>
      </c>
      <c r="O2875" s="57">
        <f t="shared" si="849"/>
        <v>3.5769704597926917</v>
      </c>
      <c r="P2875" s="371">
        <f t="shared" si="850"/>
        <v>3.5769704597926917</v>
      </c>
      <c r="Q2875" s="371">
        <f t="shared" si="851"/>
        <v>-76.871661891497624</v>
      </c>
      <c r="R2875" s="12">
        <f t="shared" si="852"/>
        <v>103.12833810850238</v>
      </c>
      <c r="S2875" s="57">
        <f t="shared" si="853"/>
        <v>46.046720070436407</v>
      </c>
      <c r="T2875" s="12">
        <f t="shared" si="836"/>
        <v>3.5769704597926917</v>
      </c>
    </row>
    <row r="2876" spans="1:20" x14ac:dyDescent="0.3">
      <c r="A2876" s="57">
        <f t="shared" si="837"/>
        <v>290419.49127534084</v>
      </c>
      <c r="B2876" s="12">
        <f t="shared" si="854"/>
        <v>46221.697606704067</v>
      </c>
      <c r="C2876" s="57" t="str">
        <f t="shared" si="838"/>
        <v>0.339722048321403-1.46814412965764i</v>
      </c>
      <c r="D2876" s="57" t="str">
        <f t="shared" si="839"/>
        <v>3.41569086610262-0.663545655696751i</v>
      </c>
      <c r="E2876" s="57" t="str">
        <f t="shared" si="840"/>
        <v>228.477550185841-14.7375752281188i</v>
      </c>
      <c r="F2876" s="57" t="str">
        <f t="shared" si="841"/>
        <v>3.05053228420284-4.60610108927676i</v>
      </c>
      <c r="G2876" s="57" t="str">
        <f t="shared" si="842"/>
        <v>0.990567772442273-0.0966605433516013i</v>
      </c>
      <c r="H2876" s="57" t="str">
        <f t="shared" si="843"/>
        <v>1.79890589342473-101.102262116122i</v>
      </c>
      <c r="I2876" s="57" t="str">
        <f t="shared" si="844"/>
        <v>-3.11578152150436-2.14422856862627i</v>
      </c>
      <c r="K2876" s="57" t="str">
        <f t="shared" si="845"/>
        <v>0.000879668888395048-0.00167460473564878i</v>
      </c>
      <c r="L2876" s="57" t="str">
        <f t="shared" si="846"/>
        <v>0.00075-0.014347062755221i</v>
      </c>
      <c r="M2876" s="57" t="str">
        <f t="shared" si="847"/>
        <v>0.00075-0.00226056661059154i</v>
      </c>
      <c r="N2876" s="57">
        <f t="shared" si="848"/>
        <v>103.02868423862704</v>
      </c>
      <c r="O2876" s="57">
        <f t="shared" si="849"/>
        <v>3.5619002688920922</v>
      </c>
      <c r="P2876" s="371">
        <f t="shared" si="850"/>
        <v>3.5619002688920922</v>
      </c>
      <c r="Q2876" s="371">
        <f t="shared" si="851"/>
        <v>-76.971315761372963</v>
      </c>
      <c r="R2876" s="12">
        <f t="shared" si="852"/>
        <v>103.02868423862704</v>
      </c>
      <c r="S2876" s="57">
        <f t="shared" si="853"/>
        <v>46.221697606704069</v>
      </c>
      <c r="T2876" s="12">
        <f t="shared" si="836"/>
        <v>3.5619002688920922</v>
      </c>
    </row>
    <row r="2877" spans="1:20" x14ac:dyDescent="0.3">
      <c r="A2877" s="57">
        <f t="shared" si="837"/>
        <v>291523.08534218714</v>
      </c>
      <c r="B2877" s="12">
        <f t="shared" si="854"/>
        <v>46397.340057609545</v>
      </c>
      <c r="C2877" s="57" t="str">
        <f t="shared" si="838"/>
        <v>0.336562823548612-1.46619452831126i</v>
      </c>
      <c r="D2877" s="57" t="str">
        <f t="shared" si="839"/>
        <v>3.41527770785533-0.664273133793839i</v>
      </c>
      <c r="E2877" s="57" t="str">
        <f t="shared" si="840"/>
        <v>228.823482367787-15.1715040896812i</v>
      </c>
      <c r="F2877" s="57" t="str">
        <f t="shared" si="841"/>
        <v>3.05031320725898-4.59090074548798i</v>
      </c>
      <c r="G2877" s="57" t="str">
        <f t="shared" si="842"/>
        <v>0.990496633853971-0.0970208852666459i</v>
      </c>
      <c r="H2877" s="57" t="str">
        <f t="shared" si="843"/>
        <v>1.77949282224794-100.695427421522i</v>
      </c>
      <c r="I2877" s="57" t="str">
        <f t="shared" si="844"/>
        <v>-3.09313476232006-2.13488805529178i</v>
      </c>
      <c r="K2877" s="57" t="str">
        <f t="shared" si="845"/>
        <v>0.000877225274905318-0.0016688776876496i</v>
      </c>
      <c r="L2877" s="57" t="str">
        <f t="shared" si="846"/>
        <v>0.00075-0.0142927503040655i</v>
      </c>
      <c r="M2877" s="57" t="str">
        <f t="shared" si="847"/>
        <v>0.00075-0.00225200897648092i</v>
      </c>
      <c r="N2877" s="57">
        <f t="shared" si="848"/>
        <v>102.92819532083314</v>
      </c>
      <c r="O2877" s="57">
        <f t="shared" si="849"/>
        <v>3.5468473224858075</v>
      </c>
      <c r="P2877" s="371">
        <f t="shared" si="850"/>
        <v>3.5468473224858075</v>
      </c>
      <c r="Q2877" s="371">
        <f t="shared" si="851"/>
        <v>-77.07180467916686</v>
      </c>
      <c r="R2877" s="12">
        <f t="shared" si="852"/>
        <v>102.92819532083314</v>
      </c>
      <c r="S2877" s="57">
        <f t="shared" si="853"/>
        <v>46.397340057609547</v>
      </c>
      <c r="T2877" s="12">
        <f t="shared" si="836"/>
        <v>3.5468473224858075</v>
      </c>
    </row>
    <row r="2878" spans="1:20" x14ac:dyDescent="0.3">
      <c r="A2878" s="57">
        <f t="shared" si="837"/>
        <v>292630.87306648749</v>
      </c>
      <c r="B2878" s="12">
        <f t="shared" si="854"/>
        <v>46573.649949828461</v>
      </c>
      <c r="C2878" s="57" t="str">
        <f t="shared" si="838"/>
        <v>0.333391625876594-1.46425045707451i</v>
      </c>
      <c r="D2878" s="57" t="str">
        <f t="shared" si="839"/>
        <v>3.41486150472191-0.665009378136208i</v>
      </c>
      <c r="E2878" s="57" t="str">
        <f t="shared" si="840"/>
        <v>229.169125731326-15.6107902645671i</v>
      </c>
      <c r="F2878" s="57" t="str">
        <f t="shared" si="841"/>
        <v>3.05009249399138-4.57576611967835i</v>
      </c>
      <c r="G2878" s="57" t="str">
        <f t="shared" si="842"/>
        <v>0.990424963919183-0.097382517757901i</v>
      </c>
      <c r="H2878" s="57" t="str">
        <f t="shared" si="843"/>
        <v>1.76031561632782-100.290399344772i</v>
      </c>
      <c r="I2878" s="57" t="str">
        <f t="shared" si="844"/>
        <v>-3.07066742437926-2.12559703165141i</v>
      </c>
      <c r="K2878" s="57" t="str">
        <f t="shared" si="845"/>
        <v>0.000874798537598479-0.0016631675196766i</v>
      </c>
      <c r="L2878" s="57" t="str">
        <f t="shared" si="846"/>
        <v>0.00075-0.0142386434589216i</v>
      </c>
      <c r="M2878" s="57" t="str">
        <f t="shared" si="847"/>
        <v>0.00075-0.00224348373827546i</v>
      </c>
      <c r="N2878" s="57">
        <f t="shared" si="848"/>
        <v>102.82686525677047</v>
      </c>
      <c r="O2878" s="57">
        <f t="shared" si="849"/>
        <v>3.5318109142485241</v>
      </c>
      <c r="P2878" s="371">
        <f t="shared" si="850"/>
        <v>3.5318109142485241</v>
      </c>
      <c r="Q2878" s="371">
        <f t="shared" si="851"/>
        <v>-77.173134743229525</v>
      </c>
      <c r="R2878" s="12">
        <f t="shared" si="852"/>
        <v>102.82686525677047</v>
      </c>
      <c r="S2878" s="57">
        <f t="shared" si="853"/>
        <v>46.573649949828464</v>
      </c>
      <c r="T2878" s="12">
        <f t="shared" si="836"/>
        <v>3.5318109142485241</v>
      </c>
    </row>
    <row r="2879" spans="1:20" x14ac:dyDescent="0.3">
      <c r="A2879" s="57">
        <f t="shared" si="837"/>
        <v>293742.87038414011</v>
      </c>
      <c r="B2879" s="12">
        <f t="shared" si="854"/>
        <v>46750.629819637812</v>
      </c>
      <c r="C2879" s="57" t="str">
        <f t="shared" si="838"/>
        <v>0.330208328556493-1.46231169888035i</v>
      </c>
      <c r="D2879" s="57" t="str">
        <f t="shared" si="839"/>
        <v>3.41444223502488-0.665754390571816i</v>
      </c>
      <c r="E2879" s="57" t="str">
        <f t="shared" si="840"/>
        <v>229.514430577796-16.0554759872675i</v>
      </c>
      <c r="F2879" s="57" t="str">
        <f t="shared" si="841"/>
        <v>3.04987013241972-4.56069699049838i</v>
      </c>
      <c r="G2879" s="57" t="str">
        <f t="shared" si="842"/>
        <v>0.990352758747701-0.0977454448479269i</v>
      </c>
      <c r="H2879" s="57" t="str">
        <f t="shared" si="843"/>
        <v>1.7413711104837-99.8871681607454i</v>
      </c>
      <c r="I2879" s="57" t="str">
        <f t="shared" si="844"/>
        <v>-3.04837802760072-2.11635509570023i</v>
      </c>
      <c r="K2879" s="57" t="str">
        <f t="shared" si="845"/>
        <v>0.000872388567951263-0.00165747422368717i</v>
      </c>
      <c r="L2879" s="57" t="str">
        <f t="shared" si="846"/>
        <v>0.00075-0.0141847414414441i</v>
      </c>
      <c r="M2879" s="57" t="str">
        <f t="shared" si="847"/>
        <v>0.00075-0.00223499077333679i</v>
      </c>
      <c r="N2879" s="57">
        <f t="shared" si="848"/>
        <v>102.72468795643186</v>
      </c>
      <c r="O2879" s="57">
        <f t="shared" si="849"/>
        <v>3.5167903250679586</v>
      </c>
      <c r="P2879" s="371">
        <f t="shared" si="850"/>
        <v>3.5167903250679586</v>
      </c>
      <c r="Q2879" s="371">
        <f t="shared" si="851"/>
        <v>-77.275312043568135</v>
      </c>
      <c r="R2879" s="12">
        <f t="shared" si="852"/>
        <v>102.72468795643186</v>
      </c>
      <c r="S2879" s="57">
        <f t="shared" si="853"/>
        <v>46.750629819637815</v>
      </c>
      <c r="T2879" s="12">
        <f t="shared" si="836"/>
        <v>3.5167903250679586</v>
      </c>
    </row>
    <row r="2880" spans="1:20" x14ac:dyDescent="0.3">
      <c r="A2880" s="57">
        <f t="shared" si="837"/>
        <v>294859.09329159989</v>
      </c>
      <c r="B2880" s="12">
        <f t="shared" si="854"/>
        <v>46928.282212952436</v>
      </c>
      <c r="C2880" s="57" t="str">
        <f t="shared" si="838"/>
        <v>0.327012806303765-1.46037803355713i</v>
      </c>
      <c r="D2880" s="57" t="str">
        <f t="shared" si="839"/>
        <v>3.41401987694409-0.666508172980166i</v>
      </c>
      <c r="E2880" s="57" t="str">
        <f t="shared" si="840"/>
        <v>229.859346192331-16.5056033522104i</v>
      </c>
      <c r="F2880" s="57" t="str">
        <f t="shared" si="841"/>
        <v>3.04964611047983-4.54569313750057i</v>
      </c>
      <c r="G2880" s="57" t="str">
        <f t="shared" si="842"/>
        <v>0.990280014422022-0.0981096705648427i</v>
      </c>
      <c r="H2880" s="57" t="str">
        <f t="shared" si="843"/>
        <v>1.72265618513437-99.4857242109835i</v>
      </c>
      <c r="I2880" s="57" t="str">
        <f t="shared" si="844"/>
        <v>-3.02626510479341-2.10716185026439i</v>
      </c>
      <c r="K2880" s="57" t="str">
        <f t="shared" si="845"/>
        <v>0.000869995257973535-0.00165179779114874i</v>
      </c>
      <c r="L2880" s="57" t="str">
        <f t="shared" si="846"/>
        <v>0.00075-0.0141310434762344i</v>
      </c>
      <c r="M2880" s="57" t="str">
        <f t="shared" si="847"/>
        <v>0.00075-0.00222652995949072i</v>
      </c>
      <c r="N2880" s="57">
        <f t="shared" si="848"/>
        <v>102.62165733917193</v>
      </c>
      <c r="O2880" s="57">
        <f t="shared" si="849"/>
        <v>3.5017848229533568</v>
      </c>
      <c r="P2880" s="371">
        <f t="shared" si="850"/>
        <v>3.5017848229533568</v>
      </c>
      <c r="Q2880" s="371">
        <f t="shared" si="851"/>
        <v>-77.378342660828068</v>
      </c>
      <c r="R2880" s="12">
        <f t="shared" si="852"/>
        <v>102.62165733917193</v>
      </c>
      <c r="S2880" s="57">
        <f t="shared" si="853"/>
        <v>46.928282212952439</v>
      </c>
      <c r="T2880" s="12">
        <f t="shared" si="836"/>
        <v>3.5017848229533568</v>
      </c>
    </row>
    <row r="2881" spans="1:20" x14ac:dyDescent="0.3">
      <c r="A2881" s="57">
        <f t="shared" si="837"/>
        <v>295979.55784610793</v>
      </c>
      <c r="B2881" s="12">
        <f t="shared" si="854"/>
        <v>47106.609685361655</v>
      </c>
      <c r="C2881" s="57" t="str">
        <f t="shared" si="838"/>
        <v>0.323804935356941-1.45844923780966i</v>
      </c>
      <c r="D2881" s="57" t="str">
        <f t="shared" si="839"/>
        <v>3.41359440851564-0.667270727271321i</v>
      </c>
      <c r="E2881" s="57" t="str">
        <f t="shared" si="840"/>
        <v>230.203820832689-16.9612142972024i</v>
      </c>
      <c r="F2881" s="57" t="str">
        <f t="shared" si="841"/>
        <v>3.04942041602285-4.53075434113573i</v>
      </c>
      <c r="G2881" s="57" t="str">
        <f t="shared" si="842"/>
        <v>0.990206726997178-0.0984751989422432i</v>
      </c>
      <c r="H2881" s="57" t="str">
        <f t="shared" si="843"/>
        <v>1.70416776560928-99.086057903173i</v>
      </c>
      <c r="I2881" s="57" t="str">
        <f t="shared" si="844"/>
        <v>-3.00432720153663-2.09801690292772i</v>
      </c>
      <c r="K2881" s="57" t="str">
        <f t="shared" si="845"/>
        <v>0.000867618500207864-0.00164613821304516i</v>
      </c>
      <c r="L2881" s="57" t="str">
        <f t="shared" si="846"/>
        <v>0.00075-0.0140775487908293i</v>
      </c>
      <c r="M2881" s="57" t="str">
        <f t="shared" si="847"/>
        <v>0.00075-0.00221810117502562i</v>
      </c>
      <c r="N2881" s="57">
        <f t="shared" si="848"/>
        <v>102.51776733475015</v>
      </c>
      <c r="O2881" s="57">
        <f t="shared" si="849"/>
        <v>3.486793662944685</v>
      </c>
      <c r="P2881" s="371">
        <f t="shared" si="850"/>
        <v>3.486793662944685</v>
      </c>
      <c r="Q2881" s="371">
        <f t="shared" si="851"/>
        <v>-77.482232665249853</v>
      </c>
      <c r="R2881" s="12">
        <f t="shared" si="852"/>
        <v>102.51776733475015</v>
      </c>
      <c r="S2881" s="57">
        <f t="shared" si="853"/>
        <v>47.106609685361654</v>
      </c>
      <c r="T2881" s="12">
        <f t="shared" si="836"/>
        <v>3.486793662944685</v>
      </c>
    </row>
    <row r="2882" spans="1:20" x14ac:dyDescent="0.3">
      <c r="A2882" s="57">
        <f t="shared" si="837"/>
        <v>297104.28016592312</v>
      </c>
      <c r="B2882" s="12">
        <f t="shared" si="854"/>
        <v>47285.614802166026</v>
      </c>
      <c r="C2882" s="57" t="str">
        <f t="shared" si="838"/>
        <v>0.320584593537587-1.45652508520099i</v>
      </c>
      <c r="D2882" s="57" t="str">
        <f t="shared" si="839"/>
        <v>3.41316580763125-0.668042055384946i</v>
      </c>
      <c r="E2882" s="57" t="str">
        <f t="shared" si="840"/>
        <v>230.547801718188-17.4223505864388i</v>
      </c>
      <c r="F2882" s="57" t="str">
        <f t="shared" si="841"/>
        <v>3.04919303681478-4.51588038274945i</v>
      </c>
      <c r="G2882" s="57" t="str">
        <f t="shared" si="842"/>
        <v>0.990132892500559-0.0988420340191139i</v>
      </c>
      <c r="H2882" s="57" t="str">
        <f t="shared" si="843"/>
        <v>1.68590282147031-98.6881597106182i</v>
      </c>
      <c r="I2882" s="57" t="str">
        <f t="shared" si="844"/>
        <v>-2.98256287606096-2.08891986595971i</v>
      </c>
      <c r="K2882" s="57" t="str">
        <f t="shared" si="845"/>
        <v>0.000865258187729006-0.00164049547988283i</v>
      </c>
      <c r="L2882" s="57" t="str">
        <f t="shared" si="846"/>
        <v>0.00075-0.0140242566156897i</v>
      </c>
      <c r="M2882" s="57" t="str">
        <f t="shared" si="847"/>
        <v>0.00075-0.0022097042986906i</v>
      </c>
      <c r="N2882" s="57">
        <f t="shared" si="848"/>
        <v>102.41301188439159</v>
      </c>
      <c r="O2882" s="57">
        <f t="shared" si="849"/>
        <v>3.4718160870229604</v>
      </c>
      <c r="P2882" s="371">
        <f t="shared" si="850"/>
        <v>3.4718160870229604</v>
      </c>
      <c r="Q2882" s="371">
        <f t="shared" si="851"/>
        <v>-77.586988115608406</v>
      </c>
      <c r="R2882" s="12">
        <f t="shared" si="852"/>
        <v>102.41301188439159</v>
      </c>
      <c r="S2882" s="57">
        <f t="shared" si="853"/>
        <v>47.285614802166023</v>
      </c>
      <c r="T2882" s="12">
        <f t="shared" si="836"/>
        <v>3.4718160870229604</v>
      </c>
    </row>
    <row r="2883" spans="1:20" x14ac:dyDescent="0.3">
      <c r="A2883" s="57">
        <f t="shared" si="837"/>
        <v>298233.27643055364</v>
      </c>
      <c r="B2883" s="12">
        <f t="shared" si="854"/>
        <v>47465.300138414255</v>
      </c>
      <c r="C2883" s="57" t="str">
        <f t="shared" si="838"/>
        <v>0.317351660311599-1.45460534613487i</v>
      </c>
      <c r="D2883" s="57" t="str">
        <f t="shared" si="839"/>
        <v>3.41273405203753-0.668822159289343i</v>
      </c>
      <c r="E2883" s="57" t="str">
        <f t="shared" si="840"/>
        <v>230.891235018767-17.889053793049i</v>
      </c>
      <c r="F2883" s="57" t="str">
        <f t="shared" si="841"/>
        <v>3.04896396053604-4.50107104457847i</v>
      </c>
      <c r="G2883" s="57" t="str">
        <f t="shared" si="842"/>
        <v>0.990058506931739-0.0992101798397454i</v>
      </c>
      <c r="H2883" s="57" t="str">
        <f t="shared" si="843"/>
        <v>1.66785836584436-98.292020171723i</v>
      </c>
      <c r="I2883" s="57" t="str">
        <f t="shared" si="844"/>
        <v>-2.96097069913058-2.0798703562448i</v>
      </c>
      <c r="K2883" s="57" t="str">
        <f t="shared" si="845"/>
        <v>0.000862914214143387-0.00163486958169685i</v>
      </c>
      <c r="L2883" s="57" t="str">
        <f t="shared" si="846"/>
        <v>0.00075-0.0139711661841898i</v>
      </c>
      <c r="M2883" s="57" t="str">
        <f t="shared" si="847"/>
        <v>0.00075-0.00220133920969377i</v>
      </c>
      <c r="N2883" s="57">
        <f t="shared" si="848"/>
        <v>102.30738494187143</v>
      </c>
      <c r="O2883" s="57">
        <f t="shared" si="849"/>
        <v>3.456851324021577</v>
      </c>
      <c r="P2883" s="371">
        <f t="shared" si="850"/>
        <v>3.456851324021577</v>
      </c>
      <c r="Q2883" s="371">
        <f t="shared" si="851"/>
        <v>-77.692615058128567</v>
      </c>
      <c r="R2883" s="12">
        <f t="shared" si="852"/>
        <v>102.30738494187143</v>
      </c>
      <c r="S2883" s="57">
        <f t="shared" si="853"/>
        <v>47.465300138414257</v>
      </c>
      <c r="T2883" s="12">
        <f t="shared" si="836"/>
        <v>3.456851324021577</v>
      </c>
    </row>
    <row r="2884" spans="1:20" x14ac:dyDescent="0.3">
      <c r="A2884" s="57">
        <f t="shared" si="837"/>
        <v>299366.56288098975</v>
      </c>
      <c r="B2884" s="12">
        <f t="shared" si="854"/>
        <v>47645.668278940233</v>
      </c>
      <c r="C2884" s="57" t="str">
        <f t="shared" si="838"/>
        <v>0.314106016851695-1.45268978783901i</v>
      </c>
      <c r="D2884" s="57" t="str">
        <f t="shared" si="839"/>
        <v>3.41229911933512-0.669611040980461i</v>
      </c>
      <c r="E2884" s="57" t="str">
        <f t="shared" si="840"/>
        <v>231.234065844182-18.3613652811814i</v>
      </c>
      <c r="F2884" s="57" t="str">
        <f t="shared" si="841"/>
        <v>3.04873317478073-4.48632610974713i</v>
      </c>
      <c r="G2884" s="57" t="str">
        <f t="shared" si="842"/>
        <v>0.989983566262301-0.0995796404536453i</v>
      </c>
      <c r="H2884" s="57" t="str">
        <f t="shared" si="843"/>
        <v>1.65003145476606-97.897629889472i</v>
      </c>
      <c r="I2884" s="57" t="str">
        <f t="shared" si="844"/>
        <v>-2.93954925392658-2.07086799521262i</v>
      </c>
      <c r="K2884" s="57" t="str">
        <f t="shared" si="845"/>
        <v>0.000860586473588497-0.00162926050805713i</v>
      </c>
      <c r="L2884" s="57" t="str">
        <f t="shared" si="846"/>
        <v>0.00075-0.0139182767326059i</v>
      </c>
      <c r="M2884" s="57" t="str">
        <f t="shared" si="847"/>
        <v>0.00075-0.0021930057877005i</v>
      </c>
      <c r="N2884" s="57">
        <f t="shared" si="848"/>
        <v>102.20088047461661</v>
      </c>
      <c r="O2884" s="57">
        <f t="shared" si="849"/>
        <v>3.4418985895389627</v>
      </c>
      <c r="P2884" s="371">
        <f t="shared" si="850"/>
        <v>3.4418985895389627</v>
      </c>
      <c r="Q2884" s="371">
        <f t="shared" si="851"/>
        <v>-77.799119525383389</v>
      </c>
      <c r="R2884" s="12">
        <f t="shared" si="852"/>
        <v>102.20088047461661</v>
      </c>
      <c r="S2884" s="57">
        <f t="shared" si="853"/>
        <v>47.645668278940235</v>
      </c>
      <c r="T2884" s="12">
        <f t="shared" si="836"/>
        <v>3.4418985895389627</v>
      </c>
    </row>
    <row r="2885" spans="1:20" x14ac:dyDescent="0.3">
      <c r="A2885" s="57">
        <f t="shared" si="837"/>
        <v>300504.15581993753</v>
      </c>
      <c r="B2885" s="12">
        <f t="shared" si="854"/>
        <v>47826.721818400205</v>
      </c>
      <c r="C2885" s="57" t="str">
        <f t="shared" si="838"/>
        <v>0.31084754610126-1.45077817434903i</v>
      </c>
      <c r="D2885" s="57" t="str">
        <f t="shared" si="839"/>
        <v>3.41186098697789-0.670408702480898i</v>
      </c>
      <c r="E2885" s="57" t="str">
        <f t="shared" si="840"/>
        <v>231.576238233351-18.8393261876206i</v>
      </c>
      <c r="F2885" s="57" t="str">
        <f t="shared" si="841"/>
        <v>3.04850066705635-4.47164536226376i</v>
      </c>
      <c r="G2885" s="57" t="str">
        <f t="shared" si="842"/>
        <v>0.989908066435659-0.0999504199154476i</v>
      </c>
      <c r="H2885" s="57" t="str">
        <f t="shared" si="843"/>
        <v>1.63241918653094-97.5049795309192i</v>
      </c>
      <c r="I2885" s="57" t="str">
        <f t="shared" si="844"/>
        <v>-2.91829713593155-2.06191240876973i</v>
      </c>
      <c r="K2885" s="57" t="str">
        <f t="shared" si="845"/>
        <v>0.000858274860732303-0.00162366824807448i</v>
      </c>
      <c r="L2885" s="57" t="str">
        <f t="shared" si="846"/>
        <v>0.00075-0.0138655875001055i</v>
      </c>
      <c r="M2885" s="57" t="str">
        <f t="shared" si="847"/>
        <v>0.00075-0.00218470391283174i</v>
      </c>
      <c r="N2885" s="57">
        <f t="shared" si="848"/>
        <v>102.09349246483229</v>
      </c>
      <c r="O2885" s="57">
        <f t="shared" si="849"/>
        <v>3.4269570858519494</v>
      </c>
      <c r="P2885" s="371">
        <f t="shared" si="850"/>
        <v>3.4269570858519494</v>
      </c>
      <c r="Q2885" s="371">
        <f t="shared" si="851"/>
        <v>-77.906507535167705</v>
      </c>
      <c r="R2885" s="12">
        <f t="shared" si="852"/>
        <v>102.09349246483229</v>
      </c>
      <c r="S2885" s="57">
        <f t="shared" si="853"/>
        <v>47.826721818400202</v>
      </c>
      <c r="T2885" s="12">
        <f t="shared" si="836"/>
        <v>3.4269570858519494</v>
      </c>
    </row>
    <row r="2886" spans="1:20" x14ac:dyDescent="0.3">
      <c r="A2886" s="57">
        <f t="shared" si="837"/>
        <v>301646.07161205326</v>
      </c>
      <c r="B2886" s="12">
        <f t="shared" si="854"/>
        <v>48008.463361310125</v>
      </c>
      <c r="C2886" s="57" t="str">
        <f t="shared" si="838"/>
        <v>0.30757613283947-1.44887026649343i</v>
      </c>
      <c r="D2886" s="57" t="str">
        <f t="shared" si="839"/>
        <v>3.4114196322724-0.671215145838933i</v>
      </c>
      <c r="E2886" s="57" t="str">
        <f t="shared" si="840"/>
        <v>231.917695143861-19.3229774029377i</v>
      </c>
      <c r="F2886" s="57" t="str">
        <f t="shared" si="841"/>
        <v>3.048266424783-4.45702858701716i</v>
      </c>
      <c r="G2886" s="57" t="str">
        <f t="shared" si="842"/>
        <v>0.989832003366879-0.100322522284827i</v>
      </c>
      <c r="H2886" s="57" t="str">
        <f t="shared" si="843"/>
        <v>1.61501870105855-97.1140598266767i</v>
      </c>
      <c r="I2886" s="57" t="str">
        <f t="shared" si="844"/>
        <v>-2.8972129528151-2.05300322723217i</v>
      </c>
      <c r="K2886" s="57" t="str">
        <f t="shared" si="845"/>
        <v>0.00085597927077259-0.00161809279040655i</v>
      </c>
      <c r="L2886" s="57" t="str">
        <f t="shared" si="846"/>
        <v>0.00075-0.0138130977287363i</v>
      </c>
      <c r="M2886" s="57" t="str">
        <f t="shared" si="847"/>
        <v>0.00075-0.00217643346566222i</v>
      </c>
      <c r="N2886" s="57">
        <f t="shared" si="848"/>
        <v>101.98521491064757</v>
      </c>
      <c r="O2886" s="57">
        <f t="shared" si="849"/>
        <v>3.412026001831526</v>
      </c>
      <c r="P2886" s="371">
        <f t="shared" si="850"/>
        <v>3.412026001831526</v>
      </c>
      <c r="Q2886" s="371">
        <f t="shared" si="851"/>
        <v>-78.014785089352429</v>
      </c>
      <c r="R2886" s="12">
        <f t="shared" si="852"/>
        <v>101.98521491064757</v>
      </c>
      <c r="S2886" s="57">
        <f t="shared" si="853"/>
        <v>48.008463361310127</v>
      </c>
      <c r="T2886" s="12">
        <f t="shared" si="836"/>
        <v>3.412026001831526</v>
      </c>
    </row>
    <row r="2887" spans="1:20" x14ac:dyDescent="0.3">
      <c r="A2887" s="57">
        <f t="shared" si="837"/>
        <v>302792.32668417908</v>
      </c>
      <c r="B2887" s="12">
        <f t="shared" si="854"/>
        <v>48190.895522083105</v>
      </c>
      <c r="C2887" s="57" t="str">
        <f t="shared" si="838"/>
        <v>0.304291663747696-1.44696582187918i</v>
      </c>
      <c r="D2887" s="57" t="str">
        <f t="shared" si="839"/>
        <v>3.41097503237677-0.672030373127459i</v>
      </c>
      <c r="E2887" s="57" t="str">
        <f t="shared" si="840"/>
        <v>232.258378441645-19.8123595521505i</v>
      </c>
      <c r="F2887" s="57" t="str">
        <f t="shared" si="841"/>
        <v>3.04803043529293-4.44247556977297i</v>
      </c>
      <c r="G2887" s="57" t="str">
        <f t="shared" si="842"/>
        <v>0.989755372942506-0.1006959516264i</v>
      </c>
      <c r="H2887" s="57" t="str">
        <f t="shared" si="843"/>
        <v>1.5978271792656-96.7248615704112i</v>
      </c>
      <c r="I2887" s="57" t="str">
        <f t="shared" si="844"/>
        <v>-2.87629532432071-2.04414008525939i</v>
      </c>
      <c r="K2887" s="57" t="str">
        <f t="shared" si="845"/>
        <v>0.000853699599436267-0.00161253412326382i</v>
      </c>
      <c r="L2887" s="57" t="str">
        <f t="shared" si="846"/>
        <v>0.00075-0.0137608066634153i</v>
      </c>
      <c r="M2887" s="57" t="str">
        <f t="shared" si="847"/>
        <v>0.00075-0.00216819432721879i</v>
      </c>
      <c r="N2887" s="57">
        <f t="shared" si="848"/>
        <v>101.87604182728381</v>
      </c>
      <c r="O2887" s="57">
        <f t="shared" si="849"/>
        <v>3.3971045128584421</v>
      </c>
      <c r="P2887" s="371">
        <f t="shared" si="850"/>
        <v>3.3971045128584421</v>
      </c>
      <c r="Q2887" s="371">
        <f t="shared" si="851"/>
        <v>-78.123958172716186</v>
      </c>
      <c r="R2887" s="12">
        <f t="shared" si="852"/>
        <v>101.87604182728381</v>
      </c>
      <c r="S2887" s="57">
        <f t="shared" si="853"/>
        <v>48.190895522083103</v>
      </c>
      <c r="T2887" s="12">
        <f t="shared" si="836"/>
        <v>3.3971045128584421</v>
      </c>
    </row>
    <row r="2888" spans="1:20" x14ac:dyDescent="0.3">
      <c r="A2888" s="57">
        <f t="shared" si="837"/>
        <v>303942.93752557895</v>
      </c>
      <c r="B2888" s="12">
        <f t="shared" si="854"/>
        <v>48374.020925067023</v>
      </c>
      <c r="C2888" s="57" t="str">
        <f t="shared" si="838"/>
        <v>0.300994027477245-1.4450645948784i</v>
      </c>
      <c r="D2888" s="57" t="str">
        <f t="shared" si="839"/>
        <v>3.41052716430018-0.672854386443017i</v>
      </c>
      <c r="E2888" s="57" t="str">
        <f t="shared" si="840"/>
        <v>232.598228890846-20.3075129749105i</v>
      </c>
      <c r="F2888" s="57" t="str">
        <f t="shared" si="841"/>
        <v>3.04779268583004-4.42798609717022i</v>
      </c>
      <c r="G2888" s="57" t="str">
        <f t="shared" si="842"/>
        <v>0.98967817102038-0.101070712009639i</v>
      </c>
      <c r="H2888" s="57" t="str">
        <f t="shared" si="843"/>
        <v>1.58084184244868-96.3373756183391i</v>
      </c>
      <c r="I2888" s="57" t="str">
        <f t="shared" si="844"/>
        <v>-2.85554288215352-2.03532262178918i</v>
      </c>
      <c r="K2888" s="57" t="str">
        <f t="shared" si="845"/>
        <v>0.00085143574297864-0.00160699223441551i</v>
      </c>
      <c r="L2888" s="57" t="str">
        <f t="shared" si="846"/>
        <v>0.00075-0.013708713551918i</v>
      </c>
      <c r="M2888" s="57" t="str">
        <f t="shared" si="847"/>
        <v>0.00075-0.00215998637897867i</v>
      </c>
      <c r="N2888" s="57">
        <f t="shared" si="848"/>
        <v>101.76596724824495</v>
      </c>
      <c r="O2888" s="57">
        <f t="shared" si="849"/>
        <v>3.3821917807413344</v>
      </c>
      <c r="P2888" s="371">
        <f t="shared" si="850"/>
        <v>3.3821917807413344</v>
      </c>
      <c r="Q2888" s="371">
        <f t="shared" si="851"/>
        <v>-78.234032751755052</v>
      </c>
      <c r="R2888" s="12">
        <f t="shared" si="852"/>
        <v>101.76596724824495</v>
      </c>
      <c r="S2888" s="57">
        <f t="shared" si="853"/>
        <v>48.374020925067022</v>
      </c>
      <c r="T2888" s="12">
        <f t="shared" si="836"/>
        <v>3.3821917807413344</v>
      </c>
    </row>
    <row r="2889" spans="1:20" x14ac:dyDescent="0.3">
      <c r="A2889" s="57">
        <f t="shared" si="837"/>
        <v>305097.92068817618</v>
      </c>
      <c r="B2889" s="12">
        <f t="shared" si="854"/>
        <v>48557.842204582281</v>
      </c>
      <c r="C2889" s="57" t="str">
        <f t="shared" si="838"/>
        <v>0.297683114718382-1.443166336616i</v>
      </c>
      <c r="D2889" s="57" t="str">
        <f t="shared" si="839"/>
        <v>3.41007600490198-0.673687187904734i</v>
      </c>
      <c r="E2889" s="57" t="str">
        <f t="shared" si="840"/>
        <v>232.937186143882-20.8084777052027i</v>
      </c>
      <c r="F2889" s="57" t="str">
        <f t="shared" si="841"/>
        <v>3.04755316354928-4.41355995671769i</v>
      </c>
      <c r="G2889" s="57" t="str">
        <f t="shared" si="842"/>
        <v>0.989600393429457-0.101446807508769i</v>
      </c>
      <c r="H2889" s="57" t="str">
        <f t="shared" si="843"/>
        <v>1.56405995167682-95.9515928887306i</v>
      </c>
      <c r="I2889" s="57" t="str">
        <f t="shared" si="844"/>
        <v>-2.83495426986926-2.0265504799738i</v>
      </c>
      <c r="K2889" s="57" t="str">
        <f t="shared" si="845"/>
        <v>0.000849187598182675-0.00160146711119542i</v>
      </c>
      <c r="L2889" s="57" t="str">
        <f t="shared" si="846"/>
        <v>0.00075-0.0136568176448675i</v>
      </c>
      <c r="M2889" s="57" t="str">
        <f t="shared" si="847"/>
        <v>0.00075-0.00215180950286778i</v>
      </c>
      <c r="N2889" s="57">
        <f t="shared" si="848"/>
        <v>101.6549852265282</v>
      </c>
      <c r="O2889" s="57">
        <f t="shared" si="849"/>
        <v>3.3672869536362859</v>
      </c>
      <c r="P2889" s="371">
        <f t="shared" si="850"/>
        <v>3.3672869536362859</v>
      </c>
      <c r="Q2889" s="371">
        <f t="shared" si="851"/>
        <v>-78.345014773471803</v>
      </c>
      <c r="R2889" s="12">
        <f t="shared" si="852"/>
        <v>101.6549852265282</v>
      </c>
      <c r="S2889" s="57">
        <f t="shared" si="853"/>
        <v>48.557842204582279</v>
      </c>
      <c r="T2889" s="12">
        <f t="shared" si="836"/>
        <v>3.3672869536362859</v>
      </c>
    </row>
    <row r="2890" spans="1:20" x14ac:dyDescent="0.3">
      <c r="A2890" s="57">
        <f t="shared" si="837"/>
        <v>306257.29278679128</v>
      </c>
      <c r="B2890" s="12">
        <f t="shared" si="854"/>
        <v>48742.362004959694</v>
      </c>
      <c r="C2890" s="57" t="str">
        <f t="shared" si="838"/>
        <v>0.294358818270688-1.44127079495826i</v>
      </c>
      <c r="D2890" s="57" t="str">
        <f t="shared" si="839"/>
        <v>3.40962153089102-0.67452877965331i</v>
      </c>
      <c r="E2890" s="57" t="str">
        <f t="shared" si="840"/>
        <v>233.275188731718-21.3152934505436i</v>
      </c>
      <c r="F2890" s="57" t="str">
        <f t="shared" si="841"/>
        <v>3.04731185551608-4.39919693679046i</v>
      </c>
      <c r="G2890" s="57" t="str">
        <f t="shared" si="842"/>
        <v>0.989522035969628-0.101824242202681i</v>
      </c>
      <c r="H2890" s="57" t="str">
        <f t="shared" si="843"/>
        <v>1.54747880719325-95.5675043614133i</v>
      </c>
      <c r="I2890" s="57" t="str">
        <f t="shared" si="844"/>
        <v>-2.81452814276433-2.01782330711702i</v>
      </c>
      <c r="K2890" s="57" t="str">
        <f t="shared" si="845"/>
        <v>0.000846955062358161-0.00159595874050776i</v>
      </c>
      <c r="L2890" s="57" t="str">
        <f t="shared" si="846"/>
        <v>0.00075-0.0136051181957237i</v>
      </c>
      <c r="M2890" s="57" t="str">
        <f t="shared" si="847"/>
        <v>0.00075-0.00214366358125899i</v>
      </c>
      <c r="N2890" s="57">
        <f t="shared" si="848"/>
        <v>101.54308983585857</v>
      </c>
      <c r="O2890" s="57">
        <f t="shared" si="849"/>
        <v>3.3523891659676748</v>
      </c>
      <c r="P2890" s="371">
        <f t="shared" si="850"/>
        <v>3.3523891659676748</v>
      </c>
      <c r="Q2890" s="371">
        <f t="shared" si="851"/>
        <v>-78.456910164141433</v>
      </c>
      <c r="R2890" s="12">
        <f t="shared" si="852"/>
        <v>101.54308983585857</v>
      </c>
      <c r="S2890" s="57">
        <f t="shared" si="853"/>
        <v>48.742362004959695</v>
      </c>
      <c r="T2890" s="12">
        <f t="shared" si="836"/>
        <v>3.3523891659676748</v>
      </c>
    </row>
    <row r="2891" spans="1:20" x14ac:dyDescent="0.3">
      <c r="A2891" s="57">
        <f t="shared" si="837"/>
        <v>307421.07049938105</v>
      </c>
      <c r="B2891" s="12">
        <f t="shared" si="854"/>
        <v>48927.58298057854</v>
      </c>
      <c r="C2891" s="57" t="str">
        <f t="shared" si="838"/>
        <v>0.291021033114721-1.43937771450244i</v>
      </c>
      <c r="D2891" s="57" t="str">
        <f t="shared" si="839"/>
        <v>3.40916371882461-0.675379163849927i</v>
      </c>
      <c r="E2891" s="57" t="str">
        <f t="shared" si="840"/>
        <v>233.612174054376-21.8279995706924i</v>
      </c>
      <c r="F2891" s="57" t="str">
        <f t="shared" si="841"/>
        <v>3.0470687487058-4.38489682662631i</v>
      </c>
      <c r="G2891" s="57" t="str">
        <f t="shared" si="842"/>
        <v>0.989443094411541-0.102203020174825i</v>
      </c>
      <c r="H2891" s="57" t="str">
        <f t="shared" si="843"/>
        <v>1.53109574782673-95.1851010772817i</v>
      </c>
      <c r="I2891" s="57" t="str">
        <f t="shared" si="844"/>
        <v>-2.79426316776679-2.00914075461231i</v>
      </c>
      <c r="K2891" s="57" t="str">
        <f t="shared" si="845"/>
        <v>0.000844738033340942-0.00159046710883294i</v>
      </c>
      <c r="L2891" s="57" t="str">
        <f t="shared" si="846"/>
        <v>0.00075-0.0135536144607728i</v>
      </c>
      <c r="M2891" s="57" t="str">
        <f t="shared" si="847"/>
        <v>0.00075-0.00213554849697051i</v>
      </c>
      <c r="N2891" s="57">
        <f t="shared" si="848"/>
        <v>101.43027517194523</v>
      </c>
      <c r="O2891" s="57">
        <f t="shared" si="849"/>
        <v>3.3374975383505285</v>
      </c>
      <c r="P2891" s="371">
        <f t="shared" si="850"/>
        <v>3.3374975383505285</v>
      </c>
      <c r="Q2891" s="371">
        <f t="shared" si="851"/>
        <v>-78.569724828054774</v>
      </c>
      <c r="R2891" s="12">
        <f t="shared" si="852"/>
        <v>101.43027517194523</v>
      </c>
      <c r="S2891" s="57">
        <f t="shared" si="853"/>
        <v>48.927582980578542</v>
      </c>
      <c r="T2891" s="12">
        <f t="shared" si="836"/>
        <v>3.3374975383505285</v>
      </c>
    </row>
    <row r="2892" spans="1:20" x14ac:dyDescent="0.3">
      <c r="A2892" s="57">
        <f t="shared" si="837"/>
        <v>308589.27056727873</v>
      </c>
      <c r="B2892" s="12">
        <f t="shared" si="854"/>
        <v>49113.507795904741</v>
      </c>
      <c r="C2892" s="57" t="str">
        <f t="shared" si="838"/>
        <v>0.287669656485007-1.43748683656758i</v>
      </c>
      <c r="D2892" s="57" t="str">
        <f t="shared" si="839"/>
        <v>3.40870254510808-0.676238342675239i</v>
      </c>
      <c r="E2892" s="57" t="str">
        <f t="shared" si="840"/>
        <v>233.948078371675-22.3466350558564i</v>
      </c>
      <c r="F2892" s="57" t="str">
        <f t="shared" si="841"/>
        <v>3.04682383000323-4.37065941632226i</v>
      </c>
      <c r="G2892" s="57" t="str">
        <f t="shared" si="842"/>
        <v>0.989363564496413-0.102583145513114i</v>
      </c>
      <c r="H2892" s="57" t="str">
        <f t="shared" si="843"/>
        <v>1.51490815041172-94.8043741378102i</v>
      </c>
      <c r="I2892" s="57" t="str">
        <f t="shared" si="844"/>
        <v>-2.77415802332863-2.00050247788218i</v>
      </c>
      <c r="K2892" s="57" t="str">
        <f t="shared" si="845"/>
        <v>0.000842536409491993-0.00158499220223321i</v>
      </c>
      <c r="L2892" s="57" t="str">
        <f t="shared" si="846"/>
        <v>0.00075-0.0135023056991162i</v>
      </c>
      <c r="M2892" s="57" t="str">
        <f t="shared" si="847"/>
        <v>0.00075-0.0021274641332641i</v>
      </c>
      <c r="N2892" s="57">
        <f t="shared" si="848"/>
        <v>101.31653535375989</v>
      </c>
      <c r="O2892" s="57">
        <f t="shared" si="849"/>
        <v>3.3226111775152085</v>
      </c>
      <c r="P2892" s="371">
        <f t="shared" si="850"/>
        <v>3.3226111775152085</v>
      </c>
      <c r="Q2892" s="371">
        <f t="shared" si="851"/>
        <v>-78.683464646240111</v>
      </c>
      <c r="R2892" s="12">
        <f t="shared" si="852"/>
        <v>101.31653535375989</v>
      </c>
      <c r="S2892" s="57">
        <f t="shared" si="853"/>
        <v>49.113507795904738</v>
      </c>
      <c r="T2892" s="12">
        <f t="shared" si="836"/>
        <v>3.3226111775152085</v>
      </c>
    </row>
    <row r="2893" spans="1:20" x14ac:dyDescent="0.3">
      <c r="A2893" s="57">
        <f t="shared" si="837"/>
        <v>309761.90979543439</v>
      </c>
      <c r="B2893" s="12">
        <f t="shared" si="854"/>
        <v>49300.139125529182</v>
      </c>
      <c r="C2893" s="57" t="str">
        <f t="shared" si="838"/>
        <v>0.284304587944374-1.43559789918643i</v>
      </c>
      <c r="D2893" s="57" t="str">
        <f t="shared" si="839"/>
        <v>3.40823798599379-0.677106318328278i</v>
      </c>
      <c r="E2893" s="57" t="str">
        <f t="shared" si="840"/>
        <v>234.282836794241-22.8712385043882i</v>
      </c>
      <c r="F2893" s="57" t="str">
        <f t="shared" si="841"/>
        <v>3.04657708620186-4.35648449683103i</v>
      </c>
      <c r="G2893" s="57" t="str">
        <f t="shared" si="842"/>
        <v>0.989283441935853-0.102964622309825i</v>
      </c>
      <c r="H2893" s="57" t="str">
        <f t="shared" si="843"/>
        <v>1.49891342921785-94.4253147045682i</v>
      </c>
      <c r="I2893" s="57" t="str">
        <f t="shared" si="844"/>
        <v>-2.75421139931889-1.99190813631819i</v>
      </c>
      <c r="K2893" s="57" t="str">
        <f t="shared" si="845"/>
        <v>0.000840350089696572-0.00157953400635841i</v>
      </c>
      <c r="L2893" s="57" t="str">
        <f t="shared" si="846"/>
        <v>0.00075-0.01345119117266i</v>
      </c>
      <c r="M2893" s="57" t="str">
        <f t="shared" si="847"/>
        <v>0.00075-0.00211941037384349i</v>
      </c>
      <c r="N2893" s="57">
        <f t="shared" si="848"/>
        <v>101.20186452483918</v>
      </c>
      <c r="O2893" s="57">
        <f t="shared" si="849"/>
        <v>3.3077291762338739</v>
      </c>
      <c r="P2893" s="371">
        <f t="shared" si="850"/>
        <v>3.3077291762338739</v>
      </c>
      <c r="Q2893" s="371">
        <f t="shared" si="851"/>
        <v>-78.798135475160819</v>
      </c>
      <c r="R2893" s="12">
        <f t="shared" si="852"/>
        <v>101.20186452483918</v>
      </c>
      <c r="S2893" s="57">
        <f t="shared" si="853"/>
        <v>49.300139125529185</v>
      </c>
      <c r="T2893" s="12">
        <f t="shared" si="836"/>
        <v>3.3077291762338739</v>
      </c>
    </row>
    <row r="2894" spans="1:20" x14ac:dyDescent="0.3">
      <c r="A2894" s="57">
        <f t="shared" si="837"/>
        <v>310939.0050526571</v>
      </c>
      <c r="B2894" s="12">
        <f t="shared" si="854"/>
        <v>49487.479654206196</v>
      </c>
      <c r="C2894" s="57" t="str">
        <f t="shared" si="838"/>
        <v>0.280925729459514-1.43371063709848i</v>
      </c>
      <c r="D2894" s="57" t="str">
        <f t="shared" si="839"/>
        <v>3.40777001758033-0.67798309302536i</v>
      </c>
      <c r="E2894" s="57" t="str">
        <f t="shared" si="840"/>
        <v>234.616383274777-23.4018480999882i</v>
      </c>
      <c r="F2894" s="57" t="str">
        <f t="shared" si="841"/>
        <v>3.04632850400351-4.3423718599575i</v>
      </c>
      <c r="G2894" s="57" t="str">
        <f t="shared" si="842"/>
        <v>0.989202722411671-0.103347454661494i</v>
      </c>
      <c r="H2894" s="57" t="str">
        <f t="shared" si="843"/>
        <v>1.48310903538805-94.0479139987406i</v>
      </c>
      <c r="I2894" s="57" t="str">
        <f t="shared" si="844"/>
        <v>-2.7344219969179-1.98335739322241i</v>
      </c>
      <c r="K2894" s="57" t="str">
        <f t="shared" si="845"/>
        <v>0.000838178973363278-0.00157409250645155i</v>
      </c>
      <c r="L2894" s="57" t="str">
        <f t="shared" si="846"/>
        <v>0.00075-0.0134002701461049i</v>
      </c>
      <c r="M2894" s="57" t="str">
        <f t="shared" si="847"/>
        <v>0.00075-0.00211138710285266i</v>
      </c>
      <c r="N2894" s="57">
        <f t="shared" si="848"/>
        <v>101.08625685460667</v>
      </c>
      <c r="O2894" s="57">
        <f t="shared" si="849"/>
        <v>3.2928506132481994</v>
      </c>
      <c r="P2894" s="371">
        <f t="shared" si="850"/>
        <v>3.2928506132481994</v>
      </c>
      <c r="Q2894" s="371">
        <f t="shared" si="851"/>
        <v>-78.913743145393326</v>
      </c>
      <c r="R2894" s="12">
        <f t="shared" si="852"/>
        <v>101.08625685460667</v>
      </c>
      <c r="S2894" s="57">
        <f t="shared" si="853"/>
        <v>49.487479654206197</v>
      </c>
      <c r="T2894" s="12">
        <f t="shared" si="836"/>
        <v>3.2928506132481994</v>
      </c>
    </row>
    <row r="2895" spans="1:20" x14ac:dyDescent="0.3">
      <c r="A2895" s="57">
        <f t="shared" si="837"/>
        <v>312120.57327185717</v>
      </c>
      <c r="B2895" s="12">
        <f t="shared" si="854"/>
        <v>49675.532076892181</v>
      </c>
      <c r="C2895" s="57" t="str">
        <f t="shared" si="838"/>
        <v>0.277532985477968-1.4318247817444i</v>
      </c>
      <c r="D2895" s="57" t="str">
        <f t="shared" si="839"/>
        <v>3.40729861581188-0.678868668999031i</v>
      </c>
      <c r="E2895" s="57" t="str">
        <f t="shared" si="840"/>
        <v>234.94865059963-23.9385015883785i</v>
      </c>
      <c r="F2895" s="57" t="str">
        <f t="shared" si="841"/>
        <v>3.04607807001766-4.3283212983553i</v>
      </c>
      <c r="G2895" s="57" t="str">
        <f t="shared" si="842"/>
        <v>0.9891214015757-0.103731646668811i</v>
      </c>
      <c r="H2895" s="57" t="str">
        <f t="shared" si="843"/>
        <v>1.46749245638549-93.6721633006515i</v>
      </c>
      <c r="I2895" s="57" t="str">
        <f t="shared" si="844"/>
        <v>-2.71478852851262-1.97484991574953i</v>
      </c>
      <c r="K2895" s="57" t="str">
        <f t="shared" si="845"/>
        <v>0.000836022960423081-0.00156866768735441i</v>
      </c>
      <c r="L2895" s="57" t="str">
        <f t="shared" si="846"/>
        <v>0.00075-0.0133495418869345i</v>
      </c>
      <c r="M2895" s="57" t="str">
        <f t="shared" si="847"/>
        <v>0.00075-0.00210339420487413i</v>
      </c>
      <c r="N2895" s="57">
        <f t="shared" si="848"/>
        <v>100.969706539721</v>
      </c>
      <c r="O2895" s="57">
        <f t="shared" si="849"/>
        <v>3.2779745532002353</v>
      </c>
      <c r="P2895" s="371">
        <f t="shared" si="850"/>
        <v>3.2779745532002353</v>
      </c>
      <c r="Q2895" s="371">
        <f t="shared" si="851"/>
        <v>-79.030293460278997</v>
      </c>
      <c r="R2895" s="12">
        <f t="shared" si="852"/>
        <v>100.969706539721</v>
      </c>
      <c r="S2895" s="57">
        <f t="shared" si="853"/>
        <v>49.675532076892182</v>
      </c>
      <c r="T2895" s="12">
        <f t="shared" si="836"/>
        <v>3.2779745532002353</v>
      </c>
    </row>
    <row r="2896" spans="1:20" x14ac:dyDescent="0.3">
      <c r="A2896" s="57">
        <f t="shared" si="837"/>
        <v>313306.63145029027</v>
      </c>
      <c r="B2896" s="12">
        <f t="shared" si="854"/>
        <v>49864.299098784373</v>
      </c>
      <c r="C2896" s="57" t="str">
        <f t="shared" si="838"/>
        <v>0.274126263006383-1.42994006126158i</v>
      </c>
      <c r="D2896" s="57" t="str">
        <f t="shared" si="839"/>
        <v>3.40682375647732-0.679763048496941i</v>
      </c>
      <c r="E2896" s="57" t="str">
        <f t="shared" si="840"/>
        <v>235.279570380657-24.4812362534727i</v>
      </c>
      <c r="F2896" s="57" t="str">
        <f t="shared" si="841"/>
        <v>3.04582577076089-4.31433260552325i</v>
      </c>
      <c r="G2896" s="57" t="str">
        <f t="shared" si="842"/>
        <v>0.989039475049605-0.104117202436517i</v>
      </c>
      <c r="H2896" s="57" t="str">
        <f t="shared" si="843"/>
        <v>1.45206121544912-93.2980539492903i</v>
      </c>
      <c r="I2896" s="57" t="str">
        <f t="shared" si="844"/>
        <v>-2.69530971759288-1.96638537485002i</v>
      </c>
      <c r="K2896" s="57" t="str">
        <f t="shared" si="845"/>
        <v>0.000833881951328358-0.00156325953351303i</v>
      </c>
      <c r="L2896" s="57" t="str">
        <f t="shared" si="846"/>
        <v>0.00075-0.0132990056654059i</v>
      </c>
      <c r="M2896" s="57" t="str">
        <f t="shared" si="847"/>
        <v>0.00075-0.00209543156492741i</v>
      </c>
      <c r="N2896" s="57">
        <f t="shared" si="848"/>
        <v>100.85220780544657</v>
      </c>
      <c r="O2896" s="57">
        <f t="shared" si="849"/>
        <v>3.2631000465641558</v>
      </c>
      <c r="P2896" s="371">
        <f t="shared" si="850"/>
        <v>3.2631000465641558</v>
      </c>
      <c r="Q2896" s="371">
        <f t="shared" si="851"/>
        <v>-79.147792194553432</v>
      </c>
      <c r="R2896" s="12">
        <f t="shared" si="852"/>
        <v>100.85220780544657</v>
      </c>
      <c r="S2896" s="57">
        <f t="shared" si="853"/>
        <v>49.864299098784372</v>
      </c>
      <c r="T2896" s="12">
        <f t="shared" si="836"/>
        <v>3.2631000465641558</v>
      </c>
    </row>
    <row r="2897" spans="1:20" x14ac:dyDescent="0.3">
      <c r="A2897" s="57">
        <f t="shared" si="837"/>
        <v>314497.19664980139</v>
      </c>
      <c r="B2897" s="12">
        <f t="shared" si="854"/>
        <v>50053.783435359757</v>
      </c>
      <c r="C2897" s="57" t="str">
        <f t="shared" si="838"/>
        <v>0.270705471690046-1.42805620048127i</v>
      </c>
      <c r="D2897" s="57" t="str">
        <f t="shared" si="839"/>
        <v>3.40634541520955-0.680666233780754i</v>
      </c>
      <c r="E2897" s="57" t="str">
        <f t="shared" si="840"/>
        <v>235.609073047416-25.0300888930282i</v>
      </c>
      <c r="F2897" s="57" t="str">
        <f t="shared" si="841"/>
        <v>3.04557159265627-4.3004055758019i</v>
      </c>
      <c r="G2897" s="57" t="str">
        <f t="shared" si="842"/>
        <v>0.988956938424702-0.104504126073291i</v>
      </c>
      <c r="H2897" s="57" t="str">
        <f t="shared" si="843"/>
        <v>1.43681287105757-92.9255773418436i</v>
      </c>
      <c r="I2897" s="57" t="str">
        <f t="shared" si="844"/>
        <v>-2.67598429864874-1.95796344521432i</v>
      </c>
      <c r="K2897" s="57" t="str">
        <f t="shared" si="845"/>
        <v>0.000831755847051864-0.00155786802898327i</v>
      </c>
      <c r="L2897" s="57" t="str">
        <f t="shared" si="846"/>
        <v>0.00075-0.0132486607545387i</v>
      </c>
      <c r="M2897" s="57" t="str">
        <f t="shared" si="847"/>
        <v>0.00075-0.00208749906846724i</v>
      </c>
      <c r="N2897" s="57">
        <f t="shared" si="848"/>
        <v>100.73375490704453</v>
      </c>
      <c r="O2897" s="57">
        <f t="shared" si="849"/>
        <v>3.2482261295816883</v>
      </c>
      <c r="P2897" s="371">
        <f t="shared" si="850"/>
        <v>3.2482261295816883</v>
      </c>
      <c r="Q2897" s="371">
        <f t="shared" si="851"/>
        <v>-79.266245092955472</v>
      </c>
      <c r="R2897" s="12">
        <f t="shared" si="852"/>
        <v>100.73375490704453</v>
      </c>
      <c r="S2897" s="57">
        <f t="shared" si="853"/>
        <v>50.053783435359755</v>
      </c>
      <c r="T2897" s="12">
        <f t="shared" si="836"/>
        <v>3.2482261295816883</v>
      </c>
    </row>
    <row r="2898" spans="1:20" x14ac:dyDescent="0.3">
      <c r="A2898" s="57">
        <f t="shared" si="837"/>
        <v>315692.2859970706</v>
      </c>
      <c r="B2898" s="12">
        <f t="shared" si="854"/>
        <v>50243.987812414125</v>
      </c>
      <c r="C2898" s="57" t="str">
        <f t="shared" si="838"/>
        <v>0.267270523893771-1.4261729209268i</v>
      </c>
      <c r="D2898" s="57" t="str">
        <f t="shared" si="839"/>
        <v>3.40586356748448-0.681578227124993i</v>
      </c>
      <c r="E2898" s="57" t="str">
        <f t="shared" si="840"/>
        <v>235.937087839697-25.5850957937758i</v>
      </c>
      <c r="F2898" s="57" t="str">
        <f t="shared" si="841"/>
        <v>3.04531552203286-4.28654000437002i</v>
      </c>
      <c r="G2898" s="57" t="str">
        <f t="shared" si="842"/>
        <v>0.988873787261764-0.104892421691651i</v>
      </c>
      <c r="H2898" s="57" t="str">
        <f t="shared" si="843"/>
        <v>1.42174501640147-92.5547249332285i</v>
      </c>
      <c r="I2898" s="57" t="str">
        <f t="shared" si="844"/>
        <v>-2.65681101706874-1.94958380521785i</v>
      </c>
      <c r="K2898" s="57" t="str">
        <f t="shared" si="845"/>
        <v>0.000829644549085673-0.00155249315743612i</v>
      </c>
      <c r="L2898" s="57" t="str">
        <f t="shared" si="846"/>
        <v>0.00075-0.0131985064301043i</v>
      </c>
      <c r="M2898" s="57" t="str">
        <f t="shared" si="847"/>
        <v>0.00075-0.00207959660138198i</v>
      </c>
      <c r="N2898" s="57">
        <f t="shared" si="848"/>
        <v>100.61434213119115</v>
      </c>
      <c r="O2898" s="57">
        <f t="shared" si="849"/>
        <v>3.2333518241979959</v>
      </c>
      <c r="P2898" s="371">
        <f t="shared" si="850"/>
        <v>3.2333518241979959</v>
      </c>
      <c r="Q2898" s="371">
        <f t="shared" si="851"/>
        <v>-79.385657868808849</v>
      </c>
      <c r="R2898" s="12">
        <f t="shared" si="852"/>
        <v>100.61434213119115</v>
      </c>
      <c r="S2898" s="57">
        <f t="shared" si="853"/>
        <v>50.243987812414126</v>
      </c>
      <c r="T2898" s="12">
        <f t="shared" si="836"/>
        <v>3.2333518241979959</v>
      </c>
    </row>
    <row r="2899" spans="1:20" x14ac:dyDescent="0.3">
      <c r="A2899" s="57">
        <f t="shared" si="837"/>
        <v>316891.91668385948</v>
      </c>
      <c r="B2899" s="12">
        <f t="shared" si="854"/>
        <v>50434.9149661013</v>
      </c>
      <c r="C2899" s="57" t="str">
        <f t="shared" si="838"/>
        <v>0.263821334784038-1.42428994081365i</v>
      </c>
      <c r="D2899" s="57" t="str">
        <f t="shared" si="839"/>
        <v>3.40537818862057-0.682499030815961i</v>
      </c>
      <c r="E2899" s="57" t="str">
        <f t="shared" si="840"/>
        <v>236.263542800397-26.1462927060319i</v>
      </c>
      <c r="F2899" s="57" t="str">
        <f t="shared" si="841"/>
        <v>3.04505754512511-4.27273568724123i</v>
      </c>
      <c r="G2899" s="57" t="str">
        <f t="shared" si="842"/>
        <v>0.988790017090841-0.105282093407831i</v>
      </c>
      <c r="H2899" s="57" t="str">
        <f t="shared" si="843"/>
        <v>1.40685527886385-92.1854882356307i</v>
      </c>
      <c r="I2899" s="57" t="str">
        <f t="shared" si="844"/>
        <v>-2.63778862903929-1.94124613686703i</v>
      </c>
      <c r="K2899" s="57" t="str">
        <f t="shared" si="845"/>
        <v>0.000827547959440126-0.00154713490216323i</v>
      </c>
      <c r="L2899" s="57" t="str">
        <f t="shared" si="846"/>
        <v>0.00075-0.013148541970616i</v>
      </c>
      <c r="M2899" s="57" t="str">
        <f t="shared" si="847"/>
        <v>0.00075-0.00207172404999201i</v>
      </c>
      <c r="N2899" s="57">
        <f t="shared" si="848"/>
        <v>100.49396379741493</v>
      </c>
      <c r="O2899" s="57">
        <f t="shared" si="849"/>
        <v>3.2184761380022522</v>
      </c>
      <c r="P2899" s="371">
        <f t="shared" si="850"/>
        <v>3.2184761380022522</v>
      </c>
      <c r="Q2899" s="371">
        <f t="shared" si="851"/>
        <v>-79.506036202585065</v>
      </c>
      <c r="R2899" s="12">
        <f t="shared" si="852"/>
        <v>100.49396379741493</v>
      </c>
      <c r="S2899" s="57">
        <f t="shared" si="853"/>
        <v>50.434914966101303</v>
      </c>
      <c r="T2899" s="12">
        <f t="shared" si="836"/>
        <v>3.2184761380022522</v>
      </c>
    </row>
    <row r="2900" spans="1:20" x14ac:dyDescent="0.3">
      <c r="A2900" s="57">
        <f t="shared" si="837"/>
        <v>318096.10596725816</v>
      </c>
      <c r="B2900" s="12">
        <f t="shared" si="854"/>
        <v>50626.567642972484</v>
      </c>
      <c r="C2900" s="57" t="str">
        <f t="shared" si="838"/>
        <v>0.26035782241245-1.4224069750507i</v>
      </c>
      <c r="D2900" s="57" t="str">
        <f t="shared" si="839"/>
        <v>3.40488925377781-0.683428647150552i</v>
      </c>
      <c r="E2900" s="57" t="str">
        <f t="shared" si="840"/>
        <v>236.588364768789-26.7137148177886i</v>
      </c>
      <c r="F2900" s="57" t="str">
        <f t="shared" si="841"/>
        <v>3.0447976480722-4.25899242126038i</v>
      </c>
      <c r="G2900" s="57" t="str">
        <f t="shared" si="842"/>
        <v>0.988705623411064-0.105673145341677i</v>
      </c>
      <c r="H2900" s="57" t="str">
        <f t="shared" si="843"/>
        <v>1.39214131950868-91.8178588180465i</v>
      </c>
      <c r="I2900" s="57" t="str">
        <f t="shared" si="844"/>
        <v>-2.61891590144485-1.93295012574608i</v>
      </c>
      <c r="K2900" s="57" t="str">
        <f t="shared" si="845"/>
        <v>0.000825465980642705-0.00154179324608215i</v>
      </c>
      <c r="L2900" s="57" t="str">
        <f t="shared" si="846"/>
        <v>0.00075-0.0130987666573182i</v>
      </c>
      <c r="M2900" s="57" t="str">
        <f t="shared" si="847"/>
        <v>0.00075-0.00206388130104803i</v>
      </c>
      <c r="N2900" s="57">
        <f t="shared" si="848"/>
        <v>100.37261425956089</v>
      </c>
      <c r="O2900" s="57">
        <f t="shared" si="849"/>
        <v>3.2035980641688062</v>
      </c>
      <c r="P2900" s="371">
        <f t="shared" si="850"/>
        <v>3.2035980641688062</v>
      </c>
      <c r="Q2900" s="371">
        <f t="shared" si="851"/>
        <v>-79.627385740439109</v>
      </c>
      <c r="R2900" s="12">
        <f t="shared" si="852"/>
        <v>100.37261425956089</v>
      </c>
      <c r="S2900" s="57">
        <f t="shared" si="853"/>
        <v>50.626567642972482</v>
      </c>
      <c r="T2900" s="12">
        <f t="shared" si="836"/>
        <v>3.2035980641688062</v>
      </c>
    </row>
    <row r="2901" spans="1:20" x14ac:dyDescent="0.3">
      <c r="A2901" s="57">
        <f t="shared" si="837"/>
        <v>319304.87116993376</v>
      </c>
      <c r="B2901" s="12">
        <f t="shared" si="854"/>
        <v>50818.948600015778</v>
      </c>
      <c r="C2901" s="57" t="str">
        <f t="shared" si="838"/>
        <v>0.256879907800451-1.42052373524318i</v>
      </c>
      <c r="D2901" s="57" t="str">
        <f t="shared" si="839"/>
        <v>3.40439673795696-0.684367078435122i</v>
      </c>
      <c r="E2901" s="57" t="str">
        <f t="shared" si="840"/>
        <v>236.91147937416-27.2873967282732i</v>
      </c>
      <c r="F2901" s="57" t="str">
        <f t="shared" si="841"/>
        <v>3.04453581691762-4.24531000410023i</v>
      </c>
      <c r="G2901" s="57" t="str">
        <f t="shared" si="842"/>
        <v>0.988620601690461-0.106065581616528i</v>
      </c>
      <c r="H2901" s="57" t="str">
        <f t="shared" si="843"/>
        <v>1.3776008325773-91.451828305827i</v>
      </c>
      <c r="I2901" s="57" t="str">
        <f t="shared" si="844"/>
        <v>-2.6001916117693-1.92469546096486i</v>
      </c>
      <c r="K2901" s="57" t="str">
        <f t="shared" si="845"/>
        <v>0.000823398515736915-0.00153646817174168i</v>
      </c>
      <c r="L2901" s="57" t="str">
        <f t="shared" si="846"/>
        <v>0.00075-0.0130491797741763i</v>
      </c>
      <c r="M2901" s="57" t="str">
        <f t="shared" si="847"/>
        <v>0.00075-0.00205606824172946i</v>
      </c>
      <c r="N2901" s="57">
        <f t="shared" si="848"/>
        <v>100.25028790727644</v>
      </c>
      <c r="O2901" s="57">
        <f t="shared" si="849"/>
        <v>3.1887165814017444</v>
      </c>
      <c r="P2901" s="371">
        <f t="shared" si="850"/>
        <v>3.1887165814017444</v>
      </c>
      <c r="Q2901" s="371">
        <f t="shared" si="851"/>
        <v>-79.749712092723556</v>
      </c>
      <c r="R2901" s="12">
        <f t="shared" si="852"/>
        <v>100.25028790727644</v>
      </c>
      <c r="S2901" s="57">
        <f t="shared" si="853"/>
        <v>50.81894860001578</v>
      </c>
      <c r="T2901" s="12">
        <f t="shared" si="836"/>
        <v>3.1887165814017444</v>
      </c>
    </row>
    <row r="2902" spans="1:20" x14ac:dyDescent="0.3">
      <c r="A2902" s="57">
        <f t="shared" si="837"/>
        <v>320518.2296803795</v>
      </c>
      <c r="B2902" s="12">
        <f t="shared" si="854"/>
        <v>51012.060604695842</v>
      </c>
      <c r="C2902" s="57" t="str">
        <f t="shared" si="838"/>
        <v>0.2533875150253-1.41863992969734i</v>
      </c>
      <c r="D2902" s="57" t="str">
        <f t="shared" si="839"/>
        <v>3.40390061599892-0.685314326984329i</v>
      </c>
      <c r="E2902" s="57" t="str">
        <f t="shared" si="840"/>
        <v>237.232811029877-27.8673724209967i</v>
      </c>
      <c r="F2902" s="57" t="str">
        <f t="shared" si="841"/>
        <v>3.04427203760837-4.23168823425796i</v>
      </c>
      <c r="G2902" s="57" t="str">
        <f t="shared" si="842"/>
        <v>0.988534947365761-0.106459406359106i</v>
      </c>
      <c r="H2902" s="57" t="str">
        <f t="shared" si="843"/>
        <v>1.36323154499257-91.0873883802267i</v>
      </c>
      <c r="I2902" s="57" t="str">
        <f t="shared" si="844"/>
        <v>-2.58161454799812-1.91648183510737i</v>
      </c>
      <c r="K2902" s="57" t="str">
        <f t="shared" si="845"/>
        <v>0.000821345468281111-0.0015311596613271i</v>
      </c>
      <c r="L2902" s="57" t="str">
        <f t="shared" si="846"/>
        <v>0.00075-0.0129997806078664i</v>
      </c>
      <c r="M2902" s="57" t="str">
        <f t="shared" si="847"/>
        <v>0.00075-0.00204828475964282i</v>
      </c>
      <c r="N2902" s="57">
        <f t="shared" si="848"/>
        <v>100.12697916752006</v>
      </c>
      <c r="O2902" s="57">
        <f t="shared" si="849"/>
        <v>3.1738306538827281</v>
      </c>
      <c r="P2902" s="371">
        <f t="shared" si="850"/>
        <v>3.1738306538827281</v>
      </c>
      <c r="Q2902" s="371">
        <f t="shared" si="851"/>
        <v>-79.873020832479938</v>
      </c>
      <c r="R2902" s="12">
        <f t="shared" si="852"/>
        <v>100.12697916752006</v>
      </c>
      <c r="S2902" s="57">
        <f t="shared" si="853"/>
        <v>51.01206060469584</v>
      </c>
      <c r="T2902" s="12">
        <f t="shared" si="836"/>
        <v>3.1738306538827281</v>
      </c>
    </row>
    <row r="2903" spans="1:20" x14ac:dyDescent="0.3">
      <c r="A2903" s="57">
        <f t="shared" si="837"/>
        <v>321736.19895316497</v>
      </c>
      <c r="B2903" s="12">
        <f t="shared" si="854"/>
        <v>51205.906434993689</v>
      </c>
      <c r="C2903" s="57" t="str">
        <f t="shared" si="838"/>
        <v>0.249880571307318-1.41675526342659i</v>
      </c>
      <c r="D2903" s="57" t="str">
        <f t="shared" si="839"/>
        <v>3.40340086258377-0.686270395119949i</v>
      </c>
      <c r="E2903" s="57" t="str">
        <f t="shared" si="840"/>
        <v>237.55228292787-28.4536752362653i</v>
      </c>
      <c r="F2903" s="57" t="str">
        <f t="shared" si="841"/>
        <v>3.04400629599456-4.21812691105169i</v>
      </c>
      <c r="G2903" s="57" t="str">
        <f t="shared" si="842"/>
        <v>0.98844865584221-0.106854623699388i</v>
      </c>
      <c r="H2903" s="57" t="str">
        <f t="shared" si="843"/>
        <v>1.34903121587085-90.7245307779565i</v>
      </c>
      <c r="I2903" s="57" t="str">
        <f t="shared" si="844"/>
        <v>-2.56318350852159-1.90830894418134i</v>
      </c>
      <c r="K2903" s="57" t="str">
        <f t="shared" si="845"/>
        <v>0.000819306742347325-0.00152586769666536i</v>
      </c>
      <c r="L2903" s="57" t="str">
        <f t="shared" si="846"/>
        <v>0.00075-0.0129505684477649i</v>
      </c>
      <c r="M2903" s="57" t="str">
        <f t="shared" si="847"/>
        <v>0.00075-0.0020405307428201i</v>
      </c>
      <c r="N2903" s="57">
        <f t="shared" si="848"/>
        <v>100.00268250609572</v>
      </c>
      <c r="O2903" s="57">
        <f t="shared" si="849"/>
        <v>3.1589392312204279</v>
      </c>
      <c r="P2903" s="371">
        <f t="shared" si="850"/>
        <v>3.1589392312204279</v>
      </c>
      <c r="Q2903" s="371">
        <f t="shared" si="851"/>
        <v>-79.997317493904276</v>
      </c>
      <c r="R2903" s="12">
        <f t="shared" si="852"/>
        <v>100.00268250609572</v>
      </c>
      <c r="S2903" s="57">
        <f t="shared" si="853"/>
        <v>51.205906434993686</v>
      </c>
      <c r="T2903" s="12">
        <f t="shared" si="836"/>
        <v>3.1589392312204279</v>
      </c>
    </row>
    <row r="2904" spans="1:20" x14ac:dyDescent="0.3">
      <c r="A2904" s="57">
        <f t="shared" si="837"/>
        <v>322958.79650918703</v>
      </c>
      <c r="B2904" s="12">
        <f t="shared" si="854"/>
        <v>51400.488879446668</v>
      </c>
      <c r="C2904" s="57" t="str">
        <f t="shared" si="838"/>
        <v>0.246359007098299-1.41486943815959i</v>
      </c>
      <c r="D2904" s="57" t="str">
        <f t="shared" si="839"/>
        <v>3.40289745223003-0.687235285169683i</v>
      </c>
      <c r="E2904" s="57" t="str">
        <f t="shared" si="840"/>
        <v>237.869817033574-29.0463378431826i</v>
      </c>
      <c r="F2904" s="57" t="str">
        <f t="shared" si="841"/>
        <v>3.04373857782868-4.20462583461706i</v>
      </c>
      <c r="G2904" s="57" t="str">
        <f t="shared" si="842"/>
        <v>0.988361722493374-0.107251237770502i</v>
      </c>
      <c r="H2904" s="57" t="str">
        <f t="shared" si="843"/>
        <v>1.33499763604141-90.363247290738i</v>
      </c>
      <c r="I2904" s="57" t="str">
        <f t="shared" si="844"/>
        <v>-2.54489730203886-1.90017648756843i</v>
      </c>
      <c r="K2904" s="57" t="str">
        <f t="shared" si="845"/>
        <v>0.000817282242520049-0.0015205922592303i</v>
      </c>
      <c r="L2904" s="57" t="str">
        <f t="shared" si="846"/>
        <v>0.00075-0.0129015425859383i</v>
      </c>
      <c r="M2904" s="57" t="str">
        <f t="shared" si="847"/>
        <v>0.00075-0.00203280607971717i</v>
      </c>
      <c r="N2904" s="57">
        <f t="shared" si="848"/>
        <v>99.877392429206552</v>
      </c>
      <c r="O2904" s="57">
        <f t="shared" si="849"/>
        <v>3.1440412484040916</v>
      </c>
      <c r="P2904" s="371">
        <f t="shared" si="850"/>
        <v>3.1440412484040916</v>
      </c>
      <c r="Q2904" s="371">
        <f t="shared" si="851"/>
        <v>-80.122607570793448</v>
      </c>
      <c r="R2904" s="12">
        <f t="shared" si="852"/>
        <v>99.877392429206552</v>
      </c>
      <c r="S2904" s="57">
        <f t="shared" si="853"/>
        <v>51.400488879446669</v>
      </c>
      <c r="T2904" s="12">
        <f t="shared" si="836"/>
        <v>3.1440412484040916</v>
      </c>
    </row>
    <row r="2905" spans="1:20" x14ac:dyDescent="0.3">
      <c r="A2905" s="57">
        <f t="shared" si="837"/>
        <v>324186.0399359219</v>
      </c>
      <c r="B2905" s="12">
        <f t="shared" si="854"/>
        <v>51595.810737188564</v>
      </c>
      <c r="C2905" s="57" t="str">
        <f t="shared" si="838"/>
        <v>0.242822756171279-1.41298215235004i</v>
      </c>
      <c r="D2905" s="57" t="str">
        <f t="shared" si="839"/>
        <v>3.40239035929401-0.688208999465993i</v>
      </c>
      <c r="E2905" s="57" t="str">
        <f t="shared" si="840"/>
        <v>238.185334081333-29.6453922111111i</v>
      </c>
      <c r="F2905" s="57" t="str">
        <f t="shared" si="841"/>
        <v>3.04346886876518-4.19118480590384i</v>
      </c>
      <c r="G2905" s="57" t="str">
        <f t="shared" si="842"/>
        <v>0.988274142660947-0.107649252708588i</v>
      </c>
      <c r="H2905" s="57" t="str">
        <f t="shared" si="843"/>
        <v>1.32112862757331-90.0035297648636i</v>
      </c>
      <c r="I2905" s="57" t="str">
        <f t="shared" si="844"/>
        <v>-2.52675474746312-1.89208416797544i</v>
      </c>
      <c r="K2905" s="57" t="str">
        <f t="shared" si="845"/>
        <v>0.000815271873895-0.00151533333014769i</v>
      </c>
      <c r="L2905" s="57" t="str">
        <f t="shared" si="846"/>
        <v>0.00075-0.0128527023171332i</v>
      </c>
      <c r="M2905" s="57" t="str">
        <f t="shared" si="847"/>
        <v>0.00075-0.00202511065921217i</v>
      </c>
      <c r="N2905" s="57">
        <f t="shared" si="848"/>
        <v>99.751103485038385</v>
      </c>
      <c r="O2905" s="57">
        <f t="shared" si="849"/>
        <v>3.1291356257597007</v>
      </c>
      <c r="P2905" s="371">
        <f t="shared" si="850"/>
        <v>3.1291356257597007</v>
      </c>
      <c r="Q2905" s="371">
        <f t="shared" si="851"/>
        <v>-80.248896514961615</v>
      </c>
      <c r="R2905" s="12">
        <f t="shared" si="852"/>
        <v>99.751103485038385</v>
      </c>
      <c r="S2905" s="57">
        <f t="shared" si="853"/>
        <v>51.595810737188565</v>
      </c>
      <c r="T2905" s="12">
        <f t="shared" si="836"/>
        <v>3.1291356257597007</v>
      </c>
    </row>
    <row r="2906" spans="1:20" x14ac:dyDescent="0.3">
      <c r="A2906" s="57">
        <f t="shared" si="837"/>
        <v>325417.94688767847</v>
      </c>
      <c r="B2906" s="12">
        <f t="shared" si="854"/>
        <v>51791.874817989883</v>
      </c>
      <c r="C2906" s="57" t="str">
        <f t="shared" si="838"/>
        <v>0.23927175571131-1.41109310118829i</v>
      </c>
      <c r="D2906" s="57" t="str">
        <f t="shared" si="839"/>
        <v>3.40187955796876-0.68919154034485i</v>
      </c>
      <c r="E2906" s="57" t="str">
        <f t="shared" si="840"/>
        <v>238.498753570297-30.2508695806343i</v>
      </c>
      <c r="F2906" s="57" t="str">
        <f t="shared" si="841"/>
        <v>3.0431971543596-4.17780362667244i</v>
      </c>
      <c r="G2906" s="57" t="str">
        <f t="shared" si="842"/>
        <v>0.988185911654558-0.108048672652689i</v>
      </c>
      <c r="H2906" s="57" t="str">
        <f t="shared" si="843"/>
        <v>1.30742204330962-89.6453701007587i</v>
      </c>
      <c r="I2906" s="57" t="str">
        <f t="shared" si="844"/>
        <v>-2.5087546738275-1.88403169138614i</v>
      </c>
      <c r="K2906" s="57" t="str">
        <f t="shared" si="845"/>
        <v>0.000813275542077857-0.00151009089020033i</v>
      </c>
      <c r="L2906" s="57" t="str">
        <f t="shared" si="846"/>
        <v>0.00075-0.0128040469387659i</v>
      </c>
      <c r="M2906" s="57" t="str">
        <f t="shared" si="847"/>
        <v>0.00075-0.00201744437060387i</v>
      </c>
      <c r="N2906" s="57">
        <f t="shared" si="848"/>
        <v>99.623810265359481</v>
      </c>
      <c r="O2906" s="57">
        <f t="shared" si="849"/>
        <v>3.1142212689088944</v>
      </c>
      <c r="P2906" s="371">
        <f t="shared" si="850"/>
        <v>3.1142212689088944</v>
      </c>
      <c r="Q2906" s="371">
        <f t="shared" si="851"/>
        <v>-80.376189734640519</v>
      </c>
      <c r="R2906" s="12">
        <f t="shared" si="852"/>
        <v>99.623810265359481</v>
      </c>
      <c r="S2906" s="57">
        <f t="shared" si="853"/>
        <v>51.791874817989886</v>
      </c>
      <c r="T2906" s="12">
        <f t="shared" si="836"/>
        <v>3.1142212689088944</v>
      </c>
    </row>
    <row r="2907" spans="1:20" x14ac:dyDescent="0.3">
      <c r="A2907" s="57">
        <f t="shared" si="837"/>
        <v>326654.53508585162</v>
      </c>
      <c r="B2907" s="12">
        <f t="shared" si="854"/>
        <v>51988.683942298245</v>
      </c>
      <c r="C2907" s="57" t="str">
        <f t="shared" si="838"/>
        <v>0.235705946407592-1.40920197661503i</v>
      </c>
      <c r="D2907" s="57" t="str">
        <f t="shared" si="839"/>
        <v>3.4013650222836-0.690182910144554i</v>
      </c>
      <c r="E2907" s="57" t="str">
        <f t="shared" si="840"/>
        <v>238.809993760819-30.8628004339765i</v>
      </c>
      <c r="F2907" s="57" t="str">
        <f t="shared" si="841"/>
        <v>3.0429234200683-4.16448209949054i</v>
      </c>
      <c r="G2907" s="57" t="str">
        <f t="shared" si="842"/>
        <v>0.988097024751579-0.10844950174462i</v>
      </c>
      <c r="H2907" s="57" t="str">
        <f t="shared" si="843"/>
        <v>1.29387576640876-89.2887602525476i</v>
      </c>
      <c r="I2907" s="57" t="str">
        <f t="shared" si="844"/>
        <v>-2.49089592019206-1.87601876701411i</v>
      </c>
      <c r="K2907" s="57" t="str">
        <f t="shared" si="845"/>
        <v>0.000811293153182968-0.00150486491983309i</v>
      </c>
      <c r="L2907" s="57" t="str">
        <f t="shared" si="846"/>
        <v>0.00075-0.0127555757509124i</v>
      </c>
      <c r="M2907" s="57" t="str">
        <f t="shared" si="847"/>
        <v>0.00075-0.00200980710361015i</v>
      </c>
      <c r="N2907" s="57">
        <f t="shared" si="848"/>
        <v>99.49550740714966</v>
      </c>
      <c r="O2907" s="57">
        <f t="shared" si="849"/>
        <v>3.0992970687322954</v>
      </c>
      <c r="P2907" s="371">
        <f t="shared" si="850"/>
        <v>3.0992970687322954</v>
      </c>
      <c r="Q2907" s="371">
        <f t="shared" si="851"/>
        <v>-80.50449259285034</v>
      </c>
      <c r="R2907" s="12">
        <f t="shared" si="852"/>
        <v>99.49550740714966</v>
      </c>
      <c r="S2907" s="57">
        <f t="shared" si="853"/>
        <v>51.988683942298245</v>
      </c>
      <c r="T2907" s="12">
        <f t="shared" si="836"/>
        <v>3.0992970687322954</v>
      </c>
    </row>
    <row r="2908" spans="1:20" x14ac:dyDescent="0.3">
      <c r="A2908" s="57">
        <f t="shared" si="837"/>
        <v>327895.82231917785</v>
      </c>
      <c r="B2908" s="12">
        <f t="shared" si="854"/>
        <v>52186.240941278978</v>
      </c>
      <c r="C2908" s="57" t="str">
        <f t="shared" si="838"/>
        <v>0.232125272546597-1.40730846733679i</v>
      </c>
      <c r="D2908" s="57" t="str">
        <f t="shared" si="839"/>
        <v>3.40084672610307-0.691183111204486i</v>
      </c>
      <c r="E2908" s="57" t="str">
        <f t="shared" si="840"/>
        <v>239.118971671394-31.4812144649295i</v>
      </c>
      <c r="F2908" s="57" t="str">
        <f t="shared" si="841"/>
        <v>3.04264765124758-4.15122002772966i</v>
      </c>
      <c r="G2908" s="57" t="str">
        <f t="shared" si="842"/>
        <v>0.988007477196927-0.108851744128842i</v>
      </c>
      <c r="H2908" s="57" t="str">
        <f t="shared" si="843"/>
        <v>1.28048770989304-88.9336922276234i</v>
      </c>
      <c r="I2908" s="57" t="str">
        <f t="shared" si="844"/>
        <v>-2.47317733555156-1.86804510725613i</v>
      </c>
      <c r="K2908" s="57" t="str">
        <f t="shared" si="845"/>
        <v>0.000809324613832055-0.00149965539915788i</v>
      </c>
      <c r="L2908" s="57" t="str">
        <f t="shared" si="846"/>
        <v>0.00075-0.0127072880562985i</v>
      </c>
      <c r="M2908" s="57" t="str">
        <f t="shared" si="847"/>
        <v>0.00075-0.00200219874836636i</v>
      </c>
      <c r="N2908" s="57">
        <f t="shared" si="848"/>
        <v>99.3661895942478</v>
      </c>
      <c r="O2908" s="57">
        <f t="shared" si="849"/>
        <v>3.0843619013350598</v>
      </c>
      <c r="P2908" s="371">
        <f t="shared" si="850"/>
        <v>3.0843619013350598</v>
      </c>
      <c r="Q2908" s="371">
        <f t="shared" si="851"/>
        <v>-80.6338104057522</v>
      </c>
      <c r="R2908" s="12">
        <f t="shared" si="852"/>
        <v>99.3661895942478</v>
      </c>
      <c r="S2908" s="57">
        <f t="shared" si="853"/>
        <v>52.186240941278982</v>
      </c>
      <c r="T2908" s="12">
        <f t="shared" si="836"/>
        <v>3.0843619013350598</v>
      </c>
    </row>
    <row r="2909" spans="1:20" x14ac:dyDescent="0.3">
      <c r="A2909" s="57">
        <f t="shared" si="837"/>
        <v>329141.82644399075</v>
      </c>
      <c r="B2909" s="12">
        <f t="shared" si="854"/>
        <v>52384.548656855841</v>
      </c>
      <c r="C2909" s="57" t="str">
        <f t="shared" si="838"/>
        <v>0.228529682106458-1.40541225884358i</v>
      </c>
      <c r="D2909" s="57" t="str">
        <f t="shared" si="839"/>
        <v>3.40032464312633-0.692192145863867i</v>
      </c>
      <c r="E2909" s="57" t="str">
        <f t="shared" si="840"/>
        <v>239.425603076148-32.1061405482488i</v>
      </c>
      <c r="F2909" s="57" t="str">
        <f t="shared" si="841"/>
        <v>3.04236983315329-4.13801721556174i</v>
      </c>
      <c r="G2909" s="57" t="str">
        <f t="shared" si="842"/>
        <v>0.987917264202869-0.109255403952335i</v>
      </c>
      <c r="H2909" s="57" t="str">
        <f t="shared" si="843"/>
        <v>1.2672558162041-88.5801580862206i</v>
      </c>
      <c r="I2909" s="57" t="str">
        <f t="shared" si="844"/>
        <v>-2.45559777874418-1.86011042764653i</v>
      </c>
      <c r="K2909" s="57" t="str">
        <f t="shared" si="845"/>
        <v>0.00080736983115287-0.00149446230795855i</v>
      </c>
      <c r="L2909" s="57" t="str">
        <f t="shared" si="846"/>
        <v>0.00075-0.0126591831602894i</v>
      </c>
      <c r="M2909" s="57" t="str">
        <f t="shared" si="847"/>
        <v>0.00075-0.00199461919542375i</v>
      </c>
      <c r="N2909" s="57">
        <f t="shared" si="848"/>
        <v>99.23585155902741</v>
      </c>
      <c r="O2909" s="57">
        <f t="shared" si="849"/>
        <v>3.0694146280166872</v>
      </c>
      <c r="P2909" s="371">
        <f t="shared" si="850"/>
        <v>3.0694146280166872</v>
      </c>
      <c r="Q2909" s="371">
        <f t="shared" si="851"/>
        <v>-80.76414844097259</v>
      </c>
      <c r="R2909" s="12">
        <f t="shared" si="852"/>
        <v>99.23585155902741</v>
      </c>
      <c r="S2909" s="57">
        <f t="shared" si="853"/>
        <v>52.384548656855841</v>
      </c>
      <c r="T2909" s="12">
        <f t="shared" si="836"/>
        <v>3.0694146280166872</v>
      </c>
    </row>
    <row r="2910" spans="1:20" x14ac:dyDescent="0.3">
      <c r="A2910" s="57">
        <f t="shared" si="837"/>
        <v>330392.5653844779</v>
      </c>
      <c r="B2910" s="12">
        <f t="shared" si="854"/>
        <v>52583.609941751893</v>
      </c>
      <c r="C2910" s="57" t="str">
        <f t="shared" si="838"/>
        <v>0.224919126852329-1.40351303342861i</v>
      </c>
      <c r="D2910" s="57" t="str">
        <f t="shared" si="839"/>
        <v>3.39979874688623-0.6932100164605i</v>
      </c>
      <c r="E2910" s="57" t="str">
        <f t="shared" si="840"/>
        <v>239.729802502888-32.737606708549i</v>
      </c>
      <c r="F2910" s="57" t="str">
        <f t="shared" si="841"/>
        <v>3.04208995094-4.12487346795575i</v>
      </c>
      <c r="G2910" s="57" t="str">
        <f t="shared" si="842"/>
        <v>0.987826380948827-0.109660485364466i</v>
      </c>
      <c r="H2910" s="57" t="str">
        <f t="shared" si="843"/>
        <v>1.25417805676516-88.2281499409919i</v>
      </c>
      <c r="I2910" s="57" t="str">
        <f t="shared" si="844"/>
        <v>-2.43815611836118-1.85221444681212i</v>
      </c>
      <c r="K2910" s="57" t="str">
        <f t="shared" si="845"/>
        <v>0.000805428712777838-0.00148928562569582i</v>
      </c>
      <c r="L2910" s="57" t="str">
        <f t="shared" si="846"/>
        <v>0.00075-0.0126112603708801i</v>
      </c>
      <c r="M2910" s="57" t="str">
        <f t="shared" si="847"/>
        <v>0.00075-0.00198706833574791i</v>
      </c>
      <c r="N2910" s="57">
        <f t="shared" si="848"/>
        <v>99.104488084090491</v>
      </c>
      <c r="O2910" s="57">
        <f t="shared" si="849"/>
        <v>3.054454095244179</v>
      </c>
      <c r="P2910" s="371">
        <f t="shared" si="850"/>
        <v>3.054454095244179</v>
      </c>
      <c r="Q2910" s="371">
        <f t="shared" si="851"/>
        <v>-80.895511915909509</v>
      </c>
      <c r="R2910" s="12">
        <f t="shared" si="852"/>
        <v>99.104488084090491</v>
      </c>
      <c r="S2910" s="57">
        <f t="shared" si="853"/>
        <v>52.583609941751895</v>
      </c>
      <c r="T2910" s="12">
        <f t="shared" si="836"/>
        <v>3.054454095244179</v>
      </c>
    </row>
    <row r="2911" spans="1:20" x14ac:dyDescent="0.3">
      <c r="A2911" s="57">
        <f t="shared" si="837"/>
        <v>331648.05713293893</v>
      </c>
      <c r="B2911" s="12">
        <f t="shared" si="854"/>
        <v>52783.427659530549</v>
      </c>
      <c r="C2911" s="57" t="str">
        <f t="shared" si="838"/>
        <v>0.221293562432927-1.40161047021025i</v>
      </c>
      <c r="D2911" s="57" t="str">
        <f t="shared" si="839"/>
        <v>3.39926901074869-0.694236725329528i</v>
      </c>
      <c r="E2911" s="57" t="str">
        <f t="shared" si="840"/>
        <v>240.031483231758-33.3756400886883i</v>
      </c>
      <c r="F2911" s="57" t="str">
        <f t="shared" si="841"/>
        <v>3.04180798966067-4.1117885906743i</v>
      </c>
      <c r="G2911" s="57" t="str">
        <f t="shared" si="842"/>
        <v>0.987734822581179-0.110066992516856i</v>
      </c>
      <c r="H2911" s="57" t="str">
        <f t="shared" si="843"/>
        <v>1.2412524315502-87.8776599565876i</v>
      </c>
      <c r="I2911" s="57" t="str">
        <f t="shared" si="844"/>
        <v>-2.42085123265738-1.84435688642805i</v>
      </c>
      <c r="K2911" s="57" t="str">
        <f t="shared" si="845"/>
        <v>0.000803501166842691-0.00148412533151213i</v>
      </c>
      <c r="L2911" s="57" t="str">
        <f t="shared" si="846"/>
        <v>0.00075-0.0125635189986851i</v>
      </c>
      <c r="M2911" s="57" t="str">
        <f t="shared" si="847"/>
        <v>0.00075-0.00197954606071718i</v>
      </c>
      <c r="N2911" s="57">
        <f t="shared" si="848"/>
        <v>98.972094003988431</v>
      </c>
      <c r="O2911" s="57">
        <f t="shared" si="849"/>
        <v>3.0394791346295182</v>
      </c>
      <c r="P2911" s="371">
        <f t="shared" si="850"/>
        <v>3.0394791346295182</v>
      </c>
      <c r="Q2911" s="371">
        <f t="shared" si="851"/>
        <v>-81.027905996011569</v>
      </c>
      <c r="R2911" s="12">
        <f t="shared" si="852"/>
        <v>98.972094003988431</v>
      </c>
      <c r="S2911" s="57">
        <f t="shared" si="853"/>
        <v>52.783427659530552</v>
      </c>
      <c r="T2911" s="12">
        <f t="shared" si="836"/>
        <v>3.0394791346295182</v>
      </c>
    </row>
    <row r="2912" spans="1:20" x14ac:dyDescent="0.3">
      <c r="A2912" s="57">
        <f t="shared" si="837"/>
        <v>332908.31975004415</v>
      </c>
      <c r="B2912" s="12">
        <f t="shared" si="854"/>
        <v>52984.00468463677</v>
      </c>
      <c r="C2912" s="57" t="str">
        <f t="shared" si="838"/>
        <v>0.217652948478024-1.39970424515603i</v>
      </c>
      <c r="D2912" s="57" t="str">
        <f t="shared" si="839"/>
        <v>3.39873540791173-0.695272274802118i</v>
      </c>
      <c r="E2912" s="57" t="str">
        <f t="shared" si="840"/>
        <v>240.330557294513-34.0202669176613i</v>
      </c>
      <c r="F2912" s="57" t="str">
        <f t="shared" si="841"/>
        <v>3.04152393426574-4.09876239027023i</v>
      </c>
      <c r="G2912" s="57" t="str">
        <f t="shared" si="842"/>
        <v>0.987642584213064-0.110474929563252i</v>
      </c>
      <c r="H2912" s="57" t="str">
        <f t="shared" si="843"/>
        <v>1.22847696865958-87.5286803492395i</v>
      </c>
      <c r="I2912" s="57" t="str">
        <f t="shared" si="844"/>
        <v>-2.40368200946253-1.83653747117417i</v>
      </c>
      <c r="K2912" s="57" t="str">
        <f t="shared" si="845"/>
        <v>0.00080158710198506-0.00147898140423639i</v>
      </c>
      <c r="L2912" s="57" t="str">
        <f t="shared" si="846"/>
        <v>0.00075-0.0125159583569287i</v>
      </c>
      <c r="M2912" s="57" t="str">
        <f t="shared" si="847"/>
        <v>0.00075-0.00197205226212112i</v>
      </c>
      <c r="N2912" s="57">
        <f t="shared" si="848"/>
        <v>98.838664206963884</v>
      </c>
      <c r="O2912" s="57">
        <f t="shared" si="849"/>
        <v>3.0244885629097924</v>
      </c>
      <c r="P2912" s="371">
        <f t="shared" si="850"/>
        <v>3.0244885629097924</v>
      </c>
      <c r="Q2912" s="371">
        <f t="shared" si="851"/>
        <v>-81.161335793036116</v>
      </c>
      <c r="R2912" s="12">
        <f t="shared" si="852"/>
        <v>98.838664206963884</v>
      </c>
      <c r="S2912" s="57">
        <f t="shared" si="853"/>
        <v>52.984004684636773</v>
      </c>
      <c r="T2912" s="12">
        <f t="shared" si="836"/>
        <v>3.0244885629097924</v>
      </c>
    </row>
    <row r="2913" spans="1:20" x14ac:dyDescent="0.3">
      <c r="A2913" s="57">
        <f t="shared" si="837"/>
        <v>334173.37136509432</v>
      </c>
      <c r="B2913" s="12">
        <f t="shared" si="854"/>
        <v>53185.343902438392</v>
      </c>
      <c r="C2913" s="57" t="str">
        <f t="shared" si="838"/>
        <v>0.213997248696973-1.39779403110927i</v>
      </c>
      <c r="D2913" s="57" t="str">
        <f t="shared" si="839"/>
        <v>3.39819791140492-0.696316667204216i</v>
      </c>
      <c r="E2913" s="57" t="str">
        <f t="shared" si="840"/>
        <v>240.626935474425-34.6715124779932i</v>
      </c>
      <c r="F2913" s="57" t="str">
        <f t="shared" si="841"/>
        <v>3.04123776960284-4.08579467408325i</v>
      </c>
      <c r="G2913" s="57" t="str">
        <f t="shared" si="842"/>
        <v>0.987549660924177-0.11088430065938i</v>
      </c>
      <c r="H2913" s="57" t="str">
        <f t="shared" si="843"/>
        <v>1.21584972390236-87.1812033863466i</v>
      </c>
      <c r="I2913" s="57" t="str">
        <f t="shared" si="844"/>
        <v>-2.38664734609353-1.82875592869235i</v>
      </c>
      <c r="K2913" s="57" t="str">
        <f t="shared" si="845"/>
        <v>0.000799686427343058-0.00147385382238881i</v>
      </c>
      <c r="L2913" s="57" t="str">
        <f t="shared" si="846"/>
        <v>0.00075-0.0124685777614353i</v>
      </c>
      <c r="M2913" s="57" t="str">
        <f t="shared" si="847"/>
        <v>0.00075-0.00196458683215892i</v>
      </c>
      <c r="N2913" s="57">
        <f t="shared" si="848"/>
        <v>98.704193636714322</v>
      </c>
      <c r="O2913" s="57">
        <f t="shared" si="849"/>
        <v>3.0094811819334217</v>
      </c>
      <c r="P2913" s="371">
        <f t="shared" si="850"/>
        <v>3.0094811819334217</v>
      </c>
      <c r="Q2913" s="371">
        <f t="shared" si="851"/>
        <v>-81.295806363285678</v>
      </c>
      <c r="R2913" s="12">
        <f t="shared" si="852"/>
        <v>98.704193636714322</v>
      </c>
      <c r="S2913" s="57">
        <f t="shared" si="853"/>
        <v>53.18534390243839</v>
      </c>
      <c r="T2913" s="12">
        <f t="shared" si="836"/>
        <v>3.0094811819334217</v>
      </c>
    </row>
    <row r="2914" spans="1:20" x14ac:dyDescent="0.3">
      <c r="A2914" s="57">
        <f t="shared" si="837"/>
        <v>335443.23017628165</v>
      </c>
      <c r="B2914" s="12">
        <f t="shared" si="854"/>
        <v>53387.448209267655</v>
      </c>
      <c r="C2914" s="57" t="str">
        <f t="shared" si="838"/>
        <v>0.210326430978196-1.39587949781768i</v>
      </c>
      <c r="D2914" s="57" t="str">
        <f t="shared" si="839"/>
        <v>3.39765649408835-0.69736990485521i</v>
      </c>
      <c r="E2914" s="57" t="str">
        <f t="shared" si="840"/>
        <v>240.920527306855-35.3294010726457i</v>
      </c>
      <c r="F2914" s="57" t="str">
        <f t="shared" si="841"/>
        <v>3.04094948041585-4.07288525023652i</v>
      </c>
      <c r="G2914" s="57" t="str">
        <f t="shared" si="842"/>
        <v>0.987456047760579-0.111295109962819i</v>
      </c>
      <c r="H2914" s="57" t="str">
        <f t="shared" si="843"/>
        <v>1.20336878038494-86.8352213860654i</v>
      </c>
      <c r="I2914" s="57" t="str">
        <f t="shared" si="844"/>
        <v>-2.36974614926756-1.82101198954423i</v>
      </c>
      <c r="K2914" s="57" t="str">
        <f t="shared" si="845"/>
        <v>0.000797799052553833-0.00146874256418553i</v>
      </c>
      <c r="L2914" s="57" t="str">
        <f t="shared" si="846"/>
        <v>0.00075-0.0124213765306189i</v>
      </c>
      <c r="M2914" s="57" t="str">
        <f t="shared" si="847"/>
        <v>0.00075-0.00195714966343786i</v>
      </c>
      <c r="N2914" s="57">
        <f t="shared" si="848"/>
        <v>98.568677294180574</v>
      </c>
      <c r="O2914" s="57">
        <f t="shared" si="849"/>
        <v>2.9944557786481338</v>
      </c>
      <c r="P2914" s="371">
        <f t="shared" si="850"/>
        <v>2.9944557786481338</v>
      </c>
      <c r="Q2914" s="371">
        <f t="shared" si="851"/>
        <v>-81.431322705819426</v>
      </c>
      <c r="R2914" s="12">
        <f t="shared" si="852"/>
        <v>98.568677294180574</v>
      </c>
      <c r="S2914" s="57">
        <f t="shared" si="853"/>
        <v>53.387448209267653</v>
      </c>
      <c r="T2914" s="12">
        <f t="shared" si="836"/>
        <v>2.9944557786481338</v>
      </c>
    </row>
    <row r="2915" spans="1:20" x14ac:dyDescent="0.3">
      <c r="A2915" s="57">
        <f t="shared" si="837"/>
        <v>336717.9144509515</v>
      </c>
      <c r="B2915" s="12">
        <f t="shared" si="854"/>
        <v>53590.320512462873</v>
      </c>
      <c r="C2915" s="57" t="str">
        <f t="shared" si="838"/>
        <v>0.206640467489606-1.3939603119647i</v>
      </c>
      <c r="D2915" s="57" t="str">
        <f t="shared" si="839"/>
        <v>3.39711112865203-0.698431990066635i</v>
      </c>
      <c r="E2915" s="57" t="str">
        <f t="shared" si="840"/>
        <v>241.211241080512-35.9939559914445i</v>
      </c>
      <c r="F2915" s="57" t="str">
        <f t="shared" si="841"/>
        <v>3.04065905134449-4.06003392763333i</v>
      </c>
      <c r="G2915" s="57" t="str">
        <f t="shared" si="842"/>
        <v>0.987361739734488-0.111707361632852i</v>
      </c>
      <c r="H2915" s="57" t="str">
        <f t="shared" si="843"/>
        <v>1.19103224810613-86.4907267169037i</v>
      </c>
      <c r="I2915" s="57" t="str">
        <f t="shared" si="844"/>
        <v>-2.35297733501602-1.81330538716989i</v>
      </c>
      <c r="K2915" s="57" t="str">
        <f t="shared" si="845"/>
        <v>0.000795924887752115-0.00146364760754335i</v>
      </c>
      <c r="L2915" s="57" t="str">
        <f t="shared" si="846"/>
        <v>0.00075-0.0123743539854741i</v>
      </c>
      <c r="M2915" s="57" t="str">
        <f t="shared" si="847"/>
        <v>0.00075-0.00194974064897176i</v>
      </c>
      <c r="N2915" s="57">
        <f t="shared" si="848"/>
        <v>98.432110239356192</v>
      </c>
      <c r="O2915" s="57">
        <f t="shared" si="849"/>
        <v>2.979411125095182</v>
      </c>
      <c r="P2915" s="371">
        <f t="shared" si="850"/>
        <v>2.979411125095182</v>
      </c>
      <c r="Q2915" s="371">
        <f t="shared" si="851"/>
        <v>-81.567889760643808</v>
      </c>
      <c r="R2915" s="12">
        <f t="shared" si="852"/>
        <v>98.432110239356192</v>
      </c>
      <c r="S2915" s="57">
        <f t="shared" si="853"/>
        <v>53.590320512462874</v>
      </c>
      <c r="T2915" s="12">
        <f t="shared" si="836"/>
        <v>2.979411125095182</v>
      </c>
    </row>
    <row r="2916" spans="1:20" x14ac:dyDescent="0.3">
      <c r="A2916" s="57">
        <f t="shared" si="837"/>
        <v>337997.44252586516</v>
      </c>
      <c r="B2916" s="12">
        <f t="shared" si="854"/>
        <v>53793.963730410236</v>
      </c>
      <c r="C2916" s="57" t="str">
        <f t="shared" si="838"/>
        <v>0.202939334779876-1.39203613720321i</v>
      </c>
      <c r="D2916" s="57" t="str">
        <f t="shared" si="839"/>
        <v>3.39656178761508-0.699502925140856i</v>
      </c>
      <c r="E2916" s="57" t="str">
        <f t="shared" si="840"/>
        <v>241.498983839418-36.6651994770375i</v>
      </c>
      <c r="F2916" s="57" t="str">
        <f t="shared" si="841"/>
        <v>3.04036646692372-4.04724051595369i</v>
      </c>
      <c r="G2916" s="57" t="str">
        <f t="shared" si="842"/>
        <v>0.987266731824084-0.11212105983033i</v>
      </c>
      <c r="H2916" s="57" t="str">
        <f t="shared" si="843"/>
        <v>1.17883826355842-86.1477117973169i</v>
      </c>
      <c r="I2916" s="57" t="str">
        <f t="shared" si="844"/>
        <v>-2.33633982859932-1.80563585784713i</v>
      </c>
      <c r="K2916" s="57" t="str">
        <f t="shared" si="845"/>
        <v>0.000794063843568741-0.00145856893008437i</v>
      </c>
      <c r="L2916" s="57" t="str">
        <f t="shared" si="846"/>
        <v>0.00075-0.0123275094495658i</v>
      </c>
      <c r="M2916" s="57" t="str">
        <f t="shared" si="847"/>
        <v>0.00075-0.00194235968217948i</v>
      </c>
      <c r="N2916" s="57">
        <f t="shared" si="848"/>
        <v>98.29448759311822</v>
      </c>
      <c r="O2916" s="57">
        <f t="shared" si="849"/>
        <v>2.9643459784072093</v>
      </c>
      <c r="P2916" s="371">
        <f t="shared" si="850"/>
        <v>2.9643459784072093</v>
      </c>
      <c r="Q2916" s="371">
        <f t="shared" si="851"/>
        <v>-81.70551240688178</v>
      </c>
      <c r="R2916" s="12">
        <f t="shared" si="852"/>
        <v>98.29448759311822</v>
      </c>
      <c r="S2916" s="57">
        <f t="shared" si="853"/>
        <v>53.793963730410233</v>
      </c>
      <c r="T2916" s="12">
        <f t="shared" si="836"/>
        <v>2.9643459784072093</v>
      </c>
    </row>
    <row r="2917" spans="1:20" x14ac:dyDescent="0.3">
      <c r="A2917" s="57">
        <f t="shared" si="837"/>
        <v>339281.83280746348</v>
      </c>
      <c r="B2917" s="12">
        <f t="shared" si="854"/>
        <v>53998.380792585798</v>
      </c>
      <c r="C2917" s="57" t="str">
        <f t="shared" si="838"/>
        <v>0.199223013880588-1.39010663419174i</v>
      </c>
      <c r="D2917" s="57" t="str">
        <f t="shared" si="839"/>
        <v>3.39600844332487-0.700582712369698i</v>
      </c>
      <c r="E2917" s="57" t="str">
        <f t="shared" si="840"/>
        <v>241.783661385609-37.3431526903859i</v>
      </c>
      <c r="F2917" s="57" t="str">
        <f t="shared" si="841"/>
        <v>3.04007171158295-4.03450482565096i</v>
      </c>
      <c r="G2917" s="57" t="str">
        <f t="shared" si="842"/>
        <v>0.987171018973303-0.112536208717523i</v>
      </c>
      <c r="H2917" s="57" t="str">
        <f t="shared" si="843"/>
        <v>1.16678498933534-85.8061690953072i</v>
      </c>
      <c r="I2917" s="57" t="str">
        <f t="shared" si="844"/>
        <v>-2.31983256442246-1.79800314065127i</v>
      </c>
      <c r="K2917" s="57" t="str">
        <f t="shared" si="845"/>
        <v>0.000792215831129131-0.00145350650914051i</v>
      </c>
      <c r="L2917" s="57" t="str">
        <f t="shared" si="846"/>
        <v>0.00075-0.0122808422490195i</v>
      </c>
      <c r="M2917" s="57" t="str">
        <f t="shared" si="847"/>
        <v>0.00075-0.00193500665688333i</v>
      </c>
      <c r="N2917" s="57">
        <f t="shared" si="848"/>
        <v>98.155804539081842</v>
      </c>
      <c r="O2917" s="57">
        <f t="shared" si="849"/>
        <v>2.9492590808103696</v>
      </c>
      <c r="P2917" s="371">
        <f t="shared" si="850"/>
        <v>2.9492590808103696</v>
      </c>
      <c r="Q2917" s="371">
        <f t="shared" si="851"/>
        <v>-81.844195460918158</v>
      </c>
      <c r="R2917" s="12">
        <f t="shared" si="852"/>
        <v>98.155804539081842</v>
      </c>
      <c r="S2917" s="57">
        <f t="shared" si="853"/>
        <v>53.998380792585799</v>
      </c>
      <c r="T2917" s="12">
        <f t="shared" si="836"/>
        <v>2.9492590808103696</v>
      </c>
    </row>
    <row r="2918" spans="1:20" x14ac:dyDescent="0.3">
      <c r="A2918" s="57">
        <f t="shared" si="837"/>
        <v>340571.10377213184</v>
      </c>
      <c r="B2918" s="12">
        <f t="shared" si="854"/>
        <v>54203.574639597624</v>
      </c>
      <c r="C2918" s="57" t="str">
        <f t="shared" si="838"/>
        <v>0.195491490409141-1.38817146063341i</v>
      </c>
      <c r="D2918" s="57" t="str">
        <f t="shared" si="839"/>
        <v>3.39545106795634-0.701671354033134i</v>
      </c>
      <c r="E2918" s="57" t="str">
        <f t="shared" si="840"/>
        <v>242.065178282589-38.0278356758068i</v>
      </c>
      <c r="F2918" s="57" t="str">
        <f t="shared" si="841"/>
        <v>3.03977476964557-4.02182666794849i</v>
      </c>
      <c r="G2918" s="57" t="str">
        <f t="shared" si="842"/>
        <v>0.987074596091639-0.112952812457977i</v>
      </c>
      <c r="H2918" s="57" t="str">
        <f t="shared" si="843"/>
        <v>1.15487061374497-85.4660911280283i</v>
      </c>
      <c r="I2918" s="57" t="str">
        <f t="shared" si="844"/>
        <v>-2.30345448595151-1.79040697741582i</v>
      </c>
      <c r="K2918" s="57" t="str">
        <f t="shared" si="845"/>
        <v>0.0007903807620518-0.00144846032175809i</v>
      </c>
      <c r="L2918" s="57" t="str">
        <f t="shared" si="846"/>
        <v>0.00075-0.012234351712512i</v>
      </c>
      <c r="M2918" s="57" t="str">
        <f t="shared" si="847"/>
        <v>0.00075-0.00192768146730756i</v>
      </c>
      <c r="N2918" s="57">
        <f t="shared" si="848"/>
        <v>98.016056325474537</v>
      </c>
      <c r="O2918" s="57">
        <f t="shared" si="849"/>
        <v>2.9341491596318114</v>
      </c>
      <c r="P2918" s="371">
        <f t="shared" si="850"/>
        <v>2.9341491596318114</v>
      </c>
      <c r="Q2918" s="371">
        <f t="shared" si="851"/>
        <v>-81.983943674525463</v>
      </c>
      <c r="R2918" s="12">
        <f t="shared" si="852"/>
        <v>98.016056325474537</v>
      </c>
      <c r="S2918" s="57">
        <f t="shared" si="853"/>
        <v>54.203574639597626</v>
      </c>
      <c r="T2918" s="12">
        <f t="shared" si="836"/>
        <v>2.9341491596318114</v>
      </c>
    </row>
    <row r="2919" spans="1:20" x14ac:dyDescent="0.3">
      <c r="A2919" s="57">
        <f t="shared" si="837"/>
        <v>341865.27396646596</v>
      </c>
      <c r="B2919" s="12">
        <f t="shared" si="854"/>
        <v>54409.548223228099</v>
      </c>
      <c r="C2919" s="57" t="str">
        <f t="shared" si="838"/>
        <v>0.191744754672438-1.38623027131747i</v>
      </c>
      <c r="D2919" s="57" t="str">
        <f t="shared" si="839"/>
        <v>3.3948896335112-0.702768852397901i</v>
      </c>
      <c r="E2919" s="57" t="str">
        <f t="shared" si="840"/>
        <v>242.343437859561-38.7192673255648i</v>
      </c>
      <c r="F2919" s="57" t="str">
        <f t="shared" si="841"/>
        <v>3.03947562532826-4.00920585483634i</v>
      </c>
      <c r="G2919" s="57" t="str">
        <f t="shared" si="842"/>
        <v>0.986977458053938-0.113370875216369i</v>
      </c>
      <c r="H2919" s="57" t="str">
        <f t="shared" si="843"/>
        <v>1.14309335042927-85.1274704613905i</v>
      </c>
      <c r="I2919" s="57" t="str">
        <f t="shared" si="844"/>
        <v>-2.2872045456309-1.78284711269365i</v>
      </c>
      <c r="K2919" s="57" t="str">
        <f t="shared" si="845"/>
        <v>0.000788558548446806-0.00144343034470231i</v>
      </c>
      <c r="L2919" s="57" t="str">
        <f t="shared" si="846"/>
        <v>0.00075-0.0121880371712612i</v>
      </c>
      <c r="M2919" s="57" t="str">
        <f t="shared" si="847"/>
        <v>0.00075-0.00192038400807686i</v>
      </c>
      <c r="N2919" s="57">
        <f t="shared" si="848"/>
        <v>97.875238267033779</v>
      </c>
      <c r="O2919" s="57">
        <f t="shared" si="849"/>
        <v>2.9190149273114683</v>
      </c>
      <c r="P2919" s="371">
        <f t="shared" si="850"/>
        <v>2.9190149273114683</v>
      </c>
      <c r="Q2919" s="371">
        <f t="shared" si="851"/>
        <v>-82.124761732966221</v>
      </c>
      <c r="R2919" s="12">
        <f t="shared" si="852"/>
        <v>97.875238267033779</v>
      </c>
      <c r="S2919" s="57">
        <f t="shared" si="853"/>
        <v>54.4095482232281</v>
      </c>
      <c r="T2919" s="12">
        <f t="shared" si="836"/>
        <v>2.9190149273114683</v>
      </c>
    </row>
    <row r="2920" spans="1:20" x14ac:dyDescent="0.3">
      <c r="A2920" s="57">
        <f t="shared" si="837"/>
        <v>343164.3620075385</v>
      </c>
      <c r="B2920" s="12">
        <f t="shared" si="854"/>
        <v>54616.304506476365</v>
      </c>
      <c r="C2920" s="57" t="str">
        <f t="shared" si="838"/>
        <v>0.187982801771161-1.38428271816369i</v>
      </c>
      <c r="D2920" s="57" t="str">
        <f t="shared" si="839"/>
        <v>3.39432411181714-0.70387520971613i</v>
      </c>
      <c r="E2920" s="57" t="str">
        <f t="shared" si="840"/>
        <v>242.618342216473-39.4174653440496i</v>
      </c>
      <c r="F2920" s="57" t="str">
        <f t="shared" si="841"/>
        <v>3.03917426274038-3.9966421990678i</v>
      </c>
      <c r="G2920" s="57" t="str">
        <f t="shared" si="842"/>
        <v>0.986879599700195-0.113790401158349i</v>
      </c>
      <c r="H2920" s="57" t="str">
        <f t="shared" si="843"/>
        <v>1.13145143798936-84.7902997096714i</v>
      </c>
      <c r="I2920" s="57" t="str">
        <f t="shared" si="844"/>
        <v>-2.27108170480139-1.77532329371885i</v>
      </c>
      <c r="K2920" s="57" t="str">
        <f t="shared" si="845"/>
        <v>0.000786749102914196-0.00143841655446176i</v>
      </c>
      <c r="L2920" s="57" t="str">
        <f t="shared" si="846"/>
        <v>0.00075-0.0121418979590169i</v>
      </c>
      <c r="M2920" s="57" t="str">
        <f t="shared" si="847"/>
        <v>0.00075-0.00191311417421485i</v>
      </c>
      <c r="N2920" s="57">
        <f t="shared" si="848"/>
        <v>97.733345746920804</v>
      </c>
      <c r="O2920" s="57">
        <f t="shared" si="849"/>
        <v>2.9038550814194073</v>
      </c>
      <c r="P2920" s="371">
        <f t="shared" si="850"/>
        <v>2.9038550814194073</v>
      </c>
      <c r="Q2920" s="371">
        <f t="shared" si="851"/>
        <v>-82.266654253079196</v>
      </c>
      <c r="R2920" s="12">
        <f t="shared" si="852"/>
        <v>97.733345746920804</v>
      </c>
      <c r="S2920" s="57">
        <f t="shared" si="853"/>
        <v>54.616304506476368</v>
      </c>
      <c r="T2920" s="12">
        <f t="shared" si="836"/>
        <v>2.9038550814194073</v>
      </c>
    </row>
    <row r="2921" spans="1:20" x14ac:dyDescent="0.3">
      <c r="A2921" s="57">
        <f t="shared" si="837"/>
        <v>344468.38658316719</v>
      </c>
      <c r="B2921" s="12">
        <f t="shared" si="854"/>
        <v>54823.846463600974</v>
      </c>
      <c r="C2921" s="57" t="str">
        <f t="shared" si="838"/>
        <v>0.184205631704815-1.38232845026941i</v>
      </c>
      <c r="D2921" s="57" t="str">
        <f t="shared" si="839"/>
        <v>3.39375447452701-0.704990428223946i</v>
      </c>
      <c r="E2921" s="57" t="str">
        <f t="shared" si="840"/>
        <v>242.88979222988-40.1224462115143i</v>
      </c>
      <c r="F2921" s="57" t="str">
        <f t="shared" si="841"/>
        <v>3.03887066588336-3.98413551415613i</v>
      </c>
      <c r="G2921" s="57" t="str">
        <f t="shared" si="842"/>
        <v>0.986781015835351-0.114211394450396i</v>
      </c>
      <c r="H2921" s="57" t="str">
        <f t="shared" si="843"/>
        <v>1.11994313961653-84.4545715351286i</v>
      </c>
      <c r="I2921" s="57" t="str">
        <f t="shared" si="844"/>
        <v>-2.25508493361902-1.76783527036919i</v>
      </c>
      <c r="K2921" s="57" t="str">
        <f t="shared" si="845"/>
        <v>0.000784952338542439-0.00143341892725275i</v>
      </c>
      <c r="L2921" s="57" t="str">
        <f t="shared" si="846"/>
        <v>0.00075-0.0120959334120511i</v>
      </c>
      <c r="M2921" s="57" t="str">
        <f t="shared" si="847"/>
        <v>0.00075-0.00190587186114251i</v>
      </c>
      <c r="N2921" s="57">
        <f t="shared" si="848"/>
        <v>97.590374218661424</v>
      </c>
      <c r="O2921" s="57">
        <f t="shared" si="849"/>
        <v>2.8886683046773944</v>
      </c>
      <c r="P2921" s="371">
        <f t="shared" si="850"/>
        <v>2.8886683046773944</v>
      </c>
      <c r="Q2921" s="371">
        <f t="shared" si="851"/>
        <v>-82.409625781338576</v>
      </c>
      <c r="R2921" s="12">
        <f t="shared" si="852"/>
        <v>97.590374218661424</v>
      </c>
      <c r="S2921" s="57">
        <f t="shared" si="853"/>
        <v>54.823846463600972</v>
      </c>
      <c r="T2921" s="12">
        <f t="shared" si="836"/>
        <v>2.8886683046773944</v>
      </c>
    </row>
    <row r="2922" spans="1:20" x14ac:dyDescent="0.3">
      <c r="A2922" s="57">
        <f t="shared" si="837"/>
        <v>345777.36645218323</v>
      </c>
      <c r="B2922" s="12">
        <f t="shared" si="854"/>
        <v>55032.177080162663</v>
      </c>
      <c r="C2922" s="57" t="str">
        <f t="shared" si="838"/>
        <v>0.180413249477271-1.38036711395965i</v>
      </c>
      <c r="D2922" s="57" t="str">
        <f t="shared" si="839"/>
        <v>3.39318069311816-0.706114510140095i</v>
      </c>
      <c r="E2922" s="57" t="str">
        <f t="shared" si="840"/>
        <v>243.157687559674-40.83422514742i</v>
      </c>
      <c r="F2922" s="57" t="str">
        <f t="shared" si="841"/>
        <v>3.03856481864993-3.97168561437121i</v>
      </c>
      <c r="G2922" s="57" t="str">
        <f t="shared" si="842"/>
        <v>0.986681701229085-0.114633859259658i</v>
      </c>
      <c r="H2922" s="57" t="str">
        <f t="shared" si="843"/>
        <v>1.10856674272883-84.1202786476154i</v>
      </c>
      <c r="I2922" s="57" t="str">
        <f t="shared" si="844"/>
        <v>-2.23921321097474-1.76038279512907i</v>
      </c>
      <c r="K2922" s="57" t="str">
        <f t="shared" si="845"/>
        <v>0.000783168168906834-0.00142843743902374i</v>
      </c>
      <c r="L2922" s="57" t="str">
        <f t="shared" si="846"/>
        <v>0.00075-0.0120501428691483i</v>
      </c>
      <c r="M2922" s="57" t="str">
        <f t="shared" si="847"/>
        <v>0.00075-0.00189865696467674i</v>
      </c>
      <c r="N2922" s="57">
        <f t="shared" si="848"/>
        <v>97.446319208103162</v>
      </c>
      <c r="O2922" s="57">
        <f t="shared" si="849"/>
        <v>2.8734532649868418</v>
      </c>
      <c r="P2922" s="371">
        <f t="shared" si="850"/>
        <v>2.8734532649868418</v>
      </c>
      <c r="Q2922" s="371">
        <f t="shared" si="851"/>
        <v>-82.553680791896838</v>
      </c>
      <c r="R2922" s="12">
        <f t="shared" si="852"/>
        <v>97.446319208103162</v>
      </c>
      <c r="S2922" s="57">
        <f t="shared" si="853"/>
        <v>55.032177080162661</v>
      </c>
      <c r="T2922" s="12">
        <f t="shared" si="836"/>
        <v>2.8734532649868418</v>
      </c>
    </row>
    <row r="2923" spans="1:20" x14ac:dyDescent="0.3">
      <c r="A2923" s="57">
        <f t="shared" si="837"/>
        <v>347091.32044470153</v>
      </c>
      <c r="B2923" s="12">
        <f t="shared" si="854"/>
        <v>55241.299353067283</v>
      </c>
      <c r="C2923" s="57" t="str">
        <f t="shared" si="838"/>
        <v>0.1766056652028-1.37839835283999i</v>
      </c>
      <c r="D2923" s="57" t="str">
        <f t="shared" si="839"/>
        <v>3.39260273889163-0.707247457664505i</v>
      </c>
      <c r="E2923" s="57" t="str">
        <f t="shared" si="840"/>
        <v>243.421926656669-41.552816073392i</v>
      </c>
      <c r="F2923" s="57" t="str">
        <f t="shared" si="841"/>
        <v>3.03825670482374-3.95929231473617i</v>
      </c>
      <c r="G2923" s="57" t="str">
        <f t="shared" si="842"/>
        <v>0.986581650615613-0.115057799753799i</v>
      </c>
      <c r="H2923" s="57" t="str">
        <f t="shared" si="843"/>
        <v>1.09732055861345-83.7874138042014i</v>
      </c>
      <c r="I2923" s="57" t="str">
        <f t="shared" si="844"/>
        <v>-2.22346552441485-1.7529656230534i</v>
      </c>
      <c r="K2923" s="57" t="str">
        <f t="shared" si="845"/>
        <v>0.000781396508067921-0.00142347206545963i</v>
      </c>
      <c r="L2923" s="57" t="str">
        <f t="shared" si="846"/>
        <v>0.00075-0.0120045256715963i</v>
      </c>
      <c r="M2923" s="57" t="str">
        <f t="shared" si="847"/>
        <v>0.00075-0.00189146938102883i</v>
      </c>
      <c r="N2923" s="57">
        <f t="shared" si="848"/>
        <v>97.301176315391729</v>
      </c>
      <c r="O2923" s="57">
        <f t="shared" si="849"/>
        <v>2.8582086154610113</v>
      </c>
      <c r="P2923" s="371">
        <f t="shared" si="850"/>
        <v>2.8582086154610113</v>
      </c>
      <c r="Q2923" s="371">
        <f t="shared" si="851"/>
        <v>-82.698823684608271</v>
      </c>
      <c r="R2923" s="12">
        <f t="shared" si="852"/>
        <v>97.301176315391729</v>
      </c>
      <c r="S2923" s="57">
        <f t="shared" si="853"/>
        <v>55.241299353067284</v>
      </c>
      <c r="T2923" s="12">
        <f t="shared" si="836"/>
        <v>2.8582086154610113</v>
      </c>
    </row>
    <row r="2924" spans="1:20" x14ac:dyDescent="0.3">
      <c r="A2924" s="57">
        <f t="shared" si="837"/>
        <v>348410.26746239141</v>
      </c>
      <c r="B2924" s="12">
        <f t="shared" si="854"/>
        <v>55451.216290608943</v>
      </c>
      <c r="C2924" s="57" t="str">
        <f t="shared" si="838"/>
        <v>0.172782894212574-1.37642180785261i</v>
      </c>
      <c r="D2924" s="57" t="str">
        <f t="shared" si="839"/>
        <v>3.39202058297141-0.708389272976885i</v>
      </c>
      <c r="E2924" s="57" t="str">
        <f t="shared" si="840"/>
        <v>243.682406771113-42.2782315757914i</v>
      </c>
      <c r="F2924" s="57" t="str">
        <f t="shared" si="841"/>
        <v>3.03794630807856-3.94695543102412i</v>
      </c>
      <c r="G2924" s="57" t="str">
        <f t="shared" si="842"/>
        <v>0.986480858693475-0.115483220100839i</v>
      </c>
      <c r="H2924" s="57" t="str">
        <f t="shared" si="843"/>
        <v>1.08620292207431-83.4559698087939i</v>
      </c>
      <c r="I2924" s="57" t="str">
        <f t="shared" si="844"/>
        <v>-2.20784087006222-1.74558351173171i</v>
      </c>
      <c r="K2924" s="57" t="str">
        <f t="shared" si="845"/>
        <v>0.000779637270569823-0.0014185227819861i</v>
      </c>
      <c r="L2924" s="57" t="str">
        <f t="shared" si="846"/>
        <v>0.00075-0.0119590811631762i</v>
      </c>
      <c r="M2924" s="57" t="str">
        <f t="shared" si="847"/>
        <v>0.00075-0.00188430900680297i</v>
      </c>
      <c r="N2924" s="57">
        <f t="shared" si="848"/>
        <v>97.15494121696733</v>
      </c>
      <c r="O2924" s="57">
        <f t="shared" si="849"/>
        <v>2.8429329944637765</v>
      </c>
      <c r="P2924" s="371">
        <f t="shared" si="850"/>
        <v>2.8429329944637765</v>
      </c>
      <c r="Q2924" s="371">
        <f t="shared" si="851"/>
        <v>-82.84505878303267</v>
      </c>
      <c r="R2924" s="12">
        <f t="shared" si="852"/>
        <v>97.15494121696733</v>
      </c>
      <c r="S2924" s="57">
        <f t="shared" si="853"/>
        <v>55.45121629060894</v>
      </c>
      <c r="T2924" s="12">
        <f t="shared" ref="T2924:T2987" si="855">P2924</f>
        <v>2.8429329944637765</v>
      </c>
    </row>
    <row r="2925" spans="1:20" x14ac:dyDescent="0.3">
      <c r="A2925" s="57">
        <f t="shared" ref="A2925:A2988" si="856">2*PI()*B2925</f>
        <v>349734.22647874849</v>
      </c>
      <c r="B2925" s="12">
        <f t="shared" si="854"/>
        <v>55661.930912513257</v>
      </c>
      <c r="C2925" s="57" t="str">
        <f t="shared" ref="C2925:C2988" si="857">IMPRODUCT(D2925,E2925,$C$40,,K2925,$C$41)</f>
        <v>0.168944957161591-1.37443711733525i</v>
      </c>
      <c r="D2925" s="57" t="str">
        <f t="shared" ref="D2925:D2988" si="858">IMDIV(IMPRODUCT($C$37,$C$38,COMPLEX(1,A2925/$C$38)),IMSUM(-1*A2925*A2925/$C$39,COMPLEX(0,1*A2925)))</f>
        <v>3.3914341963035-0.709539958235237i</v>
      </c>
      <c r="E2925" s="57" t="str">
        <f t="shared" ref="E2925:E2988" si="859">IMDIV(IMPRODUCT(IMSUM(F2925,G2925),$C$29,H2925),IMSUM(1,I2925))</f>
        <v>243.93902396211-43.0104828679331i</v>
      </c>
      <c r="F2925" s="57" t="str">
        <f t="shared" ref="F2925:F2988" si="860">IMDIV(IMPRODUCT($C$14,$C$15,COMPLEX(1,A2925/$C$15)),IMSUM(-1*A2925*A2925/$C$16,COMPLEX(0,A2925)))</f>
        <v>3.03763361197757-3.9346747797547i</v>
      </c>
      <c r="G2925" s="57" t="str">
        <f t="shared" ref="G2925:G2988" si="861">IMDIV(1,COMPLEX(1,A2925*$C$9*$C$10))</f>
        <v>0.986379320125334-0.115910124468993i</v>
      </c>
      <c r="H2925" s="57" t="str">
        <f t="shared" ref="H2925:H2988" si="862">IMDIV($C$3,IMSUM(K2925,COMPLEX(0,$C$28*A2925)))</f>
        <v>1.07521219108532-83.1259395117641i</v>
      </c>
      <c r="I2925" s="57" t="str">
        <f t="shared" ref="I2925:I2988" si="863">IMPRODUCT(F2925,$C$29,H2925,$C$31)</f>
        <v>-2.19233825253825-1.73823622125293i</v>
      </c>
      <c r="K2925" s="57" t="str">
        <f t="shared" ref="K2925:K2988" si="864">IF($C$26&lt;=0,IMDIV(1,IMSUM(IMDIV(1,L2925),1/$C$18)),IMDIV(1,IMSUM(IMDIV(1,L2925),1/$C$18,IMDIV(1,M2925))))</f>
        <v>0.000777890371438672-0.00141358956377382i</v>
      </c>
      <c r="L2925" s="57" t="str">
        <f t="shared" ref="L2925:L2988" si="865">IMSUM($C$21/$C$22,IMDIV(1,COMPLEX(0,$C$20*$C$22*A2925)))</f>
        <v>0.00075-0.0119138086901536i</v>
      </c>
      <c r="M2925" s="57" t="str">
        <f t="shared" ref="M2925:M2988" si="866">IMSUM($C$25/$C$26,IMDIV(1,COMPLEX(0,$C$24*$C$26*A2925)))</f>
        <v>0.00075-0.00187717573899479i</v>
      </c>
      <c r="N2925" s="57">
        <f t="shared" ref="N2925:N2988" si="867">ABS(R2925)</f>
        <v>97.007609667581832</v>
      </c>
      <c r="O2925" s="57">
        <f t="shared" ref="O2925:O2988" si="868">ABS(P2925)</f>
        <v>2.8276250256531492</v>
      </c>
      <c r="P2925" s="371">
        <f t="shared" ref="P2925:P2988" si="869">20*LOG10(IMABS(C2925))</f>
        <v>2.8276250256531492</v>
      </c>
      <c r="Q2925" s="371">
        <f t="shared" ref="Q2925:Q2988" si="870">IMARGUMENT(C2925)*180/PI()</f>
        <v>-82.992390332418168</v>
      </c>
      <c r="R2925" s="12">
        <f t="shared" ref="R2925:R2988" si="871">IF(Q2925&lt;0,Q2925+180,Q2925-180)</f>
        <v>97.007609667581832</v>
      </c>
      <c r="S2925" s="57">
        <f t="shared" ref="S2925:S2988" si="872">B2925/1000</f>
        <v>55.661930912513256</v>
      </c>
      <c r="T2925" s="12">
        <f t="shared" si="855"/>
        <v>2.8276250256531492</v>
      </c>
    </row>
    <row r="2926" spans="1:20" x14ac:dyDescent="0.3">
      <c r="A2926" s="57">
        <f t="shared" si="856"/>
        <v>351063.21653936774</v>
      </c>
      <c r="B2926" s="12">
        <f t="shared" ref="B2926:B2989" si="873">B2925*(1+B$42)</f>
        <v>55873.446249980807</v>
      </c>
      <c r="C2926" s="57" t="str">
        <f t="shared" si="857"/>
        <v>0.165091880135819-1.3724439170834i</v>
      </c>
      <c r="D2926" s="57" t="str">
        <f t="shared" si="858"/>
        <v>3.39084354965539-0.710699515574459i</v>
      </c>
      <c r="E2926" s="57" t="str">
        <f t="shared" si="859"/>
        <v>244.191673108004-43.7495797519621i</v>
      </c>
      <c r="F2926" s="57" t="str">
        <f t="shared" si="860"/>
        <v>3.03731859997291-3.92245017819088i</v>
      </c>
      <c r="G2926" s="57" t="str">
        <f t="shared" si="861"/>
        <v>0.986277029537765-0.11633851702651i</v>
      </c>
      <c r="H2926" s="57" t="str">
        <f t="shared" si="862"/>
        <v>1.06434674644879-82.7973158095761i</v>
      </c>
      <c r="I2926" s="57" t="str">
        <f t="shared" si="863"/>
        <v>-2.17695668488564-1.73092351417091i</v>
      </c>
      <c r="K2926" s="57" t="str">
        <f t="shared" si="864"/>
        <v>0.000776155726180897-0.00140867238574265i</v>
      </c>
      <c r="L2926" s="57" t="str">
        <f t="shared" si="865"/>
        <v>0.00075-0.0118687076012688i</v>
      </c>
      <c r="M2926" s="57" t="str">
        <f t="shared" si="866"/>
        <v>0.00075-0.00187006947498983i</v>
      </c>
      <c r="N2926" s="57">
        <f t="shared" si="867"/>
        <v>96.859177502330212</v>
      </c>
      <c r="O2926" s="57">
        <f t="shared" si="868"/>
        <v>2.8122833180312168</v>
      </c>
      <c r="P2926" s="371">
        <f t="shared" si="869"/>
        <v>2.8122833180312168</v>
      </c>
      <c r="Q2926" s="371">
        <f t="shared" si="870"/>
        <v>-83.140822497669788</v>
      </c>
      <c r="R2926" s="12">
        <f t="shared" si="871"/>
        <v>96.859177502330212</v>
      </c>
      <c r="S2926" s="57">
        <f t="shared" si="872"/>
        <v>55.873446249980809</v>
      </c>
      <c r="T2926" s="12">
        <f t="shared" si="855"/>
        <v>2.8122833180312168</v>
      </c>
    </row>
    <row r="2927" spans="1:20" x14ac:dyDescent="0.3">
      <c r="A2927" s="57">
        <f t="shared" si="856"/>
        <v>352397.25676221738</v>
      </c>
      <c r="B2927" s="12">
        <f t="shared" si="873"/>
        <v>56085.765345730739</v>
      </c>
      <c r="C2927" s="57" t="str">
        <f t="shared" si="857"/>
        <v>0.161223694759674-1.37044184041567i</v>
      </c>
      <c r="D2927" s="57" t="str">
        <f t="shared" si="858"/>
        <v>3.3902486136152-0.711867947104849i</v>
      </c>
      <c r="E2927" s="57" t="str">
        <f t="shared" si="859"/>
        <v>244.440247917728-44.4955305803984i</v>
      </c>
      <c r="F2927" s="57" t="str">
        <f t="shared" si="860"/>
        <v>3.03700125540491-3.91028144433561i</v>
      </c>
      <c r="G2927" s="57" t="str">
        <f t="shared" si="861"/>
        <v>0.986173981521047-0.116768401941506i</v>
      </c>
      <c r="H2927" s="57" t="str">
        <f t="shared" si="862"/>
        <v>1.05360499145909-82.4700916444184i</v>
      </c>
      <c r="I2927" s="57" t="str">
        <f t="shared" si="863"/>
        <v>-2.16169518849189-1.72364515547028i</v>
      </c>
      <c r="K2927" s="57" t="str">
        <f t="shared" si="864"/>
        <v>0.000774433250781589-0.0014037712225658i</v>
      </c>
      <c r="L2927" s="57" t="str">
        <f t="shared" si="865"/>
        <v>0.00075-0.0118237772477274i</v>
      </c>
      <c r="M2927" s="57" t="str">
        <f t="shared" si="866"/>
        <v>0.00075-0.00186299011256209i</v>
      </c>
      <c r="N2927" s="57">
        <f t="shared" si="867"/>
        <v>96.70964063870386</v>
      </c>
      <c r="O2927" s="57">
        <f t="shared" si="868"/>
        <v>2.7969064660000509</v>
      </c>
      <c r="P2927" s="371">
        <f t="shared" si="869"/>
        <v>2.7969064660000509</v>
      </c>
      <c r="Q2927" s="371">
        <f t="shared" si="870"/>
        <v>-83.29035936129614</v>
      </c>
      <c r="R2927" s="12">
        <f t="shared" si="871"/>
        <v>96.70964063870386</v>
      </c>
      <c r="S2927" s="57">
        <f t="shared" si="872"/>
        <v>56.085765345730742</v>
      </c>
      <c r="T2927" s="12">
        <f t="shared" si="855"/>
        <v>2.7969064660000509</v>
      </c>
    </row>
    <row r="2928" spans="1:20" x14ac:dyDescent="0.3">
      <c r="A2928" s="57">
        <f t="shared" si="856"/>
        <v>353736.36633791379</v>
      </c>
      <c r="B2928" s="12">
        <f t="shared" si="873"/>
        <v>56298.891254044516</v>
      </c>
      <c r="C2928" s="57" t="str">
        <f t="shared" si="857"/>
        <v>0.15734043830357-1.36843051824237i</v>
      </c>
      <c r="D2928" s="57" t="str">
        <f t="shared" si="858"/>
        <v>3.38964935859088-0.713045254910625i</v>
      </c>
      <c r="E2928" s="57" t="str">
        <f t="shared" si="859"/>
        <v>244.684640943162-45.2483422173865i</v>
      </c>
      <c r="F2928" s="57" t="str">
        <f t="shared" si="860"/>
        <v>3.03668156150148-3.89816839692841i</v>
      </c>
      <c r="G2928" s="57" t="str">
        <f t="shared" si="861"/>
        <v>0.986070170628953-0.117199783381797i</v>
      </c>
      <c r="H2928" s="57" t="str">
        <f t="shared" si="862"/>
        <v>1.04298535157158-82.1442600038402i</v>
      </c>
      <c r="I2928" s="57" t="str">
        <f t="shared" si="863"/>
        <v>-2.14655279301352-1.716400912533i</v>
      </c>
      <c r="K2928" s="57" t="str">
        <f t="shared" si="864"/>
        <v>0.000772722861702834-0.00139888604867401i</v>
      </c>
      <c r="L2928" s="57" t="str">
        <f t="shared" si="865"/>
        <v>0.00075-0.0117790169831913i</v>
      </c>
      <c r="M2928" s="57" t="str">
        <f t="shared" si="866"/>
        <v>0.00075-0.00185593754987258i</v>
      </c>
      <c r="N2928" s="57">
        <f t="shared" si="867"/>
        <v>96.558995078657645</v>
      </c>
      <c r="O2928" s="57">
        <f t="shared" si="868"/>
        <v>2.7814930494234078</v>
      </c>
      <c r="P2928" s="371">
        <f t="shared" si="869"/>
        <v>2.7814930494234078</v>
      </c>
      <c r="Q2928" s="371">
        <f t="shared" si="870"/>
        <v>-83.441004921342355</v>
      </c>
      <c r="R2928" s="12">
        <f t="shared" si="871"/>
        <v>96.558995078657645</v>
      </c>
      <c r="S2928" s="57">
        <f t="shared" si="872"/>
        <v>56.298891254044513</v>
      </c>
      <c r="T2928" s="12">
        <f t="shared" si="855"/>
        <v>2.7814930494234078</v>
      </c>
    </row>
    <row r="2929" spans="1:20" x14ac:dyDescent="0.3">
      <c r="A2929" s="57">
        <f t="shared" si="856"/>
        <v>355080.56452999788</v>
      </c>
      <c r="B2929" s="12">
        <f t="shared" si="873"/>
        <v>56512.827040809883</v>
      </c>
      <c r="C2929" s="57" t="str">
        <f t="shared" si="857"/>
        <v>0.153442153791595-1.36640957913738i</v>
      </c>
      <c r="D2929" s="57" t="str">
        <f t="shared" si="858"/>
        <v>3.3890457548095-0.714231441048444i</v>
      </c>
      <c r="E2929" s="57" t="str">
        <f t="shared" si="859"/>
        <v>244.924743592517-46.0080199996535i</v>
      </c>
      <c r="F2929" s="57" t="str">
        <f t="shared" si="860"/>
        <v>3.03635950137746-3.88611085544221i</v>
      </c>
      <c r="G2929" s="57" t="str">
        <f t="shared" si="861"/>
        <v>0.985965591378545-0.117632665514732i</v>
      </c>
      <c r="H2929" s="57" t="str">
        <f t="shared" si="862"/>
        <v>1.03248627407645-81.8198139203879i</v>
      </c>
      <c r="I2929" s="57" t="str">
        <f t="shared" si="863"/>
        <v>-2.13152853630108-1.70919055510533i</v>
      </c>
      <c r="K2929" s="57" t="str">
        <f t="shared" si="864"/>
        <v>0.000771024475881986-0.00139401683825956i</v>
      </c>
      <c r="L2929" s="57" t="str">
        <f t="shared" si="865"/>
        <v>0.00075-0.011734426163769i</v>
      </c>
      <c r="M2929" s="57" t="str">
        <f t="shared" si="866"/>
        <v>0.00075-0.0018489116854678i</v>
      </c>
      <c r="N2929" s="57">
        <f t="shared" si="867"/>
        <v>96.407236910695332</v>
      </c>
      <c r="O2929" s="57">
        <f t="shared" si="868"/>
        <v>2.766041633694611</v>
      </c>
      <c r="P2929" s="371">
        <f t="shared" si="869"/>
        <v>2.766041633694611</v>
      </c>
      <c r="Q2929" s="371">
        <f t="shared" si="870"/>
        <v>-83.592763089304668</v>
      </c>
      <c r="R2929" s="12">
        <f t="shared" si="871"/>
        <v>96.407236910695332</v>
      </c>
      <c r="S2929" s="57">
        <f t="shared" si="872"/>
        <v>56.512827040809881</v>
      </c>
      <c r="T2929" s="12">
        <f t="shared" si="855"/>
        <v>2.766041633694611</v>
      </c>
    </row>
    <row r="2930" spans="1:20" x14ac:dyDescent="0.3">
      <c r="A2930" s="57">
        <f t="shared" si="856"/>
        <v>356429.87067521189</v>
      </c>
      <c r="B2930" s="12">
        <f t="shared" si="873"/>
        <v>56727.575783564964</v>
      </c>
      <c r="C2930" s="57" t="str">
        <f t="shared" si="857"/>
        <v>0.149528890109166-1.3643786494135i</v>
      </c>
      <c r="D2930" s="57" t="str">
        <f t="shared" si="858"/>
        <v>3.38843777231653-0.715426507545886i</v>
      </c>
      <c r="E2930" s="57" t="str">
        <f t="shared" si="859"/>
        <v>245.16044614476-46.7745676972114i</v>
      </c>
      <c r="F2930" s="57" t="str">
        <f t="shared" si="860"/>
        <v>3.03603505803402-3.87410864007988i</v>
      </c>
      <c r="G2930" s="57" t="str">
        <f t="shared" si="861"/>
        <v>0.985860238249957-0.118067052507017i</v>
      </c>
      <c r="H2930" s="57" t="str">
        <f t="shared" si="862"/>
        <v>1.02210622777769-81.4967464712474i</v>
      </c>
      <c r="I2930" s="57" t="str">
        <f t="shared" si="863"/>
        <v>-2.11662146432481-1.70201385526548i</v>
      </c>
      <c r="K2930" s="57" t="str">
        <f t="shared" si="864"/>
        <v>0.000769338010729995-0.00138916356528036i</v>
      </c>
      <c r="L2930" s="57" t="str">
        <f t="shared" si="865"/>
        <v>0.00075-0.0116900041480066i</v>
      </c>
      <c r="M2930" s="57" t="str">
        <f t="shared" si="866"/>
        <v>0.00075-0.00184191241827834i</v>
      </c>
      <c r="N2930" s="57">
        <f t="shared" si="867"/>
        <v>96.254362311970027</v>
      </c>
      <c r="O2930" s="57">
        <f t="shared" si="868"/>
        <v>2.7505507698115372</v>
      </c>
      <c r="P2930" s="371">
        <f t="shared" si="869"/>
        <v>2.7505507698115372</v>
      </c>
      <c r="Q2930" s="371">
        <f t="shared" si="870"/>
        <v>-83.745637688029973</v>
      </c>
      <c r="R2930" s="12">
        <f t="shared" si="871"/>
        <v>96.254362311970027</v>
      </c>
      <c r="S2930" s="57">
        <f t="shared" si="872"/>
        <v>56.727575783564966</v>
      </c>
      <c r="T2930" s="12">
        <f t="shared" si="855"/>
        <v>2.7505507698115372</v>
      </c>
    </row>
    <row r="2931" spans="1:20" x14ac:dyDescent="0.3">
      <c r="A2931" s="57">
        <f t="shared" si="856"/>
        <v>357784.30418377771</v>
      </c>
      <c r="B2931" s="12">
        <f t="shared" si="873"/>
        <v>56943.140571542513</v>
      </c>
      <c r="C2931" s="57" t="str">
        <f t="shared" si="857"/>
        <v>0.14560070211059-1.36233735320108i</v>
      </c>
      <c r="D2931" s="57" t="str">
        <f t="shared" si="858"/>
        <v>3.38782538097501-0.716630456399929i</v>
      </c>
      <c r="E2931" s="57" t="str">
        <f t="shared" si="859"/>
        <v>245.391637765123-47.547987473811i</v>
      </c>
      <c r="F2931" s="57" t="str">
        <f t="shared" si="860"/>
        <v>3.03570821435791-3.86216157177105i</v>
      </c>
      <c r="G2931" s="57" t="str">
        <f t="shared" si="861"/>
        <v>0.985754105686189-0.118502948524543i</v>
      </c>
      <c r="H2931" s="57" t="str">
        <f t="shared" si="862"/>
        <v>1.01184370267687-81.1750507778884i</v>
      </c>
      <c r="I2931" s="57" t="str">
        <f t="shared" si="863"/>
        <v>-2.10183063110112-1.6948705873916i</v>
      </c>
      <c r="K2931" s="57" t="str">
        <f t="shared" si="864"/>
        <v>0.000767663384129661-0.00138432620346394i</v>
      </c>
      <c r="L2931" s="57" t="str">
        <f t="shared" si="865"/>
        <v>0.00075-0.0116457502968784i</v>
      </c>
      <c r="M2931" s="57" t="str">
        <f t="shared" si="866"/>
        <v>0.00075-0.0018349396476174i</v>
      </c>
      <c r="N2931" s="57">
        <f t="shared" si="867"/>
        <v>96.100367550400094</v>
      </c>
      <c r="O2931" s="57">
        <f t="shared" si="868"/>
        <v>2.7350189944572674</v>
      </c>
      <c r="P2931" s="371">
        <f t="shared" si="869"/>
        <v>2.7350189944572674</v>
      </c>
      <c r="Q2931" s="371">
        <f t="shared" si="870"/>
        <v>-83.899632449599906</v>
      </c>
      <c r="R2931" s="12">
        <f t="shared" si="871"/>
        <v>96.100367550400094</v>
      </c>
      <c r="S2931" s="57">
        <f t="shared" si="872"/>
        <v>56.943140571542514</v>
      </c>
      <c r="T2931" s="12">
        <f t="shared" si="855"/>
        <v>2.7350189944572674</v>
      </c>
    </row>
    <row r="2932" spans="1:20" x14ac:dyDescent="0.3">
      <c r="A2932" s="57">
        <f t="shared" si="856"/>
        <v>359143.88453967607</v>
      </c>
      <c r="B2932" s="12">
        <f t="shared" si="873"/>
        <v>57159.524505714377</v>
      </c>
      <c r="C2932" s="57" t="str">
        <f t="shared" si="857"/>
        <v>0.141657650726445-1.36028531253018i</v>
      </c>
      <c r="D2932" s="57" t="str">
        <f t="shared" si="858"/>
        <v>3.38720855046488-0.717843289575434i</v>
      </c>
      <c r="E2932" s="57" t="str">
        <f t="shared" si="859"/>
        <v>245.618206521699-48.3282798471875i</v>
      </c>
      <c r="F2932" s="57" t="str">
        <f t="shared" si="860"/>
        <v>3.03537895312089-3.85026947216872i</v>
      </c>
      <c r="G2932" s="57" t="str">
        <f t="shared" si="861"/>
        <v>0.985647188092893-0.118940357732209i</v>
      </c>
      <c r="H2932" s="57" t="str">
        <f t="shared" si="862"/>
        <v>1.0016972096618-80.8547200057114i</v>
      </c>
      <c r="I2932" s="57" t="str">
        <f t="shared" si="863"/>
        <v>-2.08715509861971-1.68776052813045i</v>
      </c>
      <c r="K2932" s="57" t="str">
        <f t="shared" si="864"/>
        <v>0.000766000514433919-0.00137950472631139i</v>
      </c>
      <c r="L2932" s="57" t="str">
        <f t="shared" si="865"/>
        <v>0.00075-0.0116016639737781i</v>
      </c>
      <c r="M2932" s="57" t="str">
        <f t="shared" si="866"/>
        <v>0.00075-0.00182799327317931i</v>
      </c>
      <c r="N2932" s="57">
        <f t="shared" si="867"/>
        <v>95.945248986799584</v>
      </c>
      <c r="O2932" s="57">
        <f t="shared" si="868"/>
        <v>2.7194448300877321</v>
      </c>
      <c r="P2932" s="371">
        <f t="shared" si="869"/>
        <v>2.7194448300877321</v>
      </c>
      <c r="Q2932" s="371">
        <f t="shared" si="870"/>
        <v>-84.054751013200416</v>
      </c>
      <c r="R2932" s="12">
        <f t="shared" si="871"/>
        <v>95.945248986799584</v>
      </c>
      <c r="S2932" s="57">
        <f t="shared" si="872"/>
        <v>57.15952450571438</v>
      </c>
      <c r="T2932" s="12">
        <f t="shared" si="855"/>
        <v>2.7194448300877321</v>
      </c>
    </row>
    <row r="2933" spans="1:20" x14ac:dyDescent="0.3">
      <c r="A2933" s="57">
        <f t="shared" si="856"/>
        <v>360508.63130092685</v>
      </c>
      <c r="B2933" s="12">
        <f t="shared" si="873"/>
        <v>57376.730698836094</v>
      </c>
      <c r="C2933" s="57" t="str">
        <f t="shared" si="857"/>
        <v>0.137699803070712-1.35822214741633i</v>
      </c>
      <c r="D2933" s="57" t="str">
        <f t="shared" si="858"/>
        <v>3.38658725028215-0.719065009003562i</v>
      </c>
      <c r="E2933" s="57" t="str">
        <f t="shared" si="859"/>
        <v>245.840039403171-49.1154436491038i</v>
      </c>
      <c r="F2933" s="57" t="str">
        <f t="shared" si="860"/>
        <v>3.03504725697907-3.83843216364603i</v>
      </c>
      <c r="G2933" s="57" t="str">
        <f t="shared" si="861"/>
        <v>0.985539479838162-0.119379284293746i</v>
      </c>
      <c r="H2933" s="57" t="str">
        <f t="shared" si="862"/>
        <v>0.991665280199997-80.5357473636978i</v>
      </c>
      <c r="I2933" s="57" t="str">
        <f t="shared" si="863"/>
        <v>-2.07259393677146-1.68068345636643i</v>
      </c>
      <c r="K2933" s="57" t="str">
        <f t="shared" si="864"/>
        <v>0.000764349320464096-0.00137469910710135i</v>
      </c>
      <c r="L2933" s="57" t="str">
        <f t="shared" si="865"/>
        <v>0.00075-0.0115577445445089i</v>
      </c>
      <c r="M2933" s="57" t="str">
        <f t="shared" si="866"/>
        <v>0.00075-0.00182107319503817i</v>
      </c>
      <c r="N2933" s="57">
        <f t="shared" si="867"/>
        <v>95.789003077022826</v>
      </c>
      <c r="O2933" s="57">
        <f t="shared" si="868"/>
        <v>2.7038267850266844</v>
      </c>
      <c r="P2933" s="371">
        <f t="shared" si="869"/>
        <v>2.7038267850266844</v>
      </c>
      <c r="Q2933" s="371">
        <f t="shared" si="870"/>
        <v>-84.210996922977174</v>
      </c>
      <c r="R2933" s="12">
        <f t="shared" si="871"/>
        <v>95.789003077022826</v>
      </c>
      <c r="S2933" s="57">
        <f t="shared" si="872"/>
        <v>57.376730698836091</v>
      </c>
      <c r="T2933" s="12">
        <f t="shared" si="855"/>
        <v>2.7038267850266844</v>
      </c>
    </row>
    <row r="2934" spans="1:20" x14ac:dyDescent="0.3">
      <c r="A2934" s="57">
        <f t="shared" si="856"/>
        <v>361878.56409987039</v>
      </c>
      <c r="B2934" s="12">
        <f t="shared" si="873"/>
        <v>57594.762275491674</v>
      </c>
      <c r="C2934" s="57" t="str">
        <f t="shared" si="857"/>
        <v>0.133727232547445-1.35614747594974i</v>
      </c>
      <c r="D2934" s="57" t="str">
        <f t="shared" si="858"/>
        <v>3.38596144973824-0.72029561658025i</v>
      </c>
      <c r="E2934" s="57" t="str">
        <f t="shared" si="859"/>
        <v>246.057022337672-49.9094759852492i</v>
      </c>
      <c r="F2934" s="57" t="str">
        <f t="shared" si="860"/>
        <v>3.03471310847224-3.82664946929289i</v>
      </c>
      <c r="G2934" s="57" t="str">
        <f t="shared" si="861"/>
        <v>0.985430975252316-0.119819732371531i</v>
      </c>
      <c r="H2934" s="57" t="str">
        <f t="shared" si="862"/>
        <v>0.981746466036716-80.2181261040633i</v>
      </c>
      <c r="I2934" s="57" t="str">
        <f t="shared" si="863"/>
        <v>-2.05814622327691-1.67363915319123i</v>
      </c>
      <c r="K2934" s="57" t="str">
        <f t="shared" si="864"/>
        <v>0.000762709721508145-0.0013699093188938i</v>
      </c>
      <c r="L2934" s="57" t="str">
        <f t="shared" si="865"/>
        <v>0.00075-0.0115139913772753i</v>
      </c>
      <c r="M2934" s="57" t="str">
        <f t="shared" si="866"/>
        <v>0.00075-0.00181417931364631i</v>
      </c>
      <c r="N2934" s="57">
        <f t="shared" si="867"/>
        <v>95.631626374119179</v>
      </c>
      <c r="O2934" s="57">
        <f t="shared" si="868"/>
        <v>2.688163353566738</v>
      </c>
      <c r="P2934" s="371">
        <f t="shared" si="869"/>
        <v>2.688163353566738</v>
      </c>
      <c r="Q2934" s="371">
        <f t="shared" si="870"/>
        <v>-84.368373625880821</v>
      </c>
      <c r="R2934" s="12">
        <f t="shared" si="871"/>
        <v>95.631626374119179</v>
      </c>
      <c r="S2934" s="57">
        <f t="shared" si="872"/>
        <v>57.594762275491675</v>
      </c>
      <c r="T2934" s="12">
        <f t="shared" si="855"/>
        <v>2.688163353566738</v>
      </c>
    </row>
    <row r="2935" spans="1:20" x14ac:dyDescent="0.3">
      <c r="A2935" s="57">
        <f t="shared" si="856"/>
        <v>363253.70264344994</v>
      </c>
      <c r="B2935" s="12">
        <f t="shared" si="873"/>
        <v>57813.622372138547</v>
      </c>
      <c r="C2935" s="57" t="str">
        <f t="shared" si="857"/>
        <v>0.129740018957067-1.35406091438823i</v>
      </c>
      <c r="D2935" s="57" t="str">
        <f t="shared" si="858"/>
        <v>3.38533111795918-0.721535114164603i</v>
      </c>
      <c r="E2935" s="57" t="str">
        <f t="shared" si="859"/>
        <v>246.269040212827-50.7103721949765i</v>
      </c>
      <c r="F2935" s="57" t="str">
        <f t="shared" si="860"/>
        <v>3.03437649002313-3.81492121291274i</v>
      </c>
      <c r="G2935" s="57" t="str">
        <f t="shared" si="861"/>
        <v>0.98532166862769-0.120261706126407i</v>
      </c>
      <c r="H2935" s="57" t="str">
        <f t="shared" si="862"/>
        <v>0.971939338897713-79.9018495219146i</v>
      </c>
      <c r="I2935" s="57" t="str">
        <f t="shared" si="863"/>
        <v>-2.04381104361558-1.66662740187381i</v>
      </c>
      <c r="K2935" s="57" t="str">
        <f t="shared" si="864"/>
        <v>0.000761081637318877-0.001365135334534i</v>
      </c>
      <c r="L2935" s="57" t="str">
        <f t="shared" si="865"/>
        <v>0.00075-0.0114704038426731i</v>
      </c>
      <c r="M2935" s="57" t="str">
        <f t="shared" si="866"/>
        <v>0.00075-0.00180731152983295i</v>
      </c>
      <c r="N2935" s="57">
        <f t="shared" si="867"/>
        <v>95.47311553050308</v>
      </c>
      <c r="O2935" s="57">
        <f t="shared" si="868"/>
        <v>2.6724530160781685</v>
      </c>
      <c r="P2935" s="371">
        <f t="shared" si="869"/>
        <v>2.6724530160781685</v>
      </c>
      <c r="Q2935" s="371">
        <f t="shared" si="870"/>
        <v>-84.52688446949692</v>
      </c>
      <c r="R2935" s="12">
        <f t="shared" si="871"/>
        <v>95.47311553050308</v>
      </c>
      <c r="S2935" s="57">
        <f t="shared" si="872"/>
        <v>57.813622372138546</v>
      </c>
      <c r="T2935" s="12">
        <f t="shared" si="855"/>
        <v>2.6724530160781685</v>
      </c>
    </row>
    <row r="2936" spans="1:20" x14ac:dyDescent="0.3">
      <c r="A2936" s="57">
        <f t="shared" si="856"/>
        <v>364634.06671349506</v>
      </c>
      <c r="B2936" s="12">
        <f t="shared" si="873"/>
        <v>58033.314137152673</v>
      </c>
      <c r="C2936" s="57" t="str">
        <f t="shared" si="857"/>
        <v>0.125738248602107-1.35196207725387i</v>
      </c>
      <c r="D2936" s="57" t="str">
        <f t="shared" si="858"/>
        <v>3.384696223885-0.722783503577335i</v>
      </c>
      <c r="E2936" s="57" t="str">
        <f t="shared" si="859"/>
        <v>246.475976896978-51.5181258109379i</v>
      </c>
      <c r="F2936" s="57" t="str">
        <f t="shared" si="860"/>
        <v>3.0340373839369-3.80324721901923i</v>
      </c>
      <c r="G2936" s="57" t="str">
        <f t="shared" si="861"/>
        <v>0.985211554218421-0.120705209717496i</v>
      </c>
      <c r="H2936" s="57" t="str">
        <f t="shared" si="862"/>
        <v>0.962242490196483-79.5869109549079i</v>
      </c>
      <c r="I2936" s="57" t="str">
        <f t="shared" si="863"/>
        <v>-2.02958749095591-1.65964798783101i</v>
      </c>
      <c r="K2936" s="57" t="str">
        <f t="shared" si="864"/>
        <v>0.000759464988112203-0.00136037712665623i</v>
      </c>
      <c r="L2936" s="57" t="str">
        <f t="shared" si="865"/>
        <v>0.00075-0.0114269813136811i</v>
      </c>
      <c r="M2936" s="57" t="str">
        <f t="shared" si="866"/>
        <v>0.00075-0.0018004697448027i</v>
      </c>
      <c r="N2936" s="57">
        <f t="shared" si="867"/>
        <v>95.313467300136224</v>
      </c>
      <c r="O2936" s="57">
        <f t="shared" si="868"/>
        <v>2.6566942391251946</v>
      </c>
      <c r="P2936" s="371">
        <f t="shared" si="869"/>
        <v>2.6566942391251946</v>
      </c>
      <c r="Q2936" s="371">
        <f t="shared" si="870"/>
        <v>-84.686532699863776</v>
      </c>
      <c r="R2936" s="12">
        <f t="shared" si="871"/>
        <v>95.313467300136224</v>
      </c>
      <c r="S2936" s="57">
        <f t="shared" si="872"/>
        <v>58.033314137152672</v>
      </c>
      <c r="T2936" s="12">
        <f t="shared" si="855"/>
        <v>2.6566942391251946</v>
      </c>
    </row>
    <row r="2937" spans="1:20" x14ac:dyDescent="0.3">
      <c r="A2937" s="57">
        <f t="shared" si="856"/>
        <v>366019.67616700631</v>
      </c>
      <c r="B2937" s="12">
        <f t="shared" si="873"/>
        <v>58253.840730873853</v>
      </c>
      <c r="C2937" s="57" t="str">
        <f t="shared" si="857"/>
        <v>0.12172201439208-1.34985057743315i</v>
      </c>
      <c r="D2937" s="57" t="str">
        <f t="shared" si="858"/>
        <v>3.38405673626881-0.724040786599127i</v>
      </c>
      <c r="E2937" s="57" t="str">
        <f t="shared" si="859"/>
        <v>246.677715261609-52.3327285186569i</v>
      </c>
      <c r="F2937" s="57" t="str">
        <f t="shared" si="860"/>
        <v>3.03369577240046-3.79162731283296i</v>
      </c>
      <c r="G2937" s="57" t="str">
        <f t="shared" si="861"/>
        <v>0.985100626240229-0.12115024730201i</v>
      </c>
      <c r="H2937" s="57" t="str">
        <f t="shared" si="862"/>
        <v>0.952654530745972-79.2733037829114i</v>
      </c>
      <c r="I2937" s="57" t="str">
        <f t="shared" si="863"/>
        <v>-2.01547466608581-1.65270069859864i</v>
      </c>
      <c r="K2937" s="57" t="str">
        <f t="shared" si="864"/>
        <v>0.000757859694565324-0.00135563466768757i</v>
      </c>
      <c r="L2937" s="57" t="str">
        <f t="shared" si="865"/>
        <v>0.00075-0.0113837231656517i</v>
      </c>
      <c r="M2937" s="57" t="str">
        <f t="shared" si="866"/>
        <v>0.00075-0.00179365386013419i</v>
      </c>
      <c r="N2937" s="57">
        <f t="shared" si="867"/>
        <v>95.152678540713154</v>
      </c>
      <c r="O2937" s="57">
        <f t="shared" si="868"/>
        <v>2.640885475588318</v>
      </c>
      <c r="P2937" s="371">
        <f t="shared" si="869"/>
        <v>2.640885475588318</v>
      </c>
      <c r="Q2937" s="371">
        <f t="shared" si="870"/>
        <v>-84.847321459286846</v>
      </c>
      <c r="R2937" s="12">
        <f t="shared" si="871"/>
        <v>95.152678540713154</v>
      </c>
      <c r="S2937" s="57">
        <f t="shared" si="872"/>
        <v>58.253840730873854</v>
      </c>
      <c r="T2937" s="12">
        <f t="shared" si="855"/>
        <v>2.640885475588318</v>
      </c>
    </row>
    <row r="2938" spans="1:20" x14ac:dyDescent="0.3">
      <c r="A2938" s="57">
        <f t="shared" si="856"/>
        <v>367410.550936441</v>
      </c>
      <c r="B2938" s="12">
        <f t="shared" si="873"/>
        <v>58475.205325651179</v>
      </c>
      <c r="C2938" s="57" t="str">
        <f t="shared" si="857"/>
        <v>0.117691415947792-1.34772602628117i</v>
      </c>
      <c r="D2938" s="57" t="str">
        <f t="shared" si="858"/>
        <v>3.38341262367619-0.725306964969031i</v>
      </c>
      <c r="E2938" s="57" t="str">
        <f t="shared" si="859"/>
        <v>246.874137205039-53.1541701160245i</v>
      </c>
      <c r="F2938" s="57" t="str">
        <f t="shared" si="860"/>
        <v>3.03335163748166-3.78006132027815i</v>
      </c>
      <c r="G2938" s="57" t="str">
        <f t="shared" si="861"/>
        <v>0.984988878870207-0.121596823035062i</v>
      </c>
      <c r="H2938" s="57" t="str">
        <f t="shared" si="862"/>
        <v>0.943174090474687-78.9610214276699i</v>
      </c>
      <c r="I2938" s="57" t="str">
        <f t="shared" si="863"/>
        <v>-2.00147167734402-1.64578532380276i</v>
      </c>
      <c r="K2938" s="57" t="str">
        <f t="shared" si="864"/>
        <v>0.000756265677814938-0.00135090792985168i</v>
      </c>
      <c r="L2938" s="57" t="str">
        <f t="shared" si="865"/>
        <v>0.00075-0.0113406287763017i</v>
      </c>
      <c r="M2938" s="57" t="str">
        <f t="shared" si="866"/>
        <v>0.00075-0.00178686377777863i</v>
      </c>
      <c r="N2938" s="57">
        <f t="shared" si="867"/>
        <v>94.990746215864419</v>
      </c>
      <c r="O2938" s="57">
        <f t="shared" si="868"/>
        <v>2.6250251647959706</v>
      </c>
      <c r="P2938" s="371">
        <f t="shared" si="869"/>
        <v>2.6250251647959706</v>
      </c>
      <c r="Q2938" s="371">
        <f t="shared" si="870"/>
        <v>-85.009253784135581</v>
      </c>
      <c r="R2938" s="12">
        <f t="shared" si="871"/>
        <v>94.990746215864419</v>
      </c>
      <c r="S2938" s="57">
        <f t="shared" si="872"/>
        <v>58.475205325651181</v>
      </c>
      <c r="T2938" s="12">
        <f t="shared" si="855"/>
        <v>2.6250251647959706</v>
      </c>
    </row>
    <row r="2939" spans="1:20" x14ac:dyDescent="0.3">
      <c r="A2939" s="57">
        <f t="shared" si="856"/>
        <v>368806.71102999948</v>
      </c>
      <c r="B2939" s="12">
        <f t="shared" si="873"/>
        <v>58697.411105888656</v>
      </c>
      <c r="C2939" s="57" t="str">
        <f t="shared" si="857"/>
        <v>0.113646559704587-1.34558803372943i</v>
      </c>
      <c r="D2939" s="57" t="str">
        <f t="shared" si="858"/>
        <v>3.38276385448442-0.726582040382825i</v>
      </c>
      <c r="E2939" s="57" t="str">
        <f t="shared" si="859"/>
        <v>247.065123677331-53.9824384728031i</v>
      </c>
      <c r="F2939" s="57" t="str">
        <f t="shared" si="860"/>
        <v>3.03300496112879-3.76854906797941i</v>
      </c>
      <c r="G2939" s="57" t="str">
        <f t="shared" si="861"/>
        <v>0.984876306246603-0.12204494106947i</v>
      </c>
      <c r="H2939" s="57" t="str">
        <f t="shared" si="862"/>
        <v>0.93379981814716-78.6500573524731i</v>
      </c>
      <c r="I2939" s="57" t="str">
        <f t="shared" si="863"/>
        <v>-1.98757764055202-1.63890165513178i</v>
      </c>
      <c r="K2939" s="57" t="str">
        <f t="shared" si="864"/>
        <v>0.000754682859455437-0.00134619688517242i</v>
      </c>
      <c r="L2939" s="57" t="str">
        <f t="shared" si="865"/>
        <v>0.00075-0.011297697525704i</v>
      </c>
      <c r="M2939" s="57" t="str">
        <f t="shared" si="866"/>
        <v>0.00075-0.00178009940005841i</v>
      </c>
      <c r="N2939" s="57">
        <f t="shared" si="867"/>
        <v>94.827667397362433</v>
      </c>
      <c r="O2939" s="57">
        <f t="shared" si="868"/>
        <v>2.6091117326624245</v>
      </c>
      <c r="P2939" s="371">
        <f t="shared" si="869"/>
        <v>2.6091117326624245</v>
      </c>
      <c r="Q2939" s="371">
        <f t="shared" si="870"/>
        <v>-85.172332602637567</v>
      </c>
      <c r="R2939" s="12">
        <f t="shared" si="871"/>
        <v>94.827667397362433</v>
      </c>
      <c r="S2939" s="57">
        <f t="shared" si="872"/>
        <v>58.697411105888655</v>
      </c>
      <c r="T2939" s="12">
        <f t="shared" si="855"/>
        <v>2.6091117326624245</v>
      </c>
    </row>
    <row r="2940" spans="1:20" x14ac:dyDescent="0.3">
      <c r="A2940" s="57">
        <f t="shared" si="856"/>
        <v>370208.17653191352</v>
      </c>
      <c r="B2940" s="12">
        <f t="shared" si="873"/>
        <v>58920.461268091036</v>
      </c>
      <c r="C2940" s="57" t="str">
        <f t="shared" si="857"/>
        <v>0.109587559014675-1.3434362083976i</v>
      </c>
      <c r="D2940" s="57" t="str">
        <f t="shared" si="858"/>
        <v>3.38211039688183-0.72786601449137i</v>
      </c>
      <c r="E2940" s="57" t="str">
        <f t="shared" si="859"/>
        <v>247.250554706508-54.8175194901291i</v>
      </c>
      <c r="F2940" s="57" t="str">
        <f t="shared" si="860"/>
        <v>3.03265572516984-3.75709038325839i</v>
      </c>
      <c r="G2940" s="57" t="str">
        <f t="shared" si="861"/>
        <v>0.984762902468606-0.122494605555564i</v>
      </c>
      <c r="H2940" s="57" t="str">
        <f t="shared" si="862"/>
        <v>0.924530381088639-78.340405061826i</v>
      </c>
      <c r="I2940" s="57" t="str">
        <f t="shared" si="863"/>
        <v>-1.97379167894666-1.63204948630875i</v>
      </c>
      <c r="K2940" s="57" t="str">
        <f t="shared" si="864"/>
        <v>0.000753111161537086-0.00134150150547755i</v>
      </c>
      <c r="L2940" s="57" t="str">
        <f t="shared" si="865"/>
        <v>0.00075-0.0112549287962782i</v>
      </c>
      <c r="M2940" s="57" t="str">
        <f t="shared" si="866"/>
        <v>0.00075-0.00177336062966568i</v>
      </c>
      <c r="N2940" s="57">
        <f t="shared" si="867"/>
        <v>94.663439267338447</v>
      </c>
      <c r="O2940" s="57">
        <f t="shared" si="868"/>
        <v>2.5931435918345001</v>
      </c>
      <c r="P2940" s="371">
        <f t="shared" si="869"/>
        <v>2.5931435918345001</v>
      </c>
      <c r="Q2940" s="371">
        <f t="shared" si="870"/>
        <v>-85.336560732661553</v>
      </c>
      <c r="R2940" s="12">
        <f t="shared" si="871"/>
        <v>94.663439267338447</v>
      </c>
      <c r="S2940" s="57">
        <f t="shared" si="872"/>
        <v>58.920461268091039</v>
      </c>
      <c r="T2940" s="12">
        <f t="shared" si="855"/>
        <v>2.5931435918345001</v>
      </c>
    </row>
    <row r="2941" spans="1:20" x14ac:dyDescent="0.3">
      <c r="A2941" s="57">
        <f t="shared" si="856"/>
        <v>371614.96760273475</v>
      </c>
      <c r="B2941" s="12">
        <f t="shared" si="873"/>
        <v>59144.359020909782</v>
      </c>
      <c r="C2941" s="57" t="str">
        <f t="shared" si="857"/>
        <v>0.105514534248212-1.34127015770902i</v>
      </c>
      <c r="D2941" s="57" t="str">
        <f t="shared" si="858"/>
        <v>3.38145221886699-0.729158888898953i</v>
      </c>
      <c r="E2941" s="57" t="str">
        <f t="shared" si="859"/>
        <v>247.430309426043-55.6593970600811i</v>
      </c>
      <c r="F2941" s="57" t="str">
        <f t="shared" si="860"/>
        <v>3.03230391131178-3.74568509413059i</v>
      </c>
      <c r="G2941" s="57" t="str">
        <f t="shared" si="861"/>
        <v>0.984648661596125-0.122945820640984i</v>
      </c>
      <c r="H2941" s="57" t="str">
        <f t="shared" si="862"/>
        <v>0.915364464913981-78.0320581011227i</v>
      </c>
      <c r="I2941" s="57" t="str">
        <f t="shared" si="863"/>
        <v>-1.96011292311345-1.62522861306416i</v>
      </c>
      <c r="K2941" s="57" t="str">
        <f t="shared" si="864"/>
        <v>0.00075155050656419-0.00133682176240232i</v>
      </c>
      <c r="L2941" s="57" t="str">
        <f t="shared" si="865"/>
        <v>0.00075-0.0112123219727816i</v>
      </c>
      <c r="M2941" s="57" t="str">
        <f t="shared" si="866"/>
        <v>0.00075-0.00176664736966097i</v>
      </c>
      <c r="N2941" s="57">
        <f t="shared" si="867"/>
        <v>94.498059120501736</v>
      </c>
      <c r="O2941" s="57">
        <f t="shared" si="868"/>
        <v>2.577119141845162</v>
      </c>
      <c r="P2941" s="371">
        <f t="shared" si="869"/>
        <v>2.577119141845162</v>
      </c>
      <c r="Q2941" s="371">
        <f t="shared" si="870"/>
        <v>-85.501940879498264</v>
      </c>
      <c r="R2941" s="12">
        <f t="shared" si="871"/>
        <v>94.498059120501736</v>
      </c>
      <c r="S2941" s="57">
        <f t="shared" si="872"/>
        <v>59.144359020909782</v>
      </c>
      <c r="T2941" s="12">
        <f t="shared" si="855"/>
        <v>2.577119141845162</v>
      </c>
    </row>
    <row r="2942" spans="1:20" x14ac:dyDescent="0.3">
      <c r="A2942" s="57">
        <f t="shared" si="856"/>
        <v>373027.10447962512</v>
      </c>
      <c r="B2942" s="12">
        <f t="shared" si="873"/>
        <v>59369.107585189238</v>
      </c>
      <c r="C2942" s="57" t="str">
        <f t="shared" si="857"/>
        <v>0.101427612893206-1.33908948801031i</v>
      </c>
      <c r="D2942" s="57" t="str">
        <f t="shared" si="858"/>
        <v>3.3807892882481-0.730460665161592i</v>
      </c>
      <c r="E2942" s="57" t="str">
        <f t="shared" si="859"/>
        <v>247.604266103685-56.5080530253295i</v>
      </c>
      <c r="F2942" s="57" t="str">
        <f t="shared" si="860"/>
        <v>3.03194950114007-3.73433302930201i</v>
      </c>
      <c r="G2942" s="57" t="str">
        <f t="shared" si="861"/>
        <v>0.984533577649576-0.123398590470485i</v>
      </c>
      <c r="H2942" s="57" t="str">
        <f t="shared" si="862"/>
        <v>0.906300773260677-77.7250100563223i</v>
      </c>
      <c r="I2942" s="57" t="str">
        <f t="shared" si="863"/>
        <v>-1.94654051092041-1.61843883310925i</v>
      </c>
      <c r="K2942" s="57" t="str">
        <f t="shared" si="864"/>
        <v>0.000750000817493263-0.00133215762739308i</v>
      </c>
      <c r="L2942" s="57" t="str">
        <f t="shared" si="865"/>
        <v>0.00075-0.0111698764423009i</v>
      </c>
      <c r="M2942" s="57" t="str">
        <f t="shared" si="866"/>
        <v>0.00075-0.00175995952347177i</v>
      </c>
      <c r="N2942" s="57">
        <f t="shared" si="867"/>
        <v>94.331524366367006</v>
      </c>
      <c r="O2942" s="57">
        <f t="shared" si="868"/>
        <v>2.5610367692765967</v>
      </c>
      <c r="P2942" s="371">
        <f t="shared" si="869"/>
        <v>2.5610367692765967</v>
      </c>
      <c r="Q2942" s="371">
        <f t="shared" si="870"/>
        <v>-85.668475633632994</v>
      </c>
      <c r="R2942" s="12">
        <f t="shared" si="871"/>
        <v>94.331524366367006</v>
      </c>
      <c r="S2942" s="57">
        <f t="shared" si="872"/>
        <v>59.369107585189241</v>
      </c>
      <c r="T2942" s="12">
        <f t="shared" si="855"/>
        <v>2.5610367692765967</v>
      </c>
    </row>
    <row r="2943" spans="1:20" x14ac:dyDescent="0.3">
      <c r="A2943" s="57">
        <f t="shared" si="856"/>
        <v>374444.60747664771</v>
      </c>
      <c r="B2943" s="12">
        <f t="shared" si="873"/>
        <v>59594.710194012958</v>
      </c>
      <c r="C2943" s="57" t="str">
        <f t="shared" si="857"/>
        <v>0.0973269296539732-1.33689380469468i</v>
      </c>
      <c r="D2943" s="57" t="str">
        <f t="shared" si="858"/>
        <v>3.38012157264215-0.731771344785344i</v>
      </c>
      <c r="E2943" s="57" t="str">
        <f t="shared" si="859"/>
        <v>247.772302171594-57.3634671389093i</v>
      </c>
      <c r="F2943" s="57" t="str">
        <f t="shared" si="860"/>
        <v>3.03159247611775-3.72303401816587i</v>
      </c>
      <c r="G2943" s="57" t="str">
        <f t="shared" si="861"/>
        <v>0.984417644609663-0.123852919185728i</v>
      </c>
      <c r="H2943" s="57" t="str">
        <f t="shared" si="862"/>
        <v>0.897338027525945-77.4192545536281i</v>
      </c>
      <c r="I2943" s="57" t="str">
        <f t="shared" si="863"/>
        <v>-1.93307358745268-1.61167994610953i</v>
      </c>
      <c r="K2943" s="57" t="str">
        <f t="shared" si="864"/>
        <v>0.000748462017731187-0.0013275090717108i</v>
      </c>
      <c r="L2943" s="57" t="str">
        <f t="shared" si="865"/>
        <v>0.00075-0.0111275915942427i</v>
      </c>
      <c r="M2943" s="57" t="str">
        <f t="shared" si="866"/>
        <v>0.00075-0.00175329699489119i</v>
      </c>
      <c r="N2943" s="57">
        <f t="shared" si="867"/>
        <v>94.163832531484189</v>
      </c>
      <c r="O2943" s="57">
        <f t="shared" si="868"/>
        <v>2.5448948479299336</v>
      </c>
      <c r="P2943" s="371">
        <f t="shared" si="869"/>
        <v>2.5448948479299336</v>
      </c>
      <c r="Q2943" s="371">
        <f t="shared" si="870"/>
        <v>-85.836167468515811</v>
      </c>
      <c r="R2943" s="12">
        <f t="shared" si="871"/>
        <v>94.163832531484189</v>
      </c>
      <c r="S2943" s="57">
        <f t="shared" si="872"/>
        <v>59.594710194012961</v>
      </c>
      <c r="T2943" s="12">
        <f t="shared" si="855"/>
        <v>2.5448948479299336</v>
      </c>
    </row>
    <row r="2944" spans="1:20" x14ac:dyDescent="0.3">
      <c r="A2944" s="57">
        <f t="shared" si="856"/>
        <v>375867.496985059</v>
      </c>
      <c r="B2944" s="12">
        <f t="shared" si="873"/>
        <v>59821.17009275021</v>
      </c>
      <c r="C2944" s="57" t="str">
        <f t="shared" si="857"/>
        <v>0.0932126265481144-1.33468271232933i</v>
      </c>
      <c r="D2944" s="57" t="str">
        <f t="shared" si="858"/>
        <v>3.37944903947434-0.733090929224612i</v>
      </c>
      <c r="E2944" s="57" t="str">
        <f t="shared" si="859"/>
        <v>247.934294257847-58.2256170241579i</v>
      </c>
      <c r="F2944" s="57" t="str">
        <f t="shared" si="860"/>
        <v>3.03123281758499-3.71178789079944i</v>
      </c>
      <c r="G2944" s="57" t="str">
        <f t="shared" si="861"/>
        <v>0.98430085641716-0.124308810925074i</v>
      </c>
      <c r="H2944" s="57" t="str">
        <f t="shared" si="862"/>
        <v>0.888474966607816-77.1147852591704i</v>
      </c>
      <c r="I2944" s="57" t="str">
        <f t="shared" si="863"/>
        <v>-1.9197113049477-1.60495175365904i</v>
      </c>
      <c r="K2944" s="57" t="str">
        <f t="shared" si="864"/>
        <v>0.000746934031133348-0.00132287606643457i</v>
      </c>
      <c r="L2944" s="57" t="str">
        <f t="shared" si="865"/>
        <v>0.00075-0.0110854668203255i</v>
      </c>
      <c r="M2944" s="57" t="str">
        <f t="shared" si="866"/>
        <v>0.00075-0.0017466596880765i</v>
      </c>
      <c r="N2944" s="57">
        <f t="shared" si="867"/>
        <v>93.99498126167228</v>
      </c>
      <c r="O2944" s="57">
        <f t="shared" si="868"/>
        <v>2.5286917390041488</v>
      </c>
      <c r="P2944" s="371">
        <f t="shared" si="869"/>
        <v>2.5286917390041488</v>
      </c>
      <c r="Q2944" s="371">
        <f t="shared" si="870"/>
        <v>-86.00501873832772</v>
      </c>
      <c r="R2944" s="12">
        <f t="shared" si="871"/>
        <v>93.99498126167228</v>
      </c>
      <c r="S2944" s="57">
        <f t="shared" si="872"/>
        <v>59.821170092750208</v>
      </c>
      <c r="T2944" s="12">
        <f t="shared" si="855"/>
        <v>2.5286917390041488</v>
      </c>
    </row>
    <row r="2945" spans="1:20" x14ac:dyDescent="0.3">
      <c r="A2945" s="57">
        <f t="shared" si="856"/>
        <v>377295.79347360221</v>
      </c>
      <c r="B2945" s="12">
        <f t="shared" si="873"/>
        <v>60048.490539102662</v>
      </c>
      <c r="C2945" s="57" t="str">
        <f t="shared" si="857"/>
        <v>0.0890848530017979-1.33245581478684i</v>
      </c>
      <c r="D2945" s="57" t="str">
        <f t="shared" si="858"/>
        <v>3.3787716559773-0.734419419880403i</v>
      </c>
      <c r="E2945" s="57" t="str">
        <f t="shared" si="859"/>
        <v>248.090118219306-59.0944781348587i</v>
      </c>
      <c r="F2945" s="57" t="str">
        <f t="shared" si="860"/>
        <v>3.03087050675825-3.70059447796063i</v>
      </c>
      <c r="G2945" s="57" t="str">
        <f t="shared" si="861"/>
        <v>0.984183206972691-0.12476626982338i</v>
      </c>
      <c r="H2945" s="57" t="str">
        <f t="shared" si="862"/>
        <v>0.879710346650139-76.8115958786901i</v>
      </c>
      <c r="I2945" s="57" t="str">
        <f t="shared" si="863"/>
        <v>-1.906452822731-1.59825405925465i</v>
      </c>
      <c r="K2945" s="57" t="str">
        <f t="shared" si="864"/>
        <v>0.000745416782001779-0.00131825858246508i</v>
      </c>
      <c r="L2945" s="57" t="str">
        <f t="shared" si="865"/>
        <v>0.00075-0.0110435015145701i</v>
      </c>
      <c r="M2945" s="57" t="str">
        <f t="shared" si="866"/>
        <v>0.00075-0.00174004750754782i</v>
      </c>
      <c r="N2945" s="57">
        <f t="shared" si="867"/>
        <v>93.824968324252808</v>
      </c>
      <c r="O2945" s="57">
        <f t="shared" si="868"/>
        <v>2.5124257912835031</v>
      </c>
      <c r="P2945" s="371">
        <f t="shared" si="869"/>
        <v>2.5124257912835031</v>
      </c>
      <c r="Q2945" s="371">
        <f t="shared" si="870"/>
        <v>-86.175031675747192</v>
      </c>
      <c r="R2945" s="12">
        <f t="shared" si="871"/>
        <v>93.824968324252808</v>
      </c>
      <c r="S2945" s="57">
        <f t="shared" si="872"/>
        <v>60.048490539102666</v>
      </c>
      <c r="T2945" s="12">
        <f t="shared" si="855"/>
        <v>2.5124257912835031</v>
      </c>
    </row>
    <row r="2946" spans="1:20" x14ac:dyDescent="0.3">
      <c r="A2946" s="57">
        <f t="shared" si="856"/>
        <v>378729.51748880197</v>
      </c>
      <c r="B2946" s="12">
        <f t="shared" si="873"/>
        <v>60276.674803151254</v>
      </c>
      <c r="C2946" s="57" t="str">
        <f t="shared" si="857"/>
        <v>0.0849437659432787-1.3302127153805i</v>
      </c>
      <c r="D2946" s="57" t="str">
        <f t="shared" si="858"/>
        <v>3.37808938919044-0.735756818098601i</v>
      </c>
      <c r="E2946" s="57" t="str">
        <f t="shared" si="859"/>
        <v>248.239649175867-59.9700237156261i</v>
      </c>
      <c r="F2946" s="57" t="str">
        <f t="shared" si="860"/>
        <v>3.03050552472972-3.68945361108483i</v>
      </c>
      <c r="G2946" s="57" t="str">
        <f t="shared" si="861"/>
        <v>0.984064690136513-0.125225300011784i</v>
      </c>
      <c r="H2946" s="57" t="str">
        <f t="shared" si="862"/>
        <v>0.871042940791507-76.5096801572263i</v>
      </c>
      <c r="I2946" s="57" t="str">
        <f t="shared" si="863"/>
        <v>-1.89329730715262-1.59158666827104i</v>
      </c>
      <c r="K2946" s="57" t="str">
        <f t="shared" si="864"/>
        <v>0.000743910195083303-0.00131365659052805i</v>
      </c>
      <c r="L2946" s="57" t="str">
        <f t="shared" si="865"/>
        <v>0.00075-0.0110016950732916i</v>
      </c>
      <c r="M2946" s="57" t="str">
        <f t="shared" si="866"/>
        <v>0.00075-0.00173346035818671i</v>
      </c>
      <c r="N2946" s="57">
        <f t="shared" si="867"/>
        <v>93.653791610284941</v>
      </c>
      <c r="O2946" s="57">
        <f t="shared" si="868"/>
        <v>2.4960953413331426</v>
      </c>
      <c r="P2946" s="371">
        <f t="shared" si="869"/>
        <v>2.4960953413331426</v>
      </c>
      <c r="Q2946" s="371">
        <f t="shared" si="870"/>
        <v>-86.346208389715059</v>
      </c>
      <c r="R2946" s="12">
        <f t="shared" si="871"/>
        <v>93.653791610284941</v>
      </c>
      <c r="S2946" s="57">
        <f t="shared" si="872"/>
        <v>60.276674803151252</v>
      </c>
      <c r="T2946" s="12">
        <f t="shared" si="855"/>
        <v>2.4960953413331426</v>
      </c>
    </row>
    <row r="2947" spans="1:20" x14ac:dyDescent="0.3">
      <c r="A2947" s="57">
        <f t="shared" si="856"/>
        <v>380168.68965525937</v>
      </c>
      <c r="B2947" s="12">
        <f t="shared" si="873"/>
        <v>60505.726167403227</v>
      </c>
      <c r="C2947" s="57" t="str">
        <f t="shared" si="857"/>
        <v>0.080789529894491-1.32795301700371i</v>
      </c>
      <c r="D2947" s="57" t="str">
        <f t="shared" si="858"/>
        <v>3.37740220595926-0.737103125168208i</v>
      </c>
      <c r="E2947" s="57" t="str">
        <f t="shared" si="859"/>
        <v>248.382761546112-60.8522247625709i</v>
      </c>
      <c r="F2947" s="57" t="str">
        <f t="shared" si="860"/>
        <v>3.03013785246658-3.67836512228159i</v>
      </c>
      <c r="G2947" s="57" t="str">
        <f t="shared" si="861"/>
        <v>0.983945299728296-0.125685905617493i</v>
      </c>
      <c r="H2947" s="57" t="str">
        <f t="shared" si="862"/>
        <v>0.862471538917922-76.2090318788072i</v>
      </c>
      <c r="I2947" s="57" t="str">
        <f t="shared" si="863"/>
        <v>-1.88024393152421-1.58494938793596i</v>
      </c>
      <c r="K2947" s="57" t="str">
        <f t="shared" si="864"/>
        <v>0.000742414195567622-0.00130907006117762i</v>
      </c>
      <c r="L2947" s="57" t="str">
        <f t="shared" si="865"/>
        <v>0.00075-0.0109600468950903i</v>
      </c>
      <c r="M2947" s="57" t="str">
        <f t="shared" si="866"/>
        <v>0.00075-0.00172689814523481i</v>
      </c>
      <c r="N2947" s="57">
        <f t="shared" si="867"/>
        <v>93.481449136799412</v>
      </c>
      <c r="O2947" s="57">
        <f t="shared" si="868"/>
        <v>2.4796987137038409</v>
      </c>
      <c r="P2947" s="371">
        <f t="shared" si="869"/>
        <v>2.4796987137038409</v>
      </c>
      <c r="Q2947" s="371">
        <f t="shared" si="870"/>
        <v>-86.518550863200588</v>
      </c>
      <c r="R2947" s="12">
        <f t="shared" si="871"/>
        <v>93.481449136799412</v>
      </c>
      <c r="S2947" s="57">
        <f t="shared" si="872"/>
        <v>60.505726167403225</v>
      </c>
      <c r="T2947" s="12">
        <f t="shared" si="855"/>
        <v>2.4796987137038409</v>
      </c>
    </row>
    <row r="2948" spans="1:20" x14ac:dyDescent="0.3">
      <c r="A2948" s="57">
        <f t="shared" si="856"/>
        <v>381613.33067594934</v>
      </c>
      <c r="B2948" s="12">
        <f t="shared" si="873"/>
        <v>60735.64792683936</v>
      </c>
      <c r="C2948" s="57" t="str">
        <f t="shared" si="857"/>
        <v>0.0766223170605407-1.32567632227327i</v>
      </c>
      <c r="D2948" s="57" t="str">
        <f t="shared" si="858"/>
        <v>3.37671007293462-0.738458342319568i</v>
      </c>
      <c r="E2948" s="57" t="str">
        <f t="shared" si="859"/>
        <v>248.51932908436-61.7410499843089i</v>
      </c>
      <c r="F2948" s="57" t="str">
        <f t="shared" si="860"/>
        <v>3.02976747081035-3.66732884433136i</v>
      </c>
      <c r="G2948" s="57" t="str">
        <f t="shared" si="861"/>
        <v>0.983825029526903-0.126148090763562i</v>
      </c>
      <c r="H2948" s="57" t="str">
        <f t="shared" si="862"/>
        <v>0.853994947419322-75.9096448661417i</v>
      </c>
      <c r="I2948" s="57" t="str">
        <f t="shared" si="863"/>
        <v>-1.86729187605662-1.57834202730587i</v>
      </c>
      <c r="K2948" s="57" t="str">
        <f t="shared" si="864"/>
        <v>0.000740928709085491-0.00130449896479972i</v>
      </c>
      <c r="L2948" s="57" t="str">
        <f t="shared" si="865"/>
        <v>0.00075-0.0109185563808431i</v>
      </c>
      <c r="M2948" s="57" t="str">
        <f t="shared" si="866"/>
        <v>0.00075-0.0017203607742925i</v>
      </c>
      <c r="N2948" s="57">
        <f t="shared" si="867"/>
        <v>93.307939049028747</v>
      </c>
      <c r="O2948" s="57">
        <f t="shared" si="868"/>
        <v>2.463234221144639</v>
      </c>
      <c r="P2948" s="371">
        <f t="shared" si="869"/>
        <v>2.463234221144639</v>
      </c>
      <c r="Q2948" s="371">
        <f t="shared" si="870"/>
        <v>-86.692060950971253</v>
      </c>
      <c r="R2948" s="12">
        <f t="shared" si="871"/>
        <v>93.307939049028747</v>
      </c>
      <c r="S2948" s="57">
        <f t="shared" si="872"/>
        <v>60.735647926839363</v>
      </c>
      <c r="T2948" s="12">
        <f t="shared" si="855"/>
        <v>2.463234221144639</v>
      </c>
    </row>
    <row r="2949" spans="1:20" x14ac:dyDescent="0.3">
      <c r="A2949" s="57">
        <f t="shared" si="856"/>
        <v>383063.46133251797</v>
      </c>
      <c r="B2949" s="12">
        <f t="shared" si="873"/>
        <v>60966.44338896135</v>
      </c>
      <c r="C2949" s="57" t="str">
        <f t="shared" si="857"/>
        <v>0.0724423074170086-1.32338223367687i</v>
      </c>
      <c r="D2949" s="57" t="str">
        <f t="shared" si="858"/>
        <v>3.37601295657212-0.739822470722595i</v>
      </c>
      <c r="E2949" s="57" t="str">
        <f t="shared" si="859"/>
        <v>248.649224919167-62.6364657633285i</v>
      </c>
      <c r="F2949" s="57" t="str">
        <f t="shared" si="860"/>
        <v>3.02939436047613-3.65634461068224i</v>
      </c>
      <c r="G2949" s="57" t="str">
        <f t="shared" si="861"/>
        <v>0.983703873270166-0.126611859568681i</v>
      </c>
      <c r="H2949" s="57" t="str">
        <f t="shared" si="862"/>
        <v>0.845611988949684-75.611512980316i</v>
      </c>
      <c r="I2949" s="57" t="str">
        <f t="shared" si="863"/>
        <v>-1.85444032779819-1.57176439724198i</v>
      </c>
      <c r="K2949" s="57" t="str">
        <f t="shared" si="864"/>
        <v>0.000739453661706769-0.00129994327161541i</v>
      </c>
      <c r="L2949" s="57" t="str">
        <f t="shared" si="865"/>
        <v>0.00075-0.010877222933695i</v>
      </c>
      <c r="M2949" s="57" t="str">
        <f t="shared" si="866"/>
        <v>0.00075-0.0017138481513175i</v>
      </c>
      <c r="N2949" s="57">
        <f t="shared" si="867"/>
        <v>93.13325962263454</v>
      </c>
      <c r="O2949" s="57">
        <f t="shared" si="868"/>
        <v>2.4467001648255966</v>
      </c>
      <c r="P2949" s="371">
        <f t="shared" si="869"/>
        <v>2.4467001648255966</v>
      </c>
      <c r="Q2949" s="371">
        <f t="shared" si="870"/>
        <v>-86.86674037736546</v>
      </c>
      <c r="R2949" s="12">
        <f t="shared" si="871"/>
        <v>93.13325962263454</v>
      </c>
      <c r="S2949" s="57">
        <f t="shared" si="872"/>
        <v>60.966443388961352</v>
      </c>
      <c r="T2949" s="12">
        <f t="shared" si="855"/>
        <v>2.4467001648255966</v>
      </c>
    </row>
    <row r="2950" spans="1:20" x14ac:dyDescent="0.3">
      <c r="A2950" s="57">
        <f t="shared" si="856"/>
        <v>384519.10248558159</v>
      </c>
      <c r="B2950" s="12">
        <f t="shared" si="873"/>
        <v>61198.115873839408</v>
      </c>
      <c r="C2950" s="57" t="str">
        <f t="shared" si="857"/>
        <v>0.0682496887949203-1.32107035372442i</v>
      </c>
      <c r="D2950" s="57" t="str">
        <f t="shared" si="858"/>
        <v>3.37531082313137-0.74119551148496i</v>
      </c>
      <c r="E2950" s="57" t="str">
        <f t="shared" si="859"/>
        <v>248.772321593236-63.5384361177861i</v>
      </c>
      <c r="F2950" s="57" t="str">
        <f t="shared" si="860"/>
        <v>3.02901850205216-3.64541225544672i</v>
      </c>
      <c r="G2950" s="57" t="str">
        <f t="shared" si="861"/>
        <v>0.983581824654672-0.127077216146948i</v>
      </c>
      <c r="H2950" s="57" t="str">
        <f t="shared" si="862"/>
        <v>0.837321502190852-75.314630120491i</v>
      </c>
      <c r="I2950" s="57" t="str">
        <f t="shared" si="863"/>
        <v>-1.8416884805736-1.56521631038673i</v>
      </c>
      <c r="K2950" s="57" t="str">
        <f t="shared" si="864"/>
        <v>0.000737988979938561-0.00129540295168409i</v>
      </c>
      <c r="L2950" s="57" t="str">
        <f t="shared" si="865"/>
        <v>0.00075-0.0108360459590506i</v>
      </c>
      <c r="M2950" s="57" t="str">
        <f t="shared" si="866"/>
        <v>0.00075-0.00170736018262353i</v>
      </c>
      <c r="N2950" s="57">
        <f t="shared" si="867"/>
        <v>92.95740926593075</v>
      </c>
      <c r="O2950" s="57">
        <f t="shared" si="868"/>
        <v>2.430094834568358</v>
      </c>
      <c r="P2950" s="371">
        <f t="shared" si="869"/>
        <v>2.430094834568358</v>
      </c>
      <c r="Q2950" s="371">
        <f t="shared" si="870"/>
        <v>-87.04259073406925</v>
      </c>
      <c r="R2950" s="12">
        <f t="shared" si="871"/>
        <v>92.95740926593075</v>
      </c>
      <c r="S2950" s="57">
        <f t="shared" si="872"/>
        <v>61.198115873839406</v>
      </c>
      <c r="T2950" s="12">
        <f t="shared" si="855"/>
        <v>2.430094834568358</v>
      </c>
    </row>
    <row r="2951" spans="1:20" x14ac:dyDescent="0.3">
      <c r="A2951" s="57">
        <f t="shared" si="856"/>
        <v>385980.27507502679</v>
      </c>
      <c r="B2951" s="12">
        <f t="shared" si="873"/>
        <v>61430.668714159998</v>
      </c>
      <c r="C2951" s="57" t="str">
        <f t="shared" si="857"/>
        <v>0.064044656963148-1.31874028510359i</v>
      </c>
      <c r="D2951" s="57" t="str">
        <f t="shared" si="858"/>
        <v>3.3746036386754-0.742577465650282i</v>
      </c>
      <c r="E2951" s="57" t="str">
        <f t="shared" si="859"/>
        <v>248.888491104794-64.4469226637646i</v>
      </c>
      <c r="F2951" s="57" t="str">
        <f t="shared" si="860"/>
        <v>3.02863987599879-3.63453161339841i</v>
      </c>
      <c r="G2951" s="57" t="str">
        <f t="shared" si="861"/>
        <v>0.983458877335537-0.127544164607646i</v>
      </c>
      <c r="H2951" s="57" t="str">
        <f t="shared" si="862"/>
        <v>0.829122341619918-75.0189902236034i</v>
      </c>
      <c r="I2951" s="57" t="str">
        <f t="shared" si="863"/>
        <v>-1.82903553492329-1.55869758114045i</v>
      </c>
      <c r="K2951" s="57" t="str">
        <f t="shared" si="864"/>
        <v>0.000736534590723307-0.00129087797490687i</v>
      </c>
      <c r="L2951" s="57" t="str">
        <f t="shared" si="865"/>
        <v>0.00075-0.0107950248645653i</v>
      </c>
      <c r="M2951" s="57" t="str">
        <f t="shared" si="866"/>
        <v>0.00075-0.00170089677487899i</v>
      </c>
      <c r="N2951" s="57">
        <f t="shared" si="867"/>
        <v>92.780386522097317</v>
      </c>
      <c r="O2951" s="57">
        <f t="shared" si="868"/>
        <v>2.4134165090870638</v>
      </c>
      <c r="P2951" s="371">
        <f t="shared" si="869"/>
        <v>2.4134165090870638</v>
      </c>
      <c r="Q2951" s="371">
        <f t="shared" si="870"/>
        <v>-87.219613477902683</v>
      </c>
      <c r="R2951" s="12">
        <f t="shared" si="871"/>
        <v>92.780386522097317</v>
      </c>
      <c r="S2951" s="57">
        <f t="shared" si="872"/>
        <v>61.430668714159999</v>
      </c>
      <c r="T2951" s="12">
        <f t="shared" si="855"/>
        <v>2.4134165090870638</v>
      </c>
    </row>
    <row r="2952" spans="1:20" x14ac:dyDescent="0.3">
      <c r="A2952" s="57">
        <f t="shared" si="856"/>
        <v>387447.00012031186</v>
      </c>
      <c r="B2952" s="12">
        <f t="shared" si="873"/>
        <v>61664.105255273804</v>
      </c>
      <c r="C2952" s="57" t="str">
        <f t="shared" si="857"/>
        <v>0.0598274157081743-1.31639163083909i</v>
      </c>
      <c r="D2952" s="57" t="str">
        <f t="shared" si="858"/>
        <v>3.37389136906987-0.743968334196284i</v>
      </c>
      <c r="E2952" s="57" t="str">
        <f t="shared" si="859"/>
        <v>248.997604950402-65.3618845780497i</v>
      </c>
      <c r="F2952" s="57" t="str">
        <f t="shared" si="860"/>
        <v>3.02825846264808-3.62370251996876i</v>
      </c>
      <c r="G2952" s="57" t="str">
        <f t="shared" si="861"/>
        <v>0.983335024926185-0.128012709055017i</v>
      </c>
      <c r="H2952" s="57" t="str">
        <f t="shared" si="862"/>
        <v>0.82101337728009-74.7245872640685i</v>
      </c>
      <c r="I2952" s="57" t="str">
        <f t="shared" si="863"/>
        <v>-1.81648069804349-1.55220802563862i</v>
      </c>
      <c r="K2952" s="57" t="str">
        <f t="shared" si="864"/>
        <v>0.000735090421436855-0.00128636831102967i</v>
      </c>
      <c r="L2952" s="57" t="str">
        <f t="shared" si="865"/>
        <v>0.00075-0.0107541590601368i</v>
      </c>
      <c r="M2952" s="57" t="str">
        <f t="shared" si="866"/>
        <v>0.00075-0.00169445783510558i</v>
      </c>
      <c r="N2952" s="57">
        <f t="shared" si="867"/>
        <v>92.602190071387056</v>
      </c>
      <c r="O2952" s="57">
        <f t="shared" si="868"/>
        <v>2.3966634562367295</v>
      </c>
      <c r="P2952" s="371">
        <f t="shared" si="869"/>
        <v>2.3966634562367295</v>
      </c>
      <c r="Q2952" s="371">
        <f t="shared" si="870"/>
        <v>-87.397809928612944</v>
      </c>
      <c r="R2952" s="12">
        <f t="shared" si="871"/>
        <v>92.602190071387056</v>
      </c>
      <c r="S2952" s="57">
        <f t="shared" si="872"/>
        <v>61.664105255273803</v>
      </c>
      <c r="T2952" s="12">
        <f t="shared" si="855"/>
        <v>2.3966634562367295</v>
      </c>
    </row>
    <row r="2953" spans="1:20" x14ac:dyDescent="0.3">
      <c r="A2953" s="57">
        <f t="shared" si="856"/>
        <v>388919.29872076906</v>
      </c>
      <c r="B2953" s="12">
        <f t="shared" si="873"/>
        <v>61898.428855243845</v>
      </c>
      <c r="C2953" s="57" t="str">
        <f t="shared" si="857"/>
        <v>0.0555981769110557-1.31402399445633i</v>
      </c>
      <c r="D2953" s="57" t="str">
        <f t="shared" si="858"/>
        <v>3.37317397998254-0.745368118032953i</v>
      </c>
      <c r="E2953" s="57" t="str">
        <f t="shared" si="859"/>
        <v>249.099534169256-66.283278561467i</v>
      </c>
      <c r="F2953" s="57" t="str">
        <f t="shared" si="860"/>
        <v>3.02787424220296-3.61292481124383i</v>
      </c>
      <c r="G2953" s="57" t="str">
        <f t="shared" si="861"/>
        <v>0.983210260998127-0.128482853588025i</v>
      </c>
      <c r="H2953" s="57" t="str">
        <f t="shared" si="862"/>
        <v>0.812993494555122-74.4314152534872i</v>
      </c>
      <c r="I2953" s="57" t="str">
        <f t="shared" si="863"/>
        <v>-1.80402318372681-1.54574746172928i</v>
      </c>
      <c r="K2953" s="57" t="str">
        <f t="shared" si="864"/>
        <v>0.00073365639988658-0.00128187392964653i</v>
      </c>
      <c r="L2953" s="57" t="str">
        <f t="shared" si="865"/>
        <v>0.00075-0.0107134479578968i</v>
      </c>
      <c r="M2953" s="57" t="str">
        <f t="shared" si="866"/>
        <v>0.00075-0.00168804327067701i</v>
      </c>
      <c r="N2953" s="57">
        <f t="shared" si="867"/>
        <v>92.422818733322401</v>
      </c>
      <c r="O2953" s="57">
        <f t="shared" si="868"/>
        <v>2.3798339332734666</v>
      </c>
      <c r="P2953" s="371">
        <f t="shared" si="869"/>
        <v>2.3798339332734666</v>
      </c>
      <c r="Q2953" s="371">
        <f t="shared" si="870"/>
        <v>-87.577181266677599</v>
      </c>
      <c r="R2953" s="12">
        <f t="shared" si="871"/>
        <v>92.422818733322401</v>
      </c>
      <c r="S2953" s="57">
        <f t="shared" si="872"/>
        <v>61.898428855243843</v>
      </c>
      <c r="T2953" s="12">
        <f t="shared" si="855"/>
        <v>2.3798339332734666</v>
      </c>
    </row>
    <row r="2954" spans="1:20" x14ac:dyDescent="0.3">
      <c r="A2954" s="57">
        <f t="shared" si="856"/>
        <v>390397.19205590797</v>
      </c>
      <c r="B2954" s="12">
        <f t="shared" si="873"/>
        <v>62133.642884893772</v>
      </c>
      <c r="C2954" s="57" t="str">
        <f t="shared" si="857"/>
        <v>0.0513571606214019-1.31163698014858i</v>
      </c>
      <c r="D2954" s="57" t="str">
        <f t="shared" si="858"/>
        <v>3.37245143688254-0.746776818000676i</v>
      </c>
      <c r="E2954" s="57" t="str">
        <f t="shared" si="859"/>
        <v>249.194149388919-67.2110588028327i</v>
      </c>
      <c r="F2954" s="57" t="str">
        <f t="shared" si="860"/>
        <v>3.02748719473664-3.60219832396104i</v>
      </c>
      <c r="G2954" s="57" t="str">
        <f t="shared" si="861"/>
        <v>0.983084579080739-0.128954602300132i</v>
      </c>
      <c r="H2954" s="57" t="str">
        <f t="shared" si="862"/>
        <v>0.805061593947072-74.1394682403538i</v>
      </c>
      <c r="I2954" s="57" t="str">
        <f t="shared" si="863"/>
        <v>-1.79166221230343-1.53931570895099i</v>
      </c>
      <c r="K2954" s="57" t="str">
        <f t="shared" si="864"/>
        <v>0.000732232454309446-0.00127739480020264i</v>
      </c>
      <c r="L2954" s="57" t="str">
        <f t="shared" si="865"/>
        <v>0.00075-0.0106728909722024i</v>
      </c>
      <c r="M2954" s="57" t="str">
        <f t="shared" si="866"/>
        <v>0.00075-0.00168165298931761i</v>
      </c>
      <c r="N2954" s="57">
        <f t="shared" si="867"/>
        <v>92.242271468881086</v>
      </c>
      <c r="O2954" s="57">
        <f t="shared" si="868"/>
        <v>2.3629261871209661</v>
      </c>
      <c r="P2954" s="371">
        <f t="shared" si="869"/>
        <v>2.3629261871209661</v>
      </c>
      <c r="Q2954" s="371">
        <f t="shared" si="870"/>
        <v>-87.757728531118914</v>
      </c>
      <c r="R2954" s="12">
        <f t="shared" si="871"/>
        <v>92.242271468881086</v>
      </c>
      <c r="S2954" s="57">
        <f t="shared" si="872"/>
        <v>62.133642884893774</v>
      </c>
      <c r="T2954" s="12">
        <f t="shared" si="855"/>
        <v>2.3629261871209661</v>
      </c>
    </row>
    <row r="2955" spans="1:20" x14ac:dyDescent="0.3">
      <c r="A2955" s="57">
        <f t="shared" si="856"/>
        <v>391880.70138572046</v>
      </c>
      <c r="B2955" s="12">
        <f t="shared" si="873"/>
        <v>62369.750727856372</v>
      </c>
      <c r="C2955" s="57" t="str">
        <f t="shared" si="857"/>
        <v>0.0471045951282393-1.30923019294847i</v>
      </c>
      <c r="D2955" s="57" t="str">
        <f t="shared" si="858"/>
        <v>3.37172370503977-0.748194434868352i</v>
      </c>
      <c r="E2955" s="57" t="str">
        <f t="shared" si="859"/>
        <v>249.281320872562-68.1451769435674i</v>
      </c>
      <c r="F2955" s="57" t="str">
        <f t="shared" si="860"/>
        <v>3.02709730019187-3.59152289550586i</v>
      </c>
      <c r="G2955" s="57" t="str">
        <f t="shared" si="861"/>
        <v>0.982957972661037-0.129427959279055i</v>
      </c>
      <c r="H2955" s="57" t="str">
        <f t="shared" si="862"/>
        <v>0.797216590857439-73.848740309767i</v>
      </c>
      <c r="I2955" s="57" t="str">
        <f t="shared" si="863"/>
        <v>-1.77939701058282-1.53291258851089i</v>
      </c>
      <c r="K2955" s="57" t="str">
        <f t="shared" si="864"/>
        <v>0.000730818513370077-0.00127293089199752i</v>
      </c>
      <c r="L2955" s="57" t="str">
        <f t="shared" si="865"/>
        <v>0.00075-0.0106324875196278i</v>
      </c>
      <c r="M2955" s="57" t="str">
        <f t="shared" si="866"/>
        <v>0.00075-0.00167528689910102i</v>
      </c>
      <c r="N2955" s="57">
        <f t="shared" si="867"/>
        <v>92.06054738266856</v>
      </c>
      <c r="O2955" s="57">
        <f t="shared" si="868"/>
        <v>2.3459384546490329</v>
      </c>
      <c r="P2955" s="371">
        <f t="shared" si="869"/>
        <v>2.3459384546490329</v>
      </c>
      <c r="Q2955" s="371">
        <f t="shared" si="870"/>
        <v>-87.93945261733144</v>
      </c>
      <c r="R2955" s="12">
        <f t="shared" si="871"/>
        <v>92.06054738266856</v>
      </c>
      <c r="S2955" s="57">
        <f t="shared" si="872"/>
        <v>62.369750727856371</v>
      </c>
      <c r="T2955" s="12">
        <f t="shared" si="855"/>
        <v>2.3459384546490329</v>
      </c>
    </row>
    <row r="2956" spans="1:20" x14ac:dyDescent="0.3">
      <c r="A2956" s="57">
        <f t="shared" si="856"/>
        <v>393369.84805098618</v>
      </c>
      <c r="B2956" s="12">
        <f t="shared" si="873"/>
        <v>62606.755780622225</v>
      </c>
      <c r="C2956" s="57" t="str">
        <f t="shared" si="857"/>
        <v>0.0428407170275242-1.30680323890321i</v>
      </c>
      <c r="D2956" s="57" t="str">
        <f t="shared" si="858"/>
        <v>3.37099074952422-0.749620969331504i</v>
      </c>
      <c r="E2956" s="57" t="str">
        <f t="shared" si="859"/>
        <v>249.36091856765-69.0855820430361i</v>
      </c>
      <c r="F2956" s="57" t="str">
        <f t="shared" si="860"/>
        <v>3.02670453838029-3.58089836390863i</v>
      </c>
      <c r="G2956" s="57" t="str">
        <f t="shared" si="861"/>
        <v>0.982830435183458-0.129902928606528i</v>
      </c>
      <c r="H2956" s="57" t="str">
        <f t="shared" si="862"/>
        <v>0.789457415371652-73.5592255831435i</v>
      </c>
      <c r="I2956" s="57" t="str">
        <f t="shared" si="863"/>
        <v>-1.76722681179601-1.52653792326334i</v>
      </c>
      <c r="K2956" s="57" t="str">
        <f t="shared" si="864"/>
        <v>0.000729414506158841-0.0012684821741881i</v>
      </c>
      <c r="L2956" s="57" t="str">
        <f t="shared" si="865"/>
        <v>0.00075-0.0105922370189558i</v>
      </c>
      <c r="M2956" s="57" t="str">
        <f t="shared" si="866"/>
        <v>0.00075-0.00166894490844892i</v>
      </c>
      <c r="N2956" s="57">
        <f t="shared" si="867"/>
        <v>91.877645725073009</v>
      </c>
      <c r="O2956" s="57">
        <f t="shared" si="868"/>
        <v>2.3288689629603541</v>
      </c>
      <c r="P2956" s="371">
        <f t="shared" si="869"/>
        <v>2.3288689629603541</v>
      </c>
      <c r="Q2956" s="371">
        <f t="shared" si="870"/>
        <v>-88.122354274926991</v>
      </c>
      <c r="R2956" s="12">
        <f t="shared" si="871"/>
        <v>91.877645725073009</v>
      </c>
      <c r="S2956" s="57">
        <f t="shared" si="872"/>
        <v>62.606755780622223</v>
      </c>
      <c r="T2956" s="12">
        <f t="shared" si="855"/>
        <v>2.3288689629603541</v>
      </c>
    </row>
    <row r="2957" spans="1:20" x14ac:dyDescent="0.3">
      <c r="A2957" s="57">
        <f t="shared" si="856"/>
        <v>394864.65347357991</v>
      </c>
      <c r="B2957" s="12">
        <f t="shared" si="873"/>
        <v>62844.661452588589</v>
      </c>
      <c r="C2957" s="57" t="str">
        <f t="shared" si="857"/>
        <v>0.0385657712863344-1.3043557252537i</v>
      </c>
      <c r="D2957" s="57" t="str">
        <f t="shared" si="858"/>
        <v>3.3702525352054-0.751056422010356i</v>
      </c>
      <c r="E2957" s="57" t="str">
        <f t="shared" si="859"/>
        <v>249.432812156126-70.0322205446437i</v>
      </c>
      <c r="F2957" s="57" t="str">
        <f t="shared" si="860"/>
        <v>3.02630888898167-3.57032456784122i</v>
      </c>
      <c r="G2957" s="57" t="str">
        <f t="shared" si="861"/>
        <v>0.982701960049631-0.130379514358063i</v>
      </c>
      <c r="H2957" s="57" t="str">
        <f t="shared" si="862"/>
        <v>0.781783012046785-73.2709182179347i</v>
      </c>
      <c r="I2957" s="57" t="str">
        <f t="shared" si="863"/>
        <v>-1.7551508555385-1.52019153768869i</v>
      </c>
      <c r="K2957" s="57" t="str">
        <f t="shared" si="864"/>
        <v>0.000728020362189917-0.00126404861579172i</v>
      </c>
      <c r="L2957" s="57" t="str">
        <f t="shared" si="865"/>
        <v>0.00075-0.0105521388911693i</v>
      </c>
      <c r="M2957" s="57" t="str">
        <f t="shared" si="866"/>
        <v>0.00075-0.00166262692612962i</v>
      </c>
      <c r="N2957" s="57">
        <f t="shared" si="867"/>
        <v>91.693565894409815</v>
      </c>
      <c r="O2957" s="57">
        <f t="shared" si="868"/>
        <v>2.3117159296869625</v>
      </c>
      <c r="P2957" s="371">
        <f t="shared" si="869"/>
        <v>2.3117159296869625</v>
      </c>
      <c r="Q2957" s="371">
        <f t="shared" si="870"/>
        <v>-88.306434105590185</v>
      </c>
      <c r="R2957" s="12">
        <f t="shared" si="871"/>
        <v>91.693565894409815</v>
      </c>
      <c r="S2957" s="57">
        <f t="shared" si="872"/>
        <v>62.844661452588589</v>
      </c>
      <c r="T2957" s="12">
        <f t="shared" si="855"/>
        <v>2.3117159296869625</v>
      </c>
    </row>
    <row r="2958" spans="1:20" x14ac:dyDescent="0.3">
      <c r="A2958" s="57">
        <f t="shared" si="856"/>
        <v>396365.13915677957</v>
      </c>
      <c r="B2958" s="12">
        <f t="shared" si="873"/>
        <v>63083.471166108429</v>
      </c>
      <c r="C2958" s="57" t="str">
        <f t="shared" si="857"/>
        <v>0.0342800113032536-1.30188726061757i</v>
      </c>
      <c r="D2958" s="57" t="str">
        <f t="shared" si="858"/>
        <v>3.36950902675163-0.752500793447909i</v>
      </c>
      <c r="E2958" s="57" t="str">
        <f t="shared" si="859"/>
        <v>249.496871106053-70.9850362427731i</v>
      </c>
      <c r="F2958" s="57" t="str">
        <f t="shared" si="860"/>
        <v>3.02591033154329-3.55980134661384i</v>
      </c>
      <c r="G2958" s="57" t="str">
        <f t="shared" si="861"/>
        <v>0.98257254061816-0.130857720602699i</v>
      </c>
      <c r="H2958" s="57" t="str">
        <f t="shared" si="862"/>
        <v>0.774192339702474-72.9838124073448i</v>
      </c>
      <c r="I2958" s="57" t="str">
        <f t="shared" si="863"/>
        <v>-1.74316838771358-1.51387325787255i</v>
      </c>
      <c r="K2958" s="57" t="str">
        <f t="shared" si="864"/>
        <v>0.00072663601139935-0.00125963018568923i</v>
      </c>
      <c r="L2958" s="57" t="str">
        <f t="shared" si="865"/>
        <v>0.00075-0.0105121925594435i</v>
      </c>
      <c r="M2958" s="57" t="str">
        <f t="shared" si="866"/>
        <v>0.00075-0.00165633286125685i</v>
      </c>
      <c r="N2958" s="57">
        <f t="shared" si="867"/>
        <v>91.508307439038674</v>
      </c>
      <c r="O2958" s="57">
        <f t="shared" si="868"/>
        <v>2.2944775632969376</v>
      </c>
      <c r="P2958" s="371">
        <f t="shared" si="869"/>
        <v>2.2944775632969376</v>
      </c>
      <c r="Q2958" s="371">
        <f t="shared" si="870"/>
        <v>-88.491692560961326</v>
      </c>
      <c r="R2958" s="12">
        <f t="shared" si="871"/>
        <v>91.508307439038674</v>
      </c>
      <c r="S2958" s="57">
        <f t="shared" si="872"/>
        <v>63.083471166108431</v>
      </c>
      <c r="T2958" s="12">
        <f t="shared" si="855"/>
        <v>2.2944775632969376</v>
      </c>
    </row>
    <row r="2959" spans="1:20" x14ac:dyDescent="0.3">
      <c r="A2959" s="57">
        <f t="shared" si="856"/>
        <v>397871.3266855753</v>
      </c>
      <c r="B2959" s="12">
        <f t="shared" si="873"/>
        <v>63323.188356539642</v>
      </c>
      <c r="C2959" s="57" t="str">
        <f t="shared" si="857"/>
        <v>0.0299836989651896-1.29939745517581i</v>
      </c>
      <c r="D2959" s="57" t="str">
        <f t="shared" si="858"/>
        <v>3.36876018862947-0.753954084107994i</v>
      </c>
      <c r="E2959" s="57" t="str">
        <f t="shared" si="859"/>
        <v>249.552964724735-71.9439702505808i</v>
      </c>
      <c r="F2959" s="57" t="str">
        <f t="shared" si="860"/>
        <v>3.02550884547929-3.54932854017179i</v>
      </c>
      <c r="G2959" s="57" t="str">
        <f t="shared" si="861"/>
        <v>0.982442170204395-0.131337551402762i</v>
      </c>
      <c r="H2959" s="57" t="str">
        <f t="shared" si="862"/>
        <v>0.766684371215005-72.6979023800517i</v>
      </c>
      <c r="I2959" s="57" t="str">
        <f t="shared" si="863"/>
        <v>-1.73127866047635-1.50758291148526i</v>
      </c>
      <c r="K2959" s="57" t="str">
        <f t="shared" si="864"/>
        <v>0.00072526138414311-0.00125522685262787i</v>
      </c>
      <c r="L2959" s="57" t="str">
        <f t="shared" si="865"/>
        <v>0.00075-0.0104723974491367i</v>
      </c>
      <c r="M2959" s="57" t="str">
        <f t="shared" si="866"/>
        <v>0.00075-0.00165006262328835i</v>
      </c>
      <c r="N2959" s="57">
        <f t="shared" si="867"/>
        <v>91.32187005947047</v>
      </c>
      <c r="O2959" s="57">
        <f t="shared" si="868"/>
        <v>2.2771520634095657</v>
      </c>
      <c r="P2959" s="371">
        <f t="shared" si="869"/>
        <v>2.2771520634095657</v>
      </c>
      <c r="Q2959" s="371">
        <f t="shared" si="870"/>
        <v>-88.67812994052953</v>
      </c>
      <c r="R2959" s="12">
        <f t="shared" si="871"/>
        <v>91.32187005947047</v>
      </c>
      <c r="S2959" s="57">
        <f t="shared" si="872"/>
        <v>63.323188356539639</v>
      </c>
      <c r="T2959" s="12">
        <f t="shared" si="855"/>
        <v>2.2771520634095657</v>
      </c>
    </row>
    <row r="2960" spans="1:20" x14ac:dyDescent="0.3">
      <c r="A2960" s="57">
        <f t="shared" si="856"/>
        <v>399383.23772698053</v>
      </c>
      <c r="B2960" s="12">
        <f t="shared" si="873"/>
        <v>63563.816472294493</v>
      </c>
      <c r="C2960" s="57" t="str">
        <f t="shared" si="857"/>
        <v>0.0256771047000558-1.29688592086344i</v>
      </c>
      <c r="D2960" s="57" t="str">
        <f t="shared" si="858"/>
        <v>3.36800598510314-0.755416294373303i</v>
      </c>
      <c r="E2960" s="57" t="str">
        <f t="shared" si="859"/>
        <v>249.60096221331-72.9089609687556i</v>
      </c>
      <c r="F2960" s="57" t="str">
        <f t="shared" si="860"/>
        <v>3.02510441006983-3.5389059890921i</v>
      </c>
      <c r="G2960" s="57" t="str">
        <f t="shared" si="861"/>
        <v>0.982310842080211-0.131819010813608i</v>
      </c>
      <c r="H2960" s="57" t="str">
        <f t="shared" si="862"/>
        <v>0.759258093314518-72.413182399931i</v>
      </c>
      <c r="I2960" s="57" t="str">
        <f t="shared" si="863"/>
        <v>-1.7194809321781-1.50132032776171i</v>
      </c>
      <c r="K2960" s="57" t="str">
        <f t="shared" si="864"/>
        <v>0.000723896411195164-0.00125083858522431i</v>
      </c>
      <c r="L2960" s="57" t="str">
        <f t="shared" si="865"/>
        <v>0.00075-0.0104327529877832i</v>
      </c>
      <c r="M2960" s="57" t="str">
        <f t="shared" si="866"/>
        <v>0.00075-0.00164381612202466i</v>
      </c>
      <c r="N2960" s="57">
        <f t="shared" si="867"/>
        <v>91.134253610443011</v>
      </c>
      <c r="O2960" s="57">
        <f t="shared" si="868"/>
        <v>2.2597376211222739</v>
      </c>
      <c r="P2960" s="371">
        <f t="shared" si="869"/>
        <v>2.2597376211222739</v>
      </c>
      <c r="Q2960" s="371">
        <f t="shared" si="870"/>
        <v>-88.865746389556989</v>
      </c>
      <c r="R2960" s="12">
        <f t="shared" si="871"/>
        <v>91.134253610443011</v>
      </c>
      <c r="S2960" s="57">
        <f t="shared" si="872"/>
        <v>63.563816472294491</v>
      </c>
      <c r="T2960" s="12">
        <f t="shared" si="855"/>
        <v>2.2597376211222739</v>
      </c>
    </row>
    <row r="2961" spans="1:20" x14ac:dyDescent="0.3">
      <c r="A2961" s="57">
        <f t="shared" si="856"/>
        <v>400900.89403034304</v>
      </c>
      <c r="B2961" s="12">
        <f t="shared" si="873"/>
        <v>63805.358974889212</v>
      </c>
      <c r="C2961" s="57" t="str">
        <f t="shared" si="857"/>
        <v>0.0213605075255189-1.29435227156344i</v>
      </c>
      <c r="D2961" s="57" t="str">
        <f t="shared" si="858"/>
        <v>3.36724638023385-0.756887424543422i</v>
      </c>
      <c r="E2961" s="57" t="str">
        <f t="shared" si="859"/>
        <v>249.6407327228-73.8799440552367i</v>
      </c>
      <c r="F2961" s="57" t="str">
        <f t="shared" si="860"/>
        <v>3.02469700446057-3.52853353458043i</v>
      </c>
      <c r="G2961" s="57" t="str">
        <f t="shared" si="861"/>
        <v>0.982178549473779-0.132302102883372i</v>
      </c>
      <c r="H2961" s="57" t="str">
        <f t="shared" si="862"/>
        <v>0.751912506385245-72.1296467657817i</v>
      </c>
      <c r="I2961" s="57" t="str">
        <f t="shared" si="863"/>
        <v>-1.70777446731142-1.49508533748147i</v>
      </c>
      <c r="K2961" s="57" t="str">
        <f t="shared" si="864"/>
        <v>0.000722541023745502-0.00124646535196747i</v>
      </c>
      <c r="L2961" s="57" t="str">
        <f t="shared" si="865"/>
        <v>0.00075-0.0103932586050838i</v>
      </c>
      <c r="M2961" s="57" t="str">
        <f t="shared" si="866"/>
        <v>0.00075-0.00163759326760775i</v>
      </c>
      <c r="N2961" s="57">
        <f t="shared" si="867"/>
        <v>90.945458102981405</v>
      </c>
      <c r="O2961" s="57">
        <f t="shared" si="868"/>
        <v>2.2422324193446643</v>
      </c>
      <c r="P2961" s="371">
        <f t="shared" si="869"/>
        <v>2.2422324193446643</v>
      </c>
      <c r="Q2961" s="371">
        <f t="shared" si="870"/>
        <v>-89.054541897018595</v>
      </c>
      <c r="R2961" s="12">
        <f t="shared" si="871"/>
        <v>90.945458102981405</v>
      </c>
      <c r="S2961" s="57">
        <f t="shared" si="872"/>
        <v>63.805358974889209</v>
      </c>
      <c r="T2961" s="12">
        <f t="shared" si="855"/>
        <v>2.2422324193446643</v>
      </c>
    </row>
    <row r="2962" spans="1:20" x14ac:dyDescent="0.3">
      <c r="A2962" s="57">
        <f t="shared" si="856"/>
        <v>402424.31742765836</v>
      </c>
      <c r="B2962" s="12">
        <f t="shared" si="873"/>
        <v>64047.819338993795</v>
      </c>
      <c r="C2962" s="57" t="str">
        <f t="shared" si="857"/>
        <v>0.0170341950932569-1.29179612330469i</v>
      </c>
      <c r="D2962" s="57" t="str">
        <f t="shared" si="858"/>
        <v>3.36648133787923-0.75836747483282i</v>
      </c>
      <c r="E2962" s="57" t="str">
        <f t="shared" si="859"/>
        <v>249.672145411609-74.8568523960187i</v>
      </c>
      <c r="F2962" s="57" t="str">
        <f t="shared" si="860"/>
        <v>3.02428660766178-3.51821101846767i</v>
      </c>
      <c r="G2962" s="57" t="str">
        <f t="shared" si="861"/>
        <v>0.982045285569349-0.132786831652707i</v>
      </c>
      <c r="H2962" s="57" t="str">
        <f t="shared" si="862"/>
        <v>0.744646624268781-71.8472898110542i</v>
      </c>
      <c r="I2962" s="57" t="str">
        <f t="shared" si="863"/>
        <v>-1.69615853645562-1.48887777294923i</v>
      </c>
      <c r="K2962" s="57" t="str">
        <f t="shared" si="864"/>
        <v>0.000721195153398209-0.0012421071212215i</v>
      </c>
      <c r="L2962" s="57" t="str">
        <f t="shared" si="865"/>
        <v>0.00075-0.0103539137328988i</v>
      </c>
      <c r="M2962" s="57" t="str">
        <f t="shared" si="866"/>
        <v>0.00075-0.00163139397051977i</v>
      </c>
      <c r="N2962" s="57">
        <f t="shared" si="867"/>
        <v>90.75548370642268</v>
      </c>
      <c r="O2962" s="57">
        <f t="shared" si="868"/>
        <v>2.2246346331450746</v>
      </c>
      <c r="P2962" s="371">
        <f t="shared" si="869"/>
        <v>2.2246346331450746</v>
      </c>
      <c r="Q2962" s="371">
        <f t="shared" si="870"/>
        <v>-89.24451629357732</v>
      </c>
      <c r="R2962" s="12">
        <f t="shared" si="871"/>
        <v>90.75548370642268</v>
      </c>
      <c r="S2962" s="57">
        <f t="shared" si="872"/>
        <v>64.04781933899379</v>
      </c>
      <c r="T2962" s="12">
        <f t="shared" si="855"/>
        <v>2.2246346331450746</v>
      </c>
    </row>
    <row r="2963" spans="1:20" x14ac:dyDescent="0.3">
      <c r="A2963" s="57">
        <f t="shared" si="856"/>
        <v>403953.52983388345</v>
      </c>
      <c r="B2963" s="12">
        <f t="shared" si="873"/>
        <v>64291.201052481971</v>
      </c>
      <c r="C2963" s="57" t="str">
        <f t="shared" si="857"/>
        <v>0.0126984637290318-1.2892170944631i</v>
      </c>
      <c r="D2963" s="57" t="str">
        <f t="shared" si="858"/>
        <v>3.36571082169273-0.759856445368832i</v>
      </c>
      <c r="E2963" s="57" t="str">
        <f t="shared" si="859"/>
        <v>249.695069504474-75.8396160770215i</v>
      </c>
      <c r="F2963" s="57" t="str">
        <f t="shared" si="860"/>
        <v>3.02387319854789-3.5079382832068i</v>
      </c>
      <c r="G2963" s="57" t="str">
        <f t="shared" si="861"/>
        <v>0.981911043507019-0.133273201154531i</v>
      </c>
      <c r="H2963" s="57" t="str">
        <f t="shared" si="862"/>
        <v>0.737459474070321-71.5661059035821i</v>
      </c>
      <c r="I2963" s="57" t="str">
        <f t="shared" si="863"/>
        <v>-1.6846324162229-1.48269746797558i</v>
      </c>
      <c r="K2963" s="57" t="str">
        <f t="shared" si="864"/>
        <v>0.000719858732169499-0.00123776386122855i</v>
      </c>
      <c r="L2963" s="57" t="str">
        <f t="shared" si="865"/>
        <v>0.00075-0.0103147178052389i</v>
      </c>
      <c r="M2963" s="57" t="str">
        <f t="shared" si="866"/>
        <v>0.00075-0.00162521814158176i</v>
      </c>
      <c r="N2963" s="57">
        <f t="shared" si="867"/>
        <v>90.564330750424503</v>
      </c>
      <c r="O2963" s="57">
        <f t="shared" si="868"/>
        <v>2.2069424301047875</v>
      </c>
      <c r="P2963" s="371">
        <f t="shared" si="869"/>
        <v>2.2069424301047875</v>
      </c>
      <c r="Q2963" s="371">
        <f t="shared" si="870"/>
        <v>-89.435669249575497</v>
      </c>
      <c r="R2963" s="12">
        <f t="shared" si="871"/>
        <v>90.564330750424503</v>
      </c>
      <c r="S2963" s="57">
        <f t="shared" si="872"/>
        <v>64.291201052481966</v>
      </c>
      <c r="T2963" s="12">
        <f t="shared" si="855"/>
        <v>2.2069424301047875</v>
      </c>
    </row>
    <row r="2964" spans="1:20" x14ac:dyDescent="0.3">
      <c r="A2964" s="57">
        <f t="shared" si="856"/>
        <v>405488.55324725225</v>
      </c>
      <c r="B2964" s="12">
        <f t="shared" si="873"/>
        <v>64535.507616481402</v>
      </c>
      <c r="C2964" s="57" t="str">
        <f t="shared" si="857"/>
        <v>0.00835361846788962-1.28661480596642i</v>
      </c>
      <c r="D2964" s="57" t="str">
        <f t="shared" si="858"/>
        <v>3.36493479512309-0.761354336189659i</v>
      </c>
      <c r="E2964" s="57" t="str">
        <f t="shared" si="859"/>
        <v>249.709374352832-76.8281623571638i</v>
      </c>
      <c r="F2964" s="57" t="str">
        <f t="shared" si="860"/>
        <v>3.02345675585665-3.49771517186955i</v>
      </c>
      <c r="G2964" s="57" t="str">
        <f t="shared" si="861"/>
        <v>0.981775816382511-0.133761215413757i</v>
      </c>
      <c r="H2964" s="57" t="str">
        <f t="shared" si="862"/>
        <v>0.730350095967796-71.2860894453137i</v>
      </c>
      <c r="I2964" s="57" t="str">
        <f t="shared" si="863"/>
        <v>-1.67319538920484-1.47654425785802i</v>
      </c>
      <c r="K2964" s="57" t="str">
        <f t="shared" si="864"/>
        <v>0.000718531692485762-0.00123343554011165i</v>
      </c>
      <c r="L2964" s="57" t="str">
        <f t="shared" si="865"/>
        <v>0.00075-0.0102756702582575i</v>
      </c>
      <c r="M2964" s="57" t="str">
        <f t="shared" si="866"/>
        <v>0.00075-0.00161906569195234i</v>
      </c>
      <c r="N2964" s="57">
        <f t="shared" si="867"/>
        <v>90.371999726932387</v>
      </c>
      <c r="O2964" s="57">
        <f t="shared" si="868"/>
        <v>2.189153970683654</v>
      </c>
      <c r="P2964" s="371">
        <f t="shared" si="869"/>
        <v>2.189153970683654</v>
      </c>
      <c r="Q2964" s="371">
        <f t="shared" si="870"/>
        <v>-89.628000273067613</v>
      </c>
      <c r="R2964" s="12">
        <f t="shared" si="871"/>
        <v>90.371999726932387</v>
      </c>
      <c r="S2964" s="57">
        <f t="shared" si="872"/>
        <v>64.535507616481397</v>
      </c>
      <c r="T2964" s="12">
        <f t="shared" si="855"/>
        <v>2.189153970683654</v>
      </c>
    </row>
    <row r="2965" spans="1:20" x14ac:dyDescent="0.3">
      <c r="A2965" s="57">
        <f t="shared" si="856"/>
        <v>407029.40974959178</v>
      </c>
      <c r="B2965" s="12">
        <f t="shared" si="873"/>
        <v>64780.742545424029</v>
      </c>
      <c r="C2965" s="57" t="str">
        <f t="shared" si="857"/>
        <v>0.00399997308479283-1.28398888150223i</v>
      </c>
      <c r="D2965" s="57" t="str">
        <f t="shared" si="858"/>
        <v>3.36415322141372-0.762861147242287i</v>
      </c>
      <c r="E2965" s="57" t="str">
        <f t="shared" si="859"/>
        <v>249.714929496624-77.8224156426393i</v>
      </c>
      <c r="F2965" s="57" t="str">
        <f t="shared" si="860"/>
        <v>3.02303725818842-3.48754152814321i</v>
      </c>
      <c r="G2965" s="57" t="str">
        <f t="shared" si="861"/>
        <v>0.981639597246947-0.134250878447029i</v>
      </c>
      <c r="H2965" s="57" t="str">
        <f t="shared" si="862"/>
        <v>0.723317543023913-71.0072348720489i</v>
      </c>
      <c r="I2965" s="57" t="str">
        <f t="shared" si="863"/>
        <v>-1.6618467439195-1.47041797936224i</v>
      </c>
      <c r="K2965" s="57" t="str">
        <f t="shared" si="864"/>
        <v>0.00071721396718161-0.00122912212587743i</v>
      </c>
      <c r="L2965" s="57" t="str">
        <f t="shared" si="865"/>
        <v>0.00075-0.0102367705302426i</v>
      </c>
      <c r="M2965" s="57" t="str">
        <f t="shared" si="866"/>
        <v>0.00075-0.00161293653312646i</v>
      </c>
      <c r="N2965" s="57">
        <f t="shared" si="867"/>
        <v>90.178491292124789</v>
      </c>
      <c r="O2965" s="57">
        <f t="shared" si="868"/>
        <v>2.1712674085944528</v>
      </c>
      <c r="P2965" s="371">
        <f t="shared" si="869"/>
        <v>2.1712674085944528</v>
      </c>
      <c r="Q2965" s="371">
        <f t="shared" si="870"/>
        <v>-89.821508707875211</v>
      </c>
      <c r="R2965" s="12">
        <f t="shared" si="871"/>
        <v>90.178491292124789</v>
      </c>
      <c r="S2965" s="57">
        <f t="shared" si="872"/>
        <v>64.780742545424033</v>
      </c>
      <c r="T2965" s="12">
        <f t="shared" si="855"/>
        <v>2.1712674085944528</v>
      </c>
    </row>
    <row r="2966" spans="1:20" x14ac:dyDescent="0.3">
      <c r="A2966" s="57">
        <f t="shared" si="856"/>
        <v>408576.12150664022</v>
      </c>
      <c r="B2966" s="12">
        <f t="shared" si="873"/>
        <v>65026.909367096639</v>
      </c>
      <c r="C2966" s="57" t="str">
        <f t="shared" si="857"/>
        <v>-0.000362149879869267-1.28133894772927i</v>
      </c>
      <c r="D2966" s="57" t="str">
        <f t="shared" si="858"/>
        <v>3.36336606360211-0.76437687838044i</v>
      </c>
      <c r="E2966" s="57" t="str">
        <f t="shared" si="859"/>
        <v>249.711604727465-78.8222974624841i</v>
      </c>
      <c r="F2966" s="57" t="str">
        <f t="shared" si="860"/>
        <v>3.02261468400553-3.47741719632732i</v>
      </c>
      <c r="G2966" s="57" t="str">
        <f t="shared" si="861"/>
        <v>0.981502379106624-0.134742194262454i</v>
      </c>
      <c r="H2966" s="57" t="str">
        <f t="shared" si="862"/>
        <v>0.71636088100099-70.7295366531764i</v>
      </c>
      <c r="I2966" s="57" t="str">
        <f t="shared" si="863"/>
        <v>-1.65058577475902-1.46431847070379i</v>
      </c>
      <c r="K2966" s="57" t="str">
        <f t="shared" si="864"/>
        <v>0.000715905489497899-0.00122482358641894i</v>
      </c>
      <c r="L2966" s="57" t="str">
        <f t="shared" si="865"/>
        <v>0.00075-0.0101980180616085i</v>
      </c>
      <c r="M2966" s="57" t="str">
        <f t="shared" si="866"/>
        <v>0.00075-0.00160683057693411i</v>
      </c>
      <c r="N2966" s="57">
        <f t="shared" si="867"/>
        <v>89.983806268316485</v>
      </c>
      <c r="O2966" s="57">
        <f t="shared" si="868"/>
        <v>2.1532808911876531</v>
      </c>
      <c r="P2966" s="371">
        <f t="shared" si="869"/>
        <v>2.1532808911876531</v>
      </c>
      <c r="Q2966" s="371">
        <f t="shared" si="870"/>
        <v>-90.016193731683515</v>
      </c>
      <c r="R2966" s="12">
        <f t="shared" si="871"/>
        <v>89.983806268316485</v>
      </c>
      <c r="S2966" s="57">
        <f t="shared" si="872"/>
        <v>65.026909367096636</v>
      </c>
      <c r="T2966" s="12">
        <f t="shared" si="855"/>
        <v>2.1532808911876531</v>
      </c>
    </row>
    <row r="2967" spans="1:20" x14ac:dyDescent="0.3">
      <c r="A2967" s="57">
        <f t="shared" si="856"/>
        <v>410128.71076836548</v>
      </c>
      <c r="B2967" s="12">
        <f t="shared" si="873"/>
        <v>65274.011622691607</v>
      </c>
      <c r="C2967" s="57" t="str">
        <f t="shared" si="857"/>
        <v>-0.00473241909973476-1.27866463449196i</v>
      </c>
      <c r="D2967" s="57" t="str">
        <f t="shared" si="858"/>
        <v>3.36257328451934-0.765901529362486i</v>
      </c>
      <c r="E2967" s="57" t="str">
        <f t="shared" si="859"/>
        <v>249.699270153226-79.8277264454888i</v>
      </c>
      <c r="F2967" s="57" t="str">
        <f t="shared" si="860"/>
        <v>3.02218901163159-3.46734202133044i</v>
      </c>
      <c r="G2967" s="57" t="str">
        <f t="shared" si="861"/>
        <v>0.981364154922787-0.135235166859331i</v>
      </c>
      <c r="H2967" s="57" t="str">
        <f t="shared" si="862"/>
        <v>0.709479188178608-70.4529892914139i</v>
      </c>
      <c r="I2967" s="57" t="str">
        <f t="shared" si="863"/>
        <v>-1.63941178193767-1.45824557152995i</v>
      </c>
      <c r="K2967" s="57" t="str">
        <f t="shared" si="864"/>
        <v>0.00071460619307979-0.00122053988951833i</v>
      </c>
      <c r="L2967" s="57" t="str">
        <f t="shared" si="865"/>
        <v>0.00075-0.0101594122948879i</v>
      </c>
      <c r="M2967" s="57" t="str">
        <f t="shared" si="866"/>
        <v>0.00075-0.00160074773553906i</v>
      </c>
      <c r="N2967" s="57">
        <f t="shared" si="867"/>
        <v>89.787945645832878</v>
      </c>
      <c r="O2967" s="57">
        <f t="shared" si="868"/>
        <v>2.1351925598462822</v>
      </c>
      <c r="P2967" s="371">
        <f t="shared" si="869"/>
        <v>2.1351925598462822</v>
      </c>
      <c r="Q2967" s="371">
        <f t="shared" si="870"/>
        <v>-90.212054354167122</v>
      </c>
      <c r="R2967" s="12">
        <f t="shared" si="871"/>
        <v>89.787945645832878</v>
      </c>
      <c r="S2967" s="57">
        <f t="shared" si="872"/>
        <v>65.274011622691603</v>
      </c>
      <c r="T2967" s="12">
        <f t="shared" si="855"/>
        <v>2.1351925598462822</v>
      </c>
    </row>
    <row r="2968" spans="1:20" x14ac:dyDescent="0.3">
      <c r="A2968" s="57">
        <f t="shared" si="856"/>
        <v>411687.19986928522</v>
      </c>
      <c r="B2968" s="12">
        <f t="shared" si="873"/>
        <v>65522.052866857834</v>
      </c>
      <c r="C2968" s="57" t="str">
        <f t="shared" si="857"/>
        <v>-0.00911049444731493-1.27596557503779i</v>
      </c>
      <c r="D2968" s="57" t="str">
        <f t="shared" si="858"/>
        <v>3.36177484678946-0.76743509984935i</v>
      </c>
      <c r="E2968" s="57" t="str">
        <f t="shared" si="859"/>
        <v>249.677796263944-80.8386182985117i</v>
      </c>
      <c r="F2968" s="57" t="str">
        <f t="shared" si="860"/>
        <v>3.02176021925072-3.45731584866689i</v>
      </c>
      <c r="G2968" s="57" t="str">
        <f t="shared" si="861"/>
        <v>0.981224917611405-0.135729800227866i</v>
      </c>
      <c r="H2968" s="57" t="str">
        <f t="shared" si="862"/>
        <v>0.702671555173981-70.1775873225499i</v>
      </c>
      <c r="I2968" s="57" t="str">
        <f t="shared" si="863"/>
        <v>-1.62832407144046-1.45219912290185i</v>
      </c>
      <c r="K2968" s="57" t="str">
        <f t="shared" si="864"/>
        <v>0.000713316011974765-0.00121627100284956i</v>
      </c>
      <c r="L2968" s="57" t="str">
        <f t="shared" si="865"/>
        <v>0.00075-0.010120952674724i</v>
      </c>
      <c r="M2968" s="57" t="str">
        <f t="shared" si="866"/>
        <v>0.00075-0.0015946879214376i</v>
      </c>
      <c r="N2968" s="57">
        <f t="shared" si="867"/>
        <v>89.590910584841012</v>
      </c>
      <c r="O2968" s="57">
        <f t="shared" si="868"/>
        <v>2.1170005503894647</v>
      </c>
      <c r="P2968" s="371">
        <f t="shared" si="869"/>
        <v>2.1170005503894647</v>
      </c>
      <c r="Q2968" s="371">
        <f t="shared" si="870"/>
        <v>-90.409089415158988</v>
      </c>
      <c r="R2968" s="12">
        <f t="shared" si="871"/>
        <v>89.590910584841012</v>
      </c>
      <c r="S2968" s="57">
        <f t="shared" si="872"/>
        <v>65.522052866857834</v>
      </c>
      <c r="T2968" s="12">
        <f t="shared" si="855"/>
        <v>2.1170005503894647</v>
      </c>
    </row>
    <row r="2969" spans="1:20" x14ac:dyDescent="0.3">
      <c r="A2969" s="57">
        <f t="shared" si="856"/>
        <v>413251.6112287885</v>
      </c>
      <c r="B2969" s="12">
        <f t="shared" si="873"/>
        <v>65771.03666775189</v>
      </c>
      <c r="C2969" s="57" t="str">
        <f t="shared" si="857"/>
        <v>-0.0134960269842176-1.27324140623783i</v>
      </c>
      <c r="D2969" s="57" t="str">
        <f t="shared" si="858"/>
        <v>3.36097071282902-0.768977589402389i</v>
      </c>
      <c r="E2969" s="57" t="str">
        <f t="shared" si="859"/>
        <v>249.647053999081-81.8548857862596i</v>
      </c>
      <c r="F2969" s="57" t="str">
        <f t="shared" si="860"/>
        <v>3.02132828490702-3.44733852445348i</v>
      </c>
      <c r="G2969" s="57" t="str">
        <f t="shared" si="861"/>
        <v>0.981084660042944-0.136226098348904i</v>
      </c>
      <c r="H2969" s="57" t="str">
        <f t="shared" si="862"/>
        <v>0.695937084765028-69.9033253151893i</v>
      </c>
      <c r="I2969" s="57" t="str">
        <f t="shared" si="863"/>
        <v>-1.61732195497217-1.44617896727702i</v>
      </c>
      <c r="K2969" s="57" t="str">
        <f t="shared" si="864"/>
        <v>0.000712034880630664-0.00121201689398104i</v>
      </c>
      <c r="L2969" s="57" t="str">
        <f t="shared" si="865"/>
        <v>0.00075-0.0100826386478621i</v>
      </c>
      <c r="M2969" s="57" t="str">
        <f t="shared" si="866"/>
        <v>0.00075-0.00158865104745726i</v>
      </c>
      <c r="N2969" s="57">
        <f t="shared" si="867"/>
        <v>89.392702417143781</v>
      </c>
      <c r="O2969" s="57">
        <f t="shared" si="868"/>
        <v>2.0987029934870867</v>
      </c>
      <c r="P2969" s="371">
        <f t="shared" si="869"/>
        <v>2.0987029934870867</v>
      </c>
      <c r="Q2969" s="371">
        <f t="shared" si="870"/>
        <v>-90.607297582856219</v>
      </c>
      <c r="R2969" s="12">
        <f t="shared" si="871"/>
        <v>89.392702417143781</v>
      </c>
      <c r="S2969" s="57">
        <f t="shared" si="872"/>
        <v>65.771036667751886</v>
      </c>
      <c r="T2969" s="12">
        <f t="shared" si="855"/>
        <v>2.0987029934870867</v>
      </c>
    </row>
    <row r="2970" spans="1:20" x14ac:dyDescent="0.3">
      <c r="A2970" s="57">
        <f t="shared" si="856"/>
        <v>414821.96735145786</v>
      </c>
      <c r="B2970" s="12">
        <f t="shared" si="873"/>
        <v>66020.966607089344</v>
      </c>
      <c r="C2970" s="57" t="str">
        <f t="shared" si="857"/>
        <v>-0.0178886589569557-1.27049176880993i</v>
      </c>
      <c r="D2970" s="57" t="str">
        <f t="shared" si="858"/>
        <v>3.36016084484651-0.770528997481272i</v>
      </c>
      <c r="E2970" s="57" t="str">
        <f t="shared" si="859"/>
        <v>249.606914816091-82.876438712584i</v>
      </c>
      <c r="F2970" s="57" t="str">
        <f t="shared" si="860"/>
        <v>3.02089318650364-3.43740989540629i</v>
      </c>
      <c r="G2970" s="57" t="str">
        <f t="shared" si="861"/>
        <v>0.980943375042141-0.136724065193641i</v>
      </c>
      <c r="H2970" s="57" t="str">
        <f t="shared" si="862"/>
        <v>0.689274891716146-69.6301978705002i</v>
      </c>
      <c r="I2970" s="57" t="str">
        <f t="shared" si="863"/>
        <v>-1.60640474990699-1.44018494849194i</v>
      </c>
      <c r="K2970" s="57" t="str">
        <f t="shared" si="864"/>
        <v>0.000710762733893737-0.00120777753037829i</v>
      </c>
      <c r="L2970" s="57" t="str">
        <f t="shared" si="865"/>
        <v>0.00075-0.0100444696631422i</v>
      </c>
      <c r="M2970" s="57" t="str">
        <f t="shared" si="866"/>
        <v>0.00075-0.00158263702675559i</v>
      </c>
      <c r="N2970" s="57">
        <f t="shared" si="867"/>
        <v>89.193322647932519</v>
      </c>
      <c r="O2970" s="57">
        <f t="shared" si="868"/>
        <v>2.0802980150834669</v>
      </c>
      <c r="P2970" s="371">
        <f t="shared" si="869"/>
        <v>2.0802980150834669</v>
      </c>
      <c r="Q2970" s="371">
        <f t="shared" si="870"/>
        <v>-90.806677352067481</v>
      </c>
      <c r="R2970" s="12">
        <f t="shared" si="871"/>
        <v>89.193322647932519</v>
      </c>
      <c r="S2970" s="57">
        <f t="shared" si="872"/>
        <v>66.020966607089349</v>
      </c>
      <c r="T2970" s="12">
        <f t="shared" si="855"/>
        <v>2.0802980150834669</v>
      </c>
    </row>
    <row r="2971" spans="1:20" x14ac:dyDescent="0.3">
      <c r="A2971" s="57">
        <f t="shared" si="856"/>
        <v>416398.29082739342</v>
      </c>
      <c r="B2971" s="12">
        <f t="shared" si="873"/>
        <v>66271.846280196289</v>
      </c>
      <c r="C2971" s="57" t="str">
        <f t="shared" si="857"/>
        <v>-0.022288023798679-1.26771630754457i</v>
      </c>
      <c r="D2971" s="57" t="str">
        <f t="shared" si="858"/>
        <v>3.35934520484184-0.77208932344181i</v>
      </c>
      <c r="E2971" s="57" t="str">
        <f t="shared" si="859"/>
        <v>249.557250760237-83.9031839033851i</v>
      </c>
      <c r="F2971" s="57" t="str">
        <f t="shared" si="860"/>
        <v>3.02045490180231-3.42752980883734i</v>
      </c>
      <c r="G2971" s="57" t="str">
        <f t="shared" si="861"/>
        <v>0.980801055387779-0.137223704723339i</v>
      </c>
      <c r="H2971" s="57" t="str">
        <f t="shared" si="862"/>
        <v>0.682684102606503-69.358199621962i</v>
      </c>
      <c r="I2971" s="57" t="str">
        <f t="shared" si="863"/>
        <v>-1.59557177923841-1.43421691174515i</v>
      </c>
      <c r="K2971" s="57" t="str">
        <f t="shared" si="864"/>
        <v>0.000709499507006636-0.00120355287940653i</v>
      </c>
      <c r="L2971" s="57" t="str">
        <f t="shared" si="865"/>
        <v>0.00075-0.0100064451714905i</v>
      </c>
      <c r="M2971" s="57" t="str">
        <f t="shared" si="866"/>
        <v>0.00075-0.00157664577281888i</v>
      </c>
      <c r="N2971" s="57">
        <f t="shared" si="867"/>
        <v>88.992772957488143</v>
      </c>
      <c r="O2971" s="57">
        <f t="shared" si="868"/>
        <v>2.0617837368306757</v>
      </c>
      <c r="P2971" s="371">
        <f t="shared" si="869"/>
        <v>2.0617837368306757</v>
      </c>
      <c r="Q2971" s="371">
        <f t="shared" si="870"/>
        <v>-91.007227042511857</v>
      </c>
      <c r="R2971" s="12">
        <f t="shared" si="871"/>
        <v>88.992772957488143</v>
      </c>
      <c r="S2971" s="57">
        <f t="shared" si="872"/>
        <v>66.271846280196286</v>
      </c>
      <c r="T2971" s="12">
        <f t="shared" si="855"/>
        <v>2.0617837368306757</v>
      </c>
    </row>
    <row r="2972" spans="1:20" x14ac:dyDescent="0.3">
      <c r="A2972" s="57">
        <f t="shared" si="856"/>
        <v>417980.60433253751</v>
      </c>
      <c r="B2972" s="12">
        <f t="shared" si="873"/>
        <v>66523.679296061033</v>
      </c>
      <c r="C2972" s="57" t="str">
        <f t="shared" si="857"/>
        <v>-0.0266937461365766-1.26491467153327i</v>
      </c>
      <c r="D2972" s="57" t="str">
        <f t="shared" si="858"/>
        <v>3.35852375460575-0.773658566533784i</v>
      </c>
      <c r="E2972" s="57" t="str">
        <f t="shared" si="859"/>
        <v>249.497934535695-84.93502519113i</v>
      </c>
      <c r="F2972" s="57" t="str">
        <f t="shared" si="860"/>
        <v>3.02001340842246-3.41769811265137i</v>
      </c>
      <c r="G2972" s="57" t="str">
        <f t="shared" si="861"/>
        <v>0.980657693812462-0.137725020889037i</v>
      </c>
      <c r="H2972" s="57" t="str">
        <f t="shared" si="862"/>
        <v>0.676163855661017-69.087325235118i</v>
      </c>
      <c r="I2972" s="57" t="str">
        <f t="shared" si="863"/>
        <v>-1.58482237152985-1.42827470358035i</v>
      </c>
      <c r="K2972" s="57" t="str">
        <f t="shared" si="864"/>
        <v>0.000708245135606486-0.00119934290833324i</v>
      </c>
      <c r="L2972" s="57" t="str">
        <f t="shared" si="865"/>
        <v>0.00075-0.00996856462591203i</v>
      </c>
      <c r="M2972" s="57" t="str">
        <f t="shared" si="866"/>
        <v>0.00075-0.00157067719946093i</v>
      </c>
      <c r="N2972" s="57">
        <f t="shared" si="867"/>
        <v>88.791055202847303</v>
      </c>
      <c r="O2972" s="57">
        <f t="shared" si="868"/>
        <v>2.0431582765316993</v>
      </c>
      <c r="P2972" s="371">
        <f t="shared" si="869"/>
        <v>2.0431582765316993</v>
      </c>
      <c r="Q2972" s="371">
        <f t="shared" si="870"/>
        <v>-91.208944797152697</v>
      </c>
      <c r="R2972" s="12">
        <f t="shared" si="871"/>
        <v>88.791055202847303</v>
      </c>
      <c r="S2972" s="57">
        <f t="shared" si="872"/>
        <v>66.523679296061033</v>
      </c>
      <c r="T2972" s="12">
        <f t="shared" si="855"/>
        <v>2.0431582765316993</v>
      </c>
    </row>
    <row r="2973" spans="1:20" x14ac:dyDescent="0.3">
      <c r="A2973" s="57">
        <f t="shared" si="856"/>
        <v>419568.93062900123</v>
      </c>
      <c r="B2973" s="12">
        <f t="shared" si="873"/>
        <v>66776.469277386073</v>
      </c>
      <c r="C2973" s="57" t="str">
        <f t="shared" si="857"/>
        <v>-0.0311054418055426-1.26208651439936i</v>
      </c>
      <c r="D2973" s="57" t="str">
        <f t="shared" si="858"/>
        <v>3.35769645571953-0.775236725898794i</v>
      </c>
      <c r="E2973" s="57" t="str">
        <f t="shared" si="859"/>
        <v>249.428839577831-85.9718634010966i</v>
      </c>
      <c r="F2973" s="57" t="str">
        <f t="shared" si="860"/>
        <v>3.01956868384068-3.40791465534263i</v>
      </c>
      <c r="G2973" s="57" t="str">
        <f t="shared" si="861"/>
        <v>0.980513283002387-0.138228017631259i</v>
      </c>
      <c r="H2973" s="57" t="str">
        <f t="shared" si="862"/>
        <v>0.669713300583799-68.8175694073286i</v>
      </c>
      <c r="I2973" s="57" t="str">
        <f t="shared" si="863"/>
        <v>-1.5741558608656-1.42235817186996i</v>
      </c>
      <c r="K2973" s="57" t="str">
        <f t="shared" si="864"/>
        <v>0.000706999555722893-0.00119514758433069i</v>
      </c>
      <c r="L2973" s="57" t="str">
        <f t="shared" si="865"/>
        <v>0.00075-0.00993082748148243i</v>
      </c>
      <c r="M2973" s="57" t="str">
        <f t="shared" si="866"/>
        <v>0.00075-0.00156473122082181i</v>
      </c>
      <c r="N2973" s="57">
        <f t="shared" si="867"/>
        <v>88.588171419411353</v>
      </c>
      <c r="O2973" s="57">
        <f t="shared" si="868"/>
        <v>2.0244197485930981</v>
      </c>
      <c r="P2973" s="371">
        <f t="shared" si="869"/>
        <v>2.0244197485930981</v>
      </c>
      <c r="Q2973" s="371">
        <f t="shared" si="870"/>
        <v>-91.411828580588647</v>
      </c>
      <c r="R2973" s="12">
        <f t="shared" si="871"/>
        <v>88.588171419411353</v>
      </c>
      <c r="S2973" s="57">
        <f t="shared" si="872"/>
        <v>66.77646927738607</v>
      </c>
      <c r="T2973" s="12">
        <f t="shared" si="855"/>
        <v>2.0244197485930981</v>
      </c>
    </row>
    <row r="2974" spans="1:20" x14ac:dyDescent="0.3">
      <c r="A2974" s="57">
        <f t="shared" si="856"/>
        <v>421163.2925653914</v>
      </c>
      <c r="B2974" s="12">
        <f t="shared" si="873"/>
        <v>67030.219860640136</v>
      </c>
      <c r="C2974" s="57" t="str">
        <f t="shared" si="857"/>
        <v>-0.035522717868068-1.25923149453089i</v>
      </c>
      <c r="D2974" s="57" t="str">
        <f t="shared" si="858"/>
        <v>3.35686326955421-0.776823800568001i</v>
      </c>
      <c r="E2974" s="57" t="str">
        <f t="shared" si="859"/>
        <v>249.349840126663-87.013596339382i</v>
      </c>
      <c r="F2974" s="57" t="str">
        <f t="shared" si="860"/>
        <v>3.01912070538993-3.39817928599148i</v>
      </c>
      <c r="G2974" s="57" t="str">
        <f t="shared" si="861"/>
        <v>0.98036781559712-0.13873269887972i</v>
      </c>
      <c r="H2974" s="57" t="str">
        <f t="shared" si="862"/>
        <v>0.6633315983941-68.5489268675264i</v>
      </c>
      <c r="I2974" s="57" t="str">
        <f t="shared" si="863"/>
        <v>-1.56357158680222-1.41646716579883i</v>
      </c>
      <c r="K2974" s="57" t="str">
        <f t="shared" si="864"/>
        <v>0.000705762703775969-0.00119096687447847i</v>
      </c>
      <c r="L2974" s="57" t="str">
        <f t="shared" si="865"/>
        <v>0.00075-0.0098932331953401i</v>
      </c>
      <c r="M2974" s="57" t="str">
        <f t="shared" si="866"/>
        <v>0.00075-0.00155880775136661i</v>
      </c>
      <c r="N2974" s="57">
        <f t="shared" si="867"/>
        <v>88.384123822504392</v>
      </c>
      <c r="O2974" s="57">
        <f t="shared" si="868"/>
        <v>2.0055662644866294</v>
      </c>
      <c r="P2974" s="371">
        <f t="shared" si="869"/>
        <v>2.0055662644866294</v>
      </c>
      <c r="Q2974" s="371">
        <f t="shared" si="870"/>
        <v>-91.615876177495608</v>
      </c>
      <c r="R2974" s="12">
        <f t="shared" si="871"/>
        <v>88.384123822504392</v>
      </c>
      <c r="S2974" s="57">
        <f t="shared" si="872"/>
        <v>67.03021986064013</v>
      </c>
      <c r="T2974" s="12">
        <f t="shared" si="855"/>
        <v>2.0055662644866294</v>
      </c>
    </row>
    <row r="2975" spans="1:20" x14ac:dyDescent="0.3">
      <c r="A2975" s="57">
        <f t="shared" si="856"/>
        <v>422763.71307713992</v>
      </c>
      <c r="B2975" s="12">
        <f t="shared" si="873"/>
        <v>67284.934696110577</v>
      </c>
      <c r="C2975" s="57" t="str">
        <f t="shared" si="857"/>
        <v>-0.0399451726404144-1.25634927531578i</v>
      </c>
      <c r="D2975" s="57" t="str">
        <f t="shared" si="858"/>
        <v>3.35602415727039-0.778419789459952i</v>
      </c>
      <c r="E2975" s="57" t="str">
        <f t="shared" si="859"/>
        <v>249.260811301467-88.0601187827235i</v>
      </c>
      <c r="F2975" s="57" t="str">
        <f t="shared" si="860"/>
        <v>3.01866945025885-3.38849185426125i</v>
      </c>
      <c r="G2975" s="57" t="str">
        <f t="shared" si="861"/>
        <v>0.980221284189369-0.139239068553023i</v>
      </c>
      <c r="H2975" s="57" t="str">
        <f t="shared" si="862"/>
        <v>0.65701792126476-68.2813923759752i</v>
      </c>
      <c r="I2975" s="57" t="str">
        <f t="shared" si="863"/>
        <v>-1.55306889432049-1.41060153584817i</v>
      </c>
      <c r="K2975" s="57" t="str">
        <f t="shared" si="864"/>
        <v>0.000704534516574382-0.00118680074576599i</v>
      </c>
      <c r="L2975" s="57" t="str">
        <f t="shared" si="865"/>
        <v>0.00075-0.00985578122667869i</v>
      </c>
      <c r="M2975" s="57" t="str">
        <f t="shared" si="866"/>
        <v>0.00075-0.00155290670588425i</v>
      </c>
      <c r="N2975" s="57">
        <f t="shared" si="867"/>
        <v>88.178914808883036</v>
      </c>
      <c r="O2975" s="57">
        <f t="shared" si="868"/>
        <v>1.986595933221498</v>
      </c>
      <c r="P2975" s="371">
        <f t="shared" si="869"/>
        <v>1.986595933221498</v>
      </c>
      <c r="Q2975" s="371">
        <f t="shared" si="870"/>
        <v>-91.821085191116964</v>
      </c>
      <c r="R2975" s="12">
        <f t="shared" si="871"/>
        <v>88.178914808883036</v>
      </c>
      <c r="S2975" s="57">
        <f t="shared" si="872"/>
        <v>67.284934696110582</v>
      </c>
      <c r="T2975" s="12">
        <f t="shared" si="855"/>
        <v>1.986595933221498</v>
      </c>
    </row>
    <row r="2976" spans="1:20" x14ac:dyDescent="0.3">
      <c r="A2976" s="57">
        <f t="shared" si="856"/>
        <v>424370.21518683305</v>
      </c>
      <c r="B2976" s="12">
        <f t="shared" si="873"/>
        <v>67540.617447955796</v>
      </c>
      <c r="C2976" s="57" t="str">
        <f t="shared" si="857"/>
        <v>-0.0443723957253724-1.2534395253786i</v>
      </c>
      <c r="D2976" s="57" t="str">
        <f t="shared" si="858"/>
        <v>3.35517907981756-0.780024691378312i</v>
      </c>
      <c r="E2976" s="57" t="str">
        <f t="shared" si="859"/>
        <v>249.161629176465-89.1113224702109i</v>
      </c>
      <c r="F2976" s="57" t="str">
        <f t="shared" si="860"/>
        <v>3.01821489549112-3.37885221039492i</v>
      </c>
      <c r="G2976" s="57" t="str">
        <f t="shared" si="861"/>
        <v>0.980073681324757-0.13974713055836i</v>
      </c>
      <c r="H2976" s="57" t="str">
        <f t="shared" si="862"/>
        <v>0.650771452363015-68.0149607240291i</v>
      </c>
      <c r="I2976" s="57" t="str">
        <f t="shared" si="863"/>
        <v>-1.54264713377775-1.4047611337798i</v>
      </c>
      <c r="K2976" s="57" t="str">
        <f t="shared" si="864"/>
        <v>0.000703314931313364-0.00118264916509487i</v>
      </c>
      <c r="L2976" s="57" t="str">
        <f t="shared" si="865"/>
        <v>0.00075-0.00981847103673911i</v>
      </c>
      <c r="M2976" s="57" t="str">
        <f t="shared" si="866"/>
        <v>0.00075-0.00154702799948621i</v>
      </c>
      <c r="N2976" s="57">
        <f t="shared" si="867"/>
        <v>87.972546958187692</v>
      </c>
      <c r="O2976" s="57">
        <f t="shared" si="868"/>
        <v>1.9675068618241964</v>
      </c>
      <c r="P2976" s="371">
        <f t="shared" si="869"/>
        <v>1.9675068618241964</v>
      </c>
      <c r="Q2976" s="371">
        <f t="shared" si="870"/>
        <v>-92.027453041812308</v>
      </c>
      <c r="R2976" s="12">
        <f t="shared" si="871"/>
        <v>87.972546958187692</v>
      </c>
      <c r="S2976" s="57">
        <f t="shared" si="872"/>
        <v>67.540617447955796</v>
      </c>
      <c r="T2976" s="12">
        <f t="shared" si="855"/>
        <v>1.9675068618241964</v>
      </c>
    </row>
    <row r="2977" spans="1:20" x14ac:dyDescent="0.3">
      <c r="A2977" s="57">
        <f t="shared" si="856"/>
        <v>425982.82200454309</v>
      </c>
      <c r="B2977" s="12">
        <f t="shared" si="873"/>
        <v>67797.271794258035</v>
      </c>
      <c r="C2977" s="57" t="str">
        <f t="shared" si="857"/>
        <v>-0.0488039680517127-1.25050191881921i</v>
      </c>
      <c r="D2977" s="57" t="str">
        <f t="shared" si="858"/>
        <v>3.35432799793376-0.781638505009621i</v>
      </c>
      <c r="E2977" s="57" t="str">
        <f t="shared" si="859"/>
        <v>249.052170857548-90.1670960969346i</v>
      </c>
      <c r="F2977" s="57" t="str">
        <f t="shared" si="860"/>
        <v>3.01775701798466-3.36926020521185i</v>
      </c>
      <c r="G2977" s="57" t="str">
        <f t="shared" si="861"/>
        <v>0.979924999501601-0.140256888791205i</v>
      </c>
      <c r="H2977" s="57" t="str">
        <f t="shared" si="862"/>
        <v>0.644591385693731-67.749626733895i</v>
      </c>
      <c r="I2977" s="57" t="str">
        <f t="shared" si="863"/>
        <v>-1.53230566086072-1.39894581262058i</v>
      </c>
      <c r="K2977" s="57" t="str">
        <f t="shared" si="864"/>
        <v>0.000702103885572748-0.00117851209928143i</v>
      </c>
      <c r="L2977" s="57" t="str">
        <f t="shared" si="865"/>
        <v>0.00075-0.0097813020888017i</v>
      </c>
      <c r="M2977" s="57" t="str">
        <f t="shared" si="866"/>
        <v>0.00075-0.00154117154760531i</v>
      </c>
      <c r="N2977" s="57">
        <f t="shared" si="867"/>
        <v>87.765023034335357</v>
      </c>
      <c r="O2977" s="57">
        <f t="shared" si="868"/>
        <v>1.9482971558285693</v>
      </c>
      <c r="P2977" s="371">
        <f t="shared" si="869"/>
        <v>1.9482971558285693</v>
      </c>
      <c r="Q2977" s="371">
        <f t="shared" si="870"/>
        <v>-92.234976965664643</v>
      </c>
      <c r="R2977" s="12">
        <f t="shared" si="871"/>
        <v>87.765023034335357</v>
      </c>
      <c r="S2977" s="57">
        <f t="shared" si="872"/>
        <v>67.797271794258037</v>
      </c>
      <c r="T2977" s="12">
        <f t="shared" si="855"/>
        <v>1.9482971558285693</v>
      </c>
    </row>
    <row r="2978" spans="1:20" x14ac:dyDescent="0.3">
      <c r="A2978" s="57">
        <f t="shared" si="856"/>
        <v>427601.5567281603</v>
      </c>
      <c r="B2978" s="12">
        <f t="shared" si="873"/>
        <v>68054.901427076213</v>
      </c>
      <c r="C2978" s="57" t="str">
        <f t="shared" si="857"/>
        <v>-0.0532394619203755-1.24753613545284i</v>
      </c>
      <c r="D2978" s="57" t="str">
        <f t="shared" si="858"/>
        <v>3.353470872145-0.783261228920995i</v>
      </c>
      <c r="E2978" s="57" t="str">
        <f t="shared" si="859"/>
        <v>248.932314560023-91.2273253096375i</v>
      </c>
      <c r="F2978" s="57" t="str">
        <f t="shared" si="860"/>
        <v>3.01729579449109-3.35971569010452i</v>
      </c>
      <c r="G2978" s="57" t="str">
        <f t="shared" si="861"/>
        <v>0.979775231170679-0.140768347135005i</v>
      </c>
      <c r="H2978" s="57" t="str">
        <f t="shared" si="862"/>
        <v>0.638476925944967-67.4853852583975i</v>
      </c>
      <c r="I2978" s="57" t="str">
        <f t="shared" si="863"/>
        <v>-1.52204383653873-1.39315542664713i</v>
      </c>
      <c r="K2978" s="57" t="str">
        <f t="shared" si="864"/>
        <v>0.000700901317314997-0.00117438951505901i</v>
      </c>
      <c r="L2978" s="57" t="str">
        <f t="shared" si="865"/>
        <v>0.00075-0.00974427384817864i</v>
      </c>
      <c r="M2978" s="57" t="str">
        <f t="shared" si="866"/>
        <v>0.00075-0.00153533726599453i</v>
      </c>
      <c r="N2978" s="57">
        <f t="shared" si="867"/>
        <v>87.556345986855348</v>
      </c>
      <c r="O2978" s="57">
        <f t="shared" si="868"/>
        <v>1.9289649197743906</v>
      </c>
      <c r="P2978" s="371">
        <f t="shared" si="869"/>
        <v>1.9289649197743906</v>
      </c>
      <c r="Q2978" s="371">
        <f t="shared" si="870"/>
        <v>-92.443654013144652</v>
      </c>
      <c r="R2978" s="12">
        <f t="shared" si="871"/>
        <v>87.556345986855348</v>
      </c>
      <c r="S2978" s="57">
        <f t="shared" si="872"/>
        <v>68.054901427076217</v>
      </c>
      <c r="T2978" s="12">
        <f t="shared" si="855"/>
        <v>1.9289649197743906</v>
      </c>
    </row>
    <row r="2979" spans="1:20" x14ac:dyDescent="0.3">
      <c r="A2979" s="57">
        <f t="shared" si="856"/>
        <v>429226.44264372729</v>
      </c>
      <c r="B2979" s="12">
        <f t="shared" si="873"/>
        <v>68313.510052499099</v>
      </c>
      <c r="C2979" s="57" t="str">
        <f t="shared" si="857"/>
        <v>-0.0576784410576716-1.24454186105156i</v>
      </c>
      <c r="D2979" s="57" t="str">
        <f t="shared" si="858"/>
        <v>3.35260766276498-0.784892861557861i</v>
      </c>
      <c r="E2979" s="57" t="str">
        <f t="shared" si="859"/>
        <v>248.801939687289-92.2918927044169i</v>
      </c>
      <c r="F2979" s="57" t="str">
        <f t="shared" si="860"/>
        <v>3.01683120161487-3.35021851703524i</v>
      </c>
      <c r="G2979" s="57" t="str">
        <f t="shared" si="861"/>
        <v>0.979624368735013-0.141281509460863i</v>
      </c>
      <c r="H2979" s="57" t="str">
        <f t="shared" si="862"/>
        <v>0.632427288335844-67.2222311807438i</v>
      </c>
      <c r="I2979" s="57" t="str">
        <f t="shared" si="863"/>
        <v>-1.51186102701742-1.38738983137065i</v>
      </c>
      <c r="K2979" s="57" t="str">
        <f t="shared" si="864"/>
        <v>0.000699707164883236-0.00117028137908041i</v>
      </c>
      <c r="L2979" s="57" t="str">
        <f t="shared" si="865"/>
        <v>0.00075-0.00970738578220617i</v>
      </c>
      <c r="M2979" s="57" t="str">
        <f t="shared" si="866"/>
        <v>0.00075-0.00152952507072577i</v>
      </c>
      <c r="N2979" s="57">
        <f t="shared" si="867"/>
        <v>87.346518952159755</v>
      </c>
      <c r="O2979" s="57">
        <f t="shared" si="868"/>
        <v>1.9095082577153315</v>
      </c>
      <c r="P2979" s="371">
        <f t="shared" si="869"/>
        <v>1.9095082577153315</v>
      </c>
      <c r="Q2979" s="371">
        <f t="shared" si="870"/>
        <v>-92.653481047840245</v>
      </c>
      <c r="R2979" s="12">
        <f t="shared" si="871"/>
        <v>87.346518952159755</v>
      </c>
      <c r="S2979" s="57">
        <f t="shared" si="872"/>
        <v>68.313510052499097</v>
      </c>
      <c r="T2979" s="12">
        <f t="shared" si="855"/>
        <v>1.9095082577153315</v>
      </c>
    </row>
    <row r="2980" spans="1:20" x14ac:dyDescent="0.3">
      <c r="A2980" s="57">
        <f t="shared" si="856"/>
        <v>430857.50312577351</v>
      </c>
      <c r="B2980" s="12">
        <f t="shared" si="873"/>
        <v>68573.101390698605</v>
      </c>
      <c r="C2980" s="57" t="str">
        <f t="shared" si="857"/>
        <v>-0.0621204606754733-1.24151878758669i</v>
      </c>
      <c r="D2980" s="57" t="str">
        <f t="shared" si="858"/>
        <v>3.35173832989451-0.786533401241614i</v>
      </c>
      <c r="E2980" s="57" t="str">
        <f t="shared" si="859"/>
        <v>248.660926910404-93.3606778265274i</v>
      </c>
      <c r="F2980" s="57" t="str">
        <f t="shared" si="860"/>
        <v>3.01636321581275-3.34076853853289i</v>
      </c>
      <c r="G2980" s="57" t="str">
        <f t="shared" si="861"/>
        <v>0.979472404549636-0.141796379627231i</v>
      </c>
      <c r="H2980" s="57" t="str">
        <f t="shared" si="862"/>
        <v>0.626441698466695-66.9601594142938i</v>
      </c>
      <c r="I2980" s="57" t="str">
        <f t="shared" si="863"/>
        <v>-1.50175660369293-1.38164888352219i</v>
      </c>
      <c r="K2980" s="57" t="str">
        <f t="shared" si="864"/>
        <v>0.000698521366999274-0.00116618765792019i</v>
      </c>
      <c r="L2980" s="57" t="str">
        <f t="shared" si="865"/>
        <v>0.00075-0.00967063736023727i</v>
      </c>
      <c r="M2980" s="57" t="str">
        <f t="shared" si="866"/>
        <v>0.00075-0.00152373487818865i</v>
      </c>
      <c r="N2980" s="57">
        <f t="shared" si="867"/>
        <v>87.135545254752572</v>
      </c>
      <c r="O2980" s="57">
        <f t="shared" si="868"/>
        <v>1.8899252737343921</v>
      </c>
      <c r="P2980" s="371">
        <f t="shared" si="869"/>
        <v>1.8899252737343921</v>
      </c>
      <c r="Q2980" s="371">
        <f t="shared" si="870"/>
        <v>-92.864454745247428</v>
      </c>
      <c r="R2980" s="12">
        <f t="shared" si="871"/>
        <v>87.135545254752572</v>
      </c>
      <c r="S2980" s="57">
        <f t="shared" si="872"/>
        <v>68.573101390698611</v>
      </c>
      <c r="T2980" s="12">
        <f t="shared" si="855"/>
        <v>1.8899252737343921</v>
      </c>
    </row>
    <row r="2981" spans="1:20" x14ac:dyDescent="0.3">
      <c r="A2981" s="57">
        <f t="shared" si="856"/>
        <v>432494.76163765142</v>
      </c>
      <c r="B2981" s="12">
        <f t="shared" si="873"/>
        <v>68833.679175983256</v>
      </c>
      <c r="C2981" s="57" t="str">
        <f t="shared" si="857"/>
        <v>-0.0665650675386598-1.23846661347235i</v>
      </c>
      <c r="D2981" s="57" t="str">
        <f t="shared" si="858"/>
        <v>3.35086283342124-0.788182846167318i</v>
      </c>
      <c r="E2981" s="57" t="str">
        <f t="shared" si="859"/>
        <v>248.509158248509-94.4335571723697i</v>
      </c>
      <c r="F2981" s="57" t="str">
        <f t="shared" si="860"/>
        <v>3.015891813393-3.33136560768966i</v>
      </c>
      <c r="G2981" s="57" t="str">
        <f t="shared" si="861"/>
        <v>0.979319330921372-0.142312961479578i</v>
      </c>
      <c r="H2981" s="57" t="str">
        <f t="shared" si="862"/>
        <v>0.620519392171449-66.6991649023291i</v>
      </c>
      <c r="I2981" s="57" t="str">
        <f t="shared" si="863"/>
        <v>-1.49172994310637-1.37593244103791i</v>
      </c>
      <c r="K2981" s="57" t="str">
        <f t="shared" si="864"/>
        <v>0.000697343862761647-0.00116210831807697i</v>
      </c>
      <c r="L2981" s="57" t="str">
        <f t="shared" si="865"/>
        <v>0.00075-0.00963402805363353i</v>
      </c>
      <c r="M2981" s="57" t="str">
        <f t="shared" si="866"/>
        <v>0.00075-0.00151796660508931i</v>
      </c>
      <c r="N2981" s="57">
        <f t="shared" si="867"/>
        <v>86.923428408369475</v>
      </c>
      <c r="O2981" s="57">
        <f t="shared" si="868"/>
        <v>1.8702140724695453</v>
      </c>
      <c r="P2981" s="371">
        <f t="shared" si="869"/>
        <v>1.8702140724695453</v>
      </c>
      <c r="Q2981" s="371">
        <f t="shared" si="870"/>
        <v>-93.076571591630525</v>
      </c>
      <c r="R2981" s="12">
        <f t="shared" si="871"/>
        <v>86.923428408369475</v>
      </c>
      <c r="S2981" s="57">
        <f t="shared" si="872"/>
        <v>68.833679175983249</v>
      </c>
      <c r="T2981" s="12">
        <f t="shared" si="855"/>
        <v>1.8702140724695453</v>
      </c>
    </row>
    <row r="2982" spans="1:20" x14ac:dyDescent="0.3">
      <c r="A2982" s="57">
        <f t="shared" si="856"/>
        <v>434138.24173187453</v>
      </c>
      <c r="B2982" s="12">
        <f t="shared" si="873"/>
        <v>69095.247156851998</v>
      </c>
      <c r="C2982" s="57" t="str">
        <f t="shared" si="857"/>
        <v>-0.0710118000398038-1.23538504380948i</v>
      </c>
      <c r="D2982" s="57" t="str">
        <f t="shared" si="858"/>
        <v>3.34998113301915-0.789841194401321i</v>
      </c>
      <c r="E2982" s="57" t="str">
        <f t="shared" si="859"/>
        <v>248.34651715002-95.5104041936749i</v>
      </c>
      <c r="F2982" s="57" t="str">
        <f t="shared" si="860"/>
        <v>3.01541697051464-3.3220095781577i</v>
      </c>
      <c r="G2982" s="57" t="str">
        <f t="shared" si="861"/>
        <v>0.979165140108608-0.142831258850077i</v>
      </c>
      <c r="H2982" s="57" t="str">
        <f t="shared" si="862"/>
        <v>0.614659615372228-66.4392426178267i</v>
      </c>
      <c r="I2982" s="57" t="str">
        <f t="shared" si="863"/>
        <v>-1.48178042689888-1.37024036304464i</v>
      </c>
      <c r="K2982" s="57" t="str">
        <f t="shared" si="864"/>
        <v>0.000696174591643641-0.00115804332597571i</v>
      </c>
      <c r="L2982" s="57" t="str">
        <f t="shared" si="865"/>
        <v>0.00075-0.00959755733575761i</v>
      </c>
      <c r="M2982" s="57" t="str">
        <f t="shared" si="866"/>
        <v>0.00075-0.00151222016844921i</v>
      </c>
      <c r="N2982" s="57">
        <f t="shared" si="867"/>
        <v>86.710172117051329</v>
      </c>
      <c r="O2982" s="57">
        <f t="shared" si="868"/>
        <v>1.8503727596461859</v>
      </c>
      <c r="P2982" s="371">
        <f t="shared" si="869"/>
        <v>1.8503727596461859</v>
      </c>
      <c r="Q2982" s="371">
        <f t="shared" si="870"/>
        <v>-93.289827882948671</v>
      </c>
      <c r="R2982" s="12">
        <f t="shared" si="871"/>
        <v>86.710172117051329</v>
      </c>
      <c r="S2982" s="57">
        <f t="shared" si="872"/>
        <v>69.095247156851997</v>
      </c>
      <c r="T2982" s="12">
        <f t="shared" si="855"/>
        <v>1.8503727596461859</v>
      </c>
    </row>
    <row r="2983" spans="1:20" x14ac:dyDescent="0.3">
      <c r="A2983" s="57">
        <f t="shared" si="856"/>
        <v>435787.96705045569</v>
      </c>
      <c r="B2983" s="12">
        <f t="shared" si="873"/>
        <v>69357.809096048033</v>
      </c>
      <c r="C2983" s="57" t="str">
        <f t="shared" si="857"/>
        <v>-0.0754601882812954-1.23227379063039i</v>
      </c>
      <c r="D2983" s="57" t="str">
        <f t="shared" si="858"/>
        <v>3.34909318814818-0.791508443878919i</v>
      </c>
      <c r="E2983" s="57" t="str">
        <f t="shared" si="859"/>
        <v>248.172888574533-96.5910893039568i</v>
      </c>
      <c r="F2983" s="57" t="str">
        <f t="shared" si="860"/>
        <v>3.01493866318697-3.31270030414593i</v>
      </c>
      <c r="G2983" s="57" t="str">
        <f t="shared" si="861"/>
        <v>0.979009824321071-0.14335127555727i</v>
      </c>
      <c r="H2983" s="57" t="str">
        <f t="shared" si="862"/>
        <v>0.60886162393608-66.1803875632327i</v>
      </c>
      <c r="I2983" s="57" t="str">
        <f t="shared" si="863"/>
        <v>-1.47190744176705-1.36457250984578i</v>
      </c>
      <c r="K2983" s="57" t="str">
        <f t="shared" si="864"/>
        <v>0.000695013493491321-0.00115399264796998i</v>
      </c>
      <c r="L2983" s="57" t="str">
        <f t="shared" si="865"/>
        <v>0.00075-0.00956122468196618i</v>
      </c>
      <c r="M2983" s="57" t="str">
        <f t="shared" si="866"/>
        <v>0.00075-0.00150649548560391i</v>
      </c>
      <c r="N2983" s="57">
        <f t="shared" si="867"/>
        <v>86.495780276145339</v>
      </c>
      <c r="O2983" s="57">
        <f t="shared" si="868"/>
        <v>1.8303994426182335</v>
      </c>
      <c r="P2983" s="371">
        <f t="shared" si="869"/>
        <v>1.8303994426182335</v>
      </c>
      <c r="Q2983" s="371">
        <f t="shared" si="870"/>
        <v>-93.504219723854661</v>
      </c>
      <c r="R2983" s="12">
        <f t="shared" si="871"/>
        <v>86.495780276145339</v>
      </c>
      <c r="S2983" s="57">
        <f t="shared" si="872"/>
        <v>69.35780909604803</v>
      </c>
      <c r="T2983" s="12">
        <f t="shared" si="855"/>
        <v>1.8303994426182335</v>
      </c>
    </row>
    <row r="2984" spans="1:20" x14ac:dyDescent="0.3">
      <c r="A2984" s="57">
        <f t="shared" si="856"/>
        <v>437443.96132524736</v>
      </c>
      <c r="B2984" s="12">
        <f t="shared" si="873"/>
        <v>69621.368770613015</v>
      </c>
      <c r="C2984" s="57" t="str">
        <f t="shared" si="857"/>
        <v>-0.0799097541650237-1.22913257314363i</v>
      </c>
      <c r="D2984" s="57" t="str">
        <f t="shared" si="858"/>
        <v>3.34819895805393-0.793184592401956i</v>
      </c>
      <c r="E2984" s="57" t="str">
        <f t="shared" si="859"/>
        <v>247.988159075389-97.6754798873019i</v>
      </c>
      <c r="F2984" s="57" t="str">
        <f t="shared" si="860"/>
        <v>3.01445686726862-3.30343764041668i</v>
      </c>
      <c r="G2984" s="57" t="str">
        <f t="shared" si="861"/>
        <v>0.978853375719603-0.143873015405741i</v>
      </c>
      <c r="H2984" s="57" t="str">
        <f t="shared" si="862"/>
        <v>0.603124683533909-65.9225947702394i</v>
      </c>
      <c r="I2984" s="57" t="str">
        <f t="shared" si="863"/>
        <v>-1.46211037941873-1.35892874290721i</v>
      </c>
      <c r="K2984" s="57" t="str">
        <f t="shared" si="864"/>
        <v>0.000693860508521583-0.0011499562503442i</v>
      </c>
      <c r="L2984" s="57" t="str">
        <f t="shared" si="865"/>
        <v>0.00075-0.00952502956960169i</v>
      </c>
      <c r="M2984" s="57" t="str">
        <f t="shared" si="866"/>
        <v>0.00075-0.00150079247420194i</v>
      </c>
      <c r="N2984" s="57">
        <f t="shared" si="867"/>
        <v>86.280256973231317</v>
      </c>
      <c r="O2984" s="57">
        <f t="shared" si="868"/>
        <v>1.8102922309178047</v>
      </c>
      <c r="P2984" s="371">
        <f t="shared" si="869"/>
        <v>1.8102922309178047</v>
      </c>
      <c r="Q2984" s="371">
        <f t="shared" si="870"/>
        <v>-93.719743026768683</v>
      </c>
      <c r="R2984" s="12">
        <f t="shared" si="871"/>
        <v>86.280256973231317</v>
      </c>
      <c r="S2984" s="57">
        <f t="shared" si="872"/>
        <v>69.621368770613017</v>
      </c>
      <c r="T2984" s="12">
        <f t="shared" si="855"/>
        <v>1.8102922309178047</v>
      </c>
    </row>
    <row r="2985" spans="1:20" x14ac:dyDescent="0.3">
      <c r="A2985" s="57">
        <f t="shared" si="856"/>
        <v>439106.24837828329</v>
      </c>
      <c r="B2985" s="12">
        <f t="shared" si="873"/>
        <v>69885.929971941339</v>
      </c>
      <c r="C2985" s="57" t="str">
        <f t="shared" si="857"/>
        <v>-0.0843600114895445-1.22596111797866i</v>
      </c>
      <c r="D2985" s="57" t="str">
        <f t="shared" si="858"/>
        <v>3.34729840176711-0.794869637636393i</v>
      </c>
      <c r="E2985" s="57" t="str">
        <f t="shared" si="859"/>
        <v>247.792216882841-98.7634403095006i</v>
      </c>
      <c r="F2985" s="57" t="str">
        <f t="shared" si="860"/>
        <v>3.01397155846709-3.29422144228244i</v>
      </c>
      <c r="G2985" s="57" t="str">
        <f t="shared" si="861"/>
        <v>0.978695786415936-0.144396482185783i</v>
      </c>
      <c r="H2985" s="57" t="str">
        <f t="shared" si="862"/>
        <v>0.597448069501438-65.6658592995631i</v>
      </c>
      <c r="I2985" s="57" t="str">
        <f t="shared" si="863"/>
        <v>-1.45238863652929-1.35330892484352i</v>
      </c>
      <c r="K2985" s="57" t="str">
        <f t="shared" si="864"/>
        <v>0.000692715577320168-0.00114593409931579i</v>
      </c>
      <c r="L2985" s="57" t="str">
        <f t="shared" si="865"/>
        <v>0.00075-0.00948897147798532i</v>
      </c>
      <c r="M2985" s="57" t="str">
        <f t="shared" si="866"/>
        <v>0.00075-0.00149511105220357i</v>
      </c>
      <c r="N2985" s="57">
        <f t="shared" si="867"/>
        <v>86.063606488977541</v>
      </c>
      <c r="O2985" s="57">
        <f t="shared" si="868"/>
        <v>1.7900492368112326</v>
      </c>
      <c r="P2985" s="371">
        <f t="shared" si="869"/>
        <v>1.7900492368112326</v>
      </c>
      <c r="Q2985" s="371">
        <f t="shared" si="870"/>
        <v>-93.936393511022459</v>
      </c>
      <c r="R2985" s="12">
        <f t="shared" si="871"/>
        <v>86.063606488977541</v>
      </c>
      <c r="S2985" s="57">
        <f t="shared" si="872"/>
        <v>69.885929971941337</v>
      </c>
      <c r="T2985" s="12">
        <f t="shared" si="855"/>
        <v>1.7900492368112326</v>
      </c>
    </row>
    <row r="2986" spans="1:20" x14ac:dyDescent="0.3">
      <c r="A2986" s="57">
        <f t="shared" si="856"/>
        <v>440774.85212212079</v>
      </c>
      <c r="B2986" s="12">
        <f t="shared" si="873"/>
        <v>70151.496505834715</v>
      </c>
      <c r="C2986" s="57" t="str">
        <f t="shared" si="857"/>
        <v>-0.0888104660550718-1.22275915943039i</v>
      </c>
      <c r="D2986" s="57" t="str">
        <f t="shared" si="858"/>
        <v>3.3463914781034-0.79656357710994i</v>
      </c>
      <c r="E2986" s="57" t="str">
        <f t="shared" si="859"/>
        <v>247.584951987699-99.8548319316035i</v>
      </c>
      <c r="F2986" s="57" t="str">
        <f t="shared" si="860"/>
        <v>3.0134827123379-3.28505156560256i</v>
      </c>
      <c r="G2986" s="57" t="str">
        <f t="shared" si="861"/>
        <v>0.978537048472468-0.144921679673054i</v>
      </c>
      <c r="H2986" s="57" t="str">
        <f t="shared" si="862"/>
        <v>0.591831066702307-65.4101762407256i</v>
      </c>
      <c r="I2986" s="57" t="str">
        <f t="shared" si="863"/>
        <v>-1.44274161469832-1.34771291940449i</v>
      </c>
      <c r="K2986" s="57" t="str">
        <f t="shared" si="864"/>
        <v>0.000691578640839721-0.00114192616103737i</v>
      </c>
      <c r="L2986" s="57" t="str">
        <f t="shared" si="865"/>
        <v>0.00075-0.00945304988840936i</v>
      </c>
      <c r="M2986" s="57" t="str">
        <f t="shared" si="866"/>
        <v>0.00075-0.00148945113787963i</v>
      </c>
      <c r="N2986" s="57">
        <f t="shared" si="867"/>
        <v>85.845833297913771</v>
      </c>
      <c r="O2986" s="57">
        <f t="shared" si="868"/>
        <v>1.7696685758634698</v>
      </c>
      <c r="P2986" s="371">
        <f t="shared" si="869"/>
        <v>1.7696685758634698</v>
      </c>
      <c r="Q2986" s="371">
        <f t="shared" si="870"/>
        <v>-94.154166702086229</v>
      </c>
      <c r="R2986" s="12">
        <f t="shared" si="871"/>
        <v>85.845833297913771</v>
      </c>
      <c r="S2986" s="57">
        <f t="shared" si="872"/>
        <v>70.151496505834714</v>
      </c>
      <c r="T2986" s="12">
        <f t="shared" si="855"/>
        <v>1.7696685758634698</v>
      </c>
    </row>
    <row r="2987" spans="1:20" x14ac:dyDescent="0.3">
      <c r="A2987" s="57">
        <f t="shared" si="856"/>
        <v>442449.79656018486</v>
      </c>
      <c r="B2987" s="12">
        <f t="shared" si="873"/>
        <v>70418.072192556894</v>
      </c>
      <c r="C2987" s="57" t="str">
        <f t="shared" si="857"/>
        <v>-0.0932606157761876-1.21952643970327i</v>
      </c>
      <c r="D2987" s="57" t="str">
        <f t="shared" si="858"/>
        <v>3.345478145663-0.798266408209573i</v>
      </c>
      <c r="E2987" s="57" t="str">
        <f t="shared" si="859"/>
        <v>247.366256225473-100.949513125938i</v>
      </c>
      <c r="F2987" s="57" t="str">
        <f t="shared" si="860"/>
        <v>3.01299030428392-3.27592786677995i</v>
      </c>
      <c r="G2987" s="57" t="str">
        <f t="shared" si="861"/>
        <v>0.978377153902042-0.145448611628238i</v>
      </c>
      <c r="H2987" s="57" t="str">
        <f t="shared" si="862"/>
        <v>0.586272969393156-65.1555407118355i</v>
      </c>
      <c r="I2987" s="57" t="str">
        <f t="shared" si="863"/>
        <v>-1.43316872040663-1.34214059146156i</v>
      </c>
      <c r="K2987" s="57" t="str">
        <f t="shared" si="864"/>
        <v>0.000690449640397809-0.00113793240159891i</v>
      </c>
      <c r="L2987" s="57" t="str">
        <f t="shared" si="865"/>
        <v>0.00075-0.0094172642841297i</v>
      </c>
      <c r="M2987" s="57" t="str">
        <f t="shared" si="866"/>
        <v>0.00075-0.00148381264981035i</v>
      </c>
      <c r="N2987" s="57">
        <f t="shared" si="867"/>
        <v>85.626942069127026</v>
      </c>
      <c r="O2987" s="57">
        <f t="shared" si="868"/>
        <v>1.7491483675101032</v>
      </c>
      <c r="P2987" s="371">
        <f t="shared" si="869"/>
        <v>1.7491483675101032</v>
      </c>
      <c r="Q2987" s="371">
        <f t="shared" si="870"/>
        <v>-94.373057930872974</v>
      </c>
      <c r="R2987" s="12">
        <f t="shared" si="871"/>
        <v>85.626942069127026</v>
      </c>
      <c r="S2987" s="57">
        <f t="shared" si="872"/>
        <v>70.418072192556892</v>
      </c>
      <c r="T2987" s="12">
        <f t="shared" si="855"/>
        <v>1.7491483675101032</v>
      </c>
    </row>
    <row r="2988" spans="1:20" x14ac:dyDescent="0.3">
      <c r="A2988" s="57">
        <f t="shared" si="856"/>
        <v>444131.1057871136</v>
      </c>
      <c r="B2988" s="12">
        <f t="shared" si="873"/>
        <v>70685.660866888618</v>
      </c>
      <c r="C2988" s="57" t="str">
        <f t="shared" si="857"/>
        <v>-0.0977099508023639-1.21626270915435i</v>
      </c>
      <c r="D2988" s="57" t="str">
        <f t="shared" si="858"/>
        <v>3.34455836283027-0.799978128179071i</v>
      </c>
      <c r="E2988" s="57" t="str">
        <f t="shared" si="859"/>
        <v>247.136023360834-102.047339294604i</v>
      </c>
      <c r="F2988" s="57" t="str">
        <f t="shared" si="860"/>
        <v>3.01249430955478-3.2668502027578i</v>
      </c>
      <c r="G2988" s="57" t="str">
        <f t="shared" si="861"/>
        <v>0.97821609466772-0.145977281796705i</v>
      </c>
      <c r="H2988" s="57" t="str">
        <f t="shared" si="862"/>
        <v>0.580773081090746-64.9019478593733i</v>
      </c>
      <c r="I2988" s="57" t="str">
        <f t="shared" si="863"/>
        <v>-1.42366936497383-1.33659180699482i</v>
      </c>
      <c r="K2988" s="57" t="str">
        <f t="shared" si="864"/>
        <v>0.000689328517674976-0.00113395278702983i</v>
      </c>
      <c r="L2988" s="57" t="str">
        <f t="shared" si="865"/>
        <v>0.00075-0.00938161415035833i</v>
      </c>
      <c r="M2988" s="57" t="str">
        <f t="shared" si="866"/>
        <v>0.00075-0.00147819550688419i</v>
      </c>
      <c r="N2988" s="57">
        <f t="shared" si="867"/>
        <v>85.4069376668768</v>
      </c>
      <c r="O2988" s="57">
        <f t="shared" si="868"/>
        <v>1.7284867356344331</v>
      </c>
      <c r="P2988" s="371">
        <f t="shared" si="869"/>
        <v>1.7284867356344331</v>
      </c>
      <c r="Q2988" s="371">
        <f t="shared" si="870"/>
        <v>-94.5930623331232</v>
      </c>
      <c r="R2988" s="12">
        <f t="shared" si="871"/>
        <v>85.4069376668768</v>
      </c>
      <c r="S2988" s="57">
        <f t="shared" si="872"/>
        <v>70.685660866888625</v>
      </c>
      <c r="T2988" s="12">
        <f t="shared" ref="T2988:T3051" si="874">P2988</f>
        <v>1.7284867356344331</v>
      </c>
    </row>
    <row r="2989" spans="1:20" x14ac:dyDescent="0.3">
      <c r="A2989" s="57">
        <f t="shared" ref="A2989:A3052" si="875">2*PI()*B2989</f>
        <v>445818.80398910469</v>
      </c>
      <c r="B2989" s="12">
        <f t="shared" si="873"/>
        <v>70954.266378182801</v>
      </c>
      <c r="C2989" s="57" t="str">
        <f t="shared" ref="C2989:C3052" si="876">IMPRODUCT(D2989,E2989,$C$40,,K2989,$C$41)</f>
        <v>-0.102157953646478-1.21296772653563i</v>
      </c>
      <c r="D2989" s="57" t="str">
        <f t="shared" ref="D2989:D3052" si="877">IMDIV(IMPRODUCT($C$37,$C$38,COMPLEX(1,A2989/$C$38)),IMSUM(-1*A2989*A2989/$C$39,COMPLEX(0,1*A2989)))</f>
        <v>3.34363208777351-0.801698734116563i</v>
      </c>
      <c r="E2989" s="57" t="str">
        <f t="shared" ref="E2989:E3052" si="878">IMDIV(IMPRODUCT(IMSUM(F2989,G2989),$C$29,H2989),IMSUM(1,I2989))</f>
        <v>246.894149172407-103.148162890535i</v>
      </c>
      <c r="F2989" s="57" t="str">
        <f t="shared" ref="F2989:F3052" si="879">IMDIV(IMPRODUCT($C$14,$C$15,COMPLEX(1,A2989/$C$15)),IMSUM(-1*A2989*A2989/$C$16,COMPLEX(0,A2989)))</f>
        <v>3.01199470324613-3.25781843101627i</v>
      </c>
      <c r="G2989" s="57" t="str">
        <f t="shared" ref="G2989:G3052" si="880">IMDIV(1,COMPLEX(1,A2989*$C$9*$C$10))</f>
        <v>0.97805386268256-0.146507693908149i</v>
      </c>
      <c r="H2989" s="57" t="str">
        <f t="shared" ref="H2989:H3052" si="881">IMDIV($C$3,IMSUM(K2989,COMPLEX(0,$C$28*A2989)))</f>
        <v>0.575330714441068-64.6493928579774i</v>
      </c>
      <c r="I2989" s="57" t="str">
        <f t="shared" ref="I2989:I3052" si="882">IMPRODUCT(F2989,$C$29,H2989,$C$31)</f>
        <v>-1.41424296451609-1.33106643307992i</v>
      </c>
      <c r="K2989" s="57" t="str">
        <f t="shared" ref="K2989:K3052" si="883">IF($C$26&lt;=0,IMDIV(1,IMSUM(IMDIV(1,L2989),1/$C$18)),IMDIV(1,IMSUM(IMDIV(1,L2989),1/$C$18,IMDIV(1,M2989))))</f>
        <v>0.000688215214712788-0.0011299872833011i</v>
      </c>
      <c r="L2989" s="57" t="str">
        <f t="shared" ref="L2989:L3052" si="884">IMSUM($C$21/$C$22,IMDIV(1,COMPLEX(0,$C$20*$C$22*A2989)))</f>
        <v>0.00075-0.00934609897425614i</v>
      </c>
      <c r="M2989" s="57" t="str">
        <f t="shared" ref="M2989:M3052" si="885">IMSUM($C$25/$C$26,IMDIV(1,COMPLEX(0,$C$24*$C$26*A2989)))</f>
        <v>0.00075-0.00147259962829666i</v>
      </c>
      <c r="N2989" s="57">
        <f t="shared" ref="N2989:N3052" si="886">ABS(R2989)</f>
        <v>85.185825151123169</v>
      </c>
      <c r="O2989" s="57">
        <f t="shared" ref="O2989:O3052" si="887">ABS(P2989)</f>
        <v>1.7076818091535202</v>
      </c>
      <c r="P2989" s="371">
        <f t="shared" ref="P2989:P3052" si="888">20*LOG10(IMABS(C2989))</f>
        <v>1.7076818091535202</v>
      </c>
      <c r="Q2989" s="371">
        <f t="shared" ref="Q2989:Q3052" si="889">IMARGUMENT(C2989)*180/PI()</f>
        <v>-94.814174848876831</v>
      </c>
      <c r="R2989" s="12">
        <f t="shared" ref="R2989:R3052" si="890">IF(Q2989&lt;0,Q2989+180,Q2989-180)</f>
        <v>85.185825151123169</v>
      </c>
      <c r="S2989" s="57">
        <f t="shared" ref="S2989:S3052" si="891">B2989/1000</f>
        <v>70.954266378182808</v>
      </c>
      <c r="T2989" s="12">
        <f t="shared" si="874"/>
        <v>1.7076818091535202</v>
      </c>
    </row>
    <row r="2990" spans="1:20" x14ac:dyDescent="0.3">
      <c r="A2990" s="57">
        <f t="shared" si="875"/>
        <v>447512.91544426332</v>
      </c>
      <c r="B2990" s="12">
        <f t="shared" ref="B2990:B3053" si="892">B2989*(1+B$42)</f>
        <v>71223.892590419899</v>
      </c>
      <c r="C2990" s="57" t="str">
        <f t="shared" si="876"/>
        <v>-0.10660409932121-1.20964125923489i</v>
      </c>
      <c r="D2990" s="57" t="str">
        <f t="shared" si="877"/>
        <v>3.34269927844457-0.803428222972005i</v>
      </c>
      <c r="E2990" s="57" t="str">
        <f t="shared" si="878"/>
        <v>246.640531537761-104.25183344111i</v>
      </c>
      <c r="F2990" s="57" t="str">
        <f t="shared" si="879"/>
        <v>3.01149146029891-3.24883240956916i</v>
      </c>
      <c r="G2990" s="57" t="str">
        <f t="shared" si="880"/>
        <v>0.977890449809397-0.147039851676246i</v>
      </c>
      <c r="H2990" s="57" t="str">
        <f t="shared" si="881"/>
        <v>0.569945191090346-64.397870910232i</v>
      </c>
      <c r="I2990" s="57" t="str">
        <f t="shared" si="882"/>
        <v>-1.4048889399045-1.32556433787527i</v>
      </c>
      <c r="K2990" s="57" t="str">
        <f t="shared" si="883"/>
        <v>0.000687109673911867-0.00112603585632732i</v>
      </c>
      <c r="L2990" s="57" t="str">
        <f t="shared" si="884"/>
        <v>0.00075-0.00931071824492543i</v>
      </c>
      <c r="M2990" s="57" t="str">
        <f t="shared" si="885"/>
        <v>0.00075-0.00146702493354917i</v>
      </c>
      <c r="N2990" s="57">
        <f t="shared" si="886"/>
        <v>84.963609777972522</v>
      </c>
      <c r="O2990" s="57">
        <f t="shared" si="887"/>
        <v>1.6867317226090224</v>
      </c>
      <c r="P2990" s="371">
        <f t="shared" si="888"/>
        <v>1.6867317226090224</v>
      </c>
      <c r="Q2990" s="371">
        <f t="shared" si="889"/>
        <v>-95.036390222027478</v>
      </c>
      <c r="R2990" s="12">
        <f t="shared" si="890"/>
        <v>84.963609777972522</v>
      </c>
      <c r="S2990" s="57">
        <f t="shared" si="891"/>
        <v>71.223892590419894</v>
      </c>
      <c r="T2990" s="12">
        <f t="shared" si="874"/>
        <v>1.6867317226090224</v>
      </c>
    </row>
    <row r="2991" spans="1:20" x14ac:dyDescent="0.3">
      <c r="A2991" s="57">
        <f t="shared" si="875"/>
        <v>449213.46452295152</v>
      </c>
      <c r="B2991" s="12">
        <f t="shared" si="892"/>
        <v>71494.543382263495</v>
      </c>
      <c r="C2991" s="57" t="str">
        <f t="shared" si="876"/>
        <v>-0.111047855483464-1.206283083515i</v>
      </c>
      <c r="D2991" s="57" t="str">
        <f t="shared" si="877"/>
        <v>3.34175989257866-0.805166591544672i</v>
      </c>
      <c r="E2991" s="57" t="str">
        <f t="shared" si="878"/>
        <v>246.375070518534-105.358197574392i</v>
      </c>
      <c r="F2991" s="57" t="str">
        <f t="shared" si="879"/>
        <v>3.01098455549868-3.23989199696065i</v>
      </c>
      <c r="G2991" s="57" t="str">
        <f t="shared" si="880"/>
        <v>0.977725847860615-0.147573758798292i</v>
      </c>
      <c r="H2991" s="57" t="str">
        <f t="shared" si="881"/>
        <v>0.564615841558022-64.1473772464578i</v>
      </c>
      <c r="I2991" s="57" t="str">
        <f t="shared" si="882"/>
        <v>-1.39560671672369-1.32008539060944i</v>
      </c>
      <c r="K2991" s="57" t="str">
        <f t="shared" si="883"/>
        <v>0.000686011838029948-0.00112209847196871i</v>
      </c>
      <c r="L2991" s="57" t="str">
        <f t="shared" si="884"/>
        <v>0.00075-0.00927547145340252i</v>
      </c>
      <c r="M2991" s="57" t="str">
        <f t="shared" si="885"/>
        <v>0.00075-0.00146147134244787i</v>
      </c>
      <c r="N2991" s="57">
        <f t="shared" si="886"/>
        <v>84.740297000034445</v>
      </c>
      <c r="O2991" s="57">
        <f t="shared" si="887"/>
        <v>1.6656346167644949</v>
      </c>
      <c r="P2991" s="371">
        <f t="shared" si="888"/>
        <v>1.6656346167644949</v>
      </c>
      <c r="Q2991" s="371">
        <f t="shared" si="889"/>
        <v>-95.259702999965555</v>
      </c>
      <c r="R2991" s="12">
        <f t="shared" si="890"/>
        <v>84.740297000034445</v>
      </c>
      <c r="S2991" s="57">
        <f t="shared" si="891"/>
        <v>71.494543382263501</v>
      </c>
      <c r="T2991" s="12">
        <f t="shared" si="874"/>
        <v>1.6656346167644949</v>
      </c>
    </row>
    <row r="2992" spans="1:20" x14ac:dyDescent="0.3">
      <c r="A2992" s="57">
        <f t="shared" si="875"/>
        <v>450920.47568813874</v>
      </c>
      <c r="B2992" s="12">
        <f t="shared" si="892"/>
        <v>71766.222647116098</v>
      </c>
      <c r="C2992" s="57" t="str">
        <f t="shared" si="876"/>
        <v>-0.115488682586943-1.20289298475145i</v>
      </c>
      <c r="D2992" s="57" t="str">
        <f t="shared" si="877"/>
        <v>3.34081388769399-0.806913836480631i</v>
      </c>
      <c r="E2992" s="57" t="str">
        <f t="shared" si="878"/>
        <v>246.0976684456-106.467099048016i</v>
      </c>
      <c r="F2992" s="57" t="str">
        <f t="shared" si="879"/>
        <v>3.010473963475-3.23099705226194i</v>
      </c>
      <c r="G2992" s="57" t="str">
        <f t="shared" si="880"/>
        <v>0.977560048597932-0.14810941895484i</v>
      </c>
      <c r="H2992" s="57" t="str">
        <f t="shared" si="881"/>
        <v>0.559342005111578-63.897907124503i</v>
      </c>
      <c r="I2992" s="57" t="str">
        <f t="shared" si="882"/>
        <v>-1.38639572523084-1.31462946156874i</v>
      </c>
      <c r="K2992" s="57" t="str">
        <f t="shared" si="883"/>
        <v>0.000684921650179929-0.0011181750960332i</v>
      </c>
      <c r="L2992" s="57" t="str">
        <f t="shared" si="884"/>
        <v>0.00075-0.00924035809265044i</v>
      </c>
      <c r="M2992" s="57" t="str">
        <f t="shared" si="885"/>
        <v>0.00075-0.00145593877510248i</v>
      </c>
      <c r="N2992" s="57">
        <f t="shared" si="886"/>
        <v>84.515892466684221</v>
      </c>
      <c r="O2992" s="57">
        <f t="shared" si="887"/>
        <v>1.6443886392090399</v>
      </c>
      <c r="P2992" s="371">
        <f t="shared" si="888"/>
        <v>1.6443886392090399</v>
      </c>
      <c r="Q2992" s="371">
        <f t="shared" si="889"/>
        <v>-95.484107533315779</v>
      </c>
      <c r="R2992" s="12">
        <f t="shared" si="890"/>
        <v>84.515892466684221</v>
      </c>
      <c r="S2992" s="57">
        <f t="shared" si="891"/>
        <v>71.766222647116095</v>
      </c>
      <c r="T2992" s="12">
        <f t="shared" si="874"/>
        <v>1.6443886392090399</v>
      </c>
    </row>
    <row r="2993" spans="1:20" x14ac:dyDescent="0.3">
      <c r="A2993" s="57">
        <f t="shared" si="875"/>
        <v>452633.97349575371</v>
      </c>
      <c r="B2993" s="12">
        <f t="shared" si="892"/>
        <v>72038.934293175145</v>
      </c>
      <c r="C2993" s="57" t="str">
        <f t="shared" si="876"/>
        <v>-0.119926034042544-1.19947075766757i</v>
      </c>
      <c r="D2993" s="57" t="str">
        <f t="shared" si="877"/>
        <v>3.33986122109153-0.808669954270157i</v>
      </c>
      <c r="E2993" s="57" t="str">
        <f t="shared" si="878"/>
        <v>245.808230004204-107.578378780717i</v>
      </c>
      <c r="F2993" s="57" t="str">
        <f t="shared" si="879"/>
        <v>3.00995965870072-3.22214743506801i</v>
      </c>
      <c r="G2993" s="57" t="str">
        <f t="shared" si="880"/>
        <v>0.977393043732176-0.148646835809339i</v>
      </c>
      <c r="H2993" s="57" t="str">
        <f t="shared" si="881"/>
        <v>0.554123029643227-63.6494558295377i</v>
      </c>
      <c r="I2993" s="57" t="str">
        <f t="shared" si="882"/>
        <v>-1.37725540031522-1.30919642208501i</v>
      </c>
      <c r="K2993" s="57" t="str">
        <f t="shared" si="883"/>
        <v>0.000683839053827916-0.00111426569427835i</v>
      </c>
      <c r="L2993" s="57" t="str">
        <f t="shared" si="884"/>
        <v>0.00075-0.00920537765755171i</v>
      </c>
      <c r="M2993" s="57" t="str">
        <f t="shared" si="885"/>
        <v>0.00075-0.00145042715192517i</v>
      </c>
      <c r="N2993" s="57">
        <f t="shared" si="886"/>
        <v>84.290402024244173</v>
      </c>
      <c r="O2993" s="57">
        <f t="shared" si="887"/>
        <v>1.6229919449650385</v>
      </c>
      <c r="P2993" s="371">
        <f t="shared" si="888"/>
        <v>1.6229919449650385</v>
      </c>
      <c r="Q2993" s="371">
        <f t="shared" si="889"/>
        <v>-95.709597975755827</v>
      </c>
      <c r="R2993" s="12">
        <f t="shared" si="890"/>
        <v>84.290402024244173</v>
      </c>
      <c r="S2993" s="57">
        <f t="shared" si="891"/>
        <v>72.038934293175146</v>
      </c>
      <c r="T2993" s="12">
        <f t="shared" si="874"/>
        <v>1.6229919449650385</v>
      </c>
    </row>
    <row r="2994" spans="1:20" x14ac:dyDescent="0.3">
      <c r="A2994" s="57">
        <f t="shared" si="875"/>
        <v>454353.98259503755</v>
      </c>
      <c r="B2994" s="12">
        <f t="shared" si="892"/>
        <v>72312.682243489209</v>
      </c>
      <c r="C2994" s="57" t="str">
        <f t="shared" si="876"/>
        <v>-0.124359356387076-1.19601620656744i</v>
      </c>
      <c r="D2994" s="57" t="str">
        <f t="shared" si="877"/>
        <v>3.33890184985484-0.810434941245191i</v>
      </c>
      <c r="E2994" s="57" t="str">
        <f t="shared" si="878"/>
        <v>245.506662318958-108.691874886599i</v>
      </c>
      <c r="F2994" s="57" t="str">
        <f t="shared" si="879"/>
        <v>3.00944161549129-3.2133430054942i</v>
      </c>
      <c r="G2994" s="57" t="str">
        <f t="shared" si="880"/>
        <v>0.977224824923062-0.149186013007763i</v>
      </c>
      <c r="H2994" s="57" t="str">
        <f t="shared" si="881"/>
        <v>0.548958271548463-63.4020186738493i</v>
      </c>
      <c r="I2994" s="57" t="str">
        <f t="shared" si="882"/>
        <v>-1.36818518145789-1.3037861445235i</v>
      </c>
      <c r="K2994" s="57" t="str">
        <f t="shared" si="883"/>
        <v>0.000682763992791288-0.00111037023241332i</v>
      </c>
      <c r="L2994" s="57" t="str">
        <f t="shared" si="884"/>
        <v>0.00075-0.00917052964490109i</v>
      </c>
      <c r="M2994" s="57" t="str">
        <f t="shared" si="885"/>
        <v>0.00075-0.00144493639362937i</v>
      </c>
      <c r="N2994" s="57">
        <f t="shared" si="886"/>
        <v>84.063831716060832</v>
      </c>
      <c r="O2994" s="57">
        <f t="shared" si="887"/>
        <v>1.60144269710194</v>
      </c>
      <c r="P2994" s="371">
        <f t="shared" si="888"/>
        <v>1.60144269710194</v>
      </c>
      <c r="Q2994" s="371">
        <f t="shared" si="889"/>
        <v>-95.936168283939168</v>
      </c>
      <c r="R2994" s="12">
        <f t="shared" si="890"/>
        <v>84.063831716060832</v>
      </c>
      <c r="S2994" s="57">
        <f t="shared" si="891"/>
        <v>72.312682243489206</v>
      </c>
      <c r="T2994" s="12">
        <f t="shared" si="874"/>
        <v>1.60144269710194</v>
      </c>
    </row>
    <row r="2995" spans="1:20" x14ac:dyDescent="0.3">
      <c r="A2995" s="57">
        <f t="shared" si="875"/>
        <v>456080.52772889868</v>
      </c>
      <c r="B2995" s="12">
        <f t="shared" si="892"/>
        <v>72587.470436014468</v>
      </c>
      <c r="C2995" s="57" t="str">
        <f t="shared" si="876"/>
        <v>-0.128788089459989-1.19252914556619i</v>
      </c>
      <c r="D2995" s="57" t="str">
        <f t="shared" si="877"/>
        <v>3.33793573084978-0.812208793576732i</v>
      </c>
      <c r="E2995" s="57" t="str">
        <f t="shared" si="878"/>
        <v>245.192875038636-109.807422712112i</v>
      </c>
      <c r="F2995" s="57" t="str">
        <f t="shared" si="879"/>
        <v>3.00891980800404-3.20458362417297i</v>
      </c>
      <c r="G2995" s="57" t="str">
        <f t="shared" si="880"/>
        <v>0.977055383778978-0.149726954178237i</v>
      </c>
      <c r="H2995" s="57" t="str">
        <f t="shared" si="881"/>
        <v>0.543847095606366-63.1555909966396i</v>
      </c>
      <c r="I2995" s="57" t="str">
        <f t="shared" si="882"/>
        <v>-1.35918451269191-1.29839850227099i</v>
      </c>
      <c r="K2995" s="57" t="str">
        <f t="shared" si="883"/>
        <v>0.000681696411236758-0.00110648867610088i</v>
      </c>
      <c r="L2995" s="57" t="str">
        <f t="shared" si="884"/>
        <v>0.00075-0.00913581355339815i</v>
      </c>
      <c r="M2995" s="57" t="str">
        <f t="shared" si="885"/>
        <v>0.00075-0.00143946642122871i</v>
      </c>
      <c r="N2995" s="57">
        <f t="shared" si="886"/>
        <v>83.836187782490541</v>
      </c>
      <c r="O2995" s="57">
        <f t="shared" si="887"/>
        <v>1.5797390673555436</v>
      </c>
      <c r="P2995" s="371">
        <f t="shared" si="888"/>
        <v>1.5797390673555436</v>
      </c>
      <c r="Q2995" s="371">
        <f t="shared" si="889"/>
        <v>-96.163812217509459</v>
      </c>
      <c r="R2995" s="12">
        <f t="shared" si="890"/>
        <v>83.836187782490541</v>
      </c>
      <c r="S2995" s="57">
        <f t="shared" si="891"/>
        <v>72.58747043601447</v>
      </c>
      <c r="T2995" s="12">
        <f t="shared" si="874"/>
        <v>1.5797390673555436</v>
      </c>
    </row>
    <row r="2996" spans="1:20" x14ac:dyDescent="0.3">
      <c r="A2996" s="57">
        <f t="shared" si="875"/>
        <v>457813.63373426854</v>
      </c>
      <c r="B2996" s="12">
        <f t="shared" si="892"/>
        <v>72863.302823671329</v>
      </c>
      <c r="C2996" s="57" t="str">
        <f t="shared" si="876"/>
        <v>-0.133211666588035-1.18900939881692i</v>
      </c>
      <c r="D2996" s="57" t="str">
        <f t="shared" si="877"/>
        <v>3.33696282072425-0.813991507272212i</v>
      </c>
      <c r="E2996" s="57" t="str">
        <f t="shared" si="878"/>
        <v>244.866780420635-110.924854875752i</v>
      </c>
      <c r="F2996" s="57" t="str">
        <f t="shared" si="879"/>
        <v>3.00839421023756-3.19586915225054i</v>
      </c>
      <c r="G2996" s="57" t="str">
        <f t="shared" si="880"/>
        <v>0.976884711856759-0.150269662930664i</v>
      </c>
      <c r="H2996" s="57" t="str">
        <f t="shared" si="881"/>
        <v>0.538788874861709-62.910168163824i</v>
      </c>
      <c r="I2996" s="57" t="str">
        <f t="shared" si="882"/>
        <v>-1.35025284256295-1.29303336972408i</v>
      </c>
      <c r="K2996" s="57" t="str">
        <f t="shared" si="883"/>
        <v>0.000680636253678422-0.00110262099095921i</v>
      </c>
      <c r="L2996" s="57" t="str">
        <f t="shared" si="884"/>
        <v>0.00075-0.00910122888364038i</v>
      </c>
      <c r="M2996" s="57" t="str">
        <f t="shared" si="885"/>
        <v>0.00075-0.00143401715603577i</v>
      </c>
      <c r="N2996" s="57">
        <f t="shared" si="886"/>
        <v>83.607476660792997</v>
      </c>
      <c r="O2996" s="57">
        <f t="shared" si="887"/>
        <v>1.5578792367489549</v>
      </c>
      <c r="P2996" s="371">
        <f t="shared" si="888"/>
        <v>1.5578792367489549</v>
      </c>
      <c r="Q2996" s="371">
        <f t="shared" si="889"/>
        <v>-96.392523339207003</v>
      </c>
      <c r="R2996" s="12">
        <f t="shared" si="890"/>
        <v>83.607476660792997</v>
      </c>
      <c r="S2996" s="57">
        <f t="shared" si="891"/>
        <v>72.863302823671333</v>
      </c>
      <c r="T2996" s="12">
        <f t="shared" si="874"/>
        <v>1.5578792367489549</v>
      </c>
    </row>
    <row r="2997" spans="1:20" x14ac:dyDescent="0.3">
      <c r="A2997" s="57">
        <f t="shared" si="875"/>
        <v>459553.3255424588</v>
      </c>
      <c r="B2997" s="12">
        <f t="shared" si="892"/>
        <v>73140.183374401284</v>
      </c>
      <c r="C2997" s="57" t="str">
        <f t="shared" si="876"/>
        <v>-0.137629514778226-1.18545680073473i</v>
      </c>
      <c r="D2997" s="57" t="str">
        <f t="shared" si="877"/>
        <v>3.33598307590818-0.815783078172894i</v>
      </c>
      <c r="E2997" s="57" t="str">
        <f t="shared" si="878"/>
        <v>244.528293415037-112.04400131056i</v>
      </c>
      <c r="F2997" s="57" t="str">
        <f t="shared" si="879"/>
        <v>3.00786479603107-3.18719945138356i</v>
      </c>
      <c r="G2997" s="57" t="str">
        <f t="shared" si="880"/>
        <v>0.976712800661475-0.15081414285634i</v>
      </c>
      <c r="H2997" s="57" t="str">
        <f t="shared" si="881"/>
        <v>0.533782990508808-62.665745567833i</v>
      </c>
      <c r="I2997" s="57" t="str">
        <f t="shared" si="882"/>
        <v>-1.34138962409014-1.2876906222777i</v>
      </c>
      <c r="K2997" s="57" t="str">
        <f t="shared" si="883"/>
        <v>0.000679583464975835-0.00109876714256388i</v>
      </c>
      <c r="L2997" s="57" t="str">
        <f t="shared" si="884"/>
        <v>0.00075-0.00906677513811551i</v>
      </c>
      <c r="M2997" s="57" t="str">
        <f t="shared" si="885"/>
        <v>0.00075-0.00142858851966106i</v>
      </c>
      <c r="N2997" s="57">
        <f t="shared" si="886"/>
        <v>83.377704984916889</v>
      </c>
      <c r="O2997" s="57">
        <f t="shared" si="887"/>
        <v>1.5358613962207319</v>
      </c>
      <c r="P2997" s="371">
        <f t="shared" si="888"/>
        <v>1.5358613962207319</v>
      </c>
      <c r="Q2997" s="371">
        <f t="shared" si="889"/>
        <v>-96.622295015083111</v>
      </c>
      <c r="R2997" s="12">
        <f t="shared" si="890"/>
        <v>83.377704984916889</v>
      </c>
      <c r="S2997" s="57">
        <f t="shared" si="891"/>
        <v>73.140183374401289</v>
      </c>
      <c r="T2997" s="12">
        <f t="shared" si="874"/>
        <v>1.5358613962207319</v>
      </c>
    </row>
    <row r="2998" spans="1:20" x14ac:dyDescent="0.3">
      <c r="A2998" s="57">
        <f t="shared" si="875"/>
        <v>461299.62817952014</v>
      </c>
      <c r="B2998" s="12">
        <f t="shared" si="892"/>
        <v>73418.116071224009</v>
      </c>
      <c r="C2998" s="57" t="str">
        <f t="shared" si="876"/>
        <v>-0.14204105491861-1.18187119621674i</v>
      </c>
      <c r="D2998" s="57" t="str">
        <f t="shared" si="877"/>
        <v>3.33499645261309-0.817583501951186i</v>
      </c>
      <c r="E2998" s="57" t="str">
        <f t="shared" si="878"/>
        <v>244.177331748173-113.164689309365i</v>
      </c>
      <c r="F2998" s="57" t="str">
        <f t="shared" si="879"/>
        <v>3.00733153906362-3.17857438373579i</v>
      </c>
      <c r="G2998" s="57" t="str">
        <f t="shared" si="880"/>
        <v>0.976539641646208-0.15136039752757i</v>
      </c>
      <c r="H2998" s="57" t="str">
        <f t="shared" si="881"/>
        <v>0.52882883177708-62.4223186274142i</v>
      </c>
      <c r="I2998" s="57" t="str">
        <f t="shared" si="882"/>
        <v>-1.33259431472741-1.28237013631366i</v>
      </c>
      <c r="K2998" s="57" t="str">
        <f t="shared" si="883"/>
        <v>0.00067853799033207-0.00109492709644966i</v>
      </c>
      <c r="L2998" s="57" t="str">
        <f t="shared" si="884"/>
        <v>0.00075-0.00903245182119495i</v>
      </c>
      <c r="M2998" s="57" t="str">
        <f t="shared" si="885"/>
        <v>0.00075-0.00142318043401181i</v>
      </c>
      <c r="N2998" s="57">
        <f t="shared" si="886"/>
        <v>83.146879585192863</v>
      </c>
      <c r="O2998" s="57">
        <f t="shared" si="887"/>
        <v>1.5136837472536908</v>
      </c>
      <c r="P2998" s="371">
        <f t="shared" si="888"/>
        <v>1.5136837472536908</v>
      </c>
      <c r="Q2998" s="371">
        <f t="shared" si="889"/>
        <v>-96.853120414807137</v>
      </c>
      <c r="R2998" s="12">
        <f t="shared" si="890"/>
        <v>83.146879585192863</v>
      </c>
      <c r="S2998" s="57">
        <f t="shared" si="891"/>
        <v>73.418116071224006</v>
      </c>
      <c r="T2998" s="12">
        <f t="shared" si="874"/>
        <v>1.5136837472536908</v>
      </c>
    </row>
    <row r="2999" spans="1:20" x14ac:dyDescent="0.3">
      <c r="A2999" s="57">
        <f t="shared" si="875"/>
        <v>463052.56676660228</v>
      </c>
      <c r="B2999" s="12">
        <f t="shared" si="892"/>
        <v>73697.104912294657</v>
      </c>
      <c r="C2999" s="57" t="str">
        <f t="shared" si="876"/>
        <v>-0.146445701987147-1.17825244085855i</v>
      </c>
      <c r="D2999" s="57" t="str">
        <f t="shared" si="877"/>
        <v>3.33400290683219-0.819392774108004i</v>
      </c>
      <c r="E2999" s="57" t="str">
        <f t="shared" si="878"/>
        <v>243.81381600558-114.286743572828i</v>
      </c>
      <c r="F2999" s="57" t="str">
        <f t="shared" si="879"/>
        <v>3.00679441285357-3.16999381197474i</v>
      </c>
      <c r="G2999" s="57" t="str">
        <f t="shared" si="880"/>
        <v>0.976365226211836-0.151908430497279i</v>
      </c>
      <c r="H2999" s="57" t="str">
        <f t="shared" si="881"/>
        <v>0.523925795818311-62.1798827874369i</v>
      </c>
      <c r="I2999" s="57" t="str">
        <f t="shared" si="882"/>
        <v>-1.3238663763251-1.27707178918947i</v>
      </c>
      <c r="K2999" s="57" t="str">
        <f t="shared" si="883"/>
        <v>0.000677499775291809-0.00109110081811242i</v>
      </c>
      <c r="L2999" s="57" t="str">
        <f t="shared" si="884"/>
        <v>0.00075-0.00899825843912625i</v>
      </c>
      <c r="M2999" s="57" t="str">
        <f t="shared" si="885"/>
        <v>0.00075-0.00141779282129091i</v>
      </c>
      <c r="N2999" s="57">
        <f t="shared" si="886"/>
        <v>82.915007487920988</v>
      </c>
      <c r="O2999" s="57">
        <f t="shared" si="887"/>
        <v>1.4913445025095768</v>
      </c>
      <c r="P2999" s="371">
        <f t="shared" si="888"/>
        <v>1.4913445025095768</v>
      </c>
      <c r="Q2999" s="371">
        <f t="shared" si="889"/>
        <v>-97.084992512079012</v>
      </c>
      <c r="R2999" s="12">
        <f t="shared" si="890"/>
        <v>82.915007487920988</v>
      </c>
      <c r="S2999" s="57">
        <f t="shared" si="891"/>
        <v>73.697104912294662</v>
      </c>
      <c r="T2999" s="12">
        <f t="shared" si="874"/>
        <v>1.4913445025095768</v>
      </c>
    </row>
    <row r="3000" spans="1:20" x14ac:dyDescent="0.3">
      <c r="A3000" s="57">
        <f t="shared" si="875"/>
        <v>464812.1665203154</v>
      </c>
      <c r="B3000" s="12">
        <f t="shared" si="892"/>
        <v>73977.15391096138</v>
      </c>
      <c r="C3000" s="57" t="str">
        <f t="shared" si="876"/>
        <v>-0.150842865268448-1.17460040116608i</v>
      </c>
      <c r="D3000" s="57" t="str">
        <f t="shared" si="877"/>
        <v>3.33300239434005-0.821210889970057i</v>
      </c>
      <c r="E3000" s="57" t="str">
        <f t="shared" si="878"/>
        <v>243.437669714248-115.409986260276i</v>
      </c>
      <c r="F3000" s="57" t="str">
        <f t="shared" si="879"/>
        <v>3.0062533907578-3.16145759926834i</v>
      </c>
      <c r="G3000" s="57" t="str">
        <f t="shared" si="880"/>
        <v>0.976189545706818-0.152458245298621i</v>
      </c>
      <c r="H3000" s="57" t="str">
        <f t="shared" si="881"/>
        <v>0.519073287595573-61.9384335186987i</v>
      </c>
      <c r="I3000" s="57" t="str">
        <f t="shared" si="882"/>
        <v>-1.31520527509199-1.27179545922732i</v>
      </c>
      <c r="K3000" s="57" t="str">
        <f t="shared" si="883"/>
        <v>0.000676468765739391-0.00108728827301084i</v>
      </c>
      <c r="L3000" s="57" t="str">
        <f t="shared" si="884"/>
        <v>0.00075-0.00896419450002616i</v>
      </c>
      <c r="M3000" s="57" t="str">
        <f t="shared" si="885"/>
        <v>0.00075-0.00141242560399572i</v>
      </c>
      <c r="N3000" s="57">
        <f t="shared" si="886"/>
        <v>82.682095914855807</v>
      </c>
      <c r="O3000" s="57">
        <f t="shared" si="887"/>
        <v>1.468841886463645</v>
      </c>
      <c r="P3000" s="371">
        <f t="shared" si="888"/>
        <v>1.468841886463645</v>
      </c>
      <c r="Q3000" s="371">
        <f t="shared" si="889"/>
        <v>-97.317904085144193</v>
      </c>
      <c r="R3000" s="12">
        <f t="shared" si="890"/>
        <v>82.682095914855807</v>
      </c>
      <c r="S3000" s="57">
        <f t="shared" si="891"/>
        <v>73.977153910961377</v>
      </c>
      <c r="T3000" s="12">
        <f t="shared" si="874"/>
        <v>1.468841886463645</v>
      </c>
    </row>
    <row r="3001" spans="1:20" x14ac:dyDescent="0.3">
      <c r="A3001" s="57">
        <f t="shared" si="875"/>
        <v>466578.45275309257</v>
      </c>
      <c r="B3001" s="12">
        <f t="shared" si="892"/>
        <v>74258.26709582303</v>
      </c>
      <c r="C3001" s="57" t="str">
        <f t="shared" si="876"/>
        <v>-0.155231948578373-1.17091495476329i</v>
      </c>
      <c r="D3001" s="57" t="str">
        <f t="shared" si="877"/>
        <v>3.33199487069254-0.823037844687147i</v>
      </c>
      <c r="E3001" s="57" t="str">
        <f t="shared" si="878"/>
        <v>243.048819424096-116.534237043318i</v>
      </c>
      <c r="F3001" s="57" t="str">
        <f t="shared" si="879"/>
        <v>3.00570844597105-3.15296560928156i</v>
      </c>
      <c r="G3001" s="57" t="str">
        <f t="shared" si="880"/>
        <v>0.976012591426977-0.15300984544458i</v>
      </c>
      <c r="H3001" s="57" t="str">
        <f t="shared" si="881"/>
        <v>0.514270719773795-61.6979663177329i</v>
      </c>
      <c r="I3001" s="57" t="str">
        <f t="shared" si="882"/>
        <v>-1.30661048155766-1.26654102570309i</v>
      </c>
      <c r="K3001" s="57" t="str">
        <f t="shared" si="883"/>
        <v>0.000675444907896916-0.00108348942656832i</v>
      </c>
      <c r="L3001" s="57" t="str">
        <f t="shared" si="884"/>
        <v>0.00075-0.00893025951387348i</v>
      </c>
      <c r="M3001" s="57" t="str">
        <f t="shared" si="885"/>
        <v>0.00075-0.00140707870491704i</v>
      </c>
      <c r="N3001" s="57">
        <f t="shared" si="886"/>
        <v>82.448152282588907</v>
      </c>
      <c r="O3001" s="57">
        <f t="shared" si="887"/>
        <v>1.4461741360445983</v>
      </c>
      <c r="P3001" s="371">
        <f t="shared" si="888"/>
        <v>1.4461741360445983</v>
      </c>
      <c r="Q3001" s="371">
        <f t="shared" si="889"/>
        <v>-97.551847717411093</v>
      </c>
      <c r="R3001" s="12">
        <f t="shared" si="890"/>
        <v>82.448152282588907</v>
      </c>
      <c r="S3001" s="57">
        <f t="shared" si="891"/>
        <v>74.25826709582303</v>
      </c>
      <c r="T3001" s="12">
        <f t="shared" si="874"/>
        <v>1.4461741360445983</v>
      </c>
    </row>
    <row r="3002" spans="1:20" x14ac:dyDescent="0.3">
      <c r="A3002" s="57">
        <f t="shared" si="875"/>
        <v>468351.45087355433</v>
      </c>
      <c r="B3002" s="12">
        <f t="shared" si="892"/>
        <v>74540.448510787159</v>
      </c>
      <c r="C3002" s="57" t="str">
        <f t="shared" si="876"/>
        <v>-0.159612350496494-1.16719599059462i</v>
      </c>
      <c r="D3002" s="57" t="str">
        <f t="shared" si="877"/>
        <v>3.33098029122672-0.824873633229454i</v>
      </c>
      <c r="E3002" s="57" t="str">
        <f t="shared" si="878"/>
        <v>242.64719478849-117.659313162276i</v>
      </c>
      <c r="F3002" s="57" t="str">
        <f t="shared" si="879"/>
        <v>3.00515955152545-3.14451770617317i</v>
      </c>
      <c r="G3002" s="57" t="str">
        <f t="shared" si="880"/>
        <v>0.975834354615285-0.153563234427566i</v>
      </c>
      <c r="H3002" s="57" t="str">
        <f t="shared" si="881"/>
        <v>0.509517512611944-61.4584767066182i</v>
      </c>
      <c r="I3002" s="57" t="str">
        <f t="shared" si="882"/>
        <v>-1.29808147053517-1.26130836883581i</v>
      </c>
      <c r="K3002" s="57" t="str">
        <f t="shared" si="883"/>
        <v>0.000674428148322311-0.00107970424417468i</v>
      </c>
      <c r="L3002" s="57" t="str">
        <f t="shared" si="884"/>
        <v>0.00075-0.00889645299250196i</v>
      </c>
      <c r="M3002" s="57" t="str">
        <f t="shared" si="885"/>
        <v>0.00075-0.00140175204713791i</v>
      </c>
      <c r="N3002" s="57">
        <f t="shared" si="886"/>
        <v>82.213184201818976</v>
      </c>
      <c r="O3002" s="57">
        <f t="shared" si="887"/>
        <v>1.4233395012733214</v>
      </c>
      <c r="P3002" s="371">
        <f t="shared" si="888"/>
        <v>1.4233395012733214</v>
      </c>
      <c r="Q3002" s="371">
        <f t="shared" si="889"/>
        <v>-97.786815798181024</v>
      </c>
      <c r="R3002" s="12">
        <f t="shared" si="890"/>
        <v>82.213184201818976</v>
      </c>
      <c r="S3002" s="57">
        <f t="shared" si="891"/>
        <v>74.540448510787158</v>
      </c>
      <c r="T3002" s="12">
        <f t="shared" si="874"/>
        <v>1.4233395012733214</v>
      </c>
    </row>
    <row r="3003" spans="1:20" x14ac:dyDescent="0.3">
      <c r="A3003" s="57">
        <f t="shared" si="875"/>
        <v>470131.18638687389</v>
      </c>
      <c r="B3003" s="12">
        <f t="shared" si="892"/>
        <v>74823.702215128156</v>
      </c>
      <c r="C3003" s="57" t="str">
        <f t="shared" si="876"/>
        <v>-0.163983464606092-1.16344340912265i</v>
      </c>
      <c r="D3003" s="57" t="str">
        <f t="shared" si="877"/>
        <v>3.32995861106078-0.826718250384768i</v>
      </c>
      <c r="E3003" s="57" t="str">
        <f t="shared" si="878"/>
        <v>242.232728643809-118.785029485384i</v>
      </c>
      <c r="F3003" s="57" t="str">
        <f t="shared" si="879"/>
        <v>3.00460668028953-3.13611375459218i</v>
      </c>
      <c r="G3003" s="57" t="str">
        <f t="shared" si="880"/>
        <v>0.975654826461649-0.154118415719014i</v>
      </c>
      <c r="H3003" s="57" t="str">
        <f t="shared" si="881"/>
        <v>0.504813093856802-61.2199602327901i</v>
      </c>
      <c r="I3003" s="57" t="str">
        <f t="shared" si="882"/>
        <v>-1.28961772108412-1.25609736977687i</v>
      </c>
      <c r="K3003" s="57" t="str">
        <f t="shared" si="883"/>
        <v>0.000673418433907426-0.00107593269118791i</v>
      </c>
      <c r="L3003" s="57" t="str">
        <f t="shared" si="884"/>
        <v>0.00075-0.00886277444959348i</v>
      </c>
      <c r="M3003" s="57" t="str">
        <f t="shared" si="885"/>
        <v>0.00075-0.00139644555403259i</v>
      </c>
      <c r="N3003" s="57">
        <f t="shared" si="886"/>
        <v>81.977199476523978</v>
      </c>
      <c r="O3003" s="57">
        <f t="shared" si="887"/>
        <v>1.4003362459056545</v>
      </c>
      <c r="P3003" s="371">
        <f t="shared" si="888"/>
        <v>1.4003362459056545</v>
      </c>
      <c r="Q3003" s="371">
        <f t="shared" si="889"/>
        <v>-98.022800523476022</v>
      </c>
      <c r="R3003" s="12">
        <f t="shared" si="890"/>
        <v>81.977199476523978</v>
      </c>
      <c r="S3003" s="57">
        <f t="shared" si="891"/>
        <v>74.823702215128151</v>
      </c>
      <c r="T3003" s="12">
        <f t="shared" si="874"/>
        <v>1.4003362459056545</v>
      </c>
    </row>
    <row r="3004" spans="1:20" x14ac:dyDescent="0.3">
      <c r="A3004" s="57">
        <f t="shared" si="875"/>
        <v>471917.68489514402</v>
      </c>
      <c r="B3004" s="12">
        <f t="shared" si="892"/>
        <v>75108.032283545646</v>
      </c>
      <c r="C3004" s="57" t="str">
        <f t="shared" si="876"/>
        <v>-0.168344679741851-1.15965712252004i</v>
      </c>
      <c r="D3004" s="57" t="str">
        <f t="shared" si="877"/>
        <v>3.32892978509391-0.828571690755737i</v>
      </c>
      <c r="E3004" s="57" t="str">
        <f t="shared" si="878"/>
        <v>241.805357087868-119.911198570775i</v>
      </c>
      <c r="F3004" s="57" t="str">
        <f t="shared" si="879"/>
        <v>3.00404980496793-3.1277536196747i</v>
      </c>
      <c r="G3004" s="57" t="str">
        <f t="shared" si="880"/>
        <v>0.975473998102698-0.154675392768971i</v>
      </c>
      <c r="H3004" s="57" t="str">
        <f t="shared" si="881"/>
        <v>0.500156898638298-60.982412468854i</v>
      </c>
      <c r="I3004" s="57" t="str">
        <f t="shared" si="882"/>
        <v>-1.28121871647408-1.25090791059977i</v>
      </c>
      <c r="K3004" s="57" t="str">
        <f t="shared" si="883"/>
        <v>0.000672415711876115-0.00107217473293591i</v>
      </c>
      <c r="L3004" s="57" t="str">
        <f t="shared" si="884"/>
        <v>0.00075-0.00882922340067092i</v>
      </c>
      <c r="M3004" s="57" t="str">
        <f t="shared" si="885"/>
        <v>0.00075-0.00139115914926538i</v>
      </c>
      <c r="N3004" s="57">
        <f t="shared" si="886"/>
        <v>81.740206103017883</v>
      </c>
      <c r="O3004" s="57">
        <f t="shared" si="887"/>
        <v>1.3771626480743662</v>
      </c>
      <c r="P3004" s="371">
        <f t="shared" si="888"/>
        <v>1.3771626480743662</v>
      </c>
      <c r="Q3004" s="371">
        <f t="shared" si="889"/>
        <v>-98.259793896982117</v>
      </c>
      <c r="R3004" s="12">
        <f t="shared" si="890"/>
        <v>81.740206103017883</v>
      </c>
      <c r="S3004" s="57">
        <f t="shared" si="891"/>
        <v>75.10803228354564</v>
      </c>
      <c r="T3004" s="12">
        <f t="shared" si="874"/>
        <v>1.3771626480743662</v>
      </c>
    </row>
    <row r="3005" spans="1:20" x14ac:dyDescent="0.3">
      <c r="A3005" s="57">
        <f t="shared" si="875"/>
        <v>473710.97209774557</v>
      </c>
      <c r="B3005" s="12">
        <f t="shared" si="892"/>
        <v>75393.442806223116</v>
      </c>
      <c r="C3005" s="57" t="str">
        <f t="shared" si="876"/>
        <v>-0.172695380244974-1.15583705485584i</v>
      </c>
      <c r="D3005" s="57" t="str">
        <f t="shared" si="877"/>
        <v>3.3278937680062-0.830433948757066i</v>
      </c>
      <c r="E3005" s="57" t="str">
        <f t="shared" si="878"/>
        <v>241.365019557132-121.037630731239i</v>
      </c>
      <c r="F3005" s="57" t="str">
        <f t="shared" si="879"/>
        <v>3.00348889810034-3.11943716704038i</v>
      </c>
      <c r="G3005" s="57" t="str">
        <f t="shared" si="880"/>
        <v>0.97529186062157-0.155234169005686i</v>
      </c>
      <c r="H3005" s="57" t="str">
        <f t="shared" si="881"/>
        <v>0.495548369366417-60.7458290123993i</v>
      </c>
      <c r="I3005" s="57" t="str">
        <f t="shared" si="882"/>
        <v>-1.27288394414827-1.24573987428969i</v>
      </c>
      <c r="K3005" s="57" t="str">
        <f t="shared" si="883"/>
        <v>0.000671419929782353-0.00106843033471818i</v>
      </c>
      <c r="L3005" s="57" t="str">
        <f t="shared" si="884"/>
        <v>0.00075-0.0087957993630912i</v>
      </c>
      <c r="M3005" s="57" t="str">
        <f t="shared" si="885"/>
        <v>0.00075-0.00138589275678958i</v>
      </c>
      <c r="N3005" s="57">
        <f t="shared" si="886"/>
        <v>81.502212268900692</v>
      </c>
      <c r="O3005" s="57">
        <f t="shared" si="887"/>
        <v>1.3538170009325821</v>
      </c>
      <c r="P3005" s="371">
        <f t="shared" si="888"/>
        <v>1.3538170009325821</v>
      </c>
      <c r="Q3005" s="371">
        <f t="shared" si="889"/>
        <v>-98.497787731099308</v>
      </c>
      <c r="R3005" s="12">
        <f t="shared" si="890"/>
        <v>81.502212268900692</v>
      </c>
      <c r="S3005" s="57">
        <f t="shared" si="891"/>
        <v>75.393442806223121</v>
      </c>
      <c r="T3005" s="12">
        <f t="shared" si="874"/>
        <v>1.3538170009325821</v>
      </c>
    </row>
    <row r="3006" spans="1:20" x14ac:dyDescent="0.3">
      <c r="A3006" s="57">
        <f t="shared" si="875"/>
        <v>475511.073791717</v>
      </c>
      <c r="B3006" s="12">
        <f t="shared" si="892"/>
        <v>75679.937888886765</v>
      </c>
      <c r="C3006" s="57" t="str">
        <f t="shared" si="876"/>
        <v>-0.177034946225584-1.15198314227563i</v>
      </c>
      <c r="D3006" s="57" t="str">
        <f t="shared" si="877"/>
        <v>3.32685051425878-0.83230501861274i</v>
      </c>
      <c r="E3006" s="57" t="str">
        <f t="shared" si="878"/>
        <v>240.911658902601-122.164134101706i</v>
      </c>
      <c r="F3006" s="57" t="str">
        <f t="shared" si="879"/>
        <v>3.00292393206132-3.1111642627892i</v>
      </c>
      <c r="G3006" s="57" t="str">
        <f t="shared" si="880"/>
        <v>0.975108405047703-0.155794747835181i</v>
      </c>
      <c r="H3006" s="57" t="str">
        <f t="shared" si="881"/>
        <v>0.490986955629565-60.5102054858159i</v>
      </c>
      <c r="I3006" s="57" t="str">
        <f t="shared" si="882"/>
        <v>-1.26461289568768-1.24059314473357i</v>
      </c>
      <c r="K3006" s="57" t="str">
        <f t="shared" si="883"/>
        <v>0.000670431035508298-0.00106469946180749i</v>
      </c>
      <c r="L3006" s="57" t="str">
        <f t="shared" si="884"/>
        <v>0.00075-0.00876250185603827i</v>
      </c>
      <c r="M3006" s="57" t="str">
        <f t="shared" si="885"/>
        <v>0.00075-0.00138064630084637i</v>
      </c>
      <c r="N3006" s="57">
        <f t="shared" si="886"/>
        <v>81.263226351899647</v>
      </c>
      <c r="O3006" s="57">
        <f t="shared" si="887"/>
        <v>1.3302976132965201</v>
      </c>
      <c r="P3006" s="371">
        <f t="shared" si="888"/>
        <v>1.3302976132965201</v>
      </c>
      <c r="Q3006" s="371">
        <f t="shared" si="889"/>
        <v>-98.736773648100353</v>
      </c>
      <c r="R3006" s="12">
        <f t="shared" si="890"/>
        <v>81.263226351899647</v>
      </c>
      <c r="S3006" s="57">
        <f t="shared" si="891"/>
        <v>75.679937888886769</v>
      </c>
      <c r="T3006" s="12">
        <f t="shared" si="874"/>
        <v>1.3302976132965201</v>
      </c>
    </row>
    <row r="3007" spans="1:20" x14ac:dyDescent="0.3">
      <c r="A3007" s="57">
        <f t="shared" si="875"/>
        <v>477318.01587212557</v>
      </c>
      <c r="B3007" s="12">
        <f t="shared" si="892"/>
        <v>75967.52165286454</v>
      </c>
      <c r="C3007" s="57" t="str">
        <f t="shared" si="876"/>
        <v>-0.181362753832388-1.14809533317539i</v>
      </c>
      <c r="D3007" s="57" t="str">
        <f t="shared" si="877"/>
        <v>3.32579997809362-0.834184894353162i</v>
      </c>
      <c r="E3007" s="57" t="str">
        <f t="shared" si="878"/>
        <v>240.445221464295-123.290514709499i</v>
      </c>
      <c r="F3007" s="57" t="str">
        <f t="shared" si="879"/>
        <v>3.0023548790592-3.10293477349793i</v>
      </c>
      <c r="G3007" s="57" t="str">
        <f t="shared" si="880"/>
        <v>0.974923622356621-0.156357132640843i</v>
      </c>
      <c r="H3007" s="57" t="str">
        <f t="shared" si="881"/>
        <v>0.486472114094511-60.2755375361122i</v>
      </c>
      <c r="I3007" s="57" t="str">
        <f t="shared" si="882"/>
        <v>-1.25640506677541-1.2354676067099i</v>
      </c>
      <c r="K3007" s="57" t="str">
        <f t="shared" si="883"/>
        <v>0.000669448977262435-0.00106098207945152i</v>
      </c>
      <c r="L3007" s="57" t="str">
        <f t="shared" si="884"/>
        <v>0.00075-0.00872933040051631i</v>
      </c>
      <c r="M3007" s="57" t="str">
        <f t="shared" si="885"/>
        <v>0.00075-0.0013754197059637i</v>
      </c>
      <c r="N3007" s="57">
        <f t="shared" si="886"/>
        <v>81.023256918596175</v>
      </c>
      <c r="O3007" s="57">
        <f t="shared" si="887"/>
        <v>1.3066028102885976</v>
      </c>
      <c r="P3007" s="371">
        <f t="shared" si="888"/>
        <v>1.3066028102885976</v>
      </c>
      <c r="Q3007" s="371">
        <f t="shared" si="889"/>
        <v>-98.976743081403825</v>
      </c>
      <c r="R3007" s="12">
        <f t="shared" si="890"/>
        <v>81.023256918596175</v>
      </c>
      <c r="S3007" s="57">
        <f t="shared" si="891"/>
        <v>75.967521652864534</v>
      </c>
      <c r="T3007" s="12">
        <f t="shared" si="874"/>
        <v>1.3066028102885976</v>
      </c>
    </row>
    <row r="3008" spans="1:20" x14ac:dyDescent="0.3">
      <c r="A3008" s="57">
        <f t="shared" si="875"/>
        <v>479131.82433243957</v>
      </c>
      <c r="B3008" s="12">
        <f t="shared" si="892"/>
        <v>76256.198235145421</v>
      </c>
      <c r="C3008" s="57" t="str">
        <f t="shared" si="876"/>
        <v>-0.185678175529284-1.14417358836859i</v>
      </c>
      <c r="D3008" s="57" t="str">
        <f t="shared" si="877"/>
        <v>3.32474211353361-0.836073569812345i</v>
      </c>
      <c r="E3008" s="57" t="str">
        <f t="shared" si="878"/>
        <v>239.96565714417-124.416576547229i</v>
      </c>
      <c r="F3008" s="57" t="str">
        <f t="shared" si="879"/>
        <v>3.00178171113575-3.09474856621691i</v>
      </c>
      <c r="G3008" s="57" t="str">
        <f t="shared" si="880"/>
        <v>0.974737503469725-0.156921326782986i</v>
      </c>
      <c r="H3008" s="57" t="str">
        <f t="shared" si="881"/>
        <v>0.482003308407732-60.0418208347345i</v>
      </c>
      <c r="I3008" s="57" t="str">
        <f t="shared" si="882"/>
        <v>-1.24825995716149-1.23036314587908i</v>
      </c>
      <c r="K3008" s="57" t="str">
        <f t="shared" si="883"/>
        <v>0.000668473703577653-0.00105727815287456i</v>
      </c>
      <c r="L3008" s="57" t="str">
        <f t="shared" si="884"/>
        <v>0.00075-0.00869628451934283i</v>
      </c>
      <c r="M3008" s="57" t="str">
        <f t="shared" si="885"/>
        <v>0.00075-0.00137021289695527i</v>
      </c>
      <c r="N3008" s="57">
        <f t="shared" si="886"/>
        <v>80.782312723044072</v>
      </c>
      <c r="O3008" s="57">
        <f t="shared" si="887"/>
        <v>1.2827309339787039</v>
      </c>
      <c r="P3008" s="371">
        <f t="shared" si="888"/>
        <v>1.2827309339787039</v>
      </c>
      <c r="Q3008" s="371">
        <f t="shared" si="889"/>
        <v>-99.217687276955928</v>
      </c>
      <c r="R3008" s="12">
        <f t="shared" si="890"/>
        <v>80.782312723044072</v>
      </c>
      <c r="S3008" s="57">
        <f t="shared" si="891"/>
        <v>76.256198235145419</v>
      </c>
      <c r="T3008" s="12">
        <f t="shared" si="874"/>
        <v>1.2827309339787039</v>
      </c>
    </row>
    <row r="3009" spans="1:20" x14ac:dyDescent="0.3">
      <c r="A3009" s="57">
        <f t="shared" si="875"/>
        <v>480952.52526490286</v>
      </c>
      <c r="B3009" s="12">
        <f t="shared" si="892"/>
        <v>76545.971788438968</v>
      </c>
      <c r="C3009" s="57" t="str">
        <f t="shared" si="876"/>
        <v>-0.18998058037886-1.14021788124636i</v>
      </c>
      <c r="D3009" s="57" t="str">
        <f t="shared" si="877"/>
        <v>3.32367687438257-0.837971038625019i</v>
      </c>
      <c r="E3009" s="57" t="str">
        <f t="shared" si="878"/>
        <v>239.472919477422-125.542121648417i</v>
      </c>
      <c r="F3009" s="57" t="str">
        <f t="shared" si="879"/>
        <v>3.00120440016537-3.08660550846652i</v>
      </c>
      <c r="G3009" s="57" t="str">
        <f t="shared" si="880"/>
        <v>0.97455003925409-0.157487333598425i</v>
      </c>
      <c r="H3009" s="57" t="str">
        <f t="shared" si="881"/>
        <v>0.477580009098256-59.809051077388i</v>
      </c>
      <c r="I3009" s="57" t="str">
        <f t="shared" si="882"/>
        <v>-1.24017707062785-1.2252796487736i</v>
      </c>
      <c r="K3009" s="57" t="str">
        <f t="shared" si="883"/>
        <v>0.000667505163309377-0.00105358764727901i</v>
      </c>
      <c r="L3009" s="57" t="str">
        <f t="shared" si="884"/>
        <v>0.00075-0.00866336373714163i</v>
      </c>
      <c r="M3009" s="57" t="str">
        <f t="shared" si="885"/>
        <v>0.00075-0.00136502579891938i</v>
      </c>
      <c r="N3009" s="57">
        <f t="shared" si="886"/>
        <v>80.540402705273848</v>
      </c>
      <c r="O3009" s="57">
        <f t="shared" si="887"/>
        <v>1.2586803440244902</v>
      </c>
      <c r="P3009" s="371">
        <f t="shared" si="888"/>
        <v>1.2586803440244902</v>
      </c>
      <c r="Q3009" s="371">
        <f t="shared" si="889"/>
        <v>-99.459597294726152</v>
      </c>
      <c r="R3009" s="12">
        <f t="shared" si="890"/>
        <v>80.540402705273848</v>
      </c>
      <c r="S3009" s="57">
        <f t="shared" si="891"/>
        <v>76.545971788438962</v>
      </c>
      <c r="T3009" s="12">
        <f t="shared" si="874"/>
        <v>1.2586803440244902</v>
      </c>
    </row>
    <row r="3010" spans="1:20" x14ac:dyDescent="0.3">
      <c r="A3010" s="57">
        <f t="shared" si="875"/>
        <v>482780.1448609095</v>
      </c>
      <c r="B3010" s="12">
        <f t="shared" si="892"/>
        <v>76836.846481235043</v>
      </c>
      <c r="C3010" s="57" t="str">
        <f t="shared" si="876"/>
        <v>-0.194269334332528-1.13622819793038i</v>
      </c>
      <c r="D3010" s="57" t="str">
        <f t="shared" si="877"/>
        <v>3.3226042142253-0.839877294223763i</v>
      </c>
      <c r="E3010" s="57" t="str">
        <f t="shared" si="878"/>
        <v>238.966965702041-126.666950165706i</v>
      </c>
      <c r="F3010" s="57" t="str">
        <f t="shared" si="879"/>
        <v>3.00062291785458-3.07850546823386i</v>
      </c>
      <c r="G3010" s="57" t="str">
        <f t="shared" si="880"/>
        <v>0.974361220522251-0.158055156400037i</v>
      </c>
      <c r="H3010" s="57" t="str">
        <f t="shared" si="881"/>
        <v>0.473201693481898-59.5772239838591i</v>
      </c>
      <c r="I3010" s="57" t="str">
        <f t="shared" si="882"/>
        <v>-1.23215591495374-1.22021700278854i</v>
      </c>
      <c r="K3010" s="57" t="str">
        <f t="shared" si="883"/>
        <v>0.000666543305633673-0.00104991052784705i</v>
      </c>
      <c r="L3010" s="57" t="str">
        <f t="shared" si="884"/>
        <v>0.00075-0.0086305675803364i</v>
      </c>
      <c r="M3010" s="57" t="str">
        <f t="shared" si="885"/>
        <v>0.00075-0.00135985833723788i</v>
      </c>
      <c r="N3010" s="57">
        <f t="shared" si="886"/>
        <v>80.297535989685372</v>
      </c>
      <c r="O3010" s="57">
        <f t="shared" si="887"/>
        <v>1.2344494183094594</v>
      </c>
      <c r="P3010" s="371">
        <f t="shared" si="888"/>
        <v>1.2344494183094594</v>
      </c>
      <c r="Q3010" s="371">
        <f t="shared" si="889"/>
        <v>-99.702464010314628</v>
      </c>
      <c r="R3010" s="12">
        <f t="shared" si="890"/>
        <v>80.297535989685372</v>
      </c>
      <c r="S3010" s="57">
        <f t="shared" si="891"/>
        <v>76.836846481235042</v>
      </c>
      <c r="T3010" s="12">
        <f t="shared" si="874"/>
        <v>1.2344494183094594</v>
      </c>
    </row>
    <row r="3011" spans="1:20" x14ac:dyDescent="0.3">
      <c r="A3011" s="57">
        <f t="shared" si="875"/>
        <v>484614.70941138105</v>
      </c>
      <c r="B3011" s="12">
        <f t="shared" si="892"/>
        <v>77128.826497863745</v>
      </c>
      <c r="C3011" s="57" t="str">
        <f t="shared" si="876"/>
        <v>-0.198543800527191-1.13220453741825i</v>
      </c>
      <c r="D3011" s="57" t="str">
        <f t="shared" si="877"/>
        <v>3.32152408642763-0.841792329836115i</v>
      </c>
      <c r="E3011" s="57" t="str">
        <f t="shared" si="878"/>
        <v>238.447756826514-127.790860451699i</v>
      </c>
      <c r="F3011" s="57" t="str">
        <f t="shared" si="879"/>
        <v>3.00003723574121-3.07044831396934i</v>
      </c>
      <c r="G3011" s="57" t="str">
        <f t="shared" si="880"/>
        <v>0.974171038032002-0.158624798476322i</v>
      </c>
      <c r="H3011" s="57" t="str">
        <f t="shared" si="881"/>
        <v>0.468867845566941-59.3463352978403i</v>
      </c>
      <c r="I3011" s="57" t="str">
        <f t="shared" si="882"/>
        <v>-1.22419600188143-1.21517509617212i</v>
      </c>
      <c r="K3011" s="57" t="str">
        <f t="shared" si="883"/>
        <v>0.000665588080045377-0.00104624675974219i</v>
      </c>
      <c r="L3011" s="57" t="str">
        <f t="shared" si="884"/>
        <v>0.00075-0.00859789557714327i</v>
      </c>
      <c r="M3011" s="57" t="str">
        <f t="shared" si="885"/>
        <v>0.00075-0.00135471043757509i</v>
      </c>
      <c r="N3011" s="57">
        <f t="shared" si="886"/>
        <v>80.053721883324343</v>
      </c>
      <c r="O3011" s="57">
        <f t="shared" si="887"/>
        <v>1.2100365535789122</v>
      </c>
      <c r="P3011" s="371">
        <f t="shared" si="888"/>
        <v>1.2100365535789122</v>
      </c>
      <c r="Q3011" s="371">
        <f t="shared" si="889"/>
        <v>-99.946278116675657</v>
      </c>
      <c r="R3011" s="12">
        <f t="shared" si="890"/>
        <v>80.053721883324343</v>
      </c>
      <c r="S3011" s="57">
        <f t="shared" si="891"/>
        <v>77.128826497863741</v>
      </c>
      <c r="T3011" s="12">
        <f t="shared" si="874"/>
        <v>1.2100365535789122</v>
      </c>
    </row>
    <row r="3012" spans="1:20" x14ac:dyDescent="0.3">
      <c r="A3012" s="57">
        <f t="shared" si="875"/>
        <v>486456.2453071443</v>
      </c>
      <c r="B3012" s="12">
        <f t="shared" si="892"/>
        <v>77421.916038555632</v>
      </c>
      <c r="C3012" s="57" t="str">
        <f t="shared" si="876"/>
        <v>-0.202803339588028-1.12814691172092i</v>
      </c>
      <c r="D3012" s="57" t="str">
        <f t="shared" si="877"/>
        <v>3.32043644413653-0.843716138481634i</v>
      </c>
      <c r="E3012" s="57" t="str">
        <f t="shared" si="878"/>
        <v>237.915257695575-128.913649142321i</v>
      </c>
      <c r="F3012" s="57" t="str">
        <f t="shared" si="879"/>
        <v>2.99944732519394-3.06243391458326i</v>
      </c>
      <c r="G3012" s="57" t="str">
        <f t="shared" si="880"/>
        <v>0.973979482486187-0.15919626309096i</v>
      </c>
      <c r="H3012" s="57" t="str">
        <f t="shared" si="881"/>
        <v>0.464577955961166-59.1163807867554i</v>
      </c>
      <c r="I3012" s="57" t="str">
        <f t="shared" si="882"/>
        <v>-1.21629684708222-1.21015381801645i</v>
      </c>
      <c r="K3012" s="57" t="str">
        <f t="shared" si="883"/>
        <v>0.000664639436356214-0.00104259630811077i</v>
      </c>
      <c r="L3012" s="57" t="str">
        <f t="shared" si="884"/>
        <v>0.00075-0.00856534725756446i</v>
      </c>
      <c r="M3012" s="57" t="str">
        <f t="shared" si="885"/>
        <v>0.00075-0.00134958202587676i</v>
      </c>
      <c r="N3012" s="57">
        <f t="shared" si="886"/>
        <v>79.808969874050959</v>
      </c>
      <c r="O3012" s="57">
        <f t="shared" si="887"/>
        <v>1.1854401660719198</v>
      </c>
      <c r="P3012" s="371">
        <f t="shared" si="888"/>
        <v>1.1854401660719198</v>
      </c>
      <c r="Q3012" s="371">
        <f t="shared" si="889"/>
        <v>-100.19103012594904</v>
      </c>
      <c r="R3012" s="12">
        <f t="shared" si="890"/>
        <v>79.808969874050959</v>
      </c>
      <c r="S3012" s="57">
        <f t="shared" si="891"/>
        <v>77.421916038555636</v>
      </c>
      <c r="T3012" s="12">
        <f t="shared" si="874"/>
        <v>1.1854401660719198</v>
      </c>
    </row>
    <row r="3013" spans="1:20" x14ac:dyDescent="0.3">
      <c r="A3013" s="57">
        <f t="shared" si="875"/>
        <v>488304.77903931146</v>
      </c>
      <c r="B3013" s="12">
        <f t="shared" si="892"/>
        <v>77716.119319502148</v>
      </c>
      <c r="C3013" s="57" t="str">
        <f t="shared" si="876"/>
        <v>-0.207047309937494-1.1240553459921i</v>
      </c>
      <c r="D3013" s="57" t="str">
        <f t="shared" si="877"/>
        <v>3.31934124028011-0.845648712968944i</v>
      </c>
      <c r="E3013" s="57" t="str">
        <f t="shared" si="878"/>
        <v>237.369437053895-130.035111242714i</v>
      </c>
      <c r="F3013" s="57" t="str">
        <f t="shared" si="879"/>
        <v>2.99885315741165-3.05446213944241i</v>
      </c>
      <c r="G3013" s="57" t="str">
        <f t="shared" si="880"/>
        <v>0.973786544532501-0.159769553482358i</v>
      </c>
      <c r="H3013" s="57" t="str">
        <f t="shared" si="881"/>
        <v>0.460331521780267-58.887356241587i</v>
      </c>
      <c r="I3013" s="57" t="str">
        <f t="shared" si="882"/>
        <v>-1.20845797012274-1.20515305824838i</v>
      </c>
      <c r="K3013" s="57" t="str">
        <f t="shared" si="883"/>
        <v>0.000663697324692939-0.00103895913808354i</v>
      </c>
      <c r="L3013" s="57" t="str">
        <f t="shared" si="884"/>
        <v>0.00075-0.00853292215338162i</v>
      </c>
      <c r="M3013" s="57" t="str">
        <f t="shared" si="885"/>
        <v>0.00075-0.00134447302836896i</v>
      </c>
      <c r="N3013" s="57">
        <f t="shared" si="886"/>
        <v>79.563289628586546</v>
      </c>
      <c r="O3013" s="57">
        <f t="shared" si="887"/>
        <v>1.1606586921505919</v>
      </c>
      <c r="P3013" s="371">
        <f t="shared" si="888"/>
        <v>1.1606586921505919</v>
      </c>
      <c r="Q3013" s="371">
        <f t="shared" si="889"/>
        <v>-100.43671037141345</v>
      </c>
      <c r="R3013" s="12">
        <f t="shared" si="890"/>
        <v>79.563289628586546</v>
      </c>
      <c r="S3013" s="57">
        <f t="shared" si="891"/>
        <v>77.716119319502141</v>
      </c>
      <c r="T3013" s="12">
        <f t="shared" si="874"/>
        <v>1.1606586921505919</v>
      </c>
    </row>
    <row r="3014" spans="1:20" x14ac:dyDescent="0.3">
      <c r="A3014" s="57">
        <f t="shared" si="875"/>
        <v>490160.33719966083</v>
      </c>
      <c r="B3014" s="12">
        <f t="shared" si="892"/>
        <v>78011.440572916254</v>
      </c>
      <c r="C3014" s="57" t="str">
        <f t="shared" si="876"/>
        <v>-0.211275068109902-1.11992987864932i</v>
      </c>
      <c r="D3014" s="57" t="str">
        <f t="shared" si="877"/>
        <v>3.31823842756791-0.84759004589281i</v>
      </c>
      <c r="E3014" s="57" t="str">
        <f t="shared" si="878"/>
        <v>236.810267607635-131.155040215549i</v>
      </c>
      <c r="F3014" s="57" t="str">
        <f t="shared" si="879"/>
        <v>2.99825470342266-3.0465328583666i</v>
      </c>
      <c r="G3014" s="57" t="str">
        <f t="shared" si="880"/>
        <v>0.973592214763285-0.160344672863201i</v>
      </c>
      <c r="H3014" s="57" t="str">
        <f t="shared" si="881"/>
        <v>0.456128046557617-58.6592574767055i</v>
      </c>
      <c r="I3014" s="57" t="str">
        <f t="shared" si="882"/>
        <v>-1.20067889443163-1.20017270762041i</v>
      </c>
      <c r="K3014" s="57" t="str">
        <f t="shared" si="883"/>
        <v>0.000662761695495467-0.00103533521477711i</v>
      </c>
      <c r="L3014" s="57" t="str">
        <f t="shared" si="884"/>
        <v>0.00075-0.00850061979814864i</v>
      </c>
      <c r="M3014" s="57" t="str">
        <f t="shared" si="885"/>
        <v>0.00075-0.00133938337155704i</v>
      </c>
      <c r="N3014" s="57">
        <f t="shared" si="886"/>
        <v>79.316690990457104</v>
      </c>
      <c r="O3014" s="57">
        <f t="shared" si="887"/>
        <v>1.1356905889252638</v>
      </c>
      <c r="P3014" s="371">
        <f t="shared" si="888"/>
        <v>1.1356905889252638</v>
      </c>
      <c r="Q3014" s="371">
        <f t="shared" si="889"/>
        <v>-100.6833090095429</v>
      </c>
      <c r="R3014" s="12">
        <f t="shared" si="890"/>
        <v>79.316690990457104</v>
      </c>
      <c r="S3014" s="57">
        <f t="shared" si="891"/>
        <v>78.011440572916257</v>
      </c>
      <c r="T3014" s="12">
        <f t="shared" si="874"/>
        <v>1.1356905889252638</v>
      </c>
    </row>
    <row r="3015" spans="1:20" x14ac:dyDescent="0.3">
      <c r="A3015" s="57">
        <f t="shared" si="875"/>
        <v>492022.94648101955</v>
      </c>
      <c r="B3015" s="12">
        <f t="shared" si="892"/>
        <v>78307.884047093336</v>
      </c>
      <c r="C3015" s="57" t="str">
        <f t="shared" si="876"/>
        <v>-0.215485969071729-1.11577056148628i</v>
      </c>
      <c r="D3015" s="57" t="str">
        <f t="shared" si="877"/>
        <v>3.31712795849094-0.849540129631154i</v>
      </c>
      <c r="E3015" s="57" t="str">
        <f t="shared" si="878"/>
        <v>236.237726083716-132.273228071754i</v>
      </c>
      <c r="F3015" s="57" t="str">
        <f t="shared" si="879"/>
        <v>2.99765193408427-3.03864594162533i</v>
      </c>
      <c r="G3015" s="57" t="str">
        <f t="shared" si="880"/>
        <v>0.973396483715322-0.160921624419991i</v>
      </c>
      <c r="H3015" s="57" t="str">
        <f t="shared" si="881"/>
        <v>0.451967040155326-58.4320803296988i</v>
      </c>
      <c r="I3015" s="57" t="str">
        <f t="shared" si="882"/>
        <v>-1.19295914726647-1.19521265770185i</v>
      </c>
      <c r="K3015" s="57" t="str">
        <f t="shared" si="883"/>
        <v>0.000661832499515018-0.00103172450329547i</v>
      </c>
      <c r="L3015" s="57" t="str">
        <f t="shared" si="884"/>
        <v>0.00075-0.00846843972718535i</v>
      </c>
      <c r="M3015" s="57" t="str">
        <f t="shared" si="885"/>
        <v>0.00075-0.00133431298222459i</v>
      </c>
      <c r="N3015" s="57">
        <f t="shared" si="886"/>
        <v>79.069183977813594</v>
      </c>
      <c r="O3015" s="57">
        <f t="shared" si="887"/>
        <v>1.1105343348747585</v>
      </c>
      <c r="P3015" s="371">
        <f t="shared" si="888"/>
        <v>1.1105343348747585</v>
      </c>
      <c r="Q3015" s="371">
        <f t="shared" si="889"/>
        <v>-100.93081602218641</v>
      </c>
      <c r="R3015" s="12">
        <f t="shared" si="890"/>
        <v>79.069183977813594</v>
      </c>
      <c r="S3015" s="57">
        <f t="shared" si="891"/>
        <v>78.307884047093339</v>
      </c>
      <c r="T3015" s="12">
        <f t="shared" si="874"/>
        <v>1.1105343348747585</v>
      </c>
    </row>
    <row r="3016" spans="1:20" x14ac:dyDescent="0.3">
      <c r="A3016" s="57">
        <f t="shared" si="875"/>
        <v>493892.63367764745</v>
      </c>
      <c r="B3016" s="12">
        <f t="shared" si="892"/>
        <v>78605.454006472297</v>
      </c>
      <c r="C3016" s="57" t="str">
        <f t="shared" si="876"/>
        <v>-0.219679366547104-1.1115774597762i</v>
      </c>
      <c r="D3016" s="57" t="str">
        <f t="shared" si="877"/>
        <v>3.31600978532184-0.851498956342016i</v>
      </c>
      <c r="E3016" s="57" t="str">
        <f t="shared" si="878"/>
        <v>235.651793286724-133.389465463564i</v>
      </c>
      <c r="F3016" s="57" t="str">
        <f t="shared" si="879"/>
        <v>2.99704482008206-3.03080125993428i</v>
      </c>
      <c r="G3016" s="57" t="str">
        <f t="shared" si="880"/>
        <v>0.973199341869647-0.161500411312583i</v>
      </c>
      <c r="H3016" s="57" t="str">
        <f t="shared" si="881"/>
        <v>0.447848018676636-58.2058206612049i</v>
      </c>
      <c r="I3016" s="57" t="str">
        <f t="shared" si="882"/>
        <v>-1.185298259681-1.19027280087007i</v>
      </c>
      <c r="K3016" s="57" t="str">
        <f t="shared" si="883"/>
        <v>0.000660909687812257-0.00102812696873142i</v>
      </c>
      <c r="L3016" s="57" t="str">
        <f t="shared" si="884"/>
        <v>0.00075-0.00843638147757063i</v>
      </c>
      <c r="M3016" s="57" t="str">
        <f t="shared" si="885"/>
        <v>0.00075-0.00132926178743234i</v>
      </c>
      <c r="N3016" s="57">
        <f t="shared" si="886"/>
        <v>78.82077878114265</v>
      </c>
      <c r="O3016" s="57">
        <f t="shared" si="887"/>
        <v>1.0851884304605706</v>
      </c>
      <c r="P3016" s="371">
        <f t="shared" si="888"/>
        <v>1.0851884304605706</v>
      </c>
      <c r="Q3016" s="371">
        <f t="shared" si="889"/>
        <v>-101.17922121885735</v>
      </c>
      <c r="R3016" s="12">
        <f t="shared" si="890"/>
        <v>78.82077878114265</v>
      </c>
      <c r="S3016" s="57">
        <f t="shared" si="891"/>
        <v>78.6054540064723</v>
      </c>
      <c r="T3016" s="12">
        <f t="shared" si="874"/>
        <v>1.0851884304605706</v>
      </c>
    </row>
    <row r="3017" spans="1:20" x14ac:dyDescent="0.3">
      <c r="A3017" s="57">
        <f t="shared" si="875"/>
        <v>495769.42568562255</v>
      </c>
      <c r="B3017" s="12">
        <f t="shared" si="892"/>
        <v>78904.154731696894</v>
      </c>
      <c r="C3017" s="57" t="str">
        <f t="shared" si="876"/>
        <v>-0.223854613348303-1.10735065236627i</v>
      </c>
      <c r="D3017" s="57" t="str">
        <f t="shared" si="877"/>
        <v>3.31488386011509-0.85346651796058i</v>
      </c>
      <c r="E3017" s="57" t="str">
        <f t="shared" si="878"/>
        <v>235.052454153393-134.503541779829i</v>
      </c>
      <c r="F3017" s="57" t="str">
        <f t="shared" si="879"/>
        <v>2.99643333192925-3.02299868445185i</v>
      </c>
      <c r="G3017" s="57" t="str">
        <f t="shared" si="880"/>
        <v>0.973000779651336-0.16208103667372i</v>
      </c>
      <c r="H3017" s="57" t="str">
        <f t="shared" si="881"/>
        <v>0.443770504379581-57.9804743547447i</v>
      </c>
      <c r="I3017" s="57" t="str">
        <f t="shared" si="882"/>
        <v>-1.17769576649268-1.18535303030178i</v>
      </c>
      <c r="K3017" s="57" t="str">
        <f t="shared" si="883"/>
        <v>0.000659993211755456-0.00102454257616803i</v>
      </c>
      <c r="L3017" s="57" t="str">
        <f t="shared" si="884"/>
        <v>0.00075-0.00840444458813571i</v>
      </c>
      <c r="M3017" s="57" t="str">
        <f t="shared" si="885"/>
        <v>0.00075-0.00132422971451718i</v>
      </c>
      <c r="N3017" s="57">
        <f t="shared" si="886"/>
        <v>78.571485760865997</v>
      </c>
      <c r="O3017" s="57">
        <f t="shared" si="887"/>
        <v>1.0596513987371639</v>
      </c>
      <c r="P3017" s="371">
        <f t="shared" si="888"/>
        <v>1.0596513987371639</v>
      </c>
      <c r="Q3017" s="371">
        <f t="shared" si="889"/>
        <v>-101.428514239134</v>
      </c>
      <c r="R3017" s="12">
        <f t="shared" si="890"/>
        <v>78.571485760865997</v>
      </c>
      <c r="S3017" s="57">
        <f t="shared" si="891"/>
        <v>78.904154731696892</v>
      </c>
      <c r="T3017" s="12">
        <f t="shared" si="874"/>
        <v>1.0596513987371639</v>
      </c>
    </row>
    <row r="3018" spans="1:20" x14ac:dyDescent="0.3">
      <c r="A3018" s="57">
        <f t="shared" si="875"/>
        <v>497653.34950322798</v>
      </c>
      <c r="B3018" s="12">
        <f t="shared" si="892"/>
        <v>79203.990519677347</v>
      </c>
      <c r="C3018" s="57" t="str">
        <f t="shared" si="876"/>
        <v>-0.228011061710953-1.10309023176248i</v>
      </c>
      <c r="D3018" s="57" t="str">
        <f t="shared" si="877"/>
        <v>3.31375013470728-0.855442806196135i</v>
      </c>
      <c r="E3018" s="57" t="str">
        <f t="shared" si="878"/>
        <v>234.439697804497-135.615245243515i</v>
      </c>
      <c r="F3018" s="57" t="str">
        <f t="shared" si="879"/>
        <v>2.99581743996628-3.01523808677584i</v>
      </c>
      <c r="G3018" s="57" t="str">
        <f t="shared" si="880"/>
        <v>0.972800787429322-0.162663503608563i</v>
      </c>
      <c r="H3018" s="57" t="str">
        <f t="shared" si="881"/>
        <v>0.439734025591912-57.7560373165566i</v>
      </c>
      <c r="I3018" s="57" t="str">
        <f t="shared" si="882"/>
        <v>-1.17015120625057-1.18045323996461i</v>
      </c>
      <c r="K3018" s="57" t="str">
        <f t="shared" si="883"/>
        <v>0.000659083023018642-0.00102097129068002i</v>
      </c>
      <c r="L3018" s="57" t="str">
        <f t="shared" si="884"/>
        <v>0.00075-0.00837262859945772i</v>
      </c>
      <c r="M3018" s="57" t="str">
        <f t="shared" si="885"/>
        <v>0.00075-0.00131921669109103i</v>
      </c>
      <c r="N3018" s="57">
        <f t="shared" si="886"/>
        <v>78.321315444825885</v>
      </c>
      <c r="O3018" s="57">
        <f t="shared" si="887"/>
        <v>1.0339217859541647</v>
      </c>
      <c r="P3018" s="371">
        <f t="shared" si="888"/>
        <v>1.0339217859541647</v>
      </c>
      <c r="Q3018" s="371">
        <f t="shared" si="889"/>
        <v>-101.67868455517412</v>
      </c>
      <c r="R3018" s="12">
        <f t="shared" si="890"/>
        <v>78.321315444825885</v>
      </c>
      <c r="S3018" s="57">
        <f t="shared" si="891"/>
        <v>79.203990519677347</v>
      </c>
      <c r="T3018" s="12">
        <f t="shared" si="874"/>
        <v>1.0339217859541647</v>
      </c>
    </row>
    <row r="3019" spans="1:20" x14ac:dyDescent="0.3">
      <c r="A3019" s="57">
        <f t="shared" si="875"/>
        <v>499544.43223134021</v>
      </c>
      <c r="B3019" s="12">
        <f t="shared" si="892"/>
        <v>79504.965683652117</v>
      </c>
      <c r="C3019" s="57" t="str">
        <f t="shared" si="876"/>
        <v>-0.232148063633736-1.09879630420506i</v>
      </c>
      <c r="D3019" s="57" t="str">
        <f t="shared" si="877"/>
        <v>3.31260856071725-0.857427812528978i</v>
      </c>
      <c r="E3019" s="57" t="str">
        <f t="shared" si="878"/>
        <v>233.813517594124-136.72436301134i</v>
      </c>
      <c r="F3019" s="57" t="str">
        <f t="shared" si="879"/>
        <v>2.99519711435994-3.00751933893985i</v>
      </c>
      <c r="G3019" s="57" t="str">
        <f t="shared" si="880"/>
        <v>0.97259935551619-0.163247815194207i</v>
      </c>
      <c r="H3019" s="57" t="str">
        <f t="shared" si="881"/>
        <v>0.43573811662727-57.5325054754333i</v>
      </c>
      <c r="I3019" s="57" t="str">
        <f t="shared" si="882"/>
        <v>-1.16266412120341-1.17557332460858i</v>
      </c>
      <c r="K3019" s="57" t="str">
        <f t="shared" si="883"/>
        <v>0.000658179073579769-0.00101741307733522i</v>
      </c>
      <c r="L3019" s="57" t="str">
        <f t="shared" si="884"/>
        <v>0.00075-0.00834093305385308i</v>
      </c>
      <c r="M3019" s="57" t="str">
        <f t="shared" si="885"/>
        <v>0.00075-0.00131422264503988i</v>
      </c>
      <c r="N3019" s="57">
        <f t="shared" si="886"/>
        <v>78.070278525655752</v>
      </c>
      <c r="O3019" s="57">
        <f t="shared" si="887"/>
        <v>1.0079981621535266</v>
      </c>
      <c r="P3019" s="371">
        <f t="shared" si="888"/>
        <v>1.0079981621535266</v>
      </c>
      <c r="Q3019" s="371">
        <f t="shared" si="889"/>
        <v>-101.92972147434425</v>
      </c>
      <c r="R3019" s="12">
        <f t="shared" si="890"/>
        <v>78.070278525655752</v>
      </c>
      <c r="S3019" s="57">
        <f t="shared" si="891"/>
        <v>79.504965683652117</v>
      </c>
      <c r="T3019" s="12">
        <f t="shared" si="874"/>
        <v>1.0079981621535266</v>
      </c>
    </row>
    <row r="3020" spans="1:20" x14ac:dyDescent="0.3">
      <c r="A3020" s="57">
        <f t="shared" si="875"/>
        <v>501442.70107381931</v>
      </c>
      <c r="B3020" s="12">
        <f t="shared" si="892"/>
        <v>79807.084553249995</v>
      </c>
      <c r="C3020" s="57" t="str">
        <f t="shared" si="876"/>
        <v>-0.236264971222044-1.0944689897338i</v>
      </c>
      <c r="D3020" s="57" t="str">
        <f t="shared" si="877"/>
        <v>3.31145908954644-0.859421528207389i</v>
      </c>
      <c r="E3020" s="57" t="str">
        <f t="shared" si="878"/>
        <v>233.17391115618-137.830681275411i</v>
      </c>
      <c r="F3020" s="57" t="str">
        <f t="shared" si="879"/>
        <v>2.99457232510292-2.9998423134099i</v>
      </c>
      <c r="G3020" s="57" t="str">
        <f t="shared" si="880"/>
        <v>0.972396474167988-0.163833974479208i</v>
      </c>
      <c r="H3020" s="57" t="str">
        <f t="shared" si="881"/>
        <v>0.431782317702588-57.3098747825591i</v>
      </c>
      <c r="I3020" s="57" t="str">
        <f t="shared" si="882"/>
        <v>-1.15523405726809-1.17071317975793i</v>
      </c>
      <c r="K3020" s="57" t="str">
        <f t="shared" si="883"/>
        <v>0.000657281315718877-0.00101386790119586i</v>
      </c>
      <c r="L3020" s="57" t="str">
        <f t="shared" si="884"/>
        <v>0.00075-0.00830935749537067i</v>
      </c>
      <c r="M3020" s="57" t="str">
        <f t="shared" si="885"/>
        <v>0.00075-0.00130924750452269i</v>
      </c>
      <c r="N3020" s="57">
        <f t="shared" si="886"/>
        <v>77.818385858045133</v>
      </c>
      <c r="O3020" s="57">
        <f t="shared" si="887"/>
        <v>0.98187912175680792</v>
      </c>
      <c r="P3020" s="371">
        <f t="shared" si="888"/>
        <v>0.98187912175680792</v>
      </c>
      <c r="Q3020" s="371">
        <f t="shared" si="889"/>
        <v>-102.18161414195487</v>
      </c>
      <c r="R3020" s="12">
        <f t="shared" si="890"/>
        <v>77.818385858045133</v>
      </c>
      <c r="S3020" s="57">
        <f t="shared" si="891"/>
        <v>79.807084553249993</v>
      </c>
      <c r="T3020" s="12">
        <f t="shared" si="874"/>
        <v>0.98187912175680792</v>
      </c>
    </row>
    <row r="3021" spans="1:20" x14ac:dyDescent="0.3">
      <c r="A3021" s="57">
        <f t="shared" si="875"/>
        <v>503348.1833378998</v>
      </c>
      <c r="B3021" s="12">
        <f t="shared" si="892"/>
        <v>80110.351474552343</v>
      </c>
      <c r="C3021" s="57" t="str">
        <f t="shared" si="876"/>
        <v>-0.240361137035559-1.09010842224364i</v>
      </c>
      <c r="D3021" s="57" t="str">
        <f t="shared" si="877"/>
        <v>3.31030167237908-0.861423944244502i</v>
      </c>
      <c r="E3021" s="57" t="str">
        <f t="shared" si="878"/>
        <v>232.520880448101-138.933985366845i</v>
      </c>
      <c r="F3021" s="57" t="str">
        <f t="shared" si="879"/>
        <v>2.99394304201327-2.99220688308096i</v>
      </c>
      <c r="G3021" s="57" t="str">
        <f t="shared" si="880"/>
        <v>0.972192133584033-0.164421984483093i</v>
      </c>
      <c r="H3021" s="57" t="str">
        <f t="shared" si="881"/>
        <v>0.427866174856686-57.0881412113487i</v>
      </c>
      <c r="I3021" s="57" t="str">
        <f t="shared" si="882"/>
        <v>-1.14786056399836-1.1658727017029i</v>
      </c>
      <c r="K3021" s="57" t="str">
        <f t="shared" si="883"/>
        <v>0.000656389702016271-0.00101033572732001i</v>
      </c>
      <c r="L3021" s="57" t="str">
        <f t="shared" si="884"/>
        <v>0.00075-0.0082779014697855i</v>
      </c>
      <c r="M3021" s="57" t="str">
        <f t="shared" si="885"/>
        <v>0.00075-0.00130429119797041i</v>
      </c>
      <c r="N3021" s="57">
        <f t="shared" si="886"/>
        <v>77.565648455889544</v>
      </c>
      <c r="O3021" s="57">
        <f t="shared" si="887"/>
        <v>0.95556328414703129</v>
      </c>
      <c r="P3021" s="371">
        <f t="shared" si="888"/>
        <v>0.95556328414703129</v>
      </c>
      <c r="Q3021" s="371">
        <f t="shared" si="889"/>
        <v>-102.43435154411046</v>
      </c>
      <c r="R3021" s="12">
        <f t="shared" si="890"/>
        <v>77.565648455889544</v>
      </c>
      <c r="S3021" s="57">
        <f t="shared" si="891"/>
        <v>80.110351474552346</v>
      </c>
      <c r="T3021" s="12">
        <f t="shared" si="874"/>
        <v>0.95556328414703129</v>
      </c>
    </row>
    <row r="3022" spans="1:20" x14ac:dyDescent="0.3">
      <c r="A3022" s="57">
        <f t="shared" si="875"/>
        <v>505260.90643458383</v>
      </c>
      <c r="B3022" s="12">
        <f t="shared" si="892"/>
        <v>80414.770810155649</v>
      </c>
      <c r="C3022" s="57" t="str">
        <f t="shared" si="876"/>
        <v>-0.24443591443922-1.08571474952991i</v>
      </c>
      <c r="D3022" s="57" t="str">
        <f t="shared" si="877"/>
        <v>3.30913626018263-0.86343505141522i</v>
      </c>
      <c r="E3022" s="57" t="str">
        <f t="shared" si="878"/>
        <v>231.854431791627-140.034059861241i</v>
      </c>
      <c r="F3022" s="57" t="str">
        <f t="shared" si="879"/>
        <v>2.99330923473379-2.98461292127348i</v>
      </c>
      <c r="G3022" s="57" t="str">
        <f t="shared" si="880"/>
        <v>0.971986323906725-0.165011848195868i</v>
      </c>
      <c r="H3022" s="57" t="str">
        <f t="shared" si="881"/>
        <v>0.423989239870073-56.8673007572884i</v>
      </c>
      <c r="I3022" s="57" t="str">
        <f t="shared" si="882"/>
        <v>-1.14054319455385-1.1610517874917i</v>
      </c>
      <c r="K3022" s="57" t="str">
        <f t="shared" si="883"/>
        <v>0.000655504185350698-0.00100681652076288i</v>
      </c>
      <c r="L3022" s="57" t="str">
        <f t="shared" si="884"/>
        <v>0.00075-0.00824656452459207i</v>
      </c>
      <c r="M3022" s="57" t="str">
        <f t="shared" si="885"/>
        <v>0.00075-0.00129935365408488i</v>
      </c>
      <c r="N3022" s="57">
        <f t="shared" si="886"/>
        <v>77.312077489333632</v>
      </c>
      <c r="O3022" s="57">
        <f t="shared" si="887"/>
        <v>0.92904929424102045</v>
      </c>
      <c r="P3022" s="371">
        <f t="shared" si="888"/>
        <v>0.92904929424102045</v>
      </c>
      <c r="Q3022" s="371">
        <f t="shared" si="889"/>
        <v>-102.68792251066637</v>
      </c>
      <c r="R3022" s="12">
        <f t="shared" si="890"/>
        <v>77.312077489333632</v>
      </c>
      <c r="S3022" s="57">
        <f t="shared" si="891"/>
        <v>80.414770810155645</v>
      </c>
      <c r="T3022" s="12">
        <f t="shared" si="874"/>
        <v>0.92904929424102045</v>
      </c>
    </row>
    <row r="3023" spans="1:20" x14ac:dyDescent="0.3">
      <c r="A3023" s="57">
        <f t="shared" si="875"/>
        <v>507180.89787903527</v>
      </c>
      <c r="B3023" s="12">
        <f t="shared" si="892"/>
        <v>80720.346939234238</v>
      </c>
      <c r="C3023" s="57" t="str">
        <f t="shared" si="876"/>
        <v>-0.248488657957327-1.08128813332305i</v>
      </c>
      <c r="D3023" s="57" t="str">
        <f t="shared" si="877"/>
        <v>3.30796280370795-0.865454840253052i</v>
      </c>
      <c r="E3023" s="57" t="str">
        <f t="shared" si="878"/>
        <v>231.17457591058-141.130688685934i</v>
      </c>
      <c r="F3023" s="57" t="str">
        <f t="shared" si="879"/>
        <v>2.99267087273123-2.97706030172985i</v>
      </c>
      <c r="G3023" s="57" t="str">
        <f t="shared" si="880"/>
        <v>0.971779035221351-0.165603568577526i</v>
      </c>
      <c r="H3023" s="57" t="str">
        <f t="shared" si="881"/>
        <v>0.420151070185905-56.6473494377772i</v>
      </c>
      <c r="I3023" s="57" t="str">
        <f t="shared" si="882"/>
        <v>-1.13328150566931-1.1562503349225i</v>
      </c>
      <c r="K3023" s="57" t="str">
        <f t="shared" si="883"/>
        <v>0.000654624718897535-0.00100331024657813i</v>
      </c>
      <c r="L3023" s="57" t="str">
        <f t="shared" si="884"/>
        <v>0.00075-0.0082153462089979i</v>
      </c>
      <c r="M3023" s="57" t="str">
        <f t="shared" si="885"/>
        <v>0.00075-0.0012944348018379i</v>
      </c>
      <c r="N3023" s="57">
        <f t="shared" si="886"/>
        <v>77.05768428170289</v>
      </c>
      <c r="O3023" s="57">
        <f t="shared" si="887"/>
        <v>0.90233582305187188</v>
      </c>
      <c r="P3023" s="371">
        <f t="shared" si="888"/>
        <v>0.90233582305187188</v>
      </c>
      <c r="Q3023" s="371">
        <f t="shared" si="889"/>
        <v>-102.94231571829711</v>
      </c>
      <c r="R3023" s="12">
        <f t="shared" si="890"/>
        <v>77.05768428170289</v>
      </c>
      <c r="S3023" s="57">
        <f t="shared" si="891"/>
        <v>80.720346939234233</v>
      </c>
      <c r="T3023" s="12">
        <f t="shared" si="874"/>
        <v>0.90233582305187188</v>
      </c>
    </row>
    <row r="3024" spans="1:20" x14ac:dyDescent="0.3">
      <c r="A3024" s="57">
        <f t="shared" si="875"/>
        <v>509108.18529097561</v>
      </c>
      <c r="B3024" s="12">
        <f t="shared" si="892"/>
        <v>81027.084257603332</v>
      </c>
      <c r="C3024" s="57" t="str">
        <f t="shared" si="876"/>
        <v>-0.252518723630346-1.07682874931292i</v>
      </c>
      <c r="D3024" s="57" t="str">
        <f t="shared" si="877"/>
        <v>3.30678125348976-0.867483301046964i</v>
      </c>
      <c r="E3024" s="57" t="str">
        <f t="shared" si="878"/>
        <v>230.481327965578-142.223655228908i</v>
      </c>
      <c r="F3024" s="57" t="str">
        <f t="shared" si="879"/>
        <v>2.99202792529604-2.96954889861098i</v>
      </c>
      <c r="G3024" s="57" t="str">
        <f t="shared" si="880"/>
        <v>0.971570257555904-0.166197148557543i</v>
      </c>
      <c r="H3024" s="57" t="str">
        <f t="shared" si="881"/>
        <v>0.416351228832105-56.4282832919707i</v>
      </c>
      <c r="I3024" s="57" t="str">
        <f t="shared" si="882"/>
        <v>-1.12607505762422-1.15146824253571i</v>
      </c>
      <c r="K3024" s="57" t="str">
        <f t="shared" si="883"/>
        <v>0.000653751256126976-0.00099981686981917i</v>
      </c>
      <c r="L3024" s="57" t="str">
        <f t="shared" si="884"/>
        <v>0.00075-0.00818424607391699i</v>
      </c>
      <c r="M3024" s="57" t="str">
        <f t="shared" si="885"/>
        <v>0.00075-0.00128953457047011i</v>
      </c>
      <c r="N3024" s="57">
        <f t="shared" si="886"/>
        <v>76.802480306333607</v>
      </c>
      <c r="O3024" s="57">
        <f t="shared" si="887"/>
        <v>0.87542156824303896</v>
      </c>
      <c r="P3024" s="371">
        <f t="shared" si="888"/>
        <v>0.87542156824303896</v>
      </c>
      <c r="Q3024" s="371">
        <f t="shared" si="889"/>
        <v>-103.19751969366639</v>
      </c>
      <c r="R3024" s="12">
        <f t="shared" si="890"/>
        <v>76.802480306333607</v>
      </c>
      <c r="S3024" s="57">
        <f t="shared" si="891"/>
        <v>81.027084257603335</v>
      </c>
      <c r="T3024" s="12">
        <f t="shared" si="874"/>
        <v>0.87542156824303896</v>
      </c>
    </row>
    <row r="3025" spans="1:20" x14ac:dyDescent="0.3">
      <c r="A3025" s="57">
        <f t="shared" si="875"/>
        <v>511042.79639508133</v>
      </c>
      <c r="B3025" s="12">
        <f t="shared" si="892"/>
        <v>81334.987177782226</v>
      </c>
      <c r="C3025" s="57" t="str">
        <f t="shared" si="876"/>
        <v>-0.256525469374219-1.07233678716239i</v>
      </c>
      <c r="D3025" s="57" t="str">
        <f t="shared" si="877"/>
        <v>3.3055915598471-0.869520423838273i</v>
      </c>
      <c r="E3025" s="57" t="str">
        <f t="shared" si="878"/>
        <v>229.774707585589-143.312742449303i</v>
      </c>
      <c r="F3025" s="57" t="str">
        <f t="shared" si="879"/>
        <v>2.99138036154161-2.96207858649281i</v>
      </c>
      <c r="G3025" s="57" t="str">
        <f t="shared" si="880"/>
        <v>0.971359980880897-0.166792591034377i</v>
      </c>
      <c r="H3025" s="57" t="str">
        <f t="shared" si="881"/>
        <v>0.412589284344609-56.2100983806253i</v>
      </c>
      <c r="I3025" s="57" t="str">
        <f t="shared" si="882"/>
        <v>-1.11892341421264-1.14670540960617i</v>
      </c>
      <c r="K3025" s="57" t="str">
        <f t="shared" si="883"/>
        <v>0.000652883750802233-0.000996336355540466i</v>
      </c>
      <c r="L3025" s="57" t="str">
        <f t="shared" si="884"/>
        <v>0.00075-0.00815326367196349i</v>
      </c>
      <c r="M3025" s="57" t="str">
        <f t="shared" si="885"/>
        <v>0.00075-0.00128465288949005i</v>
      </c>
      <c r="N3025" s="57">
        <f t="shared" si="886"/>
        <v>76.546477183291799</v>
      </c>
      <c r="O3025" s="57">
        <f t="shared" si="887"/>
        <v>0.84830525467257112</v>
      </c>
      <c r="P3025" s="371">
        <f t="shared" si="888"/>
        <v>0.84830525467257112</v>
      </c>
      <c r="Q3025" s="371">
        <f t="shared" si="889"/>
        <v>-103.4535228167082</v>
      </c>
      <c r="R3025" s="12">
        <f t="shared" si="890"/>
        <v>76.546477183291799</v>
      </c>
      <c r="S3025" s="57">
        <f t="shared" si="891"/>
        <v>81.334987177782224</v>
      </c>
      <c r="T3025" s="12">
        <f t="shared" si="874"/>
        <v>0.84830525467257112</v>
      </c>
    </row>
    <row r="3026" spans="1:20" x14ac:dyDescent="0.3">
      <c r="A3026" s="57">
        <f t="shared" si="875"/>
        <v>512984.75902138266</v>
      </c>
      <c r="B3026" s="12">
        <f t="shared" si="892"/>
        <v>81644.060129057805</v>
      </c>
      <c r="C3026" s="57" t="str">
        <f t="shared" si="876"/>
        <v>-0.260508255341528-1.06781245050975i</v>
      </c>
      <c r="D3026" s="57" t="str">
        <f t="shared" si="877"/>
        <v>3.30439367288349-0.871566198417339i</v>
      </c>
      <c r="E3026" s="57" t="str">
        <f t="shared" si="878"/>
        <v>229.054738896249-144.397732989371i</v>
      </c>
      <c r="F3026" s="57" t="str">
        <f t="shared" si="879"/>
        <v>2.99072815040378-2.95464924036273i</v>
      </c>
      <c r="G3026" s="57" t="str">
        <f t="shared" si="880"/>
        <v>0.971148195109174-0.167389898874956i</v>
      </c>
      <c r="H3026" s="57" t="str">
        <f t="shared" si="881"/>
        <v>0.408864810691744-55.9927907859445i</v>
      </c>
      <c r="I3026" s="57" t="str">
        <f t="shared" si="882"/>
        <v>-1.11182614271332-1.1419617361356i</v>
      </c>
      <c r="K3026" s="57" t="str">
        <f t="shared" si="883"/>
        <v>0.000652022156977737-0.000992868668798763i</v>
      </c>
      <c r="L3026" s="57" t="str">
        <f t="shared" si="884"/>
        <v>0.00075-0.00812239855744522i</v>
      </c>
      <c r="M3026" s="57" t="str">
        <f t="shared" si="885"/>
        <v>0.00075-0.00127978968867309i</v>
      </c>
      <c r="N3026" s="57">
        <f t="shared" si="886"/>
        <v>76.289686675993607</v>
      </c>
      <c r="O3026" s="57">
        <f t="shared" si="887"/>
        <v>0.8209856349240886</v>
      </c>
      <c r="P3026" s="371">
        <f t="shared" si="888"/>
        <v>0.8209856349240886</v>
      </c>
      <c r="Q3026" s="371">
        <f t="shared" si="889"/>
        <v>-103.71031332400639</v>
      </c>
      <c r="R3026" s="12">
        <f t="shared" si="890"/>
        <v>76.289686675993607</v>
      </c>
      <c r="S3026" s="57">
        <f t="shared" si="891"/>
        <v>81.644060129057806</v>
      </c>
      <c r="T3026" s="12">
        <f t="shared" si="874"/>
        <v>0.8209856349240886</v>
      </c>
    </row>
    <row r="3027" spans="1:20" x14ac:dyDescent="0.3">
      <c r="A3027" s="57">
        <f t="shared" si="875"/>
        <v>514934.10110566393</v>
      </c>
      <c r="B3027" s="12">
        <f t="shared" si="892"/>
        <v>81954.307557548222</v>
      </c>
      <c r="C3027" s="57" t="str">
        <f t="shared" si="876"/>
        <v>-0.264466444284574-1.06325595696059i</v>
      </c>
      <c r="D3027" s="57" t="str">
        <f t="shared" si="877"/>
        <v>3.30318754248767-0.873620614320474i</v>
      </c>
      <c r="E3027" s="57" t="str">
        <f t="shared" si="878"/>
        <v>228.3214505449-145.478409287838i</v>
      </c>
      <c r="F3027" s="57" t="str">
        <f t="shared" si="879"/>
        <v>2.99007126064017-2.94726073561615i</v>
      </c>
      <c r="G3027" s="57" t="str">
        <f t="shared" si="880"/>
        <v>0.970934890095737-0.167989074914161i</v>
      </c>
      <c r="H3027" s="57" t="str">
        <f t="shared" si="881"/>
        <v>0.40517738719969-55.7763566114261i</v>
      </c>
      <c r="I3027" s="57" t="str">
        <f t="shared" si="882"/>
        <v>-1.10478281386005-1.13723712284504i</v>
      </c>
      <c r="K3027" s="57" t="str">
        <f t="shared" si="883"/>
        <v>0.000651166428997343-0.000989413774654351i</v>
      </c>
      <c r="L3027" s="57" t="str">
        <f t="shared" si="884"/>
        <v>0.00075-0.00809165028635709i</v>
      </c>
      <c r="M3027" s="57" t="str">
        <f t="shared" si="885"/>
        <v>0.00075-0.00127494489806046i</v>
      </c>
      <c r="N3027" s="57">
        <f t="shared" si="886"/>
        <v>76.032120687715263</v>
      </c>
      <c r="O3027" s="57">
        <f t="shared" si="887"/>
        <v>0.79346148983062859</v>
      </c>
      <c r="P3027" s="371">
        <f t="shared" si="888"/>
        <v>0.79346148983062859</v>
      </c>
      <c r="Q3027" s="371">
        <f t="shared" si="889"/>
        <v>-103.96787931228474</v>
      </c>
      <c r="R3027" s="12">
        <f t="shared" si="890"/>
        <v>76.032120687715263</v>
      </c>
      <c r="S3027" s="57">
        <f t="shared" si="891"/>
        <v>81.954307557548219</v>
      </c>
      <c r="T3027" s="12">
        <f t="shared" si="874"/>
        <v>0.79346148983062859</v>
      </c>
    </row>
    <row r="3028" spans="1:20" x14ac:dyDescent="0.3">
      <c r="A3028" s="57">
        <f t="shared" si="875"/>
        <v>516890.85068986547</v>
      </c>
      <c r="B3028" s="12">
        <f t="shared" si="892"/>
        <v>82265.733926266912</v>
      </c>
      <c r="C3028" s="57" t="str">
        <f t="shared" si="876"/>
        <v>-0.268399401919436-1.05866753806812i</v>
      </c>
      <c r="D3028" s="57" t="str">
        <f t="shared" si="877"/>
        <v>3.3019731183338-0.875683660826649i</v>
      </c>
      <c r="E3028" s="57" t="str">
        <f t="shared" si="878"/>
        <v>227.574875722255-146.554553694465i</v>
      </c>
      <c r="F3028" s="57" t="str">
        <f t="shared" si="879"/>
        <v>2.9894096608298-2.93991294805295i</v>
      </c>
      <c r="G3028" s="57" t="str">
        <f t="shared" si="880"/>
        <v>0.970720055637563-0.168590121954312i</v>
      </c>
      <c r="H3028" s="57" t="str">
        <f t="shared" si="881"/>
        <v>0.401526598479041-55.560791981711i</v>
      </c>
      <c r="I3028" s="57" t="str">
        <f t="shared" si="882"/>
        <v>-1.09779300181241-1.1325314711675i</v>
      </c>
      <c r="K3028" s="57" t="str">
        <f t="shared" si="883"/>
        <v>0.000650316521492546-0.000985971638172278i</v>
      </c>
      <c r="L3028" s="57" t="str">
        <f t="shared" si="884"/>
        <v>0.00075-0.00806101841637483i</v>
      </c>
      <c r="M3028" s="57" t="str">
        <f t="shared" si="885"/>
        <v>0.00075-0.00127011844795822i</v>
      </c>
      <c r="N3028" s="57">
        <f t="shared" si="886"/>
        <v>75.773791258012196</v>
      </c>
      <c r="O3028" s="57">
        <f t="shared" si="887"/>
        <v>0.76573162898291136</v>
      </c>
      <c r="P3028" s="371">
        <f t="shared" si="888"/>
        <v>0.76573162898291136</v>
      </c>
      <c r="Q3028" s="371">
        <f t="shared" si="889"/>
        <v>-104.2262087419878</v>
      </c>
      <c r="R3028" s="12">
        <f t="shared" si="890"/>
        <v>75.773791258012196</v>
      </c>
      <c r="S3028" s="57">
        <f t="shared" si="891"/>
        <v>82.265733926266918</v>
      </c>
      <c r="T3028" s="12">
        <f t="shared" si="874"/>
        <v>0.76573162898291136</v>
      </c>
    </row>
    <row r="3029" spans="1:20" x14ac:dyDescent="0.3">
      <c r="A3029" s="57">
        <f t="shared" si="875"/>
        <v>518855.03592248698</v>
      </c>
      <c r="B3029" s="12">
        <f t="shared" si="892"/>
        <v>82578.343715186726</v>
      </c>
      <c r="C3029" s="57" t="str">
        <f t="shared" si="876"/>
        <v>-0.272306497291093-1.05404743930259i</v>
      </c>
      <c r="D3029" s="57" t="str">
        <f t="shared" si="877"/>
        <v>3.30075034988213-0.877755326954257i</v>
      </c>
      <c r="E3029" s="57" t="str">
        <f t="shared" si="878"/>
        <v>226.815052180654-147.625948585796i</v>
      </c>
      <c r="F3029" s="57" t="str">
        <f t="shared" si="879"/>
        <v>2.98874331937235-2.93260575387392i</v>
      </c>
      <c r="G3029" s="57" t="str">
        <f t="shared" si="880"/>
        <v>0.970503681473423-0.169193042764637i</v>
      </c>
      <c r="H3029" s="57" t="str">
        <f t="shared" si="881"/>
        <v>0.397912034352428-55.346093042433i</v>
      </c>
      <c r="I3029" s="57" t="str">
        <f t="shared" si="882"/>
        <v>-1.09085628412662-1.1278446832406i</v>
      </c>
      <c r="K3029" s="57" t="str">
        <f t="shared" si="883"/>
        <v>0.000649472389380712-0.000982542224423546i</v>
      </c>
      <c r="L3029" s="57" t="str">
        <f t="shared" si="884"/>
        <v>0.00075-0.00803050250684881i</v>
      </c>
      <c r="M3029" s="57" t="str">
        <f t="shared" si="885"/>
        <v>0.00075-0.00126531026893626i</v>
      </c>
      <c r="N3029" s="57">
        <f t="shared" si="886"/>
        <v>75.514710559033489</v>
      </c>
      <c r="O3029" s="57">
        <f t="shared" si="887"/>
        <v>0.73779489122814057</v>
      </c>
      <c r="P3029" s="371">
        <f t="shared" si="888"/>
        <v>0.73779489122814057</v>
      </c>
      <c r="Q3029" s="371">
        <f t="shared" si="889"/>
        <v>-104.48528944096651</v>
      </c>
      <c r="R3029" s="12">
        <f t="shared" si="890"/>
        <v>75.514710559033489</v>
      </c>
      <c r="S3029" s="57">
        <f t="shared" si="891"/>
        <v>82.578343715186719</v>
      </c>
      <c r="T3029" s="12">
        <f t="shared" si="874"/>
        <v>0.73779489122814057</v>
      </c>
    </row>
    <row r="3030" spans="1:20" x14ac:dyDescent="0.3">
      <c r="A3030" s="57">
        <f t="shared" si="875"/>
        <v>520826.68505899241</v>
      </c>
      <c r="B3030" s="12">
        <f t="shared" si="892"/>
        <v>82892.141421304434</v>
      </c>
      <c r="C3030" s="57" t="str">
        <f t="shared" si="876"/>
        <v>-0.276187103138991-1.04939592000917i</v>
      </c>
      <c r="D3030" s="57" t="str">
        <f t="shared" si="877"/>
        <v>3.29951918637942-0.879835601457866i</v>
      </c>
      <c r="E3030" s="57" t="str">
        <f t="shared" si="878"/>
        <v>226.042022248818-148.6923764819i</v>
      </c>
      <c r="F3030" s="57" t="str">
        <f t="shared" si="879"/>
        <v>2.98807220448782-2.92533902967731i</v>
      </c>
      <c r="G3030" s="57" t="str">
        <f t="shared" si="880"/>
        <v>0.970285757283711-0.169797840080745i</v>
      </c>
      <c r="H3030" s="57" t="str">
        <f t="shared" si="881"/>
        <v>0.394333289783187-55.1322559600702i</v>
      </c>
      <c r="I3030" s="57" t="str">
        <f t="shared" si="882"/>
        <v>-1.08397224172676-1.12317666189946i</v>
      </c>
      <c r="K3030" s="57" t="str">
        <f t="shared" si="883"/>
        <v>0.000648633987863286-0.000979125498486317i</v>
      </c>
      <c r="L3030" s="57" t="str">
        <f t="shared" si="884"/>
        <v>0.00075-0.0080001021187974i</v>
      </c>
      <c r="M3030" s="57" t="str">
        <f t="shared" si="885"/>
        <v>0.00075-0.00126052029182732i</v>
      </c>
      <c r="N3030" s="57">
        <f t="shared" si="886"/>
        <v>75.254890891738825</v>
      </c>
      <c r="O3030" s="57">
        <f t="shared" si="887"/>
        <v>0.70965014515413982</v>
      </c>
      <c r="P3030" s="371">
        <f t="shared" si="888"/>
        <v>0.70965014515413982</v>
      </c>
      <c r="Q3030" s="371">
        <f t="shared" si="889"/>
        <v>-104.74510910826118</v>
      </c>
      <c r="R3030" s="12">
        <f t="shared" si="890"/>
        <v>75.254890891738825</v>
      </c>
      <c r="S3030" s="57">
        <f t="shared" si="891"/>
        <v>82.89214142130443</v>
      </c>
      <c r="T3030" s="12">
        <f t="shared" si="874"/>
        <v>0.70965014515413982</v>
      </c>
    </row>
    <row r="3031" spans="1:20" x14ac:dyDescent="0.3">
      <c r="A3031" s="57">
        <f t="shared" si="875"/>
        <v>522805.82646221662</v>
      </c>
      <c r="B3031" s="12">
        <f t="shared" si="892"/>
        <v>83207.131558705398</v>
      </c>
      <c r="C3031" s="57" t="str">
        <f t="shared" si="876"/>
        <v>-0.280040596262629-1.04471325335464i</v>
      </c>
      <c r="D3031" s="57" t="str">
        <f t="shared" si="877"/>
        <v>3.29827957685953-0.881924472824941i</v>
      </c>
      <c r="E3031" s="57" t="str">
        <f t="shared" si="878"/>
        <v>225.255832843104-149.753620164029i</v>
      </c>
      <c r="F3031" s="57" t="str">
        <f t="shared" si="879"/>
        <v>2.98739628421582-2.91811265245519i</v>
      </c>
      <c r="G3031" s="57" t="str">
        <f t="shared" si="880"/>
        <v>0.97006627269027-0.170404516604098i</v>
      </c>
      <c r="H3031" s="57" t="str">
        <f t="shared" si="881"/>
        <v>0.390789964805084-54.9192769217981i</v>
      </c>
      <c r="I3031" s="57" t="str">
        <f t="shared" si="882"/>
        <v>-1.07714045887624-1.11852731066951i</v>
      </c>
      <c r="K3031" s="57" t="str">
        <f t="shared" si="883"/>
        <v>0.000647801272424038-0.000975721425447051i</v>
      </c>
      <c r="L3031" s="57" t="str">
        <f t="shared" si="884"/>
        <v>0.00075-0.00796981681490077i</v>
      </c>
      <c r="M3031" s="57" t="str">
        <f t="shared" si="885"/>
        <v>0.00075-0.00125574844772596i</v>
      </c>
      <c r="N3031" s="57">
        <f t="shared" si="886"/>
        <v>74.994344682025897</v>
      </c>
      <c r="O3031" s="57">
        <f t="shared" si="887"/>
        <v>0.681296289561517</v>
      </c>
      <c r="P3031" s="371">
        <f t="shared" si="888"/>
        <v>0.681296289561517</v>
      </c>
      <c r="Q3031" s="371">
        <f t="shared" si="889"/>
        <v>-105.0056553179741</v>
      </c>
      <c r="R3031" s="12">
        <f t="shared" si="890"/>
        <v>74.994344682025897</v>
      </c>
      <c r="S3031" s="57">
        <f t="shared" si="891"/>
        <v>83.207131558705399</v>
      </c>
      <c r="T3031" s="12">
        <f t="shared" si="874"/>
        <v>0.681296289561517</v>
      </c>
    </row>
    <row r="3032" spans="1:20" x14ac:dyDescent="0.3">
      <c r="A3032" s="57">
        <f t="shared" si="875"/>
        <v>524792.48860277305</v>
      </c>
      <c r="B3032" s="12">
        <f t="shared" si="892"/>
        <v>83523.318658628486</v>
      </c>
      <c r="C3032" s="57" t="str">
        <f t="shared" si="876"/>
        <v>-0.28386635788687-1.03999972626259i</v>
      </c>
      <c r="D3032" s="57" t="str">
        <f t="shared" si="877"/>
        <v>3.29703147014398-0.884021929272519i</v>
      </c>
      <c r="E3032" s="57" t="str">
        <f t="shared" si="878"/>
        <v>224.456535475153-150.809462793046i</v>
      </c>
      <c r="F3032" s="57" t="str">
        <f t="shared" si="879"/>
        <v>2.98671552641519-2.91092649958998i</v>
      </c>
      <c r="G3032" s="57" t="str">
        <f t="shared" si="880"/>
        <v>0.969845217256221-0.171013075001459i</v>
      </c>
      <c r="H3032" s="57" t="str">
        <f t="shared" si="881"/>
        <v>0.387281664453032-54.7071521353425i</v>
      </c>
      <c r="I3032" s="57" t="str">
        <f t="shared" si="882"/>
        <v>-1.07036052314948-1.11389653375956i</v>
      </c>
      <c r="K3032" s="57" t="str">
        <f t="shared" si="883"/>
        <v>0.000646974198827304-0.000972329970401686i</v>
      </c>
      <c r="L3032" s="57" t="str">
        <f t="shared" si="884"/>
        <v>0.00075-0.00793964615949466i</v>
      </c>
      <c r="M3032" s="57" t="str">
        <f t="shared" si="885"/>
        <v>0.00075-0.00125099466798761i</v>
      </c>
      <c r="N3032" s="57">
        <f t="shared" si="886"/>
        <v>74.733084476762244</v>
      </c>
      <c r="O3032" s="57">
        <f t="shared" si="887"/>
        <v>0.65273225392165468</v>
      </c>
      <c r="P3032" s="371">
        <f t="shared" si="888"/>
        <v>0.65273225392165468</v>
      </c>
      <c r="Q3032" s="371">
        <f t="shared" si="889"/>
        <v>-105.26691552323776</v>
      </c>
      <c r="R3032" s="12">
        <f t="shared" si="890"/>
        <v>74.733084476762244</v>
      </c>
      <c r="S3032" s="57">
        <f t="shared" si="891"/>
        <v>83.523318658628483</v>
      </c>
      <c r="T3032" s="12">
        <f t="shared" si="874"/>
        <v>0.65273225392165468</v>
      </c>
    </row>
    <row r="3033" spans="1:20" x14ac:dyDescent="0.3">
      <c r="A3033" s="57">
        <f t="shared" si="875"/>
        <v>526786.70005946362</v>
      </c>
      <c r="B3033" s="12">
        <f t="shared" si="892"/>
        <v>83840.707269531282</v>
      </c>
      <c r="C3033" s="57" t="str">
        <f t="shared" si="876"/>
        <v>-0.287663774026488-1.03525563933712i</v>
      </c>
      <c r="D3033" s="57" t="str">
        <f t="shared" si="877"/>
        <v>3.2957748148425-0.886127958743886i</v>
      </c>
      <c r="E3033" s="57" t="str">
        <f t="shared" si="878"/>
        <v>223.644186255935-151.859688028521i</v>
      </c>
      <c r="F3033" s="57" t="str">
        <f t="shared" si="879"/>
        <v>2.98602989876329-2.90378044885084i</v>
      </c>
      <c r="G3033" s="57" t="str">
        <f t="shared" si="880"/>
        <v>0.969622580485791-0.171623517904357i</v>
      </c>
      <c r="H3033" s="57" t="str">
        <f t="shared" si="881"/>
        <v>0.383807998694838-54.4958778288357i</v>
      </c>
      <c r="I3033" s="57" t="str">
        <f t="shared" si="882"/>
        <v>-1.0636320254039-1.10928423605484i</v>
      </c>
      <c r="K3033" s="57" t="str">
        <f t="shared" si="883"/>
        <v>0.000646152723116223-0.000968951098456738i</v>
      </c>
      <c r="L3033" s="57" t="str">
        <f t="shared" si="884"/>
        <v>0.00075-0.00790958971856416i</v>
      </c>
      <c r="M3033" s="57" t="str">
        <f t="shared" si="885"/>
        <v>0.00075-0.00124625888422754i</v>
      </c>
      <c r="N3033" s="57">
        <f t="shared" si="886"/>
        <v>74.47112293972765</v>
      </c>
      <c r="O3033" s="57">
        <f t="shared" si="887"/>
        <v>0.6239569988200675</v>
      </c>
      <c r="P3033" s="371">
        <f t="shared" si="888"/>
        <v>0.6239569988200675</v>
      </c>
      <c r="Q3033" s="371">
        <f t="shared" si="889"/>
        <v>-105.52887706027235</v>
      </c>
      <c r="R3033" s="12">
        <f t="shared" si="890"/>
        <v>74.47112293972765</v>
      </c>
      <c r="S3033" s="57">
        <f t="shared" si="891"/>
        <v>83.840707269531279</v>
      </c>
      <c r="T3033" s="12">
        <f t="shared" si="874"/>
        <v>0.6239569988200675</v>
      </c>
    </row>
    <row r="3034" spans="1:20" x14ac:dyDescent="0.3">
      <c r="A3034" s="57">
        <f t="shared" si="875"/>
        <v>528788.4895196897</v>
      </c>
      <c r="B3034" s="12">
        <f t="shared" si="892"/>
        <v>84159.301957155505</v>
      </c>
      <c r="C3034" s="57" t="str">
        <f t="shared" si="876"/>
        <v>-0.29143223584954-1.03048130677518i</v>
      </c>
      <c r="D3034" s="57" t="str">
        <f t="shared" si="877"/>
        <v>3.29450955935379-0.888242548905296i</v>
      </c>
      <c r="E3034" s="57" t="str">
        <f t="shared" si="878"/>
        <v>222.818845896131-152.904080148325i</v>
      </c>
      <c r="F3034" s="57" t="str">
        <f t="shared" si="879"/>
        <v>2.98533936875576-2.89667437839013i</v>
      </c>
      <c r="G3034" s="57" t="str">
        <f t="shared" si="880"/>
        <v>0.96939835182415-0.172235847908534i</v>
      </c>
      <c r="H3034" s="57" t="str">
        <f t="shared" si="881"/>
        <v>0.380368582363923-54.2854502506722i</v>
      </c>
      <c r="I3034" s="57" t="str">
        <f t="shared" si="882"/>
        <v>-1.05695455975216-1.10469032311026i</v>
      </c>
      <c r="K3034" s="57" t="str">
        <f t="shared" si="883"/>
        <v>0.00064533680161099-0.00096558477473045i</v>
      </c>
      <c r="L3034" s="57" t="str">
        <f t="shared" si="884"/>
        <v>0.00075-0.00787964705973711i</v>
      </c>
      <c r="M3034" s="57" t="str">
        <f t="shared" si="885"/>
        <v>0.00075-0.00124154102831993i</v>
      </c>
      <c r="N3034" s="57">
        <f t="shared" si="886"/>
        <v>74.208472847472237</v>
      </c>
      <c r="O3034" s="57">
        <f t="shared" si="887"/>
        <v>0.59496951638590878</v>
      </c>
      <c r="P3034" s="371">
        <f t="shared" si="888"/>
        <v>0.59496951638590878</v>
      </c>
      <c r="Q3034" s="371">
        <f t="shared" si="889"/>
        <v>-105.79152715252776</v>
      </c>
      <c r="R3034" s="12">
        <f t="shared" si="890"/>
        <v>74.208472847472237</v>
      </c>
      <c r="S3034" s="57">
        <f t="shared" si="891"/>
        <v>84.159301957155506</v>
      </c>
      <c r="T3034" s="12">
        <f t="shared" si="874"/>
        <v>0.59496951638590878</v>
      </c>
    </row>
    <row r="3035" spans="1:20" x14ac:dyDescent="0.3">
      <c r="A3035" s="57">
        <f t="shared" si="875"/>
        <v>530797.8857798645</v>
      </c>
      <c r="B3035" s="12">
        <f t="shared" si="892"/>
        <v>84479.107304592704</v>
      </c>
      <c r="C3035" s="57" t="str">
        <f t="shared" si="876"/>
        <v>-0.295171140039212-1.02567705626733i</v>
      </c>
      <c r="D3035" s="57" t="str">
        <f t="shared" si="877"/>
        <v>3.29323565186604-0.890365687142556i</v>
      </c>
      <c r="E3035" s="57" t="str">
        <f t="shared" si="878"/>
        <v>221.980579702814-153.942424168663i</v>
      </c>
      <c r="F3035" s="57" t="str">
        <f t="shared" si="879"/>
        <v>2.98464390370573-2.88960816673982i</v>
      </c>
      <c r="G3035" s="57" t="str">
        <f t="shared" si="880"/>
        <v>0.969172520657246-0.172850067573391i</v>
      </c>
      <c r="H3035" s="57" t="str">
        <f t="shared" si="881"/>
        <v>0.376963035093026-54.0758656693667i</v>
      </c>
      <c r="I3035" s="57" t="str">
        <f t="shared" si="882"/>
        <v>-1.05032772353458-1.10011470114362i</v>
      </c>
      <c r="K3035" s="57" t="str">
        <f t="shared" si="883"/>
        <v>0.000644526390907128-0.000962230964353845i</v>
      </c>
      <c r="L3035" s="57" t="str">
        <f t="shared" si="884"/>
        <v>0.00075-0.00784981775227851i</v>
      </c>
      <c r="M3035" s="57" t="str">
        <f t="shared" si="885"/>
        <v>0.00075-0.00123684103239682i</v>
      </c>
      <c r="N3035" s="57">
        <f t="shared" si="886"/>
        <v>73.945147085085807</v>
      </c>
      <c r="O3035" s="57">
        <f t="shared" si="887"/>
        <v>0.56576883070559136</v>
      </c>
      <c r="P3035" s="371">
        <f t="shared" si="888"/>
        <v>0.56576883070559136</v>
      </c>
      <c r="Q3035" s="371">
        <f t="shared" si="889"/>
        <v>-106.05485291491419</v>
      </c>
      <c r="R3035" s="12">
        <f t="shared" si="890"/>
        <v>73.945147085085807</v>
      </c>
      <c r="S3035" s="57">
        <f t="shared" si="891"/>
        <v>84.479107304592702</v>
      </c>
      <c r="T3035" s="12">
        <f t="shared" si="874"/>
        <v>0.56576883070559136</v>
      </c>
    </row>
    <row r="3036" spans="1:20" x14ac:dyDescent="0.3">
      <c r="A3036" s="57">
        <f t="shared" si="875"/>
        <v>532814.91774582805</v>
      </c>
      <c r="B3036" s="12">
        <f t="shared" si="892"/>
        <v>84800.127912350159</v>
      </c>
      <c r="C3036" s="57" t="str">
        <f t="shared" si="876"/>
        <v>-0.298879889153604-1.0208432288871i</v>
      </c>
      <c r="D3036" s="57" t="str">
        <f t="shared" si="877"/>
        <v>3.29195304035767-0.892497360557657i</v>
      </c>
      <c r="E3036" s="57" t="str">
        <f t="shared" si="878"/>
        <v>221.12945757243-154.974505964329i</v>
      </c>
      <c r="F3036" s="57" t="str">
        <f t="shared" si="879"/>
        <v>2.98394347074351-2.88258169280791i</v>
      </c>
      <c r="G3036" s="57" t="str">
        <f t="shared" si="880"/>
        <v>0.968945076311642-0.173466179421431i</v>
      </c>
      <c r="H3036" s="57" t="str">
        <f t="shared" si="881"/>
        <v>0.373590981248866-53.8671203734134i</v>
      </c>
      <c r="I3036" s="57" t="str">
        <f t="shared" si="882"/>
        <v>-1.04375111729192-1.09555727702905i</v>
      </c>
      <c r="K3036" s="57" t="str">
        <f t="shared" si="883"/>
        <v>0.000643721447873732-0.000958889632471841i</v>
      </c>
      <c r="L3036" s="57" t="str">
        <f t="shared" si="884"/>
        <v>0.00075-0.00782010136708355i</v>
      </c>
      <c r="M3036" s="57" t="str">
        <f t="shared" si="885"/>
        <v>0.00075-0.0012321588288472i</v>
      </c>
      <c r="N3036" s="57">
        <f t="shared" si="886"/>
        <v>73.681158641890192</v>
      </c>
      <c r="O3036" s="57">
        <f t="shared" si="887"/>
        <v>0.53635399822111951</v>
      </c>
      <c r="P3036" s="371">
        <f t="shared" si="888"/>
        <v>0.53635399822111951</v>
      </c>
      <c r="Q3036" s="371">
        <f t="shared" si="889"/>
        <v>-106.31884135810981</v>
      </c>
      <c r="R3036" s="12">
        <f t="shared" si="890"/>
        <v>73.681158641890192</v>
      </c>
      <c r="S3036" s="57">
        <f t="shared" si="891"/>
        <v>84.800127912350163</v>
      </c>
      <c r="T3036" s="12">
        <f t="shared" si="874"/>
        <v>0.53635399822111951</v>
      </c>
    </row>
    <row r="3037" spans="1:20" x14ac:dyDescent="0.3">
      <c r="A3037" s="57">
        <f t="shared" si="875"/>
        <v>534839.61443326215</v>
      </c>
      <c r="B3037" s="12">
        <f t="shared" si="892"/>
        <v>85122.368398417093</v>
      </c>
      <c r="C3037" s="57" t="str">
        <f t="shared" si="876"/>
        <v>-0.302557891983158-1.01598017896893i</v>
      </c>
      <c r="D3037" s="57" t="str">
        <f t="shared" si="877"/>
        <v>3.2906616725981-0.894637555965428i</v>
      </c>
      <c r="E3037" s="57" t="str">
        <f t="shared" si="878"/>
        <v>220.265553980022-156.000112389117i</v>
      </c>
      <c r="F3037" s="57" t="str">
        <f t="shared" si="879"/>
        <v>2.98323803681605-2.87559483587484i</v>
      </c>
      <c r="G3037" s="57" t="str">
        <f t="shared" si="880"/>
        <v>0.968716008054357-0.174084185937689i</v>
      </c>
      <c r="H3037" s="57" t="str">
        <f t="shared" si="881"/>
        <v>0.370252049867742-53.6592106711451i</v>
      </c>
      <c r="I3037" s="57" t="str">
        <f t="shared" si="882"/>
        <v>-1.03722434473831-1.09101795829047i</v>
      </c>
      <c r="K3037" s="57" t="str">
        <f t="shared" si="883"/>
        <v>0.000642921929651755-0.000955560744244297i</v>
      </c>
      <c r="L3037" s="57" t="str">
        <f t="shared" si="884"/>
        <v>0.00075-0.0077904974766722i</v>
      </c>
      <c r="M3037" s="57" t="str">
        <f t="shared" si="885"/>
        <v>0.00075-0.001227494350316i</v>
      </c>
      <c r="N3037" s="57">
        <f t="shared" si="886"/>
        <v>73.416520607050018</v>
      </c>
      <c r="O3037" s="57">
        <f t="shared" si="887"/>
        <v>0.50672410811251911</v>
      </c>
      <c r="P3037" s="371">
        <f t="shared" si="888"/>
        <v>0.50672410811251911</v>
      </c>
      <c r="Q3037" s="371">
        <f t="shared" si="889"/>
        <v>-106.58347939294998</v>
      </c>
      <c r="R3037" s="12">
        <f t="shared" si="890"/>
        <v>73.416520607050018</v>
      </c>
      <c r="S3037" s="57">
        <f t="shared" si="891"/>
        <v>85.122368398417095</v>
      </c>
      <c r="T3037" s="12">
        <f t="shared" si="874"/>
        <v>0.50672410811251911</v>
      </c>
    </row>
    <row r="3038" spans="1:20" x14ac:dyDescent="0.3">
      <c r="A3038" s="57">
        <f t="shared" si="875"/>
        <v>536872.00496810861</v>
      </c>
      <c r="B3038" s="12">
        <f t="shared" si="892"/>
        <v>85445.833398331073</v>
      </c>
      <c r="C3038" s="57" t="str">
        <f t="shared" si="876"/>
        <v>-0.306204563905239-1.01108827397469i</v>
      </c>
      <c r="D3038" s="57" t="str">
        <f t="shared" si="877"/>
        <v>3.28936149614842-0.89678625989009i</v>
      </c>
      <c r="E3038" s="57" t="str">
        <f t="shared" si="878"/>
        <v>219.3889479647-157.019031396228i</v>
      </c>
      <c r="F3038" s="57" t="str">
        <f t="shared" si="879"/>
        <v>2.98252756868641-2.86864747558987i</v>
      </c>
      <c r="G3038" s="57" t="str">
        <f t="shared" si="880"/>
        <v>0.96848530509271-0.174704089569164i</v>
      </c>
      <c r="H3038" s="57" t="str">
        <f t="shared" si="881"/>
        <v>0.36694587459208-53.4521328905957i</v>
      </c>
      <c r="I3038" s="57" t="str">
        <f t="shared" si="882"/>
        <v>-1.03074701273446-1.08649665309511i</v>
      </c>
      <c r="K3038" s="57" t="str">
        <f t="shared" si="883"/>
        <v>0.000642127793652286-0.000952244264847053i</v>
      </c>
      <c r="L3038" s="57" t="str">
        <f t="shared" si="884"/>
        <v>0.00075-0.00776100565518252i</v>
      </c>
      <c r="M3038" s="57" t="str">
        <f t="shared" si="885"/>
        <v>0.00075-0.00122284752970313i</v>
      </c>
      <c r="N3038" s="57">
        <f t="shared" si="886"/>
        <v>73.151246165107636</v>
      </c>
      <c r="O3038" s="57">
        <f t="shared" si="887"/>
        <v>0.47687828266345289</v>
      </c>
      <c r="P3038" s="371">
        <f t="shared" si="888"/>
        <v>0.47687828266345289</v>
      </c>
      <c r="Q3038" s="371">
        <f t="shared" si="889"/>
        <v>-106.84875383489236</v>
      </c>
      <c r="R3038" s="12">
        <f t="shared" si="890"/>
        <v>73.151246165107636</v>
      </c>
      <c r="S3038" s="57">
        <f t="shared" si="891"/>
        <v>85.445833398331075</v>
      </c>
      <c r="T3038" s="12">
        <f t="shared" si="874"/>
        <v>0.47687828266345289</v>
      </c>
    </row>
    <row r="3039" spans="1:20" x14ac:dyDescent="0.3">
      <c r="A3039" s="57">
        <f t="shared" si="875"/>
        <v>538912.11858698737</v>
      </c>
      <c r="B3039" s="12">
        <f t="shared" si="892"/>
        <v>85770.527565244731</v>
      </c>
      <c r="C3039" s="57" t="str">
        <f t="shared" si="876"/>
        <v>-0.309819327235415-1.00616789434901i</v>
      </c>
      <c r="D3039" s="57" t="str">
        <f t="shared" si="877"/>
        <v>3.28805245836222-0.898943458561835i</v>
      </c>
      <c r="E3039" s="57" t="str">
        <f t="shared" si="878"/>
        <v>218.499723111358-158.031052158524i</v>
      </c>
      <c r="F3039" s="57" t="str">
        <f t="shared" si="879"/>
        <v>2.98181203293334-2.86173949196753i</v>
      </c>
      <c r="G3039" s="57" t="str">
        <f t="shared" si="880"/>
        <v>0.968252956574164-0.175325892724247i</v>
      </c>
      <c r="H3039" s="57" t="str">
        <f t="shared" si="881"/>
        <v>0.363672093607881-53.2458833793619i</v>
      </c>
      <c r="I3039" s="57" t="str">
        <f t="shared" si="882"/>
        <v>-1.02431873126117-1.08199327024719i</v>
      </c>
      <c r="K3039" s="57" t="str">
        <f t="shared" si="883"/>
        <v>0.000641338997554824-0.00094894015947296i</v>
      </c>
      <c r="L3039" s="57" t="str">
        <f t="shared" si="884"/>
        <v>0.00075-0.00773162547836473i</v>
      </c>
      <c r="M3039" s="57" t="str">
        <f t="shared" si="885"/>
        <v>0.00075-0.00121821830016251i</v>
      </c>
      <c r="N3039" s="57">
        <f t="shared" si="886"/>
        <v>72.885348591450168</v>
      </c>
      <c r="O3039" s="57">
        <f t="shared" si="887"/>
        <v>0.44681567761071839</v>
      </c>
      <c r="P3039" s="371">
        <f t="shared" si="888"/>
        <v>0.44681567761071839</v>
      </c>
      <c r="Q3039" s="371">
        <f t="shared" si="889"/>
        <v>-107.11465140854983</v>
      </c>
      <c r="R3039" s="12">
        <f t="shared" si="890"/>
        <v>72.885348591450168</v>
      </c>
      <c r="S3039" s="57">
        <f t="shared" si="891"/>
        <v>85.770527565244734</v>
      </c>
      <c r="T3039" s="12">
        <f t="shared" si="874"/>
        <v>0.44681567761071839</v>
      </c>
    </row>
    <row r="3040" spans="1:20" x14ac:dyDescent="0.3">
      <c r="A3040" s="57">
        <f t="shared" si="875"/>
        <v>540959.98463761795</v>
      </c>
      <c r="B3040" s="12">
        <f t="shared" si="892"/>
        <v>86096.455569992657</v>
      </c>
      <c r="C3040" s="57" t="str">
        <f t="shared" si="876"/>
        <v>-0.313401611575129-1.00121943336325i</v>
      </c>
      <c r="D3040" s="57" t="str">
        <f t="shared" si="877"/>
        <v>3.28673450638642-0.901109137913395i</v>
      </c>
      <c r="E3040" s="57" t="str">
        <f t="shared" si="878"/>
        <v>217.597967528596-159.035965188516i</v>
      </c>
      <c r="F3040" s="57" t="str">
        <f t="shared" si="879"/>
        <v>2.98109139595083-2.85487076538391i</v>
      </c>
      <c r="G3040" s="57" t="str">
        <f t="shared" si="880"/>
        <v>0.968018951586176-0.175949597772138i</v>
      </c>
      <c r="H3040" s="57" t="str">
        <f t="shared" si="881"/>
        <v>0.360430349583088-53.0404585044678i</v>
      </c>
      <c r="I3040" s="57" t="str">
        <f t="shared" si="882"/>
        <v>-1.01793911339296-1.07750771918167i</v>
      </c>
      <c r="K3040" s="57" t="str">
        <f t="shared" si="883"/>
        <v>0.000640555499305584-0.000945648393332905i</v>
      </c>
      <c r="L3040" s="57" t="str">
        <f t="shared" si="884"/>
        <v>0.00075-0.00770235652357516i</v>
      </c>
      <c r="M3040" s="57" t="str">
        <f t="shared" si="885"/>
        <v>0.00075-0.00121360659510113i</v>
      </c>
      <c r="N3040" s="57">
        <f t="shared" si="886"/>
        <v>72.618841247701667</v>
      </c>
      <c r="O3040" s="57">
        <f t="shared" si="887"/>
        <v>0.41653548247559508</v>
      </c>
      <c r="P3040" s="371">
        <f t="shared" si="888"/>
        <v>0.41653548247559508</v>
      </c>
      <c r="Q3040" s="371">
        <f t="shared" si="889"/>
        <v>-107.38115875229833</v>
      </c>
      <c r="R3040" s="12">
        <f t="shared" si="890"/>
        <v>72.618841247701667</v>
      </c>
      <c r="S3040" s="57">
        <f t="shared" si="891"/>
        <v>86.096455569992656</v>
      </c>
      <c r="T3040" s="12">
        <f t="shared" si="874"/>
        <v>0.41653548247559508</v>
      </c>
    </row>
    <row r="3041" spans="1:20" x14ac:dyDescent="0.3">
      <c r="A3041" s="57">
        <f t="shared" si="875"/>
        <v>543015.63257924083</v>
      </c>
      <c r="B3041" s="12">
        <f t="shared" si="892"/>
        <v>86423.622101158631</v>
      </c>
      <c r="C3041" s="57" t="str">
        <f t="shared" si="876"/>
        <v>-0.316950854155255-0.996243296948481i</v>
      </c>
      <c r="D3041" s="57" t="str">
        <f t="shared" si="877"/>
        <v>3.28540758716205-0.903283283576574i</v>
      </c>
      <c r="E3041" s="57" t="str">
        <f t="shared" si="878"/>
        <v>216.683773822879-160.033562457943i</v>
      </c>
      <c r="F3041" s="57" t="str">
        <f t="shared" si="879"/>
        <v>2.98036562394752-2.84804117657308i</v>
      </c>
      <c r="G3041" s="57" t="str">
        <f t="shared" si="880"/>
        <v>0.967783279156046-0.176575207042259i</v>
      </c>
      <c r="H3041" s="57" t="str">
        <f t="shared" si="881"/>
        <v>0.357220289606823-52.8358546522291i</v>
      </c>
      <c r="I3041" s="57" t="str">
        <f t="shared" si="882"/>
        <v>-1.01160777527203-1.073039909958i</v>
      </c>
      <c r="K3041" s="57" t="str">
        <f t="shared" si="883"/>
        <v>0.000639777257115779-0.00094236893165677i</v>
      </c>
      <c r="L3041" s="57" t="str">
        <f t="shared" si="884"/>
        <v>0.00075-0.00767319836977001i</v>
      </c>
      <c r="M3041" s="57" t="str">
        <f t="shared" si="885"/>
        <v>0.00075-0.00120901234817805i</v>
      </c>
      <c r="N3041" s="57">
        <f t="shared" si="886"/>
        <v>72.351737577052972</v>
      </c>
      <c r="O3041" s="57">
        <f t="shared" si="887"/>
        <v>0.38603692087845476</v>
      </c>
      <c r="P3041" s="371">
        <f t="shared" si="888"/>
        <v>0.38603692087845476</v>
      </c>
      <c r="Q3041" s="371">
        <f t="shared" si="889"/>
        <v>-107.64826242294703</v>
      </c>
      <c r="R3041" s="12">
        <f t="shared" si="890"/>
        <v>72.351737577052972</v>
      </c>
      <c r="S3041" s="57">
        <f t="shared" si="891"/>
        <v>86.423622101158628</v>
      </c>
      <c r="T3041" s="12">
        <f t="shared" si="874"/>
        <v>0.38603692087845476</v>
      </c>
    </row>
    <row r="3042" spans="1:20" x14ac:dyDescent="0.3">
      <c r="A3042" s="57">
        <f t="shared" si="875"/>
        <v>545079.09198304208</v>
      </c>
      <c r="B3042" s="12">
        <f t="shared" si="892"/>
        <v>86752.031865143043</v>
      </c>
      <c r="C3042" s="57" t="str">
        <f t="shared" si="876"/>
        <v>-0.320466500175158-0.991239903517364i</v>
      </c>
      <c r="D3042" s="57" t="str">
        <f t="shared" si="877"/>
        <v>3.28407164742518-0.905465880878769i</v>
      </c>
      <c r="E3042" s="57" t="str">
        <f t="shared" si="878"/>
        <v>215.757239068923-161.023637516783i</v>
      </c>
      <c r="F3042" s="57" t="str">
        <f t="shared" si="879"/>
        <v>2.97963468294646-2.84125060662349i</v>
      </c>
      <c r="G3042" s="57" t="str">
        <f t="shared" si="880"/>
        <v>0.967545928250774-0.177202722823668i</v>
      </c>
      <c r="H3042" s="57" t="str">
        <f t="shared" si="881"/>
        <v>0.354041565129523-52.6320682281194i</v>
      </c>
      <c r="I3042" s="57" t="str">
        <f t="shared" si="882"/>
        <v>-1.00532433608243-1.06858975325413i</v>
      </c>
      <c r="K3042" s="57" t="str">
        <f t="shared" si="883"/>
        <v>0.000639004229459941-0.000939101739694457i</v>
      </c>
      <c r="L3042" s="57" t="str">
        <f t="shared" si="884"/>
        <v>0.00075-0.00764415059749953i</v>
      </c>
      <c r="M3042" s="57" t="str">
        <f t="shared" si="885"/>
        <v>0.00075-0.0012044354933035i</v>
      </c>
      <c r="N3042" s="57">
        <f t="shared" si="886"/>
        <v>72.084051099527244</v>
      </c>
      <c r="O3042" s="57">
        <f t="shared" si="887"/>
        <v>0.35531925083458993</v>
      </c>
      <c r="P3042" s="371">
        <f t="shared" si="888"/>
        <v>0.35531925083458993</v>
      </c>
      <c r="Q3042" s="371">
        <f t="shared" si="889"/>
        <v>-107.91594890047276</v>
      </c>
      <c r="R3042" s="12">
        <f t="shared" si="890"/>
        <v>72.084051099527244</v>
      </c>
      <c r="S3042" s="57">
        <f t="shared" si="891"/>
        <v>86.752031865143039</v>
      </c>
      <c r="T3042" s="12">
        <f t="shared" si="874"/>
        <v>0.35531925083458993</v>
      </c>
    </row>
    <row r="3043" spans="1:20" x14ac:dyDescent="0.3">
      <c r="A3043" s="57">
        <f t="shared" si="875"/>
        <v>547150.39253257762</v>
      </c>
      <c r="B3043" s="12">
        <f t="shared" si="892"/>
        <v>87081.689586230583</v>
      </c>
      <c r="C3043" s="57" t="str">
        <f t="shared" si="876"/>
        <v>-0.323948003136832-0.986209683775293i</v>
      </c>
      <c r="D3043" s="57" t="str">
        <f t="shared" si="877"/>
        <v>3.28272663370779-0.90765691483946i</v>
      </c>
      <c r="E3043" s="57" t="str">
        <f t="shared" si="878"/>
        <v>214.818464776336-162.005985611597i</v>
      </c>
      <c r="F3043" s="57" t="str">
        <f t="shared" si="879"/>
        <v>2.97889853878447-2.83449893697424i</v>
      </c>
      <c r="G3043" s="57" t="str">
        <f t="shared" si="880"/>
        <v>0.967306887776914-0.177832147364459i</v>
      </c>
      <c r="H3043" s="57" t="str">
        <f t="shared" si="881"/>
        <v>0.350893831903922-52.4290956566378i</v>
      </c>
      <c r="I3043" s="57" t="str">
        <f t="shared" si="882"/>
        <v>-0.999088418024435-1.0641571603604i</v>
      </c>
      <c r="K3043" s="57" t="str">
        <f t="shared" si="883"/>
        <v>0.00063823637507422-0.0009358467827168i</v>
      </c>
      <c r="L3043" s="57" t="str">
        <f t="shared" si="884"/>
        <v>0.00075-0.00761521278890167i</v>
      </c>
      <c r="M3043" s="57" t="str">
        <f t="shared" si="885"/>
        <v>0.00075-0.00119987596463787i</v>
      </c>
      <c r="N3043" s="57">
        <f t="shared" si="886"/>
        <v>71.815795407189398</v>
      </c>
      <c r="O3043" s="57">
        <f t="shared" si="887"/>
        <v>0.32438176503262423</v>
      </c>
      <c r="P3043" s="371">
        <f t="shared" si="888"/>
        <v>0.32438176503262423</v>
      </c>
      <c r="Q3043" s="371">
        <f t="shared" si="889"/>
        <v>-108.1842045928106</v>
      </c>
      <c r="R3043" s="12">
        <f t="shared" si="890"/>
        <v>71.815795407189398</v>
      </c>
      <c r="S3043" s="57">
        <f t="shared" si="891"/>
        <v>87.081689586230581</v>
      </c>
      <c r="T3043" s="12">
        <f t="shared" si="874"/>
        <v>0.32438176503262423</v>
      </c>
    </row>
    <row r="3044" spans="1:20" x14ac:dyDescent="0.3">
      <c r="A3044" s="57">
        <f t="shared" si="875"/>
        <v>549229.56402420136</v>
      </c>
      <c r="B3044" s="12">
        <f t="shared" si="892"/>
        <v>87412.600006658264</v>
      </c>
      <c r="C3044" s="57" t="str">
        <f t="shared" si="876"/>
        <v>-0.327394825173773-0.981153080520805i</v>
      </c>
      <c r="D3044" s="57" t="str">
        <f t="shared" si="877"/>
        <v>3.2813724923388-0.909856370166754i</v>
      </c>
      <c r="E3044" s="57" t="str">
        <f t="shared" si="878"/>
        <v>213.867556852509-162.980403803027i</v>
      </c>
      <c r="F3044" s="57" t="str">
        <f t="shared" si="879"/>
        <v>2.97815715711182-2.82778604941148i</v>
      </c>
      <c r="G3044" s="57" t="str">
        <f t="shared" si="880"/>
        <v>0.967066146580433-0.178463482871163i</v>
      </c>
      <c r="H3044" s="57" t="str">
        <f t="shared" si="881"/>
        <v>0.347776749926894-52.2269333811768i</v>
      </c>
      <c r="I3044" s="57" t="str">
        <f t="shared" si="882"/>
        <v>-0.992899646289188-1.05974204317366i</v>
      </c>
      <c r="K3044" s="57" t="str">
        <f t="shared" si="883"/>
        <v>0.000637473652954712-0.000932604026016558i</v>
      </c>
      <c r="L3044" s="57" t="str">
        <f t="shared" si="884"/>
        <v>0.00075-0.00758638452769647i</v>
      </c>
      <c r="M3044" s="57" t="str">
        <f t="shared" si="885"/>
        <v>0.00075-0.00119533369659083i</v>
      </c>
      <c r="N3044" s="57">
        <f t="shared" si="886"/>
        <v>71.54698415929731</v>
      </c>
      <c r="O3044" s="57">
        <f t="shared" si="887"/>
        <v>0.29322379109419633</v>
      </c>
      <c r="P3044" s="371">
        <f t="shared" si="888"/>
        <v>0.29322379109419633</v>
      </c>
      <c r="Q3044" s="371">
        <f t="shared" si="889"/>
        <v>-108.45301584070269</v>
      </c>
      <c r="R3044" s="12">
        <f t="shared" si="890"/>
        <v>71.54698415929731</v>
      </c>
      <c r="S3044" s="57">
        <f t="shared" si="891"/>
        <v>87.412600006658266</v>
      </c>
      <c r="T3044" s="12">
        <f t="shared" si="874"/>
        <v>0.29322379109419633</v>
      </c>
    </row>
    <row r="3045" spans="1:20" x14ac:dyDescent="0.3">
      <c r="A3045" s="57">
        <f t="shared" si="875"/>
        <v>551316.63636749331</v>
      </c>
      <c r="B3045" s="12">
        <f t="shared" si="892"/>
        <v>87744.767886683563</v>
      </c>
      <c r="C3045" s="57" t="str">
        <f t="shared" si="876"/>
        <v>-0.330806437374063-0.976070548435358i</v>
      </c>
      <c r="D3045" s="57" t="str">
        <f t="shared" si="877"/>
        <v>3.28000916944491-0.912064231253767i</v>
      </c>
      <c r="E3045" s="57" t="str">
        <f t="shared" si="878"/>
        <v>212.904625561787-163.946691082341i</v>
      </c>
      <c r="F3045" s="57" t="str">
        <f t="shared" si="879"/>
        <v>2.97741050339177-2.82111182606472i</v>
      </c>
      <c r="G3045" s="57" t="str">
        <f t="shared" si="880"/>
        <v>0.966823693446575-0.179096731508138i</v>
      </c>
      <c r="H3045" s="57" t="str">
        <f t="shared" si="881"/>
        <v>0.344689983382125-52.0255778638924i</v>
      </c>
      <c r="I3045" s="57" t="str">
        <f t="shared" si="882"/>
        <v>-0.986757649033559-1.05534431419141i</v>
      </c>
      <c r="K3045" s="57" t="str">
        <f t="shared" si="883"/>
        <v>0.000636716022355775-0.000929373434909289i</v>
      </c>
      <c r="L3045" s="57" t="str">
        <f t="shared" si="884"/>
        <v>0.00075-0.00755766539917959i</v>
      </c>
      <c r="M3045" s="57" t="str">
        <f t="shared" si="885"/>
        <v>0.00075-0.00119080862382031i</v>
      </c>
      <c r="N3045" s="57">
        <f t="shared" si="886"/>
        <v>71.277631077403939</v>
      </c>
      <c r="O3045" s="57">
        <f t="shared" si="887"/>
        <v>0.261844691813645</v>
      </c>
      <c r="P3045" s="371">
        <f t="shared" si="888"/>
        <v>0.261844691813645</v>
      </c>
      <c r="Q3045" s="371">
        <f t="shared" si="889"/>
        <v>-108.72236892259606</v>
      </c>
      <c r="R3045" s="12">
        <f t="shared" si="890"/>
        <v>71.277631077403939</v>
      </c>
      <c r="S3045" s="57">
        <f t="shared" si="891"/>
        <v>87.744767886683562</v>
      </c>
      <c r="T3045" s="12">
        <f t="shared" si="874"/>
        <v>0.261844691813645</v>
      </c>
    </row>
    <row r="3046" spans="1:20" x14ac:dyDescent="0.3">
      <c r="A3046" s="57">
        <f t="shared" si="875"/>
        <v>553411.63958568987</v>
      </c>
      <c r="B3046" s="12">
        <f t="shared" si="892"/>
        <v>88078.198004652964</v>
      </c>
      <c r="C3046" s="57" t="str">
        <f t="shared" si="876"/>
        <v>-0.334182320097426-0.970962553862983i</v>
      </c>
      <c r="D3046" s="57" t="str">
        <f t="shared" si="877"/>
        <v>3.27863661095172-0.914280482175169i</v>
      </c>
      <c r="E3046" s="57" t="str">
        <f t="shared" si="878"/>
        <v>211.929785480975-164.904648486868i</v>
      </c>
      <c r="F3046" s="57" t="str">
        <f t="shared" si="879"/>
        <v>2.9766585429002-2.81447614940318i</v>
      </c>
      <c r="G3046" s="57" t="str">
        <f t="shared" si="880"/>
        <v>0.966579517099728-0.179731895396963i</v>
      </c>
      <c r="H3046" s="57" t="str">
        <f t="shared" si="881"/>
        <v>0.341633200583616-51.8250255855742i</v>
      </c>
      <c r="I3046" s="57" t="str">
        <f t="shared" si="882"/>
        <v>-0.980662057355219-1.05096388650603i</v>
      </c>
      <c r="K3046" s="57" t="str">
        <f t="shared" si="883"/>
        <v>0.000635963442788367-0.00092615497473432i</v>
      </c>
      <c r="L3046" s="57" t="str">
        <f t="shared" si="884"/>
        <v>0.00075-0.00752905499021672i</v>
      </c>
      <c r="M3046" s="57" t="str">
        <f t="shared" si="885"/>
        <v>0.00075-0.00118630068123163i</v>
      </c>
      <c r="N3046" s="57">
        <f t="shared" si="886"/>
        <v>71.007749940411458</v>
      </c>
      <c r="O3046" s="57">
        <f t="shared" si="887"/>
        <v>0.23024386538041353</v>
      </c>
      <c r="P3046" s="371">
        <f t="shared" si="888"/>
        <v>0.23024386538041353</v>
      </c>
      <c r="Q3046" s="371">
        <f t="shared" si="889"/>
        <v>-108.99225005958854</v>
      </c>
      <c r="R3046" s="12">
        <f t="shared" si="890"/>
        <v>71.007749940411458</v>
      </c>
      <c r="S3046" s="57">
        <f t="shared" si="891"/>
        <v>88.078198004652961</v>
      </c>
      <c r="T3046" s="12">
        <f t="shared" si="874"/>
        <v>0.23024386538041353</v>
      </c>
    </row>
    <row r="3047" spans="1:20" x14ac:dyDescent="0.3">
      <c r="A3047" s="57">
        <f t="shared" si="875"/>
        <v>555514.60381611541</v>
      </c>
      <c r="B3047" s="12">
        <f t="shared" si="892"/>
        <v>88412.895157070641</v>
      </c>
      <c r="C3047" s="57" t="str">
        <f t="shared" si="876"/>
        <v>-0.337521963285792-0.965829574579664i</v>
      </c>
      <c r="D3047" s="57" t="str">
        <f t="shared" si="877"/>
        <v>3.2772547625848-0.916505106683579i</v>
      </c>
      <c r="E3047" s="57" t="str">
        <f t="shared" si="878"/>
        <v>210.943155451164-165.854079214215i</v>
      </c>
      <c r="F3047" s="57" t="str">
        <f t="shared" si="879"/>
        <v>2.97590124072515-2.80787890223209i</v>
      </c>
      <c r="G3047" s="57" t="str">
        <f t="shared" si="880"/>
        <v>0.966333606203287-0.180368976615817i</v>
      </c>
      <c r="H3047" s="57" t="str">
        <f t="shared" si="881"/>
        <v>0.338606073920002-51.6252730455178i</v>
      </c>
      <c r="I3047" s="57" t="str">
        <f t="shared" si="882"/>
        <v>-0.974612505267953-1.04660067379908i</v>
      </c>
      <c r="K3047" s="57" t="str">
        <f t="shared" si="883"/>
        <v>0.000635215874018392-0.000922948610855604i</v>
      </c>
      <c r="L3047" s="57" t="str">
        <f t="shared" si="884"/>
        <v>0.00075-0.00750055288923762i</v>
      </c>
      <c r="M3047" s="57" t="str">
        <f t="shared" si="885"/>
        <v>0.00075-0.00118180980397652i</v>
      </c>
      <c r="N3047" s="57">
        <f t="shared" si="886"/>
        <v>70.73735457957946</v>
      </c>
      <c r="O3047" s="57">
        <f t="shared" si="887"/>
        <v>0.19842074558083661</v>
      </c>
      <c r="P3047" s="371">
        <f t="shared" si="888"/>
        <v>0.19842074558083661</v>
      </c>
      <c r="Q3047" s="371">
        <f t="shared" si="889"/>
        <v>-109.26264542042054</v>
      </c>
      <c r="R3047" s="12">
        <f t="shared" si="890"/>
        <v>70.73735457957946</v>
      </c>
      <c r="S3047" s="57">
        <f t="shared" si="891"/>
        <v>88.412895157070636</v>
      </c>
      <c r="T3047" s="12">
        <f t="shared" si="874"/>
        <v>0.19842074558083661</v>
      </c>
    </row>
    <row r="3048" spans="1:20" x14ac:dyDescent="0.3">
      <c r="A3048" s="57">
        <f t="shared" si="875"/>
        <v>557625.55931061669</v>
      </c>
      <c r="B3048" s="12">
        <f t="shared" si="892"/>
        <v>88748.864158667508</v>
      </c>
      <c r="C3048" s="57" t="str">
        <f t="shared" si="876"/>
        <v>-0.34082486676695-0.960672099552803i</v>
      </c>
      <c r="D3048" s="57" t="str">
        <f t="shared" si="877"/>
        <v>3.27586356987058-0.918738088205959i</v>
      </c>
      <c r="E3048" s="57" t="str">
        <f t="shared" si="878"/>
        <v>209.944858525962-166.794788735093i</v>
      </c>
      <c r="F3048" s="57" t="str">
        <f t="shared" si="879"/>
        <v>2.97513856176637-2.80131996768896i</v>
      </c>
      <c r="G3048" s="57" t="str">
        <f t="shared" si="880"/>
        <v>0.966085949359534-0.181007977198856i</v>
      </c>
      <c r="H3048" s="57" t="str">
        <f t="shared" si="881"/>
        <v>0.335608279799658-51.4263167613971i</v>
      </c>
      <c r="I3048" s="57" t="str">
        <f t="shared" si="882"/>
        <v>-0.968608629677161-1.04225459033566i</v>
      </c>
      <c r="K3048" s="57" t="str">
        <f t="shared" si="883"/>
        <v>0.000634473276065031-0.000919754308662619i</v>
      </c>
      <c r="L3048" s="57" t="str">
        <f t="shared" si="884"/>
        <v>0.00075-0.00747215868622996i</v>
      </c>
      <c r="M3048" s="57" t="str">
        <f t="shared" si="885"/>
        <v>0.00075-0.0011773359274522i</v>
      </c>
      <c r="N3048" s="57">
        <f t="shared" si="886"/>
        <v>70.466458873495711</v>
      </c>
      <c r="O3048" s="57">
        <f t="shared" si="887"/>
        <v>0.16637480198008897</v>
      </c>
      <c r="P3048" s="371">
        <f t="shared" si="888"/>
        <v>0.16637480198008897</v>
      </c>
      <c r="Q3048" s="371">
        <f t="shared" si="889"/>
        <v>-109.53354112650429</v>
      </c>
      <c r="R3048" s="12">
        <f t="shared" si="890"/>
        <v>70.466458873495711</v>
      </c>
      <c r="S3048" s="57">
        <f t="shared" si="891"/>
        <v>88.748864158667502</v>
      </c>
      <c r="T3048" s="12">
        <f t="shared" si="874"/>
        <v>0.16637480198008897</v>
      </c>
    </row>
    <row r="3049" spans="1:20" x14ac:dyDescent="0.3">
      <c r="A3049" s="57">
        <f t="shared" si="875"/>
        <v>559744.536435997</v>
      </c>
      <c r="B3049" s="12">
        <f t="shared" si="892"/>
        <v>89086.10984247044</v>
      </c>
      <c r="C3049" s="57" t="str">
        <f t="shared" si="876"/>
        <v>-0.344090540550991-0.955490628691136i</v>
      </c>
      <c r="D3049" s="57" t="str">
        <f t="shared" si="877"/>
        <v>3.27446297813773-0.920979409840099i</v>
      </c>
      <c r="E3049" s="57" t="str">
        <f t="shared" si="878"/>
        <v>208.935021916152-167.726584904637i</v>
      </c>
      <c r="F3049" s="57" t="str">
        <f t="shared" si="879"/>
        <v>2.97437047073513-2.79479922923995i</v>
      </c>
      <c r="G3049" s="57" t="str">
        <f t="shared" si="880"/>
        <v>0.965836535109505-0.181648899135587i</v>
      </c>
      <c r="H3049" s="57" t="str">
        <f t="shared" si="881"/>
        <v>0.332639498596604-51.2281532691387i</v>
      </c>
      <c r="I3049" s="57" t="str">
        <f t="shared" si="882"/>
        <v>-0.96265007035564-1.03792555095896i</v>
      </c>
      <c r="K3049" s="57" t="str">
        <f t="shared" si="883"/>
        <v>0.000633735609199105-0.000916572033571232i</v>
      </c>
      <c r="L3049" s="57" t="str">
        <f t="shared" si="884"/>
        <v>0.00075-0.00744387197273359i</v>
      </c>
      <c r="M3049" s="57" t="str">
        <f t="shared" si="885"/>
        <v>0.00075-0.00117287898730046i</v>
      </c>
      <c r="N3049" s="57">
        <f t="shared" si="886"/>
        <v>70.195076743012123</v>
      </c>
      <c r="O3049" s="57">
        <f t="shared" si="887"/>
        <v>0.13410554008522035</v>
      </c>
      <c r="P3049" s="371">
        <f t="shared" si="888"/>
        <v>0.13410554008522035</v>
      </c>
      <c r="Q3049" s="371">
        <f t="shared" si="889"/>
        <v>-109.80492325698788</v>
      </c>
      <c r="R3049" s="12">
        <f t="shared" si="890"/>
        <v>70.195076743012123</v>
      </c>
      <c r="S3049" s="57">
        <f t="shared" si="891"/>
        <v>89.086109842470435</v>
      </c>
      <c r="T3049" s="12">
        <f t="shared" si="874"/>
        <v>0.13410554008522035</v>
      </c>
    </row>
    <row r="3050" spans="1:20" x14ac:dyDescent="0.3">
      <c r="A3050" s="57">
        <f t="shared" si="875"/>
        <v>561871.56567445386</v>
      </c>
      <c r="B3050" s="12">
        <f t="shared" si="892"/>
        <v>89424.637059871835</v>
      </c>
      <c r="C3050" s="57" t="str">
        <f t="shared" si="876"/>
        <v>-0.347318505119238-0.95028567258516i</v>
      </c>
      <c r="D3050" s="57" t="str">
        <f t="shared" si="877"/>
        <v>3.27305293251812-0.923229054350932i</v>
      </c>
      <c r="E3050" s="57" t="str">
        <f t="shared" si="878"/>
        <v>207.91377693084-168.649278072128i</v>
      </c>
      <c r="F3050" s="57" t="str">
        <f t="shared" si="879"/>
        <v>2.97359693215362-2.78831657067608i</v>
      </c>
      <c r="G3050" s="57" t="str">
        <f t="shared" si="880"/>
        <v>0.965585351932873-0.182291744370235i</v>
      </c>
      <c r="H3050" s="57" t="str">
        <f t="shared" si="881"/>
        <v>0.329699414597191-51.030779122797i</v>
      </c>
      <c r="I3050" s="57" t="str">
        <f t="shared" si="882"/>
        <v>-0.956736469919515-1.03361347108466i</v>
      </c>
      <c r="K3050" s="57" t="str">
        <f t="shared" si="883"/>
        <v>0.000633002833941435-0.000913401751024543i</v>
      </c>
      <c r="L3050" s="57" t="str">
        <f t="shared" si="884"/>
        <v>0.00075-0.0074156923418346i</v>
      </c>
      <c r="M3050" s="57" t="str">
        <f t="shared" si="885"/>
        <v>0.00075-0.00116843891940671i</v>
      </c>
      <c r="N3050" s="57">
        <f t="shared" si="886"/>
        <v>69.923222146143544</v>
      </c>
      <c r="O3050" s="57">
        <f t="shared" si="887"/>
        <v>0.10161250148775464</v>
      </c>
      <c r="P3050" s="371">
        <f t="shared" si="888"/>
        <v>0.10161250148775464</v>
      </c>
      <c r="Q3050" s="371">
        <f t="shared" si="889"/>
        <v>-110.07677785385646</v>
      </c>
      <c r="R3050" s="12">
        <f t="shared" si="890"/>
        <v>69.923222146143544</v>
      </c>
      <c r="S3050" s="57">
        <f t="shared" si="891"/>
        <v>89.424637059871841</v>
      </c>
      <c r="T3050" s="12">
        <f t="shared" si="874"/>
        <v>0.10161250148775464</v>
      </c>
    </row>
    <row r="3051" spans="1:20" x14ac:dyDescent="0.3">
      <c r="A3051" s="57">
        <f t="shared" si="875"/>
        <v>564006.67762401677</v>
      </c>
      <c r="B3051" s="12">
        <f t="shared" si="892"/>
        <v>89764.450680699345</v>
      </c>
      <c r="C3051" s="57" t="str">
        <f t="shared" si="876"/>
        <v>-0.350508291705099-0.945057752238411i</v>
      </c>
      <c r="D3051" s="57" t="str">
        <f t="shared" si="877"/>
        <v>3.27163337794807-0.92548700416695i</v>
      </c>
      <c r="E3051" s="57" t="str">
        <f t="shared" si="878"/>
        <v>206.881258915135-169.562681188893i</v>
      </c>
      <c r="F3051" s="57" t="str">
        <f t="shared" si="879"/>
        <v>2.9728179103548-2.78187187610957i</v>
      </c>
      <c r="G3051" s="57" t="str">
        <f t="shared" si="880"/>
        <v>0.965332388247827-0.182936514801101i</v>
      </c>
      <c r="H3051" s="57" t="str">
        <f t="shared" si="881"/>
        <v>0.326787715947536-50.8341908944298i</v>
      </c>
      <c r="I3051" s="57" t="str">
        <f t="shared" si="882"/>
        <v>-0.950867473804433-1.02931826669568i</v>
      </c>
      <c r="K3051" s="57" t="str">
        <f t="shared" si="883"/>
        <v>0.000632274911061209-0.000910243426493743i</v>
      </c>
      <c r="L3051" s="57" t="str">
        <f t="shared" si="884"/>
        <v>0.00075-0.0073876193881596i</v>
      </c>
      <c r="M3051" s="57" t="str">
        <f t="shared" si="885"/>
        <v>0.00075-0.0011640156598991i</v>
      </c>
      <c r="N3051" s="57">
        <f t="shared" si="886"/>
        <v>69.650909072946178</v>
      </c>
      <c r="O3051" s="57">
        <f t="shared" si="887"/>
        <v>6.8895263985591329E-2</v>
      </c>
      <c r="P3051" s="371">
        <f t="shared" si="888"/>
        <v>6.8895263985591329E-2</v>
      </c>
      <c r="Q3051" s="371">
        <f t="shared" si="889"/>
        <v>-110.34909092705382</v>
      </c>
      <c r="R3051" s="12">
        <f t="shared" si="890"/>
        <v>69.650909072946178</v>
      </c>
      <c r="S3051" s="57">
        <f t="shared" si="891"/>
        <v>89.764450680699341</v>
      </c>
      <c r="T3051" s="12">
        <f t="shared" si="874"/>
        <v>6.8895263985591329E-2</v>
      </c>
    </row>
    <row r="3052" spans="1:20" x14ac:dyDescent="0.3">
      <c r="A3052" s="57">
        <f t="shared" si="875"/>
        <v>566149.90299898793</v>
      </c>
      <c r="B3052" s="12">
        <f t="shared" si="892"/>
        <v>90105.555593286001</v>
      </c>
      <c r="C3052" s="57" t="str">
        <f t="shared" si="876"/>
        <v>-0.353659442566807-0.939807398789961i</v>
      </c>
      <c r="D3052" s="57" t="str">
        <f t="shared" si="877"/>
        <v>3.27020425916961-0.927753241376553i</v>
      </c>
      <c r="E3052" s="57" t="str">
        <f t="shared" si="878"/>
        <v>205.837607184446-170.466609914376i</v>
      </c>
      <c r="F3052" s="57" t="str">
        <f t="shared" si="879"/>
        <v>2.9720333694818-2.77546502997006i</v>
      </c>
      <c r="G3052" s="57" t="str">
        <f t="shared" si="880"/>
        <v>0.965077632410961-0.183583212279922i</v>
      </c>
      <c r="H3052" s="57" t="str">
        <f t="shared" si="881"/>
        <v>0.323904094601725-50.6383851739763i</v>
      </c>
      <c r="I3052" s="57" t="str">
        <f t="shared" si="882"/>
        <v>-0.945042730241949-1.02503985433672i</v>
      </c>
      <c r="K3052" s="57" t="str">
        <f t="shared" si="883"/>
        <v>0.000631551801574355-0.000907097025478902i</v>
      </c>
      <c r="L3052" s="57" t="str">
        <f t="shared" si="884"/>
        <v>0.00075-0.0073596527078697i</v>
      </c>
      <c r="M3052" s="57" t="str">
        <f t="shared" si="885"/>
        <v>0.00075-0.00115960914514754i</v>
      </c>
      <c r="N3052" s="57">
        <f t="shared" si="886"/>
        <v>69.378151540365494</v>
      </c>
      <c r="O3052" s="57">
        <f t="shared" si="887"/>
        <v>3.5953441685625087E-2</v>
      </c>
      <c r="P3052" s="371">
        <f t="shared" si="888"/>
        <v>3.5953441685625087E-2</v>
      </c>
      <c r="Q3052" s="371">
        <f t="shared" si="889"/>
        <v>-110.62184845963451</v>
      </c>
      <c r="R3052" s="12">
        <f t="shared" si="890"/>
        <v>69.378151540365494</v>
      </c>
      <c r="S3052" s="57">
        <f t="shared" si="891"/>
        <v>90.105555593285999</v>
      </c>
      <c r="T3052" s="12">
        <f t="shared" ref="T3052:T3115" si="893">P3052</f>
        <v>3.5953441685625087E-2</v>
      </c>
    </row>
    <row r="3053" spans="1:20" x14ac:dyDescent="0.3">
      <c r="A3053" s="57">
        <f t="shared" ref="A3053:A3116" si="894">2*PI()*B3053</f>
        <v>568301.27263038408</v>
      </c>
      <c r="B3053" s="12">
        <f t="shared" si="892"/>
        <v>90447.956704540484</v>
      </c>
      <c r="C3053" s="57" t="str">
        <f t="shared" ref="C3053:C3116" si="895">IMPRODUCT(D3053,E3053,$C$40,,K3053,$C$41)</f>
        <v>-0.356771511251435-0.934535153228236i</v>
      </c>
      <c r="D3053" s="57" t="str">
        <f t="shared" ref="D3053:D3116" si="896">IMDIV(IMPRODUCT($C$37,$C$38,COMPLEX(1,A3053/$C$38)),IMSUM(-1*A3053*A3053/$C$39,COMPLEX(0,1*A3053)))</f>
        <v>3.26876552073167-0.930027747724409i</v>
      </c>
      <c r="E3053" s="57" t="str">
        <f t="shared" ref="E3053:E3116" si="897">IMDIV(IMPRODUCT(IMSUM(F3053,G3053),$C$29,H3053),IMSUM(1,I3053))</f>
        <v>204.782964955433-171.36088272014i</v>
      </c>
      <c r="F3053" s="57" t="str">
        <f t="shared" ref="F3053:F3116" si="898">IMDIV(IMPRODUCT($C$14,$C$15,COMPLEX(1,A3053/$C$15)),IMSUM(-1*A3053*A3053/$C$16,COMPLEX(0,A3053)))</f>
        <v>2.97124327348782-2.76909591700086i</v>
      </c>
      <c r="G3053" s="57" t="str">
        <f t="shared" ref="G3053:G3116" si="899">IMDIV(1,COMPLEX(1,A3053*$C$9*$C$10))</f>
        <v>0.964821072717158-0.18423183861122i</v>
      </c>
      <c r="H3053" s="57" t="str">
        <f t="shared" ref="H3053:H3116" si="900">IMDIV($C$3,IMSUM(K3053,COMPLEX(0,$C$28*A3053)))</f>
        <v>0.321048246270747-50.4433585691345i</v>
      </c>
      <c r="I3053" s="57" t="str">
        <f t="shared" ref="I3053:I3116" si="901">IMPRODUCT(F3053,$C$29,H3053,$C$31)</f>
        <v>-0.939261890236109-1.02077815110913i</v>
      </c>
      <c r="K3053" s="57" t="str">
        <f t="shared" ref="K3053:K3116" si="902">IF($C$26&lt;=0,IMDIV(1,IMSUM(IMDIV(1,L3053),1/$C$18)),IMDIV(1,IMSUM(IMDIV(1,L3053),1/$C$18,IMDIV(1,M3053))))</f>
        <v>0.000630833466741923-0.0009039625135098i</v>
      </c>
      <c r="L3053" s="57" t="str">
        <f t="shared" ref="L3053:L3116" si="903">IMSUM($C$21/$C$22,IMDIV(1,COMPLEX(0,$C$20*$C$22*A3053)))</f>
        <v>0.00075-0.00733179189865482i</v>
      </c>
      <c r="M3053" s="57" t="str">
        <f t="shared" ref="M3053:M3116" si="904">IMSUM($C$25/$C$26,IMDIV(1,COMPLEX(0,$C$24*$C$26*A3053)))</f>
        <v>0.00075-0.00115521931176284i</v>
      </c>
      <c r="N3053" s="57">
        <f t="shared" ref="N3053:N3116" si="905">ABS(R3053)</f>
        <v>69.104963587069292</v>
      </c>
      <c r="O3053" s="57">
        <f t="shared" ref="O3053:O3116" si="906">ABS(P3053)</f>
        <v>2.7866850845375043E-3</v>
      </c>
      <c r="P3053" s="371">
        <f t="shared" ref="P3053:P3116" si="907">20*LOG10(IMABS(C3053))</f>
        <v>2.7866850845375043E-3</v>
      </c>
      <c r="Q3053" s="371">
        <f t="shared" ref="Q3053:Q3116" si="908">IMARGUMENT(C3053)*180/PI()</f>
        <v>-110.89503641293071</v>
      </c>
      <c r="R3053" s="12">
        <f t="shared" ref="R3053:R3116" si="909">IF(Q3053&lt;0,Q3053+180,Q3053-180)</f>
        <v>69.104963587069292</v>
      </c>
      <c r="S3053" s="57">
        <f t="shared" ref="S3053:S3116" si="910">B3053/1000</f>
        <v>90.447956704540488</v>
      </c>
      <c r="T3053" s="12">
        <f t="shared" si="893"/>
        <v>2.7866850845375043E-3</v>
      </c>
    </row>
    <row r="3054" spans="1:20" x14ac:dyDescent="0.3">
      <c r="A3054" s="57">
        <f t="shared" si="894"/>
        <v>570460.81746637949</v>
      </c>
      <c r="B3054" s="12">
        <f t="shared" ref="B3054:B3117" si="911">B3053*(1+B$42)</f>
        <v>90791.658940017733</v>
      </c>
      <c r="C3054" s="57" t="str">
        <f t="shared" si="895"/>
        <v>-0.359844062850062-0.929241566096764i</v>
      </c>
      <c r="D3054" s="57" t="str">
        <f t="shared" si="896"/>
        <v>3.26731710699143-0.93231050460774i</v>
      </c>
      <c r="E3054" s="57" t="str">
        <f t="shared" si="897"/>
        <v>203.717479273733-172.24532099177i</v>
      </c>
      <c r="F3054" s="57" t="str">
        <f t="shared" si="898"/>
        <v>2.97044758613565-2.76276442225525i</v>
      </c>
      <c r="G3054" s="57" t="str">
        <f t="shared" si="899"/>
        <v>0.964562697399484-0.184882395551645i</v>
      </c>
      <c r="H3054" s="57" t="str">
        <f t="shared" si="900"/>
        <v>0.318219870372182-50.2491077052417i</v>
      </c>
      <c r="I3054" s="57" t="str">
        <f t="shared" si="901"/>
        <v>-0.933524607540301-1.01653307466567i</v>
      </c>
      <c r="K3054" s="57" t="str">
        <f t="shared" si="902"/>
        <v>0.000630119868068476-0.000900839856146713i</v>
      </c>
      <c r="L3054" s="57" t="str">
        <f t="shared" si="903"/>
        <v>0.00075-0.00730403655972785i</v>
      </c>
      <c r="M3054" s="57" t="str">
        <f t="shared" si="904"/>
        <v>0.00075-0.00115084609659577i</v>
      </c>
      <c r="N3054" s="57">
        <f t="shared" si="905"/>
        <v>68.831359268265842</v>
      </c>
      <c r="O3054" s="57">
        <f t="shared" si="906"/>
        <v>3.0605318869388335E-2</v>
      </c>
      <c r="P3054" s="371">
        <f t="shared" si="907"/>
        <v>-3.0605318869388335E-2</v>
      </c>
      <c r="Q3054" s="371">
        <f t="shared" si="908"/>
        <v>-111.16864073173416</v>
      </c>
      <c r="R3054" s="12">
        <f t="shared" si="909"/>
        <v>68.831359268265842</v>
      </c>
      <c r="S3054" s="57">
        <f t="shared" si="910"/>
        <v>90.791658940017726</v>
      </c>
      <c r="T3054" s="12">
        <f t="shared" si="893"/>
        <v>-3.0605318869388335E-2</v>
      </c>
    </row>
    <row r="3055" spans="1:20" x14ac:dyDescent="0.3">
      <c r="A3055" s="57">
        <f t="shared" si="894"/>
        <v>572628.56857275171</v>
      </c>
      <c r="B3055" s="12">
        <f t="shared" si="911"/>
        <v>91136.667243989796</v>
      </c>
      <c r="C3055" s="57" t="str">
        <f t="shared" si="895"/>
        <v>-0.362876674243753-0.923927197191791i</v>
      </c>
      <c r="D3055" s="57" t="str">
        <f t="shared" si="896"/>
        <v>3.26585896211567-0.934601493072695i</v>
      </c>
      <c r="E3055" s="57" t="str">
        <f t="shared" si="897"/>
        <v>202.641300938459-173.119749128498i</v>
      </c>
      <c r="F3055" s="57" t="str">
        <f t="shared" si="898"/>
        <v>2.96964627099738-2.75647043109263i</v>
      </c>
      <c r="G3055" s="57" t="str">
        <f t="shared" si="899"/>
        <v>0.964302494629087-0.185534884809318i</v>
      </c>
      <c r="H3055" s="57" t="str">
        <f t="shared" si="900"/>
        <v>0.315418669980567-50.0556292251536i</v>
      </c>
      <c r="I3055" s="57" t="str">
        <f t="shared" si="901"/>
        <v>-0.92783053863422-1.01230454320543i</v>
      </c>
      <c r="K3055" s="57" t="str">
        <f t="shared" si="902"/>
        <v>0.000629410967300485-0.000897729018981201i</v>
      </c>
      <c r="L3055" s="57" t="str">
        <f t="shared" si="903"/>
        <v>0.00075-0.00727638629181895i</v>
      </c>
      <c r="M3055" s="57" t="str">
        <f t="shared" si="904"/>
        <v>0.00075-0.00114648943673618i</v>
      </c>
      <c r="N3055" s="57">
        <f t="shared" si="905"/>
        <v>68.557352650505464</v>
      </c>
      <c r="O3055" s="57">
        <f t="shared" si="906"/>
        <v>6.4222846736723016E-2</v>
      </c>
      <c r="P3055" s="371">
        <f t="shared" si="907"/>
        <v>-6.4222846736723016E-2</v>
      </c>
      <c r="Q3055" s="371">
        <f t="shared" si="908"/>
        <v>-111.44264734949454</v>
      </c>
      <c r="R3055" s="12">
        <f t="shared" si="909"/>
        <v>68.557352650505464</v>
      </c>
      <c r="S3055" s="57">
        <f t="shared" si="910"/>
        <v>91.136667243989791</v>
      </c>
      <c r="T3055" s="12">
        <f t="shared" si="893"/>
        <v>-6.4222846736723016E-2</v>
      </c>
    </row>
    <row r="3056" spans="1:20" x14ac:dyDescent="0.3">
      <c r="A3056" s="57">
        <f t="shared" si="894"/>
        <v>574804.55713332829</v>
      </c>
      <c r="B3056" s="12">
        <f t="shared" si="911"/>
        <v>91482.986579516961</v>
      </c>
      <c r="C3056" s="57" t="str">
        <f t="shared" si="895"/>
        <v>-0.365868934339977-0.918592615252507i</v>
      </c>
      <c r="D3056" s="57" t="str">
        <f t="shared" si="896"/>
        <v>3.26439103008212-0.936900693810624i</v>
      </c>
      <c r="E3056" s="57" t="str">
        <f t="shared" si="897"/>
        <v>201.554584423662-173.983994640478i</v>
      </c>
      <c r="F3056" s="57" t="str">
        <f t="shared" si="898"/>
        <v>2.96883929145413-2.75021382917486i</v>
      </c>
      <c r="G3056" s="57" t="str">
        <f t="shared" si="899"/>
        <v>0.96404045251509-0.18618930804316i</v>
      </c>
      <c r="H3056" s="57" t="str">
        <f t="shared" si="900"/>
        <v>0.312644351778507-49.8629197891255i</v>
      </c>
      <c r="I3056" s="57" t="str">
        <f t="shared" si="901"/>
        <v>-0.922179342701121-1.00809247546875i</v>
      </c>
      <c r="K3056" s="57" t="str">
        <f t="shared" si="902"/>
        <v>0.000628706726424732-0.000894629967636828i</v>
      </c>
      <c r="L3056" s="57" t="str">
        <f t="shared" si="903"/>
        <v>0.00075-0.00724884069716967i</v>
      </c>
      <c r="M3056" s="57" t="str">
        <f t="shared" si="904"/>
        <v>0.00075-0.00114214926951203i</v>
      </c>
      <c r="N3056" s="57">
        <f t="shared" si="905"/>
        <v>68.282957806483267</v>
      </c>
      <c r="O3056" s="57">
        <f t="shared" si="906"/>
        <v>9.806613856669541E-2</v>
      </c>
      <c r="P3056" s="371">
        <f t="shared" si="907"/>
        <v>-9.806613856669541E-2</v>
      </c>
      <c r="Q3056" s="371">
        <f t="shared" si="908"/>
        <v>-111.71704219351673</v>
      </c>
      <c r="R3056" s="12">
        <f t="shared" si="909"/>
        <v>68.282957806483267</v>
      </c>
      <c r="S3056" s="57">
        <f t="shared" si="910"/>
        <v>91.482986579516961</v>
      </c>
      <c r="T3056" s="12">
        <f t="shared" si="893"/>
        <v>-9.806613856669541E-2</v>
      </c>
    </row>
    <row r="3057" spans="1:20" x14ac:dyDescent="0.3">
      <c r="A3057" s="57">
        <f t="shared" si="894"/>
        <v>576988.81445043499</v>
      </c>
      <c r="B3057" s="12">
        <f t="shared" si="911"/>
        <v>91830.621928519133</v>
      </c>
      <c r="C3057" s="57" t="str">
        <f t="shared" si="895"/>
        <v>-0.36882044429933-0.913238397643936i</v>
      </c>
      <c r="D3057" s="57" t="str">
        <f t="shared" si="896"/>
        <v>3.26291325468086-0.939208087154344i</v>
      </c>
      <c r="E3057" s="57" t="str">
        <f t="shared" si="897"/>
        <v>200.457487796745-174.837888243562i</v>
      </c>
      <c r="F3057" s="57" t="str">
        <f t="shared" si="898"/>
        <v>2.9680266106957-2.74399450246236i</v>
      </c>
      <c r="G3057" s="57" t="str">
        <f t="shared" si="899"/>
        <v>0.963776559104499-0.186845666862229i</v>
      </c>
      <c r="H3057" s="57" t="str">
        <f t="shared" si="900"/>
        <v>0.309896626008487-49.6709760746966i</v>
      </c>
      <c r="I3057" s="57" t="str">
        <f t="shared" si="901"/>
        <v>-0.916570681605246-1.00389679073228i</v>
      </c>
      <c r="K3057" s="57" t="str">
        <f t="shared" si="902"/>
        <v>0.000628007107666722-0.000891542667769971i</v>
      </c>
      <c r="L3057" s="57" t="str">
        <f t="shared" si="903"/>
        <v>0.00075-0.0072213993795275i</v>
      </c>
      <c r="M3057" s="57" t="str">
        <f t="shared" si="904"/>
        <v>0.00075-0.00113782553248857i</v>
      </c>
      <c r="N3057" s="57">
        <f t="shared" si="905"/>
        <v>68.008188809833285</v>
      </c>
      <c r="O3057" s="57">
        <f t="shared" si="906"/>
        <v>0.13213539789831083</v>
      </c>
      <c r="P3057" s="371">
        <f t="shared" si="907"/>
        <v>-0.13213539789831083</v>
      </c>
      <c r="Q3057" s="371">
        <f t="shared" si="908"/>
        <v>-111.99181119016671</v>
      </c>
      <c r="R3057" s="12">
        <f t="shared" si="909"/>
        <v>68.008188809833285</v>
      </c>
      <c r="S3057" s="57">
        <f t="shared" si="910"/>
        <v>91.830621928519136</v>
      </c>
      <c r="T3057" s="12">
        <f t="shared" si="893"/>
        <v>-0.13213539789831083</v>
      </c>
    </row>
    <row r="3058" spans="1:20" x14ac:dyDescent="0.3">
      <c r="A3058" s="57">
        <f t="shared" si="894"/>
        <v>579181.37194534659</v>
      </c>
      <c r="B3058" s="12">
        <f t="shared" si="911"/>
        <v>92179.578291847502</v>
      </c>
      <c r="C3058" s="57" t="str">
        <f t="shared" si="895"/>
        <v>-0.371730817752187-0.907865130032949i</v>
      </c>
      <c r="D3058" s="57" t="str">
        <f t="shared" si="896"/>
        <v>3.26142557951583-0.941523653074447i</v>
      </c>
      <c r="E3058" s="57" t="str">
        <f t="shared" si="897"/>
        <v>199.350172633972-175.681263951491i</v>
      </c>
      <c r="F3058" s="57" t="str">
        <f t="shared" si="898"/>
        <v>2.96720819172028-2.73781233721034i</v>
      </c>
      <c r="G3058" s="57" t="str">
        <f t="shared" si="899"/>
        <v>0.963510802382112-0.187503962825032i</v>
      </c>
      <c r="H3058" s="57" t="str">
        <f t="shared" si="900"/>
        <v>0.307175206425352-49.4797947765721i</v>
      </c>
      <c r="I3058" s="57" t="str">
        <f t="shared" si="901"/>
        <v>-0.911004219869428-0.999717408804095i</v>
      </c>
      <c r="K3058" s="57" t="str">
        <f t="shared" si="902"/>
        <v>0.000627312073489098-0.000888467085070521i</v>
      </c>
      <c r="L3058" s="57" t="str">
        <f t="shared" si="903"/>
        <v>0.00075-0.00719406194413976i</v>
      </c>
      <c r="M3058" s="57" t="str">
        <f t="shared" si="904"/>
        <v>0.00075-0.0011335181634674i</v>
      </c>
      <c r="N3058" s="57">
        <f t="shared" si="905"/>
        <v>67.733059729927135</v>
      </c>
      <c r="O3058" s="57">
        <f t="shared" si="906"/>
        <v>0.16643079178236175</v>
      </c>
      <c r="P3058" s="371">
        <f t="shared" si="907"/>
        <v>-0.16643079178236175</v>
      </c>
      <c r="Q3058" s="371">
        <f t="shared" si="908"/>
        <v>-112.26694027007287</v>
      </c>
      <c r="R3058" s="12">
        <f t="shared" si="909"/>
        <v>67.733059729927135</v>
      </c>
      <c r="S3058" s="57">
        <f t="shared" si="910"/>
        <v>92.179578291847506</v>
      </c>
      <c r="T3058" s="12">
        <f t="shared" si="893"/>
        <v>-0.16643079178236175</v>
      </c>
    </row>
    <row r="3059" spans="1:20" x14ac:dyDescent="0.3">
      <c r="A3059" s="57">
        <f t="shared" si="894"/>
        <v>581382.26115873898</v>
      </c>
      <c r="B3059" s="12">
        <f t="shared" si="911"/>
        <v>92529.86068935653</v>
      </c>
      <c r="C3059" s="57" t="str">
        <f t="shared" si="895"/>
        <v>-0.374599681005092-0.902473406057803i</v>
      </c>
      <c r="D3059" s="57" t="str">
        <f t="shared" si="896"/>
        <v>3.25992794800629-0.943847371175552i</v>
      </c>
      <c r="E3059" s="57" t="str">
        <f t="shared" si="897"/>
        <v>198.232803933162-176.513959165396i</v>
      </c>
      <c r="F3059" s="57" t="str">
        <f t="shared" si="898"/>
        <v>2.9663839973343-2.73166721996508i</v>
      </c>
      <c r="G3059" s="57" t="str">
        <f t="shared" si="899"/>
        <v>0.963243170270424-0.18816419743885i</v>
      </c>
      <c r="H3059" s="57" t="str">
        <f t="shared" si="900"/>
        <v>0.304479810249448-49.2893726065061i</v>
      </c>
      <c r="I3059" s="57" t="str">
        <f t="shared" si="901"/>
        <v>-0.905479624652921-0.995554250018797i</v>
      </c>
      <c r="K3059" s="57" t="str">
        <f t="shared" si="902"/>
        <v>0.000626621586590076-0.00088540318526259i</v>
      </c>
      <c r="L3059" s="57" t="str">
        <f t="shared" si="903"/>
        <v>0.00075-0.00716682799774832i</v>
      </c>
      <c r="M3059" s="57" t="str">
        <f t="shared" si="904"/>
        <v>0.00075-0.00112922710048555i</v>
      </c>
      <c r="N3059" s="57">
        <f t="shared" si="905"/>
        <v>67.457584626679022</v>
      </c>
      <c r="O3059" s="57">
        <f t="shared" si="906"/>
        <v>0.20095245082392538</v>
      </c>
      <c r="P3059" s="371">
        <f t="shared" si="907"/>
        <v>-0.20095245082392538</v>
      </c>
      <c r="Q3059" s="371">
        <f t="shared" si="908"/>
        <v>-112.54241537332098</v>
      </c>
      <c r="R3059" s="12">
        <f t="shared" si="909"/>
        <v>67.457584626679022</v>
      </c>
      <c r="S3059" s="57">
        <f t="shared" si="910"/>
        <v>92.529860689356525</v>
      </c>
      <c r="T3059" s="12">
        <f t="shared" si="893"/>
        <v>-0.20095245082392538</v>
      </c>
    </row>
    <row r="3060" spans="1:20" x14ac:dyDescent="0.3">
      <c r="A3060" s="57">
        <f t="shared" si="894"/>
        <v>583591.51375114219</v>
      </c>
      <c r="B3060" s="12">
        <f t="shared" si="911"/>
        <v>92881.474159976089</v>
      </c>
      <c r="C3060" s="57" t="str">
        <f t="shared" si="895"/>
        <v>-0.377426673236716-0.897063826991549i</v>
      </c>
      <c r="D3060" s="57" t="str">
        <f t="shared" si="896"/>
        <v>3.25842030338833-0.946179220692525i</v>
      </c>
      <c r="E3060" s="57" t="str">
        <f t="shared" si="897"/>
        <v>197.105550023665-177.335814760508i</v>
      </c>
      <c r="F3060" s="57" t="str">
        <f t="shared" si="898"/>
        <v>2.96555399015197-2.72555903755998i</v>
      </c>
      <c r="G3060" s="57" t="str">
        <f t="shared" si="899"/>
        <v>0.962973650629549-0.18882637215905i</v>
      </c>
      <c r="H3060" s="57" t="str">
        <f t="shared" si="900"/>
        <v>0.301810158120492-49.0997062931894i</v>
      </c>
      <c r="I3060" s="57" t="str">
        <f t="shared" si="901"/>
        <v>-0.899996565729418-0.991407235232767i</v>
      </c>
      <c r="K3060" s="57" t="str">
        <f t="shared" si="902"/>
        <v>0.000625935609901859-0.000882350934105255i</v>
      </c>
      <c r="L3060" s="57" t="str">
        <f t="shared" si="903"/>
        <v>0.00075-0.00713969714858369i</v>
      </c>
      <c r="M3060" s="57" t="str">
        <f t="shared" si="904"/>
        <v>0.00075-0.00112495228181466i</v>
      </c>
      <c r="N3060" s="57">
        <f t="shared" si="905"/>
        <v>67.181777545357832</v>
      </c>
      <c r="O3060" s="57">
        <f t="shared" si="906"/>
        <v>0.23570046924534457</v>
      </c>
      <c r="P3060" s="371">
        <f t="shared" si="907"/>
        <v>-0.23570046924534457</v>
      </c>
      <c r="Q3060" s="371">
        <f t="shared" si="908"/>
        <v>-112.81822245464217</v>
      </c>
      <c r="R3060" s="12">
        <f t="shared" si="909"/>
        <v>67.181777545357832</v>
      </c>
      <c r="S3060" s="57">
        <f t="shared" si="910"/>
        <v>92.881474159976094</v>
      </c>
      <c r="T3060" s="12">
        <f t="shared" si="893"/>
        <v>-0.23570046924534457</v>
      </c>
    </row>
    <row r="3061" spans="1:20" x14ac:dyDescent="0.3">
      <c r="A3061" s="57">
        <f t="shared" si="894"/>
        <v>585809.16150339646</v>
      </c>
      <c r="B3061" s="12">
        <f t="shared" si="911"/>
        <v>93234.423761783997</v>
      </c>
      <c r="C3061" s="57" t="str">
        <f t="shared" si="895"/>
        <v>-0.380211446683006-0.89163700139973i</v>
      </c>
      <c r="D3061" s="57" t="str">
        <f t="shared" si="896"/>
        <v>3.25690258871652-0.948519180486743i</v>
      </c>
      <c r="E3061" s="57" t="str">
        <f t="shared" si="897"/>
        <v>195.968582473725-178.146675169965i</v>
      </c>
      <c r="F3061" s="57" t="str">
        <f t="shared" si="898"/>
        <v>2.96471813259518-2.71948767711183i</v>
      </c>
      <c r="G3061" s="57" t="str">
        <f t="shared" si="899"/>
        <v>0.962702231257135-0.189490488388384i</v>
      </c>
      <c r="H3061" s="57" t="str">
        <f t="shared" si="900"/>
        <v>0.299165974052055-48.9107925821354i</v>
      </c>
      <c r="I3061" s="57" t="str">
        <f t="shared" si="901"/>
        <v>-0.894554715465293-0.987276285819472i</v>
      </c>
      <c r="K3061" s="57" t="str">
        <f t="shared" si="902"/>
        <v>0.000625254106589102-0.000879310297393219i</v>
      </c>
      <c r="L3061" s="57" t="str">
        <f t="shared" si="903"/>
        <v>0.00075-0.00711266900635953i</v>
      </c>
      <c r="M3061" s="57" t="str">
        <f t="shared" si="904"/>
        <v>0.00075-0.00112069364596001i</v>
      </c>
      <c r="N3061" s="57">
        <f t="shared" si="905"/>
        <v>66.905652511420257</v>
      </c>
      <c r="O3061" s="57">
        <f t="shared" si="906"/>
        <v>0.27067490496999097</v>
      </c>
      <c r="P3061" s="371">
        <f t="shared" si="907"/>
        <v>-0.27067490496999097</v>
      </c>
      <c r="Q3061" s="371">
        <f t="shared" si="908"/>
        <v>-113.09434748857974</v>
      </c>
      <c r="R3061" s="12">
        <f t="shared" si="909"/>
        <v>66.905652511420257</v>
      </c>
      <c r="S3061" s="57">
        <f t="shared" si="910"/>
        <v>93.234423761784001</v>
      </c>
      <c r="T3061" s="12">
        <f t="shared" si="893"/>
        <v>-0.27067490496999097</v>
      </c>
    </row>
    <row r="3062" spans="1:20" x14ac:dyDescent="0.3">
      <c r="A3062" s="57">
        <f t="shared" si="894"/>
        <v>588035.23631710943</v>
      </c>
      <c r="B3062" s="12">
        <f t="shared" si="911"/>
        <v>93588.714572078781</v>
      </c>
      <c r="C3062" s="57" t="str">
        <f t="shared" si="895"/>
        <v>-0.382953666811523-0.886193544792662i</v>
      </c>
      <c r="D3062" s="57" t="str">
        <f t="shared" si="896"/>
        <v>3.25537474686546-0.950867229042301i</v>
      </c>
      <c r="E3062" s="57" t="str">
        <f t="shared" si="897"/>
        <v>194.822075995332-178.946388465646i</v>
      </c>
      <c r="F3062" s="57" t="str">
        <f t="shared" si="898"/>
        <v>2.96387638689322-2.71345302601692i</v>
      </c>
      <c r="G3062" s="57" t="str">
        <f t="shared" si="899"/>
        <v>0.96242889988829-0.1901565474763i</v>
      </c>
      <c r="H3062" s="57" t="str">
        <f t="shared" si="900"/>
        <v>0.296546985386691-48.722628235567i</v>
      </c>
      <c r="I3062" s="57" t="str">
        <f t="shared" si="901"/>
        <v>-0.889153748797988-0.983161323664804i</v>
      </c>
      <c r="K3062" s="57" t="str">
        <f t="shared" si="902"/>
        <v>0.000624577040047333-0.000876281240957506i</v>
      </c>
      <c r="L3062" s="57" t="str">
        <f t="shared" si="903"/>
        <v>0.00075-0.00708574318226692i</v>
      </c>
      <c r="M3062" s="57" t="str">
        <f t="shared" si="904"/>
        <v>0.00075-0.0011164511316597i</v>
      </c>
      <c r="N3062" s="57">
        <f t="shared" si="905"/>
        <v>66.629223525356196</v>
      </c>
      <c r="O3062" s="57">
        <f t="shared" si="906"/>
        <v>0.30587577972691776</v>
      </c>
      <c r="P3062" s="371">
        <f t="shared" si="907"/>
        <v>-0.30587577972691776</v>
      </c>
      <c r="Q3062" s="371">
        <f t="shared" si="908"/>
        <v>-113.3707764746438</v>
      </c>
      <c r="R3062" s="12">
        <f t="shared" si="909"/>
        <v>66.629223525356196</v>
      </c>
      <c r="S3062" s="57">
        <f t="shared" si="910"/>
        <v>93.588714572078786</v>
      </c>
      <c r="T3062" s="12">
        <f t="shared" si="893"/>
        <v>-0.30587577972691776</v>
      </c>
    </row>
    <row r="3063" spans="1:20" x14ac:dyDescent="0.3">
      <c r="A3063" s="57">
        <f t="shared" si="894"/>
        <v>590269.77021511446</v>
      </c>
      <c r="B3063" s="12">
        <f t="shared" si="911"/>
        <v>93944.351687452683</v>
      </c>
      <c r="C3063" s="57" t="str">
        <f t="shared" si="895"/>
        <v>-0.385653012484746-0.880734079272883i</v>
      </c>
      <c r="D3063" s="57" t="str">
        <f t="shared" si="896"/>
        <v>3.25383672053152-0.953223344462218i</v>
      </c>
      <c r="E3063" s="57" t="str">
        <f t="shared" si="897"/>
        <v>193.666208346681-179.734806435958i</v>
      </c>
      <c r="F3063" s="57" t="str">
        <f t="shared" si="898"/>
        <v>2.96302871508256-2.70745497194722i</v>
      </c>
      <c r="G3063" s="57" t="str">
        <f t="shared" si="899"/>
        <v>0.962153644195506-0.190824550718228i</v>
      </c>
      <c r="H3063" s="57" t="str">
        <f t="shared" si="900"/>
        <v>0.2939529227517-48.5352100323022i</v>
      </c>
      <c r="I3063" s="57" t="str">
        <f t="shared" si="901"/>
        <v>-0.88379334321457-0.979062271162426i</v>
      </c>
      <c r="K3063" s="57" t="str">
        <f t="shared" si="902"/>
        <v>0.000623904373901433-0.000873263730666129i</v>
      </c>
      <c r="L3063" s="57" t="str">
        <f t="shared" si="903"/>
        <v>0.00075-0.00705891928896885i</v>
      </c>
      <c r="M3063" s="57" t="str">
        <f t="shared" si="904"/>
        <v>0.00075-0.00111222467788374i</v>
      </c>
      <c r="N3063" s="57">
        <f t="shared" si="905"/>
        <v>66.352504557557538</v>
      </c>
      <c r="O3063" s="57">
        <f t="shared" si="906"/>
        <v>0.3413030791749056</v>
      </c>
      <c r="P3063" s="371">
        <f t="shared" si="907"/>
        <v>-0.3413030791749056</v>
      </c>
      <c r="Q3063" s="371">
        <f t="shared" si="908"/>
        <v>-113.64749544244246</v>
      </c>
      <c r="R3063" s="12">
        <f t="shared" si="909"/>
        <v>66.352504557557538</v>
      </c>
      <c r="S3063" s="57">
        <f t="shared" si="910"/>
        <v>93.944351687452681</v>
      </c>
      <c r="T3063" s="12">
        <f t="shared" si="893"/>
        <v>-0.3413030791749056</v>
      </c>
    </row>
    <row r="3064" spans="1:20" x14ac:dyDescent="0.3">
      <c r="A3064" s="57">
        <f t="shared" si="894"/>
        <v>592512.79534193187</v>
      </c>
      <c r="B3064" s="12">
        <f t="shared" si="911"/>
        <v>94301.340223865001</v>
      </c>
      <c r="C3064" s="57" t="str">
        <f t="shared" si="895"/>
        <v>-0.388309176111961-0.875259233178009i</v>
      </c>
      <c r="D3064" s="57" t="str">
        <f t="shared" si="896"/>
        <v>3.25228845223443-0.955587504464636i</v>
      </c>
      <c r="E3064" s="57" t="str">
        <f t="shared" si="897"/>
        <v>192.501160232376-180.511784660426i</v>
      </c>
      <c r="F3064" s="57" t="str">
        <f t="shared" si="898"/>
        <v>2.96217507900663-2.70149340284649i</v>
      </c>
      <c r="G3064" s="57" t="str">
        <f t="shared" si="899"/>
        <v>0.961876451788599-0.191494499354875i</v>
      </c>
      <c r="H3064" s="57" t="str">
        <f t="shared" si="900"/>
        <v>0.291383520015587-48.3485347676494i</v>
      </c>
      <c r="I3064" s="57" t="str">
        <f t="shared" si="901"/>
        <v>-0.878473178730629-0.97497905120937i</v>
      </c>
      <c r="K3064" s="57" t="str">
        <f t="shared" si="902"/>
        <v>0.000623236072004081-0.000870257732424734i</v>
      </c>
      <c r="L3064" s="57" t="str">
        <f t="shared" si="903"/>
        <v>0.00075-0.00703219694059455i</v>
      </c>
      <c r="M3064" s="57" t="str">
        <f t="shared" si="904"/>
        <v>0.00075-0.00110801422383318i</v>
      </c>
      <c r="N3064" s="57">
        <f t="shared" si="905"/>
        <v>66.075509543222424</v>
      </c>
      <c r="O3064" s="57">
        <f t="shared" si="906"/>
        <v>0.37695675304804133</v>
      </c>
      <c r="P3064" s="371">
        <f t="shared" si="907"/>
        <v>-0.37695675304804133</v>
      </c>
      <c r="Q3064" s="371">
        <f t="shared" si="908"/>
        <v>-113.92449045677758</v>
      </c>
      <c r="R3064" s="12">
        <f t="shared" si="909"/>
        <v>66.075509543222424</v>
      </c>
      <c r="S3064" s="57">
        <f t="shared" si="910"/>
        <v>94.301340223864997</v>
      </c>
      <c r="T3064" s="12">
        <f t="shared" si="893"/>
        <v>-0.37695675304804133</v>
      </c>
    </row>
    <row r="3065" spans="1:20" x14ac:dyDescent="0.3">
      <c r="A3065" s="57">
        <f t="shared" si="894"/>
        <v>594764.34396423132</v>
      </c>
      <c r="B3065" s="12">
        <f t="shared" si="911"/>
        <v>94659.685316715695</v>
      </c>
      <c r="C3065" s="57" t="str">
        <f t="shared" si="895"/>
        <v>-0.390921863790026-0.869769640719494i</v>
      </c>
      <c r="D3065" s="57" t="str">
        <f t="shared" si="896"/>
        <v>3.25072988431915-0.957959686378997i</v>
      </c>
      <c r="E3065" s="57" t="str">
        <f t="shared" si="897"/>
        <v>191.327115201436-181.277182581119i</v>
      </c>
      <c r="F3065" s="57" t="str">
        <f t="shared" si="898"/>
        <v>2.96131544031565-2.69556820692642i</v>
      </c>
      <c r="G3065" s="57" t="str">
        <f t="shared" si="899"/>
        <v>0.961597310214637-0.192166394571507i</v>
      </c>
      <c r="H3065" s="57" t="str">
        <f t="shared" si="900"/>
        <v>0.288838514245031-48.1625992532911i</v>
      </c>
      <c r="I3065" s="57" t="str">
        <f t="shared" si="901"/>
        <v>-0.873192937869138-0.970911587201449i</v>
      </c>
      <c r="K3065" s="57" t="str">
        <f t="shared" si="902"/>
        <v>0.000622572098434228-0.000867263212177234i</v>
      </c>
      <c r="L3065" s="57" t="str">
        <f t="shared" si="903"/>
        <v>0.00075-0.00700557575273415i</v>
      </c>
      <c r="M3065" s="57" t="str">
        <f t="shared" si="904"/>
        <v>0.00075-0.00110381970893921i</v>
      </c>
      <c r="N3065" s="57">
        <f t="shared" si="905"/>
        <v>65.79825237727735</v>
      </c>
      <c r="O3065" s="57">
        <f t="shared" si="906"/>
        <v>0.41283671532040001</v>
      </c>
      <c r="P3065" s="371">
        <f t="shared" si="907"/>
        <v>-0.41283671532040001</v>
      </c>
      <c r="Q3065" s="371">
        <f t="shared" si="908"/>
        <v>-114.20174762272265</v>
      </c>
      <c r="R3065" s="12">
        <f t="shared" si="909"/>
        <v>65.79825237727735</v>
      </c>
      <c r="S3065" s="57">
        <f t="shared" si="910"/>
        <v>94.659685316715695</v>
      </c>
      <c r="T3065" s="12">
        <f t="shared" si="893"/>
        <v>-0.41283671532040001</v>
      </c>
    </row>
    <row r="3066" spans="1:20" x14ac:dyDescent="0.3">
      <c r="A3066" s="57">
        <f t="shared" si="894"/>
        <v>597024.44847129541</v>
      </c>
      <c r="B3066" s="12">
        <f t="shared" si="911"/>
        <v>95019.392120919219</v>
      </c>
      <c r="C3066" s="57" t="str">
        <f t="shared" si="895"/>
        <v>-0.393490795432401-0.86426594161774i</v>
      </c>
      <c r="D3066" s="57" t="str">
        <f t="shared" si="896"/>
        <v>3.24916095895755-0.960339867142222i</v>
      </c>
      <c r="E3066" s="57" t="str">
        <f t="shared" si="897"/>
        <v>190.144259543306-182.030863570719i</v>
      </c>
      <c r="F3066" s="57" t="str">
        <f t="shared" si="898"/>
        <v>2.96044976046642-2.68967927266276i</v>
      </c>
      <c r="G3066" s="57" t="str">
        <f t="shared" si="899"/>
        <v>0.961316206957889-0.192840237497225i</v>
      </c>
      <c r="H3066" s="57" t="str">
        <f t="shared" si="900"/>
        <v>0.286317645662572-47.97740031718i</v>
      </c>
      <c r="I3066" s="57" t="str">
        <f t="shared" si="901"/>
        <v>-0.867952305639714-0.966859803028931i</v>
      </c>
      <c r="K3066" s="57" t="str">
        <f t="shared" si="902"/>
        <v>0.000621912417495583-0.000864280135906456i</v>
      </c>
      <c r="L3066" s="57" t="str">
        <f t="shared" si="903"/>
        <v>0.00075-0.00697905534243292i</v>
      </c>
      <c r="M3066" s="57" t="str">
        <f t="shared" si="904"/>
        <v>0.00075-0.00109964107286233i</v>
      </c>
      <c r="N3066" s="57">
        <f t="shared" si="905"/>
        <v>65.520746909348389</v>
      </c>
      <c r="O3066" s="57">
        <f t="shared" si="906"/>
        <v>0.44894284439126486</v>
      </c>
      <c r="P3066" s="371">
        <f t="shared" si="907"/>
        <v>-0.44894284439126486</v>
      </c>
      <c r="Q3066" s="371">
        <f t="shared" si="908"/>
        <v>-114.47925309065161</v>
      </c>
      <c r="R3066" s="12">
        <f t="shared" si="909"/>
        <v>65.520746909348389</v>
      </c>
      <c r="S3066" s="57">
        <f t="shared" si="910"/>
        <v>95.019392120919221</v>
      </c>
      <c r="T3066" s="12">
        <f t="shared" si="893"/>
        <v>-0.44894284439126486</v>
      </c>
    </row>
    <row r="3067" spans="1:20" x14ac:dyDescent="0.3">
      <c r="A3067" s="57">
        <f t="shared" si="894"/>
        <v>599293.14137548627</v>
      </c>
      <c r="B3067" s="12">
        <f t="shared" si="911"/>
        <v>95380.465810978712</v>
      </c>
      <c r="C3067" s="57" t="str">
        <f t="shared" si="895"/>
        <v>-0.396015704886776-0.858748780733923i</v>
      </c>
      <c r="D3067" s="57" t="str">
        <f t="shared" si="896"/>
        <v>3.24758161815036-0.962728023294868i</v>
      </c>
      <c r="E3067" s="57" t="str">
        <f t="shared" si="897"/>
        <v>188.952782181924-182.77269499728i</v>
      </c>
      <c r="F3067" s="57" t="str">
        <f t="shared" si="898"/>
        <v>2.95957800072215-2.6838264887914i</v>
      </c>
      <c r="G3067" s="57" t="str">
        <f t="shared" si="899"/>
        <v>0.961033129439764-0.193516029204244i</v>
      </c>
      <c r="H3067" s="57" t="str">
        <f t="shared" si="900"/>
        <v>0.283820657604809-47.7929348034276i</v>
      </c>
      <c r="I3067" s="57" t="str">
        <f t="shared" si="901"/>
        <v>-0.862750969517898-0.962823623072127i</v>
      </c>
      <c r="K3067" s="57" t="str">
        <f t="shared" si="902"/>
        <v>0.000621256993715082-0.000861308469634739i</v>
      </c>
      <c r="L3067" s="57" t="str">
        <f t="shared" si="903"/>
        <v>0.00075-0.00695263532818581i</v>
      </c>
      <c r="M3067" s="57" t="str">
        <f t="shared" si="904"/>
        <v>0.00075-0.00109547825549146i</v>
      </c>
      <c r="N3067" s="57">
        <f t="shared" si="905"/>
        <v>65.243006938760118</v>
      </c>
      <c r="O3067" s="57">
        <f t="shared" si="906"/>
        <v>0.48527498328950824</v>
      </c>
      <c r="P3067" s="371">
        <f t="shared" si="907"/>
        <v>-0.48527498328950824</v>
      </c>
      <c r="Q3067" s="371">
        <f t="shared" si="908"/>
        <v>-114.75699306123988</v>
      </c>
      <c r="R3067" s="12">
        <f t="shared" si="909"/>
        <v>65.243006938760118</v>
      </c>
      <c r="S3067" s="57">
        <f t="shared" si="910"/>
        <v>95.380465810978706</v>
      </c>
      <c r="T3067" s="12">
        <f t="shared" si="893"/>
        <v>-0.48527498328950824</v>
      </c>
    </row>
    <row r="3068" spans="1:20" x14ac:dyDescent="0.3">
      <c r="A3068" s="57">
        <f t="shared" si="894"/>
        <v>601570.45531271317</v>
      </c>
      <c r="B3068" s="12">
        <f t="shared" si="911"/>
        <v>95742.911581060427</v>
      </c>
      <c r="C3068" s="57" t="str">
        <f t="shared" si="895"/>
        <v>-0.398496340040841-0.853218807698963i</v>
      </c>
      <c r="D3068" s="57" t="str">
        <f t="shared" si="896"/>
        <v>3.24599180372893-0.965124130977278i</v>
      </c>
      <c r="E3068" s="57" t="str">
        <f t="shared" si="897"/>
        <v>187.752874568017-183.502548285523i</v>
      </c>
      <c r="F3068" s="57" t="str">
        <f t="shared" si="898"/>
        <v>2.95870012215238-2.67800974430448i</v>
      </c>
      <c r="G3068" s="57" t="str">
        <f t="shared" si="899"/>
        <v>0.960748065018766-0.194193770707154i</v>
      </c>
      <c r="H3068" s="57" t="str">
        <f t="shared" si="900"/>
        <v>0.281347296481251-47.6091995721984i</v>
      </c>
      <c r="I3068" s="57" t="str">
        <f t="shared" si="901"/>
        <v>-0.857588619424714-0.958802972197142i</v>
      </c>
      <c r="K3068" s="57" t="str">
        <f t="shared" si="902"/>
        <v>0.000620605791841397-0.000858348179424538i</v>
      </c>
      <c r="L3068" s="57" t="str">
        <f t="shared" si="903"/>
        <v>0.00075-0.00692631532993209i</v>
      </c>
      <c r="M3068" s="57" t="str">
        <f t="shared" si="904"/>
        <v>0.00075-0.00109133119694308i</v>
      </c>
      <c r="N3068" s="57">
        <f t="shared" si="905"/>
        <v>64.965046209586021</v>
      </c>
      <c r="O3068" s="57">
        <f t="shared" si="906"/>
        <v>0.52183293989831669</v>
      </c>
      <c r="P3068" s="371">
        <f t="shared" si="907"/>
        <v>-0.52183293989831669</v>
      </c>
      <c r="Q3068" s="371">
        <f t="shared" si="908"/>
        <v>-115.03495379041398</v>
      </c>
      <c r="R3068" s="12">
        <f t="shared" si="909"/>
        <v>64.965046209586021</v>
      </c>
      <c r="S3068" s="57">
        <f t="shared" si="910"/>
        <v>95.742911581060426</v>
      </c>
      <c r="T3068" s="12">
        <f t="shared" si="893"/>
        <v>-0.52183293989831669</v>
      </c>
    </row>
    <row r="3069" spans="1:20" x14ac:dyDescent="0.3">
      <c r="A3069" s="57">
        <f t="shared" si="894"/>
        <v>603856.42304290144</v>
      </c>
      <c r="B3069" s="12">
        <f t="shared" si="911"/>
        <v>96106.734645068456</v>
      </c>
      <c r="C3069" s="57" t="str">
        <f t="shared" si="895"/>
        <v>-0.400932462916402-0.847676676540158i</v>
      </c>
      <c r="D3069" s="57" t="str">
        <f t="shared" si="896"/>
        <v>3.24439145735724-0.96752816592572i</v>
      </c>
      <c r="E3069" s="57" t="str">
        <f t="shared" si="897"/>
        <v>186.544730569739-184.22029897468i</v>
      </c>
      <c r="F3069" s="57" t="str">
        <f t="shared" si="898"/>
        <v>2.95781608563275-2.6722289284465i</v>
      </c>
      <c r="G3069" s="57" t="str">
        <f t="shared" si="899"/>
        <v>0.960461000990451-0.19487346296218i</v>
      </c>
      <c r="H3069" s="57" t="str">
        <f t="shared" si="900"/>
        <v>0.278897311733733-47.4261914996039i</v>
      </c>
      <c r="I3069" s="57" t="str">
        <f t="shared" si="901"/>
        <v>-0.852464947706391-0.954797775751609i</v>
      </c>
      <c r="K3069" s="57" t="str">
        <f t="shared" si="902"/>
        <v>0.000619958776843425-0.000855399231379007i</v>
      </c>
      <c r="L3069" s="57" t="str">
        <f t="shared" si="903"/>
        <v>0.00075-0.00690009496904971i</v>
      </c>
      <c r="M3069" s="57" t="str">
        <f t="shared" si="904"/>
        <v>0.00075-0.00108719983756035i</v>
      </c>
      <c r="N3069" s="57">
        <f t="shared" si="905"/>
        <v>64.686878405741879</v>
      </c>
      <c r="O3069" s="57">
        <f t="shared" si="906"/>
        <v>0.5586164871982473</v>
      </c>
      <c r="P3069" s="371">
        <f t="shared" si="907"/>
        <v>-0.5586164871982473</v>
      </c>
      <c r="Q3069" s="371">
        <f t="shared" si="908"/>
        <v>-115.31312159425812</v>
      </c>
      <c r="R3069" s="12">
        <f t="shared" si="909"/>
        <v>64.686878405741879</v>
      </c>
      <c r="S3069" s="57">
        <f t="shared" si="910"/>
        <v>96.106734645068457</v>
      </c>
      <c r="T3069" s="12">
        <f t="shared" si="893"/>
        <v>-0.5586164871982473</v>
      </c>
    </row>
    <row r="3070" spans="1:20" x14ac:dyDescent="0.3">
      <c r="A3070" s="57">
        <f t="shared" si="894"/>
        <v>606151.07745046448</v>
      </c>
      <c r="B3070" s="12">
        <f t="shared" si="911"/>
        <v>96471.940236719718</v>
      </c>
      <c r="C3070" s="57" t="str">
        <f t="shared" si="895"/>
        <v>-0.403323849751597-0.842123045305799i</v>
      </c>
      <c r="D3070" s="57" t="str">
        <f t="shared" si="896"/>
        <v>3.24278052053382-0.969940103468518i</v>
      </c>
      <c r="E3070" s="57" t="str">
        <f t="shared" si="897"/>
        <v>185.328546361781-184.925826772781i</v>
      </c>
      <c r="F3070" s="57" t="str">
        <f t="shared" si="898"/>
        <v>2.95692585184493-2.66648393071032i</v>
      </c>
      <c r="G3070" s="57" t="str">
        <f t="shared" si="899"/>
        <v>0.96017192458738-0.195555106866446i</v>
      </c>
      <c r="H3070" s="57" t="str">
        <f t="shared" si="900"/>
        <v>0.276470455796406-47.2439074775975i</v>
      </c>
      <c r="I3070" s="57" t="str">
        <f t="shared" si="901"/>
        <v>-0.847379649114238-0.950807959560536i</v>
      </c>
      <c r="K3070" s="57" t="str">
        <f t="shared" si="902"/>
        <v>0.000619315913908799-0.000852461591642586i</v>
      </c>
      <c r="L3070" s="57" t="str">
        <f t="shared" si="903"/>
        <v>0.00075-0.00687397386834999i</v>
      </c>
      <c r="M3070" s="57" t="str">
        <f t="shared" si="904"/>
        <v>0.00075-0.00108308411791228i</v>
      </c>
      <c r="N3070" s="57">
        <f t="shared" si="905"/>
        <v>64.408517146133136</v>
      </c>
      <c r="O3070" s="57">
        <f t="shared" si="906"/>
        <v>0.59562536353002227</v>
      </c>
      <c r="P3070" s="371">
        <f t="shared" si="907"/>
        <v>-0.59562536353002227</v>
      </c>
      <c r="Q3070" s="371">
        <f t="shared" si="908"/>
        <v>-115.59148285386686</v>
      </c>
      <c r="R3070" s="12">
        <f t="shared" si="909"/>
        <v>64.408517146133136</v>
      </c>
      <c r="S3070" s="57">
        <f t="shared" si="910"/>
        <v>96.471940236719718</v>
      </c>
      <c r="T3070" s="12">
        <f t="shared" si="893"/>
        <v>-0.59562536353002227</v>
      </c>
    </row>
    <row r="3071" spans="1:20" x14ac:dyDescent="0.3">
      <c r="A3071" s="57">
        <f t="shared" si="894"/>
        <v>608454.45154477633</v>
      </c>
      <c r="B3071" s="12">
        <f t="shared" si="911"/>
        <v>96838.533609619262</v>
      </c>
      <c r="C3071" s="57" t="str">
        <f t="shared" si="895"/>
        <v>-0.405670291071365-0.83655857568825i</v>
      </c>
      <c r="D3071" s="57" t="str">
        <f t="shared" si="896"/>
        <v>3.24115893459378-0.97235991852215i</v>
      </c>
      <c r="E3071" s="57" t="str">
        <f t="shared" si="897"/>
        <v>184.104520313073-185.619015607403i</v>
      </c>
      <c r="F3071" s="57" t="str">
        <f t="shared" si="898"/>
        <v>2.95602938127646-2.66077464083328i</v>
      </c>
      <c r="G3071" s="57" t="str">
        <f t="shared" si="899"/>
        <v>0.959880822979092-0.196238703257215i</v>
      </c>
      <c r="H3071" s="57" t="str">
        <f t="shared" si="900"/>
        <v>0.274066484056279-47.0623444138685i</v>
      </c>
      <c r="I3071" s="57" t="str">
        <f t="shared" si="901"/>
        <v>-0.842332420784698-0.946833449922121i</v>
      </c>
      <c r="K3071" s="57" t="str">
        <f t="shared" si="902"/>
        <v>0.000618677168442404-0.000849535226401558i</v>
      </c>
      <c r="L3071" s="57" t="str">
        <f t="shared" si="903"/>
        <v>0.00075-0.0068479516520721i</v>
      </c>
      <c r="M3071" s="57" t="str">
        <f t="shared" si="904"/>
        <v>0.00075-0.00107898397879287i</v>
      </c>
      <c r="N3071" s="57">
        <f t="shared" si="905"/>
        <v>64.129975979851508</v>
      </c>
      <c r="O3071" s="57">
        <f t="shared" si="906"/>
        <v>0.63285927287565436</v>
      </c>
      <c r="P3071" s="371">
        <f t="shared" si="907"/>
        <v>-0.63285927287565436</v>
      </c>
      <c r="Q3071" s="371">
        <f t="shared" si="908"/>
        <v>-115.87002402014849</v>
      </c>
      <c r="R3071" s="12">
        <f t="shared" si="909"/>
        <v>64.129975979851508</v>
      </c>
      <c r="S3071" s="57">
        <f t="shared" si="910"/>
        <v>96.838533609619262</v>
      </c>
      <c r="T3071" s="12">
        <f t="shared" si="893"/>
        <v>-0.63285927287565436</v>
      </c>
    </row>
    <row r="3072" spans="1:20" x14ac:dyDescent="0.3">
      <c r="A3072" s="57">
        <f t="shared" si="894"/>
        <v>610766.57846064644</v>
      </c>
      <c r="B3072" s="12">
        <f t="shared" si="911"/>
        <v>97206.520037335824</v>
      </c>
      <c r="C3072" s="57" t="str">
        <f t="shared" si="895"/>
        <v>-0.407971591745899-0.830983932645998i</v>
      </c>
      <c r="D3072" s="57" t="str">
        <f t="shared" si="896"/>
        <v>3.23952664071088-0.974787585587401i</v>
      </c>
      <c r="E3072" s="57" t="str">
        <f t="shared" si="897"/>
        <v>182.872852873259-186.299753672766i</v>
      </c>
      <c r="F3072" s="57" t="str">
        <f t="shared" si="898"/>
        <v>2.95512663422075-2.65510094879324i</v>
      </c>
      <c r="G3072" s="57" t="str">
        <f t="shared" si="899"/>
        <v>0.959587683272071-0.19692425291114i</v>
      </c>
      <c r="H3072" s="57" t="str">
        <f t="shared" si="900"/>
        <v>0.271685154814352-46.8814992317409i</v>
      </c>
      <c r="I3072" s="57" t="str">
        <f t="shared" si="901"/>
        <v>-0.837322962219637-0.942874173603762i</v>
      </c>
      <c r="K3072" s="57" t="str">
        <f t="shared" si="902"/>
        <v>0.000618042506064898-0.000846620101884589i</v>
      </c>
      <c r="L3072" s="57" t="str">
        <f t="shared" si="903"/>
        <v>0.00075-0.00682202794587776i</v>
      </c>
      <c r="M3072" s="57" t="str">
        <f t="shared" si="904"/>
        <v>0.00075-0.00107489936122023i</v>
      </c>
      <c r="N3072" s="57">
        <f t="shared" si="905"/>
        <v>63.851268381439709</v>
      </c>
      <c r="O3072" s="57">
        <f t="shared" si="906"/>
        <v>0.67031788515798452</v>
      </c>
      <c r="P3072" s="371">
        <f t="shared" si="907"/>
        <v>-0.67031788515798452</v>
      </c>
      <c r="Q3072" s="371">
        <f t="shared" si="908"/>
        <v>-116.14873161856029</v>
      </c>
      <c r="R3072" s="12">
        <f t="shared" si="909"/>
        <v>63.851268381439709</v>
      </c>
      <c r="S3072" s="57">
        <f t="shared" si="910"/>
        <v>97.206520037335821</v>
      </c>
      <c r="T3072" s="12">
        <f t="shared" si="893"/>
        <v>-0.67031788515798452</v>
      </c>
    </row>
    <row r="3073" spans="1:20" x14ac:dyDescent="0.3">
      <c r="A3073" s="57">
        <f t="shared" si="894"/>
        <v>613087.4914587969</v>
      </c>
      <c r="B3073" s="12">
        <f t="shared" si="911"/>
        <v>97575.904813477697</v>
      </c>
      <c r="C3073" s="57" t="str">
        <f t="shared" si="895"/>
        <v>-0.410227571037387-0.825399784024941i</v>
      </c>
      <c r="D3073" s="57" t="str">
        <f t="shared" si="896"/>
        <v>3.23788357989965-0.977223078745416i</v>
      </c>
      <c r="E3073" s="57" t="str">
        <f t="shared" si="897"/>
        <v>181.633746458003-186.967933473215i</v>
      </c>
      <c r="F3073" s="57" t="str">
        <f t="shared" si="898"/>
        <v>2.95421757077693-2.64946274480461i</v>
      </c>
      <c r="G3073" s="57" t="str">
        <f t="shared" si="899"/>
        <v>0.959292492509721-0.197611756543502i</v>
      </c>
      <c r="H3073" s="57" t="str">
        <f t="shared" si="900"/>
        <v>0.269326229247267-46.7013688700688i</v>
      </c>
      <c r="I3073" s="57" t="str">
        <f t="shared" si="901"/>
        <v>-0.832350975266719-0.93893005783797i</v>
      </c>
      <c r="K3073" s="57" t="str">
        <f t="shared" si="902"/>
        <v>0.000617411892611244-0.000843716184363295i</v>
      </c>
      <c r="L3073" s="57" t="str">
        <f t="shared" si="903"/>
        <v>0.00075-0.00679620237684575i</v>
      </c>
      <c r="M3073" s="57" t="str">
        <f t="shared" si="904"/>
        <v>0.00075-0.00107083020643578i</v>
      </c>
      <c r="N3073" s="57">
        <f t="shared" si="905"/>
        <v>63.572407746207475</v>
      </c>
      <c r="O3073" s="57">
        <f t="shared" si="906"/>
        <v>0.70800083655846058</v>
      </c>
      <c r="P3073" s="371">
        <f t="shared" si="907"/>
        <v>-0.70800083655846058</v>
      </c>
      <c r="Q3073" s="371">
        <f t="shared" si="908"/>
        <v>-116.42759225379253</v>
      </c>
      <c r="R3073" s="12">
        <f t="shared" si="909"/>
        <v>63.572407746207475</v>
      </c>
      <c r="S3073" s="57">
        <f t="shared" si="910"/>
        <v>97.575904813477692</v>
      </c>
      <c r="T3073" s="12">
        <f t="shared" si="893"/>
        <v>-0.70800083655846058</v>
      </c>
    </row>
    <row r="3074" spans="1:20" x14ac:dyDescent="0.3">
      <c r="A3074" s="57">
        <f t="shared" si="894"/>
        <v>615417.22392634035</v>
      </c>
      <c r="B3074" s="12">
        <f t="shared" si="911"/>
        <v>97946.693251768913</v>
      </c>
      <c r="C3074" s="57" t="str">
        <f t="shared" si="895"/>
        <v>-0.412438062634745-0.819806800179497i</v>
      </c>
      <c r="D3074" s="57" t="str">
        <f t="shared" si="896"/>
        <v>3.23622969301748-0.979666371653818i</v>
      </c>
      <c r="E3074" s="57" t="str">
        <f t="shared" si="897"/>
        <v>180.387405333343-187.623451863006i</v>
      </c>
      <c r="F3074" s="57" t="str">
        <f t="shared" si="898"/>
        <v>2.95330215084983-2.64385991931436i</v>
      </c>
      <c r="G3074" s="57" t="str">
        <f t="shared" si="899"/>
        <v>0.958995237672348-0.198301214807437i</v>
      </c>
      <c r="H3074" s="57" t="str">
        <f t="shared" si="900"/>
        <v>0.266989471369523-46.5219502831359i</v>
      </c>
      <c r="I3074" s="57" t="str">
        <f t="shared" si="901"/>
        <v>-0.827416164100021-0.935001030318442i</v>
      </c>
      <c r="K3074" s="57" t="str">
        <f t="shared" si="902"/>
        <v>0.000616785294129244-0.000840823440152725i</v>
      </c>
      <c r="L3074" s="57" t="str">
        <f t="shared" si="903"/>
        <v>0.00075-0.00677047457346655i</v>
      </c>
      <c r="M3074" s="57" t="str">
        <f t="shared" si="904"/>
        <v>0.00075-0.00106677645590334i</v>
      </c>
      <c r="N3074" s="57">
        <f t="shared" si="905"/>
        <v>63.293407385623325</v>
      </c>
      <c r="O3074" s="57">
        <f t="shared" si="906"/>
        <v>0.74590772985282716</v>
      </c>
      <c r="P3074" s="371">
        <f t="shared" si="907"/>
        <v>-0.74590772985282716</v>
      </c>
      <c r="Q3074" s="371">
        <f t="shared" si="908"/>
        <v>-116.70659261437667</v>
      </c>
      <c r="R3074" s="12">
        <f t="shared" si="909"/>
        <v>63.293407385623325</v>
      </c>
      <c r="S3074" s="57">
        <f t="shared" si="910"/>
        <v>97.946693251768906</v>
      </c>
      <c r="T3074" s="12">
        <f t="shared" si="893"/>
        <v>-0.74590772985282716</v>
      </c>
    </row>
    <row r="3075" spans="1:20" x14ac:dyDescent="0.3">
      <c r="A3075" s="57">
        <f t="shared" si="894"/>
        <v>617755.80937726051</v>
      </c>
      <c r="B3075" s="12">
        <f t="shared" si="911"/>
        <v>98318.89068612564</v>
      </c>
      <c r="C3075" s="57" t="str">
        <f t="shared" si="895"/>
        <v>-0.414602914676723-0.814205653593909i</v>
      </c>
      <c r="D3075" s="57" t="str">
        <f t="shared" si="896"/>
        <v>3.23456492076691-0.982117437542791i</v>
      </c>
      <c r="E3075" s="57" t="str">
        <f t="shared" si="897"/>
        <v>179.13403549916-188.266210082422i</v>
      </c>
      <c r="F3075" s="57" t="str">
        <f t="shared" si="898"/>
        <v>2.95238033414988-2.63829236299808i</v>
      </c>
      <c r="G3075" s="57" t="str">
        <f t="shared" si="899"/>
        <v>0.958695905677144-0.198992628293172i</v>
      </c>
      <c r="H3075" s="57" t="str">
        <f t="shared" si="900"/>
        <v>0.264674647996202-46.3432404405533i</v>
      </c>
      <c r="I3075" s="57" t="str">
        <f t="shared" si="901"/>
        <v>-0.82251823520078-0.931087019196106i</v>
      </c>
      <c r="K3075" s="57" t="str">
        <f t="shared" si="902"/>
        <v>0.000616162676878092-0.000837941835611925i</v>
      </c>
      <c r="L3075" s="57" t="str">
        <f t="shared" si="903"/>
        <v>0.00075-0.00674484416563712i</v>
      </c>
      <c r="M3075" s="57" t="str">
        <f t="shared" si="904"/>
        <v>0.00075-0.00106273805130837i</v>
      </c>
      <c r="N3075" s="57">
        <f t="shared" si="905"/>
        <v>63.014280522765418</v>
      </c>
      <c r="O3075" s="57">
        <f t="shared" si="906"/>
        <v>0.78403813476339856</v>
      </c>
      <c r="P3075" s="371">
        <f t="shared" si="907"/>
        <v>-0.78403813476339856</v>
      </c>
      <c r="Q3075" s="371">
        <f t="shared" si="908"/>
        <v>-116.98571947723458</v>
      </c>
      <c r="R3075" s="12">
        <f t="shared" si="909"/>
        <v>63.014280522765418</v>
      </c>
      <c r="S3075" s="57">
        <f t="shared" si="910"/>
        <v>98.318890686125641</v>
      </c>
      <c r="T3075" s="12">
        <f t="shared" si="893"/>
        <v>-0.78403813476339856</v>
      </c>
    </row>
    <row r="3076" spans="1:20" x14ac:dyDescent="0.3">
      <c r="A3076" s="57">
        <f t="shared" si="894"/>
        <v>620103.28145289409</v>
      </c>
      <c r="B3076" s="12">
        <f t="shared" si="911"/>
        <v>98692.502470732914</v>
      </c>
      <c r="C3076" s="57" t="str">
        <f t="shared" si="895"/>
        <v>-0.416721989763053-0.808597018504123i</v>
      </c>
      <c r="D3076" s="57" t="str">
        <f t="shared" si="896"/>
        <v>3.23288920369782-0.984576249211147i</v>
      </c>
      <c r="E3076" s="57" t="str">
        <f t="shared" si="897"/>
        <v>177.87384457195-188.896113790144i</v>
      </c>
      <c r="F3076" s="57" t="str">
        <f t="shared" si="898"/>
        <v>2.95145208019318-2.63275996675594i</v>
      </c>
      <c r="G3076" s="57" t="str">
        <f t="shared" si="899"/>
        <v>0.958394483378184-0.199685997527238i</v>
      </c>
      <c r="H3076" s="57" t="str">
        <f t="shared" si="900"/>
        <v>0.262381528706252-46.165236327161i</v>
      </c>
      <c r="I3076" s="57" t="str">
        <f t="shared" si="901"/>
        <v>-0.817656897338347-0.927187953075313i</v>
      </c>
      <c r="K3076" s="57" t="str">
        <f t="shared" si="902"/>
        <v>0.000615544007326921-0.000835071337144407i</v>
      </c>
      <c r="L3076" s="57" t="str">
        <f t="shared" si="903"/>
        <v>0.00075-0.00671931078465543i</v>
      </c>
      <c r="M3076" s="57" t="str">
        <f t="shared" si="904"/>
        <v>0.00075-0.00105871493455706i</v>
      </c>
      <c r="N3076" s="57">
        <f t="shared" si="905"/>
        <v>62.735040287854403</v>
      </c>
      <c r="O3076" s="57">
        <f t="shared" si="906"/>
        <v>0.82239158832951231</v>
      </c>
      <c r="P3076" s="371">
        <f t="shared" si="907"/>
        <v>-0.82239158832951231</v>
      </c>
      <c r="Q3076" s="371">
        <f t="shared" si="908"/>
        <v>-117.2649597121456</v>
      </c>
      <c r="R3076" s="12">
        <f t="shared" si="909"/>
        <v>62.735040287854403</v>
      </c>
      <c r="S3076" s="57">
        <f t="shared" si="910"/>
        <v>98.692502470732919</v>
      </c>
      <c r="T3076" s="12">
        <f t="shared" si="893"/>
        <v>-0.82239158832951231</v>
      </c>
    </row>
    <row r="3077" spans="1:20" x14ac:dyDescent="0.3">
      <c r="A3077" s="57">
        <f t="shared" si="894"/>
        <v>622459.67392241512</v>
      </c>
      <c r="B3077" s="12">
        <f t="shared" si="911"/>
        <v>99067.533980121705</v>
      </c>
      <c r="C3077" s="57" t="str">
        <f t="shared" si="895"/>
        <v>-0.418795164954046-0.802981570520726i</v>
      </c>
      <c r="D3077" s="57" t="str">
        <f t="shared" si="896"/>
        <v>3.23120248220973-0.987042779022381i</v>
      </c>
      <c r="E3077" s="57" t="str">
        <f t="shared" si="897"/>
        <v>176.607041667001-189.513073091932i</v>
      </c>
      <c r="F3077" s="57" t="str">
        <f t="shared" si="898"/>
        <v>2.95051734830137-2.62726262170869i</v>
      </c>
      <c r="G3077" s="57" t="str">
        <f t="shared" si="899"/>
        <v>0.958090957566413-0.200381322971695i</v>
      </c>
      <c r="H3077" s="57" t="str">
        <f t="shared" si="900"/>
        <v>0.260109885806253-45.9879349429273i</v>
      </c>
      <c r="I3077" s="57" t="str">
        <f t="shared" si="901"/>
        <v>-0.812831861551257-0.923303761009963i</v>
      </c>
      <c r="K3077" s="57" t="str">
        <f t="shared" si="902"/>
        <v>0.000614929252153365-0.000832211911198634i</v>
      </c>
      <c r="L3077" s="57" t="str">
        <f t="shared" si="903"/>
        <v>0.00075-0.00669387406321522i</v>
      </c>
      <c r="M3077" s="57" t="str">
        <f t="shared" si="904"/>
        <v>0.00075-0.00105470704777551i</v>
      </c>
      <c r="N3077" s="57">
        <f t="shared" si="905"/>
        <v>62.455699713855452</v>
      </c>
      <c r="O3077" s="57">
        <f t="shared" si="906"/>
        <v>0.86096759529382838</v>
      </c>
      <c r="P3077" s="371">
        <f t="shared" si="907"/>
        <v>-0.86096759529382838</v>
      </c>
      <c r="Q3077" s="371">
        <f t="shared" si="908"/>
        <v>-117.54430028614455</v>
      </c>
      <c r="R3077" s="12">
        <f t="shared" si="909"/>
        <v>62.455699713855452</v>
      </c>
      <c r="S3077" s="57">
        <f t="shared" si="910"/>
        <v>99.067533980121709</v>
      </c>
      <c r="T3077" s="12">
        <f t="shared" si="893"/>
        <v>-0.86096759529382838</v>
      </c>
    </row>
    <row r="3078" spans="1:20" x14ac:dyDescent="0.3">
      <c r="A3078" s="57">
        <f t="shared" si="894"/>
        <v>624825.02068332036</v>
      </c>
      <c r="B3078" s="12">
        <f t="shared" si="911"/>
        <v>99443.990609246175</v>
      </c>
      <c r="C3078" s="57" t="str">
        <f t="shared" si="895"/>
        <v>-0.420822331758589-0.797359986253357i</v>
      </c>
      <c r="D3078" s="57" t="str">
        <f t="shared" si="896"/>
        <v>3.22950469655421-0.989516998900757i</v>
      </c>
      <c r="E3078" s="57" t="str">
        <f t="shared" si="897"/>
        <v>175.333837280126-190.117002565566i</v>
      </c>
      <c r="F3078" s="57" t="str">
        <f t="shared" si="898"/>
        <v>2.94957609760177-2.62180021919368i</v>
      </c>
      <c r="G3078" s="57" t="str">
        <f t="shared" si="899"/>
        <v>0.957785314969661-0.20107860502333i</v>
      </c>
      <c r="H3078" s="57" t="str">
        <f t="shared" si="900"/>
        <v>0.257859494294717-45.8113333028504i</v>
      </c>
      <c r="I3078" s="57" t="str">
        <f t="shared" si="901"/>
        <v>-0.80804284112851-0.91943437249978i</v>
      </c>
      <c r="K3078" s="57" t="str">
        <f t="shared" si="902"/>
        <v>0.000614318378242129-0.00082936352426854i</v>
      </c>
      <c r="L3078" s="57" t="str">
        <f t="shared" si="903"/>
        <v>0.00075-0.00666853363540071i</v>
      </c>
      <c r="M3078" s="57" t="str">
        <f t="shared" si="904"/>
        <v>0.00075-0.00105071433330894i</v>
      </c>
      <c r="N3078" s="57">
        <f t="shared" si="905"/>
        <v>62.176271732159051</v>
      </c>
      <c r="O3078" s="57">
        <f t="shared" si="906"/>
        <v>0.89976562850462605</v>
      </c>
      <c r="P3078" s="371">
        <f t="shared" si="907"/>
        <v>-0.89976562850462605</v>
      </c>
      <c r="Q3078" s="371">
        <f t="shared" si="908"/>
        <v>-117.82372826784095</v>
      </c>
      <c r="R3078" s="12">
        <f t="shared" si="909"/>
        <v>62.176271732159051</v>
      </c>
      <c r="S3078" s="57">
        <f t="shared" si="910"/>
        <v>99.443990609246171</v>
      </c>
      <c r="T3078" s="12">
        <f t="shared" si="893"/>
        <v>-0.89976562850462605</v>
      </c>
    </row>
    <row r="3079" spans="1:20" x14ac:dyDescent="0.3">
      <c r="A3079" s="57">
        <f t="shared" si="894"/>
        <v>627199.35576191696</v>
      </c>
      <c r="B3079" s="12">
        <f t="shared" si="911"/>
        <v>99821.877773561311</v>
      </c>
      <c r="C3079" s="57" t="str">
        <f t="shared" si="895"/>
        <v>-0.422803396110533-0.791732942936919i</v>
      </c>
      <c r="D3079" s="57" t="str">
        <f t="shared" si="896"/>
        <v>3.22779578683719-0.991998880327353i</v>
      </c>
      <c r="E3079" s="57" t="str">
        <f t="shared" si="897"/>
        <v>174.054443169093-190.707821282052i</v>
      </c>
      <c r="F3079" s="57" t="str">
        <f t="shared" si="898"/>
        <v>2.94862828702726-2.61637265076076i</v>
      </c>
      <c r="G3079" s="57" t="str">
        <f t="shared" si="899"/>
        <v>0.957477542252641-0.201777844012873i</v>
      </c>
      <c r="H3079" s="57" t="str">
        <f t="shared" si="900"/>
        <v>0.255630131826877-45.6354284368614i</v>
      </c>
      <c r="I3079" s="57" t="str">
        <f t="shared" si="901"/>
        <v>-0.803289551590991-0.915579717486565i</v>
      </c>
      <c r="K3079" s="57" t="str">
        <f t="shared" si="902"/>
        <v>0.000613711352683564-0.00082652614289395i</v>
      </c>
      <c r="L3079" s="57" t="str">
        <f t="shared" si="903"/>
        <v>0.00075-0.00664328913668133i</v>
      </c>
      <c r="M3079" s="57" t="str">
        <f t="shared" si="904"/>
        <v>0.00075-0.0010467367337208i</v>
      </c>
      <c r="N3079" s="57">
        <f t="shared" si="905"/>
        <v>61.896769168348783</v>
      </c>
      <c r="O3079" s="57">
        <f t="shared" si="906"/>
        <v>0.93878512933488467</v>
      </c>
      <c r="P3079" s="371">
        <f t="shared" si="907"/>
        <v>-0.93878512933488467</v>
      </c>
      <c r="Q3079" s="371">
        <f t="shared" si="908"/>
        <v>-118.10323083165122</v>
      </c>
      <c r="R3079" s="12">
        <f t="shared" si="909"/>
        <v>61.896769168348783</v>
      </c>
      <c r="S3079" s="57">
        <f t="shared" si="910"/>
        <v>99.821877773561312</v>
      </c>
      <c r="T3079" s="12">
        <f t="shared" si="893"/>
        <v>-0.93878512933488467</v>
      </c>
    </row>
    <row r="3080" spans="1:20" x14ac:dyDescent="0.3">
      <c r="A3080" s="57">
        <f t="shared" si="894"/>
        <v>629582.71331381227</v>
      </c>
      <c r="B3080" s="12">
        <f t="shared" si="911"/>
        <v>100201.20090910085</v>
      </c>
      <c r="C3080" s="57" t="str">
        <f t="shared" si="895"/>
        <v>-0.424738278333821-0.786101118060118i</v>
      </c>
      <c r="D3080" s="57" t="str">
        <f t="shared" si="896"/>
        <v>3.22607569302147-0.994488394336088i</v>
      </c>
      <c r="E3080" s="57" t="str">
        <f t="shared" si="897"/>
        <v>172.769072234871-191.285452823121i</v>
      </c>
      <c r="F3080" s="57" t="str">
        <f t="shared" si="898"/>
        <v>2.94767387531653-2.61097980816831i</v>
      </c>
      <c r="G3080" s="57" t="str">
        <f t="shared" si="899"/>
        <v>0.957167626016967-0.202479040204191i</v>
      </c>
      <c r="H3080" s="57" t="str">
        <f t="shared" si="900"/>
        <v>0.253421578679996-45.4602173897276i</v>
      </c>
      <c r="I3080" s="57" t="str">
        <f t="shared" si="901"/>
        <v>-0.798571710673086-0.911739726350597i</v>
      </c>
      <c r="K3080" s="57" t="str">
        <f t="shared" si="902"/>
        <v>0.000613108142772252-0.000823699733661072i</v>
      </c>
      <c r="L3080" s="57" t="str">
        <f t="shared" si="903"/>
        <v>0.00075-0.00661814020390647i</v>
      </c>
      <c r="M3080" s="57" t="str">
        <f t="shared" si="904"/>
        <v>0.00075-0.00104277419179199i</v>
      </c>
      <c r="N3080" s="57">
        <f t="shared" si="905"/>
        <v>61.617204738048855</v>
      </c>
      <c r="O3080" s="57">
        <f t="shared" si="906"/>
        <v>0.97802550811566547</v>
      </c>
      <c r="P3080" s="371">
        <f t="shared" si="907"/>
        <v>-0.97802550811566547</v>
      </c>
      <c r="Q3080" s="371">
        <f t="shared" si="908"/>
        <v>-118.38279526195114</v>
      </c>
      <c r="R3080" s="12">
        <f t="shared" si="909"/>
        <v>61.617204738048855</v>
      </c>
      <c r="S3080" s="57">
        <f t="shared" si="910"/>
        <v>100.20120090910085</v>
      </c>
      <c r="T3080" s="12">
        <f t="shared" si="893"/>
        <v>-0.97802550811566547</v>
      </c>
    </row>
    <row r="3081" spans="1:20" x14ac:dyDescent="0.3">
      <c r="A3081" s="57">
        <f t="shared" si="894"/>
        <v>631975.12762440485</v>
      </c>
      <c r="B3081" s="12">
        <f t="shared" si="911"/>
        <v>100581.96547255544</v>
      </c>
      <c r="C3081" s="57" t="str">
        <f t="shared" si="895"/>
        <v>-0.426626913096347-0.780465188996632i</v>
      </c>
      <c r="D3081" s="57" t="str">
        <f t="shared" si="896"/>
        <v>3.22434435492921-0.996985511509803i</v>
      </c>
      <c r="E3081" s="57" t="str">
        <f t="shared" si="897"/>
        <v>171.47793840284-191.849825295024i</v>
      </c>
      <c r="F3081" s="57" t="str">
        <f t="shared" si="898"/>
        <v>2.94671282101384-2.60562158337912i</v>
      </c>
      <c r="G3081" s="57" t="str">
        <f t="shared" si="899"/>
        <v>0.956855552801177-0.20318219379348i</v>
      </c>
      <c r="H3081" s="57" t="str">
        <f t="shared" si="900"/>
        <v>0.251233617719131-45.2856972209566i</v>
      </c>
      <c r="I3081" s="57" t="str">
        <f t="shared" si="901"/>
        <v>-0.793889038304418-0.907914329906915i</v>
      </c>
      <c r="K3081" s="57" t="str">
        <f t="shared" si="902"/>
        <v>0.000612508716005597-0.000820884263202921i</v>
      </c>
      <c r="L3081" s="57" t="str">
        <f t="shared" si="903"/>
        <v>0.00075-0.00659308647530034i</v>
      </c>
      <c r="M3081" s="57" t="str">
        <f t="shared" si="904"/>
        <v>0.00075-0.00103882665052001i</v>
      </c>
      <c r="N3081" s="57">
        <f t="shared" si="905"/>
        <v>61.337591042860168</v>
      </c>
      <c r="O3081" s="57">
        <f t="shared" si="906"/>
        <v>1.0174861445847476</v>
      </c>
      <c r="P3081" s="371">
        <f t="shared" si="907"/>
        <v>-1.0174861445847476</v>
      </c>
      <c r="Q3081" s="371">
        <f t="shared" si="908"/>
        <v>-118.66240895713983</v>
      </c>
      <c r="R3081" s="12">
        <f t="shared" si="909"/>
        <v>61.337591042860168</v>
      </c>
      <c r="S3081" s="57">
        <f t="shared" si="910"/>
        <v>100.58196547255544</v>
      </c>
      <c r="T3081" s="12">
        <f t="shared" si="893"/>
        <v>-1.0174861445847476</v>
      </c>
    </row>
    <row r="3082" spans="1:20" x14ac:dyDescent="0.3">
      <c r="A3082" s="57">
        <f t="shared" si="894"/>
        <v>634376.63310937758</v>
      </c>
      <c r="B3082" s="12">
        <f t="shared" si="911"/>
        <v>100964.17694135115</v>
      </c>
      <c r="C3082" s="57" t="str">
        <f t="shared" si="895"/>
        <v>-0.428469249352714-0.774825832639295i</v>
      </c>
      <c r="D3082" s="57" t="str">
        <f t="shared" si="896"/>
        <v>3.22260171224446-0.999490201976251i</v>
      </c>
      <c r="E3082" s="57" t="str">
        <f t="shared" si="897"/>
        <v>170.181256504081-192.400871338623i</v>
      </c>
      <c r="F3082" s="57" t="str">
        <f t="shared" si="898"/>
        <v>2.9457450824694-2.60029786855639i</v>
      </c>
      <c r="G3082" s="57" t="str">
        <f t="shared" si="899"/>
        <v>0.956541309080753-0.203887304908454i</v>
      </c>
      <c r="H3082" s="57" t="str">
        <f t="shared" si="900"/>
        <v>0.249066034363387-45.1118650046996i</v>
      </c>
      <c r="I3082" s="57" t="str">
        <f t="shared" si="901"/>
        <v>-0.789241256591752-0.904103459401816i</v>
      </c>
      <c r="K3082" s="57" t="str">
        <f t="shared" si="902"/>
        <v>0.000611913040082423-0.000818079698199766i</v>
      </c>
      <c r="L3082" s="57" t="str">
        <f t="shared" si="903"/>
        <v>0.00075-0.00656812759045658i</v>
      </c>
      <c r="M3082" s="57" t="str">
        <f t="shared" si="904"/>
        <v>0.00075-0.00103489405311816i</v>
      </c>
      <c r="N3082" s="57">
        <f t="shared" si="905"/>
        <v>61.057940566385923</v>
      </c>
      <c r="O3082" s="57">
        <f t="shared" si="906"/>
        <v>1.0571663883500289</v>
      </c>
      <c r="P3082" s="371">
        <f t="shared" si="907"/>
        <v>-1.0571663883500289</v>
      </c>
      <c r="Q3082" s="371">
        <f t="shared" si="908"/>
        <v>-118.94205943361408</v>
      </c>
      <c r="R3082" s="12">
        <f t="shared" si="909"/>
        <v>61.057940566385923</v>
      </c>
      <c r="S3082" s="57">
        <f t="shared" si="910"/>
        <v>100.96417694135116</v>
      </c>
      <c r="T3082" s="12">
        <f t="shared" si="893"/>
        <v>-1.0571663883500289</v>
      </c>
    </row>
    <row r="3083" spans="1:20" x14ac:dyDescent="0.3">
      <c r="A3083" s="57">
        <f t="shared" si="894"/>
        <v>636787.26431519317</v>
      </c>
      <c r="B3083" s="12">
        <f t="shared" si="911"/>
        <v>101347.84081372828</v>
      </c>
      <c r="C3083" s="57" t="str">
        <f t="shared" si="895"/>
        <v>-0.430265250276073-0.769183725037786i</v>
      </c>
      <c r="D3083" s="57" t="str">
        <f t="shared" si="896"/>
        <v>3.22084770451579-1.00200243540417i</v>
      </c>
      <c r="E3083" s="57" t="str">
        <f t="shared" si="897"/>
        <v>168.879242156907-192.938528135821i</v>
      </c>
      <c r="F3083" s="57" t="str">
        <f t="shared" si="898"/>
        <v>2.94477061783933-2.59500855605961i</v>
      </c>
      <c r="G3083" s="57" t="str">
        <f t="shared" si="899"/>
        <v>0.956224881268158-0.204594373607525i</v>
      </c>
      <c r="H3083" s="57" t="str">
        <f t="shared" si="900"/>
        <v>0.246918616552662-44.9387178296584i</v>
      </c>
      <c r="I3083" s="57" t="str">
        <f t="shared" si="901"/>
        <v>-0.784628089801085-0.900307046509307i</v>
      </c>
      <c r="K3083" s="57" t="str">
        <f t="shared" si="902"/>
        <v>0.000611321082901588-0.000815286005379548i</v>
      </c>
      <c r="L3083" s="57" t="str">
        <f t="shared" si="903"/>
        <v>0.00075-0.00654326319033335i</v>
      </c>
      <c r="M3083" s="57" t="str">
        <f t="shared" si="904"/>
        <v>0.00075-0.00103097634301471i</v>
      </c>
      <c r="N3083" s="57">
        <f t="shared" si="905"/>
        <v>60.778265670353079</v>
      </c>
      <c r="O3083" s="57">
        <f t="shared" si="906"/>
        <v>1.0970655593662071</v>
      </c>
      <c r="P3083" s="371">
        <f t="shared" si="907"/>
        <v>-1.0970655593662071</v>
      </c>
      <c r="Q3083" s="371">
        <f t="shared" si="908"/>
        <v>-119.22173432964692</v>
      </c>
      <c r="R3083" s="12">
        <f t="shared" si="909"/>
        <v>60.778265670353079</v>
      </c>
      <c r="S3083" s="57">
        <f t="shared" si="910"/>
        <v>101.34784081372828</v>
      </c>
      <c r="T3083" s="12">
        <f t="shared" si="893"/>
        <v>-1.0970655593662071</v>
      </c>
    </row>
    <row r="3084" spans="1:20" x14ac:dyDescent="0.3">
      <c r="A3084" s="57">
        <f t="shared" si="894"/>
        <v>639207.05591959087</v>
      </c>
      <c r="B3084" s="12">
        <f t="shared" si="911"/>
        <v>101732.96260882045</v>
      </c>
      <c r="C3084" s="57" t="str">
        <f t="shared" si="895"/>
        <v>-0.43201489317926-0.763539541039996i</v>
      </c>
      <c r="D3084" s="57" t="str">
        <f t="shared" si="896"/>
        <v>3.21908227115892-1.00452218099929i</v>
      </c>
      <c r="E3084" s="57" t="str">
        <f t="shared" si="897"/>
        <v>167.572111648717-193.462737412357i</v>
      </c>
      <c r="F3084" s="57" t="str">
        <f t="shared" si="898"/>
        <v>2.94378938508574-2.58975353844046i</v>
      </c>
      <c r="G3084" s="57" t="str">
        <f t="shared" si="899"/>
        <v>0.955906255712873-0.20530339987898i</v>
      </c>
      <c r="H3084" s="57" t="str">
        <f t="shared" si="900"/>
        <v>0.244791154714843-44.7662527989916i</v>
      </c>
      <c r="I3084" s="57" t="str">
        <f t="shared" si="901"/>
        <v>-0.780049264339865-0.896525023327613i</v>
      </c>
      <c r="K3084" s="57" t="str">
        <f t="shared" si="902"/>
        <v>0.000610732812560588-0.000812503151518279i</v>
      </c>
      <c r="L3084" s="57" t="str">
        <f t="shared" si="903"/>
        <v>0.00075-0.00651849291724778i</v>
      </c>
      <c r="M3084" s="57" t="str">
        <f t="shared" si="904"/>
        <v>0.00075-0.00102707346385207i</v>
      </c>
      <c r="N3084" s="57">
        <f t="shared" si="905"/>
        <v>60.498578590822063</v>
      </c>
      <c r="O3084" s="57">
        <f t="shared" si="906"/>
        <v>1.1371829484257363</v>
      </c>
      <c r="P3084" s="371">
        <f t="shared" si="907"/>
        <v>-1.1371829484257363</v>
      </c>
      <c r="Q3084" s="371">
        <f t="shared" si="908"/>
        <v>-119.50142140917794</v>
      </c>
      <c r="R3084" s="12">
        <f t="shared" si="909"/>
        <v>60.498578590822063</v>
      </c>
      <c r="S3084" s="57">
        <f t="shared" si="910"/>
        <v>101.73296260882046</v>
      </c>
      <c r="T3084" s="12">
        <f t="shared" si="893"/>
        <v>-1.1371829484257363</v>
      </c>
    </row>
    <row r="3085" spans="1:20" x14ac:dyDescent="0.3">
      <c r="A3085" s="57">
        <f t="shared" si="894"/>
        <v>641636.04273208533</v>
      </c>
      <c r="B3085" s="12">
        <f t="shared" si="911"/>
        <v>102119.54786673398</v>
      </c>
      <c r="C3085" s="57" t="str">
        <f t="shared" si="895"/>
        <v>-0.43371816942531-0.757893953937692i</v>
      </c>
      <c r="D3085" s="57" t="str">
        <f t="shared" si="896"/>
        <v>3.21730535145941-1.00704940750033i</v>
      </c>
      <c r="E3085" s="57" t="str">
        <f t="shared" si="897"/>
        <v>166.260081818367-193.973445436976i</v>
      </c>
      <c r="F3085" s="57" t="str">
        <f t="shared" si="898"/>
        <v>2.94280134197697-2.58453270843876i</v>
      </c>
      <c r="G3085" s="57" t="str">
        <f t="shared" si="899"/>
        <v>0.955585418701441-0.206014383640154i</v>
      </c>
      <c r="H3085" s="57" t="str">
        <f t="shared" si="900"/>
        <v>0.242683441733471-44.5944670302221i</v>
      </c>
      <c r="I3085" s="57" t="str">
        <f t="shared" si="901"/>
        <v>-0.775504508739398-0.892757322375775i</v>
      </c>
      <c r="K3085" s="57" t="str">
        <f t="shared" si="902"/>
        <v>0.000610148197354185-0.000809731103440468i</v>
      </c>
      <c r="L3085" s="57" t="str">
        <f t="shared" si="903"/>
        <v>0.00075-0.0064938164148713i</v>
      </c>
      <c r="M3085" s="57" t="str">
        <f t="shared" si="904"/>
        <v>0.00075-0.00102318535948602i</v>
      </c>
      <c r="N3085" s="57">
        <f t="shared" si="905"/>
        <v>60.21889143450376</v>
      </c>
      <c r="O3085" s="57">
        <f t="shared" si="906"/>
        <v>1.1775178176619585</v>
      </c>
      <c r="P3085" s="371">
        <f t="shared" si="907"/>
        <v>-1.1775178176619585</v>
      </c>
      <c r="Q3085" s="371">
        <f t="shared" si="908"/>
        <v>-119.78110856549624</v>
      </c>
      <c r="R3085" s="12">
        <f t="shared" si="909"/>
        <v>60.21889143450376</v>
      </c>
      <c r="S3085" s="57">
        <f t="shared" si="910"/>
        <v>102.11954786673398</v>
      </c>
      <c r="T3085" s="12">
        <f t="shared" si="893"/>
        <v>-1.1775178176619585</v>
      </c>
    </row>
    <row r="3086" spans="1:20" x14ac:dyDescent="0.3">
      <c r="A3086" s="57">
        <f t="shared" si="894"/>
        <v>644074.2596944673</v>
      </c>
      <c r="B3086" s="12">
        <f t="shared" si="911"/>
        <v>102507.60214862757</v>
      </c>
      <c r="C3086" s="57" t="str">
        <f t="shared" si="895"/>
        <v>-0.43537508432777-0.752247635116577i</v>
      </c>
      <c r="D3086" s="57" t="str">
        <f t="shared" si="896"/>
        <v>3.21551688457548-1.00958408317509i</v>
      </c>
      <c r="E3086" s="57" t="str">
        <f t="shared" si="897"/>
        <v>164.943369939102-194.470603017054i</v>
      </c>
      <c r="F3086" s="57" t="str">
        <f t="shared" si="898"/>
        <v>2.94180644608764-2.5793459589783i</v>
      </c>
      <c r="G3086" s="57" t="str">
        <f t="shared" si="899"/>
        <v>0.955262356457519-0.206727324736588i</v>
      </c>
      <c r="H3086" s="57" t="str">
        <f t="shared" si="900"/>
        <v>0.240595272915848-44.4233576551444i</v>
      </c>
      <c r="I3086" s="57" t="str">
        <f t="shared" si="901"/>
        <v>-0.770993553637365-0.889003876590221i</v>
      </c>
      <c r="K3086" s="57" t="str">
        <f t="shared" si="902"/>
        <v>0.000609567205773044-0.0008069698280195i</v>
      </c>
      <c r="L3086" s="57" t="str">
        <f t="shared" si="903"/>
        <v>0.00075-0.00646923332822404i</v>
      </c>
      <c r="M3086" s="57" t="str">
        <f t="shared" si="904"/>
        <v>0.00075-0.00101931197398488i</v>
      </c>
      <c r="N3086" s="57">
        <f t="shared" si="905"/>
        <v>59.939216175164162</v>
      </c>
      <c r="O3086" s="57">
        <f t="shared" si="906"/>
        <v>1.2180694010649602</v>
      </c>
      <c r="P3086" s="371">
        <f t="shared" si="907"/>
        <v>-1.2180694010649602</v>
      </c>
      <c r="Q3086" s="371">
        <f t="shared" si="908"/>
        <v>-120.06078382483584</v>
      </c>
      <c r="R3086" s="12">
        <f t="shared" si="909"/>
        <v>59.939216175164162</v>
      </c>
      <c r="S3086" s="57">
        <f t="shared" si="910"/>
        <v>102.50760214862757</v>
      </c>
      <c r="T3086" s="12">
        <f t="shared" si="893"/>
        <v>-1.2180694010649602</v>
      </c>
    </row>
    <row r="3087" spans="1:20" x14ac:dyDescent="0.3">
      <c r="A3087" s="57">
        <f t="shared" si="894"/>
        <v>646521.74188130628</v>
      </c>
      <c r="B3087" s="12">
        <f t="shared" si="911"/>
        <v>102897.13103679236</v>
      </c>
      <c r="C3087" s="57" t="str">
        <f t="shared" si="895"/>
        <v>-0.436985657040789-0.746601253711207i</v>
      </c>
      <c r="D3087" s="57" t="str">
        <f t="shared" si="896"/>
        <v>3.21371680954079-1.0121261758164i</v>
      </c>
      <c r="E3087" s="57" t="str">
        <f t="shared" si="897"/>
        <v>163.622193602236-194.954165490679i</v>
      </c>
      <c r="F3087" s="57" t="str">
        <f t="shared" si="898"/>
        <v>2.94080465479896-2.57419318316277i</v>
      </c>
      <c r="G3087" s="57" t="str">
        <f t="shared" si="899"/>
        <v>0.954937055141934-0.207442222941196i</v>
      </c>
      <c r="H3087" s="57" t="str">
        <f t="shared" si="900"/>
        <v>0.238526445961576-44.2529218197315i</v>
      </c>
      <c r="I3087" s="57" t="str">
        <f t="shared" si="901"/>
        <v>-0.766516131760493-0.88526461932141i</v>
      </c>
      <c r="K3087" s="57" t="str">
        <f t="shared" si="902"/>
        <v>0.000608989806502354-0.000804219292178004i</v>
      </c>
      <c r="L3087" s="57" t="str">
        <f t="shared" si="903"/>
        <v>0.00075-0.00644474330367006i</v>
      </c>
      <c r="M3087" s="57" t="str">
        <f t="shared" si="904"/>
        <v>0.00075-0.00101545325162869i</v>
      </c>
      <c r="N3087" s="57">
        <f t="shared" si="905"/>
        <v>59.65956465013727</v>
      </c>
      <c r="O3087" s="57">
        <f t="shared" si="906"/>
        <v>1.2588369050098134</v>
      </c>
      <c r="P3087" s="371">
        <f t="shared" si="907"/>
        <v>-1.2588369050098134</v>
      </c>
      <c r="Q3087" s="371">
        <f t="shared" si="908"/>
        <v>-120.34043534986273</v>
      </c>
      <c r="R3087" s="12">
        <f t="shared" si="909"/>
        <v>59.65956465013727</v>
      </c>
      <c r="S3087" s="57">
        <f t="shared" si="910"/>
        <v>102.89713103679236</v>
      </c>
      <c r="T3087" s="12">
        <f t="shared" si="893"/>
        <v>-1.2588369050098134</v>
      </c>
    </row>
    <row r="3088" spans="1:20" x14ac:dyDescent="0.3">
      <c r="A3088" s="57">
        <f t="shared" si="894"/>
        <v>648978.52450045524</v>
      </c>
      <c r="B3088" s="12">
        <f t="shared" si="911"/>
        <v>103288.14013473217</v>
      </c>
      <c r="C3088" s="57" t="str">
        <f t="shared" si="895"/>
        <v>-0.438549920439328-0.740955476265195i</v>
      </c>
      <c r="D3088" s="57" t="str">
        <f t="shared" si="896"/>
        <v>3.21190506526726-1.01467565273815i</v>
      </c>
      <c r="E3088" s="57" t="str">
        <f t="shared" si="897"/>
        <v>162.296770601701-195.42409271525i</v>
      </c>
      <c r="F3088" s="57" t="str">
        <f t="shared" si="898"/>
        <v>2.93979592529878-2.56907427427161i</v>
      </c>
      <c r="G3088" s="57" t="str">
        <f t="shared" si="899"/>
        <v>0.954609500852749-0.208159077953411i</v>
      </c>
      <c r="H3088" s="57" t="str">
        <f t="shared" si="900"/>
        <v>0.236476760931607-44.0831566840491i</v>
      </c>
      <c r="I3088" s="57" t="str">
        <f t="shared" si="901"/>
        <v>-0.762071977907481-0.881539484330591i</v>
      </c>
      <c r="K3088" s="57" t="str">
        <f t="shared" si="902"/>
        <v>0.000608415968420497-0.000801479462888247i</v>
      </c>
      <c r="L3088" s="57" t="str">
        <f t="shared" si="903"/>
        <v>0.00075-0.00642034598891223i</v>
      </c>
      <c r="M3088" s="57" t="str">
        <f t="shared" si="904"/>
        <v>0.00075-0.00101160913690844i</v>
      </c>
      <c r="N3088" s="57">
        <f t="shared" si="905"/>
        <v>59.379948556945266</v>
      </c>
      <c r="O3088" s="57">
        <f t="shared" si="906"/>
        <v>1.2998195087952769</v>
      </c>
      <c r="P3088" s="371">
        <f t="shared" si="907"/>
        <v>-1.2998195087952769</v>
      </c>
      <c r="Q3088" s="371">
        <f t="shared" si="908"/>
        <v>-120.62005144305473</v>
      </c>
      <c r="R3088" s="12">
        <f t="shared" si="909"/>
        <v>59.379948556945266</v>
      </c>
      <c r="S3088" s="57">
        <f t="shared" si="910"/>
        <v>103.28814013473216</v>
      </c>
      <c r="T3088" s="12">
        <f t="shared" si="893"/>
        <v>-1.2998195087952769</v>
      </c>
    </row>
    <row r="3089" spans="1:20" x14ac:dyDescent="0.3">
      <c r="A3089" s="57">
        <f t="shared" si="894"/>
        <v>651444.64289355697</v>
      </c>
      <c r="B3089" s="12">
        <f t="shared" si="911"/>
        <v>103680.63506724415</v>
      </c>
      <c r="C3089" s="57" t="str">
        <f t="shared" si="895"/>
        <v>-0.440067920989834-0.73531096639671i</v>
      </c>
      <c r="D3089" s="57" t="str">
        <f t="shared" si="896"/>
        <v>3.21008159054809-1.01723248077132i</v>
      </c>
      <c r="E3089" s="57" t="str">
        <f t="shared" si="897"/>
        <v>160.967318819502-195.88034905266i</v>
      </c>
      <c r="F3089" s="57" t="str">
        <f t="shared" si="898"/>
        <v>2.93878021458192-2.5639891257558i</v>
      </c>
      <c r="G3089" s="57" t="str">
        <f t="shared" si="899"/>
        <v>0.954279679625333-0.208877889398339i</v>
      </c>
      <c r="H3089" s="57" t="str">
        <f t="shared" si="900"/>
        <v>0.234446020217621-43.9140594221609i</v>
      </c>
      <c r="I3089" s="57" t="str">
        <f t="shared" si="901"/>
        <v>-0.757660828931891-0.877828405786466i</v>
      </c>
      <c r="K3089" s="57" t="str">
        <f t="shared" si="902"/>
        <v>0.000607845660597677-0.000798750307172464i</v>
      </c>
      <c r="L3089" s="57" t="str">
        <f t="shared" si="903"/>
        <v>0.00075-0.00639604103298685i</v>
      </c>
      <c r="M3089" s="57" t="str">
        <f t="shared" si="904"/>
        <v>0.00075-0.00100777957452524i</v>
      </c>
      <c r="N3089" s="57">
        <f t="shared" si="905"/>
        <v>59.100379450011502</v>
      </c>
      <c r="O3089" s="57">
        <f t="shared" si="906"/>
        <v>1.3410163651945477</v>
      </c>
      <c r="P3089" s="371">
        <f t="shared" si="907"/>
        <v>-1.3410163651945477</v>
      </c>
      <c r="Q3089" s="371">
        <f t="shared" si="908"/>
        <v>-120.8996205499885</v>
      </c>
      <c r="R3089" s="12">
        <f t="shared" si="909"/>
        <v>59.100379450011502</v>
      </c>
      <c r="S3089" s="57">
        <f t="shared" si="910"/>
        <v>103.68063506724415</v>
      </c>
      <c r="T3089" s="12">
        <f t="shared" si="893"/>
        <v>-1.3410163651945477</v>
      </c>
    </row>
    <row r="3090" spans="1:20" x14ac:dyDescent="0.3">
      <c r="A3090" s="57">
        <f t="shared" si="894"/>
        <v>653920.13253655261</v>
      </c>
      <c r="B3090" s="12">
        <f t="shared" si="911"/>
        <v>104074.62148049969</v>
      </c>
      <c r="C3090" s="57" t="str">
        <f t="shared" si="895"/>
        <v>-0.441539718611443-0.729668384469975i</v>
      </c>
      <c r="D3090" s="57" t="str">
        <f t="shared" si="896"/>
        <v>3.20824632406063-1.01979662625998i</v>
      </c>
      <c r="E3090" s="57" t="str">
        <f t="shared" si="897"/>
        <v>159.634056112316-196.322903351101i</v>
      </c>
      <c r="F3090" s="57" t="str">
        <f t="shared" si="898"/>
        <v>2.93775747945036-2.55893763123382i</v>
      </c>
      <c r="G3090" s="57" t="str">
        <f t="shared" si="899"/>
        <v>0.95394757743244-0.209598656825895i</v>
      </c>
      <c r="H3090" s="57" t="str">
        <f t="shared" si="900"/>
        <v>0.232434028511924-43.7456272220427i</v>
      </c>
      <c r="I3090" s="57" t="str">
        <f t="shared" si="901"/>
        <v>-0.753282423725377-0.874131318262023i</v>
      </c>
      <c r="K3090" s="57" t="str">
        <f t="shared" si="902"/>
        <v>0.000607278852294605-0.000796031792103235i</v>
      </c>
      <c r="L3090" s="57" t="str">
        <f t="shared" si="903"/>
        <v>0.00075-0.00637182808625907i</v>
      </c>
      <c r="M3090" s="57" t="str">
        <f t="shared" si="904"/>
        <v>0.00075-0.00100396450938956i</v>
      </c>
      <c r="N3090" s="57">
        <f t="shared" si="905"/>
        <v>58.820868737492319</v>
      </c>
      <c r="O3090" s="57">
        <f t="shared" si="906"/>
        <v>1.382426601015071</v>
      </c>
      <c r="P3090" s="371">
        <f t="shared" si="907"/>
        <v>-1.382426601015071</v>
      </c>
      <c r="Q3090" s="371">
        <f t="shared" si="908"/>
        <v>-121.17913126250768</v>
      </c>
      <c r="R3090" s="12">
        <f t="shared" si="909"/>
        <v>58.820868737492319</v>
      </c>
      <c r="S3090" s="57">
        <f t="shared" si="910"/>
        <v>104.07462148049969</v>
      </c>
      <c r="T3090" s="12">
        <f t="shared" si="893"/>
        <v>-1.382426601015071</v>
      </c>
    </row>
    <row r="3091" spans="1:20" x14ac:dyDescent="0.3">
      <c r="A3091" s="57">
        <f t="shared" si="894"/>
        <v>656405.02904019156</v>
      </c>
      <c r="B3091" s="12">
        <f t="shared" si="911"/>
        <v>104470.10504212559</v>
      </c>
      <c r="C3091" s="57" t="str">
        <f t="shared" si="895"/>
        <v>-0.442965386528133-0.724028387272686i</v>
      </c>
      <c r="D3091" s="57" t="str">
        <f t="shared" si="896"/>
        <v>3.20639920436952-1.02236805505733i</v>
      </c>
      <c r="E3091" s="57" t="str">
        <f t="shared" si="897"/>
        <v>158.297200199228-196.751728923553i</v>
      </c>
      <c r="F3091" s="57" t="str">
        <f t="shared" si="898"/>
        <v>2.93672767651346-2.55391968448737i</v>
      </c>
      <c r="G3091" s="57" t="str">
        <f t="shared" si="899"/>
        <v>0.95361318018429-0.210321379709944i</v>
      </c>
      <c r="H3091" s="57" t="str">
        <f t="shared" si="900"/>
        <v>0.230440592777696-43.5778572854918i</v>
      </c>
      <c r="I3091" s="57" t="str">
        <f t="shared" si="901"/>
        <v>-0.748936503200909-0.870448156731296i</v>
      </c>
      <c r="K3091" s="57" t="str">
        <f t="shared" si="902"/>
        <v>0.000606715512961147-0.000793323884803807i</v>
      </c>
      <c r="L3091" s="57" t="str">
        <f t="shared" si="903"/>
        <v>0.00075-0.00634770680041749i</v>
      </c>
      <c r="M3091" s="57" t="str">
        <f t="shared" si="904"/>
        <v>0.00075-0.0010001638866204i</v>
      </c>
      <c r="N3091" s="57">
        <f t="shared" si="905"/>
        <v>58.541427678208066</v>
      </c>
      <c r="O3091" s="57">
        <f t="shared" si="906"/>
        <v>1.4240493176692406</v>
      </c>
      <c r="P3091" s="371">
        <f t="shared" si="907"/>
        <v>-1.4240493176692406</v>
      </c>
      <c r="Q3091" s="371">
        <f t="shared" si="908"/>
        <v>-121.45857232179193</v>
      </c>
      <c r="R3091" s="12">
        <f t="shared" si="909"/>
        <v>58.541427678208066</v>
      </c>
      <c r="S3091" s="57">
        <f t="shared" si="910"/>
        <v>104.4701050421256</v>
      </c>
      <c r="T3091" s="12">
        <f t="shared" si="893"/>
        <v>-1.4240493176692406</v>
      </c>
    </row>
    <row r="3092" spans="1:20" x14ac:dyDescent="0.3">
      <c r="A3092" s="57">
        <f t="shared" si="894"/>
        <v>658899.36815054435</v>
      </c>
      <c r="B3092" s="12">
        <f t="shared" si="911"/>
        <v>104867.09144128568</v>
      </c>
      <c r="C3092" s="57" t="str">
        <f t="shared" si="895"/>
        <v>-0.444345011111944-0.718391627699903i</v>
      </c>
      <c r="D3092" s="57" t="str">
        <f t="shared" si="896"/>
        <v>3.20454016992968-1.02494673252163i</v>
      </c>
      <c r="E3092" s="57" t="str">
        <f t="shared" si="897"/>
        <v>156.956968550805-197.166803523024i</v>
      </c>
      <c r="F3092" s="57" t="str">
        <f t="shared" si="898"/>
        <v>2.93569076218843-2.54893517945728i</v>
      </c>
      <c r="G3092" s="57" t="str">
        <f t="shared" si="899"/>
        <v>0.953276473728667-0.211046057447433i</v>
      </c>
      <c r="H3092" s="57" t="str">
        <f t="shared" si="900"/>
        <v>0.228465522219711-43.410746828041i</v>
      </c>
      <c r="I3092" s="57" t="str">
        <f t="shared" si="901"/>
        <v>-0.744622810276261-0.86677885656632i</v>
      </c>
      <c r="K3092" s="57" t="str">
        <f t="shared" si="902"/>
        <v>0.000606155612235019-0.000790626552448423i</v>
      </c>
      <c r="L3092" s="57" t="str">
        <f t="shared" si="903"/>
        <v>0.00075-0.0063236768284693i</v>
      </c>
      <c r="M3092" s="57" t="str">
        <f t="shared" si="904"/>
        <v>0.00075-0.000996377651544533i</v>
      </c>
      <c r="N3092" s="57">
        <f t="shared" si="905"/>
        <v>58.262067378692706</v>
      </c>
      <c r="O3092" s="57">
        <f t="shared" si="906"/>
        <v>1.4658835917539448</v>
      </c>
      <c r="P3092" s="371">
        <f t="shared" si="907"/>
        <v>-1.4658835917539448</v>
      </c>
      <c r="Q3092" s="371">
        <f t="shared" si="908"/>
        <v>-121.73793262130729</v>
      </c>
      <c r="R3092" s="12">
        <f t="shared" si="909"/>
        <v>58.262067378692706</v>
      </c>
      <c r="S3092" s="57">
        <f t="shared" si="910"/>
        <v>104.86709144128568</v>
      </c>
      <c r="T3092" s="12">
        <f t="shared" si="893"/>
        <v>-1.4658835917539448</v>
      </c>
    </row>
    <row r="3093" spans="1:20" x14ac:dyDescent="0.3">
      <c r="A3093" s="57">
        <f t="shared" si="894"/>
        <v>661403.18574951647</v>
      </c>
      <c r="B3093" s="12">
        <f t="shared" si="911"/>
        <v>105265.58638876257</v>
      </c>
      <c r="C3093" s="57" t="str">
        <f t="shared" si="895"/>
        <v>-0.445678691717817-0.712758754444502i</v>
      </c>
      <c r="D3093" s="57" t="str">
        <f t="shared" si="896"/>
        <v>3.20266915908949-1.0275326235123i</v>
      </c>
      <c r="E3093" s="57" t="str">
        <f t="shared" si="897"/>
        <v>155.613578279542-197.568109314628i</v>
      </c>
      <c r="F3093" s="57" t="str">
        <f t="shared" si="898"/>
        <v>2.93464669270034-2.54398401023921i</v>
      </c>
      <c r="G3093" s="57" t="str">
        <f t="shared" si="899"/>
        <v>0.952937443851011-0.211772689357509i</v>
      </c>
      <c r="H3093" s="57" t="str">
        <f t="shared" si="900"/>
        <v>0.226508628255435-43.2442930788717i</v>
      </c>
      <c r="I3093" s="57" t="str">
        <f t="shared" si="901"/>
        <v>-0.740341089857561-0.863123353533938i</v>
      </c>
      <c r="K3093" s="57" t="str">
        <f t="shared" si="902"/>
        <v>0.000605599119940458-0.000787939762262649i</v>
      </c>
      <c r="L3093" s="57" t="str">
        <f t="shared" si="903"/>
        <v>0.00075-0.00629973782473531i</v>
      </c>
      <c r="M3093" s="57" t="str">
        <f t="shared" si="904"/>
        <v>0.00075-0.000992605749695694i</v>
      </c>
      <c r="N3093" s="57">
        <f t="shared" si="905"/>
        <v>57.982798790342272</v>
      </c>
      <c r="O3093" s="57">
        <f t="shared" si="906"/>
        <v>1.5079284756385081</v>
      </c>
      <c r="P3093" s="371">
        <f t="shared" si="907"/>
        <v>-1.5079284756385081</v>
      </c>
      <c r="Q3093" s="371">
        <f t="shared" si="908"/>
        <v>-122.01720120965773</v>
      </c>
      <c r="R3093" s="12">
        <f t="shared" si="909"/>
        <v>57.982798790342272</v>
      </c>
      <c r="S3093" s="57">
        <f t="shared" si="910"/>
        <v>105.26558638876257</v>
      </c>
      <c r="T3093" s="12">
        <f t="shared" si="893"/>
        <v>-1.5079284756385081</v>
      </c>
    </row>
    <row r="3094" spans="1:20" x14ac:dyDescent="0.3">
      <c r="A3094" s="57">
        <f t="shared" si="894"/>
        <v>663916.5178553646</v>
      </c>
      <c r="B3094" s="12">
        <f t="shared" si="911"/>
        <v>105665.59561703987</v>
      </c>
      <c r="C3094" s="57" t="str">
        <f t="shared" si="895"/>
        <v>-0.446966540510002-0.707130411694563i</v>
      </c>
      <c r="D3094" s="57" t="str">
        <f t="shared" si="896"/>
        <v>3.20078611009403-1.0301256923859i</v>
      </c>
      <c r="E3094" s="57" t="str">
        <f t="shared" si="897"/>
        <v>154.267246031836-197.955632844531i</v>
      </c>
      <c r="F3094" s="57" t="str">
        <f t="shared" si="898"/>
        <v>2.93359542408268-2.53906607107955i</v>
      </c>
      <c r="G3094" s="57" t="str">
        <f t="shared" si="899"/>
        <v>0.952596076274531-0.212501274680645i</v>
      </c>
      <c r="H3094" s="57" t="str">
        <f t="shared" si="900"/>
        <v>0.22456972448651-43.0784932807258i</v>
      </c>
      <c r="I3094" s="57" t="str">
        <f t="shared" si="901"/>
        <v>-0.736091088823009-0.859481583792778i</v>
      </c>
      <c r="K3094" s="57" t="str">
        <f t="shared" si="902"/>
        <v>0.000605046006086924-0.000785263481523664i</v>
      </c>
      <c r="L3094" s="57" t="str">
        <f t="shared" si="903"/>
        <v>0.00075-0.00627588944484492i</v>
      </c>
      <c r="M3094" s="57" t="str">
        <f t="shared" si="904"/>
        <v>0.00075-0.0009888481268138i</v>
      </c>
      <c r="N3094" s="57">
        <f t="shared" si="905"/>
        <v>57.703632706686591</v>
      </c>
      <c r="O3094" s="57">
        <f t="shared" si="906"/>
        <v>1.5501829980612136</v>
      </c>
      <c r="P3094" s="371">
        <f t="shared" si="907"/>
        <v>-1.5501829980612136</v>
      </c>
      <c r="Q3094" s="371">
        <f t="shared" si="908"/>
        <v>-122.29636729331341</v>
      </c>
      <c r="R3094" s="12">
        <f t="shared" si="909"/>
        <v>57.703632706686591</v>
      </c>
      <c r="S3094" s="57">
        <f t="shared" si="910"/>
        <v>105.66559561703987</v>
      </c>
      <c r="T3094" s="12">
        <f t="shared" si="893"/>
        <v>-1.5501829980612136</v>
      </c>
    </row>
    <row r="3095" spans="1:20" x14ac:dyDescent="0.3">
      <c r="A3095" s="57">
        <f t="shared" si="894"/>
        <v>666439.40062321501</v>
      </c>
      <c r="B3095" s="12">
        <f t="shared" si="911"/>
        <v>106067.12488038462</v>
      </c>
      <c r="C3095" s="57" t="str">
        <f t="shared" si="895"/>
        <v>-0.448208682280628-0.701507238837835i</v>
      </c>
      <c r="D3095" s="57" t="str">
        <f t="shared" si="896"/>
        <v>3.19889096108831-1.03272590299214i</v>
      </c>
      <c r="E3095" s="57" t="str">
        <f t="shared" si="897"/>
        <v>152.918187881545-198.329365005879i</v>
      </c>
      <c r="F3095" s="57" t="str">
        <f t="shared" si="898"/>
        <v>2.93253691217764-2.53418125637117i</v>
      </c>
      <c r="G3095" s="57" t="str">
        <f t="shared" si="899"/>
        <v>0.952252356660312-0.213231812577753i</v>
      </c>
      <c r="H3095" s="57" t="str">
        <f t="shared" si="900"/>
        <v>0.222648626670678-42.9133446898222i</v>
      </c>
      <c r="I3095" s="57" t="str">
        <f t="shared" si="901"/>
        <v>-0.731872556006773-0.855853483890248i</v>
      </c>
      <c r="K3095" s="57" t="str">
        <f t="shared" si="902"/>
        <v>0.000604496240867794-0.000782597677560587i</v>
      </c>
      <c r="L3095" s="57" t="str">
        <f t="shared" si="903"/>
        <v>0.00075-0.00625213134573111i</v>
      </c>
      <c r="M3095" s="57" t="str">
        <f t="shared" si="904"/>
        <v>0.00075-0.000985104728844191i</v>
      </c>
      <c r="N3095" s="57">
        <f t="shared" si="905"/>
        <v>57.424579760765837</v>
      </c>
      <c r="O3095" s="57">
        <f t="shared" si="906"/>
        <v>1.5926461647331691</v>
      </c>
      <c r="P3095" s="371">
        <f t="shared" si="907"/>
        <v>-1.5926461647331691</v>
      </c>
      <c r="Q3095" s="371">
        <f t="shared" si="908"/>
        <v>-122.57542023923416</v>
      </c>
      <c r="R3095" s="12">
        <f t="shared" si="909"/>
        <v>57.424579760765837</v>
      </c>
      <c r="S3095" s="57">
        <f t="shared" si="910"/>
        <v>106.06712488038463</v>
      </c>
      <c r="T3095" s="12">
        <f t="shared" si="893"/>
        <v>-1.5926461647331691</v>
      </c>
    </row>
    <row r="3096" spans="1:20" x14ac:dyDescent="0.3">
      <c r="A3096" s="57">
        <f t="shared" si="894"/>
        <v>668971.8703455833</v>
      </c>
      <c r="B3096" s="12">
        <f t="shared" si="911"/>
        <v>106470.17995493009</v>
      </c>
      <c r="C3096" s="57" t="str">
        <f t="shared" si="895"/>
        <v>-0.449405254260548-0.695889870173571i</v>
      </c>
      <c r="D3096" s="57" t="str">
        <f t="shared" si="896"/>
        <v>3.19698365012053-1.03533321866987i</v>
      </c>
      <c r="E3096" s="57" t="str">
        <f t="shared" si="897"/>
        <v>151.566619225257-198.689301001768i</v>
      </c>
      <c r="F3096" s="57" t="str">
        <f t="shared" si="898"/>
        <v>2.93147111263644-2.52932946064915i</v>
      </c>
      <c r="G3096" s="57" t="str">
        <f t="shared" si="899"/>
        <v>0.951906270607439-0.213964302129294i</v>
      </c>
      <c r="H3096" s="57" t="str">
        <f t="shared" si="900"/>
        <v>0.220745152694071-42.7488445757716i</v>
      </c>
      <c r="I3096" s="57" t="str">
        <f t="shared" si="901"/>
        <v>-0.727685242182971-0.852238990759537i</v>
      </c>
      <c r="K3096" s="57" t="str">
        <f t="shared" si="902"/>
        <v>0.000603949794659077-0.000779942317754745i</v>
      </c>
      <c r="L3096" s="57" t="str">
        <f t="shared" si="903"/>
        <v>0.00075-0.00622846318562575i</v>
      </c>
      <c r="M3096" s="57" t="str">
        <f t="shared" si="904"/>
        <v>0.00075-0.000981375501936832i</v>
      </c>
      <c r="N3096" s="57">
        <f t="shared" si="905"/>
        <v>57.14565042262565</v>
      </c>
      <c r="O3096" s="57">
        <f t="shared" si="906"/>
        <v>1.6353169589493777</v>
      </c>
      <c r="P3096" s="371">
        <f t="shared" si="907"/>
        <v>-1.6353169589493777</v>
      </c>
      <c r="Q3096" s="371">
        <f t="shared" si="908"/>
        <v>-122.85434957737435</v>
      </c>
      <c r="R3096" s="12">
        <f t="shared" si="909"/>
        <v>57.14565042262565</v>
      </c>
      <c r="S3096" s="57">
        <f t="shared" si="910"/>
        <v>106.47017995493009</v>
      </c>
      <c r="T3096" s="12">
        <f t="shared" si="893"/>
        <v>-1.6353169589493777</v>
      </c>
    </row>
    <row r="3097" spans="1:20" x14ac:dyDescent="0.3">
      <c r="A3097" s="57">
        <f t="shared" si="894"/>
        <v>671513.96345289645</v>
      </c>
      <c r="B3097" s="12">
        <f t="shared" si="911"/>
        <v>106874.76663875883</v>
      </c>
      <c r="C3097" s="57" t="str">
        <f t="shared" si="895"/>
        <v>-0.450556405922915-0.690278934631897i</v>
      </c>
      <c r="D3097" s="57" t="str">
        <f t="shared" si="896"/>
        <v>3.19506411514556-1.03794760224316i</v>
      </c>
      <c r="E3097" s="57" t="str">
        <f t="shared" si="897"/>
        <v>150.212754679328-199.035440305341i</v>
      </c>
      <c r="F3097" s="57" t="str">
        <f t="shared" si="898"/>
        <v>2.93039798091976-2.5245105785866i</v>
      </c>
      <c r="G3097" s="57" t="str">
        <f t="shared" si="899"/>
        <v>0.951557803653128-0.214698742334377i</v>
      </c>
      <c r="H3097" s="57" t="str">
        <f t="shared" si="900"/>
        <v>0.218859122543879-42.5849902214921i</v>
      </c>
      <c r="I3097" s="57" t="str">
        <f t="shared" si="901"/>
        <v>-0.723528900049831-0.848638041716674i</v>
      </c>
      <c r="K3097" s="57" t="str">
        <f t="shared" si="902"/>
        <v>0.000603406638018124-0.000777297369539956i</v>
      </c>
      <c r="L3097" s="57" t="str">
        <f t="shared" si="903"/>
        <v>0.00075-0.00620488462405435i</v>
      </c>
      <c r="M3097" s="57" t="str">
        <f t="shared" si="904"/>
        <v>0.00075-0.000977660392445539i</v>
      </c>
      <c r="N3097" s="57">
        <f t="shared" si="905"/>
        <v>56.866854996922129</v>
      </c>
      <c r="O3097" s="57">
        <f t="shared" si="906"/>
        <v>1.678194342206093</v>
      </c>
      <c r="P3097" s="371">
        <f t="shared" si="907"/>
        <v>-1.678194342206093</v>
      </c>
      <c r="Q3097" s="371">
        <f t="shared" si="908"/>
        <v>-123.13314500307787</v>
      </c>
      <c r="R3097" s="12">
        <f t="shared" si="909"/>
        <v>56.866854996922129</v>
      </c>
      <c r="S3097" s="57">
        <f t="shared" si="910"/>
        <v>106.87476663875883</v>
      </c>
      <c r="T3097" s="12">
        <f t="shared" si="893"/>
        <v>-1.678194342206093</v>
      </c>
    </row>
    <row r="3098" spans="1:20" x14ac:dyDescent="0.3">
      <c r="A3098" s="57">
        <f t="shared" si="894"/>
        <v>674065.71651401743</v>
      </c>
      <c r="B3098" s="12">
        <f t="shared" si="911"/>
        <v>107280.89075198611</v>
      </c>
      <c r="C3098" s="57" t="str">
        <f t="shared" si="895"/>
        <v>-0.451662298779663-0.684675055500935i</v>
      </c>
      <c r="D3098" s="57" t="str">
        <f t="shared" si="896"/>
        <v>3.19313229402826-1.04056901601727i</v>
      </c>
      <c r="E3098" s="57" t="str">
        <f t="shared" si="897"/>
        <v>148.856807978807-199.367786617088i</v>
      </c>
      <c r="F3098" s="57" t="str">
        <f t="shared" si="898"/>
        <v>2.92931747229824-2.51972450499038i</v>
      </c>
      <c r="G3098" s="57" t="str">
        <f t="shared" si="899"/>
        <v>0.951206941272858-0.215435132109858i</v>
      </c>
      <c r="H3098" s="57" t="str">
        <f t="shared" si="900"/>
        <v>0.216990358281415-42.4217789231256i</v>
      </c>
      <c r="I3098" s="57" t="str">
        <f t="shared" si="901"/>
        <v>-0.719403284213963-0.845050574457641i</v>
      </c>
      <c r="K3098" s="57" t="str">
        <f t="shared" si="902"/>
        <v>0.000602866741682357-0.000774662800402804i</v>
      </c>
      <c r="L3098" s="57" t="str">
        <f t="shared" si="903"/>
        <v>0.00075-0.00618139532183139i</v>
      </c>
      <c r="M3098" s="57" t="str">
        <f t="shared" si="904"/>
        <v>0.00075-0.000973959346927215i</v>
      </c>
      <c r="N3098" s="57">
        <f t="shared" si="905"/>
        <v>56.588203620646254</v>
      </c>
      <c r="O3098" s="57">
        <f t="shared" si="906"/>
        <v>1.7212772548245119</v>
      </c>
      <c r="P3098" s="371">
        <f t="shared" si="907"/>
        <v>-1.7212772548245119</v>
      </c>
      <c r="Q3098" s="371">
        <f t="shared" si="908"/>
        <v>-123.41179637935375</v>
      </c>
      <c r="R3098" s="12">
        <f t="shared" si="909"/>
        <v>56.588203620646254</v>
      </c>
      <c r="S3098" s="57">
        <f t="shared" si="910"/>
        <v>107.28089075198611</v>
      </c>
      <c r="T3098" s="12">
        <f t="shared" si="893"/>
        <v>-1.7212772548245119</v>
      </c>
    </row>
    <row r="3099" spans="1:20" x14ac:dyDescent="0.3">
      <c r="A3099" s="57">
        <f t="shared" si="894"/>
        <v>676627.16623677069</v>
      </c>
      <c r="B3099" s="12">
        <f t="shared" si="911"/>
        <v>107688.55813684365</v>
      </c>
      <c r="C3099" s="57" t="str">
        <f t="shared" si="895"/>
        <v>-0.452723106171418-0.679078850161859i</v>
      </c>
      <c r="D3099" s="57" t="str">
        <f t="shared" si="896"/>
        <v>3.1911881245471-1.04319742177471i</v>
      </c>
      <c r="E3099" s="57" t="str">
        <f t="shared" si="897"/>
        <v>147.498991878292-199.686347819467i</v>
      </c>
      <c r="F3099" s="57" t="str">
        <f t="shared" si="898"/>
        <v>2.92822954185277-2.51497113479685i</v>
      </c>
      <c r="G3099" s="57" t="str">
        <f t="shared" si="899"/>
        <v>0.950853668880517-0.216173470289435i</v>
      </c>
      <c r="H3099" s="57" t="str">
        <f t="shared" si="900"/>
        <v>0.215138684015529-42.2592079899548i</v>
      </c>
      <c r="I3099" s="57" t="str">
        <f t="shared" si="901"/>
        <v>-0.715308151174778-0.841476527055455i</v>
      </c>
      <c r="K3099" s="57" t="str">
        <f t="shared" si="902"/>
        <v>0.000602330076567993-0.000772038577882898i</v>
      </c>
      <c r="L3099" s="57" t="str">
        <f t="shared" si="903"/>
        <v>0.00075-0.00615799494105537i</v>
      </c>
      <c r="M3099" s="57" t="str">
        <f t="shared" si="904"/>
        <v>0.00075-0.000970272312141077i</v>
      </c>
      <c r="N3099" s="57">
        <f t="shared" si="905"/>
        <v>56.309706260956503</v>
      </c>
      <c r="O3099" s="57">
        <f t="shared" si="906"/>
        <v>1.7645646165790894</v>
      </c>
      <c r="P3099" s="371">
        <f t="shared" si="907"/>
        <v>-1.7645646165790894</v>
      </c>
      <c r="Q3099" s="371">
        <f t="shared" si="908"/>
        <v>-123.6902937390435</v>
      </c>
      <c r="R3099" s="12">
        <f t="shared" si="909"/>
        <v>56.309706260956503</v>
      </c>
      <c r="S3099" s="57">
        <f t="shared" si="910"/>
        <v>107.68855813684365</v>
      </c>
      <c r="T3099" s="12">
        <f t="shared" si="893"/>
        <v>-1.7645646165790894</v>
      </c>
    </row>
    <row r="3100" spans="1:20" x14ac:dyDescent="0.3">
      <c r="A3100" s="57">
        <f t="shared" si="894"/>
        <v>679198.34946847043</v>
      </c>
      <c r="B3100" s="12">
        <f t="shared" si="911"/>
        <v>108097.77465776366</v>
      </c>
      <c r="C3100" s="57" t="str">
        <f t="shared" si="895"/>
        <v>-0.453739013050901-0.67349092983205i</v>
      </c>
      <c r="D3100" s="57" t="str">
        <f t="shared" si="896"/>
        <v>3.18923154439757-1.04583278077125i</v>
      </c>
      <c r="E3100" s="57" t="str">
        <f t="shared" si="897"/>
        <v>146.139518054843-199.991135928883i</v>
      </c>
      <c r="F3100" s="57" t="str">
        <f t="shared" si="898"/>
        <v>2.92713414447503-2.5102503630676i</v>
      </c>
      <c r="G3100" s="57" t="str">
        <f t="shared" si="899"/>
        <v>0.950497971828555-0.216913755622732i</v>
      </c>
      <c r="H3100" s="57" t="str">
        <f t="shared" si="900"/>
        <v>0.213303925876436-42.0972747443225i</v>
      </c>
      <c r="I3100" s="57" t="str">
        <f t="shared" si="901"/>
        <v>-0.711243259309066-0.83791583795738i</v>
      </c>
      <c r="K3100" s="57" t="str">
        <f t="shared" si="902"/>
        <v>0.000601796613768794-0.000769424669573122i</v>
      </c>
      <c r="L3100" s="57" t="str">
        <f t="shared" si="903"/>
        <v>0.00075-0.00613468314510397i</v>
      </c>
      <c r="M3100" s="57" t="str">
        <f t="shared" si="904"/>
        <v>0.00075-0.000966599235047899i</v>
      </c>
      <c r="N3100" s="57">
        <f t="shared" si="905"/>
        <v>56.03137271313571</v>
      </c>
      <c r="O3100" s="57">
        <f t="shared" si="906"/>
        <v>1.8080553273315183</v>
      </c>
      <c r="P3100" s="371">
        <f t="shared" si="907"/>
        <v>-1.8080553273315183</v>
      </c>
      <c r="Q3100" s="371">
        <f t="shared" si="908"/>
        <v>-123.96862728686429</v>
      </c>
      <c r="R3100" s="12">
        <f t="shared" si="909"/>
        <v>56.03137271313571</v>
      </c>
      <c r="S3100" s="57">
        <f t="shared" si="910"/>
        <v>108.09777465776365</v>
      </c>
      <c r="T3100" s="12">
        <f t="shared" si="893"/>
        <v>-1.8080553273315183</v>
      </c>
    </row>
    <row r="3101" spans="1:20" x14ac:dyDescent="0.3">
      <c r="A3101" s="57">
        <f t="shared" si="894"/>
        <v>681779.3031964507</v>
      </c>
      <c r="B3101" s="12">
        <f t="shared" si="911"/>
        <v>108508.54620146316</v>
      </c>
      <c r="C3101" s="57" t="str">
        <f t="shared" si="895"/>
        <v>-0.454710215760412-0.667911899316509i</v>
      </c>
      <c r="D3101" s="57" t="str">
        <f t="shared" si="896"/>
        <v>3.1872624911959-1.04847505373195i</v>
      </c>
      <c r="E3101" s="57" t="str">
        <f t="shared" si="897"/>
        <v>144.778597012979-200.282167045171i</v>
      </c>
      <c r="F3101" s="57" t="str">
        <f t="shared" si="898"/>
        <v>2.92603123486801-2.50556208498512i</v>
      </c>
      <c r="G3101" s="57" t="str">
        <f t="shared" si="899"/>
        <v>0.950139835408144-0.217655986774381i</v>
      </c>
      <c r="H3101" s="57" t="str">
        <f t="shared" si="900"/>
        <v>0.211485911989851-41.9359765215493i</v>
      </c>
      <c r="I3101" s="57" t="str">
        <f t="shared" si="901"/>
        <v>-0.707208368855665-0.834368445982123i</v>
      </c>
      <c r="K3101" s="57" t="str">
        <f t="shared" si="902"/>
        <v>0.000601266324554808-0.000766821043119874i</v>
      </c>
      <c r="L3101" s="57" t="str">
        <f t="shared" si="903"/>
        <v>0.00075-0.00611145959862919i</v>
      </c>
      <c r="M3101" s="57" t="str">
        <f t="shared" si="904"/>
        <v>0.00075-0.000962940062809224i</v>
      </c>
      <c r="N3101" s="57">
        <f t="shared" si="905"/>
        <v>55.753212598656987</v>
      </c>
      <c r="O3101" s="57">
        <f t="shared" si="906"/>
        <v>1.851748267668214</v>
      </c>
      <c r="P3101" s="371">
        <f t="shared" si="907"/>
        <v>-1.851748267668214</v>
      </c>
      <c r="Q3101" s="371">
        <f t="shared" si="908"/>
        <v>-124.24678740134301</v>
      </c>
      <c r="R3101" s="12">
        <f t="shared" si="909"/>
        <v>55.753212598656987</v>
      </c>
      <c r="S3101" s="57">
        <f t="shared" si="910"/>
        <v>108.50854620146316</v>
      </c>
      <c r="T3101" s="12">
        <f t="shared" si="893"/>
        <v>-1.851748267668214</v>
      </c>
    </row>
    <row r="3102" spans="1:20" x14ac:dyDescent="0.3">
      <c r="A3102" s="57">
        <f t="shared" si="894"/>
        <v>684370.06454859721</v>
      </c>
      <c r="B3102" s="12">
        <f t="shared" si="911"/>
        <v>108920.87867702873</v>
      </c>
      <c r="C3102" s="57" t="str">
        <f t="shared" si="895"/>
        <v>-0.455636921803574-0.66234235676759i</v>
      </c>
      <c r="D3102" s="57" t="str">
        <f t="shared" si="896"/>
        <v>3.18528090248269-1.05112420084724i</v>
      </c>
      <c r="E3102" s="57" t="str">
        <f t="shared" si="897"/>
        <v>143.41643799184-200.559461298631i</v>
      </c>
      <c r="F3102" s="57" t="str">
        <f t="shared" si="898"/>
        <v>2.92492076754655-2.50090619584861i</v>
      </c>
      <c r="G3102" s="57" t="str">
        <f t="shared" si="899"/>
        <v>0.949779244849341-0.218400162323099i</v>
      </c>
      <c r="H3102" s="57" t="str">
        <f t="shared" si="900"/>
        <v>0.209684472451512-41.7753106698514i</v>
      </c>
      <c r="I3102" s="57" t="str">
        <f t="shared" si="901"/>
        <v>-0.703203241900281-0.830834290317049i</v>
      </c>
      <c r="K3102" s="57" t="str">
        <f t="shared" si="902"/>
        <v>0.000600739180371123-0.000764227666223307i</v>
      </c>
      <c r="L3102" s="57" t="str">
        <f t="shared" si="903"/>
        <v>0.00075-0.0060883239675525i</v>
      </c>
      <c r="M3102" s="57" t="str">
        <f t="shared" si="904"/>
        <v>0.00075-0.000959294742786634i</v>
      </c>
      <c r="N3102" s="57">
        <f t="shared" si="905"/>
        <v>55.47523536336567</v>
      </c>
      <c r="O3102" s="57">
        <f t="shared" si="906"/>
        <v>1.8956422995423945</v>
      </c>
      <c r="P3102" s="371">
        <f t="shared" si="907"/>
        <v>-1.8956422995423945</v>
      </c>
      <c r="Q3102" s="371">
        <f t="shared" si="908"/>
        <v>-124.52476463663433</v>
      </c>
      <c r="R3102" s="12">
        <f t="shared" si="909"/>
        <v>55.47523536336567</v>
      </c>
      <c r="S3102" s="57">
        <f t="shared" si="910"/>
        <v>108.92087867702872</v>
      </c>
      <c r="T3102" s="12">
        <f t="shared" si="893"/>
        <v>-1.8956422995423945</v>
      </c>
    </row>
    <row r="3103" spans="1:20" x14ac:dyDescent="0.3">
      <c r="A3103" s="57">
        <f t="shared" si="894"/>
        <v>686970.67079388187</v>
      </c>
      <c r="B3103" s="12">
        <f t="shared" si="911"/>
        <v>109334.77801600144</v>
      </c>
      <c r="C3103" s="57" t="str">
        <f t="shared" si="895"/>
        <v>-0.4565193496117-0.656782893453364i</v>
      </c>
      <c r="D3103" s="57" t="str">
        <f t="shared" si="896"/>
        <v>3.18328671572664-1.05378018176895i</v>
      </c>
      <c r="E3103" s="57" t="str">
        <f t="shared" si="897"/>
        <v>142.053248874617-200.823042794743i</v>
      </c>
      <c r="F3103" s="57" t="str">
        <f t="shared" si="898"/>
        <v>2.92380269683775-2.49628259106955i</v>
      </c>
      <c r="G3103" s="57" t="str">
        <f t="shared" si="899"/>
        <v>0.949416185321277-0.219146280760756i</v>
      </c>
      <c r="H3103" s="57" t="str">
        <f t="shared" si="900"/>
        <v>0.207899439302073-41.6152745502642i</v>
      </c>
      <c r="I3103" s="57" t="str">
        <f t="shared" si="901"/>
        <v>-0.69922764236048-0.827313310515489i</v>
      </c>
      <c r="K3103" s="57" t="str">
        <f t="shared" si="902"/>
        <v>0.000600215152836636-0.000761644506637546i</v>
      </c>
      <c r="L3103" s="57" t="str">
        <f t="shared" si="903"/>
        <v>0.00075-0.00606527591906005i</v>
      </c>
      <c r="M3103" s="57" t="str">
        <f t="shared" si="904"/>
        <v>0.00075-0.000955663222540976i</v>
      </c>
      <c r="N3103" s="57">
        <f t="shared" si="905"/>
        <v>55.197450275782202</v>
      </c>
      <c r="O3103" s="57">
        <f t="shared" si="906"/>
        <v>1.9397362669183413</v>
      </c>
      <c r="P3103" s="371">
        <f t="shared" si="907"/>
        <v>-1.9397362669183413</v>
      </c>
      <c r="Q3103" s="371">
        <f t="shared" si="908"/>
        <v>-124.8025497242178</v>
      </c>
      <c r="R3103" s="12">
        <f t="shared" si="909"/>
        <v>55.197450275782202</v>
      </c>
      <c r="S3103" s="57">
        <f t="shared" si="910"/>
        <v>109.33477801600144</v>
      </c>
      <c r="T3103" s="12">
        <f t="shared" si="893"/>
        <v>-1.9397362669183413</v>
      </c>
    </row>
    <row r="3104" spans="1:20" x14ac:dyDescent="0.3">
      <c r="A3104" s="57">
        <f t="shared" si="894"/>
        <v>689581.15934289864</v>
      </c>
      <c r="B3104" s="12">
        <f t="shared" si="911"/>
        <v>109750.25017246224</v>
      </c>
      <c r="C3104" s="57" t="str">
        <f t="shared" si="895"/>
        <v>-0.457357728305205-0.651234093534456i</v>
      </c>
      <c r="D3104" s="57" t="str">
        <f t="shared" si="896"/>
        <v>3.18127986832834-1.05644295560635i</v>
      </c>
      <c r="E3104" s="57" t="str">
        <f t="shared" si="897"/>
        <v>140.689236100232-201.072939556649i</v>
      </c>
      <c r="F3104" s="57" t="str">
        <f t="shared" si="898"/>
        <v>2.92267697688169-2.49169116616748i</v>
      </c>
      <c r="G3104" s="57" t="str">
        <f t="shared" si="899"/>
        <v>0.949050641932326-0.219894340491442i</v>
      </c>
      <c r="H3104" s="57" t="str">
        <f t="shared" si="900"/>
        <v>0.20613064650229-41.4558655365584i</v>
      </c>
      <c r="I3104" s="57" t="str">
        <f t="shared" si="901"/>
        <v>-0.69528133597072-0.823805446494i</v>
      </c>
      <c r="K3104" s="57" t="str">
        <f t="shared" si="902"/>
        <v>0.000599694213742821-0.000759071532170912i</v>
      </c>
      <c r="L3104" s="57" t="str">
        <f t="shared" si="903"/>
        <v>0.00075-0.00604231512159797i</v>
      </c>
      <c r="M3104" s="57" t="str">
        <f t="shared" si="904"/>
        <v>0.00075-0.000952045449831618i</v>
      </c>
      <c r="N3104" s="57">
        <f t="shared" si="905"/>
        <v>54.919866425510932</v>
      </c>
      <c r="O3104" s="57">
        <f t="shared" si="906"/>
        <v>1.9840289964192235</v>
      </c>
      <c r="P3104" s="371">
        <f t="shared" si="907"/>
        <v>-1.9840289964192235</v>
      </c>
      <c r="Q3104" s="371">
        <f t="shared" si="908"/>
        <v>-125.08013357448907</v>
      </c>
      <c r="R3104" s="12">
        <f t="shared" si="909"/>
        <v>54.919866425510932</v>
      </c>
      <c r="S3104" s="57">
        <f t="shared" si="910"/>
        <v>109.75025017246224</v>
      </c>
      <c r="T3104" s="12">
        <f t="shared" si="893"/>
        <v>-1.9840289964192235</v>
      </c>
    </row>
    <row r="3105" spans="1:20" x14ac:dyDescent="0.3">
      <c r="A3105" s="57">
        <f t="shared" si="894"/>
        <v>692201.56774840166</v>
      </c>
      <c r="B3105" s="12">
        <f t="shared" si="911"/>
        <v>110167.30112311761</v>
      </c>
      <c r="C3105" s="57" t="str">
        <f t="shared" si="895"/>
        <v>-0.458152297450244-0.645696533849731i</v>
      </c>
      <c r="D3105" s="57" t="str">
        <f t="shared" si="896"/>
        <v>3.17926029762414-1.05911248092224i</v>
      </c>
      <c r="E3105" s="57" t="str">
        <f t="shared" si="897"/>
        <v>139.324604577419-201.309183465485i</v>
      </c>
      <c r="F3105" s="57" t="str">
        <f t="shared" si="898"/>
        <v>2.92154356163194-2.48713181676563i</v>
      </c>
      <c r="G3105" s="57" t="str">
        <f t="shared" si="899"/>
        <v>0.948682599730311-0.220644339830528i</v>
      </c>
      <c r="H3105" s="57" t="str">
        <f t="shared" si="900"/>
        <v>0.20437792990861-41.2970810151649i</v>
      </c>
      <c r="I3105" s="57" t="str">
        <f t="shared" si="901"/>
        <v>-0.691364090267623-0.82031063852976i</v>
      </c>
      <c r="K3105" s="57" t="str">
        <f t="shared" si="902"/>
        <v>0.000599176335052506-0.000756508710686111i</v>
      </c>
      <c r="L3105" s="57" t="str">
        <f t="shared" si="903"/>
        <v>0.00075-0.0060194412448675i</v>
      </c>
      <c r="M3105" s="57" t="str">
        <f t="shared" si="904"/>
        <v>0.00075-0.000948441372615672i</v>
      </c>
      <c r="N3105" s="57">
        <f t="shared" si="905"/>
        <v>54.642492721774786</v>
      </c>
      <c r="O3105" s="57">
        <f t="shared" si="906"/>
        <v>2.0285192979763691</v>
      </c>
      <c r="P3105" s="371">
        <f t="shared" si="907"/>
        <v>-2.0285192979763691</v>
      </c>
      <c r="Q3105" s="371">
        <f t="shared" si="908"/>
        <v>-125.35750727822521</v>
      </c>
      <c r="R3105" s="12">
        <f t="shared" si="909"/>
        <v>54.642492721774786</v>
      </c>
      <c r="S3105" s="57">
        <f t="shared" si="910"/>
        <v>110.16730112311761</v>
      </c>
      <c r="T3105" s="12">
        <f t="shared" si="893"/>
        <v>-2.0285192979763691</v>
      </c>
    </row>
    <row r="3106" spans="1:20" x14ac:dyDescent="0.3">
      <c r="A3106" s="57">
        <f t="shared" si="894"/>
        <v>694831.93370584561</v>
      </c>
      <c r="B3106" s="12">
        <f t="shared" si="911"/>
        <v>110585.93686738546</v>
      </c>
      <c r="C3106" s="57" t="str">
        <f t="shared" si="895"/>
        <v>-0.458903306811071-0.640170783710668i</v>
      </c>
      <c r="D3106" s="57" t="str">
        <f t="shared" si="896"/>
        <v>3.17722794089005-1.06178871572901i</v>
      </c>
      <c r="E3106" s="57" t="str">
        <f t="shared" si="897"/>
        <v>137.959557601173-201.531810198677i</v>
      </c>
      <c r="F3106" s="57" t="str">
        <f t="shared" si="898"/>
        <v>2.92040240485622-2.48260443858657i</v>
      </c>
      <c r="G3106" s="57" t="str">
        <f t="shared" si="899"/>
        <v>0.948312043702702-0.221396277003717i</v>
      </c>
      <c r="H3106" s="57" t="str">
        <f t="shared" si="900"/>
        <v>0.202641127249059-41.1389183850948i</v>
      </c>
      <c r="I3106" s="57" t="str">
        <f t="shared" si="901"/>
        <v>-0.687475674575282-0.816828827257915i</v>
      </c>
      <c r="K3106" s="57" t="str">
        <f t="shared" si="902"/>
        <v>0.000598661488898658-0.000753956010100462i</v>
      </c>
      <c r="L3106" s="57" t="str">
        <f t="shared" si="903"/>
        <v>0.00075-0.00599665395982017i</v>
      </c>
      <c r="M3106" s="57" t="str">
        <f t="shared" si="904"/>
        <v>0.00075-0.0009448509390473i</v>
      </c>
      <c r="N3106" s="57">
        <f t="shared" si="905"/>
        <v>54.365337892056317</v>
      </c>
      <c r="O3106" s="57">
        <f t="shared" si="906"/>
        <v>2.0732059654806805</v>
      </c>
      <c r="P3106" s="371">
        <f t="shared" si="907"/>
        <v>-2.0732059654806805</v>
      </c>
      <c r="Q3106" s="371">
        <f t="shared" si="908"/>
        <v>-125.63466210794368</v>
      </c>
      <c r="R3106" s="12">
        <f t="shared" si="909"/>
        <v>54.365337892056317</v>
      </c>
      <c r="S3106" s="57">
        <f t="shared" si="910"/>
        <v>110.58593686738546</v>
      </c>
      <c r="T3106" s="12">
        <f t="shared" si="893"/>
        <v>-2.0732059654806805</v>
      </c>
    </row>
    <row r="3107" spans="1:20" x14ac:dyDescent="0.3">
      <c r="A3107" s="57">
        <f t="shared" si="894"/>
        <v>697472.29505392793</v>
      </c>
      <c r="B3107" s="12">
        <f t="shared" si="911"/>
        <v>111006.16342748153</v>
      </c>
      <c r="C3107" s="57" t="str">
        <f t="shared" si="895"/>
        <v>-0.45961101609838-0.634657404704661i</v>
      </c>
      <c r="D3107" s="57" t="str">
        <f t="shared" si="896"/>
        <v>3.17518273534576-1.06447161748474i</v>
      </c>
      <c r="E3107" s="57" t="str">
        <f t="shared" si="897"/>
        <v>136.594296771663-201.740859166316i</v>
      </c>
      <c r="F3107" s="57" t="str">
        <f t="shared" si="898"/>
        <v>2.91925346013704-2.47810892744791i</v>
      </c>
      <c r="G3107" s="57" t="str">
        <f t="shared" si="899"/>
        <v>0.947938958776825-0.222150150146099i</v>
      </c>
      <c r="H3107" s="57" t="str">
        <f t="shared" si="900"/>
        <v>0.200920078099472-40.9813750578624i</v>
      </c>
      <c r="I3107" s="57" t="str">
        <f t="shared" si="901"/>
        <v>-0.683615859990759-0.813359953668994i</v>
      </c>
      <c r="K3107" s="57" t="str">
        <f t="shared" si="902"/>
        <v>0.000598149647583191-0.00075141339838604i</v>
      </c>
      <c r="L3107" s="57" t="str">
        <f t="shared" si="903"/>
        <v>0.00075-0.00597395293865328i</v>
      </c>
      <c r="M3107" s="57" t="str">
        <f t="shared" si="904"/>
        <v>0.00075-0.000941274097476886i</v>
      </c>
      <c r="N3107" s="57">
        <f t="shared" si="905"/>
        <v>54.088410480856467</v>
      </c>
      <c r="O3107" s="57">
        <f t="shared" si="906"/>
        <v>2.1180877774346119</v>
      </c>
      <c r="P3107" s="371">
        <f t="shared" si="907"/>
        <v>-2.1180877774346119</v>
      </c>
      <c r="Q3107" s="371">
        <f t="shared" si="908"/>
        <v>-125.91158951914353</v>
      </c>
      <c r="R3107" s="12">
        <f t="shared" si="909"/>
        <v>54.088410480856467</v>
      </c>
      <c r="S3107" s="57">
        <f t="shared" si="910"/>
        <v>111.00616342748152</v>
      </c>
      <c r="T3107" s="12">
        <f t="shared" si="893"/>
        <v>-2.1180877774346119</v>
      </c>
    </row>
    <row r="3108" spans="1:20" x14ac:dyDescent="0.3">
      <c r="A3108" s="57">
        <f t="shared" si="894"/>
        <v>700122.68977513281</v>
      </c>
      <c r="B3108" s="12">
        <f t="shared" si="911"/>
        <v>111427.98684850596</v>
      </c>
      <c r="C3108" s="57" t="str">
        <f t="shared" si="895"/>
        <v>-0.460275694714005-0.629156950507159i</v>
      </c>
      <c r="D3108" s="57" t="str">
        <f t="shared" si="896"/>
        <v>3.17312461815862-1.06716114308927i</v>
      </c>
      <c r="E3108" s="57" t="str">
        <f t="shared" si="897"/>
        <v>135.229021915628-201.936373445678i</v>
      </c>
      <c r="F3108" s="57" t="str">
        <f t="shared" si="898"/>
        <v>2.91809668087235-2.47364517925787i</v>
      </c>
      <c r="G3108" s="57" t="str">
        <f t="shared" si="899"/>
        <v>0.947563329820083-0.222905957301189i</v>
      </c>
      <c r="H3108" s="57" t="str">
        <f t="shared" si="900"/>
        <v>0.199214623860043-40.8244484574072i</v>
      </c>
      <c r="I3108" s="57" t="str">
        <f t="shared" si="901"/>
        <v>-0.679784419369644-0.809903959106322i</v>
      </c>
      <c r="K3108" s="57" t="str">
        <f t="shared" si="902"/>
        <v>0.000597640783575748-0.000748880843569908i</v>
      </c>
      <c r="L3108" s="57" t="str">
        <f t="shared" si="903"/>
        <v>0.00075-0.00595133785480503i</v>
      </c>
      <c r="M3108" s="57" t="str">
        <f t="shared" si="904"/>
        <v>0.00075-0.000937710796450374i</v>
      </c>
      <c r="N3108" s="57">
        <f t="shared" si="905"/>
        <v>53.811718848562037</v>
      </c>
      <c r="O3108" s="57">
        <f t="shared" si="906"/>
        <v>2.1631634976052028</v>
      </c>
      <c r="P3108" s="371">
        <f t="shared" si="907"/>
        <v>-2.1631634976052028</v>
      </c>
      <c r="Q3108" s="371">
        <f t="shared" si="908"/>
        <v>-126.18828115143796</v>
      </c>
      <c r="R3108" s="12">
        <f t="shared" si="909"/>
        <v>53.811718848562037</v>
      </c>
      <c r="S3108" s="57">
        <f t="shared" si="910"/>
        <v>111.42798684850595</v>
      </c>
      <c r="T3108" s="12">
        <f t="shared" si="893"/>
        <v>-2.1631634976052028</v>
      </c>
    </row>
    <row r="3109" spans="1:20" x14ac:dyDescent="0.3">
      <c r="A3109" s="57">
        <f t="shared" si="894"/>
        <v>702783.15599627828</v>
      </c>
      <c r="B3109" s="12">
        <f t="shared" si="911"/>
        <v>111851.41319853028</v>
      </c>
      <c r="C3109" s="57" t="str">
        <f t="shared" si="895"/>
        <v>-0.460897621492211-0.623669966702832i</v>
      </c>
      <c r="D3109" s="57" t="str">
        <f t="shared" si="896"/>
        <v>3.17105352644778-1.06985724888037i</v>
      </c>
      <c r="E3109" s="57" t="str">
        <f t="shared" si="897"/>
        <v>133.863931010326-202.118399714008i</v>
      </c>
      <c r="F3109" s="57" t="str">
        <f t="shared" si="898"/>
        <v>2.91693202027631-2.46921309001099i</v>
      </c>
      <c r="G3109" s="57" t="str">
        <f t="shared" si="899"/>
        <v>0.947185141640188-0.223663696419971i</v>
      </c>
      <c r="H3109" s="57" t="str">
        <f t="shared" si="900"/>
        <v>0.197524607732218-40.668136020019i</v>
      </c>
      <c r="I3109" s="57" t="str">
        <f t="shared" si="901"/>
        <v>-0.675981127311824-0.806460785263542i</v>
      </c>
      <c r="K3109" s="57" t="str">
        <f t="shared" si="902"/>
        <v>0.000597134869512525-0.000746358313734253i</v>
      </c>
      <c r="L3109" s="57" t="str">
        <f t="shared" si="903"/>
        <v>0.00075-0.00592880838294981i</v>
      </c>
      <c r="M3109" s="57" t="str">
        <f t="shared" si="904"/>
        <v>0.00075-0.000934160984708481i</v>
      </c>
      <c r="N3109" s="57">
        <f t="shared" si="905"/>
        <v>53.535271170433376</v>
      </c>
      <c r="O3109" s="57">
        <f t="shared" si="906"/>
        <v>2.2084318756769985</v>
      </c>
      <c r="P3109" s="371">
        <f t="shared" si="907"/>
        <v>-2.2084318756769985</v>
      </c>
      <c r="Q3109" s="371">
        <f t="shared" si="908"/>
        <v>-126.46472882956662</v>
      </c>
      <c r="R3109" s="12">
        <f t="shared" si="909"/>
        <v>53.535271170433376</v>
      </c>
      <c r="S3109" s="57">
        <f t="shared" si="910"/>
        <v>111.85141319853028</v>
      </c>
      <c r="T3109" s="12">
        <f t="shared" si="893"/>
        <v>-2.2084318756769985</v>
      </c>
    </row>
    <row r="3110" spans="1:20" x14ac:dyDescent="0.3">
      <c r="A3110" s="57">
        <f t="shared" si="894"/>
        <v>705453.73198906425</v>
      </c>
      <c r="B3110" s="12">
        <f t="shared" si="911"/>
        <v>112276.4485686847</v>
      </c>
      <c r="C3110" s="57" t="str">
        <f t="shared" si="895"/>
        <v>-0.461477084438062-0.618196990615719i</v>
      </c>
      <c r="D3110" s="57" t="str">
        <f t="shared" si="896"/>
        <v>3.1689693972884-1.07255989062975i</v>
      </c>
      <c r="E3110" s="57" t="str">
        <f t="shared" si="897"/>
        <v>132.499220110034-202.286988179687i</v>
      </c>
      <c r="F3110" s="57" t="str">
        <f t="shared" si="898"/>
        <v>2.91575943137994-2.46481255578369i</v>
      </c>
      <c r="G3110" s="57" t="str">
        <f t="shared" si="899"/>
        <v>0.946804378985394-0.224423365359929i</v>
      </c>
      <c r="H3110" s="57" t="str">
        <f t="shared" si="900"/>
        <v>0.195849874695905-40.5124351942627i</v>
      </c>
      <c r="I3110" s="57" t="str">
        <f t="shared" si="901"/>
        <v>-0.672205760147325-0.803030374182104i</v>
      </c>
      <c r="K3110" s="57" t="str">
        <f t="shared" si="902"/>
        <v>0.00059663187819509-0.000743845777016565i</v>
      </c>
      <c r="L3110" s="57" t="str">
        <f t="shared" si="903"/>
        <v>0.00075-0.00590636419899366i</v>
      </c>
      <c r="M3110" s="57" t="str">
        <f t="shared" si="904"/>
        <v>0.00075-0.000930624611185976i</v>
      </c>
      <c r="N3110" s="57">
        <f t="shared" si="905"/>
        <v>53.259075435700026</v>
      </c>
      <c r="O3110" s="57">
        <f t="shared" si="906"/>
        <v>2.2538916479040396</v>
      </c>
      <c r="P3110" s="371">
        <f t="shared" si="907"/>
        <v>-2.2538916479040396</v>
      </c>
      <c r="Q3110" s="371">
        <f t="shared" si="908"/>
        <v>-126.74092456429997</v>
      </c>
      <c r="R3110" s="12">
        <f t="shared" si="909"/>
        <v>53.259075435700026</v>
      </c>
      <c r="S3110" s="57">
        <f t="shared" si="910"/>
        <v>112.2764485686847</v>
      </c>
      <c r="T3110" s="12">
        <f t="shared" si="893"/>
        <v>-2.2538916479040396</v>
      </c>
    </row>
    <row r="3111" spans="1:20" x14ac:dyDescent="0.3">
      <c r="A3111" s="57">
        <f t="shared" si="894"/>
        <v>708134.45617062273</v>
      </c>
      <c r="B3111" s="12">
        <f t="shared" si="911"/>
        <v>112703.09907324571</v>
      </c>
      <c r="C3111" s="57" t="str">
        <f t="shared" si="895"/>
        <v>-0.462014380463119-0.612738551148212i</v>
      </c>
      <c r="D3111" s="57" t="str">
        <f t="shared" si="896"/>
        <v>3.16687216771576-1.0752690235393i</v>
      </c>
      <c r="E3111" s="57" t="str">
        <f t="shared" si="897"/>
        <v>131.135083275124-202.442192511855i</v>
      </c>
      <c r="F3111" s="57" t="str">
        <f t="shared" si="898"/>
        <v>2.91457886703195-2.46044347272991i</v>
      </c>
      <c r="G3111" s="57" t="str">
        <f t="shared" si="899"/>
        <v>0.946421026544748-0.225184961884078i</v>
      </c>
      <c r="H3111" s="57" t="str">
        <f t="shared" si="900"/>
        <v>0.194190271486944-40.3573434408999i</v>
      </c>
      <c r="I3111" s="57" t="str">
        <f t="shared" si="901"/>
        <v>-0.668458095922232-0.79961266824875i</v>
      </c>
      <c r="K3111" s="57" t="str">
        <f t="shared" si="902"/>
        <v>0.000596131782589201-0.000741343201609782i</v>
      </c>
      <c r="L3111" s="57" t="str">
        <f t="shared" si="903"/>
        <v>0.00075-0.0058840049800694i</v>
      </c>
      <c r="M3111" s="57" t="str">
        <f t="shared" si="904"/>
        <v>0.00075-0.000927101625010934i</v>
      </c>
      <c r="N3111" s="57">
        <f t="shared" si="905"/>
        <v>52.983139446760262</v>
      </c>
      <c r="O3111" s="57">
        <f t="shared" si="906"/>
        <v>2.2995415377623312</v>
      </c>
      <c r="P3111" s="371">
        <f t="shared" si="907"/>
        <v>-2.2995415377623312</v>
      </c>
      <c r="Q3111" s="371">
        <f t="shared" si="908"/>
        <v>-127.01686055323974</v>
      </c>
      <c r="R3111" s="12">
        <f t="shared" si="909"/>
        <v>52.983139446760262</v>
      </c>
      <c r="S3111" s="57">
        <f t="shared" si="910"/>
        <v>112.70309907324571</v>
      </c>
      <c r="T3111" s="12">
        <f t="shared" si="893"/>
        <v>-2.2995415377623312</v>
      </c>
    </row>
    <row r="3112" spans="1:20" x14ac:dyDescent="0.3">
      <c r="A3112" s="57">
        <f t="shared" si="894"/>
        <v>710825.36710407108</v>
      </c>
      <c r="B3112" s="12">
        <f t="shared" si="911"/>
        <v>113131.37084972404</v>
      </c>
      <c r="C3112" s="57" t="str">
        <f t="shared" si="895"/>
        <v>-0.462509815118745-0.607295168629256i</v>
      </c>
      <c r="D3112" s="57" t="str">
        <f t="shared" si="896"/>
        <v>3.16476177472973-1.07798460223716i</v>
      </c>
      <c r="E3112" s="57" t="str">
        <f t="shared" si="897"/>
        <v>129.771712503801-202.584069768601i</v>
      </c>
      <c r="F3112" s="57" t="str">
        <f t="shared" si="898"/>
        <v>2.91339027989948-2.45610573707667i</v>
      </c>
      <c r="G3112" s="57" t="str">
        <f t="shared" si="899"/>
        <v>0.946035068948343-0.225948483659986i</v>
      </c>
      <c r="H3112" s="57" t="str">
        <f t="shared" si="900"/>
        <v>0.19254564657498-40.2028582328189i</v>
      </c>
      <c r="I3112" s="57" t="str">
        <f t="shared" si="901"/>
        <v>-0.664737914384847-0.796207610193166i</v>
      </c>
      <c r="K3112" s="57" t="str">
        <f t="shared" si="902"/>
        <v>0.000595634555823642-0.00073885055576245i</v>
      </c>
      <c r="L3112" s="57" t="str">
        <f t="shared" si="903"/>
        <v>0.00075-0.00586173040453216i</v>
      </c>
      <c r="M3112" s="57" t="str">
        <f t="shared" si="904"/>
        <v>0.00075-0.000923591975504017i</v>
      </c>
      <c r="N3112" s="57">
        <f t="shared" si="905"/>
        <v>52.707470818503708</v>
      </c>
      <c r="O3112" s="57">
        <f t="shared" si="906"/>
        <v>2.3453802565992636</v>
      </c>
      <c r="P3112" s="371">
        <f t="shared" si="907"/>
        <v>-2.3453802565992636</v>
      </c>
      <c r="Q3112" s="371">
        <f t="shared" si="908"/>
        <v>-127.29252918149629</v>
      </c>
      <c r="R3112" s="12">
        <f t="shared" si="909"/>
        <v>52.707470818503708</v>
      </c>
      <c r="S3112" s="57">
        <f t="shared" si="910"/>
        <v>113.13137084972405</v>
      </c>
      <c r="T3112" s="12">
        <f t="shared" si="893"/>
        <v>-2.3453802565992636</v>
      </c>
    </row>
    <row r="3113" spans="1:20" x14ac:dyDescent="0.3">
      <c r="A3113" s="57">
        <f t="shared" si="894"/>
        <v>713526.50349906657</v>
      </c>
      <c r="B3113" s="12">
        <f t="shared" si="911"/>
        <v>113561.270058953</v>
      </c>
      <c r="C3113" s="57" t="str">
        <f t="shared" si="895"/>
        <v>-0.462963702327449-0.601867354671368i</v>
      </c>
      <c r="D3113" s="57" t="str">
        <f t="shared" si="896"/>
        <v>3.16263815529897-1.08070658077393i</v>
      </c>
      <c r="E3113" s="57" t="str">
        <f t="shared" si="897"/>
        <v>128.409297666457-202.712680323839i</v>
      </c>
      <c r="F3113" s="57" t="str">
        <f t="shared" si="898"/>
        <v>2.91219362246895-2.45179924511972i</v>
      </c>
      <c r="G3113" s="57" t="str">
        <f t="shared" si="899"/>
        <v>0.945646490767588-0.226713928258796i</v>
      </c>
      <c r="H3113" s="57" t="str">
        <f t="shared" si="900"/>
        <v>0.190915850141556-40.0489770549582i</v>
      </c>
      <c r="I3113" s="57" t="str">
        <f t="shared" si="901"/>
        <v>-0.661044996971877-0.792815143085527i</v>
      </c>
      <c r="K3113" s="57" t="str">
        <f t="shared" si="902"/>
        <v>0.000595140171189069-0.000736367807778856i</v>
      </c>
      <c r="L3113" s="57" t="str">
        <f t="shared" si="903"/>
        <v>0.00075-0.00583954015195473i</v>
      </c>
      <c r="M3113" s="57" t="str">
        <f t="shared" si="904"/>
        <v>0.00075-0.00092009561217774i</v>
      </c>
      <c r="N3113" s="57">
        <f t="shared" si="905"/>
        <v>52.432076977732393</v>
      </c>
      <c r="O3113" s="57">
        <f t="shared" si="906"/>
        <v>2.3914065042822505</v>
      </c>
      <c r="P3113" s="371">
        <f t="shared" si="907"/>
        <v>-2.3914065042822505</v>
      </c>
      <c r="Q3113" s="371">
        <f t="shared" si="908"/>
        <v>-127.56792302226761</v>
      </c>
      <c r="R3113" s="12">
        <f t="shared" si="909"/>
        <v>52.432076977732393</v>
      </c>
      <c r="S3113" s="57">
        <f t="shared" si="910"/>
        <v>113.561270058953</v>
      </c>
      <c r="T3113" s="12">
        <f t="shared" si="893"/>
        <v>-2.3914065042822505</v>
      </c>
    </row>
    <row r="3114" spans="1:20" x14ac:dyDescent="0.3">
      <c r="A3114" s="57">
        <f t="shared" si="894"/>
        <v>716237.90421236306</v>
      </c>
      <c r="B3114" s="12">
        <f t="shared" si="911"/>
        <v>113992.80288517702</v>
      </c>
      <c r="C3114" s="57" t="str">
        <f t="shared" si="895"/>
        <v>-0.463376364112541-0.59645561203661i</v>
      </c>
      <c r="D3114" s="57" t="str">
        <f t="shared" si="896"/>
        <v>3.16050124636548-1.08343491261882i</v>
      </c>
      <c r="E3114" s="57" t="str">
        <f t="shared" si="897"/>
        <v>127.048026442667-202.82808779295i</v>
      </c>
      <c r="F3114" s="57" t="str">
        <f t="shared" si="898"/>
        <v>2.91098884704692-2.44752389321908i</v>
      </c>
      <c r="G3114" s="57" t="str">
        <f t="shared" si="899"/>
        <v>0.945255276515481-0.227481293154234i</v>
      </c>
      <c r="H3114" s="57" t="str">
        <f t="shared" si="900"/>
        <v>0.189300734058539-39.8956974042325i</v>
      </c>
      <c r="I3114" s="57" t="str">
        <f t="shared" si="901"/>
        <v>-0.65737912679474-0.789435210334118i</v>
      </c>
      <c r="K3114" s="57" t="str">
        <f t="shared" si="902"/>
        <v>0.000594648602136858-0.000733894926019158i</v>
      </c>
      <c r="L3114" s="57" t="str">
        <f t="shared" si="903"/>
        <v>0.00075-0.00581743390312287i</v>
      </c>
      <c r="M3114" s="57" t="str">
        <f t="shared" si="904"/>
        <v>0.00075-0.000916612484735746i</v>
      </c>
      <c r="N3114" s="57">
        <f t="shared" si="905"/>
        <v>52.156965162688721</v>
      </c>
      <c r="O3114" s="57">
        <f t="shared" si="906"/>
        <v>2.437618969844987</v>
      </c>
      <c r="P3114" s="371">
        <f t="shared" si="907"/>
        <v>-2.437618969844987</v>
      </c>
      <c r="Q3114" s="371">
        <f t="shared" si="908"/>
        <v>-127.84303483731128</v>
      </c>
      <c r="R3114" s="12">
        <f t="shared" si="909"/>
        <v>52.156965162688721</v>
      </c>
      <c r="S3114" s="57">
        <f t="shared" si="910"/>
        <v>113.99280288517703</v>
      </c>
      <c r="T3114" s="12">
        <f t="shared" si="893"/>
        <v>-2.437618969844987</v>
      </c>
    </row>
    <row r="3115" spans="1:20" x14ac:dyDescent="0.3">
      <c r="A3115" s="57">
        <f t="shared" si="894"/>
        <v>718959.60824837</v>
      </c>
      <c r="B3115" s="12">
        <f t="shared" si="911"/>
        <v>114425.9755361407</v>
      </c>
      <c r="C3115" s="57" t="str">
        <f t="shared" si="895"/>
        <v>-0.463748130326343-0.591060434511555i</v>
      </c>
      <c r="D3115" s="57" t="str">
        <f t="shared" si="896"/>
        <v>3.15835098484901-1.08616955065582i</v>
      </c>
      <c r="E3115" s="57" t="str">
        <f t="shared" si="897"/>
        <v>125.688084260896-202.930358957298i</v>
      </c>
      <c r="F3115" s="57" t="str">
        <f t="shared" si="898"/>
        <v>2.90977590576093-2.4432795777946i</v>
      </c>
      <c r="G3115" s="57" t="str">
        <f t="shared" si="899"/>
        <v>0.944861410646896-0.228250575721625i</v>
      </c>
      <c r="H3115" s="57" t="str">
        <f t="shared" si="900"/>
        <v>0.187700151866859-39.7430167894623i</v>
      </c>
      <c r="I3115" s="57" t="str">
        <f t="shared" si="901"/>
        <v>-0.653740088626057-0.786067755683027i</v>
      </c>
      <c r="K3115" s="57" t="str">
        <f t="shared" si="902"/>
        <v>0.000594159822277961-0.000731431878899503i</v>
      </c>
      <c r="L3115" s="57" t="str">
        <f t="shared" si="903"/>
        <v>0.00075-0.00579541134003074i</v>
      </c>
      <c r="M3115" s="57" t="str">
        <f t="shared" si="904"/>
        <v>0.00075-0.000913142543072069i</v>
      </c>
      <c r="N3115" s="57">
        <f t="shared" si="905"/>
        <v>51.882142422696717</v>
      </c>
      <c r="O3115" s="57">
        <f t="shared" si="906"/>
        <v>2.4840163321307398</v>
      </c>
      <c r="P3115" s="371">
        <f t="shared" si="907"/>
        <v>-2.4840163321307398</v>
      </c>
      <c r="Q3115" s="371">
        <f t="shared" si="908"/>
        <v>-128.11785757730328</v>
      </c>
      <c r="R3115" s="12">
        <f t="shared" si="909"/>
        <v>51.882142422696717</v>
      </c>
      <c r="S3115" s="57">
        <f t="shared" si="910"/>
        <v>114.4259755361407</v>
      </c>
      <c r="T3115" s="12">
        <f t="shared" si="893"/>
        <v>-2.4840163321307398</v>
      </c>
    </row>
    <row r="3116" spans="1:20" x14ac:dyDescent="0.3">
      <c r="A3116" s="57">
        <f t="shared" si="894"/>
        <v>721691.65475971391</v>
      </c>
      <c r="B3116" s="12">
        <f t="shared" si="911"/>
        <v>114860.79424317804</v>
      </c>
      <c r="C3116" s="57" t="str">
        <f t="shared" si="895"/>
        <v>-0.464079338377414-0.585682306791038i</v>
      </c>
      <c r="D3116" s="57" t="str">
        <f t="shared" si="896"/>
        <v>3.15618730765168-1.08891044717997i</v>
      </c>
      <c r="E3116" s="57" t="str">
        <f t="shared" si="897"/>
        <v>124.329654240853-203.019563687722i</v>
      </c>
      <c r="F3116" s="57" t="str">
        <f t="shared" si="898"/>
        <v>2.90855475056045-2.43906619532155i</v>
      </c>
      <c r="G3116" s="57" t="str">
        <f t="shared" si="899"/>
        <v>0.944464877558879-0.229021773236894i</v>
      </c>
      <c r="H3116" s="57" t="str">
        <f t="shared" si="900"/>
        <v>0.186113958755498-39.5909327312993i</v>
      </c>
      <c r="I3116" s="57" t="str">
        <f t="shared" si="901"/>
        <v>-0.650127668886184-0.78271272320979i</v>
      </c>
      <c r="K3116" s="57" t="str">
        <f t="shared" si="902"/>
        <v>0.000593673805381769-0.000728978634892157i</v>
      </c>
      <c r="L3116" s="57" t="str">
        <f t="shared" si="903"/>
        <v>0.00075-0.00577347214587643i</v>
      </c>
      <c r="M3116" s="57" t="str">
        <f t="shared" si="904"/>
        <v>0.00075-0.00090968573727044i</v>
      </c>
      <c r="N3116" s="57">
        <f t="shared" si="905"/>
        <v>51.607615617899256</v>
      </c>
      <c r="O3116" s="57">
        <f t="shared" si="906"/>
        <v>2.5305972604325762</v>
      </c>
      <c r="P3116" s="371">
        <f t="shared" si="907"/>
        <v>-2.5305972604325762</v>
      </c>
      <c r="Q3116" s="371">
        <f t="shared" si="908"/>
        <v>-128.39238438210074</v>
      </c>
      <c r="R3116" s="12">
        <f t="shared" si="909"/>
        <v>51.607615617899256</v>
      </c>
      <c r="S3116" s="57">
        <f t="shared" si="910"/>
        <v>114.86079424317803</v>
      </c>
      <c r="T3116" s="12">
        <f t="shared" ref="T3116:T3179" si="912">P3116</f>
        <v>-2.5305972604325762</v>
      </c>
    </row>
    <row r="3117" spans="1:20" x14ac:dyDescent="0.3">
      <c r="A3117" s="57">
        <f t="shared" ref="A3117:A3180" si="913">2*PI()*B3117</f>
        <v>724434.08304780081</v>
      </c>
      <c r="B3117" s="12">
        <f t="shared" si="911"/>
        <v>115297.26526130212</v>
      </c>
      <c r="C3117" s="57" t="str">
        <f t="shared" ref="C3117:C3180" si="914">IMPRODUCT(D3117,E3117,$C$40,,K3117,$C$41)</f>
        <v>-0.464370332956933-0.580321704370806i</v>
      </c>
      <c r="D3117" s="57" t="str">
        <f t="shared" ref="D3117:D3180" si="915">IMDIV(IMPRODUCT($C$37,$C$38,COMPLEX(1,A3117/$C$38)),IMSUM(-1*A3117*A3117/$C$39,COMPLEX(0,1*A3117)))</f>
        <v>3.15401015166253-1.09165755389352i</v>
      </c>
      <c r="E3117" s="57" t="str">
        <f t="shared" ref="E3117:E3180" si="916">IMDIV(IMPRODUCT(IMSUM(F3117,G3117),$C$29,H3117),IMSUM(1,I3117))</f>
        <v>122.972917138565-203.095774867107i</v>
      </c>
      <c r="F3117" s="57" t="str">
        <f t="shared" ref="F3117:F3180" si="917">IMDIV(IMPRODUCT($C$14,$C$15,COMPLEX(1,A3117/$C$15)),IMSUM(-1*A3117*A3117/$C$16,COMPLEX(0,A3117)))</f>
        <v>2.90732533321776-2.43488364232615i</v>
      </c>
      <c r="G3117" s="57" t="str">
        <f t="shared" ref="G3117:G3180" si="918">IMDIV(1,COMPLEX(1,A3117*$C$9*$C$10))</f>
        <v>0.944065661590948-0.229794882875562i</v>
      </c>
      <c r="H3117" s="57" t="str">
        <f t="shared" ref="H3117:H3180" si="919">IMDIV($C$3,IMSUM(K3117,COMPLEX(0,$C$28*A3117)))</f>
        <v>0.184542011540819-39.4394427621581i</v>
      </c>
      <c r="I3117" s="57" t="str">
        <f t="shared" ref="I3117:I3180" si="920">IMPRODUCT(F3117,$C$29,H3117,$C$31)</f>
        <v>-0.646541655629947-0.779370057323159i</v>
      </c>
      <c r="K3117" s="57" t="str">
        <f t="shared" ref="K3117:K3180" si="921">IF($C$26&lt;=0,IMDIV(1,IMSUM(IMDIV(1,L3117),1/$C$18)),IMDIV(1,IMSUM(IMDIV(1,L3117),1/$C$18,IMDIV(1,M3117))))</f>
        <v>0.000593190525374991-0.000726535162525605i</v>
      </c>
      <c r="L3117" s="57" t="str">
        <f t="shared" ref="L3117:L3180" si="922">IMSUM($C$21/$C$22,IMDIV(1,COMPLEX(0,$C$20*$C$22*A3117)))</f>
        <v>0.00075-0.0057516160050572i</v>
      </c>
      <c r="M3117" s="57" t="str">
        <f t="shared" ref="M3117:M3180" si="923">IMSUM($C$25/$C$26,IMDIV(1,COMPLEX(0,$C$24*$C$26*A3117)))</f>
        <v>0.00075-0.00090624201760355i</v>
      </c>
      <c r="N3117" s="57">
        <f t="shared" ref="N3117:N3180" si="924">ABS(R3117)</f>
        <v>51.333391419106874</v>
      </c>
      <c r="O3117" s="57">
        <f t="shared" ref="O3117:O3180" si="925">ABS(P3117)</f>
        <v>2.5773604151297591</v>
      </c>
      <c r="P3117" s="371">
        <f t="shared" ref="P3117:P3180" si="926">20*LOG10(IMABS(C3117))</f>
        <v>-2.5773604151297591</v>
      </c>
      <c r="Q3117" s="371">
        <f t="shared" ref="Q3117:Q3180" si="927">IMARGUMENT(C3117)*180/PI()</f>
        <v>-128.66660858089313</v>
      </c>
      <c r="R3117" s="12">
        <f t="shared" ref="R3117:R3180" si="928">IF(Q3117&lt;0,Q3117+180,Q3117-180)</f>
        <v>51.333391419106874</v>
      </c>
      <c r="S3117" s="57">
        <f t="shared" ref="S3117:S3180" si="929">B3117/1000</f>
        <v>115.29726526130212</v>
      </c>
      <c r="T3117" s="12">
        <f t="shared" si="912"/>
        <v>-2.5773604151297591</v>
      </c>
    </row>
    <row r="3118" spans="1:20" x14ac:dyDescent="0.3">
      <c r="A3118" s="57">
        <f t="shared" si="913"/>
        <v>727186.93256338243</v>
      </c>
      <c r="B3118" s="12">
        <f t="shared" ref="B3118:B3181" si="930">B3117*(1+B$42)</f>
        <v>115735.39486929507</v>
      </c>
      <c r="C3118" s="57" t="str">
        <f t="shared" si="914"/>
        <v>-0.464621465764689-0.57497909344876i</v>
      </c>
      <c r="D3118" s="57" t="str">
        <f t="shared" si="915"/>
        <v>3.15181945376233-1.09441082190222i</v>
      </c>
      <c r="E3118" s="57" t="str">
        <f t="shared" si="916"/>
        <v>121.618051294084-203.159068312123i</v>
      </c>
      <c r="F3118" s="57" t="str">
        <f t="shared" si="917"/>
        <v>2.90608760532902-2.43073181538113i</v>
      </c>
      <c r="G3118" s="57" t="str">
        <f t="shared" si="918"/>
        <v>0.943663747025418-0.230569901711749i</v>
      </c>
      <c r="H3118" s="57" t="str">
        <f t="shared" si="919"/>
        <v>0.182984168646116-39.288544426141i</v>
      </c>
      <c r="I3118" s="57" t="str">
        <f t="shared" si="920"/>
        <v>-0.642981838533383-0.776039702760784i</v>
      </c>
      <c r="K3118" s="57" t="str">
        <f t="shared" si="921"/>
        <v>0.000592709956340532-0.000724101430384637i</v>
      </c>
      <c r="L3118" s="57" t="str">
        <f t="shared" si="922"/>
        <v>0.00075-0.00572984260316516i</v>
      </c>
      <c r="M3118" s="57" t="str">
        <f t="shared" si="923"/>
        <v>0.00075-0.000902811334532331i</v>
      </c>
      <c r="N3118" s="57">
        <f t="shared" si="924"/>
        <v>51.0594763077371</v>
      </c>
      <c r="O3118" s="57">
        <f t="shared" si="925"/>
        <v>2.6243044483208893</v>
      </c>
      <c r="P3118" s="371">
        <f t="shared" si="926"/>
        <v>-2.6243044483208893</v>
      </c>
      <c r="Q3118" s="371">
        <f t="shared" si="927"/>
        <v>-128.9405236922629</v>
      </c>
      <c r="R3118" s="12">
        <f t="shared" si="928"/>
        <v>51.0594763077371</v>
      </c>
      <c r="S3118" s="57">
        <f t="shared" si="929"/>
        <v>115.73539486929506</v>
      </c>
      <c r="T3118" s="12">
        <f t="shared" si="912"/>
        <v>-2.6243044483208893</v>
      </c>
    </row>
    <row r="3119" spans="1:20" x14ac:dyDescent="0.3">
      <c r="A3119" s="57">
        <f t="shared" si="913"/>
        <v>729950.24290712329</v>
      </c>
      <c r="B3119" s="12">
        <f t="shared" si="930"/>
        <v>116175.18936979839</v>
      </c>
      <c r="C3119" s="57" t="str">
        <f t="shared" si="914"/>
        <v>-0.464833095234813-0.569654930834987i</v>
      </c>
      <c r="D3119" s="57" t="str">
        <f t="shared" si="915"/>
        <v>3.14961515082821-1.09717020171154i</v>
      </c>
      <c r="E3119" s="57" t="str">
        <f t="shared" si="916"/>
        <v>120.265232581939-203.20952269423i</v>
      </c>
      <c r="F3119" s="57" t="str">
        <f t="shared" si="917"/>
        <v>2.90484151831519-2.42661061110123i</v>
      </c>
      <c r="G3119" s="57" t="str">
        <f t="shared" si="918"/>
        <v>0.943259118087719-0.231346826717156i</v>
      </c>
      <c r="H3119" s="57" t="str">
        <f t="shared" si="919"/>
        <v>0.18144029008149-39.1382352789704i</v>
      </c>
      <c r="I3119" s="57" t="str">
        <f t="shared" si="920"/>
        <v>-0.639448008880685-0.772721604587023i</v>
      </c>
      <c r="K3119" s="57" t="str">
        <f t="shared" si="921"/>
        <v>0.000592232072516381-0.000721677407110459i</v>
      </c>
      <c r="L3119" s="57" t="str">
        <f t="shared" si="922"/>
        <v>0.00075-0.00570815162698262i</v>
      </c>
      <c r="M3119" s="57" t="str">
        <f t="shared" si="923"/>
        <v>0.00075-0.000899393638705248i</v>
      </c>
      <c r="N3119" s="57">
        <f t="shared" si="924"/>
        <v>50.785876575864307</v>
      </c>
      <c r="O3119" s="57">
        <f t="shared" si="925"/>
        <v>2.6714280044520629</v>
      </c>
      <c r="P3119" s="371">
        <f t="shared" si="926"/>
        <v>-2.6714280044520629</v>
      </c>
      <c r="Q3119" s="371">
        <f t="shared" si="927"/>
        <v>-129.21412342413569</v>
      </c>
      <c r="R3119" s="12">
        <f t="shared" si="928"/>
        <v>50.785876575864307</v>
      </c>
      <c r="S3119" s="57">
        <f t="shared" si="929"/>
        <v>116.17518936979839</v>
      </c>
      <c r="T3119" s="12">
        <f t="shared" si="912"/>
        <v>-2.6714280044520629</v>
      </c>
    </row>
    <row r="3120" spans="1:20" x14ac:dyDescent="0.3">
      <c r="A3120" s="57">
        <f t="shared" si="913"/>
        <v>732724.05383017042</v>
      </c>
      <c r="B3120" s="12">
        <f t="shared" si="930"/>
        <v>116616.65508940363</v>
      </c>
      <c r="C3120" s="57" t="str">
        <f t="shared" si="914"/>
        <v>-0.465005586261723-0.564349663870324i</v>
      </c>
      <c r="D3120" s="57" t="str">
        <f t="shared" si="915"/>
        <v>3.14739717973858-1.09993564322301i</v>
      </c>
      <c r="E3120" s="57" t="str">
        <f t="shared" si="916"/>
        <v>118.914634364236-203.247219460065i</v>
      </c>
      <c r="F3120" s="57" t="str">
        <f t="shared" si="917"/>
        <v>2.90358702342304-2.42251992613874i</v>
      </c>
      <c r="G3120" s="57" t="str">
        <f t="shared" si="918"/>
        <v>0.942851758946733-0.232125654760056i</v>
      </c>
      <c r="H3120" s="57" t="str">
        <f t="shared" si="919"/>
        <v>0.179910237424005-38.9885128879197i</v>
      </c>
      <c r="I3120" s="57" t="str">
        <f t="shared" si="920"/>
        <v>-0.635939959551256-0.76941570819075i</v>
      </c>
      <c r="K3120" s="57" t="str">
        <f t="shared" si="921"/>
        <v>0.000591756848294511-0.000719263061400778i</v>
      </c>
      <c r="L3120" s="57" t="str">
        <f t="shared" si="922"/>
        <v>0.00075-0.00568654276447762i</v>
      </c>
      <c r="M3120" s="57" t="str">
        <f t="shared" si="923"/>
        <v>0.00075-0.000895988880957605i</v>
      </c>
      <c r="N3120" s="57">
        <f t="shared" si="924"/>
        <v>50.512598326360575</v>
      </c>
      <c r="O3120" s="57">
        <f t="shared" si="925"/>
        <v>2.7187297209398182</v>
      </c>
      <c r="P3120" s="371">
        <f t="shared" si="926"/>
        <v>-2.7187297209398182</v>
      </c>
      <c r="Q3120" s="371">
        <f t="shared" si="927"/>
        <v>-129.48740167363943</v>
      </c>
      <c r="R3120" s="12">
        <f t="shared" si="928"/>
        <v>50.512598326360575</v>
      </c>
      <c r="S3120" s="57">
        <f t="shared" si="929"/>
        <v>116.61665508940364</v>
      </c>
      <c r="T3120" s="12">
        <f t="shared" si="912"/>
        <v>-2.7187297209398182</v>
      </c>
    </row>
    <row r="3121" spans="1:20" x14ac:dyDescent="0.3">
      <c r="A3121" s="57">
        <f t="shared" si="913"/>
        <v>735508.4052347251</v>
      </c>
      <c r="B3121" s="12">
        <f t="shared" si="930"/>
        <v>117059.79837874338</v>
      </c>
      <c r="C3121" s="57" t="str">
        <f t="shared" si="914"/>
        <v>-0.465139309926348-0.559063730353302i</v>
      </c>
      <c r="D3121" s="57" t="str">
        <f t="shared" si="915"/>
        <v>3.14516547737799-1.10270709573049i</v>
      </c>
      <c r="E3121" s="57" t="str">
        <f t="shared" si="916"/>
        <v>117.566427446419-203.272242751261i</v>
      </c>
      <c r="F3121" s="57" t="str">
        <f t="shared" si="917"/>
        <v>2.90232407172636-2.41845965717903i</v>
      </c>
      <c r="G3121" s="57" t="str">
        <f t="shared" si="918"/>
        <v>0.942441653715146-0.232906382604271i</v>
      </c>
      <c r="H3121" s="57" t="str">
        <f t="shared" si="919"/>
        <v>0.178393873798046-38.8393748317402i</v>
      </c>
      <c r="I3121" s="57" t="str">
        <f t="shared" si="920"/>
        <v>-0.632457485006791-0.766121959283142i</v>
      </c>
      <c r="K3121" s="57" t="str">
        <f t="shared" si="921"/>
        <v>0.000591284258219777-0.000716858362009874i</v>
      </c>
      <c r="L3121" s="57" t="str">
        <f t="shared" si="922"/>
        <v>0.00075-0.00566501570479938i</v>
      </c>
      <c r="M3121" s="57" t="str">
        <f t="shared" si="923"/>
        <v>0.00075-0.00089259701231083i</v>
      </c>
      <c r="N3121" s="57">
        <f t="shared" si="924"/>
        <v>50.239647473134482</v>
      </c>
      <c r="O3121" s="57">
        <f t="shared" si="925"/>
        <v>2.7662082287905116</v>
      </c>
      <c r="P3121" s="371">
        <f t="shared" si="926"/>
        <v>-2.7662082287905116</v>
      </c>
      <c r="Q3121" s="371">
        <f t="shared" si="927"/>
        <v>-129.76035252686552</v>
      </c>
      <c r="R3121" s="12">
        <f t="shared" si="928"/>
        <v>50.239647473134482</v>
      </c>
      <c r="S3121" s="57">
        <f t="shared" si="929"/>
        <v>117.05979837874338</v>
      </c>
      <c r="T3121" s="12">
        <f t="shared" si="912"/>
        <v>-2.7662082287905116</v>
      </c>
    </row>
    <row r="3122" spans="1:20" x14ac:dyDescent="0.3">
      <c r="A3122" s="57">
        <f t="shared" si="913"/>
        <v>738303.3371746171</v>
      </c>
      <c r="B3122" s="12">
        <f t="shared" si="930"/>
        <v>117504.6256125826</v>
      </c>
      <c r="C3122" s="57" t="str">
        <f t="shared" si="914"/>
        <v>-0.46523464322308-0.553797558475544i</v>
      </c>
      <c r="D3122" s="57" t="str">
        <f t="shared" si="915"/>
        <v>3.14291998064206-1.10548450791649i</v>
      </c>
      <c r="E3122" s="57" t="str">
        <f t="shared" si="916"/>
        <v>116.220780035709-203.284679323849i</v>
      </c>
      <c r="F3122" s="57" t="str">
        <f t="shared" si="917"/>
        <v>2.90105261412694-2.41442970093604i</v>
      </c>
      <c r="G3122" s="57" t="str">
        <f t="shared" si="918"/>
        <v>0.9420287864498-0.233689006908148i</v>
      </c>
      <c r="H3122" s="57" t="str">
        <f t="shared" si="919"/>
        <v>0.176891063856042-38.6908187005962i</v>
      </c>
      <c r="I3122" s="57" t="str">
        <f t="shared" si="920"/>
        <v>-0.629000381278583-0.762840303895578i</v>
      </c>
      <c r="K3122" s="57" t="str">
        <f t="shared" si="921"/>
        <v>0.000590814276988838-0.000714463277748652i</v>
      </c>
      <c r="L3122" s="57" t="str">
        <f t="shared" si="922"/>
        <v>0.00075-0.00564357013827394i</v>
      </c>
      <c r="M3122" s="57" t="str">
        <f t="shared" si="923"/>
        <v>0.00075-0.000889217983971732i</v>
      </c>
      <c r="N3122" s="57">
        <f t="shared" si="924"/>
        <v>49.967029741465382</v>
      </c>
      <c r="O3122" s="57">
        <f t="shared" si="925"/>
        <v>2.813862153212825</v>
      </c>
      <c r="P3122" s="371">
        <f t="shared" si="926"/>
        <v>-2.813862153212825</v>
      </c>
      <c r="Q3122" s="371">
        <f t="shared" si="927"/>
        <v>-130.03297025853462</v>
      </c>
      <c r="R3122" s="12">
        <f t="shared" si="928"/>
        <v>49.967029741465382</v>
      </c>
      <c r="S3122" s="57">
        <f t="shared" si="929"/>
        <v>117.5046256125826</v>
      </c>
      <c r="T3122" s="12">
        <f t="shared" si="912"/>
        <v>-2.813862153212825</v>
      </c>
    </row>
    <row r="3123" spans="1:20" x14ac:dyDescent="0.3">
      <c r="A3123" s="57">
        <f t="shared" si="913"/>
        <v>741108.88985588064</v>
      </c>
      <c r="B3123" s="12">
        <f t="shared" si="930"/>
        <v>117951.14318991042</v>
      </c>
      <c r="C3123" s="57" t="str">
        <f t="shared" si="914"/>
        <v>-0.465291968787646-0.548551566765374i</v>
      </c>
      <c r="D3123" s="57" t="str">
        <f t="shared" si="915"/>
        <v>3.14066062644257-1.10826782784855i</v>
      </c>
      <c r="E3123" s="57" t="str">
        <f t="shared" si="916"/>
        <v>114.877857702175-203.284618467282i</v>
      </c>
      <c r="F3123" s="57" t="str">
        <f t="shared" si="917"/>
        <v>2.89977260135568-2.41042995414775i</v>
      </c>
      <c r="G3123" s="57" t="str">
        <f t="shared" si="918"/>
        <v>0.941613141152064-0.23447352422354i</v>
      </c>
      <c r="H3123" s="57" t="str">
        <f t="shared" si="919"/>
        <v>0.175401673759373-38.5428420959944i</v>
      </c>
      <c r="I3123" s="57" t="str">
        <f t="shared" si="920"/>
        <v>-0.62556844595485-0.75957068837747i</v>
      </c>
      <c r="K3123" s="57" t="str">
        <f t="shared" si="921"/>
        <v>0.000590346879449071-0.000712077777484743i</v>
      </c>
      <c r="L3123" s="57" t="str">
        <f t="shared" si="922"/>
        <v>0.00075-0.00562220575639963i</v>
      </c>
      <c r="M3123" s="57" t="str">
        <f t="shared" si="923"/>
        <v>0.00075-0.000885851747331871i</v>
      </c>
      <c r="N3123" s="57">
        <f t="shared" si="924"/>
        <v>49.694750668428668</v>
      </c>
      <c r="O3123" s="57">
        <f t="shared" si="925"/>
        <v>2.8616901142247038</v>
      </c>
      <c r="P3123" s="371">
        <f t="shared" si="926"/>
        <v>-2.8616901142247038</v>
      </c>
      <c r="Q3123" s="371">
        <f t="shared" si="927"/>
        <v>-130.30524933157133</v>
      </c>
      <c r="R3123" s="12">
        <f t="shared" si="928"/>
        <v>49.694750668428668</v>
      </c>
      <c r="S3123" s="57">
        <f t="shared" si="929"/>
        <v>117.95114318991043</v>
      </c>
      <c r="T3123" s="12">
        <f t="shared" si="912"/>
        <v>-2.8616901142247038</v>
      </c>
    </row>
    <row r="3124" spans="1:20" x14ac:dyDescent="0.3">
      <c r="A3124" s="57">
        <f t="shared" si="913"/>
        <v>743925.10363733303</v>
      </c>
      <c r="B3124" s="12">
        <f t="shared" si="930"/>
        <v>118399.35753403208</v>
      </c>
      <c r="C3124" s="57" t="str">
        <f t="shared" si="914"/>
        <v>-0.46531167462613-0.54332616403953i</v>
      </c>
      <c r="D3124" s="57" t="str">
        <f t="shared" si="915"/>
        <v>3.13838735171255-1.11105700297561i</v>
      </c>
      <c r="E3124" s="57" t="str">
        <f t="shared" si="916"/>
        <v>113.537823342426-203.272151923204i</v>
      </c>
      <c r="F3124" s="57" t="str">
        <f t="shared" si="917"/>
        <v>2.89848398397389-2.40646031357173i</v>
      </c>
      <c r="G3124" s="57" t="str">
        <f t="shared" si="918"/>
        <v>0.941194701768212-0.235259930994758i</v>
      </c>
      <c r="H3124" s="57" t="str">
        <f t="shared" si="919"/>
        <v>0.173925571159576-38.3954426307172i</v>
      </c>
      <c r="I3124" s="57" t="str">
        <f t="shared" si="920"/>
        <v>-0.622161478168237-0.756313059394221i</v>
      </c>
      <c r="K3124" s="57" t="str">
        <f t="shared" si="921"/>
        <v>0.000589882040597502-0.000709701830142526i</v>
      </c>
      <c r="L3124" s="57" t="str">
        <f t="shared" si="922"/>
        <v>0.00075-0.00560092225184262i</v>
      </c>
      <c r="M3124" s="57" t="str">
        <f t="shared" si="923"/>
        <v>0.00075-0.000882498253966796i</v>
      </c>
      <c r="N3124" s="57">
        <f t="shared" si="924"/>
        <v>49.422815603413</v>
      </c>
      <c r="O3124" s="57">
        <f t="shared" si="925"/>
        <v>2.9096907272544286</v>
      </c>
      <c r="P3124" s="371">
        <f t="shared" si="926"/>
        <v>-2.9096907272544286</v>
      </c>
      <c r="Q3124" s="371">
        <f t="shared" si="927"/>
        <v>-130.577184396587</v>
      </c>
      <c r="R3124" s="12">
        <f t="shared" si="928"/>
        <v>49.422815603413</v>
      </c>
      <c r="S3124" s="57">
        <f t="shared" si="929"/>
        <v>118.39935753403208</v>
      </c>
      <c r="T3124" s="12">
        <f t="shared" si="912"/>
        <v>-2.9096907272544286</v>
      </c>
    </row>
    <row r="3125" spans="1:20" x14ac:dyDescent="0.3">
      <c r="A3125" s="57">
        <f t="shared" si="913"/>
        <v>746752.01903115492</v>
      </c>
      <c r="B3125" s="12">
        <f t="shared" si="930"/>
        <v>118849.27509266141</v>
      </c>
      <c r="C3125" s="57" t="str">
        <f t="shared" si="914"/>
        <v>-0.465294153845429-0.538121749362823i</v>
      </c>
      <c r="D3125" s="57" t="str">
        <f t="shared" si="915"/>
        <v>3.13610009341137-1.11385198012437i</v>
      </c>
      <c r="E3125" s="57" t="str">
        <f t="shared" si="916"/>
        <v>112.200837145899-203.247373804031i</v>
      </c>
      <c r="F3125" s="57" t="str">
        <f t="shared" si="917"/>
        <v>2.89718671237435-2.40252067598055i</v>
      </c>
      <c r="G3125" s="57" t="str">
        <f t="shared" si="918"/>
        <v>0.940773452189814-0.236048223557547i</v>
      </c>
      <c r="H3125" s="57" t="str">
        <f t="shared" si="919"/>
        <v>0.172462625179796-38.2486179287551i</v>
      </c>
      <c r="I3125" s="57" t="str">
        <f t="shared" si="920"/>
        <v>-0.618779278583368-0.753067363925112i</v>
      </c>
      <c r="K3125" s="57" t="str">
        <f t="shared" si="921"/>
        <v>0.000589419735579736-0.000707335404703196i</v>
      </c>
      <c r="L3125" s="57" t="str">
        <f t="shared" si="922"/>
        <v>0.00075-0.00557971931843258i</v>
      </c>
      <c r="M3125" s="57" t="str">
        <f t="shared" si="923"/>
        <v>0.00075-0.000879157455635381i</v>
      </c>
      <c r="N3125" s="57">
        <f t="shared" si="924"/>
        <v>49.151229708723776</v>
      </c>
      <c r="O3125" s="57">
        <f t="shared" si="925"/>
        <v>2.9578626037354718</v>
      </c>
      <c r="P3125" s="371">
        <f t="shared" si="926"/>
        <v>-2.9578626037354718</v>
      </c>
      <c r="Q3125" s="371">
        <f t="shared" si="927"/>
        <v>-130.84877029127622</v>
      </c>
      <c r="R3125" s="12">
        <f t="shared" si="928"/>
        <v>49.151229708723776</v>
      </c>
      <c r="S3125" s="57">
        <f t="shared" si="929"/>
        <v>118.84927509266141</v>
      </c>
      <c r="T3125" s="12">
        <f t="shared" si="912"/>
        <v>-2.9578626037354718</v>
      </c>
    </row>
    <row r="3126" spans="1:20" x14ac:dyDescent="0.3">
      <c r="A3126" s="57">
        <f t="shared" si="913"/>
        <v>749589.67670347344</v>
      </c>
      <c r="B3126" s="12">
        <f t="shared" si="930"/>
        <v>119300.90233801353</v>
      </c>
      <c r="C3126" s="57" t="str">
        <f t="shared" si="914"/>
        <v>-0.465239804385386-0.532938712015716i</v>
      </c>
      <c r="D3126" s="57" t="str">
        <f t="shared" si="915"/>
        <v>3.1337987885301-1.11665270549579i</v>
      </c>
      <c r="E3126" s="57" t="str">
        <f t="shared" si="916"/>
        <v>110.86705656373-203.210380511443i</v>
      </c>
      <c r="F3126" s="57" t="str">
        <f t="shared" si="917"/>
        <v>2.89588073678264-2.3986109381573i</v>
      </c>
      <c r="G3126" s="57" t="str">
        <f t="shared" si="918"/>
        <v>0.940349376254135-0.236838398138042i</v>
      </c>
      <c r="H3126" s="57" t="str">
        <f t="shared" si="919"/>
        <v>0.171012706396488-38.1023656252405i</v>
      </c>
      <c r="I3126" s="57" t="str">
        <f t="shared" si="920"/>
        <v>-0.615421649384562-0.749833549261295i</v>
      </c>
      <c r="K3126" s="57" t="str">
        <f t="shared" si="921"/>
        <v>0.000588959939688911-0.000704978470204793i</v>
      </c>
      <c r="L3126" s="57" t="str">
        <f t="shared" si="922"/>
        <v>0.00075-0.00555859665115816i</v>
      </c>
      <c r="M3126" s="57" t="str">
        <f t="shared" si="923"/>
        <v>0.00075-0.000875829304279125i</v>
      </c>
      <c r="N3126" s="57">
        <f t="shared" si="924"/>
        <v>48.879997960276512</v>
      </c>
      <c r="O3126" s="57">
        <f t="shared" si="925"/>
        <v>3.0062043516937069</v>
      </c>
      <c r="P3126" s="371">
        <f t="shared" si="926"/>
        <v>-3.0062043516937069</v>
      </c>
      <c r="Q3126" s="371">
        <f t="shared" si="927"/>
        <v>-131.12000203972349</v>
      </c>
      <c r="R3126" s="12">
        <f t="shared" si="928"/>
        <v>48.879997960276512</v>
      </c>
      <c r="S3126" s="57">
        <f t="shared" si="929"/>
        <v>119.30090233801353</v>
      </c>
      <c r="T3126" s="12">
        <f t="shared" si="912"/>
        <v>-3.0062043516937069</v>
      </c>
    </row>
    <row r="3127" spans="1:20" x14ac:dyDescent="0.3">
      <c r="A3127" s="57">
        <f t="shared" si="913"/>
        <v>752438.11747494666</v>
      </c>
      <c r="B3127" s="12">
        <f t="shared" si="930"/>
        <v>119754.24576689799</v>
      </c>
      <c r="C3127" s="57" t="str">
        <f t="shared" si="914"/>
        <v>-0.465149028752804-0.527777431469497i</v>
      </c>
      <c r="D3127" s="57" t="str">
        <f t="shared" si="915"/>
        <v>3.13148337409668-1.11945912466147i</v>
      </c>
      <c r="E3127" s="57" t="str">
        <f t="shared" si="916"/>
        <v>109.53663628016-203.161270654865i</v>
      </c>
      <c r="F3127" s="57" t="str">
        <f t="shared" si="917"/>
        <v>2.89456600725837-2.39473099689103i</v>
      </c>
      <c r="G3127" s="57" t="str">
        <f t="shared" si="918"/>
        <v>0.939922457744554-0.23763045085172i</v>
      </c>
      <c r="H3127" s="57" t="str">
        <f t="shared" si="919"/>
        <v>0.169575686821364-37.9566833663804i</v>
      </c>
      <c r="I3127" s="57" t="str">
        <f t="shared" si="920"/>
        <v>-0.612088394263599-0.746611563003743i</v>
      </c>
      <c r="K3127" s="57" t="str">
        <f t="shared" si="921"/>
        <v>0.000588502628364646-0.000702630995742241i</v>
      </c>
      <c r="L3127" s="57" t="str">
        <f t="shared" si="922"/>
        <v>0.00075-0.00553755394616276i</v>
      </c>
      <c r="M3127" s="57" t="str">
        <f t="shared" si="923"/>
        <v>0.00075-0.000872513752021442i</v>
      </c>
      <c r="N3127" s="57">
        <f t="shared" si="924"/>
        <v>48.609125148370424</v>
      </c>
      <c r="O3127" s="57">
        <f t="shared" si="925"/>
        <v>3.0547145763286032</v>
      </c>
      <c r="P3127" s="371">
        <f t="shared" si="926"/>
        <v>-3.0547145763286032</v>
      </c>
      <c r="Q3127" s="371">
        <f t="shared" si="927"/>
        <v>-131.39087485162958</v>
      </c>
      <c r="R3127" s="12">
        <f t="shared" si="928"/>
        <v>48.609125148370424</v>
      </c>
      <c r="S3127" s="57">
        <f t="shared" si="929"/>
        <v>119.75424576689799</v>
      </c>
      <c r="T3127" s="12">
        <f t="shared" si="912"/>
        <v>-3.0547145763286032</v>
      </c>
    </row>
    <row r="3128" spans="1:20" x14ac:dyDescent="0.3">
      <c r="A3128" s="57">
        <f t="shared" si="913"/>
        <v>755297.38232135144</v>
      </c>
      <c r="B3128" s="12">
        <f t="shared" si="930"/>
        <v>120209.3119008122</v>
      </c>
      <c r="C3128" s="57" t="str">
        <f t="shared" si="914"/>
        <v>-0.46502223375759-0.522638277369101i</v>
      </c>
      <c r="D3128" s="57" t="str">
        <f t="shared" si="915"/>
        <v>3.12915378718145-1.12227118256019i</v>
      </c>
      <c r="E3128" s="57" t="str">
        <f t="shared" si="916"/>
        <v>108.209728186475-203.100144970014i</v>
      </c>
      <c r="F3128" s="57" t="str">
        <f t="shared" si="917"/>
        <v>2.89324247369656-2.39088074897224i</v>
      </c>
      <c r="G3128" s="57" t="str">
        <f t="shared" si="918"/>
        <v>0.939492680390979-0.23842437770235i</v>
      </c>
      <c r="H3128" s="57" t="str">
        <f t="shared" si="919"/>
        <v>0.168151439883605-37.8115688093928i</v>
      </c>
      <c r="I3128" s="57" t="str">
        <f t="shared" si="920"/>
        <v>-0.608779318407663-0.743401353061312i</v>
      </c>
      <c r="K3128" s="57" t="str">
        <f t="shared" si="921"/>
        <v>0.000588047777191996-0.000700292950467386i</v>
      </c>
      <c r="L3128" s="57" t="str">
        <f t="shared" si="922"/>
        <v>0.00075-0.00551659090073996i</v>
      </c>
      <c r="M3128" s="57" t="str">
        <f t="shared" si="923"/>
        <v>0.00075-0.00086921075116701i</v>
      </c>
      <c r="N3128" s="57">
        <f t="shared" si="924"/>
        <v>48.338615878549604</v>
      </c>
      <c r="O3128" s="57">
        <f t="shared" si="925"/>
        <v>3.1033918805859182</v>
      </c>
      <c r="P3128" s="371">
        <f t="shared" si="926"/>
        <v>-3.1033918805859182</v>
      </c>
      <c r="Q3128" s="371">
        <f t="shared" si="927"/>
        <v>-131.6613841214504</v>
      </c>
      <c r="R3128" s="12">
        <f t="shared" si="928"/>
        <v>48.338615878549604</v>
      </c>
      <c r="S3128" s="57">
        <f t="shared" si="929"/>
        <v>120.2093119008122</v>
      </c>
      <c r="T3128" s="12">
        <f t="shared" si="912"/>
        <v>-3.1033918805859182</v>
      </c>
    </row>
    <row r="3129" spans="1:20" x14ac:dyDescent="0.3">
      <c r="A3129" s="57">
        <f t="shared" si="913"/>
        <v>758167.51237417257</v>
      </c>
      <c r="B3129" s="12">
        <f t="shared" si="930"/>
        <v>120666.10728603529</v>
      </c>
      <c r="C3129" s="57" t="str">
        <f t="shared" si="914"/>
        <v>-0.464859830251225-0.517521609523181i</v>
      </c>
      <c r="D3129" s="57" t="str">
        <f t="shared" si="915"/>
        <v>3.12680996490244-1.12508882349439i</v>
      </c>
      <c r="E3129" s="57" t="str">
        <f t="shared" si="916"/>
        <v>106.886481357402-203.027106237603i</v>
      </c>
      <c r="F3129" s="57" t="str">
        <f t="shared" si="917"/>
        <v>2.89191008582879-2.38706009118826i</v>
      </c>
      <c r="G3129" s="57" t="str">
        <f t="shared" si="918"/>
        <v>0.939060027870291-0.239220174580948i</v>
      </c>
      <c r="H3129" s="57" t="str">
        <f t="shared" si="919"/>
        <v>0.166739840412279-37.6670196224397i</v>
      </c>
      <c r="I3129" s="57" t="str">
        <f t="shared" si="920"/>
        <v>-0.605494228487304-0.740202867648691i</v>
      </c>
      <c r="K3129" s="57" t="str">
        <f t="shared" si="921"/>
        <v>0.000587595361900423-0.000697964303588993i</v>
      </c>
      <c r="L3129" s="57" t="str">
        <f t="shared" si="922"/>
        <v>0.00075-0.00549570721332931i</v>
      </c>
      <c r="M3129" s="57" t="str">
        <f t="shared" si="923"/>
        <v>0.00075-0.000865920254201044i</v>
      </c>
      <c r="N3129" s="57">
        <f t="shared" si="924"/>
        <v>48.06847457253761</v>
      </c>
      <c r="O3129" s="57">
        <f t="shared" si="925"/>
        <v>3.1522348657240409</v>
      </c>
      <c r="P3129" s="371">
        <f t="shared" si="926"/>
        <v>-3.1522348657240409</v>
      </c>
      <c r="Q3129" s="371">
        <f t="shared" si="927"/>
        <v>-131.93152542746239</v>
      </c>
      <c r="R3129" s="12">
        <f t="shared" si="928"/>
        <v>48.06847457253761</v>
      </c>
      <c r="S3129" s="57">
        <f t="shared" si="929"/>
        <v>120.66610728603528</v>
      </c>
      <c r="T3129" s="12">
        <f t="shared" si="912"/>
        <v>-3.1522348657240409</v>
      </c>
    </row>
    <row r="3130" spans="1:20" x14ac:dyDescent="0.3">
      <c r="A3130" s="57">
        <f t="shared" si="913"/>
        <v>761048.54892119439</v>
      </c>
      <c r="B3130" s="12">
        <f t="shared" si="930"/>
        <v>121124.63849372222</v>
      </c>
      <c r="C3130" s="57" t="str">
        <f t="shared" si="914"/>
        <v>-0.464662232867767-0.512427777901493i</v>
      </c>
      <c r="D3130" s="57" t="str">
        <f t="shared" si="915"/>
        <v>3.12445184443096-1.12791199112671i</v>
      </c>
      <c r="E3130" s="57" t="str">
        <f t="shared" si="916"/>
        <v>105.567042029976-202.94225920226i</v>
      </c>
      <c r="F3130" s="57" t="str">
        <f t="shared" si="917"/>
        <v>2.89056879322482-2.38326892031878i</v>
      </c>
      <c r="G3130" s="57" t="str">
        <f t="shared" si="918"/>
        <v>0.938624483806789-0.240017837264708i</v>
      </c>
      <c r="H3130" s="57" t="str">
        <f t="shared" si="919"/>
        <v>0.16534076461902-37.5230334845628i</v>
      </c>
      <c r="I3130" s="57" t="str">
        <f t="shared" si="920"/>
        <v>-0.602232932644571-0.737016055284527i</v>
      </c>
      <c r="K3130" s="57" t="str">
        <f t="shared" si="921"/>
        <v>0.000587145358362775-0.000695645024372792i</v>
      </c>
      <c r="L3130" s="57" t="str">
        <f t="shared" si="922"/>
        <v>0.00075-0.00547490258351194i</v>
      </c>
      <c r="M3130" s="57" t="str">
        <f t="shared" si="923"/>
        <v>0.00075-0.00086264221378865i</v>
      </c>
      <c r="N3130" s="57">
        <f t="shared" si="924"/>
        <v>47.798705469255879</v>
      </c>
      <c r="O3130" s="57">
        <f t="shared" si="925"/>
        <v>3.2012421318715663</v>
      </c>
      <c r="P3130" s="371">
        <f t="shared" si="926"/>
        <v>-3.2012421318715663</v>
      </c>
      <c r="Q3130" s="371">
        <f t="shared" si="927"/>
        <v>-132.20129453074412</v>
      </c>
      <c r="R3130" s="12">
        <f t="shared" si="928"/>
        <v>47.798705469255879</v>
      </c>
      <c r="S3130" s="57">
        <f t="shared" si="929"/>
        <v>121.12463849372222</v>
      </c>
      <c r="T3130" s="12">
        <f t="shared" si="912"/>
        <v>-3.2012421318715663</v>
      </c>
    </row>
    <row r="3131" spans="1:20" x14ac:dyDescent="0.3">
      <c r="A3131" s="57">
        <f t="shared" si="913"/>
        <v>763940.53340709489</v>
      </c>
      <c r="B3131" s="12">
        <f t="shared" si="930"/>
        <v>121584.91211999836</v>
      </c>
      <c r="C3131" s="57" t="str">
        <f t="shared" si="914"/>
        <v>-0.46442985976758-0.507357122639285i</v>
      </c>
      <c r="D3131" s="57" t="str">
        <f t="shared" si="915"/>
        <v>3.12207936299723-1.13074062847658i</v>
      </c>
      <c r="E3131" s="57" t="str">
        <f t="shared" si="916"/>
        <v>104.251553584804-202.845710491754i</v>
      </c>
      <c r="F3131" s="57" t="str">
        <f t="shared" si="917"/>
        <v>2.88921854529385-2.37950713313121i</v>
      </c>
      <c r="G3131" s="57" t="str">
        <f t="shared" si="918"/>
        <v>0.938186031772646-0.240817361415954i</v>
      </c>
      <c r="H3131" s="57" t="str">
        <f t="shared" si="919"/>
        <v>0.163954090080944-37.3796080856199i</v>
      </c>
      <c r="I3131" s="57" t="str">
        <f t="shared" si="920"/>
        <v>-0.598995240481218-0.733840864789472i</v>
      </c>
      <c r="K3131" s="57" t="str">
        <f t="shared" si="921"/>
        <v>0.000586697742594266-0.00069333508214145i</v>
      </c>
      <c r="L3131" s="57" t="str">
        <f t="shared" si="922"/>
        <v>0.00075-0.00545417671200632i</v>
      </c>
      <c r="M3131" s="57" t="str">
        <f t="shared" si="923"/>
        <v>0.00075-0.000859376582774103i</v>
      </c>
      <c r="N3131" s="57">
        <f t="shared" si="924"/>
        <v>47.529312625916077</v>
      </c>
      <c r="O3131" s="57">
        <f t="shared" si="925"/>
        <v>3.2504122785771732</v>
      </c>
      <c r="P3131" s="371">
        <f t="shared" si="926"/>
        <v>-3.2504122785771732</v>
      </c>
      <c r="Q3131" s="371">
        <f t="shared" si="927"/>
        <v>-132.47068737408392</v>
      </c>
      <c r="R3131" s="12">
        <f t="shared" si="928"/>
        <v>47.529312625916077</v>
      </c>
      <c r="S3131" s="57">
        <f t="shared" si="929"/>
        <v>121.58491211999836</v>
      </c>
      <c r="T3131" s="12">
        <f t="shared" si="912"/>
        <v>-3.2504122785771732</v>
      </c>
    </row>
    <row r="3132" spans="1:20" x14ac:dyDescent="0.3">
      <c r="A3132" s="57">
        <f t="shared" si="913"/>
        <v>766843.50743404194</v>
      </c>
      <c r="B3132" s="12">
        <f t="shared" si="930"/>
        <v>122046.93478605436</v>
      </c>
      <c r="C3132" s="57" t="str">
        <f t="shared" si="914"/>
        <v>-0.464163132384015-0.502309974048584i</v>
      </c>
      <c r="D3132" s="57" t="str">
        <f t="shared" si="915"/>
        <v>3.11969245789594-1.13357467791682i</v>
      </c>
      <c r="E3132" s="57" t="str">
        <f t="shared" si="916"/>
        <v>102.940156529717-202.737568536596i</v>
      </c>
      <c r="F3132" s="57" t="str">
        <f t="shared" si="917"/>
        <v>2.88785929128599-2.37577462637615i</v>
      </c>
      <c r="G3132" s="57" t="str">
        <f t="shared" si="918"/>
        <v>0.937744655288385-0.241618742581061i</v>
      </c>
      <c r="H3132" s="57" t="str">
        <f t="shared" si="919"/>
        <v>0.162579695723797-37.2367411262226i</v>
      </c>
      <c r="I3132" s="57" t="str">
        <f t="shared" si="920"/>
        <v>-0.59578096304705-0.73067724528432i</v>
      </c>
      <c r="K3132" s="57" t="str">
        <f t="shared" si="921"/>
        <v>0.000586252490751464-0.000691034446274613i</v>
      </c>
      <c r="L3132" s="57" t="str">
        <f t="shared" si="922"/>
        <v>0.00075-0.0054335293006638i</v>
      </c>
      <c r="M3132" s="57" t="str">
        <f t="shared" si="923"/>
        <v>0.00075-0.000856123314180223i</v>
      </c>
      <c r="N3132" s="57">
        <f t="shared" si="924"/>
        <v>47.260299919185883</v>
      </c>
      <c r="O3132" s="57">
        <f t="shared" si="925"/>
        <v>3.2997439053506668</v>
      </c>
      <c r="P3132" s="371">
        <f t="shared" si="926"/>
        <v>-3.2997439053506668</v>
      </c>
      <c r="Q3132" s="371">
        <f t="shared" si="927"/>
        <v>-132.73970008081412</v>
      </c>
      <c r="R3132" s="12">
        <f t="shared" si="928"/>
        <v>47.260299919185883</v>
      </c>
      <c r="S3132" s="57">
        <f t="shared" si="929"/>
        <v>122.04693478605436</v>
      </c>
      <c r="T3132" s="12">
        <f t="shared" si="912"/>
        <v>-3.2997439053506668</v>
      </c>
    </row>
    <row r="3133" spans="1:20" x14ac:dyDescent="0.3">
      <c r="A3133" s="57">
        <f t="shared" si="913"/>
        <v>769757.51276229136</v>
      </c>
      <c r="B3133" s="12">
        <f t="shared" si="930"/>
        <v>122510.71313824138</v>
      </c>
      <c r="C3133" s="57" t="str">
        <f t="shared" si="914"/>
        <v>-0.463862475173118-0.497286652636078i</v>
      </c>
      <c r="D3133" s="57" t="str">
        <f t="shared" si="915"/>
        <v>3.11729106649203-1.13641408117025i</v>
      </c>
      <c r="E3133" s="57" t="str">
        <f t="shared" si="916"/>
        <v>101.632988485711-202.617943490065i</v>
      </c>
      <c r="F3133" s="57" t="str">
        <f t="shared" si="917"/>
        <v>2.88649098029387-2.3720712967828i</v>
      </c>
      <c r="G3133" s="57" t="str">
        <f t="shared" si="918"/>
        <v>0.937300337823361-0.2424219761894i</v>
      </c>
      <c r="H3133" s="57" t="str">
        <f t="shared" si="919"/>
        <v>0.161217461805289-37.0944303176692i</v>
      </c>
      <c r="I3133" s="57" t="str">
        <f t="shared" si="920"/>
        <v>-0.592589912828273-0.727525146188084i</v>
      </c>
      <c r="K3133" s="57" t="str">
        <f t="shared" si="921"/>
        <v>0.000585809579131298-0.000688743086208854i</v>
      </c>
      <c r="L3133" s="57" t="str">
        <f t="shared" si="922"/>
        <v>0.00075-0.00541296005246443i</v>
      </c>
      <c r="M3133" s="57" t="str">
        <f t="shared" si="923"/>
        <v>0.00075-0.000852882361207633i</v>
      </c>
      <c r="N3133" s="57">
        <f t="shared" si="924"/>
        <v>46.991671046424983</v>
      </c>
      <c r="O3133" s="57">
        <f t="shared" si="925"/>
        <v>3.3492356121969316</v>
      </c>
      <c r="P3133" s="371">
        <f t="shared" si="926"/>
        <v>-3.3492356121969316</v>
      </c>
      <c r="Q3133" s="371">
        <f t="shared" si="927"/>
        <v>-133.00832895357502</v>
      </c>
      <c r="R3133" s="12">
        <f t="shared" si="928"/>
        <v>46.991671046424983</v>
      </c>
      <c r="S3133" s="57">
        <f t="shared" si="929"/>
        <v>122.51071313824139</v>
      </c>
      <c r="T3133" s="12">
        <f t="shared" si="912"/>
        <v>-3.3492356121969316</v>
      </c>
    </row>
    <row r="3134" spans="1:20" x14ac:dyDescent="0.3">
      <c r="A3134" s="57">
        <f t="shared" si="913"/>
        <v>772682.59131078806</v>
      </c>
      <c r="B3134" s="12">
        <f t="shared" si="930"/>
        <v>122976.2538481667</v>
      </c>
      <c r="C3134" s="57" t="str">
        <f t="shared" si="914"/>
        <v>-0.463528315366712-0.492287469127631i</v>
      </c>
      <c r="D3134" s="57" t="str">
        <f t="shared" si="915"/>
        <v>3.11487512622648-1.13925877930641i</v>
      </c>
      <c r="E3134" s="57" t="str">
        <f t="shared" si="916"/>
        <v>100.330184175217-202.486947148767i</v>
      </c>
      <c r="F3134" s="57" t="str">
        <f t="shared" si="917"/>
        <v>2.88511356125395-2.36839704105438i</v>
      </c>
      <c r="G3134" s="57" t="str">
        <f t="shared" si="918"/>
        <v>0.936853062796257-0.243227057552257i</v>
      </c>
      <c r="H3134" s="57" t="str">
        <f t="shared" si="919"/>
        <v>0.159867269898724-36.9526733818863i</v>
      </c>
      <c r="I3134" s="57" t="str">
        <f t="shared" si="920"/>
        <v>-0.589421903736081-0.724384517216176i</v>
      </c>
      <c r="K3134" s="57" t="str">
        <f t="shared" si="921"/>
        <v>0.000585368984170056-0.0006864609714377i</v>
      </c>
      <c r="L3134" s="57" t="str">
        <f t="shared" si="922"/>
        <v>0.00075-0.00539246867151269i</v>
      </c>
      <c r="M3134" s="57" t="str">
        <f t="shared" si="923"/>
        <v>0.00075-0.000849653677234144i</v>
      </c>
      <c r="N3134" s="57">
        <f t="shared" si="924"/>
        <v>46.723429526990941</v>
      </c>
      <c r="O3134" s="57">
        <f t="shared" si="925"/>
        <v>3.3988860001390986</v>
      </c>
      <c r="P3134" s="371">
        <f t="shared" si="926"/>
        <v>-3.3988860001390986</v>
      </c>
      <c r="Q3134" s="371">
        <f t="shared" si="927"/>
        <v>-133.27657047300906</v>
      </c>
      <c r="R3134" s="12">
        <f t="shared" si="928"/>
        <v>46.723429526990941</v>
      </c>
      <c r="S3134" s="57">
        <f t="shared" si="929"/>
        <v>122.97625384816671</v>
      </c>
      <c r="T3134" s="12">
        <f t="shared" si="912"/>
        <v>-3.3988860001390986</v>
      </c>
    </row>
    <row r="3135" spans="1:20" x14ac:dyDescent="0.3">
      <c r="A3135" s="57">
        <f t="shared" si="913"/>
        <v>775618.78515776899</v>
      </c>
      <c r="B3135" s="12">
        <f t="shared" si="930"/>
        <v>123443.56361278973</v>
      </c>
      <c r="C3135" s="57" t="str">
        <f t="shared" si="914"/>
        <v>-0.463161082728787-0.487312724499057i</v>
      </c>
      <c r="D3135" s="57" t="str">
        <f t="shared" si="915"/>
        <v>3.11244457462219-1.14210871273825i</v>
      </c>
      <c r="E3135" s="57" t="str">
        <f t="shared" si="916"/>
        <v>99.0318754125921-202.344692873739i</v>
      </c>
      <c r="F3135" s="57" t="str">
        <f t="shared" si="917"/>
        <v>2.88372698294826-2.36475175586352i</v>
      </c>
      <c r="G3135" s="57" t="str">
        <f t="shared" si="918"/>
        <v>0.936402813575592-0.244033981861762i</v>
      </c>
      <c r="H3135" s="57" t="str">
        <f t="shared" si="919"/>
        <v>0.158529002876796-36.8114680513649i</v>
      </c>
      <c r="I3135" s="57" t="str">
        <f t="shared" si="920"/>
        <v>-0.58627675109524-0.721255308378588i</v>
      </c>
      <c r="K3135" s="57" t="str">
        <f t="shared" si="921"/>
        <v>0.000584930682442408-0.000684188071511598i</v>
      </c>
      <c r="L3135" s="57" t="str">
        <f t="shared" si="922"/>
        <v>0.00075-0.00537205486303315i</v>
      </c>
      <c r="M3135" s="57" t="str">
        <f t="shared" si="923"/>
        <v>0.00075-0.000846437215814051i</v>
      </c>
      <c r="N3135" s="57">
        <f t="shared" si="924"/>
        <v>46.455578703615487</v>
      </c>
      <c r="O3135" s="57">
        <f t="shared" si="925"/>
        <v>3.4486936717343681</v>
      </c>
      <c r="P3135" s="371">
        <f t="shared" si="926"/>
        <v>-3.4486936717343681</v>
      </c>
      <c r="Q3135" s="371">
        <f t="shared" si="927"/>
        <v>-133.54442129638451</v>
      </c>
      <c r="R3135" s="12">
        <f t="shared" si="928"/>
        <v>46.455578703615487</v>
      </c>
      <c r="S3135" s="57">
        <f t="shared" si="929"/>
        <v>123.44356361278973</v>
      </c>
      <c r="T3135" s="12">
        <f t="shared" si="912"/>
        <v>-3.4486936717343681</v>
      </c>
    </row>
    <row r="3136" spans="1:20" x14ac:dyDescent="0.3">
      <c r="A3136" s="57">
        <f t="shared" si="913"/>
        <v>778566.13654136856</v>
      </c>
      <c r="B3136" s="12">
        <f t="shared" si="930"/>
        <v>123912.64915451834</v>
      </c>
      <c r="C3136" s="57" t="str">
        <f t="shared" si="914"/>
        <v>-0.462761209315556-0.482362710012983i</v>
      </c>
      <c r="D3136" s="57" t="str">
        <f t="shared" si="915"/>
        <v>3.10999934928988-1.14496382121883i</v>
      </c>
      <c r="E3136" s="57" t="str">
        <f t="shared" si="916"/>
        <v>97.7381910967838-202.191295512209i</v>
      </c>
      <c r="F3136" s="57" t="str">
        <f t="shared" si="917"/>
        <v>2.88233119400597-2.3611353378477i</v>
      </c>
      <c r="G3136" s="57" t="str">
        <f t="shared" si="918"/>
        <v>0.93594957348024-0.24484274418981i</v>
      </c>
      <c r="H3136" s="57" t="str">
        <f t="shared" si="919"/>
        <v>0.157202544895608-36.6708120690975i</v>
      </c>
      <c r="I3136" s="57" t="str">
        <f t="shared" si="920"/>
        <v>-0.583154271632793-0.718137469978055i</v>
      </c>
      <c r="K3136" s="57" t="str">
        <f t="shared" si="921"/>
        <v>0.000584494650660424-0.000681924356037885i</v>
      </c>
      <c r="L3136" s="57" t="str">
        <f t="shared" si="922"/>
        <v>0.00075-0.00535171833336638i</v>
      </c>
      <c r="M3136" s="57" t="str">
        <f t="shared" si="923"/>
        <v>0.00075-0.000843232930677476i</v>
      </c>
      <c r="N3136" s="57">
        <f t="shared" si="924"/>
        <v>46.188121743837712</v>
      </c>
      <c r="O3136" s="57">
        <f t="shared" si="925"/>
        <v>3.4986572315804265</v>
      </c>
      <c r="P3136" s="371">
        <f t="shared" si="926"/>
        <v>-3.4986572315804265</v>
      </c>
      <c r="Q3136" s="371">
        <f t="shared" si="927"/>
        <v>-133.81187825616229</v>
      </c>
      <c r="R3136" s="12">
        <f t="shared" si="928"/>
        <v>46.188121743837712</v>
      </c>
      <c r="S3136" s="57">
        <f t="shared" si="929"/>
        <v>123.91264915451833</v>
      </c>
      <c r="T3136" s="12">
        <f t="shared" si="912"/>
        <v>-3.4986572315804265</v>
      </c>
    </row>
    <row r="3137" spans="1:20" x14ac:dyDescent="0.3">
      <c r="A3137" s="57">
        <f t="shared" si="913"/>
        <v>781524.68786022579</v>
      </c>
      <c r="B3137" s="12">
        <f t="shared" si="930"/>
        <v>124383.5172213055</v>
      </c>
      <c r="C3137" s="57" t="str">
        <f t="shared" si="914"/>
        <v>-0.462329129239184-0.47743770726176i</v>
      </c>
      <c r="D3137" s="57" t="str">
        <f t="shared" si="915"/>
        <v>3.10753938793414-1.14782404383819i</v>
      </c>
      <c r="E3137" s="57" t="str">
        <f t="shared" si="916"/>
        <v>96.4492572061816-202.026871320035i</v>
      </c>
      <c r="F3137" s="57" t="str">
        <f t="shared" si="917"/>
        <v>2.88092614290497-2.35754768360462i</v>
      </c>
      <c r="G3137" s="57" t="str">
        <f t="shared" si="918"/>
        <v>0.935493325779969-0.245653339486973i</v>
      </c>
      <c r="H3137" s="57" t="str">
        <f t="shared" si="919"/>
        <v>0.155887781378944-36.5307031885197i</v>
      </c>
      <c r="I3137" s="57" t="str">
        <f t="shared" si="920"/>
        <v>-0.580054283466912-0.715030952608308i</v>
      </c>
      <c r="K3137" s="57" t="str">
        <f t="shared" si="921"/>
        <v>0.000584060865672604-0.000679669794680767i</v>
      </c>
      <c r="L3137" s="57" t="str">
        <f t="shared" si="922"/>
        <v>0.00075-0.00533145878996451i</v>
      </c>
      <c r="M3137" s="57" t="str">
        <f t="shared" si="923"/>
        <v>0.00075-0.000840040775729698i</v>
      </c>
      <c r="N3137" s="57">
        <f t="shared" si="924"/>
        <v>45.921061641508572</v>
      </c>
      <c r="O3137" s="57">
        <f t="shared" si="925"/>
        <v>3.5487752868120044</v>
      </c>
      <c r="P3137" s="371">
        <f t="shared" si="926"/>
        <v>-3.5487752868120044</v>
      </c>
      <c r="Q3137" s="371">
        <f t="shared" si="927"/>
        <v>-134.07893835849143</v>
      </c>
      <c r="R3137" s="12">
        <f t="shared" si="928"/>
        <v>45.921061641508572</v>
      </c>
      <c r="S3137" s="57">
        <f t="shared" si="929"/>
        <v>124.38351722130551</v>
      </c>
      <c r="T3137" s="12">
        <f t="shared" si="912"/>
        <v>-3.5487752868120044</v>
      </c>
    </row>
    <row r="3138" spans="1:20" x14ac:dyDescent="0.3">
      <c r="A3138" s="57">
        <f t="shared" si="913"/>
        <v>784494.48167409457</v>
      </c>
      <c r="B3138" s="12">
        <f t="shared" si="930"/>
        <v>124856.17458674646</v>
      </c>
      <c r="C3138" s="57" t="str">
        <f t="shared" si="914"/>
        <v>-0.461865278435406-0.472537988216006i</v>
      </c>
      <c r="D3138" s="57" t="str">
        <f t="shared" si="915"/>
        <v>3.1050646283595-1.15068931902008i</v>
      </c>
      <c r="E3138" s="57" t="str">
        <f t="shared" si="916"/>
        <v>95.165196795514-201.851537884902i</v>
      </c>
      <c r="F3138" s="57" t="str">
        <f t="shared" si="917"/>
        <v>2.87951177797366-2.3539886896876i</v>
      </c>
      <c r="G3138" s="57" t="str">
        <f t="shared" si="918"/>
        <v>0.93503405369598-0.246465762581424i</v>
      </c>
      <c r="H3138" s="57" t="str">
        <f t="shared" si="919"/>
        <v>0.154584599002702-36.3911391734468i</v>
      </c>
      <c r="I3138" s="57" t="str">
        <f t="shared" si="920"/>
        <v>-0.576976606095767-0.711935707152289i</v>
      </c>
      <c r="K3138" s="57" t="str">
        <f t="shared" si="921"/>
        <v>0.00058362930446292-0.000677424357161289i</v>
      </c>
      <c r="L3138" s="57" t="str">
        <f t="shared" si="922"/>
        <v>0.00075-0.00531127594138723i</v>
      </c>
      <c r="M3138" s="57" t="str">
        <f t="shared" si="923"/>
        <v>0.00075-0.00083686070505051i</v>
      </c>
      <c r="N3138" s="57">
        <f t="shared" si="924"/>
        <v>45.654401218346749</v>
      </c>
      <c r="O3138" s="57">
        <f t="shared" si="925"/>
        <v>3.59904644758883</v>
      </c>
      <c r="P3138" s="371">
        <f t="shared" si="926"/>
        <v>-3.59904644758883</v>
      </c>
      <c r="Q3138" s="371">
        <f t="shared" si="927"/>
        <v>-134.34559878165325</v>
      </c>
      <c r="R3138" s="12">
        <f t="shared" si="928"/>
        <v>45.654401218346749</v>
      </c>
      <c r="S3138" s="57">
        <f t="shared" si="929"/>
        <v>124.85617458674646</v>
      </c>
      <c r="T3138" s="12">
        <f t="shared" si="912"/>
        <v>-3.59904644758883</v>
      </c>
    </row>
    <row r="3139" spans="1:20" x14ac:dyDescent="0.3">
      <c r="A3139" s="57">
        <f t="shared" si="913"/>
        <v>787475.56070445618</v>
      </c>
      <c r="B3139" s="12">
        <f t="shared" si="930"/>
        <v>125330.62805017611</v>
      </c>
      <c r="C3139" s="57" t="str">
        <f t="shared" si="914"/>
        <v>-0.461370094435058-0.467663815278787i</v>
      </c>
      <c r="D3139" s="57" t="str">
        <f t="shared" si="915"/>
        <v>3.10257500847656-1.15355958451889i</v>
      </c>
      <c r="E3139" s="57" t="str">
        <f t="shared" si="916"/>
        <v>93.88612999483-201.665414050313i</v>
      </c>
      <c r="F3139" s="57" t="str">
        <f t="shared" si="917"/>
        <v>2.87808804739254-2.35045825260098i</v>
      </c>
      <c r="G3139" s="57" t="str">
        <f t="shared" si="918"/>
        <v>0.934571740401476-0.24728000817784i</v>
      </c>
      <c r="H3139" s="57" t="str">
        <f t="shared" si="919"/>
        <v>0.153292885679578-36.2521177980154i</v>
      </c>
      <c r="I3139" s="57" t="str">
        <f t="shared" si="920"/>
        <v>-0.573921060386565-0.708851684780414i</v>
      </c>
      <c r="K3139" s="57" t="str">
        <f t="shared" si="921"/>
        <v>0.000583199944149862-0.000675188013257266i</v>
      </c>
      <c r="L3139" s="57" t="str">
        <f t="shared" si="922"/>
        <v>0.00075-0.00529116949729752i</v>
      </c>
      <c r="M3139" s="57" t="str">
        <f t="shared" si="923"/>
        <v>0.00075-0.000833692672893512i</v>
      </c>
      <c r="N3139" s="57">
        <f t="shared" si="924"/>
        <v>45.388143125561044</v>
      </c>
      <c r="O3139" s="57">
        <f t="shared" si="925"/>
        <v>3.6494693275738541</v>
      </c>
      <c r="P3139" s="371">
        <f t="shared" si="926"/>
        <v>-3.6494693275738541</v>
      </c>
      <c r="Q3139" s="371">
        <f t="shared" si="927"/>
        <v>-134.61185687443896</v>
      </c>
      <c r="R3139" s="12">
        <f t="shared" si="928"/>
        <v>45.388143125561044</v>
      </c>
      <c r="S3139" s="57">
        <f t="shared" si="929"/>
        <v>125.3306280501761</v>
      </c>
      <c r="T3139" s="12">
        <f t="shared" si="912"/>
        <v>-3.6494693275738541</v>
      </c>
    </row>
    <row r="3140" spans="1:20" x14ac:dyDescent="0.3">
      <c r="A3140" s="57">
        <f t="shared" si="913"/>
        <v>790467.9678351332</v>
      </c>
      <c r="B3140" s="12">
        <f t="shared" si="930"/>
        <v>125806.88443676678</v>
      </c>
      <c r="C3140" s="57" t="str">
        <f t="shared" si="914"/>
        <v>-0.460844016139802-0.462815441345094i</v>
      </c>
      <c r="D3140" s="57" t="str">
        <f t="shared" si="915"/>
        <v>3.10007046630825-1.15643477741649i</v>
      </c>
      <c r="E3140" s="57" t="str">
        <f t="shared" si="916"/>
        <v>92.6121740104383-201.46861984045i</v>
      </c>
      <c r="F3140" s="57" t="str">
        <f t="shared" si="917"/>
        <v>2.87665489919607-2.34695626879547i</v>
      </c>
      <c r="G3140" s="57" t="str">
        <f t="shared" si="918"/>
        <v>0.934106369022221-0.248096070856318i</v>
      </c>
      <c r="H3140" s="57" t="str">
        <f t="shared" si="919"/>
        <v>0.152012530543918-36.1136368466221i</v>
      </c>
      <c r="I3140" s="57" t="str">
        <f t="shared" si="920"/>
        <v>-0.570887468564624-0.705778836948846i</v>
      </c>
      <c r="K3140" s="57" t="str">
        <f t="shared" si="921"/>
        <v>0.000582772761985483-0.000672960732803265i</v>
      </c>
      <c r="L3140" s="57" t="str">
        <f t="shared" si="922"/>
        <v>0.00075-0.00527113916845736i</v>
      </c>
      <c r="M3140" s="57" t="str">
        <f t="shared" si="923"/>
        <v>0.00075-0.000830536633685512i</v>
      </c>
      <c r="N3140" s="57">
        <f t="shared" si="924"/>
        <v>45.122289845518907</v>
      </c>
      <c r="O3140" s="57">
        <f t="shared" si="925"/>
        <v>3.7000425444014704</v>
      </c>
      <c r="P3140" s="371">
        <f t="shared" si="926"/>
        <v>-3.7000425444014704</v>
      </c>
      <c r="Q3140" s="371">
        <f t="shared" si="927"/>
        <v>-134.87771015448109</v>
      </c>
      <c r="R3140" s="12">
        <f t="shared" si="928"/>
        <v>45.122289845518907</v>
      </c>
      <c r="S3140" s="57">
        <f t="shared" si="929"/>
        <v>125.80688443676678</v>
      </c>
      <c r="T3140" s="12">
        <f t="shared" si="912"/>
        <v>-3.7000425444014704</v>
      </c>
    </row>
    <row r="3141" spans="1:20" x14ac:dyDescent="0.3">
      <c r="A3141" s="57">
        <f t="shared" si="913"/>
        <v>793471.74611290672</v>
      </c>
      <c r="B3141" s="12">
        <f t="shared" si="930"/>
        <v>126284.95059762649</v>
      </c>
      <c r="C3141" s="57" t="str">
        <f t="shared" si="914"/>
        <v>-0.460287483601949-0.457993109866518i</v>
      </c>
      <c r="D3141" s="57" t="str">
        <f t="shared" si="915"/>
        <v>3.0975509399961-1.15931483411925i</v>
      </c>
      <c r="E3141" s="57" t="str">
        <f t="shared" si="916"/>
        <v>91.3434431278104-201.261276385921i</v>
      </c>
      <c r="F3141" s="57" t="str">
        <f t="shared" si="917"/>
        <v>2.87521228127444-2.34348263466357i</v>
      </c>
      <c r="G3141" s="57" t="str">
        <f t="shared" si="918"/>
        <v>0.933637922637142-0.248913945071273i</v>
      </c>
      <c r="H3141" s="57" t="str">
        <f t="shared" si="919"/>
        <v>0.150743423936812-35.9756941138652i</v>
      </c>
      <c r="I3141" s="57" t="str">
        <f t="shared" si="920"/>
        <v>-0.567875654202593-0.70271711539781i</v>
      </c>
      <c r="K3141" s="57" t="str">
        <f t="shared" si="921"/>
        <v>0.000582347735354477-0.000670742485690524i</v>
      </c>
      <c r="L3141" s="57" t="str">
        <f t="shared" si="922"/>
        <v>0.00075-0.0052511846667238i</v>
      </c>
      <c r="M3141" s="57" t="str">
        <f t="shared" si="923"/>
        <v>0.00075-0.000827392542025811i</v>
      </c>
      <c r="N3141" s="57">
        <f t="shared" si="924"/>
        <v>44.856843693476776</v>
      </c>
      <c r="O3141" s="57">
        <f t="shared" si="925"/>
        <v>3.7507647201365883</v>
      </c>
      <c r="P3141" s="371">
        <f t="shared" si="926"/>
        <v>-3.7507647201365883</v>
      </c>
      <c r="Q3141" s="371">
        <f t="shared" si="927"/>
        <v>-135.14315630652322</v>
      </c>
      <c r="R3141" s="12">
        <f t="shared" si="928"/>
        <v>44.856843693476776</v>
      </c>
      <c r="S3141" s="57">
        <f t="shared" si="929"/>
        <v>126.28495059762649</v>
      </c>
      <c r="T3141" s="12">
        <f t="shared" si="912"/>
        <v>-3.7507647201365883</v>
      </c>
    </row>
    <row r="3142" spans="1:20" x14ac:dyDescent="0.3">
      <c r="A3142" s="57">
        <f t="shared" si="913"/>
        <v>796486.9387481357</v>
      </c>
      <c r="B3142" s="12">
        <f t="shared" si="930"/>
        <v>126764.83340989747</v>
      </c>
      <c r="C3142" s="57" t="str">
        <f t="shared" si="914"/>
        <v>-0.459700937808654-0.453197054920895i</v>
      </c>
      <c r="D3142" s="57" t="str">
        <f t="shared" si="915"/>
        <v>3.09501636780662-1.16219969035495i</v>
      </c>
      <c r="E3142" s="57" t="str">
        <f t="shared" si="916"/>
        <v>90.0800487163606-201.043505850472i</v>
      </c>
      <c r="F3142" s="57" t="str">
        <f t="shared" si="917"/>
        <v>2.87376014137546-2.34003724653496i</v>
      </c>
      <c r="G3142" s="57" t="str">
        <f t="shared" si="918"/>
        <v>0.933166384278913-0.249733625150345i</v>
      </c>
      <c r="H3142" s="57" t="str">
        <f t="shared" si="919"/>
        <v>0.149485457391355-35.8382874044857i</v>
      </c>
      <c r="I3142" s="57" t="str">
        <f t="shared" si="920"/>
        <v>-0.564885442209746-0.699666472149926i</v>
      </c>
      <c r="K3142" s="57" t="str">
        <f t="shared" si="921"/>
        <v>0.000581924841773237-0.000668533241866919i</v>
      </c>
      <c r="L3142" s="57" t="str">
        <f t="shared" si="922"/>
        <v>0.00075-0.00523130570504463i</v>
      </c>
      <c r="M3142" s="57" t="str">
        <f t="shared" si="923"/>
        <v>0.00075-0.000824260352685606i</v>
      </c>
      <c r="N3142" s="57">
        <f t="shared" si="924"/>
        <v>44.591806819357629</v>
      </c>
      <c r="O3142" s="57">
        <f t="shared" si="925"/>
        <v>3.8016344817230783</v>
      </c>
      <c r="P3142" s="371">
        <f t="shared" si="926"/>
        <v>-3.8016344817230783</v>
      </c>
      <c r="Q3142" s="371">
        <f t="shared" si="927"/>
        <v>-135.40819318064237</v>
      </c>
      <c r="R3142" s="12">
        <f t="shared" si="928"/>
        <v>44.591806819357629</v>
      </c>
      <c r="S3142" s="57">
        <f t="shared" si="929"/>
        <v>126.76483340989748</v>
      </c>
      <c r="T3142" s="12">
        <f t="shared" si="912"/>
        <v>-3.8016344817230783</v>
      </c>
    </row>
    <row r="3143" spans="1:20" x14ac:dyDescent="0.3">
      <c r="A3143" s="57">
        <f t="shared" si="913"/>
        <v>799513.58911537868</v>
      </c>
      <c r="B3143" s="12">
        <f t="shared" si="930"/>
        <v>127246.53977685509</v>
      </c>
      <c r="C3143" s="57" t="str">
        <f t="shared" si="914"/>
        <v>-0.459084820470473-0.448427501286638i</v>
      </c>
      <c r="D3143" s="57" t="str">
        <f t="shared" si="915"/>
        <v>3.09246668813777-1.16508928116986i</v>
      </c>
      <c r="E3143" s="57" t="str">
        <f t="shared" si="916"/>
        <v>88.8220992360378-200.815431358681i</v>
      </c>
      <c r="F3143" s="57" t="str">
        <f t="shared" si="917"/>
        <v>2.87229842710634-2.3366200006718i</v>
      </c>
      <c r="G3143" s="57" t="str">
        <f t="shared" si="918"/>
        <v>0.932691736934579-0.2505551052933i</v>
      </c>
      <c r="H3143" s="57" t="str">
        <f t="shared" si="919"/>
        <v>0.148238523618125-35.7014145333082i</v>
      </c>
      <c r="I3143" s="57" t="str">
        <f t="shared" si="920"/>
        <v>-0.561916658821339-0.696626859508506i</v>
      </c>
      <c r="K3143" s="57" t="str">
        <f t="shared" si="921"/>
        <v>0.000581504058888937-0.000666332971336875i</v>
      </c>
      <c r="L3143" s="57" t="str">
        <f t="shared" si="922"/>
        <v>0.00075-0.00521150199745431i</v>
      </c>
      <c r="M3143" s="57" t="str">
        <f t="shared" si="923"/>
        <v>0.00075-0.000821140020607301i</v>
      </c>
      <c r="N3143" s="57">
        <f t="shared" si="924"/>
        <v>44.327181209574718</v>
      </c>
      <c r="O3143" s="57">
        <f t="shared" si="925"/>
        <v>3.8526504614232744</v>
      </c>
      <c r="P3143" s="371">
        <f t="shared" si="926"/>
        <v>-3.8526504614232744</v>
      </c>
      <c r="Q3143" s="371">
        <f t="shared" si="927"/>
        <v>-135.67281879042528</v>
      </c>
      <c r="R3143" s="12">
        <f t="shared" si="928"/>
        <v>44.327181209574718</v>
      </c>
      <c r="S3143" s="57">
        <f t="shared" si="929"/>
        <v>127.24653977685509</v>
      </c>
      <c r="T3143" s="12">
        <f t="shared" si="912"/>
        <v>-3.8526504614232744</v>
      </c>
    </row>
    <row r="3144" spans="1:20" x14ac:dyDescent="0.3">
      <c r="A3144" s="57">
        <f t="shared" si="913"/>
        <v>802551.74075401714</v>
      </c>
      <c r="B3144" s="12">
        <f t="shared" si="930"/>
        <v>127730.07662800714</v>
      </c>
      <c r="C3144" s="57" t="str">
        <f t="shared" si="914"/>
        <v>-0.458439573814375-0.443684664521715i</v>
      </c>
      <c r="D3144" s="57" t="str">
        <f t="shared" si="915"/>
        <v>3.08990183952536-1.16798354092579i</v>
      </c>
      <c r="E3144" s="57" t="str">
        <f t="shared" si="916"/>
        <v>87.5697002457211-200.577176924696i</v>
      </c>
      <c r="F3144" s="57" t="str">
        <f t="shared" si="917"/>
        <v>2.87082708593575-2.33323079326417i</v>
      </c>
      <c r="G3144" s="57" t="str">
        <f t="shared" si="918"/>
        <v>0.932213963546176-0.251378379570927i</v>
      </c>
      <c r="H3144" s="57" t="str">
        <f t="shared" si="919"/>
        <v>0.147002516490846-35.5650733251839i</v>
      </c>
      <c r="I3144" s="57" t="str">
        <f t="shared" si="920"/>
        <v>-0.558969131588118-0.693598230055976i</v>
      </c>
      <c r="K3144" s="57" t="str">
        <f t="shared" si="921"/>
        <v>0.000581085364478613-0.000664141644161298i</v>
      </c>
      <c r="L3144" s="57" t="str">
        <f t="shared" si="922"/>
        <v>0.00075-0.00519177325906986i</v>
      </c>
      <c r="M3144" s="57" t="str">
        <f t="shared" si="923"/>
        <v>0.00075-0.000818031500903863i</v>
      </c>
      <c r="N3144" s="57">
        <f t="shared" si="924"/>
        <v>44.062968688907546</v>
      </c>
      <c r="O3144" s="57">
        <f t="shared" si="925"/>
        <v>3.9038112972468668</v>
      </c>
      <c r="P3144" s="371">
        <f t="shared" si="926"/>
        <v>-3.9038112972468668</v>
      </c>
      <c r="Q3144" s="371">
        <f t="shared" si="927"/>
        <v>-135.93703131109245</v>
      </c>
      <c r="R3144" s="12">
        <f t="shared" si="928"/>
        <v>44.062968688907546</v>
      </c>
      <c r="S3144" s="57">
        <f t="shared" si="929"/>
        <v>127.73007662800714</v>
      </c>
      <c r="T3144" s="12">
        <f t="shared" si="912"/>
        <v>-3.9038112972468668</v>
      </c>
    </row>
    <row r="3145" spans="1:20" x14ac:dyDescent="0.3">
      <c r="A3145" s="57">
        <f t="shared" si="913"/>
        <v>805601.43736888235</v>
      </c>
      <c r="B3145" s="12">
        <f t="shared" si="930"/>
        <v>128215.45091919356</v>
      </c>
      <c r="C3145" s="57" t="str">
        <f t="shared" si="914"/>
        <v>-0.457765640381351-0.438968751046966i</v>
      </c>
      <c r="D3145" s="57" t="str">
        <f t="shared" si="915"/>
        <v>3.08732176064979-1.17088240329726i</v>
      </c>
      <c r="E3145" s="57" t="str">
        <f t="shared" si="916"/>
        <v>86.3229544133131-200.328867382036i</v>
      </c>
      <c r="F3145" s="57" t="str">
        <f t="shared" si="917"/>
        <v>2.86934606519569-2.32986952042541i</v>
      </c>
      <c r="G3145" s="57" t="str">
        <f t="shared" si="918"/>
        <v>0.931733047011373-0.252203441923927i</v>
      </c>
      <c r="H3145" s="57" t="str">
        <f t="shared" si="919"/>
        <v>0.145777331032242-35.4292616149318i</v>
      </c>
      <c r="I3145" s="57" t="str">
        <f t="shared" si="920"/>
        <v>-0.556042689365865-0.690580536652199i</v>
      </c>
      <c r="K3145" s="57" t="str">
        <f t="shared" si="921"/>
        <v>0.000580668736448265-0.000661959230457515i</v>
      </c>
      <c r="L3145" s="57" t="str">
        <f t="shared" si="922"/>
        <v>0.00075-0.00517211920608672i</v>
      </c>
      <c r="M3145" s="57" t="str">
        <f t="shared" si="923"/>
        <v>0.00075-0.000814934748858203i</v>
      </c>
      <c r="N3145" s="57">
        <f t="shared" si="924"/>
        <v>43.799170922417943</v>
      </c>
      <c r="O3145" s="57">
        <f t="shared" si="925"/>
        <v>3.9551156333694895</v>
      </c>
      <c r="P3145" s="371">
        <f t="shared" si="926"/>
        <v>-3.9551156333694895</v>
      </c>
      <c r="Q3145" s="371">
        <f t="shared" si="927"/>
        <v>-136.20082907758206</v>
      </c>
      <c r="R3145" s="12">
        <f t="shared" si="928"/>
        <v>43.799170922417943</v>
      </c>
      <c r="S3145" s="57">
        <f t="shared" si="929"/>
        <v>128.21545091919356</v>
      </c>
      <c r="T3145" s="12">
        <f t="shared" si="912"/>
        <v>-3.9551156333694895</v>
      </c>
    </row>
    <row r="3146" spans="1:20" x14ac:dyDescent="0.3">
      <c r="A3146" s="57">
        <f t="shared" si="913"/>
        <v>808662.72283088416</v>
      </c>
      <c r="B3146" s="12">
        <f t="shared" si="930"/>
        <v>128702.66963268651</v>
      </c>
      <c r="C3146" s="57" t="str">
        <f t="shared" si="914"/>
        <v>-0.457063462828582-0.434279958233551i</v>
      </c>
      <c r="D3146" s="57" t="str">
        <f t="shared" si="915"/>
        <v>3.08472639034258-1.17378580126858i</v>
      </c>
      <c r="E3146" s="57" t="str">
        <f t="shared" si="916"/>
        <v>85.0819615274965-200.070628314512i</v>
      </c>
      <c r="F3146" s="57" t="str">
        <f t="shared" si="917"/>
        <v>2.86785531208354-2.32653607818745i</v>
      </c>
      <c r="G3146" s="57" t="str">
        <f t="shared" si="918"/>
        <v>0.931248970184126-0.253030286161817i</v>
      </c>
      <c r="H3146" s="57" t="str">
        <f t="shared" si="919"/>
        <v>0.144562863400085-35.2939772472826i</v>
      </c>
      <c r="I3146" s="57" t="str">
        <f t="shared" si="920"/>
        <v>-0.553137162305059-0.687573732432913i</v>
      </c>
      <c r="K3146" s="57" t="str">
        <f t="shared" si="921"/>
        <v>0.00058025415283195-0.000659785700399169i</v>
      </c>
      <c r="L3146" s="57" t="str">
        <f t="shared" si="922"/>
        <v>0.00075-0.00515253955577478i</v>
      </c>
      <c r="M3146" s="57" t="str">
        <f t="shared" si="923"/>
        <v>0.00075-0.000811849719922498i</v>
      </c>
      <c r="N3146" s="57">
        <f t="shared" si="924"/>
        <v>43.535789417408949</v>
      </c>
      <c r="O3146" s="57">
        <f t="shared" si="925"/>
        <v>4.0065621205420499</v>
      </c>
      <c r="P3146" s="371">
        <f t="shared" si="926"/>
        <v>-4.0065621205420499</v>
      </c>
      <c r="Q3146" s="371">
        <f t="shared" si="927"/>
        <v>-136.46421058259105</v>
      </c>
      <c r="R3146" s="12">
        <f t="shared" si="928"/>
        <v>43.535789417408949</v>
      </c>
      <c r="S3146" s="57">
        <f t="shared" si="929"/>
        <v>128.70266963268651</v>
      </c>
      <c r="T3146" s="12">
        <f t="shared" si="912"/>
        <v>-4.0065621205420499</v>
      </c>
    </row>
    <row r="3147" spans="1:20" x14ac:dyDescent="0.3">
      <c r="A3147" s="57">
        <f t="shared" si="913"/>
        <v>811735.64117764158</v>
      </c>
      <c r="B3147" s="12">
        <f t="shared" si="930"/>
        <v>129191.73977729071</v>
      </c>
      <c r="C3147" s="57" t="str">
        <f t="shared" si="914"/>
        <v>-0.456333483736311-0.429618474494444i</v>
      </c>
      <c r="D3147" s="57" t="str">
        <f t="shared" si="915"/>
        <v>3.08211566759319-1.17669366713121i</v>
      </c>
      <c r="E3147" s="57" t="str">
        <f t="shared" si="916"/>
        <v>83.8468185111145-199.802585988278i</v>
      </c>
      <c r="F3147" s="57" t="str">
        <f t="shared" si="917"/>
        <v>2.86635477366417-2.32323036249626i</v>
      </c>
      <c r="G3147" s="57" t="str">
        <f t="shared" si="918"/>
        <v>0.930761715875346-0.253858905961811i</v>
      </c>
      <c r="H3147" s="57" t="str">
        <f t="shared" si="919"/>
        <v>0.14335901087343-35.1592180768218i</v>
      </c>
      <c r="I3147" s="57" t="str">
        <f t="shared" si="920"/>
        <v>-0.550252381840648-0.684577770808157i</v>
      </c>
      <c r="K3147" s="57" t="str">
        <f t="shared" si="921"/>
        <v>0.000579841591790898-0.000657621024216145i</v>
      </c>
      <c r="L3147" s="57" t="str">
        <f t="shared" si="922"/>
        <v>0.00075-0.00513303402647418i</v>
      </c>
      <c r="M3147" s="57" t="str">
        <f t="shared" si="923"/>
        <v>0.00075-0.000808776369717572i</v>
      </c>
      <c r="N3147" s="57">
        <f t="shared" si="924"/>
        <v>43.272825525426526</v>
      </c>
      <c r="O3147" s="57">
        <f t="shared" si="925"/>
        <v>4.0581494164889085</v>
      </c>
      <c r="P3147" s="371">
        <f t="shared" si="926"/>
        <v>-4.0581494164889085</v>
      </c>
      <c r="Q3147" s="371">
        <f t="shared" si="927"/>
        <v>-136.72717447457347</v>
      </c>
      <c r="R3147" s="12">
        <f t="shared" si="928"/>
        <v>43.272825525426526</v>
      </c>
      <c r="S3147" s="57">
        <f t="shared" si="929"/>
        <v>129.19173977729071</v>
      </c>
      <c r="T3147" s="12">
        <f t="shared" si="912"/>
        <v>-4.0581494164889085</v>
      </c>
    </row>
    <row r="3148" spans="1:20" x14ac:dyDescent="0.3">
      <c r="A3148" s="57">
        <f t="shared" si="913"/>
        <v>814820.23661411658</v>
      </c>
      <c r="B3148" s="12">
        <f t="shared" si="930"/>
        <v>129682.66838844442</v>
      </c>
      <c r="C3148" s="57" t="str">
        <f t="shared" si="914"/>
        <v>-0.455576145419427-0.42498447937961i</v>
      </c>
      <c r="D3148" s="57" t="str">
        <f t="shared" si="915"/>
        <v>3.07948953155573-1.17960593248087i</v>
      </c>
      <c r="E3148" s="57" t="str">
        <f t="shared" si="916"/>
        <v>82.6176194360691-199.524867285068i</v>
      </c>
      <c r="F3148" s="57" t="str">
        <f t="shared" si="917"/>
        <v>2.86484439687192-2.31995226920712i</v>
      </c>
      <c r="G3148" s="57" t="str">
        <f t="shared" si="918"/>
        <v>0.930271266853584-0.254689294867711i</v>
      </c>
      <c r="H3148" s="57" t="str">
        <f t="shared" si="919"/>
        <v>0.142165671839021-35.0249819679324i</v>
      </c>
      <c r="I3148" s="57" t="str">
        <f t="shared" si="920"/>
        <v>-0.547388180681846-0.681592605460657i</v>
      </c>
      <c r="K3148" s="57" t="str">
        <f t="shared" si="921"/>
        <v>0.000579431031612624-0.000655465172194471i</v>
      </c>
      <c r="L3148" s="57" t="str">
        <f t="shared" si="922"/>
        <v>0.00075-0.00511360233759133i</v>
      </c>
      <c r="M3148" s="57" t="str">
        <f t="shared" si="923"/>
        <v>0.00075-0.000805714654032249i</v>
      </c>
      <c r="N3148" s="57">
        <f t="shared" si="924"/>
        <v>43.010280444293471</v>
      </c>
      <c r="O3148" s="57">
        <f t="shared" si="925"/>
        <v>4.1098761862968294</v>
      </c>
      <c r="P3148" s="371">
        <f t="shared" si="926"/>
        <v>-4.1098761862968294</v>
      </c>
      <c r="Q3148" s="371">
        <f t="shared" si="927"/>
        <v>-136.98971955570653</v>
      </c>
      <c r="R3148" s="12">
        <f t="shared" si="928"/>
        <v>43.010280444293471</v>
      </c>
      <c r="S3148" s="57">
        <f t="shared" si="929"/>
        <v>129.68266838844443</v>
      </c>
      <c r="T3148" s="12">
        <f t="shared" si="912"/>
        <v>-4.1098761862968294</v>
      </c>
    </row>
    <row r="3149" spans="1:20" x14ac:dyDescent="0.3">
      <c r="A3149" s="57">
        <f t="shared" si="913"/>
        <v>817916.5535132502</v>
      </c>
      <c r="B3149" s="12">
        <f t="shared" si="930"/>
        <v>130175.46252832051</v>
      </c>
      <c r="C3149" s="57" t="str">
        <f t="shared" si="914"/>
        <v>-0.454791889743806-0.420378143674873i</v>
      </c>
      <c r="D3149" s="57" t="str">
        <f t="shared" si="915"/>
        <v>3.07684792155588-1.18252252821501i</v>
      </c>
      <c r="E3149" s="57" t="str">
        <f t="shared" si="916"/>
        <v>81.3944555397553-199.237599636625i</v>
      </c>
      <c r="F3149" s="57" t="str">
        <f t="shared" si="917"/>
        <v>2.86332412851287-2.31670169408002i</v>
      </c>
      <c r="G3149" s="57" t="str">
        <f t="shared" si="918"/>
        <v>0.929777605845723-0.255521446288797i</v>
      </c>
      <c r="H3149" s="57" t="str">
        <f t="shared" si="919"/>
        <v>0.140982745777899-34.8912667947413i</v>
      </c>
      <c r="I3149" s="57" t="str">
        <f t="shared" si="920"/>
        <v>-0.544544392802108-0.678618190344363i</v>
      </c>
      <c r="K3149" s="57" t="str">
        <f t="shared" si="921"/>
        <v>0.000579022450710053-0.000653318114676222i</v>
      </c>
      <c r="L3149" s="57" t="str">
        <f t="shared" si="922"/>
        <v>0.00075-0.00509424420959487i</v>
      </c>
      <c r="M3149" s="57" t="str">
        <f t="shared" si="923"/>
        <v>0.00075-0.000802664528822723i</v>
      </c>
      <c r="N3149" s="57">
        <f t="shared" si="924"/>
        <v>42.748155220186931</v>
      </c>
      <c r="O3149" s="57">
        <f t="shared" si="925"/>
        <v>4.161741102792778</v>
      </c>
      <c r="P3149" s="371">
        <f t="shared" si="926"/>
        <v>-4.161741102792778</v>
      </c>
      <c r="Q3149" s="371">
        <f t="shared" si="927"/>
        <v>-137.25184477981307</v>
      </c>
      <c r="R3149" s="12">
        <f t="shared" si="928"/>
        <v>42.748155220186931</v>
      </c>
      <c r="S3149" s="57">
        <f t="shared" si="929"/>
        <v>130.17546252832051</v>
      </c>
      <c r="T3149" s="12">
        <f t="shared" si="912"/>
        <v>-4.161741102792778</v>
      </c>
    </row>
    <row r="3150" spans="1:20" x14ac:dyDescent="0.3">
      <c r="A3150" s="57">
        <f t="shared" si="913"/>
        <v>821024.63641660055</v>
      </c>
      <c r="B3150" s="12">
        <f t="shared" si="930"/>
        <v>130670.12928592812</v>
      </c>
      <c r="C3150" s="57" t="str">
        <f t="shared" si="914"/>
        <v>-0.453981157947471-0.415799629504062i</v>
      </c>
      <c r="D3150" s="57" t="str">
        <f t="shared" si="915"/>
        <v>3.07419077709788-1.18544338453008i</v>
      </c>
      <c r="E3150" s="57" t="str">
        <f t="shared" si="916"/>
        <v>80.1774152428764-198.940910960361i</v>
      </c>
      <c r="F3150" s="57" t="str">
        <f t="shared" si="917"/>
        <v>2.86179391526699-2.31347853277503i</v>
      </c>
      <c r="G3150" s="57" t="str">
        <f t="shared" si="918"/>
        <v>0.929280715537692-0.256355353498706i</v>
      </c>
      <c r="H3150" s="57" t="str">
        <f t="shared" si="919"/>
        <v>0.139810133252156-34.7580704410608i</v>
      </c>
      <c r="I3150" s="57" t="str">
        <f t="shared" si="920"/>
        <v>-0.541720853429096-0.67565447968285i</v>
      </c>
      <c r="K3150" s="57" t="str">
        <f t="shared" si="921"/>
        <v>0.000578615827620657-0.000651179822059406i</v>
      </c>
      <c r="L3150" s="57" t="str">
        <f t="shared" si="922"/>
        <v>0.00075-0.00507495936401163i</v>
      </c>
      <c r="M3150" s="57" t="str">
        <f t="shared" si="923"/>
        <v>0.00075-0.000799625950211913i</v>
      </c>
      <c r="N3150" s="57">
        <f t="shared" si="924"/>
        <v>42.486450749740783</v>
      </c>
      <c r="O3150" s="57">
        <f t="shared" si="925"/>
        <v>4.2137428469124165</v>
      </c>
      <c r="P3150" s="371">
        <f t="shared" si="926"/>
        <v>-4.2137428469124165</v>
      </c>
      <c r="Q3150" s="371">
        <f t="shared" si="927"/>
        <v>-137.51354925025922</v>
      </c>
      <c r="R3150" s="12">
        <f t="shared" si="928"/>
        <v>42.486450749740783</v>
      </c>
      <c r="S3150" s="57">
        <f t="shared" si="929"/>
        <v>130.67012928592811</v>
      </c>
      <c r="T3150" s="12">
        <f t="shared" si="912"/>
        <v>-4.2137428469124165</v>
      </c>
    </row>
    <row r="3151" spans="1:20" x14ac:dyDescent="0.3">
      <c r="A3151" s="57">
        <f t="shared" si="913"/>
        <v>824144.53003498376</v>
      </c>
      <c r="B3151" s="12">
        <f t="shared" si="930"/>
        <v>131166.67577721467</v>
      </c>
      <c r="C3151" s="57" t="str">
        <f t="shared" si="914"/>
        <v>-0.453144390466586-0.411249090434456i</v>
      </c>
      <c r="D3151" s="57" t="str">
        <f t="shared" si="915"/>
        <v>3.07151803787142-1.18836843091905i</v>
      </c>
      <c r="E3151" s="57" t="str">
        <f t="shared" si="916"/>
        <v>78.9665841686932-198.634929596277i</v>
      </c>
      <c r="F3151" s="57" t="str">
        <f t="shared" si="917"/>
        <v>2.86025370369029-2.31028268084762i</v>
      </c>
      <c r="G3151" s="57" t="str">
        <f t="shared" si="918"/>
        <v>0.928780578575195-0.25719100963432i</v>
      </c>
      <c r="H3151" s="57" t="str">
        <f t="shared" si="919"/>
        <v>0.138647735891912-34.6253908003368i</v>
      </c>
      <c r="I3151" s="57" t="str">
        <f t="shared" si="920"/>
        <v>-0.538917399034824-0.672701427967857i</v>
      </c>
      <c r="K3151" s="57" t="str">
        <f t="shared" si="921"/>
        <v>0.000578211141005592-0.000649050264797879i</v>
      </c>
      <c r="L3151" s="57" t="str">
        <f t="shared" si="922"/>
        <v>0.00075-0.00505574752342262i</v>
      </c>
      <c r="M3151" s="57" t="str">
        <f t="shared" si="923"/>
        <v>0.00075-0.000796598874488856i</v>
      </c>
      <c r="N3151" s="57">
        <f t="shared" si="924"/>
        <v>42.225167782185792</v>
      </c>
      <c r="O3151" s="57">
        <f t="shared" si="925"/>
        <v>4.2658801080573747</v>
      </c>
      <c r="P3151" s="371">
        <f t="shared" si="926"/>
        <v>-4.2658801080573747</v>
      </c>
      <c r="Q3151" s="371">
        <f t="shared" si="927"/>
        <v>-137.77483221781421</v>
      </c>
      <c r="R3151" s="12">
        <f t="shared" si="928"/>
        <v>42.225167782185792</v>
      </c>
      <c r="S3151" s="57">
        <f t="shared" si="929"/>
        <v>131.16667577721466</v>
      </c>
      <c r="T3151" s="12">
        <f t="shared" si="912"/>
        <v>-4.2658801080573747</v>
      </c>
    </row>
    <row r="3152" spans="1:20" x14ac:dyDescent="0.3">
      <c r="A3152" s="57">
        <f t="shared" si="913"/>
        <v>827276.27924911678</v>
      </c>
      <c r="B3152" s="12">
        <f t="shared" si="930"/>
        <v>131665.1091451681</v>
      </c>
      <c r="C3152" s="57" t="str">
        <f t="shared" si="914"/>
        <v>-0.452282026766262-0.406726671585158i</v>
      </c>
      <c r="D3152" s="57" t="str">
        <f t="shared" si="915"/>
        <v>3.06882964375884-1.19129759616881i</v>
      </c>
      <c r="E3152" s="57" t="str">
        <f t="shared" si="916"/>
        <v>77.7620451635477-198.319784245139i</v>
      </c>
      <c r="F3152" s="57" t="str">
        <f t="shared" si="917"/>
        <v>2.85870344021724-2.30711403374403i</v>
      </c>
      <c r="G3152" s="57" t="str">
        <f t="shared" si="918"/>
        <v>0.928277177564446-0.258028407694642i</v>
      </c>
      <c r="H3152" s="57" t="str">
        <f t="shared" si="919"/>
        <v>0.137495456382406-34.4932257755911i</v>
      </c>
      <c r="I3152" s="57" t="str">
        <f t="shared" si="920"/>
        <v>-0.536133867325799-0.66975898995777i</v>
      </c>
      <c r="K3152" s="57" t="str">
        <f t="shared" si="921"/>
        <v>0.000577808369648846-0.000646929413401206i</v>
      </c>
      <c r="L3152" s="57" t="str">
        <f t="shared" si="922"/>
        <v>0.00075-0.00503660841145907i</v>
      </c>
      <c r="M3152" s="57" t="str">
        <f t="shared" si="923"/>
        <v>0.00075-0.00079358325810805i</v>
      </c>
      <c r="N3152" s="57">
        <f t="shared" si="924"/>
        <v>41.964306921516368</v>
      </c>
      <c r="O3152" s="57">
        <f t="shared" si="925"/>
        <v>4.3181515844435649</v>
      </c>
      <c r="P3152" s="371">
        <f t="shared" si="926"/>
        <v>-4.3181515844435649</v>
      </c>
      <c r="Q3152" s="371">
        <f t="shared" si="927"/>
        <v>-138.03569307848363</v>
      </c>
      <c r="R3152" s="12">
        <f t="shared" si="928"/>
        <v>41.964306921516368</v>
      </c>
      <c r="S3152" s="57">
        <f t="shared" si="929"/>
        <v>131.66510914516809</v>
      </c>
      <c r="T3152" s="12">
        <f t="shared" si="912"/>
        <v>-4.3181515844435649</v>
      </c>
    </row>
    <row r="3153" spans="1:20" x14ac:dyDescent="0.3">
      <c r="A3153" s="57">
        <f t="shared" si="913"/>
        <v>830419.92911026336</v>
      </c>
      <c r="B3153" s="12">
        <f t="shared" si="930"/>
        <v>132165.43655991973</v>
      </c>
      <c r="C3153" s="57" t="str">
        <f t="shared" si="914"/>
        <v>-0.451394505176273-0.402232509738414i</v>
      </c>
      <c r="D3153" s="57" t="str">
        <f t="shared" si="915"/>
        <v>3.06612553484223-1.19423080835777i</v>
      </c>
      <c r="E3153" s="57" t="str">
        <f t="shared" si="916"/>
        <v>76.5638783187024-197.99560390797i</v>
      </c>
      <c r="F3153" s="57" t="str">
        <f t="shared" si="917"/>
        <v>2.85714307116302-2.30397248679666i</v>
      </c>
      <c r="G3153" s="57" t="str">
        <f t="shared" si="918"/>
        <v>0.927770495072926-0.258867540539682i</v>
      </c>
      <c r="H3153" s="57" t="str">
        <f t="shared" si="919"/>
        <v>0.136353198451324-34.3615732793707i</v>
      </c>
      <c r="I3153" s="57" t="str">
        <f t="shared" si="920"/>
        <v>-0.533370097233358-0.666827120676204i</v>
      </c>
      <c r="K3153" s="57" t="str">
        <f t="shared" si="921"/>
        <v>0.0005774074924564-0.000644817238434542i</v>
      </c>
      <c r="L3153" s="57" t="str">
        <f t="shared" si="922"/>
        <v>0.00075-0.00501754175279844i</v>
      </c>
      <c r="M3153" s="57" t="str">
        <f t="shared" si="923"/>
        <v>0.00075-0.000790579057688832i</v>
      </c>
      <c r="N3153" s="57">
        <f t="shared" si="924"/>
        <v>41.703868628690145</v>
      </c>
      <c r="O3153" s="57">
        <f t="shared" si="925"/>
        <v>4.3705559834377405</v>
      </c>
      <c r="P3153" s="371">
        <f t="shared" si="926"/>
        <v>-4.3705559834377405</v>
      </c>
      <c r="Q3153" s="371">
        <f t="shared" si="927"/>
        <v>-138.29613137130985</v>
      </c>
      <c r="R3153" s="12">
        <f t="shared" si="928"/>
        <v>41.703868628690145</v>
      </c>
      <c r="S3153" s="57">
        <f t="shared" si="929"/>
        <v>132.16543655991973</v>
      </c>
      <c r="T3153" s="12">
        <f t="shared" si="912"/>
        <v>-4.3705559834377405</v>
      </c>
    </row>
    <row r="3154" spans="1:20" x14ac:dyDescent="0.3">
      <c r="A3154" s="57">
        <f t="shared" si="913"/>
        <v>833575.5248408824</v>
      </c>
      <c r="B3154" s="12">
        <f t="shared" si="930"/>
        <v>132667.66521884743</v>
      </c>
      <c r="C3154" s="57" t="str">
        <f t="shared" si="914"/>
        <v>-0.45048226273166-0.397766733453402i</v>
      </c>
      <c r="D3154" s="57" t="str">
        <f t="shared" si="915"/>
        <v>3.0634056514107-1.19716799485347i</v>
      </c>
      <c r="E3154" s="57" t="str">
        <f t="shared" si="916"/>
        <v>75.372160993328-197.662517826827i</v>
      </c>
      <c r="F3154" s="57" t="str">
        <f t="shared" si="917"/>
        <v>2.85557254272591-2.30085793521938i</v>
      </c>
      <c r="G3154" s="57" t="str">
        <f t="shared" si="918"/>
        <v>0.927260513630158-0.259708400889331i</v>
      </c>
      <c r="H3154" s="57" t="str">
        <f t="shared" si="919"/>
        <v>0.135220866856223-34.2304312336899i</v>
      </c>
      <c r="I3154" s="57" t="str">
        <f t="shared" si="920"/>
        <v>-0.530625928903951-0.663905775410466i</v>
      </c>
      <c r="K3154" s="57" t="str">
        <f t="shared" si="921"/>
        <v>0.000577008488455386-0.000642713710518532i</v>
      </c>
      <c r="L3154" s="57" t="str">
        <f t="shared" si="922"/>
        <v>0.00075-0.00499854727316042i</v>
      </c>
      <c r="M3154" s="57" t="str">
        <f t="shared" si="923"/>
        <v>0.00075-0.000787586230014775i</v>
      </c>
      <c r="N3154" s="57">
        <f t="shared" si="924"/>
        <v>41.443853223840478</v>
      </c>
      <c r="O3154" s="57">
        <f t="shared" si="925"/>
        <v>4.4230920218854379</v>
      </c>
      <c r="P3154" s="371">
        <f t="shared" si="926"/>
        <v>-4.4230920218854379</v>
      </c>
      <c r="Q3154" s="371">
        <f t="shared" si="927"/>
        <v>-138.55614677615952</v>
      </c>
      <c r="R3154" s="12">
        <f t="shared" si="928"/>
        <v>41.443853223840478</v>
      </c>
      <c r="S3154" s="57">
        <f t="shared" si="929"/>
        <v>132.66766521884742</v>
      </c>
      <c r="T3154" s="12">
        <f t="shared" si="912"/>
        <v>-4.4230920218854379</v>
      </c>
    </row>
    <row r="3155" spans="1:20" x14ac:dyDescent="0.3">
      <c r="A3155" s="57">
        <f t="shared" si="913"/>
        <v>836743.11183527787</v>
      </c>
      <c r="B3155" s="12">
        <f t="shared" si="930"/>
        <v>133171.80234667906</v>
      </c>
      <c r="C3155" s="57" t="str">
        <f t="shared" si="914"/>
        <v>-0.449545735018163-0.393329463182661i</v>
      </c>
      <c r="D3155" s="57" t="str">
        <f t="shared" si="915"/>
        <v>3.06066993396762-1.20010908231018i</v>
      </c>
      <c r="E3155" s="57" t="str">
        <f t="shared" si="916"/>
        <v>74.1869678387023-197.320655426928i</v>
      </c>
      <c r="F3155" s="57" t="str">
        <f t="shared" si="917"/>
        <v>2.85399180098968-2.2977702741029i</v>
      </c>
      <c r="G3155" s="57" t="str">
        <f t="shared" si="918"/>
        <v>0.926747215728489-0.26055098132224i</v>
      </c>
      <c r="H3155" s="57" t="str">
        <f t="shared" si="919"/>
        <v>0.134098367372187-34.0997975699803i</v>
      </c>
      <c r="I3155" s="57" t="str">
        <f t="shared" si="920"/>
        <v>-0.527901203689638-0.660994909710186i</v>
      </c>
      <c r="K3155" s="57" t="str">
        <f t="shared" si="921"/>
        <v>0.000576611336793264-0.000640618800329152i</v>
      </c>
      <c r="L3155" s="57" t="str">
        <f t="shared" si="922"/>
        <v>0.00075-0.00497962469930307i</v>
      </c>
      <c r="M3155" s="57" t="str">
        <f t="shared" si="923"/>
        <v>0.00075-0.000784604732033045i</v>
      </c>
      <c r="N3155" s="57">
        <f t="shared" si="924"/>
        <v>41.184260888527859</v>
      </c>
      <c r="O3155" s="57">
        <f t="shared" si="925"/>
        <v>4.4757584264276957</v>
      </c>
      <c r="P3155" s="371">
        <f t="shared" si="926"/>
        <v>-4.4757584264276957</v>
      </c>
      <c r="Q3155" s="371">
        <f t="shared" si="927"/>
        <v>-138.81573911147214</v>
      </c>
      <c r="R3155" s="12">
        <f t="shared" si="928"/>
        <v>41.184260888527859</v>
      </c>
      <c r="S3155" s="57">
        <f t="shared" si="929"/>
        <v>133.17180234667907</v>
      </c>
      <c r="T3155" s="12">
        <f t="shared" si="912"/>
        <v>-4.4757584264276957</v>
      </c>
    </row>
    <row r="3156" spans="1:20" x14ac:dyDescent="0.3">
      <c r="A3156" s="57">
        <f t="shared" si="913"/>
        <v>839922.73566025181</v>
      </c>
      <c r="B3156" s="12">
        <f t="shared" si="930"/>
        <v>133677.85519559644</v>
      </c>
      <c r="C3156" s="57" t="str">
        <f t="shared" si="914"/>
        <v>-0.4485853560226-0.388920811390748i</v>
      </c>
      <c r="D3156" s="57" t="str">
        <f t="shared" si="915"/>
        <v>3.05791832323806-1.20305399666668i</v>
      </c>
      <c r="E3156" s="57" t="str">
        <f t="shared" si="916"/>
        <v>73.008370823489-196.970146260105i</v>
      </c>
      <c r="F3156" s="57" t="str">
        <f t="shared" si="917"/>
        <v>2.85240079192613-2.29470939841016i</v>
      </c>
      <c r="G3156" s="57" t="str">
        <f t="shared" si="918"/>
        <v>0.926230583823891-0.261395274274699i</v>
      </c>
      <c r="H3156" s="57" t="str">
        <f t="shared" si="919"/>
        <v>0.132985606779615-33.969670229037i</v>
      </c>
      <c r="I3156" s="57" t="str">
        <f t="shared" si="920"/>
        <v>-0.525195764138612-0.658094479385892i</v>
      </c>
      <c r="K3156" s="57" t="str">
        <f t="shared" si="921"/>
        <v>0.000576216016737-0.000638532478597607i</v>
      </c>
      <c r="L3156" s="57" t="str">
        <f t="shared" si="922"/>
        <v>0.00075-0.00496077375901882i</v>
      </c>
      <c r="M3156" s="57" t="str">
        <f t="shared" si="923"/>
        <v>0.00075-0.000781634520853801i</v>
      </c>
      <c r="N3156" s="57">
        <f t="shared" si="924"/>
        <v>40.925091668004768</v>
      </c>
      <c r="O3156" s="57">
        <f t="shared" si="925"/>
        <v>4.5285539338074985</v>
      </c>
      <c r="P3156" s="371">
        <f t="shared" si="926"/>
        <v>-4.5285539338074985</v>
      </c>
      <c r="Q3156" s="371">
        <f t="shared" si="927"/>
        <v>-139.07490833199523</v>
      </c>
      <c r="R3156" s="12">
        <f t="shared" si="928"/>
        <v>40.925091668004768</v>
      </c>
      <c r="S3156" s="57">
        <f t="shared" si="929"/>
        <v>133.67785519559644</v>
      </c>
      <c r="T3156" s="12">
        <f t="shared" si="912"/>
        <v>-4.5285539338074985</v>
      </c>
    </row>
    <row r="3157" spans="1:20" x14ac:dyDescent="0.3">
      <c r="A3157" s="57">
        <f t="shared" si="913"/>
        <v>843114.44205576077</v>
      </c>
      <c r="B3157" s="12">
        <f t="shared" si="930"/>
        <v>134185.8310453397</v>
      </c>
      <c r="C3157" s="57" t="str">
        <f t="shared" si="914"/>
        <v>-0.447601557988059-0.384540882674902i</v>
      </c>
      <c r="D3157" s="57" t="str">
        <f t="shared" si="915"/>
        <v>3.05515076017618-1.20600266314404i</v>
      </c>
      <c r="E3157" s="57" t="str">
        <f t="shared" si="916"/>
        <v>71.8364392600282-196.611119949598i</v>
      </c>
      <c r="F3157" s="57" t="str">
        <f t="shared" si="917"/>
        <v>2.85079946139751-2.29167520297166i</v>
      </c>
      <c r="G3157" s="57" t="str">
        <f t="shared" si="918"/>
        <v>0.925710600336781-0.262241272039505i</v>
      </c>
      <c r="H3157" s="57" t="str">
        <f t="shared" si="919"/>
        <v>0.131882492852151-33.8400471609642i</v>
      </c>
      <c r="I3157" s="57" t="str">
        <f t="shared" si="920"/>
        <v>-0.522509453985767-0.655204440507553i</v>
      </c>
      <c r="K3157" s="57" t="str">
        <f t="shared" si="921"/>
        <v>0.00057582250767225-0.000636454716110162i</v>
      </c>
      <c r="L3157" s="57" t="str">
        <f t="shared" si="922"/>
        <v>0.00075-0.0049419941811305i</v>
      </c>
      <c r="M3157" s="57" t="str">
        <f t="shared" si="923"/>
        <v>0.00075-0.000778675553749558i</v>
      </c>
      <c r="N3157" s="57">
        <f t="shared" si="924"/>
        <v>40.666345473496136</v>
      </c>
      <c r="O3157" s="57">
        <f t="shared" si="925"/>
        <v>4.5814772911678405</v>
      </c>
      <c r="P3157" s="371">
        <f t="shared" si="926"/>
        <v>-4.5814772911678405</v>
      </c>
      <c r="Q3157" s="371">
        <f t="shared" si="927"/>
        <v>-139.33365452650386</v>
      </c>
      <c r="R3157" s="12">
        <f t="shared" si="928"/>
        <v>40.666345473496136</v>
      </c>
      <c r="S3157" s="57">
        <f t="shared" si="929"/>
        <v>134.18583104533971</v>
      </c>
      <c r="T3157" s="12">
        <f t="shared" si="912"/>
        <v>-4.5814772911678405</v>
      </c>
    </row>
    <row r="3158" spans="1:20" x14ac:dyDescent="0.3">
      <c r="A3158" s="57">
        <f t="shared" si="913"/>
        <v>846318.27693557262</v>
      </c>
      <c r="B3158" s="12">
        <f t="shared" si="930"/>
        <v>134695.73720331199</v>
      </c>
      <c r="C3158" s="57" t="str">
        <f t="shared" si="914"/>
        <v>-0.446594771273974-0.380189773887865i</v>
      </c>
      <c r="D3158" s="57" t="str">
        <f t="shared" si="915"/>
        <v>3.05236718597276-1.20895500624343i</v>
      </c>
      <c r="E3158" s="57" t="str">
        <f t="shared" si="916"/>
        <v>70.6712398316801-196.243706136229i</v>
      </c>
      <c r="F3158" s="57" t="str">
        <f t="shared" si="917"/>
        <v>2.84918775515915-2.28866758248082i</v>
      </c>
      <c r="G3158" s="57" t="str">
        <f t="shared" si="918"/>
        <v>0.92518724765285-0.263088966764845i</v>
      </c>
      <c r="H3158" s="57" t="str">
        <f t="shared" si="919"/>
        <v>0.130788934344825-33.7109263251257i</v>
      </c>
      <c r="I3158" s="57" t="str">
        <f t="shared" si="920"/>
        <v>-0.519842118143437-0.652324749403261i</v>
      </c>
      <c r="K3158" s="57" t="str">
        <f t="shared" si="921"/>
        <v>0.000575430789102567-0.000634385483708011i</v>
      </c>
      <c r="L3158" s="57" t="str">
        <f t="shared" si="922"/>
        <v>0.00075-0.00492328569548767i</v>
      </c>
      <c r="M3158" s="57" t="str">
        <f t="shared" si="923"/>
        <v>0.00075-0.00077572778815457i</v>
      </c>
      <c r="N3158" s="57">
        <f t="shared" si="924"/>
        <v>40.408022084511487</v>
      </c>
      <c r="O3158" s="57">
        <f t="shared" si="925"/>
        <v>4.63452725633742</v>
      </c>
      <c r="P3158" s="371">
        <f t="shared" si="926"/>
        <v>-4.63452725633742</v>
      </c>
      <c r="Q3158" s="371">
        <f t="shared" si="927"/>
        <v>-139.59197791548851</v>
      </c>
      <c r="R3158" s="12">
        <f t="shared" si="928"/>
        <v>40.408022084511487</v>
      </c>
      <c r="S3158" s="57">
        <f t="shared" si="929"/>
        <v>134.69573720331198</v>
      </c>
      <c r="T3158" s="12">
        <f t="shared" si="912"/>
        <v>-4.63452725633742</v>
      </c>
    </row>
    <row r="3159" spans="1:20" x14ac:dyDescent="0.3">
      <c r="A3159" s="57">
        <f t="shared" si="913"/>
        <v>849534.28638792795</v>
      </c>
      <c r="B3159" s="12">
        <f t="shared" si="930"/>
        <v>135207.58100468459</v>
      </c>
      <c r="C3159" s="57" t="str">
        <f t="shared" si="914"/>
        <v>-0.445565424221048-0.375867574262277i</v>
      </c>
      <c r="D3159" s="57" t="str">
        <f t="shared" si="915"/>
        <v>3.04956754206277-1.21191094974406i</v>
      </c>
      <c r="E3159" s="57" t="str">
        <f t="shared" si="916"/>
        <v>69.5128366210477-195.868034425923i</v>
      </c>
      <c r="F3159" s="57" t="str">
        <f t="shared" si="917"/>
        <v>2.84756561886207-2.28568643148938i</v>
      </c>
      <c r="G3159" s="57" t="str">
        <f t="shared" si="918"/>
        <v>0.924660508123913-0.26393835045317i</v>
      </c>
      <c r="H3159" s="57" t="str">
        <f t="shared" si="919"/>
        <v>0.129704840982299-33.5823056900911i</v>
      </c>
      <c r="I3159" s="57" t="str">
        <f t="shared" si="920"/>
        <v>-0.517193602692141-0.649455362657818i</v>
      </c>
      <c r="K3159" s="57" t="str">
        <f t="shared" si="921"/>
        <v>0.000575040840648588-0.000632324752287132i</v>
      </c>
      <c r="L3159" s="57" t="str">
        <f t="shared" si="922"/>
        <v>0.00075-0.00490464803296239i</v>
      </c>
      <c r="M3159" s="57" t="str">
        <f t="shared" si="923"/>
        <v>0.00075-0.000772791181664245i</v>
      </c>
      <c r="N3159" s="57">
        <f t="shared" si="924"/>
        <v>40.15012115115789</v>
      </c>
      <c r="O3159" s="57">
        <f t="shared" si="925"/>
        <v>4.6877025981082792</v>
      </c>
      <c r="P3159" s="371">
        <f t="shared" si="926"/>
        <v>-4.6877025981082792</v>
      </c>
      <c r="Q3159" s="371">
        <f t="shared" si="927"/>
        <v>-139.84987884884211</v>
      </c>
      <c r="R3159" s="12">
        <f t="shared" si="928"/>
        <v>40.15012115115789</v>
      </c>
      <c r="S3159" s="57">
        <f t="shared" si="929"/>
        <v>135.20758100468458</v>
      </c>
      <c r="T3159" s="12">
        <f t="shared" si="912"/>
        <v>-4.6877025981082792</v>
      </c>
    </row>
    <row r="3160" spans="1:20" x14ac:dyDescent="0.3">
      <c r="A3160" s="57">
        <f t="shared" si="913"/>
        <v>852762.51667620195</v>
      </c>
      <c r="B3160" s="12">
        <f t="shared" si="930"/>
        <v>135721.36981250238</v>
      </c>
      <c r="C3160" s="57" t="str">
        <f t="shared" si="914"/>
        <v>-0.444513943020982-0.371574365536812i</v>
      </c>
      <c r="D3160" s="57" t="str">
        <f t="shared" si="915"/>
        <v>3.04675177013308-1.21487041670116i</v>
      </c>
      <c r="E3160" s="57" t="str">
        <f t="shared" si="916"/>
        <v>68.361291139115-195.484234338606i</v>
      </c>
      <c r="F3160" s="57" t="str">
        <f t="shared" si="917"/>
        <v>2.84593299805563-2.28273164440274i</v>
      </c>
      <c r="G3160" s="57" t="str">
        <f t="shared" si="918"/>
        <v>0.924130364068772-0.264789414960061i</v>
      </c>
      <c r="H3160" s="57" t="str">
        <f t="shared" si="919"/>
        <v>0.128630123447297-33.4541832335847i</v>
      </c>
      <c r="I3160" s="57" t="str">
        <f t="shared" si="920"/>
        <v>-0.514563754871437-0.646596237111388i</v>
      </c>
      <c r="K3160" s="57" t="str">
        <f t="shared" si="921"/>
        <v>0.000574652642047261-0.000630272492798138i</v>
      </c>
      <c r="L3160" s="57" t="str">
        <f t="shared" si="922"/>
        <v>0.00075-0.00488608092544572i</v>
      </c>
      <c r="M3160" s="57" t="str">
        <f t="shared" si="923"/>
        <v>0.00075-0.000769865692034513i</v>
      </c>
      <c r="N3160" s="57">
        <f t="shared" si="924"/>
        <v>39.892642196477283</v>
      </c>
      <c r="O3160" s="57">
        <f t="shared" si="925"/>
        <v>4.74100209650239</v>
      </c>
      <c r="P3160" s="371">
        <f t="shared" si="926"/>
        <v>-4.74100209650239</v>
      </c>
      <c r="Q3160" s="371">
        <f t="shared" si="927"/>
        <v>-140.10735780352272</v>
      </c>
      <c r="R3160" s="12">
        <f t="shared" si="928"/>
        <v>39.892642196477283</v>
      </c>
      <c r="S3160" s="57">
        <f t="shared" si="929"/>
        <v>135.72136981250239</v>
      </c>
      <c r="T3160" s="12">
        <f t="shared" si="912"/>
        <v>-4.74100209650239</v>
      </c>
    </row>
    <row r="3161" spans="1:20" x14ac:dyDescent="0.3">
      <c r="A3161" s="57">
        <f t="shared" si="913"/>
        <v>856003.01423957164</v>
      </c>
      <c r="B3161" s="12">
        <f t="shared" si="930"/>
        <v>136237.1110177899</v>
      </c>
      <c r="C3161" s="57" t="str">
        <f t="shared" si="914"/>
        <v>-0.443440751590973-0.367310222083716i</v>
      </c>
      <c r="D3161" s="57" t="str">
        <f t="shared" si="915"/>
        <v>3.04391981213009-1.21783332944402i</v>
      </c>
      <c r="E3161" s="57" t="str">
        <f t="shared" si="916"/>
        <v>67.2166623552137-195.092435258483i</v>
      </c>
      <c r="F3161" s="57" t="str">
        <f t="shared" si="917"/>
        <v>2.8442898381902-2.27980311547533i</v>
      </c>
      <c r="G3161" s="57" t="str">
        <f t="shared" si="918"/>
        <v>0.923596797774096-0.265642151993112i</v>
      </c>
      <c r="H3161" s="57" t="str">
        <f t="shared" si="919"/>
        <v>0.127564693369185-33.3265569424356i</v>
      </c>
      <c r="I3161" s="57" t="str">
        <f t="shared" si="920"/>
        <v>-0.511952423070869-0.643747329858171i</v>
      </c>
      <c r="K3161" s="57" t="str">
        <f t="shared" si="921"/>
        <v>0.000574266173151053-0.000628228676246108i</v>
      </c>
      <c r="L3161" s="57" t="str">
        <f t="shared" si="922"/>
        <v>0.00075-0.00486758410584351i</v>
      </c>
      <c r="M3161" s="57" t="str">
        <f t="shared" si="923"/>
        <v>0.00075-0.000766951277181221i</v>
      </c>
      <c r="N3161" s="57">
        <f t="shared" si="924"/>
        <v>39.635584618793843</v>
      </c>
      <c r="O3161" s="57">
        <f t="shared" si="925"/>
        <v>4.7944245430291463</v>
      </c>
      <c r="P3161" s="371">
        <f t="shared" si="926"/>
        <v>-4.7944245430291463</v>
      </c>
      <c r="Q3161" s="371">
        <f t="shared" si="927"/>
        <v>-140.36441538120616</v>
      </c>
      <c r="R3161" s="12">
        <f t="shared" si="928"/>
        <v>39.635584618793843</v>
      </c>
      <c r="S3161" s="57">
        <f t="shared" si="929"/>
        <v>136.23711101778989</v>
      </c>
      <c r="T3161" s="12">
        <f t="shared" si="912"/>
        <v>-4.7944245430291463</v>
      </c>
    </row>
    <row r="3162" spans="1:20" x14ac:dyDescent="0.3">
      <c r="A3162" s="57">
        <f t="shared" si="913"/>
        <v>859255.82569368195</v>
      </c>
      <c r="B3162" s="12">
        <f t="shared" si="930"/>
        <v>136754.8120396575</v>
      </c>
      <c r="C3162" s="57" t="str">
        <f t="shared" si="914"/>
        <v>-0.442346271452998-0.363075211037651i</v>
      </c>
      <c r="D3162" s="57" t="str">
        <f t="shared" si="915"/>
        <v>3.04107161026764-1.2207996095741i</v>
      </c>
      <c r="E3162" s="57" t="str">
        <f t="shared" si="916"/>
        <v>66.0790067277597-194.692766385682i</v>
      </c>
      <c r="F3162" s="57" t="str">
        <f t="shared" si="917"/>
        <v>2.84263608461997-2.27690073880603i</v>
      </c>
      <c r="G3162" s="57" t="str">
        <f t="shared" si="918"/>
        <v>0.92305979149532-0.266496553110799i</v>
      </c>
      <c r="H3162" s="57" t="str">
        <f t="shared" si="919"/>
        <v>0.126508463312686-33.1994248125255i</v>
      </c>
      <c r="I3162" s="57" t="str">
        <f t="shared" si="920"/>
        <v>-0.509359456820972-0.640908598245061i</v>
      </c>
      <c r="K3162" s="57" t="str">
        <f t="shared" si="921"/>
        <v>0.000573881413927184-0.00062619327369044i</v>
      </c>
      <c r="L3162" s="57" t="str">
        <f t="shared" si="922"/>
        <v>0.00075-0.00484915730807282i</v>
      </c>
      <c r="M3162" s="57" t="str">
        <f t="shared" si="923"/>
        <v>0.00075-0.00076404789517954i</v>
      </c>
      <c r="N3162" s="57">
        <f t="shared" si="924"/>
        <v>39.378947694070376</v>
      </c>
      <c r="O3162" s="57">
        <f t="shared" si="925"/>
        <v>4.8479687409326324</v>
      </c>
      <c r="P3162" s="371">
        <f t="shared" si="926"/>
        <v>-4.8479687409326324</v>
      </c>
      <c r="Q3162" s="371">
        <f t="shared" si="927"/>
        <v>-140.62105230592962</v>
      </c>
      <c r="R3162" s="12">
        <f t="shared" si="928"/>
        <v>39.378947694070376</v>
      </c>
      <c r="S3162" s="57">
        <f t="shared" si="929"/>
        <v>136.75481203965751</v>
      </c>
      <c r="T3162" s="12">
        <f t="shared" si="912"/>
        <v>-4.8479687409326324</v>
      </c>
    </row>
    <row r="3163" spans="1:20" x14ac:dyDescent="0.3">
      <c r="A3163" s="57">
        <f t="shared" si="913"/>
        <v>862520.99783131795</v>
      </c>
      <c r="B3163" s="12">
        <f t="shared" si="930"/>
        <v>137274.48032540819</v>
      </c>
      <c r="C3163" s="57" t="str">
        <f t="shared" si="914"/>
        <v>-0.441230921617769-0.358869392425689i</v>
      </c>
      <c r="D3163" s="57" t="str">
        <f t="shared" si="915"/>
        <v>3.03820710703473-1.22376917796321i</v>
      </c>
      <c r="E3163" s="57" t="str">
        <f t="shared" si="916"/>
        <v>64.948378235736-194.285356689282i</v>
      </c>
      <c r="F3163" s="57" t="str">
        <f t="shared" si="917"/>
        <v>2.84097168260576-2.27402440833348i</v>
      </c>
      <c r="G3163" s="57" t="str">
        <f t="shared" si="918"/>
        <v>0.922519327457551-0.267352609721354i</v>
      </c>
      <c r="H3163" s="57" t="str">
        <f t="shared" si="919"/>
        <v>0.12546134676676-33.0727848487395i</v>
      </c>
      <c r="I3163" s="57" t="str">
        <f t="shared" si="920"/>
        <v>-0.506784706784359-0.638079999870358i</v>
      </c>
      <c r="K3163" s="57" t="str">
        <f t="shared" si="921"/>
        <v>0.000573498344456857-0.000624166256244672i</v>
      </c>
      <c r="L3163" s="57" t="str">
        <f t="shared" si="922"/>
        <v>0.00075-0.00483080026705801i</v>
      </c>
      <c r="M3163" s="57" t="str">
        <f t="shared" si="923"/>
        <v>0.00075-0.000761155504263343i</v>
      </c>
      <c r="N3163" s="57">
        <f t="shared" si="924"/>
        <v>39.122730578278123</v>
      </c>
      <c r="O3163" s="57">
        <f t="shared" si="925"/>
        <v>4.9016335054297215</v>
      </c>
      <c r="P3163" s="371">
        <f t="shared" si="926"/>
        <v>-4.9016335054297215</v>
      </c>
      <c r="Q3163" s="371">
        <f t="shared" si="927"/>
        <v>-140.87726942172188</v>
      </c>
      <c r="R3163" s="12">
        <f t="shared" si="928"/>
        <v>39.122730578278123</v>
      </c>
      <c r="S3163" s="57">
        <f t="shared" si="929"/>
        <v>137.27448032540821</v>
      </c>
      <c r="T3163" s="12">
        <f t="shared" si="912"/>
        <v>-4.9016335054297215</v>
      </c>
    </row>
    <row r="3164" spans="1:20" x14ac:dyDescent="0.3">
      <c r="A3164" s="57">
        <f t="shared" si="913"/>
        <v>865798.57762307697</v>
      </c>
      <c r="B3164" s="12">
        <f t="shared" si="930"/>
        <v>137796.12335064475</v>
      </c>
      <c r="C3164" s="57" t="str">
        <f t="shared" si="914"/>
        <v>-0.44009511847341-0.354692819298281i</v>
      </c>
      <c r="D3164" s="57" t="str">
        <f t="shared" si="915"/>
        <v>3.03532624520358-1.22674195475181i</v>
      </c>
      <c r="E3164" s="57" t="str">
        <f t="shared" si="916"/>
        <v>63.8248284108372-193.870334861713i</v>
      </c>
      <c r="F3164" s="57" t="str">
        <f t="shared" si="917"/>
        <v>2.83929657731786-2.27117401783155i</v>
      </c>
      <c r="G3164" s="57" t="str">
        <f t="shared" si="918"/>
        <v>0.921975387856505-0.268210313081641i</v>
      </c>
      <c r="H3164" s="57" t="str">
        <f t="shared" si="919"/>
        <v>0.124423258133617-32.9466350649148i</v>
      </c>
      <c r="I3164" s="57" t="str">
        <f t="shared" si="920"/>
        <v>-0.504228024746891-0.635261492582445i</v>
      </c>
      <c r="K3164" s="57" t="str">
        <f t="shared" si="921"/>
        <v>0.000573116944934507-0.000622147595076313i</v>
      </c>
      <c r="L3164" s="57" t="str">
        <f t="shared" si="922"/>
        <v>0.00075-0.00481251271872685i</v>
      </c>
      <c r="M3164" s="57" t="str">
        <f t="shared" si="923"/>
        <v>0.00075-0.000758274062824608i</v>
      </c>
      <c r="N3164" s="57">
        <f t="shared" si="924"/>
        <v>38.866932309768515</v>
      </c>
      <c r="O3164" s="57">
        <f t="shared" si="925"/>
        <v>4.9554176639382455</v>
      </c>
      <c r="P3164" s="371">
        <f t="shared" si="926"/>
        <v>-4.9554176639382455</v>
      </c>
      <c r="Q3164" s="371">
        <f t="shared" si="927"/>
        <v>-141.13306769023148</v>
      </c>
      <c r="R3164" s="12">
        <f t="shared" si="928"/>
        <v>38.866932309768515</v>
      </c>
      <c r="S3164" s="57">
        <f t="shared" si="929"/>
        <v>137.79612335064473</v>
      </c>
      <c r="T3164" s="12">
        <f t="shared" si="912"/>
        <v>-4.9554176639382455</v>
      </c>
    </row>
    <row r="3165" spans="1:20" x14ac:dyDescent="0.3">
      <c r="A3165" s="57">
        <f t="shared" si="913"/>
        <v>869088.6122180447</v>
      </c>
      <c r="B3165" s="12">
        <f t="shared" si="930"/>
        <v>138319.74861937721</v>
      </c>
      <c r="C3165" s="57" t="str">
        <f t="shared" si="914"/>
        <v>-0.438939275678727-0.350545537861151i</v>
      </c>
      <c r="D3165" s="57" t="str">
        <f t="shared" si="915"/>
        <v>3.03242896783757-1.22971785934725i</v>
      </c>
      <c r="E3165" s="57" t="str">
        <f t="shared" si="916"/>
        <v>62.7084063702794-193.447829274534i</v>
      </c>
      <c r="F3165" s="57" t="str">
        <f t="shared" si="917"/>
        <v>2.83761071383893-2.26834946090468i</v>
      </c>
      <c r="G3165" s="57" t="str">
        <f t="shared" si="918"/>
        <v>0.921427954859446-0.26906965429603i</v>
      </c>
      <c r="H3165" s="57" t="str">
        <f t="shared" si="919"/>
        <v>0.123394112717891-32.8209734837936i</v>
      </c>
      <c r="I3165" s="57" t="str">
        <f t="shared" si="920"/>
        <v>-0.501689263608952-0.632453034478554i</v>
      </c>
      <c r="K3165" s="57" t="str">
        <f t="shared" si="921"/>
        <v>0.000572737195667042-0.000620137261406686i</v>
      </c>
      <c r="L3165" s="57" t="str">
        <f t="shared" si="922"/>
        <v>0.00075-0.00479429440000681i</v>
      </c>
      <c r="M3165" s="57" t="str">
        <f t="shared" si="923"/>
        <v>0.00075-0.000755403529412836i</v>
      </c>
      <c r="N3165" s="57">
        <f t="shared" si="924"/>
        <v>38.611551811660007</v>
      </c>
      <c r="O3165" s="57">
        <f t="shared" si="925"/>
        <v>5.0093200562953841</v>
      </c>
      <c r="P3165" s="371">
        <f t="shared" si="926"/>
        <v>-5.0093200562953841</v>
      </c>
      <c r="Q3165" s="371">
        <f t="shared" si="927"/>
        <v>-141.38844818833999</v>
      </c>
      <c r="R3165" s="12">
        <f t="shared" si="928"/>
        <v>38.611551811660007</v>
      </c>
      <c r="S3165" s="57">
        <f t="shared" si="929"/>
        <v>138.31974861937721</v>
      </c>
      <c r="T3165" s="12">
        <f t="shared" si="912"/>
        <v>-5.0093200562953841</v>
      </c>
    </row>
    <row r="3166" spans="1:20" x14ac:dyDescent="0.3">
      <c r="A3166" s="57">
        <f t="shared" si="913"/>
        <v>872391.14894447336</v>
      </c>
      <c r="B3166" s="12">
        <f t="shared" si="930"/>
        <v>138845.36366413085</v>
      </c>
      <c r="C3166" s="57" t="str">
        <f t="shared" si="914"/>
        <v>-0.437763804061058-0.346427587607751i</v>
      </c>
      <c r="D3166" s="57" t="str">
        <f t="shared" si="915"/>
        <v>3.02951521829929-1.23269681042228i</v>
      </c>
      <c r="E3166" s="57" t="str">
        <f t="shared" si="916"/>
        <v>61.5991588501464-193.017967935559i</v>
      </c>
      <c r="F3166" s="57" t="str">
        <f t="shared" si="917"/>
        <v>2.83591403716698-2.26555063098329i</v>
      </c>
      <c r="G3166" s="57" t="str">
        <f t="shared" si="918"/>
        <v>0.92087701060615-0.269930624315268i</v>
      </c>
      <c r="H3166" s="57" t="str">
        <f t="shared" si="919"/>
        <v>0.122373826715928-32.6957981369707i</v>
      </c>
      <c r="I3166" s="57" t="str">
        <f t="shared" si="920"/>
        <v>-0.499168277376726-0.629654583903445i</v>
      </c>
      <c r="K3166" s="57" t="str">
        <f t="shared" si="921"/>
        <v>0.000572359077073112-0.000618135226510737i</v>
      </c>
      <c r="L3166" s="57" t="str">
        <f t="shared" si="922"/>
        <v>0.00075-0.00477614504882129i</v>
      </c>
      <c r="M3166" s="57" t="str">
        <f t="shared" si="923"/>
        <v>0.00075-0.000752543862734449i</v>
      </c>
      <c r="N3166" s="57">
        <f t="shared" si="924"/>
        <v>38.356587894216801</v>
      </c>
      <c r="O3166" s="57">
        <f t="shared" si="925"/>
        <v>5.0633395349681374</v>
      </c>
      <c r="P3166" s="371">
        <f t="shared" si="926"/>
        <v>-5.0633395349681374</v>
      </c>
      <c r="Q3166" s="371">
        <f t="shared" si="927"/>
        <v>-141.6434121057832</v>
      </c>
      <c r="R3166" s="12">
        <f t="shared" si="928"/>
        <v>38.356587894216801</v>
      </c>
      <c r="S3166" s="57">
        <f t="shared" si="929"/>
        <v>138.84536366413084</v>
      </c>
      <c r="T3166" s="12">
        <f t="shared" si="912"/>
        <v>-5.0633395349681374</v>
      </c>
    </row>
    <row r="3167" spans="1:20" x14ac:dyDescent="0.3">
      <c r="A3167" s="57">
        <f t="shared" si="913"/>
        <v>875706.23531046242</v>
      </c>
      <c r="B3167" s="12">
        <f t="shared" si="930"/>
        <v>139372.97604605457</v>
      </c>
      <c r="C3167" s="57" t="str">
        <f t="shared" si="914"/>
        <v>-0.436569111518658-0.34233900145249i</v>
      </c>
      <c r="D3167" s="57" t="str">
        <f t="shared" si="915"/>
        <v>3.02658494025874-1.23567872591345i</v>
      </c>
      <c r="E3167" s="57" t="str">
        <f t="shared" si="916"/>
        <v>60.4971302393328-192.580878447376i</v>
      </c>
      <c r="F3167" s="57" t="str">
        <f t="shared" si="917"/>
        <v>2.83420649221844-2.2627774213192i</v>
      </c>
      <c r="G3167" s="57" t="str">
        <f t="shared" si="918"/>
        <v>0.920322537209886-0.270793213935364i</v>
      </c>
      <c r="H3167" s="57" t="str">
        <f t="shared" si="919"/>
        <v>0.121362317205244-32.5711070648472i</v>
      </c>
      <c r="I3167" s="57" t="str">
        <f t="shared" si="920"/>
        <v>-0.496664921153637-0.626866099448213i</v>
      </c>
      <c r="K3167" s="57" t="str">
        <f t="shared" si="921"/>
        <v>0.000571982569682369-0.000616141461716843i</v>
      </c>
      <c r="L3167" s="57" t="str">
        <f t="shared" si="922"/>
        <v>0.00075-0.00475806440408577i</v>
      </c>
      <c r="M3167" s="57" t="str">
        <f t="shared" si="923"/>
        <v>0.00075-0.000749695021652167i</v>
      </c>
      <c r="N3167" s="57">
        <f t="shared" si="924"/>
        <v>38.102039257246503</v>
      </c>
      <c r="O3167" s="57">
        <f t="shared" si="925"/>
        <v>5.1174749652524891</v>
      </c>
      <c r="P3167" s="371">
        <f t="shared" si="926"/>
        <v>-5.1174749652524891</v>
      </c>
      <c r="Q3167" s="371">
        <f t="shared" si="927"/>
        <v>-141.8979607427535</v>
      </c>
      <c r="R3167" s="12">
        <f t="shared" si="928"/>
        <v>38.102039257246503</v>
      </c>
      <c r="S3167" s="57">
        <f t="shared" si="929"/>
        <v>139.37297604605456</v>
      </c>
      <c r="T3167" s="12">
        <f t="shared" si="912"/>
        <v>-5.1174749652524891</v>
      </c>
    </row>
    <row r="3168" spans="1:20" x14ac:dyDescent="0.3">
      <c r="A3168" s="57">
        <f t="shared" si="913"/>
        <v>879033.91900464229</v>
      </c>
      <c r="B3168" s="12">
        <f t="shared" si="930"/>
        <v>139902.59335502959</v>
      </c>
      <c r="C3168" s="57" t="str">
        <f t="shared" si="914"/>
        <v>-0.435355602927561-0.338279805864221i</v>
      </c>
      <c r="D3168" s="57" t="str">
        <f t="shared" si="915"/>
        <v>3.02363807770146-1.2386635230197i</v>
      </c>
      <c r="E3168" s="57" t="str">
        <f t="shared" si="916"/>
        <v>59.4023626139288-192.136687967194i</v>
      </c>
      <c r="F3168" s="57" t="str">
        <f t="shared" si="917"/>
        <v>2.83248802383108-2.26002972498101i</v>
      </c>
      <c r="G3168" s="57" t="str">
        <f t="shared" si="918"/>
        <v>0.919764516758408-0.271657413796458i</v>
      </c>
      <c r="H3168" s="57" t="str">
        <f t="shared" si="919"/>
        <v>0.120359502134105-32.4468983165807i</v>
      </c>
      <c r="I3168" s="57" t="str">
        <f t="shared" si="920"/>
        <v>-0.494179051131804-0.624087539949001i</v>
      </c>
      <c r="K3168" s="57" t="str">
        <f t="shared" si="921"/>
        <v>0.000571607654134742-0.000614155938406654i</v>
      </c>
      <c r="L3168" s="57" t="str">
        <f t="shared" si="922"/>
        <v>0.00075-0.0047400522057041i</v>
      </c>
      <c r="M3168" s="57" t="str">
        <f t="shared" si="923"/>
        <v>0.00075-0.000746856965184469i</v>
      </c>
      <c r="N3168" s="57">
        <f t="shared" si="924"/>
        <v>37.847904492483821</v>
      </c>
      <c r="O3168" s="57">
        <f t="shared" si="925"/>
        <v>5.1717252254650861</v>
      </c>
      <c r="P3168" s="371">
        <f t="shared" si="926"/>
        <v>-5.1717252254650861</v>
      </c>
      <c r="Q3168" s="371">
        <f t="shared" si="927"/>
        <v>-142.15209550751618</v>
      </c>
      <c r="R3168" s="12">
        <f t="shared" si="928"/>
        <v>37.847904492483821</v>
      </c>
      <c r="S3168" s="57">
        <f t="shared" si="929"/>
        <v>139.90259335502958</v>
      </c>
      <c r="T3168" s="12">
        <f t="shared" si="912"/>
        <v>-5.1717252254650861</v>
      </c>
    </row>
    <row r="3169" spans="1:20" x14ac:dyDescent="0.3">
      <c r="A3169" s="57">
        <f t="shared" si="913"/>
        <v>882374.24789685989</v>
      </c>
      <c r="B3169" s="12">
        <f t="shared" si="930"/>
        <v>140434.22320977869</v>
      </c>
      <c r="C3169" s="57" t="str">
        <f t="shared" si="914"/>
        <v>-0.434123680052812-0.334250021000165i</v>
      </c>
      <c r="D3169" s="57" t="str">
        <f t="shared" si="915"/>
        <v>3.02067457493685-1.24165111820101i</v>
      </c>
      <c r="E3169" s="57" t="str">
        <f t="shared" si="916"/>
        <v>58.3148957720899-191.685523168047i</v>
      </c>
      <c r="F3169" s="57" t="str">
        <f t="shared" si="917"/>
        <v>2.83075857676728-2.25730743484958i</v>
      </c>
      <c r="G3169" s="57" t="str">
        <f t="shared" si="918"/>
        <v>0.919202931314972-0.272523214381702i</v>
      </c>
      <c r="H3169" s="57" t="str">
        <f t="shared" si="919"/>
        <v>0.11936530031124-32.3231699500377i</v>
      </c>
      <c r="I3169" s="57" t="str">
        <f t="shared" si="920"/>
        <v>-0.491710524583609-0.621318864485818i</v>
      </c>
      <c r="K3169" s="57" t="str">
        <f t="shared" si="921"/>
        <v>0.00057123431117972-0.00061217862801487i</v>
      </c>
      <c r="L3169" s="57" t="str">
        <f t="shared" si="922"/>
        <v>0.00075-0.00472210819456475i</v>
      </c>
      <c r="M3169" s="57" t="str">
        <f t="shared" si="923"/>
        <v>0.00075-0.000744029652504948i</v>
      </c>
      <c r="N3169" s="57">
        <f t="shared" si="924"/>
        <v>37.594182085987512</v>
      </c>
      <c r="O3169" s="57">
        <f t="shared" si="925"/>
        <v>5.226089207125205</v>
      </c>
      <c r="P3169" s="371">
        <f t="shared" si="926"/>
        <v>-5.226089207125205</v>
      </c>
      <c r="Q3169" s="371">
        <f t="shared" si="927"/>
        <v>-142.40581791401249</v>
      </c>
      <c r="R3169" s="12">
        <f t="shared" si="928"/>
        <v>37.594182085987512</v>
      </c>
      <c r="S3169" s="57">
        <f t="shared" si="929"/>
        <v>140.43422320977868</v>
      </c>
      <c r="T3169" s="12">
        <f t="shared" si="912"/>
        <v>-5.226089207125205</v>
      </c>
    </row>
    <row r="3170" spans="1:20" x14ac:dyDescent="0.3">
      <c r="A3170" s="57">
        <f t="shared" si="913"/>
        <v>885727.27003886795</v>
      </c>
      <c r="B3170" s="12">
        <f t="shared" si="930"/>
        <v>140967.87325797585</v>
      </c>
      <c r="C3170" s="57" t="str">
        <f t="shared" si="914"/>
        <v>-0.432873741464096-0.330249660839977i</v>
      </c>
      <c r="D3170" s="57" t="str">
        <f t="shared" si="915"/>
        <v>3.01769437660652-1.24464142717705i</v>
      </c>
      <c r="E3170" s="57" t="str">
        <f t="shared" si="916"/>
        <v>57.2347672692949-191.227510201337i</v>
      </c>
      <c r="F3170" s="57" t="str">
        <f t="shared" si="917"/>
        <v>2.82901809571713-2.2546104436134i</v>
      </c>
      <c r="G3170" s="57" t="str">
        <f t="shared" si="918"/>
        <v>0.918637762919361-0.27339060601614i</v>
      </c>
      <c r="H3170" s="57" t="str">
        <f t="shared" si="919"/>
        <v>0.1183796313957-32.1999200317454i</v>
      </c>
      <c r="I3170" s="57" t="str">
        <f t="shared" si="920"/>
        <v>-0.489259199853308-0.618560032381306i</v>
      </c>
      <c r="K3170" s="57" t="str">
        <f t="shared" si="921"/>
        <v>0.00057086252167564-0.00061020950202908i</v>
      </c>
      <c r="L3170" s="57" t="str">
        <f t="shared" si="922"/>
        <v>0.00075-0.00470423211253711i</v>
      </c>
      <c r="M3170" s="57" t="str">
        <f t="shared" si="923"/>
        <v>0.00075-0.000741213042941773i</v>
      </c>
      <c r="N3170" s="57">
        <f t="shared" si="924"/>
        <v>37.340870420528802</v>
      </c>
      <c r="O3170" s="57">
        <f t="shared" si="925"/>
        <v>5.2805658151276411</v>
      </c>
      <c r="P3170" s="371">
        <f t="shared" si="926"/>
        <v>-5.2805658151276411</v>
      </c>
      <c r="Q3170" s="371">
        <f t="shared" si="927"/>
        <v>-142.6591295794712</v>
      </c>
      <c r="R3170" s="12">
        <f t="shared" si="928"/>
        <v>37.340870420528802</v>
      </c>
      <c r="S3170" s="57">
        <f t="shared" si="929"/>
        <v>140.96787325797584</v>
      </c>
      <c r="T3170" s="12">
        <f t="shared" si="912"/>
        <v>-5.2805658151276411</v>
      </c>
    </row>
    <row r="3171" spans="1:20" x14ac:dyDescent="0.3">
      <c r="A3171" s="57">
        <f t="shared" si="913"/>
        <v>889093.0336650156</v>
      </c>
      <c r="B3171" s="12">
        <f t="shared" si="930"/>
        <v>141503.55117635615</v>
      </c>
      <c r="C3171" s="57" t="str">
        <f t="shared" si="914"/>
        <v>-0.431606182455601-0.32627873331989i</v>
      </c>
      <c r="D3171" s="57" t="str">
        <f t="shared" si="915"/>
        <v>3.01469742769262-1.24763436492607i</v>
      </c>
      <c r="E3171" s="57" t="str">
        <f t="shared" si="916"/>
        <v>56.1620124539765-190.762774660697i</v>
      </c>
      <c r="F3171" s="57" t="str">
        <f t="shared" si="917"/>
        <v>2.82726652530167-2.25193864376407i</v>
      </c>
      <c r="G3171" s="57" t="str">
        <f t="shared" si="918"/>
        <v>0.91806899358894-0.274259578865589i</v>
      </c>
      <c r="H3171" s="57" t="str">
        <f t="shared" si="919"/>
        <v>0.117402415886841-32.077146636845i</v>
      </c>
      <c r="I3171" s="57" t="str">
        <f t="shared" si="920"/>
        <v>-0.48682493634875-0.615811003199565i</v>
      </c>
      <c r="K3171" s="57" t="str">
        <f t="shared" si="921"/>
        <v>0.000570492266588989-0.000608248531989532i</v>
      </c>
      <c r="L3171" s="57" t="str">
        <f t="shared" si="922"/>
        <v>0.00075-0.00468642370246772i</v>
      </c>
      <c r="M3171" s="57" t="str">
        <f t="shared" si="923"/>
        <v>0.00075-0.000738407095977059i</v>
      </c>
      <c r="N3171" s="57">
        <f t="shared" si="924"/>
        <v>37.087967777981618</v>
      </c>
      <c r="O3171" s="57">
        <f t="shared" si="925"/>
        <v>5.3351539679073188</v>
      </c>
      <c r="P3171" s="371">
        <f t="shared" si="926"/>
        <v>-5.3351539679073188</v>
      </c>
      <c r="Q3171" s="371">
        <f t="shared" si="927"/>
        <v>-142.91203222201838</v>
      </c>
      <c r="R3171" s="12">
        <f t="shared" si="928"/>
        <v>37.087967777981618</v>
      </c>
      <c r="S3171" s="57">
        <f t="shared" si="929"/>
        <v>141.50355117635615</v>
      </c>
      <c r="T3171" s="12">
        <f t="shared" si="912"/>
        <v>-5.3351539679073188</v>
      </c>
    </row>
    <row r="3172" spans="1:20" x14ac:dyDescent="0.3">
      <c r="A3172" s="57">
        <f t="shared" si="913"/>
        <v>892471.58719294274</v>
      </c>
      <c r="B3172" s="12">
        <f t="shared" si="930"/>
        <v>142041.26467082632</v>
      </c>
      <c r="C3172" s="57" t="str">
        <f t="shared" si="914"/>
        <v>-0.430321394970146-0.322337240466794i</v>
      </c>
      <c r="D3172" s="57" t="str">
        <f t="shared" si="915"/>
        <v>3.01168367352641-1.25062984568372i</v>
      </c>
      <c r="E3172" s="57" t="str">
        <f t="shared" si="916"/>
        <v>55.0966645034577-190.291441547171i</v>
      </c>
      <c r="F3172" s="57" t="str">
        <f t="shared" si="917"/>
        <v>2.82550381007617-2.24929192759173i</v>
      </c>
      <c r="G3172" s="57" t="str">
        <f t="shared" si="918"/>
        <v>0.917496605319712-0.275130122935524i</v>
      </c>
      <c r="H3172" s="57" t="str">
        <f t="shared" si="919"/>
        <v>0.116433575114436-31.9548478490432i</v>
      </c>
      <c r="I3172" s="57" t="str">
        <f t="shared" si="920"/>
        <v>-0.484407594533121-0.613071736744943i</v>
      </c>
      <c r="K3172" s="57" t="str">
        <f t="shared" si="921"/>
        <v>0.000570123526993709-0.000606295689488959i</v>
      </c>
      <c r="L3172" s="57" t="str">
        <f t="shared" si="922"/>
        <v>0.00075-0.00466868270817666i</v>
      </c>
      <c r="M3172" s="57" t="str">
        <f t="shared" si="923"/>
        <v>0.00075-0.000735611771246322i</v>
      </c>
      <c r="N3172" s="57">
        <f t="shared" si="924"/>
        <v>36.835472341704218</v>
      </c>
      <c r="O3172" s="57">
        <f t="shared" si="925"/>
        <v>5.3898525975948139</v>
      </c>
      <c r="P3172" s="371">
        <f t="shared" si="926"/>
        <v>-5.3898525975948139</v>
      </c>
      <c r="Q3172" s="371">
        <f t="shared" si="927"/>
        <v>-143.16452765829578</v>
      </c>
      <c r="R3172" s="12">
        <f t="shared" si="928"/>
        <v>36.835472341704218</v>
      </c>
      <c r="S3172" s="57">
        <f t="shared" si="929"/>
        <v>142.04126467082631</v>
      </c>
      <c r="T3172" s="12">
        <f t="shared" si="912"/>
        <v>-5.3898525975948139</v>
      </c>
    </row>
    <row r="3173" spans="1:20" x14ac:dyDescent="0.3">
      <c r="A3173" s="57">
        <f t="shared" si="913"/>
        <v>895862.97922427603</v>
      </c>
      <c r="B3173" s="12">
        <f t="shared" si="930"/>
        <v>142581.02147657546</v>
      </c>
      <c r="C3173" s="57" t="str">
        <f t="shared" si="914"/>
        <v>-0.429019767527394-0.318425178532178i</v>
      </c>
      <c r="D3173" s="57" t="str">
        <f t="shared" si="915"/>
        <v>3.00865305979668-1.253627782942i</v>
      </c>
      <c r="E3173" s="57" t="str">
        <f t="shared" si="916"/>
        <v>54.0387544601912-189.813635235693i</v>
      </c>
      <c r="F3173" s="57" t="str">
        <f t="shared" si="917"/>
        <v>2.82372989453345-2.24667018718052i</v>
      </c>
      <c r="G3173" s="57" t="str">
        <f t="shared" si="918"/>
        <v>0.916920580087407-0.276002228069957i</v>
      </c>
      <c r="H3173" s="57" t="str">
        <f t="shared" si="919"/>
        <v>0.115473031228919-31.8330217605667i</v>
      </c>
      <c r="I3173" s="57" t="str">
        <f t="shared" si="920"/>
        <v>-0.482007035916817-0.610342193060891i</v>
      </c>
      <c r="K3173" s="57" t="str">
        <f t="shared" si="921"/>
        <v>0.0005697562840705-0.000604350946172359i</v>
      </c>
      <c r="L3173" s="57" t="str">
        <f t="shared" si="922"/>
        <v>0.00075-0.00465100887445374i</v>
      </c>
      <c r="M3173" s="57" t="str">
        <f t="shared" si="923"/>
        <v>0.00075-0.000732827028537876i</v>
      </c>
      <c r="N3173" s="57">
        <f t="shared" si="924"/>
        <v>36.583382198921782</v>
      </c>
      <c r="O3173" s="57">
        <f t="shared" si="925"/>
        <v>5.444660650163895</v>
      </c>
      <c r="P3173" s="371">
        <f t="shared" si="926"/>
        <v>-5.444660650163895</v>
      </c>
      <c r="Q3173" s="371">
        <f t="shared" si="927"/>
        <v>-143.41661780107822</v>
      </c>
      <c r="R3173" s="12">
        <f t="shared" si="928"/>
        <v>36.583382198921782</v>
      </c>
      <c r="S3173" s="57">
        <f t="shared" si="929"/>
        <v>142.58102147657547</v>
      </c>
      <c r="T3173" s="12">
        <f t="shared" si="912"/>
        <v>-5.444660650163895</v>
      </c>
    </row>
    <row r="3174" spans="1:20" x14ac:dyDescent="0.3">
      <c r="A3174" s="57">
        <f t="shared" si="913"/>
        <v>899267.25854532828</v>
      </c>
      <c r="B3174" s="12">
        <f t="shared" si="930"/>
        <v>143122.82935818646</v>
      </c>
      <c r="C3174" s="57" t="str">
        <f t="shared" si="914"/>
        <v>-0.42770168515621-0.314542538125851i</v>
      </c>
      <c r="D3174" s="57" t="str">
        <f t="shared" si="915"/>
        <v>3.00560553255845-1.25662808944835i</v>
      </c>
      <c r="E3174" s="57" t="str">
        <f t="shared" si="916"/>
        <v>52.988311268238-189.329479442865i</v>
      </c>
      <c r="F3174" s="57" t="str">
        <f t="shared" si="917"/>
        <v>2.82194472310725-2.24407331440407i</v>
      </c>
      <c r="G3174" s="57" t="str">
        <f t="shared" si="918"/>
        <v>0.916340899848578-0.276875883950329i</v>
      </c>
      <c r="H3174" s="57" t="str">
        <f t="shared" si="919"/>
        <v>0.114520707191766-31.7116664721157i</v>
      </c>
      <c r="I3174" s="57" t="str">
        <f t="shared" si="920"/>
        <v>-0.479623123049363-0.607622332428798i</v>
      </c>
      <c r="K3174" s="57" t="str">
        <f t="shared" si="921"/>
        <v>0.000569390519106159-0.000602414273736798i</v>
      </c>
      <c r="L3174" s="57" t="str">
        <f t="shared" si="922"/>
        <v>0.00075-0.00463340194705492i</v>
      </c>
      <c r="M3174" s="57" t="str">
        <f t="shared" si="923"/>
        <v>0.00075-0.000730052827792269i</v>
      </c>
      <c r="N3174" s="57">
        <f t="shared" si="924"/>
        <v>36.331695343102041</v>
      </c>
      <c r="O3174" s="57">
        <f t="shared" si="925"/>
        <v>5.4995770855693218</v>
      </c>
      <c r="P3174" s="371">
        <f t="shared" si="926"/>
        <v>-5.4995770855693218</v>
      </c>
      <c r="Q3174" s="371">
        <f t="shared" si="927"/>
        <v>-143.66830465689796</v>
      </c>
      <c r="R3174" s="12">
        <f t="shared" si="928"/>
        <v>36.331695343102041</v>
      </c>
      <c r="S3174" s="57">
        <f t="shared" si="929"/>
        <v>143.12282935818646</v>
      </c>
      <c r="T3174" s="12">
        <f t="shared" si="912"/>
        <v>-5.4995770855693218</v>
      </c>
    </row>
    <row r="3175" spans="1:20" x14ac:dyDescent="0.3">
      <c r="A3175" s="57">
        <f t="shared" si="913"/>
        <v>902684.47412780055</v>
      </c>
      <c r="B3175" s="12">
        <f t="shared" si="930"/>
        <v>143666.69610974757</v>
      </c>
      <c r="C3175" s="57" t="str">
        <f t="shared" si="914"/>
        <v>-0.426367529330936-0.310689304349187i</v>
      </c>
      <c r="D3175" s="57" t="str">
        <f t="shared" si="915"/>
        <v>3.00254103824157-1.25963067720478i</v>
      </c>
      <c r="E3175" s="57" t="str">
        <f t="shared" si="916"/>
        <v>51.945361809935-188.839097195982i</v>
      </c>
      <c r="F3175" s="57" t="str">
        <f t="shared" si="917"/>
        <v>2.82014824017578-2.24150120092095i</v>
      </c>
      <c r="G3175" s="57" t="str">
        <f t="shared" si="918"/>
        <v>0.915757546541723-0.277751080094403i</v>
      </c>
      <c r="H3175" s="57" t="str">
        <f t="shared" si="919"/>
        <v>0.113576526765973-31.5907800928168i</v>
      </c>
      <c r="I3175" s="57" t="str">
        <f t="shared" si="920"/>
        <v>-0.477255719511378-0.604912115366855i</v>
      </c>
      <c r="K3175" s="57" t="str">
        <f t="shared" si="921"/>
        <v>0.000569026213492894-0.000600485643931177i</v>
      </c>
      <c r="L3175" s="57" t="str">
        <f t="shared" si="922"/>
        <v>0.00075-0.00461586167269867i</v>
      </c>
      <c r="M3175" s="57" t="str">
        <f t="shared" si="923"/>
        <v>0.00075-0.000727289129101679i</v>
      </c>
      <c r="N3175" s="57">
        <f t="shared" si="924"/>
        <v>36.08040967631996</v>
      </c>
      <c r="O3175" s="57">
        <f t="shared" si="925"/>
        <v>5.5546008778784914</v>
      </c>
      <c r="P3175" s="371">
        <f t="shared" si="926"/>
        <v>-5.5546008778784914</v>
      </c>
      <c r="Q3175" s="371">
        <f t="shared" si="927"/>
        <v>-143.91959032368004</v>
      </c>
      <c r="R3175" s="12">
        <f t="shared" si="928"/>
        <v>36.08040967631996</v>
      </c>
      <c r="S3175" s="57">
        <f t="shared" si="929"/>
        <v>143.66669610974756</v>
      </c>
      <c r="T3175" s="12">
        <f t="shared" si="912"/>
        <v>-5.5546008778784914</v>
      </c>
    </row>
    <row r="3176" spans="1:20" x14ac:dyDescent="0.3">
      <c r="A3176" s="57">
        <f t="shared" si="913"/>
        <v>906114.67512948636</v>
      </c>
      <c r="B3176" s="12">
        <f t="shared" si="930"/>
        <v>144212.62955496463</v>
      </c>
      <c r="C3176" s="57" t="str">
        <f t="shared" si="914"/>
        <v>-0.425017677911681-0.306865456928011i</v>
      </c>
      <c r="D3176" s="57" t="str">
        <f t="shared" si="915"/>
        <v>2.99945952365948-1.26263545746708i</v>
      </c>
      <c r="E3176" s="57" t="str">
        <f t="shared" si="916"/>
        <v>50.9099309427528-188.342610803345i</v>
      </c>
      <c r="F3176" s="57" t="str">
        <f t="shared" si="917"/>
        <v>2.81834039006507-2.23895373817019i</v>
      </c>
      <c r="G3176" s="57" t="str">
        <f t="shared" si="918"/>
        <v>0.915170502088416-0.278627805855145i</v>
      </c>
      <c r="H3176" s="57" t="str">
        <f t="shared" si="919"/>
        <v>0.112640414506686-31.4703607401781i</v>
      </c>
      <c r="I3176" s="57" t="str">
        <f t="shared" si="920"/>
        <v>-0.474904689906657-0.602211502628905i</v>
      </c>
      <c r="K3176" s="57" t="str">
        <f t="shared" si="921"/>
        <v>0.000568663348727668-0.000598565028556046i</v>
      </c>
      <c r="L3176" s="57" t="str">
        <f t="shared" si="922"/>
        <v>0.00075-0.00459838779906222i</v>
      </c>
      <c r="M3176" s="57" t="str">
        <f t="shared" si="923"/>
        <v>0.00075-0.000724535892709387i</v>
      </c>
      <c r="N3176" s="57">
        <f t="shared" si="924"/>
        <v>35.829523011617965</v>
      </c>
      <c r="O3176" s="57">
        <f t="shared" si="925"/>
        <v>5.609731015392736</v>
      </c>
      <c r="P3176" s="371">
        <f t="shared" si="926"/>
        <v>-5.609731015392736</v>
      </c>
      <c r="Q3176" s="371">
        <f t="shared" si="927"/>
        <v>-144.17047698838203</v>
      </c>
      <c r="R3176" s="12">
        <f t="shared" si="928"/>
        <v>35.829523011617965</v>
      </c>
      <c r="S3176" s="57">
        <f t="shared" si="929"/>
        <v>144.21262955496462</v>
      </c>
      <c r="T3176" s="12">
        <f t="shared" si="912"/>
        <v>-5.609731015392736</v>
      </c>
    </row>
    <row r="3177" spans="1:20" x14ac:dyDescent="0.3">
      <c r="A3177" s="57">
        <f t="shared" si="913"/>
        <v>909557.91089497844</v>
      </c>
      <c r="B3177" s="12">
        <f t="shared" si="930"/>
        <v>144760.63754727351</v>
      </c>
      <c r="C3177" s="57" t="str">
        <f t="shared" si="914"/>
        <v>-0.423652505088371-0.303070970344867i</v>
      </c>
      <c r="D3177" s="57" t="str">
        <f t="shared" si="915"/>
        <v>2.99636093601799-1.26564234074413i</v>
      </c>
      <c r="E3177" s="57" t="str">
        <f t="shared" si="916"/>
        <v>49.8820415362748-187.840141825789i</v>
      </c>
      <c r="F3177" s="57" t="str">
        <f t="shared" si="917"/>
        <v>2.81652111705262-2.23643081736679i</v>
      </c>
      <c r="G3177" s="57" t="str">
        <f t="shared" si="918"/>
        <v>0.914579748394465-0.279506050419633i</v>
      </c>
      <c r="H3177" s="57" t="str">
        <f t="shared" si="919"/>
        <v>0.111712295751944-31.3504065400439i</v>
      </c>
      <c r="I3177" s="57" t="str">
        <f t="shared" si="920"/>
        <v>-0.472569899854308-0.599520455203354i</v>
      </c>
      <c r="K3177" s="57" t="str">
        <f t="shared" si="921"/>
        <v>0.000568301906411547-0.000596652399463359i</v>
      </c>
      <c r="L3177" s="57" t="str">
        <f t="shared" si="922"/>
        <v>0.00075-0.00458098007477807i</v>
      </c>
      <c r="M3177" s="57" t="str">
        <f t="shared" si="923"/>
        <v>0.00075-0.000721793079009151i</v>
      </c>
      <c r="N3177" s="57">
        <f t="shared" si="924"/>
        <v>35.579033075357387</v>
      </c>
      <c r="O3177" s="57">
        <f t="shared" si="925"/>
        <v>5.6649665007622971</v>
      </c>
      <c r="P3177" s="371">
        <f t="shared" si="926"/>
        <v>-5.6649665007622971</v>
      </c>
      <c r="Q3177" s="371">
        <f t="shared" si="927"/>
        <v>-144.42096692464261</v>
      </c>
      <c r="R3177" s="12">
        <f t="shared" si="928"/>
        <v>35.579033075357387</v>
      </c>
      <c r="S3177" s="57">
        <f t="shared" si="929"/>
        <v>144.76063754727352</v>
      </c>
      <c r="T3177" s="12">
        <f t="shared" si="912"/>
        <v>-5.6649665007622971</v>
      </c>
    </row>
    <row r="3178" spans="1:20" x14ac:dyDescent="0.3">
      <c r="A3178" s="57">
        <f t="shared" si="913"/>
        <v>913014.23095637932</v>
      </c>
      <c r="B3178" s="12">
        <f t="shared" si="930"/>
        <v>145310.72796995315</v>
      </c>
      <c r="C3178" s="57" t="str">
        <f t="shared" si="914"/>
        <v>-0.422272381328638-0.299305813970639i</v>
      </c>
      <c r="D3178" s="57" t="str">
        <f t="shared" si="915"/>
        <v>2.99324522292409-1.26865123679734i</v>
      </c>
      <c r="E3178" s="57" t="str">
        <f t="shared" si="916"/>
        <v>48.8617145092797-187.331811049452i</v>
      </c>
      <c r="F3178" s="57" t="str">
        <f t="shared" si="917"/>
        <v>2.81469036537098-2.23393232949719i</v>
      </c>
      <c r="G3178" s="57" t="str">
        <f t="shared" si="918"/>
        <v>0.913985267351082-0.28038580280794i</v>
      </c>
      <c r="H3178" s="57" t="str">
        <f t="shared" si="919"/>
        <v>0.110792096613525-31.2309156265485i</v>
      </c>
      <c r="I3178" s="57" t="str">
        <f t="shared" si="920"/>
        <v>-0.470251215980923-0.596838934312031i</v>
      </c>
      <c r="K3178" s="57" t="str">
        <f t="shared" si="921"/>
        <v>0.000567941868249042-0.000594747728556268i</v>
      </c>
      <c r="L3178" s="57" t="str">
        <f t="shared" si="922"/>
        <v>0.00075-0.00456363824943024i</v>
      </c>
      <c r="M3178" s="57" t="str">
        <f t="shared" si="923"/>
        <v>0.00075-0.000719060648544679i</v>
      </c>
      <c r="N3178" s="57">
        <f t="shared" si="924"/>
        <v>35.32893750955617</v>
      </c>
      <c r="O3178" s="57">
        <f t="shared" si="925"/>
        <v>5.7203063510924954</v>
      </c>
      <c r="P3178" s="371">
        <f t="shared" si="926"/>
        <v>-5.7203063510924954</v>
      </c>
      <c r="Q3178" s="371">
        <f t="shared" si="927"/>
        <v>-144.67106249044383</v>
      </c>
      <c r="R3178" s="12">
        <f t="shared" si="928"/>
        <v>35.32893750955617</v>
      </c>
      <c r="S3178" s="57">
        <f t="shared" si="929"/>
        <v>145.31072796995315</v>
      </c>
      <c r="T3178" s="12">
        <f t="shared" si="912"/>
        <v>-5.7203063510924954</v>
      </c>
    </row>
    <row r="3179" spans="1:20" x14ac:dyDescent="0.3">
      <c r="A3179" s="57">
        <f t="shared" si="913"/>
        <v>916483.6850340137</v>
      </c>
      <c r="B3179" s="12">
        <f t="shared" si="930"/>
        <v>145862.90873623898</v>
      </c>
      <c r="C3179" s="57" t="str">
        <f t="shared" si="914"/>
        <v>-0.420877673329373-0.295569952195453i</v>
      </c>
      <c r="D3179" s="57" t="str">
        <f t="shared" si="915"/>
        <v>2.99011233239492-1.2716620546401i</v>
      </c>
      <c r="E3179" s="57" t="str">
        <f t="shared" si="916"/>
        <v>47.8489688668887-186.817738459742i</v>
      </c>
      <c r="F3179" s="57" t="str">
        <f t="shared" si="917"/>
        <v>2.81284807921139-2.23145816531489i</v>
      </c>
      <c r="G3179" s="57" t="str">
        <f t="shared" si="918"/>
        <v>0.913387040836075-0.281267051872047i</v>
      </c>
      <c r="H3179" s="57" t="str">
        <f t="shared" si="919"/>
        <v>0.10987974396794-31.1118861420731i</v>
      </c>
      <c r="I3179" s="57" t="str">
        <f t="shared" si="920"/>
        <v>-0.467948505912892-0.594166901409122i</v>
      </c>
      <c r="K3179" s="57" t="str">
        <f t="shared" si="921"/>
        <v>0.00056758321604748-0.000592850987788896i</v>
      </c>
      <c r="L3179" s="57" t="str">
        <f t="shared" si="922"/>
        <v>0.00075-0.00454636207355075i</v>
      </c>
      <c r="M3179" s="57" t="str">
        <f t="shared" si="923"/>
        <v>0.00075-0.000716338562009046i</v>
      </c>
      <c r="N3179" s="57">
        <f t="shared" si="924"/>
        <v>35.079233874218517</v>
      </c>
      <c r="O3179" s="57">
        <f t="shared" si="925"/>
        <v>5.7757495980422977</v>
      </c>
      <c r="P3179" s="371">
        <f t="shared" si="926"/>
        <v>-5.7757495980422977</v>
      </c>
      <c r="Q3179" s="371">
        <f t="shared" si="927"/>
        <v>-144.92076612578148</v>
      </c>
      <c r="R3179" s="12">
        <f t="shared" si="928"/>
        <v>35.079233874218517</v>
      </c>
      <c r="S3179" s="57">
        <f t="shared" si="929"/>
        <v>145.86290873623898</v>
      </c>
      <c r="T3179" s="12">
        <f t="shared" si="912"/>
        <v>-5.7757495980422977</v>
      </c>
    </row>
    <row r="3180" spans="1:20" x14ac:dyDescent="0.3">
      <c r="A3180" s="57">
        <f t="shared" si="913"/>
        <v>919966.32303714298</v>
      </c>
      <c r="B3180" s="12">
        <f t="shared" si="930"/>
        <v>146417.18778943669</v>
      </c>
      <c r="C3180" s="57" t="str">
        <f t="shared" si="914"/>
        <v>-0.419468743971861-0.291863344558726i</v>
      </c>
      <c r="D3180" s="57" t="str">
        <f t="shared" si="915"/>
        <v>2.9869622128667-1.27467470253742i</v>
      </c>
      <c r="E3180" s="57" t="str">
        <f t="shared" si="916"/>
        <v>46.8438217377461-186.298043216485i</v>
      </c>
      <c r="F3180" s="57" t="str">
        <f t="shared" si="917"/>
        <v>2.81099420272759-2.22900821533592i</v>
      </c>
      <c r="G3180" s="57" t="str">
        <f t="shared" si="918"/>
        <v>0.912785050715054-0.282149786294746i</v>
      </c>
      <c r="H3180" s="57" t="str">
        <f t="shared" si="919"/>
        <v>0.108975165447513-30.9933162371991i</v>
      </c>
      <c r="I3180" s="57" t="str">
        <f t="shared" si="920"/>
        <v>-0.465661638268696-0.591504318180063i</v>
      </c>
      <c r="K3180" s="57" t="str">
        <f t="shared" si="921"/>
        <v>0.000567225931716369-0.000590962149166097i</v>
      </c>
      <c r="L3180" s="57" t="str">
        <f t="shared" si="922"/>
        <v>0.00075-0.00452915129861601i</v>
      </c>
      <c r="M3180" s="57" t="str">
        <f t="shared" si="923"/>
        <v>0.00075-0.000713626780244116i</v>
      </c>
      <c r="N3180" s="57">
        <f t="shared" si="924"/>
        <v>34.829919649651941</v>
      </c>
      <c r="O3180" s="57">
        <f t="shared" si="925"/>
        <v>5.8312952879160127</v>
      </c>
      <c r="P3180" s="371">
        <f t="shared" si="926"/>
        <v>-5.8312952879160127</v>
      </c>
      <c r="Q3180" s="371">
        <f t="shared" si="927"/>
        <v>-145.17008035034806</v>
      </c>
      <c r="R3180" s="12">
        <f t="shared" si="928"/>
        <v>34.829919649651941</v>
      </c>
      <c r="S3180" s="57">
        <f t="shared" si="929"/>
        <v>146.4171877894367</v>
      </c>
      <c r="T3180" s="12">
        <f t="shared" ref="T3180:T3243" si="931">P3180</f>
        <v>-5.8312952879160127</v>
      </c>
    </row>
    <row r="3181" spans="1:20" x14ac:dyDescent="0.3">
      <c r="A3181" s="57">
        <f t="shared" ref="A3181:A3244" si="932">2*PI()*B3181</f>
        <v>923462.19506468414</v>
      </c>
      <c r="B3181" s="12">
        <f t="shared" si="930"/>
        <v>146973.57310303656</v>
      </c>
      <c r="C3181" s="57" t="str">
        <f t="shared" ref="C3181:C3244" si="933">IMPRODUCT(D3181,E3181,$C$40,,K3181,$C$41)</f>
        <v>-0.418045952280515-0.288185945878353i</v>
      </c>
      <c r="D3181" s="57" t="str">
        <f t="shared" ref="D3181:D3244" si="934">IMDIV(IMPRODUCT($C$37,$C$38,COMPLEX(1,A3181/$C$38)),IMSUM(-1*A3181*A3181/$C$39,COMPLEX(0,1*A3181)))</f>
        <v>2.98379481320381-1.27768908800561i</v>
      </c>
      <c r="E3181" s="57" t="str">
        <f t="shared" ref="E3181:E3244" si="935">IMDIV(IMPRODUCT(IMSUM(F3181,G3181),$C$29,H3181),IMSUM(1,I3181))</f>
        <v>45.8462884112097-185.772843630259i</v>
      </c>
      <c r="F3181" s="57" t="str">
        <f t="shared" ref="F3181:F3244" si="936">IMDIV(IMPRODUCT($C$14,$C$15,COMPLEX(1,A3181/$C$15)),IMSUM(-1*A3181*A3181/$C$16,COMPLEX(0,A3181)))</f>
        <v>2.80912868003948-2.22658236983445i</v>
      </c>
      <c r="G3181" s="57" t="str">
        <f t="shared" ref="G3181:G3244" si="937">IMDIV(1,COMPLEX(1,A3181*$C$9*$C$10))</f>
        <v>0.912179278842658-0.283033994588541i</v>
      </c>
      <c r="H3181" s="57" t="str">
        <f t="shared" ref="H3181:H3244" si="938">IMDIV($C$3,IMSUM(K3181,COMPLEX(0,$C$28*A3181)))</f>
        <v>0.108078289431606-30.8752040706664i</v>
      </c>
      <c r="I3181" s="57" t="str">
        <f t="shared" ref="I3181:I3244" si="939">IMPRODUCT(F3181,$C$29,H3181,$C$31)</f>
        <v>-0.463390482651358-0.58885114654049i</v>
      </c>
      <c r="K3181" s="57" t="str">
        <f t="shared" ref="K3181:K3244" si="940">IF($C$26&lt;=0,IMDIV(1,IMSUM(IMDIV(1,L3181),1/$C$18)),IMDIV(1,IMSUM(IMDIV(1,L3181),1/$C$18,IMDIV(1,M3181))))</f>
        <v>0.000566869997266771-0.000589081184743245i</v>
      </c>
      <c r="L3181" s="57" t="str">
        <f t="shared" ref="L3181:L3244" si="941">IMSUM($C$21/$C$22,IMDIV(1,COMPLEX(0,$C$20*$C$22*A3181)))</f>
        <v>0.00075-0.00451200567704324i</v>
      </c>
      <c r="M3181" s="57" t="str">
        <f t="shared" ref="M3181:M3244" si="942">IMSUM($C$25/$C$26,IMDIV(1,COMPLEX(0,$C$24*$C$26*A3181)))</f>
        <v>0.00075-0.000710925264240005i</v>
      </c>
      <c r="N3181" s="57">
        <f t="shared" ref="N3181:N3244" si="943">ABS(R3181)</f>
        <v>34.580992238769966</v>
      </c>
      <c r="O3181" s="57">
        <f t="shared" ref="O3181:O3244" si="944">ABS(P3181)</f>
        <v>5.8869424817461731</v>
      </c>
      <c r="P3181" s="371">
        <f t="shared" ref="P3181:P3244" si="945">20*LOG10(IMABS(C3181))</f>
        <v>-5.8869424817461731</v>
      </c>
      <c r="Q3181" s="371">
        <f t="shared" ref="Q3181:Q3244" si="946">IMARGUMENT(C3181)*180/PI()</f>
        <v>-145.41900776123003</v>
      </c>
      <c r="R3181" s="12">
        <f t="shared" ref="R3181:R3244" si="947">IF(Q3181&lt;0,Q3181+180,Q3181-180)</f>
        <v>34.580992238769966</v>
      </c>
      <c r="S3181" s="57">
        <f t="shared" ref="S3181:S3244" si="948">B3181/1000</f>
        <v>146.97357310303656</v>
      </c>
      <c r="T3181" s="12">
        <f t="shared" si="931"/>
        <v>-5.8869424817461731</v>
      </c>
    </row>
    <row r="3182" spans="1:20" x14ac:dyDescent="0.3">
      <c r="A3182" s="57">
        <f t="shared" si="932"/>
        <v>926971.35140593001</v>
      </c>
      <c r="B3182" s="12">
        <f t="shared" ref="B3182:B3245" si="949">B3181*(1+B$42)</f>
        <v>147532.0726808281</v>
      </c>
      <c r="C3182" s="57" t="str">
        <f t="shared" si="933"/>
        <v>-0.416609653384987-0.284537706378877i</v>
      </c>
      <c r="D3182" s="57" t="str">
        <f t="shared" si="934"/>
        <v>2.98061008270781-1.28070511781203i</v>
      </c>
      <c r="E3182" s="57" t="str">
        <f t="shared" si="935"/>
        <v>44.8563823745038-185.242257139863i</v>
      </c>
      <c r="F3182" s="57" t="str">
        <f t="shared" si="936"/>
        <v>2.80725145523704-2.22418051883836i</v>
      </c>
      <c r="G3182" s="57" t="str">
        <f t="shared" si="937"/>
        <v>0.911569707063807-0.283919665094569i</v>
      </c>
      <c r="H3182" s="57" t="str">
        <f t="shared" si="938"/>
        <v>0.107189045037925-30.7575478093275i</v>
      </c>
      <c r="I3182" s="57" t="str">
        <f t="shared" si="939"/>
        <v>-0.461134909640886-0.586207348635158i</v>
      </c>
      <c r="K3182" s="57" t="str">
        <f t="shared" si="940"/>
        <v>0.000566515394810693-0.000587208066625979i</v>
      </c>
      <c r="L3182" s="57" t="str">
        <f t="shared" si="941"/>
        <v>0.00075-0.00449492496218693i</v>
      </c>
      <c r="M3182" s="57" t="str">
        <f t="shared" si="942"/>
        <v>0.00075-0.000708233975134496i</v>
      </c>
      <c r="N3182" s="57">
        <f t="shared" si="943"/>
        <v>34.332448969382227</v>
      </c>
      <c r="O3182" s="57">
        <f t="shared" si="944"/>
        <v>5.9426902553704943</v>
      </c>
      <c r="P3182" s="371">
        <f t="shared" si="945"/>
        <v>-5.9426902553704943</v>
      </c>
      <c r="Q3182" s="371">
        <f t="shared" si="946"/>
        <v>-145.66755103061777</v>
      </c>
      <c r="R3182" s="12">
        <f t="shared" si="947"/>
        <v>34.332448969382227</v>
      </c>
      <c r="S3182" s="57">
        <f t="shared" si="948"/>
        <v>147.53207268082809</v>
      </c>
      <c r="T3182" s="12">
        <f t="shared" si="931"/>
        <v>-5.9426902553704943</v>
      </c>
    </row>
    <row r="3183" spans="1:20" x14ac:dyDescent="0.3">
      <c r="A3183" s="57">
        <f t="shared" si="932"/>
        <v>930493.84254127252</v>
      </c>
      <c r="B3183" s="12">
        <f t="shared" si="949"/>
        <v>148092.69455701526</v>
      </c>
      <c r="C3183" s="57" t="str">
        <f t="shared" si="933"/>
        <v>-0.415160198485665-0.280918571818637i</v>
      </c>
      <c r="D3183" s="57" t="str">
        <f t="shared" si="934"/>
        <v>2.97740797112664-1.28372269797502i</v>
      </c>
      <c r="E3183" s="57" t="str">
        <f t="shared" si="935"/>
        <v>43.8741153498281-184.70640029091i</v>
      </c>
      <c r="F3183" s="57" t="str">
        <f t="shared" si="936"/>
        <v>2.80536247238421-2.22180255212482i</v>
      </c>
      <c r="G3183" s="57" t="str">
        <f t="shared" si="937"/>
        <v>0.910956317214958-0.284806785981512i</v>
      </c>
      <c r="H3183" s="57" t="str">
        <f t="shared" si="938"/>
        <v>0.106307362113969-30.6403456281055i</v>
      </c>
      <c r="I3183" s="57" t="str">
        <f t="shared" si="939"/>
        <v>-0.458894790786837-0.583572886836913i</v>
      </c>
      <c r="K3183" s="57" t="str">
        <f t="shared" si="940"/>
        <v>0.000566162106560472-0.000585342766969978i</v>
      </c>
      <c r="L3183" s="57" t="str">
        <f t="shared" si="941"/>
        <v>0.00075-0.00447790890833526i</v>
      </c>
      <c r="M3183" s="57" t="str">
        <f t="shared" si="942"/>
        <v>0.00075-0.000705552874212486i</v>
      </c>
      <c r="N3183" s="57">
        <f t="shared" si="943"/>
        <v>34.084287096470661</v>
      </c>
      <c r="O3183" s="57">
        <f t="shared" si="944"/>
        <v>5.9985376995011226</v>
      </c>
      <c r="P3183" s="371">
        <f t="shared" si="945"/>
        <v>-5.9985376995011226</v>
      </c>
      <c r="Q3183" s="371">
        <f t="shared" si="946"/>
        <v>-145.91571290352934</v>
      </c>
      <c r="R3183" s="12">
        <f t="shared" si="947"/>
        <v>34.084287096470661</v>
      </c>
      <c r="S3183" s="57">
        <f t="shared" si="948"/>
        <v>148.09269455701525</v>
      </c>
      <c r="T3183" s="12">
        <f t="shared" si="931"/>
        <v>-5.9985376995011226</v>
      </c>
    </row>
    <row r="3184" spans="1:20" x14ac:dyDescent="0.3">
      <c r="A3184" s="57">
        <f t="shared" si="932"/>
        <v>934029.71914292953</v>
      </c>
      <c r="B3184" s="12">
        <f t="shared" si="949"/>
        <v>148655.44679633193</v>
      </c>
      <c r="C3184" s="57" t="str">
        <f t="shared" si="933"/>
        <v>-0.413697934822503-0.277328483615786i</v>
      </c>
      <c r="D3184" s="57" t="str">
        <f t="shared" si="934"/>
        <v>2.97418842866383-1.28674173376388i</v>
      </c>
      <c r="E3184" s="57" t="str">
        <f t="shared" si="935"/>
        <v>42.8994973313745-184.165388715551i</v>
      </c>
      <c r="F3184" s="57" t="str">
        <f t="shared" si="936"/>
        <v>2.8034616755228-2.21944835921594i</v>
      </c>
      <c r="G3184" s="57" t="str">
        <f t="shared" si="937"/>
        <v>0.910339091125396-0.285695345244517i</v>
      </c>
      <c r="H3184" s="57" t="str">
        <f t="shared" si="938"/>
        <v>0.105433171228563-30.5235957099496i</v>
      </c>
      <c r="I3184" s="57" t="str">
        <f t="shared" si="939"/>
        <v>-0.456669998600914-0.580947723745624i</v>
      </c>
      <c r="K3184" s="57" t="str">
        <f t="shared" si="940"/>
        <v>0.000565810114828178-0.000583485257980721i</v>
      </c>
      <c r="L3184" s="57" t="str">
        <f t="shared" si="941"/>
        <v>0.00075-0.00446095727070657i</v>
      </c>
      <c r="M3184" s="57" t="str">
        <f t="shared" si="942"/>
        <v>0.00075-0.000702881922905447i</v>
      </c>
      <c r="N3184" s="57">
        <f t="shared" si="943"/>
        <v>33.83650380444567</v>
      </c>
      <c r="O3184" s="57">
        <f t="shared" si="944"/>
        <v>6.0544839197862839</v>
      </c>
      <c r="P3184" s="371">
        <f t="shared" si="945"/>
        <v>-6.0544839197862839</v>
      </c>
      <c r="Q3184" s="371">
        <f t="shared" si="946"/>
        <v>-146.16349619555433</v>
      </c>
      <c r="R3184" s="12">
        <f t="shared" si="947"/>
        <v>33.83650380444567</v>
      </c>
      <c r="S3184" s="57">
        <f t="shared" si="948"/>
        <v>148.65544679633194</v>
      </c>
      <c r="T3184" s="12">
        <f t="shared" si="931"/>
        <v>-6.0544839197862839</v>
      </c>
    </row>
    <row r="3185" spans="1:20" x14ac:dyDescent="0.3">
      <c r="A3185" s="57">
        <f t="shared" si="932"/>
        <v>937579.03207567276</v>
      </c>
      <c r="B3185" s="12">
        <f t="shared" si="949"/>
        <v>149220.33749415801</v>
      </c>
      <c r="C3185" s="57" t="str">
        <f t="shared" si="933"/>
        <v>-0.412223205646941-0.273767378973135i</v>
      </c>
      <c r="D3185" s="57" t="str">
        <f t="shared" si="934"/>
        <v>2.97095140598769-1.28976212969892i</v>
      </c>
      <c r="E3185" s="57" t="str">
        <f t="shared" si="935"/>
        <v>41.9325366222435-183.619337113256i</v>
      </c>
      <c r="F3185" s="57" t="str">
        <f t="shared" si="936"/>
        <v>2.80154900867658-2.21711782937439i</v>
      </c>
      <c r="G3185" s="57" t="str">
        <f t="shared" si="937"/>
        <v>0.909718010618529-0.286585330704129i</v>
      </c>
      <c r="H3185" s="57" t="str">
        <f t="shared" si="938"/>
        <v>0.104566403663518-30.4072962457931i</v>
      </c>
      <c r="I3185" s="57" t="str">
        <f t="shared" si="939"/>
        <v>-0.454460406549648-0.578331822187189i</v>
      </c>
      <c r="K3185" s="57" t="str">
        <f t="shared" si="940"/>
        <v>0.000565459402025023-0.000581635511913238i</v>
      </c>
      <c r="L3185" s="57" t="str">
        <f t="shared" si="941"/>
        <v>0.00075-0.00444406980544588i</v>
      </c>
      <c r="M3185" s="57" t="str">
        <f t="shared" si="942"/>
        <v>0.00075-0.000700221082790844i</v>
      </c>
      <c r="N3185" s="57">
        <f t="shared" si="943"/>
        <v>33.589096209393517</v>
      </c>
      <c r="O3185" s="57">
        <f t="shared" si="944"/>
        <v>6.1105280368665325</v>
      </c>
      <c r="P3185" s="371">
        <f t="shared" si="945"/>
        <v>-6.1105280368665325</v>
      </c>
      <c r="Q3185" s="371">
        <f t="shared" si="946"/>
        <v>-146.41090379060648</v>
      </c>
      <c r="R3185" s="12">
        <f t="shared" si="947"/>
        <v>33.589096209393517</v>
      </c>
      <c r="S3185" s="57">
        <f t="shared" si="948"/>
        <v>149.220337494158</v>
      </c>
      <c r="T3185" s="12">
        <f t="shared" si="931"/>
        <v>-6.1105280368665325</v>
      </c>
    </row>
    <row r="3186" spans="1:20" x14ac:dyDescent="0.3">
      <c r="A3186" s="57">
        <f t="shared" si="932"/>
        <v>941141.83239756036</v>
      </c>
      <c r="B3186" s="12">
        <f t="shared" si="949"/>
        <v>149787.37477663581</v>
      </c>
      <c r="C3186" s="57" t="str">
        <f t="shared" si="933"/>
        <v>-0.410736350197061-0.270235191001771i</v>
      </c>
      <c r="D3186" s="57" t="str">
        <f t="shared" si="934"/>
        <v>2.96769685424075-1.29278378955171i</v>
      </c>
      <c r="E3186" s="57" t="str">
        <f t="shared" si="935"/>
        <v>40.9732398712223-183.06835923269i</v>
      </c>
      <c r="F3186" s="57" t="str">
        <f t="shared" si="936"/>
        <v>2.79962441585527-2.21481085159903i</v>
      </c>
      <c r="G3186" s="57" t="str">
        <f t="shared" si="937"/>
        <v>0.909093057513216-0.28747673000521i</v>
      </c>
      <c r="H3186" s="57" t="str">
        <f t="shared" si="938"/>
        <v>0.103706991405389-30.2914454345102i</v>
      </c>
      <c r="I3186" s="57" t="str">
        <f t="shared" si="939"/>
        <v>-0.452265889047134-0.575725145212487i</v>
      </c>
      <c r="K3186" s="57" t="str">
        <f t="shared" si="940"/>
        <v>0.000565109950660776-0.000579793501071863i</v>
      </c>
      <c r="L3186" s="57" t="str">
        <f t="shared" si="941"/>
        <v>0.00075-0.00442724626962132i</v>
      </c>
      <c r="M3186" s="57" t="str">
        <f t="shared" si="942"/>
        <v>0.00075-0.000697570315591596i</v>
      </c>
      <c r="N3186" s="57">
        <f t="shared" si="943"/>
        <v>33.342061361300665</v>
      </c>
      <c r="O3186" s="57">
        <f t="shared" si="944"/>
        <v>6.1666691864224186</v>
      </c>
      <c r="P3186" s="371">
        <f t="shared" si="945"/>
        <v>-6.1666691864224186</v>
      </c>
      <c r="Q3186" s="371">
        <f t="shared" si="946"/>
        <v>-146.65793863869933</v>
      </c>
      <c r="R3186" s="12">
        <f t="shared" si="947"/>
        <v>33.342061361300665</v>
      </c>
      <c r="S3186" s="57">
        <f t="shared" si="948"/>
        <v>149.7873747766358</v>
      </c>
      <c r="T3186" s="12">
        <f t="shared" si="931"/>
        <v>-6.1666691864224186</v>
      </c>
    </row>
    <row r="3187" spans="1:20" x14ac:dyDescent="0.3">
      <c r="A3187" s="57">
        <f t="shared" si="932"/>
        <v>944718.17136067105</v>
      </c>
      <c r="B3187" s="12">
        <f t="shared" si="949"/>
        <v>150356.56680078703</v>
      </c>
      <c r="C3187" s="57" t="str">
        <f t="shared" si="933"/>
        <v>-0.40923770367568-0.266731848843337i</v>
      </c>
      <c r="D3187" s="57" t="str">
        <f t="shared" si="934"/>
        <v>2.96442472504902-1.29580661634532i</v>
      </c>
      <c r="E3187" s="57" t="str">
        <f t="shared" si="935"/>
        <v>40.0216121094036-182.512567854612i</v>
      </c>
      <c r="F3187" s="57" t="str">
        <f t="shared" si="936"/>
        <v>2.79768784105869-2.2125273146206i</v>
      </c>
      <c r="G3187" s="57" t="str">
        <f t="shared" si="937"/>
        <v>0.908464213625103-0.288369530615886i</v>
      </c>
      <c r="H3187" s="57" t="str">
        <f t="shared" si="938"/>
        <v>0.102854867137341-30.1760414828744i</v>
      </c>
      <c r="I3187" s="57" t="str">
        <f t="shared" si="939"/>
        <v>-0.450086321447845-0.573127656096391i</v>
      </c>
      <c r="K3187" s="57" t="str">
        <f t="shared" si="940"/>
        <v>0.000564761743343182-0.000577959197809998i</v>
      </c>
      <c r="L3187" s="57" t="str">
        <f t="shared" si="941"/>
        <v>0.00075-0.00441048642122068i</v>
      </c>
      <c r="M3187" s="57" t="str">
        <f t="shared" si="942"/>
        <v>0.00075-0.000694929583175529i</v>
      </c>
      <c r="N3187" s="57">
        <f t="shared" si="943"/>
        <v>33.095396246262055</v>
      </c>
      <c r="O3187" s="57">
        <f t="shared" si="944"/>
        <v>6.2229065192173216</v>
      </c>
      <c r="P3187" s="371">
        <f t="shared" si="945"/>
        <v>-6.2229065192173216</v>
      </c>
      <c r="Q3187" s="371">
        <f t="shared" si="946"/>
        <v>-146.90460375373794</v>
      </c>
      <c r="R3187" s="12">
        <f t="shared" si="947"/>
        <v>33.095396246262055</v>
      </c>
      <c r="S3187" s="57">
        <f t="shared" si="948"/>
        <v>150.35656680078702</v>
      </c>
      <c r="T3187" s="12">
        <f t="shared" si="931"/>
        <v>-6.2229065192173216</v>
      </c>
    </row>
    <row r="3188" spans="1:20" x14ac:dyDescent="0.3">
      <c r="A3188" s="57">
        <f t="shared" si="932"/>
        <v>948308.10041184153</v>
      </c>
      <c r="B3188" s="12">
        <f t="shared" si="949"/>
        <v>150927.92175463002</v>
      </c>
      <c r="C3188" s="57" t="str">
        <f t="shared" si="933"/>
        <v>-0.407727597231438-0.263257277791009i</v>
      </c>
      <c r="D3188" s="57" t="str">
        <f t="shared" si="934"/>
        <v>2.96113497053147-1.29883051235476i</v>
      </c>
      <c r="E3188" s="57" t="str">
        <f t="shared" si="935"/>
        <v>39.0776567866272-181.952074775809i</v>
      </c>
      <c r="F3188" s="57" t="str">
        <f t="shared" si="936"/>
        <v>2.79573922828098-2.21026710689743i</v>
      </c>
      <c r="G3188" s="57" t="str">
        <f t="shared" si="937"/>
        <v>0.907831460767985-0.289263719826479i</v>
      </c>
      <c r="H3188" s="57" t="str">
        <f t="shared" si="938"/>
        <v>0.102009964231118-30.0610826055154i</v>
      </c>
      <c r="I3188" s="57" t="str">
        <f t="shared" si="939"/>
        <v>-0.447921580039491-0.570539318336758i</v>
      </c>
      <c r="K3188" s="57" t="str">
        <f t="shared" si="940"/>
        <v>0.000564414762777402-0.000576132574529847i</v>
      </c>
      <c r="L3188" s="57" t="str">
        <f t="shared" si="941"/>
        <v>0.00075-0.00439379001914791i</v>
      </c>
      <c r="M3188" s="57" t="str">
        <f t="shared" si="942"/>
        <v>0.00075-0.000692298847554817i</v>
      </c>
      <c r="N3188" s="57">
        <f t="shared" si="943"/>
        <v>32.849097788673191</v>
      </c>
      <c r="O3188" s="57">
        <f t="shared" si="944"/>
        <v>6.2792392011326905</v>
      </c>
      <c r="P3188" s="371">
        <f t="shared" si="945"/>
        <v>-6.2792392011326905</v>
      </c>
      <c r="Q3188" s="371">
        <f t="shared" si="946"/>
        <v>-147.15090221132681</v>
      </c>
      <c r="R3188" s="12">
        <f t="shared" si="947"/>
        <v>32.849097788673191</v>
      </c>
      <c r="S3188" s="57">
        <f t="shared" si="948"/>
        <v>150.92792175463003</v>
      </c>
      <c r="T3188" s="12">
        <f t="shared" si="931"/>
        <v>-6.2792392011326905</v>
      </c>
    </row>
    <row r="3189" spans="1:20" x14ac:dyDescent="0.3">
      <c r="A3189" s="57">
        <f t="shared" si="932"/>
        <v>951911.67119340657</v>
      </c>
      <c r="B3189" s="12">
        <f t="shared" si="949"/>
        <v>151501.44785729761</v>
      </c>
      <c r="C3189" s="57" t="str">
        <f t="shared" si="933"/>
        <v>-0.406206357942736-0.259811399409036i</v>
      </c>
      <c r="D3189" s="57" t="str">
        <f t="shared" si="934"/>
        <v>2.95782754330948-1.30185537910747i</v>
      </c>
      <c r="E3189" s="57" t="str">
        <f t="shared" si="935"/>
        <v>38.1413758077143-181.386990794025i</v>
      </c>
      <c r="F3189" s="57" t="str">
        <f t="shared" si="936"/>
        <v>2.79377852151485-2.20803011661115i</v>
      </c>
      <c r="G3189" s="57" t="str">
        <f t="shared" si="937"/>
        <v>0.907194780755184-0.290159284748459i</v>
      </c>
      <c r="H3189" s="57" t="str">
        <f t="shared" si="938"/>
        <v>0.101172216739115-29.9465670248782i</v>
      </c>
      <c r="I3189" s="57" t="str">
        <f t="shared" si="939"/>
        <v>-0.445771542035969-0.567960095653453i</v>
      </c>
      <c r="K3189" s="57" t="str">
        <f t="shared" si="940"/>
        <v>0.000564068991765443-0.000574313603682177i</v>
      </c>
      <c r="L3189" s="57" t="str">
        <f t="shared" si="941"/>
        <v>0.00075-0.00437715682321967i</v>
      </c>
      <c r="M3189" s="57" t="str">
        <f t="shared" si="942"/>
        <v>0.00075-0.000689678070885452i</v>
      </c>
      <c r="N3189" s="57">
        <f t="shared" si="943"/>
        <v>32.603162853400534</v>
      </c>
      <c r="O3189" s="57">
        <f t="shared" si="944"/>
        <v>6.3356664131975569</v>
      </c>
      <c r="P3189" s="371">
        <f t="shared" si="945"/>
        <v>-6.3356664131975569</v>
      </c>
      <c r="Q3189" s="371">
        <f t="shared" si="946"/>
        <v>-147.39683714659947</v>
      </c>
      <c r="R3189" s="12">
        <f t="shared" si="947"/>
        <v>32.603162853400534</v>
      </c>
      <c r="S3189" s="57">
        <f t="shared" si="948"/>
        <v>151.50144785729762</v>
      </c>
      <c r="T3189" s="12">
        <f t="shared" si="931"/>
        <v>-6.3356664131975569</v>
      </c>
    </row>
    <row r="3190" spans="1:20" x14ac:dyDescent="0.3">
      <c r="A3190" s="57">
        <f t="shared" si="932"/>
        <v>955528.93554394157</v>
      </c>
      <c r="B3190" s="12">
        <f t="shared" si="949"/>
        <v>152077.15335915535</v>
      </c>
      <c r="C3190" s="57" t="str">
        <f t="shared" si="933"/>
        <v>-0.404674308804466-0.256394131650866i</v>
      </c>
      <c r="D3190" s="57" t="str">
        <f t="shared" si="934"/>
        <v>2.95450239651644-1.30488111738394i</v>
      </c>
      <c r="E3190" s="57" t="str">
        <f t="shared" si="935"/>
        <v>37.2127695684823-180.817425693878i</v>
      </c>
      <c r="F3190" s="57" t="str">
        <f t="shared" si="936"/>
        <v>2.79180566475577-2.20581623166238i</v>
      </c>
      <c r="G3190" s="57" t="str">
        <f t="shared" si="937"/>
        <v>0.906554155400949-0.291056212313397i</v>
      </c>
      <c r="H3190" s="57" t="str">
        <f t="shared" si="938"/>
        <v>0.100341559386559-29.8324929711819i</v>
      </c>
      <c r="I3190" s="57" t="str">
        <f t="shared" si="939"/>
        <v>-0.443636085570351-0.565389951987357i</v>
      </c>
      <c r="K3190" s="57" t="str">
        <f t="shared" si="940"/>
        <v>0.00056372441320561-0.000572502257766052i</v>
      </c>
      <c r="L3190" s="57" t="str">
        <f t="shared" si="941"/>
        <v>0.00075-0.00436058659416186i</v>
      </c>
      <c r="M3190" s="57" t="str">
        <f t="shared" si="942"/>
        <v>0.00075-0.000687067215466681i</v>
      </c>
      <c r="N3190" s="57">
        <f t="shared" si="943"/>
        <v>32.357588247934729</v>
      </c>
      <c r="O3190" s="57">
        <f t="shared" si="944"/>
        <v>6.3921873516114038</v>
      </c>
      <c r="P3190" s="371">
        <f t="shared" si="945"/>
        <v>-6.3921873516114038</v>
      </c>
      <c r="Q3190" s="371">
        <f t="shared" si="946"/>
        <v>-147.64241175206527</v>
      </c>
      <c r="R3190" s="12">
        <f t="shared" si="947"/>
        <v>32.357588247934729</v>
      </c>
      <c r="S3190" s="57">
        <f t="shared" si="948"/>
        <v>152.07715335915535</v>
      </c>
      <c r="T3190" s="12">
        <f t="shared" si="931"/>
        <v>-6.3921873516114038</v>
      </c>
    </row>
    <row r="3191" spans="1:20" x14ac:dyDescent="0.3">
      <c r="A3191" s="57">
        <f t="shared" si="932"/>
        <v>959159.94549900852</v>
      </c>
      <c r="B3191" s="12">
        <f t="shared" si="949"/>
        <v>152655.04654192014</v>
      </c>
      <c r="C3191" s="57" t="str">
        <f t="shared" si="933"/>
        <v>-0.403131768717404-0.253005388975746i</v>
      </c>
      <c r="D3191" s="57" t="str">
        <f t="shared" si="934"/>
        <v>2.95115948380724-1.30790762721845i</v>
      </c>
      <c r="E3191" s="57" t="str">
        <f t="shared" si="935"/>
        <v>36.2918369915109-180.243488233718i</v>
      </c>
      <c r="F3191" s="57" t="str">
        <f t="shared" si="936"/>
        <v>2.78982060200654-2.20362533966658i</v>
      </c>
      <c r="G3191" s="57" t="str">
        <f t="shared" si="937"/>
        <v>0.905909566521869-0.291954489271921i</v>
      </c>
      <c r="H3191" s="57" t="str">
        <f t="shared" si="938"/>
        <v>0.0995179275637698-29.7188586823775i</v>
      </c>
      <c r="I3191" s="57" t="str">
        <f t="shared" si="939"/>
        <v>-0.441515089687952-0.562828851499418i</v>
      </c>
      <c r="K3191" s="57" t="str">
        <f t="shared" si="940"/>
        <v>0.000563381010091961-0.00057069850932857i</v>
      </c>
      <c r="L3191" s="57" t="str">
        <f t="shared" si="941"/>
        <v>0.00075-0.00434407909360616i</v>
      </c>
      <c r="M3191" s="57" t="str">
        <f t="shared" si="942"/>
        <v>0.00075-0.000684466243740466i</v>
      </c>
      <c r="N3191" s="57">
        <f t="shared" si="943"/>
        <v>32.112370724523117</v>
      </c>
      <c r="O3191" s="57">
        <f t="shared" si="944"/>
        <v>6.4488012277618925</v>
      </c>
      <c r="P3191" s="371">
        <f t="shared" si="945"/>
        <v>-6.4488012277618925</v>
      </c>
      <c r="Q3191" s="371">
        <f t="shared" si="946"/>
        <v>-147.88762927547688</v>
      </c>
      <c r="R3191" s="12">
        <f t="shared" si="947"/>
        <v>32.112370724523117</v>
      </c>
      <c r="S3191" s="57">
        <f t="shared" si="948"/>
        <v>152.65504654192014</v>
      </c>
      <c r="T3191" s="12">
        <f t="shared" si="931"/>
        <v>-6.4488012277618925</v>
      </c>
    </row>
    <row r="3192" spans="1:20" x14ac:dyDescent="0.3">
      <c r="A3192" s="57">
        <f t="shared" si="932"/>
        <v>962804.75329190469</v>
      </c>
      <c r="B3192" s="12">
        <f t="shared" si="949"/>
        <v>153235.13571877943</v>
      </c>
      <c r="C3192" s="57" t="str">
        <f t="shared" si="933"/>
        <v>-0.401579052480259-0.249645082463806i</v>
      </c>
      <c r="D3192" s="57" t="str">
        <f t="shared" si="934"/>
        <v>2.94779875936795-1.31093480789989i</v>
      </c>
      <c r="E3192" s="57" t="str">
        <f t="shared" si="935"/>
        <v>35.3785755616448-179.665286133432i</v>
      </c>
      <c r="F3192" s="57" t="str">
        <f t="shared" si="936"/>
        <v>2.78782327728152-2.20145732794973i</v>
      </c>
      <c r="G3192" s="57" t="str">
        <f t="shared" si="937"/>
        <v>0.905260995938318-0.292854102192683i</v>
      </c>
      <c r="H3192" s="57" t="str">
        <f t="shared" si="938"/>
        <v>0.0987012573185445-29.605662404108i</v>
      </c>
      <c r="I3192" s="57" t="str">
        <f t="shared" si="939"/>
        <v>-0.439408434339445-0.560276758569671i</v>
      </c>
      <c r="K3192" s="57" t="str">
        <f t="shared" si="940"/>
        <v>0.000563038765513767-0.000568902330964619i</v>
      </c>
      <c r="L3192" s="57" t="str">
        <f t="shared" si="941"/>
        <v>0.00075-0.00432763408408663i</v>
      </c>
      <c r="M3192" s="57" t="str">
        <f t="shared" si="942"/>
        <v>0.00075-0.00068187511829096i</v>
      </c>
      <c r="N3192" s="57">
        <f t="shared" si="943"/>
        <v>31.867506982280275</v>
      </c>
      <c r="O3192" s="57">
        <f t="shared" si="944"/>
        <v>6.5055072682359727</v>
      </c>
      <c r="P3192" s="371">
        <f t="shared" si="945"/>
        <v>-6.5055072682359727</v>
      </c>
      <c r="Q3192" s="371">
        <f t="shared" si="946"/>
        <v>-148.13249301771972</v>
      </c>
      <c r="R3192" s="12">
        <f t="shared" si="947"/>
        <v>31.867506982280275</v>
      </c>
      <c r="S3192" s="57">
        <f t="shared" si="948"/>
        <v>153.23513571877945</v>
      </c>
      <c r="T3192" s="12">
        <f t="shared" si="931"/>
        <v>-6.5055072682359727</v>
      </c>
    </row>
    <row r="3193" spans="1:20" x14ac:dyDescent="0.3">
      <c r="A3193" s="57">
        <f t="shared" si="932"/>
        <v>966463.41135441407</v>
      </c>
      <c r="B3193" s="12">
        <f t="shared" si="949"/>
        <v>153817.42923451081</v>
      </c>
      <c r="C3193" s="57" t="str">
        <f t="shared" si="933"/>
        <v>-0.400016470784232-0.246313119929575i</v>
      </c>
      <c r="D3193" s="57" t="str">
        <f t="shared" si="934"/>
        <v>2.94442017792549-1.31396255797274i</v>
      </c>
      <c r="E3193" s="57" t="str">
        <f t="shared" si="935"/>
        <v>34.4729813612183-179.082926063155i</v>
      </c>
      <c r="F3193" s="57" t="str">
        <f t="shared" si="936"/>
        <v>2.78581363461124-2.19931208354422i</v>
      </c>
      <c r="G3193" s="57" t="str">
        <f t="shared" si="937"/>
        <v>0.904608425475906-0.293755037461331i</v>
      </c>
      <c r="H3193" s="57" t="str">
        <f t="shared" si="938"/>
        <v>0.0978914853486182-29.492902389667i</v>
      </c>
      <c r="I3193" s="57" t="str">
        <f t="shared" si="939"/>
        <v>-0.437316000374052-0.557733637796297i</v>
      </c>
      <c r="K3193" s="57" t="str">
        <f t="shared" si="940"/>
        <v>0.000562697662654986-0.000567113695316603i</v>
      </c>
      <c r="L3193" s="57" t="str">
        <f t="shared" si="941"/>
        <v>0.00075-0.0043112513290363i</v>
      </c>
      <c r="M3193" s="57" t="str">
        <f t="shared" si="942"/>
        <v>0.00075-0.000679293801843955i</v>
      </c>
      <c r="N3193" s="57">
        <f t="shared" si="943"/>
        <v>31.622993669278912</v>
      </c>
      <c r="O3193" s="57">
        <f t="shared" si="944"/>
        <v>6.5623047148256033</v>
      </c>
      <c r="P3193" s="371">
        <f t="shared" si="945"/>
        <v>-6.5623047148256033</v>
      </c>
      <c r="Q3193" s="371">
        <f t="shared" si="946"/>
        <v>-148.37700633072109</v>
      </c>
      <c r="R3193" s="12">
        <f t="shared" si="947"/>
        <v>31.622993669278912</v>
      </c>
      <c r="S3193" s="57">
        <f t="shared" si="948"/>
        <v>153.81742923451083</v>
      </c>
      <c r="T3193" s="12">
        <f t="shared" si="931"/>
        <v>-6.5623047148256033</v>
      </c>
    </row>
    <row r="3194" spans="1:20" x14ac:dyDescent="0.3">
      <c r="A3194" s="57">
        <f t="shared" si="932"/>
        <v>970135.97231756081</v>
      </c>
      <c r="B3194" s="12">
        <f t="shared" si="949"/>
        <v>154401.93546560194</v>
      </c>
      <c r="C3194" s="57" t="str">
        <f t="shared" si="933"/>
        <v>-0.398444330210021-0.243009406033919i</v>
      </c>
      <c r="D3194" s="57" t="str">
        <f t="shared" si="934"/>
        <v>2.94102369475737-1.3169907752381i</v>
      </c>
      <c r="E3194" s="57" t="str">
        <f t="shared" si="935"/>
        <v>33.5750491049879-178.496513632873i</v>
      </c>
      <c r="F3194" s="57" t="str">
        <f t="shared" si="936"/>
        <v>2.7837916180469-2.19718949318464i</v>
      </c>
      <c r="G3194" s="57" t="str">
        <f t="shared" si="937"/>
        <v>0.90395183696696-0.294657281279486i</v>
      </c>
      <c r="H3194" s="57" t="str">
        <f t="shared" si="938"/>
        <v>0.0970885489942357-29.3805768999595i</v>
      </c>
      <c r="I3194" s="57" t="str">
        <f t="shared" si="939"/>
        <v>-0.4352376695328-0.555199453994695i</v>
      </c>
      <c r="K3194" s="57" t="str">
        <f t="shared" si="940"/>
        <v>0.000562357684793737-0.000565332575074175i</v>
      </c>
      <c r="L3194" s="57" t="str">
        <f t="shared" si="941"/>
        <v>0.00075-0.00429493059278371i</v>
      </c>
      <c r="M3194" s="57" t="str">
        <f t="shared" si="942"/>
        <v>0.00075-0.000676722257266341i</v>
      </c>
      <c r="N3194" s="57">
        <f t="shared" si="943"/>
        <v>31.378827384622724</v>
      </c>
      <c r="O3194" s="57">
        <f t="shared" si="944"/>
        <v>6.6191928245277527</v>
      </c>
      <c r="P3194" s="371">
        <f t="shared" si="945"/>
        <v>-6.6191928245277527</v>
      </c>
      <c r="Q3194" s="371">
        <f t="shared" si="946"/>
        <v>-148.62117261537728</v>
      </c>
      <c r="R3194" s="12">
        <f t="shared" si="947"/>
        <v>31.378827384622724</v>
      </c>
      <c r="S3194" s="57">
        <f t="shared" si="948"/>
        <v>154.40193546560195</v>
      </c>
      <c r="T3194" s="12">
        <f t="shared" si="931"/>
        <v>-6.6191928245277527</v>
      </c>
    </row>
    <row r="3195" spans="1:20" x14ac:dyDescent="0.3">
      <c r="A3195" s="57">
        <f t="shared" si="932"/>
        <v>973822.48901236767</v>
      </c>
      <c r="B3195" s="12">
        <f t="shared" si="949"/>
        <v>154988.66282037125</v>
      </c>
      <c r="C3195" s="57" t="str">
        <f t="shared" si="933"/>
        <v>-0.396862933227225-0.239733842394288i</v>
      </c>
      <c r="D3195" s="57" t="str">
        <f t="shared" si="934"/>
        <v>2.93760926570143-1.32001935675493i</v>
      </c>
      <c r="E3195" s="57" t="str">
        <f t="shared" si="935"/>
        <v>32.684772174736-177.906153382891i</v>
      </c>
      <c r="F3195" s="57" t="str">
        <f t="shared" si="936"/>
        <v>2.781757171665-2.19508944330367i</v>
      </c>
      <c r="G3195" s="57" t="str">
        <f t="shared" si="937"/>
        <v>0.903291212252017-0.295560819663735i</v>
      </c>
      <c r="H3195" s="57" t="str">
        <f t="shared" si="938"/>
        <v>0.0962923862308096-29.2686842034609i</v>
      </c>
      <c r="I3195" s="57" t="str">
        <f t="shared" si="939"/>
        <v>-0.433173324441821-0.552674172196531i</v>
      </c>
      <c r="K3195" s="57" t="str">
        <f t="shared" si="940"/>
        <v>0.000562018815301791-0.00056355894297398i</v>
      </c>
      <c r="L3195" s="57" t="str">
        <f t="shared" si="941"/>
        <v>0.00075-0.00427867164054963i</v>
      </c>
      <c r="M3195" s="57" t="str">
        <f t="shared" si="942"/>
        <v>0.00075-0.000674160447565592i</v>
      </c>
      <c r="N3195" s="57">
        <f t="shared" si="943"/>
        <v>31.135004680489487</v>
      </c>
      <c r="O3195" s="57">
        <f t="shared" si="944"/>
        <v>6.6761708695390789</v>
      </c>
      <c r="P3195" s="371">
        <f t="shared" si="945"/>
        <v>-6.6761708695390789</v>
      </c>
      <c r="Q3195" s="371">
        <f t="shared" si="946"/>
        <v>-148.86499531951051</v>
      </c>
      <c r="R3195" s="12">
        <f t="shared" si="947"/>
        <v>31.135004680489487</v>
      </c>
      <c r="S3195" s="57">
        <f t="shared" si="948"/>
        <v>154.98866282037125</v>
      </c>
      <c r="T3195" s="12">
        <f t="shared" si="931"/>
        <v>-6.6761708695390789</v>
      </c>
    </row>
    <row r="3196" spans="1:20" x14ac:dyDescent="0.3">
      <c r="A3196" s="57">
        <f t="shared" si="932"/>
        <v>977523.01447061473</v>
      </c>
      <c r="B3196" s="12">
        <f t="shared" si="949"/>
        <v>155577.61973908867</v>
      </c>
      <c r="C3196" s="57" t="str">
        <f t="shared" si="933"/>
        <v>-0.39527257819599-0.236486327693339i</v>
      </c>
      <c r="D3196" s="57" t="str">
        <f t="shared" si="934"/>
        <v>2.9341768471657-1.32304819884129i</v>
      </c>
      <c r="E3196" s="57" t="str">
        <f t="shared" si="935"/>
        <v>31.802142653554-177.311948775139i</v>
      </c>
      <c r="F3196" s="57" t="str">
        <f t="shared" si="936"/>
        <v>2.77971023957198-2.19301182002794i</v>
      </c>
      <c r="G3196" s="57" t="str">
        <f t="shared" si="937"/>
        <v>0.902626533181344-0.296465638444614i</v>
      </c>
      <c r="H3196" s="57" t="str">
        <f t="shared" si="938"/>
        <v>0.0955029356616686-29.1572225761777i</v>
      </c>
      <c r="I3196" s="57" t="str">
        <f t="shared" si="939"/>
        <v>-0.431122848605725-0.550157757648823i</v>
      </c>
      <c r="K3196" s="57" t="str">
        <f t="shared" si="940"/>
        <v>0.000561681037644059-0.000561792771799375i</v>
      </c>
      <c r="L3196" s="57" t="str">
        <f t="shared" si="941"/>
        <v>0.00075-0.00426247423844353i</v>
      </c>
      <c r="M3196" s="57" t="str">
        <f t="shared" si="942"/>
        <v>0.00075-0.000671608335889213i</v>
      </c>
      <c r="N3196" s="57">
        <f t="shared" si="943"/>
        <v>30.891522064158892</v>
      </c>
      <c r="O3196" s="57">
        <f t="shared" si="944"/>
        <v>6.7332381372456762</v>
      </c>
      <c r="P3196" s="371">
        <f t="shared" si="945"/>
        <v>-6.7332381372456762</v>
      </c>
      <c r="Q3196" s="371">
        <f t="shared" si="946"/>
        <v>-149.10847793584111</v>
      </c>
      <c r="R3196" s="12">
        <f t="shared" si="947"/>
        <v>30.891522064158892</v>
      </c>
      <c r="S3196" s="57">
        <f t="shared" si="948"/>
        <v>155.57761973908868</v>
      </c>
      <c r="T3196" s="12">
        <f t="shared" si="931"/>
        <v>-6.7332381372456762</v>
      </c>
    </row>
    <row r="3197" spans="1:20" x14ac:dyDescent="0.3">
      <c r="A3197" s="57">
        <f t="shared" si="932"/>
        <v>981237.601925603</v>
      </c>
      <c r="B3197" s="12">
        <f t="shared" si="949"/>
        <v>156168.81469409721</v>
      </c>
      <c r="C3197" s="57" t="str">
        <f t="shared" si="933"/>
        <v>-0.393673559370924-0.23326675778588i</v>
      </c>
      <c r="D3197" s="57" t="str">
        <f t="shared" si="934"/>
        <v>2.93072639613823-1.32607719707582i</v>
      </c>
      <c r="E3197" s="57" t="str">
        <f t="shared" si="935"/>
        <v>30.9271513597876-176.714002185315i</v>
      </c>
      <c r="F3197" s="57" t="str">
        <f t="shared" si="936"/>
        <v>2.77765076590899-2.19095650917397i</v>
      </c>
      <c r="G3197" s="57" t="str">
        <f t="shared" si="937"/>
        <v>0.901957781616473-0.297371723265619i</v>
      </c>
      <c r="H3197" s="57" t="str">
        <f t="shared" si="938"/>
        <v>0.0947201365109085-29.0461903016079i</v>
      </c>
      <c r="I3197" s="57" t="str">
        <f t="shared" si="939"/>
        <v>-0.429086126401028-0.547650175813027i</v>
      </c>
      <c r="K3197" s="57" t="str">
        <f t="shared" si="940"/>
        <v>0.000561344335378102-0.000560034034380167i</v>
      </c>
      <c r="L3197" s="57" t="str">
        <f t="shared" si="941"/>
        <v>0.00075-0.00424633815346039i</v>
      </c>
      <c r="M3197" s="57" t="str">
        <f t="shared" si="942"/>
        <v>0.00075-0.000669065885524221i</v>
      </c>
      <c r="N3197" s="57">
        <f t="shared" si="943"/>
        <v>30.648376000015475</v>
      </c>
      <c r="O3197" s="57">
        <f t="shared" si="944"/>
        <v>6.7903939302066894</v>
      </c>
      <c r="P3197" s="371">
        <f t="shared" si="945"/>
        <v>-6.7903939302066894</v>
      </c>
      <c r="Q3197" s="371">
        <f t="shared" si="946"/>
        <v>-149.35162399998453</v>
      </c>
      <c r="R3197" s="12">
        <f t="shared" si="947"/>
        <v>30.648376000015475</v>
      </c>
      <c r="S3197" s="57">
        <f t="shared" si="948"/>
        <v>156.16881469409719</v>
      </c>
      <c r="T3197" s="12">
        <f t="shared" si="931"/>
        <v>-6.7903939302066894</v>
      </c>
    </row>
    <row r="3198" spans="1:20" x14ac:dyDescent="0.3">
      <c r="A3198" s="57">
        <f t="shared" si="932"/>
        <v>984966.3048129204</v>
      </c>
      <c r="B3198" s="12">
        <f t="shared" si="949"/>
        <v>156762.25618993479</v>
      </c>
      <c r="C3198" s="57" t="str">
        <f t="shared" si="933"/>
        <v>-0.392066166907074-0.230075025804066i</v>
      </c>
      <c r="D3198" s="57" t="str">
        <f t="shared" si="934"/>
        <v>2.92725787019701-1.32910624629922i</v>
      </c>
      <c r="E3198" s="57" t="str">
        <f t="shared" si="935"/>
        <v>30.0597878806148-176.112414895804i</v>
      </c>
      <c r="F3198" s="57" t="str">
        <f t="shared" si="936"/>
        <v>2.77557869485666-2.18892339624408i</v>
      </c>
      <c r="G3198" s="57" t="str">
        <f t="shared" si="937"/>
        <v>0.901284939431759-0.298279059582214i</v>
      </c>
      <c r="H3198" s="57" t="str">
        <f t="shared" si="938"/>
        <v>0.0939439286163233-28.9355856707019i</v>
      </c>
      <c r="I3198" s="57" t="str">
        <f t="shared" si="939"/>
        <v>-0.427063043069642-0.54515139236413i</v>
      </c>
      <c r="K3198" s="57" t="str">
        <f t="shared" si="940"/>
        <v>0.000561008692153634-0.000558282703592331i</v>
      </c>
      <c r="L3198" s="57" t="str">
        <f t="shared" si="941"/>
        <v>0.00075-0.00423026315347717i</v>
      </c>
      <c r="M3198" s="57" t="str">
        <f t="shared" si="942"/>
        <v>0.00075-0.000666533059896614i</v>
      </c>
      <c r="N3198" s="57">
        <f t="shared" si="943"/>
        <v>30.405562911529017</v>
      </c>
      <c r="O3198" s="57">
        <f t="shared" si="944"/>
        <v>6.8476375661343631</v>
      </c>
      <c r="P3198" s="371">
        <f t="shared" si="945"/>
        <v>-6.8476375661343631</v>
      </c>
      <c r="Q3198" s="371">
        <f t="shared" si="946"/>
        <v>-149.59443708847098</v>
      </c>
      <c r="R3198" s="12">
        <f t="shared" si="947"/>
        <v>30.405562911529017</v>
      </c>
      <c r="S3198" s="57">
        <f t="shared" si="948"/>
        <v>156.76225618993479</v>
      </c>
      <c r="T3198" s="12">
        <f t="shared" si="931"/>
        <v>-6.8476375661343631</v>
      </c>
    </row>
    <row r="3199" spans="1:20" x14ac:dyDescent="0.3">
      <c r="A3199" s="57">
        <f t="shared" si="932"/>
        <v>988709.17677120958</v>
      </c>
      <c r="B3199" s="12">
        <f t="shared" si="949"/>
        <v>157357.95276345656</v>
      </c>
      <c r="C3199" s="57" t="str">
        <f t="shared" si="933"/>
        <v>-0.390450686868034-0.226911022260884i</v>
      </c>
      <c r="D3199" s="57" t="str">
        <f t="shared" si="934"/>
        <v>2.92377122751991-1.33213524061599i</v>
      </c>
      <c r="E3199" s="57" t="str">
        <f t="shared" si="935"/>
        <v>29.2000406052615-175.507287089396i</v>
      </c>
      <c r="F3199" s="57" t="str">
        <f t="shared" si="936"/>
        <v>2.77349397063997-2.1869123664224i</v>
      </c>
      <c r="G3199" s="57" t="str">
        <f t="shared" si="937"/>
        <v>0.900607988515954-0.299187632660845i</v>
      </c>
      <c r="H3199" s="57" t="str">
        <f t="shared" si="938"/>
        <v>0.093174252422434-28.8254069818236i</v>
      </c>
      <c r="I3199" s="57" t="str">
        <f t="shared" si="939"/>
        <v>-0.425053484712426-0.542661373189753i</v>
      </c>
      <c r="K3199" s="57" t="str">
        <f t="shared" si="940"/>
        <v>0.000560674091712041-0.000556538752357743i</v>
      </c>
      <c r="L3199" s="57" t="str">
        <f t="shared" si="941"/>
        <v>0.00075-0.00421424900724963i</v>
      </c>
      <c r="M3199" s="57" t="str">
        <f t="shared" si="942"/>
        <v>0.00075-0.000664009822570843i</v>
      </c>
      <c r="N3199" s="57">
        <f t="shared" si="943"/>
        <v>30.163079183209362</v>
      </c>
      <c r="O3199" s="57">
        <f t="shared" si="944"/>
        <v>6.904968377867795</v>
      </c>
      <c r="P3199" s="371">
        <f t="shared" si="945"/>
        <v>-6.904968377867795</v>
      </c>
      <c r="Q3199" s="371">
        <f t="shared" si="946"/>
        <v>-149.83692081679064</v>
      </c>
      <c r="R3199" s="12">
        <f t="shared" si="947"/>
        <v>30.163079183209362</v>
      </c>
      <c r="S3199" s="57">
        <f t="shared" si="948"/>
        <v>157.35795276345655</v>
      </c>
      <c r="T3199" s="12">
        <f t="shared" si="931"/>
        <v>-6.904968377867795</v>
      </c>
    </row>
    <row r="3200" spans="1:20" x14ac:dyDescent="0.3">
      <c r="A3200" s="57">
        <f t="shared" si="932"/>
        <v>992466.27164294035</v>
      </c>
      <c r="B3200" s="12">
        <f t="shared" si="949"/>
        <v>157955.91298395771</v>
      </c>
      <c r="C3200" s="57" t="str">
        <f t="shared" si="933"/>
        <v>-0.388827401235972-0.223774635151883i</v>
      </c>
      <c r="D3200" s="57" t="str">
        <f t="shared" si="934"/>
        <v>2.92026642689466-1.33516407339613i</v>
      </c>
      <c r="E3200" s="57" t="str">
        <f t="shared" si="935"/>
        <v>28.3478967578323-174.898717843746i</v>
      </c>
      <c r="F3200" s="57" t="str">
        <f t="shared" si="936"/>
        <v>2.77139653753315-2.18492330457087i</v>
      </c>
      <c r="G3200" s="57" t="str">
        <f t="shared" si="937"/>
        <v>0.899926910773809-0.300097427577975i</v>
      </c>
      <c r="H3200" s="57" t="str">
        <f t="shared" si="938"/>
        <v>0.0924110489735959-28.7156525407114i</v>
      </c>
      <c r="I3200" s="57" t="str">
        <f t="shared" si="939"/>
        <v>-0.423057338282793-0.540180084389251i</v>
      </c>
      <c r="K3200" s="57" t="str">
        <f t="shared" si="940"/>
        <v>0.000560340517885909-0.000554802153643905i</v>
      </c>
      <c r="L3200" s="57" t="str">
        <f t="shared" si="941"/>
        <v>0.00075-0.00419829548440887i</v>
      </c>
      <c r="M3200" s="57" t="str">
        <f t="shared" si="942"/>
        <v>0.00075-0.000661496137249296i</v>
      </c>
      <c r="N3200" s="57">
        <f t="shared" si="943"/>
        <v>29.920921162541077</v>
      </c>
      <c r="O3200" s="57">
        <f t="shared" si="944"/>
        <v>6.9623857133429423</v>
      </c>
      <c r="P3200" s="371">
        <f t="shared" si="945"/>
        <v>-6.9623857133429423</v>
      </c>
      <c r="Q3200" s="371">
        <f t="shared" si="946"/>
        <v>-150.07907883745892</v>
      </c>
      <c r="R3200" s="12">
        <f t="shared" si="947"/>
        <v>29.920921162541077</v>
      </c>
      <c r="S3200" s="57">
        <f t="shared" si="948"/>
        <v>157.95591298395772</v>
      </c>
      <c r="T3200" s="12">
        <f t="shared" si="931"/>
        <v>-6.9623857133429423</v>
      </c>
    </row>
    <row r="3201" spans="1:20" x14ac:dyDescent="0.3">
      <c r="A3201" s="57">
        <f t="shared" si="932"/>
        <v>996237.64347518352</v>
      </c>
      <c r="B3201" s="12">
        <f t="shared" si="949"/>
        <v>158556.14545329675</v>
      </c>
      <c r="C3201" s="57" t="str">
        <f t="shared" si="933"/>
        <v>-0.387196587923581-0.220665750055157i</v>
      </c>
      <c r="D3201" s="57" t="str">
        <f t="shared" si="934"/>
        <v>2.9167434277289-1.33819263727712i</v>
      </c>
      <c r="E3201" s="57" t="str">
        <f t="shared" si="935"/>
        <v>27.5033424297606-174.286805126568i</v>
      </c>
      <c r="F3201" s="57" t="str">
        <f t="shared" si="936"/>
        <v>2.76928633986468-2.18295609522526i</v>
      </c>
      <c r="G3201" s="57" t="str">
        <f t="shared" si="937"/>
        <v>0.899241688127685-0.301008429219111i</v>
      </c>
      <c r="H3201" s="57" t="str">
        <f t="shared" si="938"/>
        <v>0.0916542599072067-28.6063206604408i</v>
      </c>
      <c r="I3201" s="57" t="str">
        <f t="shared" si="939"/>
        <v>-0.421074491580385-0.537707492272854i</v>
      </c>
      <c r="K3201" s="57" t="str">
        <f t="shared" si="940"/>
        <v>0.000560007954598553-0.000553072880463653i</v>
      </c>
      <c r="L3201" s="57" t="str">
        <f t="shared" si="941"/>
        <v>0.00075-0.00418240235545813i</v>
      </c>
      <c r="M3201" s="57" t="str">
        <f t="shared" si="942"/>
        <v>0.00075-0.000658991967771764i</v>
      </c>
      <c r="N3201" s="57">
        <f t="shared" si="943"/>
        <v>29.679085161895102</v>
      </c>
      <c r="O3201" s="57">
        <f t="shared" si="944"/>
        <v>7.0198889355574874</v>
      </c>
      <c r="P3201" s="371">
        <f t="shared" si="945"/>
        <v>-7.0198889355574874</v>
      </c>
      <c r="Q3201" s="371">
        <f t="shared" si="946"/>
        <v>-150.3209148381049</v>
      </c>
      <c r="R3201" s="12">
        <f t="shared" si="947"/>
        <v>29.679085161895102</v>
      </c>
      <c r="S3201" s="57">
        <f t="shared" si="948"/>
        <v>158.55614545329675</v>
      </c>
      <c r="T3201" s="12">
        <f t="shared" si="931"/>
        <v>-7.0198889355574874</v>
      </c>
    </row>
    <row r="3202" spans="1:20" x14ac:dyDescent="0.3">
      <c r="A3202" s="57">
        <f t="shared" si="932"/>
        <v>1000023.3465203893</v>
      </c>
      <c r="B3202" s="12">
        <f t="shared" si="949"/>
        <v>159158.65880601929</v>
      </c>
      <c r="C3202" s="57" t="str">
        <f t="shared" si="933"/>
        <v>-0.385558520787859-0.217584250229486i</v>
      </c>
      <c r="D3202" s="57" t="str">
        <f t="shared" si="934"/>
        <v>2.91320219006021-1.34122082416592i</v>
      </c>
      <c r="E3202" s="57" t="str">
        <f t="shared" si="935"/>
        <v>26.6663626118358-173.671645791536i</v>
      </c>
      <c r="F3202" s="57" t="str">
        <f t="shared" si="936"/>
        <v>2.76716332202233-2.18101062259123i</v>
      </c>
      <c r="G3202" s="57" t="str">
        <f t="shared" si="937"/>
        <v>0.898552302519197-0.301920622277853i</v>
      </c>
      <c r="H3202" s="57" t="str">
        <f t="shared" si="938"/>
        <v>0.0909038274469812-28.4974096613845i</v>
      </c>
      <c r="I3202" s="57" t="str">
        <f t="shared" si="939"/>
        <v>-0.419104833244767-0.535243563360756i</v>
      </c>
      <c r="K3202" s="57" t="str">
        <f t="shared" si="940"/>
        <v>0.000559676385863563-0.000551350905874895i</v>
      </c>
      <c r="L3202" s="57" t="str">
        <f t="shared" si="941"/>
        <v>0.00075-0.00416656939176942i</v>
      </c>
      <c r="M3202" s="57" t="str">
        <f t="shared" si="942"/>
        <v>0.00075-0.000656497278114927i</v>
      </c>
      <c r="N3202" s="57">
        <f t="shared" si="943"/>
        <v>29.437567460409667</v>
      </c>
      <c r="O3202" s="57">
        <f t="shared" si="944"/>
        <v>7.0774774225318273</v>
      </c>
      <c r="P3202" s="371">
        <f t="shared" si="945"/>
        <v>-7.0774774225318273</v>
      </c>
      <c r="Q3202" s="371">
        <f t="shared" si="946"/>
        <v>-150.56243253959033</v>
      </c>
      <c r="R3202" s="12">
        <f t="shared" si="947"/>
        <v>29.437567460409667</v>
      </c>
      <c r="S3202" s="57">
        <f t="shared" si="948"/>
        <v>159.15865880601928</v>
      </c>
      <c r="T3202" s="12">
        <f t="shared" si="931"/>
        <v>-7.0774774225318273</v>
      </c>
    </row>
    <row r="3203" spans="1:20" x14ac:dyDescent="0.3">
      <c r="A3203" s="57">
        <f t="shared" si="932"/>
        <v>1003823.4352371667</v>
      </c>
      <c r="B3203" s="12">
        <f t="shared" si="949"/>
        <v>159763.46170948216</v>
      </c>
      <c r="C3203" s="57" t="str">
        <f t="shared" si="933"/>
        <v>-0.383913469645648-0.214530016710766i</v>
      </c>
      <c r="D3203" s="57" t="str">
        <f t="shared" si="934"/>
        <v>2.90964267456622-1.34424852524116i</v>
      </c>
      <c r="E3203" s="57" t="str">
        <f t="shared" si="935"/>
        <v>25.836941225846-173.053335574886i</v>
      </c>
      <c r="F3203" s="57" t="str">
        <f t="shared" si="936"/>
        <v>2.76502742845824-2.17908677054046i</v>
      </c>
      <c r="G3203" s="57" t="str">
        <f t="shared" si="937"/>
        <v>0.897858735910868-0.302833991254955i</v>
      </c>
      <c r="H3203" s="57" t="str">
        <f t="shared" si="938"/>
        <v>0.0901596943963344-28.3889178711767i</v>
      </c>
      <c r="I3203" s="57" t="str">
        <f t="shared" si="939"/>
        <v>-0.417148252749251-0.532788264382286i</v>
      </c>
      <c r="K3203" s="57" t="str">
        <f t="shared" si="940"/>
        <v>0.000559345795784346-0.000549636202980318i</v>
      </c>
      <c r="L3203" s="57" t="str">
        <f t="shared" si="941"/>
        <v>0.00075-0.0041507963655802i</v>
      </c>
      <c r="M3203" s="57" t="str">
        <f t="shared" si="942"/>
        <v>0.00075-0.00065401203239184i</v>
      </c>
      <c r="N3203" s="57">
        <f t="shared" si="943"/>
        <v>29.196364305855724</v>
      </c>
      <c r="O3203" s="57">
        <f t="shared" si="944"/>
        <v>7.135150567264855</v>
      </c>
      <c r="P3203" s="371">
        <f t="shared" si="945"/>
        <v>-7.135150567264855</v>
      </c>
      <c r="Q3203" s="371">
        <f t="shared" si="946"/>
        <v>-150.80363569414428</v>
      </c>
      <c r="R3203" s="12">
        <f t="shared" si="947"/>
        <v>29.196364305855724</v>
      </c>
      <c r="S3203" s="57">
        <f t="shared" si="948"/>
        <v>159.76346170948216</v>
      </c>
      <c r="T3203" s="12">
        <f t="shared" si="931"/>
        <v>-7.135150567264855</v>
      </c>
    </row>
    <row r="3204" spans="1:20" x14ac:dyDescent="0.3">
      <c r="A3204" s="57">
        <f t="shared" si="932"/>
        <v>1007637.964291068</v>
      </c>
      <c r="B3204" s="12">
        <f t="shared" si="949"/>
        <v>160370.56286397821</v>
      </c>
      <c r="C3204" s="57" t="str">
        <f t="shared" si="933"/>
        <v>-0.38226170029084-0.211502928406578i</v>
      </c>
      <c r="D3204" s="57" t="str">
        <f t="shared" si="934"/>
        <v>2.90606484257474-1.3472756309554i</v>
      </c>
      <c r="E3204" s="57" t="str">
        <f t="shared" si="935"/>
        <v>25.0150611557814-172.43196909267i</v>
      </c>
      <c r="F3204" s="57" t="str">
        <f t="shared" si="936"/>
        <v>2.76287860369413-2.17718442260681i</v>
      </c>
      <c r="G3204" s="57" t="str">
        <f t="shared" si="937"/>
        <v>0.897160970287807-0.303748520457381i</v>
      </c>
      <c r="H3204" s="57" t="str">
        <f t="shared" si="938"/>
        <v>0.0894218041318247-28.2808436246735i</v>
      </c>
      <c r="I3204" s="57" t="str">
        <f t="shared" si="939"/>
        <v>-0.415204640394705-0.530341562275016i</v>
      </c>
      <c r="K3204" s="57" t="str">
        <f t="shared" si="940"/>
        <v>0.000559016168553695-0.000547928744927109i</v>
      </c>
      <c r="L3204" s="57" t="str">
        <f t="shared" si="941"/>
        <v>0.00075-0.00413508304999025i</v>
      </c>
      <c r="M3204" s="57" t="str">
        <f t="shared" si="942"/>
        <v>0.00075-0.000651536194851405i</v>
      </c>
      <c r="N3204" s="57">
        <f t="shared" si="943"/>
        <v>28.955471916472305</v>
      </c>
      <c r="O3204" s="57">
        <f t="shared" si="944"/>
        <v>7.1929077776863926</v>
      </c>
      <c r="P3204" s="371">
        <f t="shared" si="945"/>
        <v>-7.1929077776863926</v>
      </c>
      <c r="Q3204" s="371">
        <f t="shared" si="946"/>
        <v>-151.04452808352769</v>
      </c>
      <c r="R3204" s="12">
        <f t="shared" si="947"/>
        <v>28.955471916472305</v>
      </c>
      <c r="S3204" s="57">
        <f t="shared" si="948"/>
        <v>160.37056286397822</v>
      </c>
      <c r="T3204" s="12">
        <f t="shared" si="931"/>
        <v>-7.1929077776863926</v>
      </c>
    </row>
    <row r="3205" spans="1:20" x14ac:dyDescent="0.3">
      <c r="A3205" s="57">
        <f t="shared" si="932"/>
        <v>1011466.9885553742</v>
      </c>
      <c r="B3205" s="12">
        <f t="shared" si="949"/>
        <v>160979.97100286133</v>
      </c>
      <c r="C3205" s="57" t="str">
        <f t="shared" si="933"/>
        <v>-0.380603474513205-0.208502862188972i</v>
      </c>
      <c r="D3205" s="57" t="str">
        <f t="shared" si="934"/>
        <v>2.90246865607396-1.35030203103762i</v>
      </c>
      <c r="E3205" s="57" t="str">
        <f t="shared" si="935"/>
        <v>24.2007042786218-171.807639838661i</v>
      </c>
      <c r="F3205" s="57" t="str">
        <f t="shared" si="936"/>
        <v>2.7607167923265-2.1753034619824i</v>
      </c>
      <c r="G3205" s="57" t="str">
        <f t="shared" si="937"/>
        <v>0.89645898765941-0.304664193997385i</v>
      </c>
      <c r="H3205" s="57" t="str">
        <f t="shared" si="938"/>
        <v>0.0886901005966951-28.1731852639172i</v>
      </c>
      <c r="I3205" s="57" t="str">
        <f t="shared" si="939"/>
        <v>-0.413273887303459-0.527903424183933i</v>
      </c>
      <c r="K3205" s="57" t="str">
        <f t="shared" si="940"/>
        <v>0.000558687488453336-0.000546228504906669i</v>
      </c>
      <c r="L3205" s="57" t="str">
        <f t="shared" si="941"/>
        <v>0.00075-0.0041194292189582i</v>
      </c>
      <c r="M3205" s="57" t="str">
        <f t="shared" si="942"/>
        <v>0.00075-0.000649069729877866i</v>
      </c>
      <c r="N3205" s="57">
        <f t="shared" si="943"/>
        <v>28.714886482779264</v>
      </c>
      <c r="O3205" s="57">
        <f t="shared" si="944"/>
        <v>7.2507484766051409</v>
      </c>
      <c r="P3205" s="371">
        <f t="shared" si="945"/>
        <v>-7.2507484766051409</v>
      </c>
      <c r="Q3205" s="371">
        <f t="shared" si="946"/>
        <v>-151.28511351722074</v>
      </c>
      <c r="R3205" s="12">
        <f t="shared" si="947"/>
        <v>28.714886482779264</v>
      </c>
      <c r="S3205" s="57">
        <f t="shared" si="948"/>
        <v>160.97997100286133</v>
      </c>
      <c r="T3205" s="12">
        <f t="shared" si="931"/>
        <v>-7.2507484766051409</v>
      </c>
    </row>
    <row r="3206" spans="1:20" x14ac:dyDescent="0.3">
      <c r="A3206" s="57">
        <f t="shared" si="932"/>
        <v>1015310.5631118846</v>
      </c>
      <c r="B3206" s="12">
        <f t="shared" si="949"/>
        <v>161591.69489267221</v>
      </c>
      <c r="C3206" s="57" t="str">
        <f t="shared" si="933"/>
        <v>-0.378939050118774-0.205529692985441i</v>
      </c>
      <c r="D3206" s="57" t="str">
        <f t="shared" si="934"/>
        <v>2.89885407772258-1.35332761449565i</v>
      </c>
      <c r="E3206" s="57" t="str">
        <f t="shared" si="935"/>
        <v>23.3938514946848-171.180440182893i</v>
      </c>
      <c r="F3206" s="57" t="str">
        <f t="shared" si="936"/>
        <v>2.75854193903195-2.1734437715139i</v>
      </c>
      <c r="G3206" s="57" t="str">
        <f t="shared" si="937"/>
        <v>0.895752770061079-0.305580995791594i</v>
      </c>
      <c r="H3206" s="57" t="str">
        <f t="shared" si="938"/>
        <v>0.0879645282944881-28.0659411380975i</v>
      </c>
      <c r="I3206" s="57" t="str">
        <f t="shared" si="939"/>
        <v>-0.411355885413243-0.525473817460566i</v>
      </c>
      <c r="K3206" s="57" t="str">
        <f t="shared" si="940"/>
        <v>0.000558359739853517-0.000544535456154338i</v>
      </c>
      <c r="L3206" s="57" t="str">
        <f t="shared" si="941"/>
        <v>0.00075-0.00410383464729847i</v>
      </c>
      <c r="M3206" s="57" t="str">
        <f t="shared" si="942"/>
        <v>0.00075-0.000646612601990305i</v>
      </c>
      <c r="N3206" s="57">
        <f t="shared" si="943"/>
        <v>28.474604169364994</v>
      </c>
      <c r="O3206" s="57">
        <f t="shared" si="944"/>
        <v>7.3086721016524212</v>
      </c>
      <c r="P3206" s="371">
        <f t="shared" si="945"/>
        <v>-7.3086721016524212</v>
      </c>
      <c r="Q3206" s="371">
        <f t="shared" si="946"/>
        <v>-151.52539583063501</v>
      </c>
      <c r="R3206" s="12">
        <f t="shared" si="947"/>
        <v>28.474604169364994</v>
      </c>
      <c r="S3206" s="57">
        <f t="shared" si="948"/>
        <v>161.59169489267222</v>
      </c>
      <c r="T3206" s="12">
        <f t="shared" si="931"/>
        <v>-7.3086721016524212</v>
      </c>
    </row>
    <row r="3207" spans="1:20" x14ac:dyDescent="0.3">
      <c r="A3207" s="57">
        <f t="shared" si="932"/>
        <v>1019168.7432517098</v>
      </c>
      <c r="B3207" s="12">
        <f t="shared" si="949"/>
        <v>162205.74333326437</v>
      </c>
      <c r="C3207" s="57" t="str">
        <f t="shared" si="933"/>
        <v>-0.377268680951642-0.202583293868056i</v>
      </c>
      <c r="D3207" s="57" t="str">
        <f t="shared" si="934"/>
        <v>2.89522107086005-1.35635226961898i</v>
      </c>
      <c r="E3207" s="57" t="str">
        <f t="shared" si="935"/>
        <v>22.5944827575392-170.55046137078i</v>
      </c>
      <c r="F3207" s="57" t="str">
        <f t="shared" si="936"/>
        <v>2.75635398857249-2.17160523369875i</v>
      </c>
      <c r="G3207" s="57" t="str">
        <f t="shared" si="937"/>
        <v>0.895042299555962-0.306498909560112i</v>
      </c>
      <c r="H3207" s="57" t="str">
        <f t="shared" si="938"/>
        <v>0.0872450322827469-27.9591096035168i</v>
      </c>
      <c r="I3207" s="57" t="str">
        <f t="shared" si="939"/>
        <v>-0.409450527471222-0.523052709662178i</v>
      </c>
      <c r="K3207" s="57" t="str">
        <f t="shared" si="940"/>
        <v>0.000558032907212576-0.000542849571949088i</v>
      </c>
      <c r="L3207" s="57" t="str">
        <f t="shared" si="941"/>
        <v>0.00075-0.00408829911067789i</v>
      </c>
      <c r="M3207" s="57" t="str">
        <f t="shared" si="942"/>
        <v>0.00075-0.000644164775842106i</v>
      </c>
      <c r="N3207" s="57">
        <f t="shared" si="943"/>
        <v>28.234621116650032</v>
      </c>
      <c r="O3207" s="57">
        <f t="shared" si="944"/>
        <v>7.3666781052232313</v>
      </c>
      <c r="P3207" s="371">
        <f t="shared" si="945"/>
        <v>-7.3666781052232313</v>
      </c>
      <c r="Q3207" s="371">
        <f t="shared" si="946"/>
        <v>-151.76537888334997</v>
      </c>
      <c r="R3207" s="12">
        <f t="shared" si="947"/>
        <v>28.234621116650032</v>
      </c>
      <c r="S3207" s="57">
        <f t="shared" si="948"/>
        <v>162.20574333326437</v>
      </c>
      <c r="T3207" s="12">
        <f t="shared" si="931"/>
        <v>-7.3666781052232313</v>
      </c>
    </row>
    <row r="3208" spans="1:20" x14ac:dyDescent="0.3">
      <c r="A3208" s="57">
        <f t="shared" si="932"/>
        <v>1023041.5844760663</v>
      </c>
      <c r="B3208" s="12">
        <f t="shared" si="949"/>
        <v>162822.12515793077</v>
      </c>
      <c r="C3208" s="57" t="str">
        <f t="shared" si="933"/>
        <v>-0.37559261691726-0.199663536140814i</v>
      </c>
      <c r="D3208" s="57" t="str">
        <f t="shared" si="934"/>
        <v>2.8915695995169-1.35937588398156i</v>
      </c>
      <c r="E3208" s="57" t="str">
        <f t="shared" si="935"/>
        <v>21.802577103467-169.917793522843i</v>
      </c>
      <c r="F3208" s="57" t="str">
        <f t="shared" si="936"/>
        <v>2.75415288580103-2.16978773068145i</v>
      </c>
      <c r="G3208" s="57" t="str">
        <f t="shared" si="937"/>
        <v>0.894327558236711-0.307417918825616i</v>
      </c>
      <c r="H3208" s="57" t="str">
        <f t="shared" si="938"/>
        <v>0.0865315581667844-27.8526890235513i</v>
      </c>
      <c r="I3208" s="57" t="str">
        <f t="shared" si="939"/>
        <v>-0.407557707028027-0.520640068550904i</v>
      </c>
      <c r="K3208" s="57" t="str">
        <f t="shared" si="940"/>
        <v>0.000557706975076536-0.000541170825613252i</v>
      </c>
      <c r="L3208" s="57" t="str">
        <f t="shared" si="941"/>
        <v>0.00075-0.00407282238561256i</v>
      </c>
      <c r="M3208" s="57" t="str">
        <f t="shared" si="942"/>
        <v>0.00075-0.000641726216220468i</v>
      </c>
      <c r="N3208" s="57">
        <f t="shared" si="943"/>
        <v>27.994933442624358</v>
      </c>
      <c r="O3208" s="57">
        <f t="shared" si="944"/>
        <v>7.4247659544118516</v>
      </c>
      <c r="P3208" s="371">
        <f t="shared" si="945"/>
        <v>-7.4247659544118516</v>
      </c>
      <c r="Q3208" s="371">
        <f t="shared" si="946"/>
        <v>-152.00506655737564</v>
      </c>
      <c r="R3208" s="12">
        <f t="shared" si="947"/>
        <v>27.994933442624358</v>
      </c>
      <c r="S3208" s="57">
        <f t="shared" si="948"/>
        <v>162.82212515793077</v>
      </c>
      <c r="T3208" s="12">
        <f t="shared" si="931"/>
        <v>-7.4247659544118516</v>
      </c>
    </row>
    <row r="3209" spans="1:20" x14ac:dyDescent="0.3">
      <c r="A3209" s="57">
        <f t="shared" si="932"/>
        <v>1026929.1424970755</v>
      </c>
      <c r="B3209" s="12">
        <f t="shared" si="949"/>
        <v>163440.84923353093</v>
      </c>
      <c r="C3209" s="57" t="str">
        <f t="shared" si="933"/>
        <v>-0.373911104007006-0.196770289425156i</v>
      </c>
      <c r="D3209" s="57" t="str">
        <f t="shared" si="934"/>
        <v>2.88789962842497-1.36239834444471i</v>
      </c>
      <c r="E3209" s="57" t="str">
        <f t="shared" si="935"/>
        <v>21.0181126804819-169.282525634992i</v>
      </c>
      <c r="F3209" s="57" t="str">
        <f t="shared" si="936"/>
        <v>2.75193857566684-2.16799114424988i</v>
      </c>
      <c r="G3209" s="57" t="str">
        <f t="shared" si="937"/>
        <v>0.893608528227266-0.308338006912488i</v>
      </c>
      <c r="H3209" s="57" t="str">
        <f t="shared" si="938"/>
        <v>0.0858240520935461-27.7466777686164i</v>
      </c>
      <c r="I3209" s="57" t="str">
        <f t="shared" si="939"/>
        <v>-0.405677318431897-0.51823586209295i</v>
      </c>
      <c r="K3209" s="57" t="str">
        <f t="shared" si="940"/>
        <v>0.0005573819280787-0.000539499190512232i</v>
      </c>
      <c r="L3209" s="57" t="str">
        <f t="shared" si="941"/>
        <v>0.00075-0.0040574042494646i</v>
      </c>
      <c r="M3209" s="57" t="str">
        <f t="shared" si="942"/>
        <v>0.00075-0.00063929688804589i</v>
      </c>
      <c r="N3209" s="57">
        <f t="shared" si="943"/>
        <v>27.755537244562021</v>
      </c>
      <c r="O3209" s="57">
        <f t="shared" si="944"/>
        <v>7.4829351309450542</v>
      </c>
      <c r="P3209" s="371">
        <f t="shared" si="945"/>
        <v>-7.4829351309450542</v>
      </c>
      <c r="Q3209" s="371">
        <f t="shared" si="946"/>
        <v>-152.24446275543798</v>
      </c>
      <c r="R3209" s="12">
        <f t="shared" si="947"/>
        <v>27.755537244562021</v>
      </c>
      <c r="S3209" s="57">
        <f t="shared" si="948"/>
        <v>163.44084923353094</v>
      </c>
      <c r="T3209" s="12">
        <f t="shared" si="931"/>
        <v>-7.4829351309450542</v>
      </c>
    </row>
    <row r="3210" spans="1:20" x14ac:dyDescent="0.3">
      <c r="A3210" s="57">
        <f t="shared" si="932"/>
        <v>1030831.4732385643</v>
      </c>
      <c r="B3210" s="12">
        <f t="shared" si="949"/>
        <v>164061.92446061835</v>
      </c>
      <c r="C3210" s="57" t="str">
        <f t="shared" si="933"/>
        <v>-0.372224384324041-0.193903421743632i</v>
      </c>
      <c r="D3210" s="57" t="str">
        <f t="shared" si="934"/>
        <v>2.88421112302767-1.36541953716026i</v>
      </c>
      <c r="E3210" s="57" t="str">
        <f t="shared" si="935"/>
        <v>20.2410667768789-168.644745579339i</v>
      </c>
      <c r="F3210" s="57" t="str">
        <f t="shared" si="936"/>
        <v>2.74971100322107-2.16621535583169i</v>
      </c>
      <c r="G3210" s="57" t="str">
        <f t="shared" si="937"/>
        <v>0.892885191684656-0.309259156945937i</v>
      </c>
      <c r="H3210" s="57" t="str">
        <f t="shared" si="938"/>
        <v>0.085122460745532-27.6410742161294i</v>
      </c>
      <c r="I3210" s="57" t="str">
        <f t="shared" si="939"/>
        <v>-0.403809256822836-0.515840058457745i</v>
      </c>
      <c r="K3210" s="57" t="str">
        <f t="shared" si="940"/>
        <v>0.000557057750939249-0.000537834640054208i</v>
      </c>
      <c r="L3210" s="57" t="str">
        <f t="shared" si="941"/>
        <v>0.00075-0.00404204448043893i</v>
      </c>
      <c r="M3210" s="57" t="str">
        <f t="shared" si="942"/>
        <v>0.00075-0.00063687675637168i</v>
      </c>
      <c r="N3210" s="57">
        <f t="shared" si="943"/>
        <v>27.516428600705893</v>
      </c>
      <c r="O3210" s="57">
        <f t="shared" si="944"/>
        <v>7.5411851311120568</v>
      </c>
      <c r="P3210" s="371">
        <f t="shared" si="945"/>
        <v>-7.5411851311120568</v>
      </c>
      <c r="Q3210" s="371">
        <f t="shared" si="946"/>
        <v>-152.48357139929411</v>
      </c>
      <c r="R3210" s="12">
        <f t="shared" si="947"/>
        <v>27.516428600705893</v>
      </c>
      <c r="S3210" s="57">
        <f t="shared" si="948"/>
        <v>164.06192446061834</v>
      </c>
      <c r="T3210" s="12">
        <f t="shared" si="931"/>
        <v>-7.5411851311120568</v>
      </c>
    </row>
    <row r="3211" spans="1:20" x14ac:dyDescent="0.3">
      <c r="A3211" s="57">
        <f t="shared" si="932"/>
        <v>1034748.6328368708</v>
      </c>
      <c r="B3211" s="12">
        <f t="shared" si="949"/>
        <v>164685.35977356869</v>
      </c>
      <c r="C3211" s="57" t="str">
        <f t="shared" si="933"/>
        <v>-0.370532696110373-0.19106279960182i</v>
      </c>
      <c r="D3211" s="57" t="str">
        <f t="shared" si="934"/>
        <v>2.88050404949035-1.36843934757369i</v>
      </c>
      <c r="E3211" s="57" t="str">
        <f t="shared" si="935"/>
        <v>19.4714158493429-168.004540105546i</v>
      </c>
      <c r="F3211" s="57" t="str">
        <f t="shared" si="936"/>
        <v>2.74747011362235-2.16446024649058i</v>
      </c>
      <c r="G3211" s="57" t="str">
        <f t="shared" si="937"/>
        <v>0.892157530800819-0.310181351851146i</v>
      </c>
      <c r="H3211" s="57" t="str">
        <f t="shared" si="938"/>
        <v>0.0844267313348105-27.5358767504746i</v>
      </c>
      <c r="I3211" s="57" t="str">
        <f t="shared" si="939"/>
        <v>-0.401953418126829-0.513452626017146i</v>
      </c>
      <c r="K3211" s="57" t="str">
        <f t="shared" si="940"/>
        <v>0.000556734428464861-0.000536177147689841i</v>
      </c>
      <c r="L3211" s="57" t="str">
        <f t="shared" si="941"/>
        <v>0.00075-0.00402674285758012i</v>
      </c>
      <c r="M3211" s="57" t="str">
        <f t="shared" si="942"/>
        <v>0.00075-0.000634465786383423i</v>
      </c>
      <c r="N3211" s="57">
        <f t="shared" si="943"/>
        <v>27.277603571935373</v>
      </c>
      <c r="O3211" s="57">
        <f t="shared" si="944"/>
        <v>7.5995154656905672</v>
      </c>
      <c r="P3211" s="371">
        <f t="shared" si="945"/>
        <v>-7.5995154656905672</v>
      </c>
      <c r="Q3211" s="371">
        <f t="shared" si="946"/>
        <v>-152.72239642806463</v>
      </c>
      <c r="R3211" s="12">
        <f t="shared" si="947"/>
        <v>27.277603571935373</v>
      </c>
      <c r="S3211" s="57">
        <f t="shared" si="948"/>
        <v>164.68535977356871</v>
      </c>
      <c r="T3211" s="12">
        <f t="shared" si="931"/>
        <v>-7.5995154656905672</v>
      </c>
    </row>
    <row r="3212" spans="1:20" x14ac:dyDescent="0.3">
      <c r="A3212" s="57">
        <f t="shared" si="932"/>
        <v>1038680.677641651</v>
      </c>
      <c r="B3212" s="12">
        <f t="shared" si="949"/>
        <v>165311.16414070825</v>
      </c>
      <c r="C3212" s="57" t="str">
        <f t="shared" si="933"/>
        <v>-0.368836273775122-0.188248288068389i</v>
      </c>
      <c r="D3212" s="57" t="str">
        <f t="shared" si="934"/>
        <v>2.8767783747107-1.37145766042765i</v>
      </c>
      <c r="E3212" s="57" t="str">
        <f t="shared" si="935"/>
        <v>18.7091355505817-167.361994842678i</v>
      </c>
      <c r="F3212" s="57" t="str">
        <f t="shared" si="936"/>
        <v>2.74521585214254-2.16272569692294i</v>
      </c>
      <c r="G3212" s="57" t="str">
        <f t="shared" si="937"/>
        <v>0.891425527804451-0.31110457435243i</v>
      </c>
      <c r="H3212" s="57" t="str">
        <f t="shared" si="938"/>
        <v>0.0837368115970948-27.4310837629669i</v>
      </c>
      <c r="I3212" s="57" t="str">
        <f t="shared" si="939"/>
        <v>-0.40010969905015-0.511073533344627i</v>
      </c>
      <c r="K3212" s="57" t="str">
        <f t="shared" si="940"/>
        <v>0.000556411945548324-0.000534526686911991i</v>
      </c>
      <c r="L3212" s="57" t="str">
        <f t="shared" si="941"/>
        <v>0.00075-0.0040114991607692i</v>
      </c>
      <c r="M3212" s="57" t="str">
        <f t="shared" si="942"/>
        <v>0.00075-0.000632063943398509i</v>
      </c>
      <c r="N3212" s="57">
        <f t="shared" si="943"/>
        <v>27.039058203400288</v>
      </c>
      <c r="O3212" s="57">
        <f t="shared" si="944"/>
        <v>7.6579256598691492</v>
      </c>
      <c r="P3212" s="371">
        <f t="shared" si="945"/>
        <v>-7.6579256598691492</v>
      </c>
      <c r="Q3212" s="371">
        <f t="shared" si="946"/>
        <v>-152.96094179659971</v>
      </c>
      <c r="R3212" s="12">
        <f t="shared" si="947"/>
        <v>27.039058203400288</v>
      </c>
      <c r="S3212" s="57">
        <f t="shared" si="948"/>
        <v>165.31116414070826</v>
      </c>
      <c r="T3212" s="12">
        <f t="shared" si="931"/>
        <v>-7.6579256598691492</v>
      </c>
    </row>
    <row r="3213" spans="1:20" x14ac:dyDescent="0.3">
      <c r="A3213" s="57">
        <f t="shared" si="932"/>
        <v>1042627.6642166892</v>
      </c>
      <c r="B3213" s="12">
        <f t="shared" si="949"/>
        <v>165939.34656444294</v>
      </c>
      <c r="C3213" s="57" t="str">
        <f t="shared" si="933"/>
        <v>-0.367135347923813-0.185459750853387i</v>
      </c>
      <c r="D3213" s="57" t="str">
        <f t="shared" si="934"/>
        <v>2.87303406632904-1.37447435976536i</v>
      </c>
      <c r="E3213" s="57" t="str">
        <f t="shared" si="935"/>
        <v>17.9542007565036-166.717194301535i</v>
      </c>
      <c r="F3213" s="57" t="str">
        <f t="shared" si="936"/>
        <v>2.74294816417242-2.16101158745419i</v>
      </c>
      <c r="G3213" s="57" t="str">
        <f t="shared" si="937"/>
        <v>0.890689164962862-0.312028806972403i</v>
      </c>
      <c r="H3213" s="57" t="str">
        <f t="shared" si="938"/>
        <v>0.0830526497859032-27.3266936518173i</v>
      </c>
      <c r="I3213" s="57" t="str">
        <f t="shared" si="939"/>
        <v>-0.398277997073675-0.508702749214482i</v>
      </c>
      <c r="K3213" s="57" t="str">
        <f t="shared" si="940"/>
        <v>0.000556090287168166-0.00053288323125542i</v>
      </c>
      <c r="L3213" s="57" t="str">
        <f t="shared" si="941"/>
        <v>0.00075-0.00399631317072047i</v>
      </c>
      <c r="M3213" s="57" t="str">
        <f t="shared" si="942"/>
        <v>0.00075-0.000629671192865619i</v>
      </c>
      <c r="N3213" s="57">
        <f t="shared" si="943"/>
        <v>26.80078852613633</v>
      </c>
      <c r="O3213" s="57">
        <f t="shared" si="944"/>
        <v>7.71641525316734</v>
      </c>
      <c r="P3213" s="371">
        <f t="shared" si="945"/>
        <v>-7.71641525316734</v>
      </c>
      <c r="Q3213" s="371">
        <f t="shared" si="946"/>
        <v>-153.19921147386367</v>
      </c>
      <c r="R3213" s="12">
        <f t="shared" si="947"/>
        <v>26.80078852613633</v>
      </c>
      <c r="S3213" s="57">
        <f t="shared" si="948"/>
        <v>165.93934656444293</v>
      </c>
      <c r="T3213" s="12">
        <f t="shared" si="931"/>
        <v>-7.71641525316734</v>
      </c>
    </row>
    <row r="3214" spans="1:20" x14ac:dyDescent="0.3">
      <c r="A3214" s="57">
        <f t="shared" si="932"/>
        <v>1046589.6493407126</v>
      </c>
      <c r="B3214" s="12">
        <f t="shared" si="949"/>
        <v>166569.91608138781</v>
      </c>
      <c r="C3214" s="57" t="str">
        <f t="shared" si="933"/>
        <v>-0.365430145388723-0.182697050384705i</v>
      </c>
      <c r="D3214" s="57" t="str">
        <f t="shared" si="934"/>
        <v>2.86927109273878-1.37748932893431i</v>
      </c>
      <c r="E3214" s="57" t="str">
        <f t="shared" si="935"/>
        <v>17.2065855929155-166.070221877445i</v>
      </c>
      <c r="F3214" s="57" t="str">
        <f t="shared" si="936"/>
        <v>2.74066699522749-2.15931779803541i</v>
      </c>
      <c r="G3214" s="57" t="str">
        <f t="shared" si="937"/>
        <v>0.889948424583867-0.31295403203116i</v>
      </c>
      <c r="H3214" s="57" t="str">
        <f t="shared" si="938"/>
        <v>0.0823741946667819-27.2227048220966i</v>
      </c>
      <c r="I3214" s="57" t="str">
        <f t="shared" si="939"/>
        <v>-0.396458210447269-0.50634024260101i</v>
      </c>
      <c r="K3214" s="57" t="str">
        <f t="shared" si="940"/>
        <v>0.000555769438388291-0.000531246754296499i</v>
      </c>
      <c r="L3214" s="57" t="str">
        <f t="shared" si="941"/>
        <v>0.00075-0.00398118466897835i</v>
      </c>
      <c r="M3214" s="57" t="str">
        <f t="shared" si="942"/>
        <v>0.00075-0.000627287500364236i</v>
      </c>
      <c r="N3214" s="57">
        <f t="shared" si="943"/>
        <v>26.562790558650789</v>
      </c>
      <c r="O3214" s="57">
        <f t="shared" si="944"/>
        <v>7.7749837993526558</v>
      </c>
      <c r="P3214" s="371">
        <f t="shared" si="945"/>
        <v>-7.7749837993526558</v>
      </c>
      <c r="Q3214" s="371">
        <f t="shared" si="946"/>
        <v>-153.43720944134921</v>
      </c>
      <c r="R3214" s="12">
        <f t="shared" si="947"/>
        <v>26.562790558650789</v>
      </c>
      <c r="S3214" s="57">
        <f t="shared" si="948"/>
        <v>166.56991608138782</v>
      </c>
      <c r="T3214" s="12">
        <f t="shared" si="931"/>
        <v>-7.7749837993526558</v>
      </c>
    </row>
    <row r="3215" spans="1:20" x14ac:dyDescent="0.3">
      <c r="A3215" s="57">
        <f t="shared" si="932"/>
        <v>1050566.6900082075</v>
      </c>
      <c r="B3215" s="12">
        <f t="shared" si="949"/>
        <v>167202.8817624971</v>
      </c>
      <c r="C3215" s="57" t="str">
        <f t="shared" si="933"/>
        <v>-0.363720889260188-0.179960047882774i</v>
      </c>
      <c r="D3215" s="57" t="str">
        <f t="shared" si="934"/>
        <v>2.86548942309676-1.38050245059i</v>
      </c>
      <c r="E3215" s="57" t="str">
        <f t="shared" si="935"/>
        <v>16.4662634617604-165.421159853506i</v>
      </c>
      <c r="F3215" s="57" t="str">
        <f t="shared" si="936"/>
        <v>2.73837229095386-2.15764420823982i</v>
      </c>
      <c r="G3215" s="57" t="str">
        <f t="shared" si="937"/>
        <v>0.889203289017685-0.313880231645474i</v>
      </c>
      <c r="H3215" s="57" t="str">
        <f t="shared" si="938"/>
        <v>0.0817013955116035-27.1191156857009i</v>
      </c>
      <c r="I3215" s="57" t="str">
        <f t="shared" si="939"/>
        <v>-0.394650238184211-0.503985982677733i</v>
      </c>
      <c r="K3215" s="57" t="str">
        <f t="shared" si="940"/>
        <v>0.000555449384357616-0.000529617229652915i</v>
      </c>
      <c r="L3215" s="57" t="str">
        <f t="shared" si="941"/>
        <v>0.00075-0.00396611343791427i</v>
      </c>
      <c r="M3215" s="57" t="str">
        <f t="shared" si="942"/>
        <v>0.00075-0.00062491283160414i</v>
      </c>
      <c r="N3215" s="57">
        <f t="shared" si="943"/>
        <v>26.325060308485462</v>
      </c>
      <c r="O3215" s="57">
        <f t="shared" si="944"/>
        <v>7.8336308663547749</v>
      </c>
      <c r="P3215" s="371">
        <f t="shared" si="945"/>
        <v>-7.8336308663547749</v>
      </c>
      <c r="Q3215" s="371">
        <f t="shared" si="946"/>
        <v>-153.67493969151454</v>
      </c>
      <c r="R3215" s="12">
        <f t="shared" si="947"/>
        <v>26.325060308485462</v>
      </c>
      <c r="S3215" s="57">
        <f t="shared" si="948"/>
        <v>167.2028817624971</v>
      </c>
      <c r="T3215" s="12">
        <f t="shared" si="931"/>
        <v>-7.8336308663547749</v>
      </c>
    </row>
    <row r="3216" spans="1:20" x14ac:dyDescent="0.3">
      <c r="A3216" s="57">
        <f t="shared" si="932"/>
        <v>1054558.8434302385</v>
      </c>
      <c r="B3216" s="12">
        <f t="shared" si="949"/>
        <v>167838.25271319458</v>
      </c>
      <c r="C3216" s="57" t="str">
        <f t="shared" si="933"/>
        <v>-0.362007798918883-0.177248603433518i</v>
      </c>
      <c r="D3216" s="57" t="str">
        <f t="shared" si="934"/>
        <v>2.86168902733371-1.38351360669996i</v>
      </c>
      <c r="E3216" s="57" t="str">
        <f t="shared" si="935"/>
        <v>15.7332070668918-164.770089404276i</v>
      </c>
      <c r="F3216" s="57" t="str">
        <f t="shared" si="936"/>
        <v>2.73606399713415-2.15599069725952i</v>
      </c>
      <c r="G3216" s="57" t="str">
        <f t="shared" si="937"/>
        <v>0.888453740658872-0.314807387728004i</v>
      </c>
      <c r="H3216" s="57" t="str">
        <f t="shared" si="938"/>
        <v>0.0810342020929468-27.0159246613179i</v>
      </c>
      <c r="I3216" s="57" t="str">
        <f t="shared" si="939"/>
        <v>-0.39285398005572-0.501639938816621i</v>
      </c>
      <c r="K3216" s="57" t="str">
        <f t="shared" si="940"/>
        <v>0.000555130110309725-0.000527994630983374i</v>
      </c>
      <c r="L3216" s="57" t="str">
        <f t="shared" si="941"/>
        <v>0.00075-0.00395109926072352i</v>
      </c>
      <c r="M3216" s="57" t="str">
        <f t="shared" si="942"/>
        <v>0.00075-0.000622547152424924i</v>
      </c>
      <c r="N3216" s="57">
        <f t="shared" si="943"/>
        <v>26.087593773754975</v>
      </c>
      <c r="O3216" s="57">
        <f t="shared" si="944"/>
        <v>7.8923560361755873</v>
      </c>
      <c r="P3216" s="371">
        <f t="shared" si="945"/>
        <v>-7.8923560361755873</v>
      </c>
      <c r="Q3216" s="371">
        <f t="shared" si="946"/>
        <v>-153.91240622624503</v>
      </c>
      <c r="R3216" s="12">
        <f t="shared" si="947"/>
        <v>26.087593773754975</v>
      </c>
      <c r="S3216" s="57">
        <f t="shared" si="948"/>
        <v>167.83825271319458</v>
      </c>
      <c r="T3216" s="12">
        <f t="shared" si="931"/>
        <v>-7.8923560361755873</v>
      </c>
    </row>
    <row r="3217" spans="1:20" x14ac:dyDescent="0.3">
      <c r="A3217" s="57">
        <f t="shared" si="932"/>
        <v>1058566.1670352735</v>
      </c>
      <c r="B3217" s="12">
        <f t="shared" si="949"/>
        <v>168476.03807350472</v>
      </c>
      <c r="C3217" s="57" t="str">
        <f t="shared" si="933"/>
        <v>-0.360291090068889-0.174562576059493i</v>
      </c>
      <c r="D3217" s="57" t="str">
        <f t="shared" si="934"/>
        <v>2.85786987616471-1.38652267854781i</v>
      </c>
      <c r="E3217" s="57" t="str">
        <f t="shared" si="935"/>
        <v>15.0073884393636-164.117090599843i</v>
      </c>
      <c r="F3217" s="57" t="str">
        <f t="shared" si="936"/>
        <v>2.73374205969353-2.15435714390208i</v>
      </c>
      <c r="G3217" s="57" t="str">
        <f t="shared" si="937"/>
        <v>0.887699761948262-0.315735481986522i</v>
      </c>
      <c r="H3217" s="57" t="str">
        <f t="shared" si="938"/>
        <v>0.0803725646785262-26.9131301743912i</v>
      </c>
      <c r="I3217" s="57" t="str">
        <f t="shared" si="939"/>
        <v>-0.391069336585456-0.499302080587302i</v>
      </c>
      <c r="K3217" s="57" t="str">
        <f t="shared" si="940"/>
        <v>0.00055481160156253-0.000526378931987313i</v>
      </c>
      <c r="L3217" s="57" t="str">
        <f t="shared" si="941"/>
        <v>0.00075-0.00393614192142211i</v>
      </c>
      <c r="M3217" s="57" t="str">
        <f t="shared" si="942"/>
        <v>0.00075-0.000620190428795501i</v>
      </c>
      <c r="N3217" s="57">
        <f t="shared" si="943"/>
        <v>25.850386944658652</v>
      </c>
      <c r="O3217" s="57">
        <f t="shared" si="944"/>
        <v>7.9511589047984739</v>
      </c>
      <c r="P3217" s="371">
        <f t="shared" si="945"/>
        <v>-7.9511589047984739</v>
      </c>
      <c r="Q3217" s="371">
        <f t="shared" si="946"/>
        <v>-154.14961305534135</v>
      </c>
      <c r="R3217" s="12">
        <f t="shared" si="947"/>
        <v>25.850386944658652</v>
      </c>
      <c r="S3217" s="57">
        <f t="shared" si="948"/>
        <v>168.47603807350472</v>
      </c>
      <c r="T3217" s="12">
        <f t="shared" si="931"/>
        <v>-7.9511589047984739</v>
      </c>
    </row>
    <row r="3218" spans="1:20" x14ac:dyDescent="0.3">
      <c r="A3218" s="57">
        <f t="shared" si="932"/>
        <v>1062588.7184700074</v>
      </c>
      <c r="B3218" s="12">
        <f t="shared" si="949"/>
        <v>169116.24701818405</v>
      </c>
      <c r="C3218" s="57" t="str">
        <f t="shared" si="933"/>
        <v>-0.358570974771594-0.171901823789292i</v>
      </c>
      <c r="D3218" s="57" t="str">
        <f t="shared" si="934"/>
        <v>2.85403194109955-1.38952954673738i</v>
      </c>
      <c r="E3218" s="57" t="str">
        <f t="shared" si="935"/>
        <v>14.2887789622515-163.462242410305i</v>
      </c>
      <c r="F3218" s="57" t="str">
        <f t="shared" si="936"/>
        <v>2.7314064247057-2.15274342658726i</v>
      </c>
      <c r="G3218" s="57" t="str">
        <f t="shared" si="937"/>
        <v>0.886941335374936-0.316664495923147i</v>
      </c>
      <c r="H3218" s="57" t="str">
        <f t="shared" si="938"/>
        <v>0.0797164340257059-26.8107306570865i</v>
      </c>
      <c r="I3218" s="57" t="str">
        <f t="shared" si="939"/>
        <v>-0.389296209044128-0.496972377756272i</v>
      </c>
      <c r="K3218" s="57" t="str">
        <f t="shared" si="940"/>
        <v>0.000554493843517928-0.000524770106404597i</v>
      </c>
      <c r="L3218" s="57" t="str">
        <f t="shared" si="941"/>
        <v>0.00075-0.00392124120484371i</v>
      </c>
      <c r="M3218" s="57" t="str">
        <f t="shared" si="942"/>
        <v>0.00075-0.000617842626813608i</v>
      </c>
      <c r="N3218" s="57">
        <f t="shared" si="943"/>
        <v>25.613435804967196</v>
      </c>
      <c r="O3218" s="57">
        <f t="shared" si="944"/>
        <v>8.0100390820943588</v>
      </c>
      <c r="P3218" s="371">
        <f t="shared" si="945"/>
        <v>-8.0100390820943588</v>
      </c>
      <c r="Q3218" s="371">
        <f t="shared" si="946"/>
        <v>-154.3865641950328</v>
      </c>
      <c r="R3218" s="12">
        <f t="shared" si="947"/>
        <v>25.613435804967196</v>
      </c>
      <c r="S3218" s="57">
        <f t="shared" si="948"/>
        <v>169.11624701818405</v>
      </c>
      <c r="T3218" s="12">
        <f t="shared" si="931"/>
        <v>-8.0100390820943588</v>
      </c>
    </row>
    <row r="3219" spans="1:20" x14ac:dyDescent="0.3">
      <c r="A3219" s="57">
        <f t="shared" si="932"/>
        <v>1066626.5556001936</v>
      </c>
      <c r="B3219" s="12">
        <f t="shared" si="949"/>
        <v>169758.88875685315</v>
      </c>
      <c r="C3219" s="57" t="str">
        <f t="shared" si="933"/>
        <v>-0.356847661480399-0.169266203725237i</v>
      </c>
      <c r="D3219" s="57" t="str">
        <f t="shared" si="934"/>
        <v>2.8501751944533-1.3925340911973i</v>
      </c>
      <c r="E3219" s="57" t="str">
        <f t="shared" si="935"/>
        <v>13.5773493950131-162.805622710633i</v>
      </c>
      <c r="F3219" s="57" t="str">
        <f t="shared" si="936"/>
        <v>2.72905703839912-2.15114942334389i</v>
      </c>
      <c r="G3219" s="57" t="str">
        <f t="shared" si="937"/>
        <v>0.886178443478212-0.317594410833607i</v>
      </c>
      <c r="H3219" s="57" t="str">
        <f t="shared" si="938"/>
        <v>0.0790657613760739-26.7087245482573i</v>
      </c>
      <c r="I3219" s="57" t="str">
        <f t="shared" si="939"/>
        <v>-0.387534499444141-0.494650800286141i</v>
      </c>
      <c r="K3219" s="57" t="str">
        <f t="shared" si="940"/>
        <v>0.000554176821661482-0.000523168128015231i</v>
      </c>
      <c r="L3219" s="57" t="str">
        <f t="shared" si="941"/>
        <v>0.00075-0.0039063968966365i</v>
      </c>
      <c r="M3219" s="57" t="str">
        <f t="shared" si="942"/>
        <v>0.00075-0.000615503712705331i</v>
      </c>
      <c r="N3219" s="57">
        <f t="shared" si="943"/>
        <v>25.376736333484757</v>
      </c>
      <c r="O3219" s="57">
        <f t="shared" si="944"/>
        <v>8.068996191724132</v>
      </c>
      <c r="P3219" s="371">
        <f t="shared" si="945"/>
        <v>-8.068996191724132</v>
      </c>
      <c r="Q3219" s="371">
        <f t="shared" si="946"/>
        <v>-154.62326366651524</v>
      </c>
      <c r="R3219" s="12">
        <f t="shared" si="947"/>
        <v>25.376736333484757</v>
      </c>
      <c r="S3219" s="57">
        <f t="shared" si="948"/>
        <v>169.75888875685314</v>
      </c>
      <c r="T3219" s="12">
        <f t="shared" si="931"/>
        <v>-8.068996191724132</v>
      </c>
    </row>
    <row r="3220" spans="1:20" x14ac:dyDescent="0.3">
      <c r="A3220" s="57">
        <f t="shared" si="932"/>
        <v>1070679.7365114742</v>
      </c>
      <c r="B3220" s="12">
        <f t="shared" si="949"/>
        <v>170403.97253412919</v>
      </c>
      <c r="C3220" s="57" t="str">
        <f t="shared" si="933"/>
        <v>-0.355121355076037-0.166655572109332i</v>
      </c>
      <c r="D3220" s="57" t="str">
        <f t="shared" si="934"/>
        <v>2.84629960935665-1.39553619118534i</v>
      </c>
      <c r="E3220" s="57" t="str">
        <f t="shared" si="935"/>
        <v>12.8730698973727-162.147308285877i</v>
      </c>
      <c r="F3220" s="57" t="str">
        <f t="shared" si="936"/>
        <v>2.72669384716311-2.14957501180653i</v>
      </c>
      <c r="G3220" s="57" t="str">
        <f t="shared" si="937"/>
        <v>0.885411068849649-0.318525207806495i</v>
      </c>
      <c r="H3220" s="57" t="str">
        <f t="shared" si="938"/>
        <v>0.0784204984500926-26.6071102934122i</v>
      </c>
      <c r="I3220" s="57" t="str">
        <f t="shared" si="939"/>
        <v>-0.385784110534282-0.492337318334874i</v>
      </c>
      <c r="K3220" s="57" t="str">
        <f t="shared" si="940"/>
        <v>0.0005538605215621-0.00052157297063905i</v>
      </c>
      <c r="L3220" s="57" t="str">
        <f t="shared" si="941"/>
        <v>0.00075-0.0038916087832601i</v>
      </c>
      <c r="M3220" s="57" t="str">
        <f t="shared" si="942"/>
        <v>0.00075-0.000613173652824595i</v>
      </c>
      <c r="N3220" s="57">
        <f t="shared" si="943"/>
        <v>25.140284505489603</v>
      </c>
      <c r="O3220" s="57">
        <f t="shared" si="944"/>
        <v>8.1280298710406402</v>
      </c>
      <c r="P3220" s="371">
        <f t="shared" si="945"/>
        <v>-8.1280298710406402</v>
      </c>
      <c r="Q3220" s="371">
        <f t="shared" si="946"/>
        <v>-154.8597154945104</v>
      </c>
      <c r="R3220" s="12">
        <f t="shared" si="947"/>
        <v>25.140284505489603</v>
      </c>
      <c r="S3220" s="57">
        <f t="shared" si="948"/>
        <v>170.4039725341292</v>
      </c>
      <c r="T3220" s="12">
        <f t="shared" si="931"/>
        <v>-8.1280298710406402</v>
      </c>
    </row>
    <row r="3221" spans="1:20" x14ac:dyDescent="0.3">
      <c r="A3221" s="57">
        <f t="shared" si="932"/>
        <v>1074748.319510218</v>
      </c>
      <c r="B3221" s="12">
        <f t="shared" si="949"/>
        <v>171051.50762975888</v>
      </c>
      <c r="C3221" s="57" t="str">
        <f t="shared" si="933"/>
        <v>-0.353392256902643-0.164069784387498i</v>
      </c>
      <c r="D3221" s="57" t="str">
        <f t="shared" si="934"/>
        <v>2.84240515976645-1.39853572529316i</v>
      </c>
      <c r="E3221" s="57" t="str">
        <f t="shared" si="935"/>
        <v>12.1759100527294-161.487374836731i</v>
      </c>
      <c r="F3221" s="57" t="str">
        <f t="shared" si="936"/>
        <v>2.72431679755412-2.14802006921246i</v>
      </c>
      <c r="G3221" s="57" t="str">
        <f t="shared" si="937"/>
        <v>0.884639194135081-0.319456867722569i</v>
      </c>
      <c r="H3221" s="57" t="str">
        <f t="shared" si="938"/>
        <v>0.077780597441799-26.5058863446799i</v>
      </c>
      <c r="I3221" s="57" t="str">
        <f t="shared" si="939"/>
        <v>-0.384044945794458-0.490031902254999i</v>
      </c>
      <c r="K3221" s="57" t="str">
        <f t="shared" si="940"/>
        <v>0.000553544928871722-0.000519984608135449i</v>
      </c>
      <c r="L3221" s="57" t="str">
        <f t="shared" si="941"/>
        <v>0.00075-0.00387687665198257i</v>
      </c>
      <c r="M3221" s="57" t="str">
        <f t="shared" si="942"/>
        <v>0.00075-0.000610852413652717i</v>
      </c>
      <c r="N3221" s="57">
        <f t="shared" si="943"/>
        <v>24.904076294142612</v>
      </c>
      <c r="O3221" s="57">
        <f t="shared" si="944"/>
        <v>8.1871397709866489</v>
      </c>
      <c r="P3221" s="371">
        <f t="shared" si="945"/>
        <v>-8.1871397709866489</v>
      </c>
      <c r="Q3221" s="371">
        <f t="shared" si="946"/>
        <v>-155.09592370585739</v>
      </c>
      <c r="R3221" s="12">
        <f t="shared" si="947"/>
        <v>24.904076294142612</v>
      </c>
      <c r="S3221" s="57">
        <f t="shared" si="948"/>
        <v>171.05150762975887</v>
      </c>
      <c r="T3221" s="12">
        <f t="shared" si="931"/>
        <v>-8.1871397709866489</v>
      </c>
    </row>
    <row r="3222" spans="1:20" x14ac:dyDescent="0.3">
      <c r="A3222" s="57">
        <f t="shared" si="932"/>
        <v>1078832.3631243568</v>
      </c>
      <c r="B3222" s="12">
        <f t="shared" si="949"/>
        <v>171701.50335875197</v>
      </c>
      <c r="C3222" s="57" t="str">
        <f t="shared" si="933"/>
        <v>-0.351660564804358-0.161508695272142i</v>
      </c>
      <c r="D3222" s="57" t="str">
        <f t="shared" si="934"/>
        <v>2.83849182047618-1.40153257145118i</v>
      </c>
      <c r="E3222" s="57" t="str">
        <f t="shared" si="935"/>
        <v>11.4858388911104-160.825896985411i</v>
      </c>
      <c r="F3222" s="57" t="str">
        <f t="shared" si="936"/>
        <v>2.7219258363021-2.14648447239862i</v>
      </c>
      <c r="G3222" s="57" t="str">
        <f t="shared" si="937"/>
        <v>0.883862802036666-0.320389371254041i</v>
      </c>
      <c r="H3222" s="57" t="str">
        <f t="shared" si="938"/>
        <v>0.077146011013589-26.4050511607768i</v>
      </c>
      <c r="I3222" s="57" t="str">
        <f t="shared" si="939"/>
        <v>-0.382316909430506-0.487734522592883i</v>
      </c>
      <c r="K3222" s="57" t="str">
        <f t="shared" si="940"/>
        <v>0.000553230029325019-0.000518403014403057i</v>
      </c>
      <c r="L3222" s="57" t="str">
        <f t="shared" si="941"/>
        <v>0.00075-0.00386220029087723i</v>
      </c>
      <c r="M3222" s="57" t="str">
        <f t="shared" si="942"/>
        <v>0.00075-0.000608539961797884i</v>
      </c>
      <c r="N3222" s="57">
        <f t="shared" si="943"/>
        <v>24.668107671878829</v>
      </c>
      <c r="O3222" s="57">
        <f t="shared" si="944"/>
        <v>8.2463255559918434</v>
      </c>
      <c r="P3222" s="371">
        <f t="shared" si="945"/>
        <v>-8.2463255559918434</v>
      </c>
      <c r="Q3222" s="371">
        <f t="shared" si="946"/>
        <v>-155.33189232812117</v>
      </c>
      <c r="R3222" s="12">
        <f t="shared" si="947"/>
        <v>24.668107671878829</v>
      </c>
      <c r="S3222" s="57">
        <f t="shared" si="948"/>
        <v>171.70150335875198</v>
      </c>
      <c r="T3222" s="12">
        <f t="shared" si="931"/>
        <v>-8.2463255559918434</v>
      </c>
    </row>
    <row r="3223" spans="1:20" x14ac:dyDescent="0.3">
      <c r="A3223" s="57">
        <f t="shared" si="932"/>
        <v>1082931.9261042292</v>
      </c>
      <c r="B3223" s="12">
        <f t="shared" si="949"/>
        <v>172353.96907151522</v>
      </c>
      <c r="C3223" s="57" t="str">
        <f t="shared" si="933"/>
        <v>-0.349926473162546-0.158972158803044i</v>
      </c>
      <c r="D3223" s="57" t="str">
        <f t="shared" si="934"/>
        <v>2.8345595671264-1.40452660693346i</v>
      </c>
      <c r="E3223" s="57" t="str">
        <f t="shared" si="935"/>
        <v>10.8028249116472-160.162948281859i</v>
      </c>
      <c r="F3223" s="57" t="str">
        <f t="shared" si="936"/>
        <v>2.71952091031676-2.14496809779849i</v>
      </c>
      <c r="G3223" s="57" t="str">
        <f t="shared" si="937"/>
        <v>0.883081875314952-0.321322698863899i</v>
      </c>
      <c r="H3223" s="57" t="str">
        <f t="shared" si="938"/>
        <v>0.0765166922910513-26.3046032069739i</v>
      </c>
      <c r="I3223" s="57" t="str">
        <f t="shared" si="939"/>
        <v>-0.380599906369019-0.485445150087952i</v>
      </c>
      <c r="K3223" s="57" t="str">
        <f t="shared" si="940"/>
        <v>0.000552915808739096-0.000516828163379465i</v>
      </c>
      <c r="L3223" s="57" t="str">
        <f t="shared" si="941"/>
        <v>0.00075-0.00384757948881972i</v>
      </c>
      <c r="M3223" s="57" t="str">
        <f t="shared" si="942"/>
        <v>0.00075-0.000606236263994705i</v>
      </c>
      <c r="N3223" s="57">
        <f t="shared" si="943"/>
        <v>24.432374611770001</v>
      </c>
      <c r="O3223" s="57">
        <f t="shared" si="944"/>
        <v>8.3055869038667911</v>
      </c>
      <c r="P3223" s="371">
        <f t="shared" si="945"/>
        <v>-8.3055869038667911</v>
      </c>
      <c r="Q3223" s="371">
        <f t="shared" si="946"/>
        <v>-155.56762538823</v>
      </c>
      <c r="R3223" s="12">
        <f t="shared" si="947"/>
        <v>24.432374611770001</v>
      </c>
      <c r="S3223" s="57">
        <f t="shared" si="948"/>
        <v>172.35396907151522</v>
      </c>
      <c r="T3223" s="12">
        <f t="shared" si="931"/>
        <v>-8.3055869038667911</v>
      </c>
    </row>
    <row r="3224" spans="1:20" x14ac:dyDescent="0.3">
      <c r="A3224" s="57">
        <f t="shared" si="932"/>
        <v>1087047.0674234254</v>
      </c>
      <c r="B3224" s="12">
        <f t="shared" si="949"/>
        <v>173008.91415398699</v>
      </c>
      <c r="C3224" s="57" t="str">
        <f t="shared" si="933"/>
        <v>-0.348190172933487-0.156460028406575i</v>
      </c>
      <c r="D3224" s="57" t="str">
        <f t="shared" si="934"/>
        <v>2.83060837621518-1.40751770836289i</v>
      </c>
      <c r="E3224" s="57" t="str">
        <f t="shared" si="935"/>
        <v>10.1268361045938-159.498601210233i</v>
      </c>
      <c r="F3224" s="57" t="str">
        <f t="shared" si="936"/>
        <v>2.71710196669412-2.14347082143921i</v>
      </c>
      <c r="G3224" s="57" t="str">
        <f t="shared" si="937"/>
        <v>0.882296396790975-0.322256830805241i</v>
      </c>
      <c r="H3224" s="57" t="str">
        <f t="shared" si="938"/>
        <v>0.075892594857872-26.2045409550631i</v>
      </c>
      <c r="I3224" s="57" t="str">
        <f t="shared" si="939"/>
        <v>-0.378893842252231-0.483163755671951i</v>
      </c>
      <c r="K3224" s="57" t="str">
        <f t="shared" si="940"/>
        <v>0.000552602253013203-0.000515260029040916i</v>
      </c>
      <c r="L3224" s="57" t="str">
        <f t="shared" si="941"/>
        <v>0.00075-0.00383301403548488i</v>
      </c>
      <c r="M3224" s="57" t="str">
        <f t="shared" si="942"/>
        <v>0.00075-0.00060394128710371i</v>
      </c>
      <c r="N3224" s="57">
        <f t="shared" si="943"/>
        <v>24.196873088863299</v>
      </c>
      <c r="O3224" s="57">
        <f t="shared" si="944"/>
        <v>8.3649235056958346</v>
      </c>
      <c r="P3224" s="371">
        <f t="shared" si="945"/>
        <v>-8.3649235056958346</v>
      </c>
      <c r="Q3224" s="371">
        <f t="shared" si="946"/>
        <v>-155.8031269111367</v>
      </c>
      <c r="R3224" s="12">
        <f t="shared" si="947"/>
        <v>24.196873088863299</v>
      </c>
      <c r="S3224" s="57">
        <f t="shared" si="948"/>
        <v>173.00891415398698</v>
      </c>
      <c r="T3224" s="12">
        <f t="shared" si="931"/>
        <v>-8.3649235056958346</v>
      </c>
    </row>
    <row r="3225" spans="1:20" x14ac:dyDescent="0.3">
      <c r="A3225" s="57">
        <f t="shared" si="932"/>
        <v>1091177.8462796344</v>
      </c>
      <c r="B3225" s="12">
        <f t="shared" si="949"/>
        <v>173666.34802777215</v>
      </c>
      <c r="C3225" s="57" t="str">
        <f t="shared" si="933"/>
        <v>-0.346451851686584-0.153972156953311i</v>
      </c>
      <c r="D3225" s="57" t="str">
        <f t="shared" si="934"/>
        <v>2.82663822510867-1.41050575171653i</v>
      </c>
      <c r="E3225" s="57" t="str">
        <f t="shared" si="935"/>
        <v>9.45783997288187-158.832927195682i</v>
      </c>
      <c r="F3225" s="57" t="str">
        <f t="shared" si="936"/>
        <v>2.71466895272297-2.14199251893869i</v>
      </c>
      <c r="G3225" s="57" t="str">
        <f t="shared" si="937"/>
        <v>0.881506349348365-0.323191747120627i</v>
      </c>
      <c r="H3225" s="57" t="str">
        <f t="shared" si="938"/>
        <v>0.0752736727508007-26.1048628833256i</v>
      </c>
      <c r="I3225" s="57" t="str">
        <f t="shared" si="939"/>
        <v>-0.377198623432984-0.480890310468208i</v>
      </c>
      <c r="K3225" s="57" t="str">
        <f t="shared" si="940"/>
        <v>0.000552289348128457-0.000513698585402014i</v>
      </c>
      <c r="L3225" s="57" t="str">
        <f t="shared" si="941"/>
        <v>0.00075-0.00381850372134378i</v>
      </c>
      <c r="M3225" s="57" t="str">
        <f t="shared" si="942"/>
        <v>0.00075-0.000601654998110888i</v>
      </c>
      <c r="N3225" s="57">
        <f t="shared" si="943"/>
        <v>23.961599081497553</v>
      </c>
      <c r="O3225" s="57">
        <f t="shared" si="944"/>
        <v>8.4243350657269076</v>
      </c>
      <c r="P3225" s="371">
        <f t="shared" si="945"/>
        <v>-8.4243350657269076</v>
      </c>
      <c r="Q3225" s="371">
        <f t="shared" si="946"/>
        <v>-156.03840091850245</v>
      </c>
      <c r="R3225" s="12">
        <f t="shared" si="947"/>
        <v>23.961599081497553</v>
      </c>
      <c r="S3225" s="57">
        <f t="shared" si="948"/>
        <v>173.66634802777216</v>
      </c>
      <c r="T3225" s="12">
        <f t="shared" si="931"/>
        <v>-8.4243350657269076</v>
      </c>
    </row>
    <row r="3226" spans="1:20" x14ac:dyDescent="0.3">
      <c r="A3226" s="57">
        <f t="shared" si="932"/>
        <v>1095324.322095497</v>
      </c>
      <c r="B3226" s="12">
        <f t="shared" si="949"/>
        <v>174326.28015027769</v>
      </c>
      <c r="C3226" s="57" t="str">
        <f t="shared" si="933"/>
        <v>-0.344711693642926-0.151508396813981i</v>
      </c>
      <c r="D3226" s="57" t="str">
        <f t="shared" si="934"/>
        <v>2.8226490920514-1.41349061233086i</v>
      </c>
      <c r="E3226" s="57" t="str">
        <f t="shared" si="935"/>
        <v>8.79580355321029-158.16599661138i</v>
      </c>
      <c r="F3226" s="57" t="str">
        <f t="shared" si="936"/>
        <v>2.7122218158914-2.14053306550261i</v>
      </c>
      <c r="G3226" s="57" t="str">
        <f t="shared" si="937"/>
        <v>0.880711715935481-0.324127427641447i</v>
      </c>
      <c r="H3226" s="57" t="str">
        <f t="shared" si="938"/>
        <v>0.0746598804546776-26.0055674764984i</v>
      </c>
      <c r="I3226" s="57" t="str">
        <f t="shared" si="939"/>
        <v>-0.375514156969664-0.478624785790865i</v>
      </c>
      <c r="K3226" s="57" t="str">
        <f t="shared" si="940"/>
        <v>0.000551977080147567-0.000512143806515433i</v>
      </c>
      <c r="L3226" s="57" t="str">
        <f t="shared" si="941"/>
        <v>0.00075-0.00380404833766067i</v>
      </c>
      <c r="M3226" s="57" t="str">
        <f t="shared" si="942"/>
        <v>0.00075-0.000599377364127205i</v>
      </c>
      <c r="N3226" s="57">
        <f t="shared" si="943"/>
        <v>23.726548572592748</v>
      </c>
      <c r="O3226" s="57">
        <f t="shared" si="944"/>
        <v>8.4838213012614858</v>
      </c>
      <c r="P3226" s="371">
        <f t="shared" si="945"/>
        <v>-8.4838213012614858</v>
      </c>
      <c r="Q3226" s="371">
        <f t="shared" si="946"/>
        <v>-156.27345142740725</v>
      </c>
      <c r="R3226" s="12">
        <f t="shared" si="947"/>
        <v>23.726548572592748</v>
      </c>
      <c r="S3226" s="57">
        <f t="shared" si="948"/>
        <v>174.32628015027768</v>
      </c>
      <c r="T3226" s="12">
        <f t="shared" si="931"/>
        <v>-8.4838213012614858</v>
      </c>
    </row>
    <row r="3227" spans="1:20" x14ac:dyDescent="0.3">
      <c r="A3227" s="57">
        <f t="shared" si="932"/>
        <v>1099486.5545194601</v>
      </c>
      <c r="B3227" s="12">
        <f t="shared" si="949"/>
        <v>174988.72001484875</v>
      </c>
      <c r="C3227" s="57" t="str">
        <f t="shared" si="933"/>
        <v>-0.342969879714375-0.1490685999139i</v>
      </c>
      <c r="D3227" s="57" t="str">
        <f t="shared" si="934"/>
        <v>2.81864095617693-1.41647216490764i</v>
      </c>
      <c r="E3227" s="57" t="str">
        <f t="shared" si="935"/>
        <v>8.14069343669496-157.497878785842i</v>
      </c>
      <c r="F3227" s="57" t="str">
        <f t="shared" si="936"/>
        <v>2.70976050389349-2.13909233592187i</v>
      </c>
      <c r="G3227" s="57" t="str">
        <f t="shared" si="937"/>
        <v>0.879912479567563-0.325063851987308i</v>
      </c>
      <c r="H3227" s="57" t="str">
        <f t="shared" si="938"/>
        <v>0.0740511728975239-25.9066532257434i</v>
      </c>
      <c r="I3227" s="57" t="str">
        <f t="shared" si="939"/>
        <v>-0.373840350621303-0.476367153144179i</v>
      </c>
      <c r="K3227" s="57" t="str">
        <f t="shared" si="940"/>
        <v>0.000551665435214571-0.000510595666471613i</v>
      </c>
      <c r="L3227" s="57" t="str">
        <f t="shared" si="941"/>
        <v>0.00075-0.00378964767649001i</v>
      </c>
      <c r="M3227" s="57" t="str">
        <f t="shared" si="942"/>
        <v>0.00075-0.000597108352388131i</v>
      </c>
      <c r="N3227" s="57">
        <f t="shared" si="943"/>
        <v>23.491717550919134</v>
      </c>
      <c r="O3227" s="57">
        <f t="shared" si="944"/>
        <v>8.5433819425391988</v>
      </c>
      <c r="P3227" s="371">
        <f t="shared" si="945"/>
        <v>-8.5433819425391988</v>
      </c>
      <c r="Q3227" s="371">
        <f t="shared" si="946"/>
        <v>-156.50828244908087</v>
      </c>
      <c r="R3227" s="12">
        <f t="shared" si="947"/>
        <v>23.491717550919134</v>
      </c>
      <c r="S3227" s="57">
        <f t="shared" si="948"/>
        <v>174.98872001484875</v>
      </c>
      <c r="T3227" s="12">
        <f t="shared" si="931"/>
        <v>-8.5433819425391988</v>
      </c>
    </row>
    <row r="3228" spans="1:20" x14ac:dyDescent="0.3">
      <c r="A3228" s="57">
        <f t="shared" si="932"/>
        <v>1103664.6034266341</v>
      </c>
      <c r="B3228" s="12">
        <f t="shared" si="949"/>
        <v>175653.67715090519</v>
      </c>
      <c r="C3228" s="57" t="str">
        <f t="shared" si="933"/>
        <v>-0.341226587542815-0.146652617785714i</v>
      </c>
      <c r="D3228" s="57" t="str">
        <f t="shared" si="934"/>
        <v>2.81461379751812-1.41945028351945i</v>
      </c>
      <c r="E3228" s="57" t="str">
        <f t="shared" si="935"/>
        <v>7.49247578904154-156.828642010426i</v>
      </c>
      <c r="F3228" s="57" t="str">
        <f t="shared" si="936"/>
        <v>2.70728496463601-2.13767020456968i</v>
      </c>
      <c r="G3228" s="57" t="str">
        <f t="shared" si="937"/>
        <v>0.879108623328903-0.326000999565437i</v>
      </c>
      <c r="H3228" s="57" t="str">
        <f t="shared" si="938"/>
        <v>0.0734475054456826-25.8081186286131i</v>
      </c>
      <c r="I3228" s="57" t="str">
        <f t="shared" si="939"/>
        <v>-0.372177112842594-0.474117384221743i</v>
      </c>
      <c r="K3228" s="57" t="str">
        <f t="shared" si="940"/>
        <v>0.000551354399554574-0.000509054139398467i</v>
      </c>
      <c r="L3228" s="57" t="str">
        <f t="shared" si="941"/>
        <v>0.00075-0.00377530153067344i</v>
      </c>
      <c r="M3228" s="57" t="str">
        <f t="shared" si="942"/>
        <v>0.00075-0.000594847930253168i</v>
      </c>
      <c r="N3228" s="57">
        <f t="shared" si="943"/>
        <v>23.257102012337668</v>
      </c>
      <c r="O3228" s="57">
        <f t="shared" si="944"/>
        <v>8.6030167326256866</v>
      </c>
      <c r="P3228" s="371">
        <f t="shared" si="945"/>
        <v>-8.6030167326256866</v>
      </c>
      <c r="Q3228" s="371">
        <f t="shared" si="946"/>
        <v>-156.74289798766233</v>
      </c>
      <c r="R3228" s="12">
        <f t="shared" si="947"/>
        <v>23.257102012337668</v>
      </c>
      <c r="S3228" s="57">
        <f t="shared" si="948"/>
        <v>175.6536771509052</v>
      </c>
      <c r="T3228" s="12">
        <f t="shared" si="931"/>
        <v>-8.6030167326256866</v>
      </c>
    </row>
    <row r="3229" spans="1:20" x14ac:dyDescent="0.3">
      <c r="A3229" s="57">
        <f t="shared" si="932"/>
        <v>1107858.5289196554</v>
      </c>
      <c r="B3229" s="12">
        <f t="shared" si="949"/>
        <v>176321.16112407864</v>
      </c>
      <c r="C3229" s="57" t="str">
        <f t="shared" si="933"/>
        <v>-0.339481991539876-0.144260301620697i</v>
      </c>
      <c r="D3229" s="57" t="str">
        <f t="shared" si="934"/>
        <v>2.81056759701763-1.42242484161566i</v>
      </c>
      <c r="E3229" s="57" t="str">
        <f t="shared" si="935"/>
        <v>6.85111637029058-156.158353547115i</v>
      </c>
      <c r="F3229" s="57" t="str">
        <f t="shared" si="936"/>
        <v>2.70479514624505-2.13626654539889i</v>
      </c>
      <c r="G3229" s="57" t="str">
        <f t="shared" si="937"/>
        <v>0.878300130375041-0.32693884957011i</v>
      </c>
      <c r="H3229" s="57" t="str">
        <f t="shared" si="938"/>
        <v>0.0728488338990396-25.7099621890217i</v>
      </c>
      <c r="I3229" s="57" t="str">
        <f t="shared" si="939"/>
        <v>-0.370524352779058-0.471875450905789i</v>
      </c>
      <c r="K3229" s="57" t="str">
        <f t="shared" si="940"/>
        <v>0.000551043959473507-0.000507519199461096i</v>
      </c>
      <c r="L3229" s="57" t="str">
        <f t="shared" si="941"/>
        <v>0.00075-0.00376100969383686i</v>
      </c>
      <c r="M3229" s="57" t="str">
        <f t="shared" si="942"/>
        <v>0.00075-0.000592596065205387i</v>
      </c>
      <c r="N3229" s="57">
        <f t="shared" si="943"/>
        <v>23.022697961022232</v>
      </c>
      <c r="O3229" s="57">
        <f t="shared" si="944"/>
        <v>8.6627254272943901</v>
      </c>
      <c r="P3229" s="371">
        <f t="shared" si="945"/>
        <v>-8.6627254272943901</v>
      </c>
      <c r="Q3229" s="371">
        <f t="shared" si="946"/>
        <v>-156.97730203897777</v>
      </c>
      <c r="R3229" s="12">
        <f t="shared" si="947"/>
        <v>23.022697961022232</v>
      </c>
      <c r="S3229" s="57">
        <f t="shared" si="948"/>
        <v>176.32116112407866</v>
      </c>
      <c r="T3229" s="12">
        <f t="shared" si="931"/>
        <v>-8.6627254272943901</v>
      </c>
    </row>
    <row r="3230" spans="1:20" x14ac:dyDescent="0.3">
      <c r="A3230" s="57">
        <f t="shared" si="932"/>
        <v>1112068.39132955</v>
      </c>
      <c r="B3230" s="12">
        <f t="shared" si="949"/>
        <v>176991.18153635014</v>
      </c>
      <c r="C3230" s="57" t="str">
        <f t="shared" si="933"/>
        <v>-0.337736262926857-0.141891502318454i</v>
      </c>
      <c r="D3230" s="57" t="str">
        <f t="shared" si="934"/>
        <v>2.8065023365384-1.42539571202858i</v>
      </c>
      <c r="E3230" s="57" t="str">
        <f t="shared" si="935"/>
        <v>6.21658055410463-155.487079636481i</v>
      </c>
      <c r="F3230" s="57" t="str">
        <f t="shared" si="936"/>
        <v>2.70229099707302-2.13488123193957i</v>
      </c>
      <c r="G3230" s="57" t="str">
        <f t="shared" si="937"/>
        <v>0.877486983934973-0.327877380982094i</v>
      </c>
      <c r="H3230" s="57" t="str">
        <f t="shared" si="938"/>
        <v>0.0722551144862749-25.6121824172107i</v>
      </c>
      <c r="I3230" s="57" t="str">
        <f t="shared" si="939"/>
        <v>-0.368881980262219-0.469641325266439i</v>
      </c>
      <c r="K3230" s="57" t="str">
        <f t="shared" si="940"/>
        <v>0.000550734101357876-0.000505990820861485i</v>
      </c>
      <c r="L3230" s="57" t="str">
        <f t="shared" si="941"/>
        <v>0.00075-0.00374677196038739i</v>
      </c>
      <c r="M3230" s="57" t="str">
        <f t="shared" si="942"/>
        <v>0.00075-0.000590352724850954i</v>
      </c>
      <c r="N3230" s="57">
        <f t="shared" si="943"/>
        <v>22.788501410653794</v>
      </c>
      <c r="O3230" s="57">
        <f t="shared" si="944"/>
        <v>8.7225077949089211</v>
      </c>
      <c r="P3230" s="371">
        <f t="shared" si="945"/>
        <v>-8.7225077949089211</v>
      </c>
      <c r="Q3230" s="371">
        <f t="shared" si="946"/>
        <v>-157.21149858934621</v>
      </c>
      <c r="R3230" s="12">
        <f t="shared" si="947"/>
        <v>22.788501410653794</v>
      </c>
      <c r="S3230" s="57">
        <f t="shared" si="948"/>
        <v>176.99118153635013</v>
      </c>
      <c r="T3230" s="12">
        <f t="shared" si="931"/>
        <v>-8.7225077949089211</v>
      </c>
    </row>
    <row r="3231" spans="1:20" x14ac:dyDescent="0.3">
      <c r="A3231" s="57">
        <f t="shared" si="932"/>
        <v>1116294.2512166023</v>
      </c>
      <c r="B3231" s="12">
        <f t="shared" si="949"/>
        <v>177663.74802618826</v>
      </c>
      <c r="C3231" s="57" t="str">
        <f t="shared" si="933"/>
        <v>-0.33598956977485-0.139546070535107i</v>
      </c>
      <c r="D3231" s="57" t="str">
        <f t="shared" si="934"/>
        <v>2.8024179988739-1.42836276697955i</v>
      </c>
      <c r="E3231" s="57" t="str">
        <f t="shared" si="935"/>
        <v>5.58883334661243-154.814885505845i</v>
      </c>
      <c r="F3231" s="57" t="str">
        <f t="shared" si="936"/>
        <v>2.69977246570536-2.13351413729621i</v>
      </c>
      <c r="G3231" s="57" t="str">
        <f t="shared" si="937"/>
        <v>0.876669167313393-0.328816572568104i</v>
      </c>
      <c r="H3231" s="57" t="str">
        <f t="shared" si="938"/>
        <v>0.0716663038602-25.5147778297196i</v>
      </c>
      <c r="I3231" s="57" t="str">
        <f t="shared" si="939"/>
        <v>-0.367249905804801-0.467414979560987i</v>
      </c>
      <c r="K3231" s="57" t="str">
        <f t="shared" si="940"/>
        <v>0.000550424811674532-0.000504468977838214i</v>
      </c>
      <c r="L3231" s="57" t="str">
        <f t="shared" si="941"/>
        <v>0.00075-0.00373258812551044i</v>
      </c>
      <c r="M3231" s="57" t="str">
        <f t="shared" si="942"/>
        <v>0.00075-0.000588117876918663i</v>
      </c>
      <c r="N3231" s="57">
        <f t="shared" si="943"/>
        <v>22.554508385593181</v>
      </c>
      <c r="O3231" s="57">
        <f t="shared" si="944"/>
        <v>8.7823636163047407</v>
      </c>
      <c r="P3231" s="371">
        <f t="shared" si="945"/>
        <v>-8.7823636163047407</v>
      </c>
      <c r="Q3231" s="371">
        <f t="shared" si="946"/>
        <v>-157.44549161440682</v>
      </c>
      <c r="R3231" s="12">
        <f t="shared" si="947"/>
        <v>22.554508385593181</v>
      </c>
      <c r="S3231" s="57">
        <f t="shared" si="948"/>
        <v>177.66374802618827</v>
      </c>
      <c r="T3231" s="12">
        <f t="shared" si="931"/>
        <v>-8.7823636163047407</v>
      </c>
    </row>
    <row r="3232" spans="1:20" x14ac:dyDescent="0.3">
      <c r="A3232" s="57">
        <f t="shared" si="932"/>
        <v>1120536.1693712254</v>
      </c>
      <c r="B3232" s="12">
        <f t="shared" si="949"/>
        <v>178338.87026868778</v>
      </c>
      <c r="C3232" s="57" t="str">
        <f t="shared" si="933"/>
        <v>-0.334242077045134-0.13722385673004i</v>
      </c>
      <c r="D3232" s="57" t="str">
        <f t="shared" si="934"/>
        <v>2.79831456775862-1.43132587808539i</v>
      </c>
      <c r="E3232" s="57" t="str">
        <f t="shared" si="935"/>
        <v>4.96783940482583-154.141835377643i</v>
      </c>
      <c r="F3232" s="57" t="str">
        <f t="shared" si="936"/>
        <v>2.69723950096758-2.1321651341454i</v>
      </c>
      <c r="G3232" s="57" t="str">
        <f t="shared" si="937"/>
        <v>0.875846663892936-0.329756402880293i</v>
      </c>
      <c r="H3232" s="57" t="str">
        <f t="shared" si="938"/>
        <v>0.0710823590931285-25.4177469493531i</v>
      </c>
      <c r="I3232" s="57" t="str">
        <f t="shared" si="939"/>
        <v>-0.365628040596007-0.46519638623317i</v>
      </c>
      <c r="K3232" s="57" t="str">
        <f t="shared" si="940"/>
        <v>0.00055011607697044-0.000502953644666164i</v>
      </c>
      <c r="L3232" s="57" t="str">
        <f t="shared" si="941"/>
        <v>0.00075-0.00371845798516681i</v>
      </c>
      <c r="M3232" s="57" t="str">
        <f t="shared" si="942"/>
        <v>0.00075-0.000585891489259477i</v>
      </c>
      <c r="N3232" s="57">
        <f t="shared" si="943"/>
        <v>22.320714922032977</v>
      </c>
      <c r="O3232" s="57">
        <f t="shared" si="944"/>
        <v>8.8422926846675978</v>
      </c>
      <c r="P3232" s="371">
        <f t="shared" si="945"/>
        <v>-8.8422926846675978</v>
      </c>
      <c r="Q3232" s="371">
        <f t="shared" si="946"/>
        <v>-157.67928507796702</v>
      </c>
      <c r="R3232" s="12">
        <f t="shared" si="947"/>
        <v>22.320714922032977</v>
      </c>
      <c r="S3232" s="57">
        <f t="shared" si="948"/>
        <v>178.33887026868777</v>
      </c>
      <c r="T3232" s="12">
        <f t="shared" si="931"/>
        <v>-8.8422926846675978</v>
      </c>
    </row>
    <row r="3233" spans="1:20" x14ac:dyDescent="0.3">
      <c r="A3233" s="57">
        <f t="shared" si="932"/>
        <v>1124794.206814836</v>
      </c>
      <c r="B3233" s="12">
        <f t="shared" si="949"/>
        <v>179016.5579757088</v>
      </c>
      <c r="C3233" s="57" t="str">
        <f t="shared" si="933"/>
        <v>-0.332493946629713-0.134924711211125i</v>
      </c>
      <c r="D3233" s="57" t="str">
        <f t="shared" si="934"/>
        <v>2.79419202787845-1.434284916365i</v>
      </c>
      <c r="E3233" s="57" t="str">
        <f t="shared" si="935"/>
        <v>4.3535630546079-153.467992477954i</v>
      </c>
      <c r="F3233" s="57" t="str">
        <f t="shared" si="936"/>
        <v>2.69469205193225-2.13083409473344i</v>
      </c>
      <c r="G3233" s="57" t="str">
        <f t="shared" si="937"/>
        <v>0.87501945713646-0.330696850255751i</v>
      </c>
      <c r="H3233" s="57" t="str">
        <f t="shared" si="938"/>
        <v>0.0705032376723206-25.3210883051512i</v>
      </c>
      <c r="I3233" s="57" t="str">
        <f t="shared" si="939"/>
        <v>-0.364016296496848-0.462985517912459i</v>
      </c>
      <c r="K3233" s="57" t="str">
        <f t="shared" si="940"/>
        <v>0.000549807883872467-0.000501444795656226i</v>
      </c>
      <c r="L3233" s="57" t="str">
        <f t="shared" si="941"/>
        <v>0.00075-0.00370438133608967i</v>
      </c>
      <c r="M3233" s="57" t="str">
        <f t="shared" si="942"/>
        <v>0.00075-0.000583673529846061i</v>
      </c>
      <c r="N3233" s="57">
        <f t="shared" si="943"/>
        <v>22.087117069120723</v>
      </c>
      <c r="O3233" s="57">
        <f t="shared" si="944"/>
        <v>8.9022948054115396</v>
      </c>
      <c r="P3233" s="371">
        <f t="shared" si="945"/>
        <v>-8.9022948054115396</v>
      </c>
      <c r="Q3233" s="371">
        <f t="shared" si="946"/>
        <v>-157.91288293087928</v>
      </c>
      <c r="R3233" s="12">
        <f t="shared" si="947"/>
        <v>22.087117069120723</v>
      </c>
      <c r="S3233" s="57">
        <f t="shared" si="948"/>
        <v>179.01655797570879</v>
      </c>
      <c r="T3233" s="12">
        <f t="shared" si="931"/>
        <v>-8.9022948054115396</v>
      </c>
    </row>
    <row r="3234" spans="1:20" x14ac:dyDescent="0.3">
      <c r="A3234" s="57">
        <f t="shared" si="932"/>
        <v>1129068.4248007324</v>
      </c>
      <c r="B3234" s="12">
        <f t="shared" si="949"/>
        <v>179696.82089601649</v>
      </c>
      <c r="C3234" s="57" t="str">
        <f t="shared" si="933"/>
        <v>-0.330745337391954-0.132648484178538i</v>
      </c>
      <c r="D3234" s="57" t="str">
        <f t="shared" si="934"/>
        <v>2.79005036488091-1.43723975224599i</v>
      </c>
      <c r="E3234" s="57" t="str">
        <f t="shared" si="935"/>
        <v>3.74596830822696-152.793419045194i</v>
      </c>
      <c r="F3234" s="57" t="str">
        <f t="shared" si="936"/>
        <v>2.69213006792602-2.1295208908739i</v>
      </c>
      <c r="G3234" s="57" t="str">
        <f t="shared" si="937"/>
        <v>0.874187530589335-0.331637892816029i</v>
      </c>
      <c r="H3234" s="57" t="str">
        <f t="shared" si="938"/>
        <v>0.0699288974954706-25.2248004323578i</v>
      </c>
      <c r="I3234" s="57" t="str">
        <f t="shared" si="939"/>
        <v>-0.362414586035474-0.460782347413328i</v>
      </c>
      <c r="K3234" s="57" t="str">
        <f t="shared" si="940"/>
        <v>0.000549500219087162-0.000499942405155015i</v>
      </c>
      <c r="L3234" s="57" t="str">
        <f t="shared" si="941"/>
        <v>0.00075-0.0036903579757817i</v>
      </c>
      <c r="M3234" s="57" t="str">
        <f t="shared" si="942"/>
        <v>0.00075-0.000581463966772326i</v>
      </c>
      <c r="N3234" s="57">
        <f t="shared" si="943"/>
        <v>21.853710890066196</v>
      </c>
      <c r="O3234" s="57">
        <f t="shared" si="944"/>
        <v>8.9623697960561941</v>
      </c>
      <c r="P3234" s="371">
        <f t="shared" si="945"/>
        <v>-8.9623697960561941</v>
      </c>
      <c r="Q3234" s="371">
        <f t="shared" si="946"/>
        <v>-158.1462891099338</v>
      </c>
      <c r="R3234" s="12">
        <f t="shared" si="947"/>
        <v>21.853710890066196</v>
      </c>
      <c r="S3234" s="57">
        <f t="shared" si="948"/>
        <v>179.6968208960165</v>
      </c>
      <c r="T3234" s="12">
        <f t="shared" si="931"/>
        <v>-8.9623697960561941</v>
      </c>
    </row>
    <row r="3235" spans="1:20" x14ac:dyDescent="0.3">
      <c r="A3235" s="57">
        <f t="shared" si="932"/>
        <v>1133358.8848149753</v>
      </c>
      <c r="B3235" s="12">
        <f t="shared" si="949"/>
        <v>180379.66881542135</v>
      </c>
      <c r="C3235" s="57" t="str">
        <f t="shared" si="933"/>
        <v>-0.328996405207355-0.130395025767128i</v>
      </c>
      <c r="D3235" s="57" t="str">
        <f t="shared" si="934"/>
        <v>2.78588956538552-1.44019025557151i</v>
      </c>
      <c r="E3235" s="57" t="str">
        <f t="shared" si="935"/>
        <v>3.14501888147079-152.118176338956i</v>
      </c>
      <c r="F3235" s="57" t="str">
        <f t="shared" si="936"/>
        <v>2.68955349853674-2.12822539394533i</v>
      </c>
      <c r="G3235" s="57" t="str">
        <f t="shared" si="937"/>
        <v>0.873350867881754-0.332579508466684i</v>
      </c>
      <c r="H3235" s="57" t="str">
        <f t="shared" si="938"/>
        <v>0.0693592968662579-25.1288818723901i</v>
      </c>
      <c r="I3235" s="57" t="str">
        <f t="shared" si="939"/>
        <v>-0.360822822402576-0.458586847734534i</v>
      </c>
      <c r="K3235" s="57" t="str">
        <f t="shared" si="940"/>
        <v>0.000549193069400557-0.000498446447544573i</v>
      </c>
      <c r="L3235" s="57" t="str">
        <f t="shared" si="941"/>
        <v>0.00075-0.00367638770251216i</v>
      </c>
      <c r="M3235" s="57" t="str">
        <f t="shared" si="942"/>
        <v>0.00075-0.000579262768252966i</v>
      </c>
      <c r="N3235" s="57">
        <f t="shared" si="943"/>
        <v>21.62049246322087</v>
      </c>
      <c r="O3235" s="57">
        <f t="shared" si="944"/>
        <v>9.0225174861025081</v>
      </c>
      <c r="P3235" s="371">
        <f t="shared" si="945"/>
        <v>-9.0225174861025081</v>
      </c>
      <c r="Q3235" s="371">
        <f t="shared" si="946"/>
        <v>-158.37950753677913</v>
      </c>
      <c r="R3235" s="12">
        <f t="shared" si="947"/>
        <v>21.62049246322087</v>
      </c>
      <c r="S3235" s="57">
        <f t="shared" si="948"/>
        <v>180.37966881542135</v>
      </c>
      <c r="T3235" s="12">
        <f t="shared" si="931"/>
        <v>-9.0225174861025081</v>
      </c>
    </row>
    <row r="3236" spans="1:20" x14ac:dyDescent="0.3">
      <c r="A3236" s="57">
        <f t="shared" si="932"/>
        <v>1137665.6485772722</v>
      </c>
      <c r="B3236" s="12">
        <f t="shared" si="949"/>
        <v>181065.11155691996</v>
      </c>
      <c r="C3236" s="57" t="str">
        <f t="shared" si="933"/>
        <v>-0.327247303004412-0.128164186087424i</v>
      </c>
      <c r="D3236" s="57" t="str">
        <f t="shared" si="934"/>
        <v>2.78170961699415-1.44313629560746i</v>
      </c>
      <c r="E3236" s="57" t="str">
        <f t="shared" si="935"/>
        <v>2.55067821035869-151.442324649008i</v>
      </c>
      <c r="F3236" s="57" t="str">
        <f t="shared" si="936"/>
        <v>2.68696229362077-2.12694747488924i</v>
      </c>
      <c r="G3236" s="57" t="str">
        <f t="shared" si="937"/>
        <v>0.87250945273107-0.333521674896848i</v>
      </c>
      <c r="H3236" s="57" t="str">
        <f t="shared" si="938"/>
        <v>0.0687943944899454-25.0333311728084i</v>
      </c>
      <c r="I3236" s="57" t="str">
        <f t="shared" si="939"/>
        <v>-0.359240919446864-0.456398992058434i</v>
      </c>
      <c r="K3236" s="57" t="str">
        <f t="shared" si="940"/>
        <v>0.000548886421677966-0.000496956897242083i</v>
      </c>
      <c r="L3236" s="57" t="str">
        <f t="shared" si="941"/>
        <v>0.00075-0.00366247031531397i</v>
      </c>
      <c r="M3236" s="57" t="str">
        <f t="shared" si="942"/>
        <v>0.00075-0.000577069902622999i</v>
      </c>
      <c r="N3236" s="57">
        <f t="shared" si="943"/>
        <v>21.387457883138467</v>
      </c>
      <c r="O3236" s="57">
        <f t="shared" si="944"/>
        <v>9.0827377169064363</v>
      </c>
      <c r="P3236" s="371">
        <f t="shared" si="945"/>
        <v>-9.0827377169064363</v>
      </c>
      <c r="Q3236" s="371">
        <f t="shared" si="946"/>
        <v>-158.61254211686153</v>
      </c>
      <c r="R3236" s="12">
        <f t="shared" si="947"/>
        <v>21.387457883138467</v>
      </c>
      <c r="S3236" s="57">
        <f t="shared" si="948"/>
        <v>181.06511155691996</v>
      </c>
      <c r="T3236" s="12">
        <f t="shared" si="931"/>
        <v>-9.0827377169064363</v>
      </c>
    </row>
    <row r="3237" spans="1:20" x14ac:dyDescent="0.3">
      <c r="A3237" s="57">
        <f t="shared" si="932"/>
        <v>1141988.7780418657</v>
      </c>
      <c r="B3237" s="12">
        <f t="shared" si="949"/>
        <v>181753.15898083625</v>
      </c>
      <c r="C3237" s="57" t="str">
        <f t="shared" si="933"/>
        <v>-0.325498180805447-0.125955815265211i</v>
      </c>
      <c r="D3237" s="57" t="str">
        <f t="shared" si="934"/>
        <v>2.77751050830109-1.44607774104947i</v>
      </c>
      <c r="E3237" s="57" t="str">
        <f t="shared" si="935"/>
        <v>1.96290946741869-150.765923304393i</v>
      </c>
      <c r="F3237" s="57" t="str">
        <f t="shared" si="936"/>
        <v>2.68435640330997-2.12568700420765i</v>
      </c>
      <c r="G3237" s="57" t="str">
        <f t="shared" si="937"/>
        <v>0.871663268944147-0.33446436957881i</v>
      </c>
      <c r="H3237" s="57" t="str">
        <f t="shared" si="938"/>
        <v>0.0682341494690372-24.9381468872859i</v>
      </c>
      <c r="I3237" s="57" t="str">
        <f t="shared" si="939"/>
        <v>-0.357668791670507-0.454218753750226i</v>
      </c>
      <c r="K3237" s="57" t="str">
        <f t="shared" si="940"/>
        <v>0.000548580262863799-0.000495473728699582i</v>
      </c>
      <c r="L3237" s="57" t="str">
        <f t="shared" si="941"/>
        <v>0.00075-0.00364860561398083i</v>
      </c>
      <c r="M3237" s="57" t="str">
        <f t="shared" si="942"/>
        <v>0.00075-0.000574885338337317i</v>
      </c>
      <c r="N3237" s="57">
        <f t="shared" si="943"/>
        <v>21.154603261610134</v>
      </c>
      <c r="O3237" s="57">
        <f t="shared" si="944"/>
        <v>9.1430303415539811</v>
      </c>
      <c r="P3237" s="371">
        <f t="shared" si="945"/>
        <v>-9.1430303415539811</v>
      </c>
      <c r="Q3237" s="371">
        <f t="shared" si="946"/>
        <v>-158.84539673838987</v>
      </c>
      <c r="R3237" s="12">
        <f t="shared" si="947"/>
        <v>21.154603261610134</v>
      </c>
      <c r="S3237" s="57">
        <f t="shared" si="948"/>
        <v>181.75315898083625</v>
      </c>
      <c r="T3237" s="12">
        <f t="shared" si="931"/>
        <v>-9.1430303415539811</v>
      </c>
    </row>
    <row r="3238" spans="1:20" x14ac:dyDescent="0.3">
      <c r="A3238" s="57">
        <f t="shared" si="932"/>
        <v>1146328.3353984249</v>
      </c>
      <c r="B3238" s="12">
        <f t="shared" si="949"/>
        <v>182443.82098496344</v>
      </c>
      <c r="C3238" s="57" t="str">
        <f t="shared" si="933"/>
        <v>-0.323749185767549-0.123769763479825i</v>
      </c>
      <c r="D3238" s="57" t="str">
        <f t="shared" si="934"/>
        <v>2.77329222890348-1.44901446003043i</v>
      </c>
      <c r="E3238" s="57" t="str">
        <f t="shared" si="935"/>
        <v>1.38167557757278-150.089030682676i</v>
      </c>
      <c r="F3238" s="57" t="str">
        <f t="shared" si="936"/>
        <v>2.68173577801932-2.12444385196141i</v>
      </c>
      <c r="G3238" s="57" t="str">
        <f t="shared" si="937"/>
        <v>0.870812300419728-0.335407569767633i</v>
      </c>
      <c r="H3238" s="57" t="str">
        <f t="shared" si="938"/>
        <v>0.0676785212989812-24.8433275755778i</v>
      </c>
      <c r="I3238" s="57" t="str">
        <f t="shared" si="939"/>
        <v>-0.356106354224717-0.452046106357281i</v>
      </c>
      <c r="K3238" s="57" t="str">
        <f t="shared" si="940"/>
        <v>0.000548274579981382-0.000493996916403678i</v>
      </c>
      <c r="L3238" s="57" t="str">
        <f t="shared" si="941"/>
        <v>0.00075-0.00363479339906439i</v>
      </c>
      <c r="M3238" s="57" t="str">
        <f t="shared" si="942"/>
        <v>0.00075-0.00057270904397023i</v>
      </c>
      <c r="N3238" s="57">
        <f t="shared" si="943"/>
        <v>20.921924728681944</v>
      </c>
      <c r="O3238" s="57">
        <f t="shared" si="944"/>
        <v>9.2033952247324269</v>
      </c>
      <c r="P3238" s="371">
        <f t="shared" si="945"/>
        <v>-9.2033952247324269</v>
      </c>
      <c r="Q3238" s="371">
        <f t="shared" si="946"/>
        <v>-159.07807527131806</v>
      </c>
      <c r="R3238" s="12">
        <f t="shared" si="947"/>
        <v>20.921924728681944</v>
      </c>
      <c r="S3238" s="57">
        <f t="shared" si="948"/>
        <v>182.44382098496345</v>
      </c>
      <c r="T3238" s="12">
        <f t="shared" si="931"/>
        <v>-9.2033952247324269</v>
      </c>
    </row>
    <row r="3239" spans="1:20" x14ac:dyDescent="0.3">
      <c r="A3239" s="57">
        <f t="shared" si="932"/>
        <v>1150684.383072939</v>
      </c>
      <c r="B3239" s="12">
        <f t="shared" si="949"/>
        <v>183137.10750470631</v>
      </c>
      <c r="C3239" s="57" t="str">
        <f t="shared" si="933"/>
        <v>-0.322000462223422-0.121605881001062i</v>
      </c>
      <c r="D3239" s="57" t="str">
        <f t="shared" si="934"/>
        <v>2.76905476941129-1.45194632012784i</v>
      </c>
      <c r="E3239" s="57" t="str">
        <f t="shared" si="935"/>
        <v>0.806939233607172-149.411704219285i</v>
      </c>
      <c r="F3239" s="57" t="str">
        <f t="shared" si="936"/>
        <v>2.67910036845398-2.12321788776781i</v>
      </c>
      <c r="G3239" s="57" t="str">
        <f t="shared" si="937"/>
        <v>0.869956531150829-0.336351252500783i</v>
      </c>
      <c r="H3239" s="57" t="str">
        <f t="shared" si="938"/>
        <v>0.0671274698639335-24.7488718034931i</v>
      </c>
      <c r="I3239" s="57" t="str">
        <f t="shared" si="939"/>
        <v>-0.354553522905284-0.44988102360841i</v>
      </c>
      <c r="K3239" s="57" t="str">
        <f t="shared" si="940"/>
        <v>0.000547969360132775-0.000492526434875264i</v>
      </c>
      <c r="L3239" s="57" t="str">
        <f t="shared" si="941"/>
        <v>0.00075-0.00362103347187128i</v>
      </c>
      <c r="M3239" s="57" t="str">
        <f t="shared" si="942"/>
        <v>0.00075-0.000570540988215013i</v>
      </c>
      <c r="N3239" s="57">
        <f t="shared" si="943"/>
        <v>20.689418433646665</v>
      </c>
      <c r="O3239" s="57">
        <f t="shared" si="944"/>
        <v>9.2638322426030122</v>
      </c>
      <c r="P3239" s="371">
        <f t="shared" si="945"/>
        <v>-9.2638322426030122</v>
      </c>
      <c r="Q3239" s="371">
        <f t="shared" si="946"/>
        <v>-159.31058156635333</v>
      </c>
      <c r="R3239" s="12">
        <f t="shared" si="947"/>
        <v>20.689418433646665</v>
      </c>
      <c r="S3239" s="57">
        <f t="shared" si="948"/>
        <v>183.13710750470631</v>
      </c>
      <c r="T3239" s="12">
        <f t="shared" si="931"/>
        <v>-9.2638322426030122</v>
      </c>
    </row>
    <row r="3240" spans="1:20" x14ac:dyDescent="0.3">
      <c r="A3240" s="57">
        <f t="shared" si="932"/>
        <v>1155056.983728616</v>
      </c>
      <c r="B3240" s="12">
        <f t="shared" si="949"/>
        <v>183833.02851322418</v>
      </c>
      <c r="C3240" s="57" t="str">
        <f t="shared" si="933"/>
        <v>-0.320252151722236-0.119464018224821i</v>
      </c>
      <c r="D3240" s="57" t="str">
        <f t="shared" si="934"/>
        <v>2.76479812145762-1.45487318837171i</v>
      </c>
      <c r="E3240" s="57" t="str">
        <f t="shared" si="935"/>
        <v>0.238662911247912-148.734000416952i</v>
      </c>
      <c r="F3240" s="57" t="str">
        <f t="shared" si="936"/>
        <v>2.67645012561694-2.12200898079898i</v>
      </c>
      <c r="G3240" s="57" t="str">
        <f t="shared" si="937"/>
        <v>0.86909594522715-0.337295394597787i</v>
      </c>
      <c r="H3240" s="57" t="str">
        <f t="shared" si="938"/>
        <v>0.0665809554325644-24.6547781428634i</v>
      </c>
      <c r="I3240" s="57" t="str">
        <f t="shared" si="939"/>
        <v>-0.353010214148222-0.447723479413172i</v>
      </c>
      <c r="K3240" s="57" t="str">
        <f t="shared" si="940"/>
        <v>0.000547664590498612-0.000491062258669217i</v>
      </c>
      <c r="L3240" s="57" t="str">
        <f t="shared" si="941"/>
        <v>0.00075-0.00360732563446033i</v>
      </c>
      <c r="M3240" s="57" t="str">
        <f t="shared" si="942"/>
        <v>0.00075-0.000568381139883455i</v>
      </c>
      <c r="N3240" s="57">
        <f t="shared" si="943"/>
        <v>20.457080546017352</v>
      </c>
      <c r="O3240" s="57">
        <f t="shared" si="944"/>
        <v>9.3243412826715044</v>
      </c>
      <c r="P3240" s="371">
        <f t="shared" si="945"/>
        <v>-9.3243412826715044</v>
      </c>
      <c r="Q3240" s="371">
        <f t="shared" si="946"/>
        <v>-159.54291945398265</v>
      </c>
      <c r="R3240" s="12">
        <f t="shared" si="947"/>
        <v>20.457080546017352</v>
      </c>
      <c r="S3240" s="57">
        <f t="shared" si="948"/>
        <v>183.83302851322418</v>
      </c>
      <c r="T3240" s="12">
        <f t="shared" si="931"/>
        <v>-9.3243412826715044</v>
      </c>
    </row>
    <row r="3241" spans="1:20" x14ac:dyDescent="0.3">
      <c r="A3241" s="57">
        <f t="shared" si="932"/>
        <v>1159446.200266785</v>
      </c>
      <c r="B3241" s="12">
        <f t="shared" si="949"/>
        <v>184531.59402157445</v>
      </c>
      <c r="C3241" s="57" t="str">
        <f t="shared" si="933"/>
        <v>-0.318504393070424-0.117344025707448i</v>
      </c>
      <c r="D3241" s="57" t="str">
        <f t="shared" si="934"/>
        <v>2.76052227770874-1.45779493125227i</v>
      </c>
      <c r="E3241" s="57" t="str">
        <f t="shared" si="935"/>
        <v>-0.323191116160651-148.055974855253i</v>
      </c>
      <c r="F3241" s="57" t="str">
        <f t="shared" si="936"/>
        <v>2.67378500081638-2.12081699977993i</v>
      </c>
      <c r="G3241" s="57" t="str">
        <f t="shared" si="937"/>
        <v>0.868230526837496-0.338239972659915i</v>
      </c>
      <c r="H3241" s="57" t="str">
        <f t="shared" si="938"/>
        <v>0.06603893865392-24.561045171514i</v>
      </c>
      <c r="I3241" s="57" t="str">
        <f t="shared" si="939"/>
        <v>-0.351476345025426-0.445573447861157i</v>
      </c>
      <c r="K3241" s="57" t="str">
        <f t="shared" si="940"/>
        <v>0.000547360258337941-0.000489604362374156i</v>
      </c>
      <c r="L3241" s="57" t="str">
        <f t="shared" si="941"/>
        <v>0.00075-0.00359366968963971i</v>
      </c>
      <c r="M3241" s="57" t="str">
        <f t="shared" si="942"/>
        <v>0.00075-0.000566229467905414i</v>
      </c>
      <c r="N3241" s="57">
        <f t="shared" si="943"/>
        <v>20.224907256475547</v>
      </c>
      <c r="O3241" s="57">
        <f t="shared" si="944"/>
        <v>9.384922243657936</v>
      </c>
      <c r="P3241" s="371">
        <f t="shared" si="945"/>
        <v>-9.384922243657936</v>
      </c>
      <c r="Q3241" s="371">
        <f t="shared" si="946"/>
        <v>-159.77509274352445</v>
      </c>
      <c r="R3241" s="12">
        <f t="shared" si="947"/>
        <v>20.224907256475547</v>
      </c>
      <c r="S3241" s="57">
        <f t="shared" si="948"/>
        <v>184.53159402157445</v>
      </c>
      <c r="T3241" s="12">
        <f t="shared" si="931"/>
        <v>-9.384922243657936</v>
      </c>
    </row>
    <row r="3242" spans="1:20" x14ac:dyDescent="0.3">
      <c r="A3242" s="57">
        <f t="shared" si="932"/>
        <v>1163852.0958277988</v>
      </c>
      <c r="B3242" s="12">
        <f t="shared" si="949"/>
        <v>185232.81407885643</v>
      </c>
      <c r="C3242" s="57" t="str">
        <f t="shared" si="933"/>
        <v>-0.316757322372313-0.115245754198834i</v>
      </c>
      <c r="D3242" s="57" t="str">
        <f t="shared" si="934"/>
        <v>2.75622723187407-1.46071141472792i</v>
      </c>
      <c r="E3242" s="57" t="str">
        <f t="shared" si="935"/>
        <v>-0.878660763363011-147.377682200212i</v>
      </c>
      <c r="F3242" s="57" t="str">
        <f t="shared" si="936"/>
        <v>2.67110494567321-2.11964181298667i</v>
      </c>
      <c r="G3242" s="57" t="str">
        <f t="shared" si="937"/>
        <v>0.867360260272237-0.339184963069877i</v>
      </c>
      <c r="H3242" s="57" t="str">
        <f t="shared" si="938"/>
        <v>0.0655013805533332-24.4676714732348i</v>
      </c>
      <c r="I3242" s="57" t="str">
        <f t="shared" si="939"/>
        <v>-0.349951833240351-0.443430903221284i</v>
      </c>
      <c r="K3242" s="57" t="str">
        <f t="shared" si="940"/>
        <v>0.000547056350988066-0.000488152720612114i</v>
      </c>
      <c r="L3242" s="57" t="str">
        <f t="shared" si="941"/>
        <v>0.00075-0.00358006544096403i</v>
      </c>
      <c r="M3242" s="57" t="str">
        <f t="shared" si="942"/>
        <v>0.00075-0.000564085941328368i</v>
      </c>
      <c r="N3242" s="57">
        <f t="shared" si="943"/>
        <v>19.992894777804935</v>
      </c>
      <c r="O3242" s="57">
        <f t="shared" si="944"/>
        <v>9.4455750353674155</v>
      </c>
      <c r="P3242" s="371">
        <f t="shared" si="945"/>
        <v>-9.4455750353674155</v>
      </c>
      <c r="Q3242" s="371">
        <f t="shared" si="946"/>
        <v>-160.00710522219507</v>
      </c>
      <c r="R3242" s="12">
        <f t="shared" si="947"/>
        <v>19.992894777804935</v>
      </c>
      <c r="S3242" s="57">
        <f t="shared" si="948"/>
        <v>185.23281407885642</v>
      </c>
      <c r="T3242" s="12">
        <f t="shared" si="931"/>
        <v>-9.4455750353674155</v>
      </c>
    </row>
    <row r="3243" spans="1:20" x14ac:dyDescent="0.3">
      <c r="A3243" s="57">
        <f t="shared" si="932"/>
        <v>1168274.7337919443</v>
      </c>
      <c r="B3243" s="12">
        <f t="shared" si="949"/>
        <v>185936.69877235609</v>
      </c>
      <c r="C3243" s="57" t="str">
        <f t="shared" si="933"/>
        <v>-0.315011073070786-0.113169054674289i</v>
      </c>
      <c r="D3243" s="57" t="str">
        <f t="shared" si="934"/>
        <v>2.75191297871637-1.46362250423366i</v>
      </c>
      <c r="E3243" s="57" t="str">
        <f t="shared" si="935"/>
        <v>-1.42778411928176-146.699176214004i</v>
      </c>
      <c r="F3243" s="57" t="str">
        <f t="shared" si="936"/>
        <v>2.66840991212874-2.1184832882448i</v>
      </c>
      <c r="G3243" s="57" t="str">
        <f t="shared" si="937"/>
        <v>0.866485129925762-0.340130341991562i</v>
      </c>
      <c r="H3243" s="57" t="str">
        <f t="shared" si="938"/>
        <v>0.0649682425283839-24.3746556377511i</v>
      </c>
      <c r="I3243" s="57" t="str">
        <f t="shared" si="939"/>
        <v>-0.348436597123809-0.441295819941112i</v>
      </c>
      <c r="K3243" s="57" t="str">
        <f t="shared" si="940"/>
        <v>0.000546752855864411-0.000486707308038301i</v>
      </c>
      <c r="L3243" s="57" t="str">
        <f t="shared" si="941"/>
        <v>0.00075-0.00356651269273165i</v>
      </c>
      <c r="M3243" s="57" t="str">
        <f t="shared" si="942"/>
        <v>0.00075-0.000561950529316963i</v>
      </c>
      <c r="N3243" s="57">
        <f t="shared" si="943"/>
        <v>19.761039345796348</v>
      </c>
      <c r="O3243" s="57">
        <f t="shared" si="944"/>
        <v>9.5062995785568294</v>
      </c>
      <c r="P3243" s="371">
        <f t="shared" si="945"/>
        <v>-9.5062995785568294</v>
      </c>
      <c r="Q3243" s="371">
        <f t="shared" si="946"/>
        <v>-160.23896065420365</v>
      </c>
      <c r="R3243" s="12">
        <f t="shared" si="947"/>
        <v>19.761039345796348</v>
      </c>
      <c r="S3243" s="57">
        <f t="shared" si="948"/>
        <v>185.9366987723561</v>
      </c>
      <c r="T3243" s="12">
        <f t="shared" si="931"/>
        <v>-9.5062995785568294</v>
      </c>
    </row>
    <row r="3244" spans="1:20" x14ac:dyDescent="0.3">
      <c r="A3244" s="57">
        <f t="shared" si="932"/>
        <v>1172714.1777803539</v>
      </c>
      <c r="B3244" s="12">
        <f t="shared" si="949"/>
        <v>186643.25822769105</v>
      </c>
      <c r="C3244" s="57" t="str">
        <f t="shared" si="933"/>
        <v>-0.313265775987649-0.111113778365196i</v>
      </c>
      <c r="D3244" s="57" t="str">
        <f t="shared" si="934"/>
        <v>2.74757951406148-1.46652806468917i</v>
      </c>
      <c r="E3244" s="57" t="str">
        <f t="shared" si="935"/>
        <v>-1.97059943348599-146.020509764694i</v>
      </c>
      <c r="F3244" s="57" t="str">
        <f t="shared" si="936"/>
        <v>2.66569985245225-2.11734129292759i</v>
      </c>
      <c r="G3244" s="57" t="str">
        <f t="shared" si="937"/>
        <v>0.865605120298972-0.341076085369781i</v>
      </c>
      <c r="H3244" s="57" t="str">
        <f t="shared" si="938"/>
        <v>0.0644394863449045-24.2819962606945i</v>
      </c>
      <c r="I3244" s="57" t="str">
        <f t="shared" si="939"/>
        <v>-0.346930555629699-0.439168172646121i</v>
      </c>
      <c r="K3244" s="57" t="str">
        <f t="shared" si="940"/>
        <v>0.000546449760460375-0.000485268099340788i</v>
      </c>
      <c r="L3244" s="57" t="str">
        <f t="shared" si="941"/>
        <v>0.00075-0.00355301124998173i</v>
      </c>
      <c r="M3244" s="57" t="str">
        <f t="shared" si="942"/>
        <v>0.00075-0.000559823201152581i</v>
      </c>
      <c r="N3244" s="57">
        <f t="shared" si="943"/>
        <v>19.52933722014015</v>
      </c>
      <c r="O3244" s="57">
        <f t="shared" si="944"/>
        <v>9.5670958048049535</v>
      </c>
      <c r="P3244" s="371">
        <f t="shared" si="945"/>
        <v>-9.5670958048049535</v>
      </c>
      <c r="Q3244" s="371">
        <f t="shared" si="946"/>
        <v>-160.47066277985985</v>
      </c>
      <c r="R3244" s="12">
        <f t="shared" si="947"/>
        <v>19.52933722014015</v>
      </c>
      <c r="S3244" s="57">
        <f t="shared" si="948"/>
        <v>186.64325822769106</v>
      </c>
      <c r="T3244" s="12">
        <f t="shared" ref="T3244:T3307" si="950">P3244</f>
        <v>-9.5670958048049535</v>
      </c>
    </row>
    <row r="3245" spans="1:20" x14ac:dyDescent="0.3">
      <c r="A3245" s="57">
        <f t="shared" ref="A3245:A3308" si="951">2*PI()*B3245</f>
        <v>1177170.4916559192</v>
      </c>
      <c r="B3245" s="12">
        <f t="shared" si="949"/>
        <v>187352.50260895627</v>
      </c>
      <c r="C3245" s="57" t="str">
        <f t="shared" ref="C3245:C3308" si="952">IMPRODUCT(D3245,E3245,$C$40,,K3245,$C$41)</f>
        <v>-0.311521559363968-0.10907977678848i</v>
      </c>
      <c r="D3245" s="57" t="str">
        <f t="shared" ref="D3245:D3308" si="953">IMDIV(IMPRODUCT($C$37,$C$38,COMPLEX(1,A3245/$C$38)),IMSUM(-1*A3245*A3245/$C$39,COMPLEX(0,1*A3245)))</f>
        <v>2.74322683480844-1.4694279605075i</v>
      </c>
      <c r="E3245" s="57" t="str">
        <f t="shared" ref="E3245:E3308" si="954">IMDIV(IMPRODUCT(IMSUM(F3245,G3245),$C$29,H3245),IMSUM(1,I3245))</f>
        <v>-2.50714510303399-145.341734836043i</v>
      </c>
      <c r="F3245" s="57" t="str">
        <f t="shared" ref="F3245:F3308" si="955">IMDIV(IMPRODUCT($C$14,$C$15,COMPLEX(1,A3245/$C$15)),IMSUM(-1*A3245*A3245/$C$16,COMPLEX(0,A3245)))</f>
        <v>2.66297471924872-2.11621569395469i</v>
      </c>
      <c r="G3245" s="57" t="str">
        <f t="shared" ref="G3245:G3308" si="956">IMDIV(1,COMPLEX(1,A3245*$C$9*$C$10))</f>
        <v>0.864720216001779-0.342022168930051i</v>
      </c>
      <c r="H3245" s="57" t="str">
        <f t="shared" ref="H3245:H3308" si="957">IMDIV($C$3,IMSUM(K3245,COMPLEX(0,$C$28*A3245)))</f>
        <v>0.0639150741330363-24.1896919435738i</v>
      </c>
      <c r="I3245" s="57" t="str">
        <f t="shared" ref="I3245:I3308" si="958">IMPRODUCT(F3245,$C$29,H3245,$C$31)</f>
        <v>-0.345433628330869-0.437047936139006i</v>
      </c>
      <c r="K3245" s="57" t="str">
        <f t="shared" ref="K3245:K3308" si="959">IF($C$26&lt;=0,IMDIV(1,IMSUM(IMDIV(1,L3245),1/$C$18)),IMDIV(1,IMSUM(IMDIV(1,L3245),1/$C$18,IMDIV(1,M3245))))</f>
        <v>0.000546147052347202-0.000483835069240264i</v>
      </c>
      <c r="L3245" s="57" t="str">
        <f t="shared" ref="L3245:L3308" si="960">IMSUM($C$21/$C$22,IMDIV(1,COMPLEX(0,$C$20*$C$22*A3245)))</f>
        <v>0.00075-0.00353956091849145i</v>
      </c>
      <c r="M3245" s="57" t="str">
        <f t="shared" ref="M3245:M3308" si="961">IMSUM($C$25/$C$26,IMDIV(1,COMPLEX(0,$C$24*$C$26*A3245)))</f>
        <v>0.00075-0.000557703926232897i</v>
      </c>
      <c r="N3245" s="57">
        <f t="shared" ref="N3245:N3308" si="962">ABS(R3245)</f>
        <v>19.297784685289997</v>
      </c>
      <c r="O3245" s="57">
        <f t="shared" ref="O3245:O3308" si="963">ABS(P3245)</f>
        <v>9.6279636563790678</v>
      </c>
      <c r="P3245" s="371">
        <f t="shared" ref="P3245:P3308" si="964">20*LOG10(IMABS(C3245))</f>
        <v>-9.6279636563790678</v>
      </c>
      <c r="Q3245" s="371">
        <f t="shared" ref="Q3245:Q3308" si="965">IMARGUMENT(C3245)*180/PI()</f>
        <v>-160.70221531471</v>
      </c>
      <c r="R3245" s="12">
        <f t="shared" ref="R3245:R3308" si="966">IF(Q3245&lt;0,Q3245+180,Q3245-180)</f>
        <v>19.297784685289997</v>
      </c>
      <c r="S3245" s="57">
        <f t="shared" ref="S3245:S3308" si="967">B3245/1000</f>
        <v>187.35250260895629</v>
      </c>
      <c r="T3245" s="12">
        <f t="shared" si="950"/>
        <v>-9.6279636563790678</v>
      </c>
    </row>
    <row r="3246" spans="1:20" x14ac:dyDescent="0.3">
      <c r="A3246" s="57">
        <f t="shared" si="951"/>
        <v>1181643.7395242117</v>
      </c>
      <c r="B3246" s="12">
        <f t="shared" ref="B3246:B3309" si="968">B3245*(1+B$42)</f>
        <v>188064.44211887033</v>
      </c>
      <c r="C3246" s="57" t="str">
        <f t="shared" si="952"/>
        <v>-0.309778548900192-0.107066901774955i</v>
      </c>
      <c r="D3246" s="57" t="str">
        <f t="shared" si="953"/>
        <v>2.7388549389392-1.47232205560371i</v>
      </c>
      <c r="E3246" s="57" t="str">
        <f t="shared" si="954"/>
        <v>-3.03745965966781-144.662902537375i</v>
      </c>
      <c r="F3246" s="57" t="str">
        <f t="shared" si="955"/>
        <v>2.66023446546666-2.11510635779062i</v>
      </c>
      <c r="G3246" s="57" t="str">
        <f t="shared" si="956"/>
        <v>0.863830401755628-0.342968568178395i</v>
      </c>
      <c r="H3246" s="57" t="str">
        <f t="shared" si="957"/>
        <v>0.0633949683833381-24.0977412937479i</v>
      </c>
      <c r="I3246" s="57" t="str">
        <f t="shared" si="958"/>
        <v>-0.343945735414991-0.434935085399015i</v>
      </c>
      <c r="K3246" s="57" t="str">
        <f t="shared" si="959"/>
        <v>0.000545844719173871-0.000482408192489759i</v>
      </c>
      <c r="L3246" s="57" t="str">
        <f t="shared" si="960"/>
        <v>0.00075-0.00352616150477332i</v>
      </c>
      <c r="M3246" s="57" t="str">
        <f t="shared" si="961"/>
        <v>0.00075-0.000555592674071426i</v>
      </c>
      <c r="N3246" s="57">
        <f t="shared" si="962"/>
        <v>19.066378051315155</v>
      </c>
      <c r="O3246" s="57">
        <f t="shared" si="963"/>
        <v>9.688903086101682</v>
      </c>
      <c r="P3246" s="371">
        <f t="shared" si="964"/>
        <v>-9.688903086101682</v>
      </c>
      <c r="Q3246" s="371">
        <f t="shared" si="965"/>
        <v>-160.93362194868484</v>
      </c>
      <c r="R3246" s="12">
        <f t="shared" si="966"/>
        <v>19.066378051315155</v>
      </c>
      <c r="S3246" s="57">
        <f t="shared" si="967"/>
        <v>188.06444211887032</v>
      </c>
      <c r="T3246" s="12">
        <f t="shared" si="950"/>
        <v>-9.688903086101682</v>
      </c>
    </row>
    <row r="3247" spans="1:20" x14ac:dyDescent="0.3">
      <c r="A3247" s="57">
        <f t="shared" si="951"/>
        <v>1186133.9857344038</v>
      </c>
      <c r="B3247" s="12">
        <f t="shared" si="968"/>
        <v>188779.08699892205</v>
      </c>
      <c r="C3247" s="57" t="str">
        <f t="shared" si="952"/>
        <v>-0.308036867796033-0.105075005496479i</v>
      </c>
      <c r="D3247" s="57" t="str">
        <f t="shared" si="953"/>
        <v>2.73446382552848-1.47521021340369i</v>
      </c>
      <c r="E3247" s="57" t="str">
        <f t="shared" si="954"/>
        <v>-3.56158175738861-143.984063113453i</v>
      </c>
      <c r="F3247" s="57" t="str">
        <f t="shared" si="955"/>
        <v>2.65747904440583-2.11401315044335i</v>
      </c>
      <c r="G3247" s="57" t="str">
        <f t="shared" si="956"/>
        <v>0.862935662396038-0.343915258401178i</v>
      </c>
      <c r="H3247" s="57" t="str">
        <f t="shared" si="957"/>
        <v>0.0628791319429253-24.0061429243953i</v>
      </c>
      <c r="I3247" s="57" t="str">
        <f t="shared" si="958"/>
        <v>-0.342466797680439-0.432829595581195i</v>
      </c>
      <c r="K3247" s="57" t="str">
        <f t="shared" si="959"/>
        <v>0.000545542748666959-0.000480987443874336i</v>
      </c>
      <c r="L3247" s="57" t="str">
        <f t="shared" si="960"/>
        <v>0.00075-0.00351281281607224i</v>
      </c>
      <c r="M3247" s="57" t="str">
        <f t="shared" si="961"/>
        <v>0.00075-0.000553489414297099i</v>
      </c>
      <c r="N3247" s="57">
        <f t="shared" si="962"/>
        <v>18.835113654726143</v>
      </c>
      <c r="O3247" s="57">
        <f t="shared" si="963"/>
        <v>9.7499140572185876</v>
      </c>
      <c r="P3247" s="371">
        <f t="shared" si="964"/>
        <v>-9.7499140572185876</v>
      </c>
      <c r="Q3247" s="371">
        <f t="shared" si="965"/>
        <v>-161.16488634527386</v>
      </c>
      <c r="R3247" s="12">
        <f t="shared" si="966"/>
        <v>18.835113654726143</v>
      </c>
      <c r="S3247" s="57">
        <f t="shared" si="967"/>
        <v>188.77908699892205</v>
      </c>
      <c r="T3247" s="12">
        <f t="shared" si="950"/>
        <v>-9.7499140572185876</v>
      </c>
    </row>
    <row r="3248" spans="1:20" x14ac:dyDescent="0.3">
      <c r="A3248" s="57">
        <f t="shared" si="951"/>
        <v>1190641.2948801946</v>
      </c>
      <c r="B3248" s="12">
        <f t="shared" si="968"/>
        <v>189496.44752951796</v>
      </c>
      <c r="C3248" s="57" t="str">
        <f t="shared" si="952"/>
        <v>-0.306296636790234-0.103103940492048i</v>
      </c>
      <c r="D3248" s="57" t="str">
        <f t="shared" si="953"/>
        <v>2.73005349475349-1.47809229685322i</v>
      </c>
      <c r="E3248" s="57" t="str">
        <f t="shared" si="954"/>
        <v>-4.07955016036658-143.305265954418i</v>
      </c>
      <c r="F3248" s="57" t="str">
        <f t="shared" si="955"/>
        <v>2.65470840972515-2.11293593746307i</v>
      </c>
      <c r="G3248" s="57" t="str">
        <f t="shared" si="956"/>
        <v>0.862035982875158-0.344862214664956i</v>
      </c>
      <c r="H3248" s="57" t="str">
        <f t="shared" si="957"/>
        <v>0.0623675280116773-23.914895454488i</v>
      </c>
      <c r="I3248" s="57" t="str">
        <f t="shared" si="958"/>
        <v>-0.340996736532266-0.430731442015733i</v>
      </c>
      <c r="K3248" s="57" t="str">
        <f t="shared" si="959"/>
        <v>0.000545241128630554-0.000479572798210884i</v>
      </c>
      <c r="L3248" s="57" t="str">
        <f t="shared" si="960"/>
        <v>0.00075-0.00349951466036286i</v>
      </c>
      <c r="M3248" s="57" t="str">
        <f t="shared" si="961"/>
        <v>0.00075-0.000551394116653814i</v>
      </c>
      <c r="N3248" s="57">
        <f t="shared" si="962"/>
        <v>18.603987859283052</v>
      </c>
      <c r="O3248" s="57">
        <f t="shared" si="963"/>
        <v>9.8109965432635935</v>
      </c>
      <c r="P3248" s="371">
        <f t="shared" si="964"/>
        <v>-9.8109965432635935</v>
      </c>
      <c r="Q3248" s="371">
        <f t="shared" si="965"/>
        <v>-161.39601214071695</v>
      </c>
      <c r="R3248" s="12">
        <f t="shared" si="966"/>
        <v>18.603987859283052</v>
      </c>
      <c r="S3248" s="57">
        <f t="shared" si="967"/>
        <v>189.49644752951795</v>
      </c>
      <c r="T3248" s="12">
        <f t="shared" si="950"/>
        <v>-9.8109965432635935</v>
      </c>
    </row>
    <row r="3249" spans="1:20" x14ac:dyDescent="0.3">
      <c r="A3249" s="57">
        <f t="shared" si="951"/>
        <v>1195165.7318007394</v>
      </c>
      <c r="B3249" s="12">
        <f t="shared" si="968"/>
        <v>190216.53403013013</v>
      </c>
      <c r="C3249" s="57" t="str">
        <f t="shared" si="952"/>
        <v>-0.304557974200009-0.101153559692785i</v>
      </c>
      <c r="D3249" s="57" t="str">
        <f t="shared" si="953"/>
        <v>2.7256239479036-1.4809681684271i</v>
      </c>
      <c r="E3249" s="57" t="str">
        <f t="shared" si="954"/>
        <v>-4.59140373120847-142.626559605736i</v>
      </c>
      <c r="F3249" s="57" t="str">
        <f t="shared" si="955"/>
        <v>2.65192251545068-2.11187458394102i</v>
      </c>
      <c r="G3249" s="57" t="str">
        <f t="shared" si="956"/>
        <v>0.861131348264337-0.345809411816367i</v>
      </c>
      <c r="H3249" s="57" t="str">
        <f t="shared" si="957"/>
        <v>0.0618601201384688-23.8239975087619i</v>
      </c>
      <c r="I3249" s="57" t="str">
        <f t="shared" si="958"/>
        <v>-0.339535473978182-0.428640600207243i</v>
      </c>
      <c r="K3249" s="57" t="str">
        <f t="shared" si="959"/>
        <v>0.000544939846946139-0.000478164230347789i</v>
      </c>
      <c r="L3249" s="57" t="str">
        <f t="shared" si="960"/>
        <v>0.00075-0.00348626684634675i</v>
      </c>
      <c r="M3249" s="57" t="str">
        <f t="shared" si="961"/>
        <v>0.00075-0.000549306751000012i</v>
      </c>
      <c r="N3249" s="57">
        <f t="shared" si="962"/>
        <v>18.372997056787511</v>
      </c>
      <c r="O3249" s="57">
        <f t="shared" si="963"/>
        <v>9.8721505279255357</v>
      </c>
      <c r="P3249" s="371">
        <f t="shared" si="964"/>
        <v>-9.8721505279255357</v>
      </c>
      <c r="Q3249" s="371">
        <f t="shared" si="965"/>
        <v>-161.62700294321249</v>
      </c>
      <c r="R3249" s="12">
        <f t="shared" si="966"/>
        <v>18.372997056787511</v>
      </c>
      <c r="S3249" s="57">
        <f t="shared" si="967"/>
        <v>190.21653403013013</v>
      </c>
      <c r="T3249" s="12">
        <f t="shared" si="950"/>
        <v>-9.8721505279255357</v>
      </c>
    </row>
    <row r="3250" spans="1:20" x14ac:dyDescent="0.3">
      <c r="A3250" s="57">
        <f t="shared" si="951"/>
        <v>1199707.3615815823</v>
      </c>
      <c r="B3250" s="12">
        <f t="shared" si="968"/>
        <v>190939.35685944464</v>
      </c>
      <c r="C3250" s="57" t="str">
        <f t="shared" si="952"/>
        <v>-0.302820995960319-0.0992237164458603i</v>
      </c>
      <c r="D3250" s="57" t="str">
        <f t="shared" si="953"/>
        <v>2.72117518738998-1.48383769013859i</v>
      </c>
      <c r="E3250" s="57" t="str">
        <f t="shared" si="954"/>
        <v>-5.09718141956729-141.947991778172i</v>
      </c>
      <c r="F3250" s="57" t="str">
        <f t="shared" si="955"/>
        <v>2.64912131598354-2.11082895450838i</v>
      </c>
      <c r="G3250" s="57" t="str">
        <f t="shared" si="956"/>
        <v>0.860221743756724-0.346756824482036i</v>
      </c>
      <c r="H3250" s="57" t="str">
        <f t="shared" si="957"/>
        <v>0.0613568722174619-23.7334477176896i</v>
      </c>
      <c r="I3250" s="57" t="str">
        <f t="shared" si="958"/>
        <v>-0.338082932624585-0.426557045834063i</v>
      </c>
      <c r="K3250" s="57" t="str">
        <f t="shared" si="959"/>
        <v>0.000544638891572505-0.000476761715164704i</v>
      </c>
      <c r="L3250" s="57" t="str">
        <f t="shared" si="960"/>
        <v>0.00075-0.00347306918344964i</v>
      </c>
      <c r="M3250" s="57" t="str">
        <f t="shared" si="961"/>
        <v>0.00075-0.00054722728730824i</v>
      </c>
      <c r="N3250" s="57">
        <f t="shared" si="962"/>
        <v>18.142137667849028</v>
      </c>
      <c r="O3250" s="57">
        <f t="shared" si="963"/>
        <v>9.9333760049129811</v>
      </c>
      <c r="P3250" s="371">
        <f t="shared" si="964"/>
        <v>-9.9333760049129811</v>
      </c>
      <c r="Q3250" s="371">
        <f t="shared" si="965"/>
        <v>-161.85786233215097</v>
      </c>
      <c r="R3250" s="12">
        <f t="shared" si="966"/>
        <v>18.142137667849028</v>
      </c>
      <c r="S3250" s="57">
        <f t="shared" si="967"/>
        <v>190.93935685944464</v>
      </c>
      <c r="T3250" s="12">
        <f t="shared" si="950"/>
        <v>-9.9333760049129811</v>
      </c>
    </row>
    <row r="3251" spans="1:20" x14ac:dyDescent="0.3">
      <c r="A3251" s="57">
        <f t="shared" si="951"/>
        <v>1204266.2495555924</v>
      </c>
      <c r="B3251" s="12">
        <f t="shared" si="968"/>
        <v>191664.92641551053</v>
      </c>
      <c r="C3251" s="57" t="str">
        <f t="shared" si="952"/>
        <v>-0.301085815662829-0.0973142645373811i</v>
      </c>
      <c r="D3251" s="57" t="str">
        <f t="shared" si="953"/>
        <v>2.71670721675511-1.48670072354885i</v>
      </c>
      <c r="E3251" s="57" t="str">
        <f t="shared" si="954"/>
        <v>-5.59692225108218-141.269609357766i</v>
      </c>
      <c r="F3251" s="57" t="str">
        <f t="shared" si="955"/>
        <v>2.64630476610796-2.10979891333523i</v>
      </c>
      <c r="G3251" s="57" t="str">
        <f t="shared" si="956"/>
        <v>0.85930715466987-0.347704427068512i</v>
      </c>
      <c r="H3251" s="57" t="str">
        <f t="shared" si="957"/>
        <v>0.0608577484844325-23.6432447174529i</v>
      </c>
      <c r="I3251" s="57" t="str">
        <f t="shared" si="958"/>
        <v>-0.336639035672628-0.424480754747563i</v>
      </c>
      <c r="K3251" s="57" t="str">
        <f t="shared" si="959"/>
        <v>0.000544338250545664-0.000475365227572297i</v>
      </c>
      <c r="L3251" s="57" t="str">
        <f t="shared" si="960"/>
        <v>0.00075-0.00345992148181873i</v>
      </c>
      <c r="M3251" s="57" t="str">
        <f t="shared" si="961"/>
        <v>0.00075-0.000545155695664715i</v>
      </c>
      <c r="N3251" s="57">
        <f t="shared" si="962"/>
        <v>17.911406142637986</v>
      </c>
      <c r="O3251" s="57">
        <f t="shared" si="963"/>
        <v>9.9946729778200485</v>
      </c>
      <c r="P3251" s="371">
        <f t="shared" si="964"/>
        <v>-9.9946729778200485</v>
      </c>
      <c r="Q3251" s="371">
        <f t="shared" si="965"/>
        <v>-162.08859385736201</v>
      </c>
      <c r="R3251" s="12">
        <f t="shared" si="966"/>
        <v>17.911406142637986</v>
      </c>
      <c r="S3251" s="57">
        <f t="shared" si="967"/>
        <v>191.66492641551054</v>
      </c>
      <c r="T3251" s="12">
        <f t="shared" si="950"/>
        <v>-9.9946729778200485</v>
      </c>
    </row>
    <row r="3252" spans="1:20" x14ac:dyDescent="0.3">
      <c r="A3252" s="57">
        <f t="shared" si="951"/>
        <v>1208842.4613039037</v>
      </c>
      <c r="B3252" s="12">
        <f t="shared" si="968"/>
        <v>192393.25313588948</v>
      </c>
      <c r="C3252" s="57" t="str">
        <f t="shared" si="952"/>
        <v>-0.299352544594616-0.0954250582142694i</v>
      </c>
      <c r="D3252" s="57" t="str">
        <f t="shared" si="953"/>
        <v>2.71222004068226-1.48955712977667i</v>
      </c>
      <c r="E3252" s="57" t="str">
        <f t="shared" si="954"/>
        <v>-6.09066531665571-140.59145841583i</v>
      </c>
      <c r="F3252" s="57" t="str">
        <f t="shared" si="955"/>
        <v>2.64347282099937-2.10878432412965i</v>
      </c>
      <c r="G3252" s="57" t="str">
        <f t="shared" si="956"/>
        <v>0.858387566448358-0.348652193762242i</v>
      </c>
      <c r="H3252" s="57" t="str">
        <f t="shared" si="957"/>
        <v>0.0603627135131475-23.5533871499149i</v>
      </c>
      <c r="I3252" s="57" t="str">
        <f t="shared" si="958"/>
        <v>-0.335203706914325-0.422411702971441i</v>
      </c>
      <c r="K3252" s="57" t="str">
        <f t="shared" si="959"/>
        <v>0.000544037911978767-0.000473974742511945i</v>
      </c>
      <c r="L3252" s="57" t="str">
        <f t="shared" si="960"/>
        <v>0.00075-0.00344682355231991i</v>
      </c>
      <c r="M3252" s="57" t="str">
        <f t="shared" si="961"/>
        <v>0.00075-0.000543091946268893i</v>
      </c>
      <c r="N3252" s="57">
        <f t="shared" si="962"/>
        <v>17.680798961618365</v>
      </c>
      <c r="O3252" s="57">
        <f t="shared" si="963"/>
        <v>10.056041459991263</v>
      </c>
      <c r="P3252" s="371">
        <f t="shared" si="964"/>
        <v>-10.056041459991263</v>
      </c>
      <c r="Q3252" s="371">
        <f t="shared" si="965"/>
        <v>-162.31920103838164</v>
      </c>
      <c r="R3252" s="12">
        <f t="shared" si="966"/>
        <v>17.680798961618365</v>
      </c>
      <c r="S3252" s="57">
        <f t="shared" si="967"/>
        <v>192.39325313588947</v>
      </c>
      <c r="T3252" s="12">
        <f t="shared" si="950"/>
        <v>-10.056041459991263</v>
      </c>
    </row>
    <row r="3253" spans="1:20" x14ac:dyDescent="0.3">
      <c r="A3253" s="57">
        <f t="shared" si="951"/>
        <v>1213436.0626568585</v>
      </c>
      <c r="B3253" s="12">
        <f t="shared" si="968"/>
        <v>193124.34749780587</v>
      </c>
      <c r="C3253" s="57" t="str">
        <f t="shared" si="952"/>
        <v>-0.297621291776574-0.0935559522051366i</v>
      </c>
      <c r="D3253" s="57" t="str">
        <f t="shared" si="953"/>
        <v>2.70771366500487-1.49240676950829i</v>
      </c>
      <c r="E3253" s="57" t="str">
        <f t="shared" si="954"/>
        <v>-6.57844976204727-139.913584218926i</v>
      </c>
      <c r="F3253" s="57" t="str">
        <f t="shared" si="955"/>
        <v>2.64062543623255-2.10778505013685i</v>
      </c>
      <c r="G3253" s="57" t="str">
        <f t="shared" si="956"/>
        <v>0.857462964666443-0.349600098529559i</v>
      </c>
      <c r="H3253" s="57" t="str">
        <f t="shared" si="957"/>
        <v>0.0598717322117776-23.4638736625929i</v>
      </c>
      <c r="I3253" s="57" t="str">
        <f t="shared" si="958"/>
        <v>-0.333776870728692-0.420349866701029i</v>
      </c>
      <c r="K3253" s="57" t="str">
        <f t="shared" si="959"/>
        <v>0.000543737864062035-0.000472590234955521i</v>
      </c>
      <c r="L3253" s="57" t="str">
        <f t="shared" si="960"/>
        <v>0.00075-0.00343377520653508i</v>
      </c>
      <c r="M3253" s="57" t="str">
        <f t="shared" si="961"/>
        <v>0.00075-0.000541036009433047i</v>
      </c>
      <c r="N3253" s="57">
        <f t="shared" si="962"/>
        <v>17.450312636261089</v>
      </c>
      <c r="O3253" s="57">
        <f t="shared" si="963"/>
        <v>10.117481474386667</v>
      </c>
      <c r="P3253" s="371">
        <f t="shared" si="964"/>
        <v>-10.117481474386667</v>
      </c>
      <c r="Q3253" s="371">
        <f t="shared" si="965"/>
        <v>-162.54968736373891</v>
      </c>
      <c r="R3253" s="12">
        <f t="shared" si="966"/>
        <v>17.450312636261089</v>
      </c>
      <c r="S3253" s="57">
        <f t="shared" si="967"/>
        <v>193.12434749780587</v>
      </c>
      <c r="T3253" s="12">
        <f t="shared" si="950"/>
        <v>-10.117481474386667</v>
      </c>
    </row>
    <row r="3254" spans="1:20" x14ac:dyDescent="0.3">
      <c r="A3254" s="57">
        <f t="shared" si="951"/>
        <v>1218047.1196949545</v>
      </c>
      <c r="B3254" s="12">
        <f t="shared" si="968"/>
        <v>193858.22001829752</v>
      </c>
      <c r="C3254" s="57" t="str">
        <f t="shared" si="952"/>
        <v>-0.295892164001544-0.0917068017401927i</v>
      </c>
      <c r="D3254" s="57" t="str">
        <f t="shared" si="953"/>
        <v>2.70318809671593-1.49524950300751i</v>
      </c>
      <c r="E3254" s="57" t="str">
        <f t="shared" si="954"/>
        <v>-7.06031477779328-139.236031238857i</v>
      </c>
      <c r="F3254" s="57" t="str">
        <f t="shared" si="955"/>
        <v>2.63776256778978-2.10680095413852i</v>
      </c>
      <c r="G3254" s="57" t="str">
        <f t="shared" si="956"/>
        <v>0.856533335030712-0.35054811511671i</v>
      </c>
      <c r="H3254" s="57" t="str">
        <f t="shared" si="957"/>
        <v>0.0593847698193581-23.3747029086311i</v>
      </c>
      <c r="I3254" s="57" t="str">
        <f t="shared" si="958"/>
        <v>-0.332358452077942-0.418295222302581i</v>
      </c>
      <c r="K3254" s="57" t="str">
        <f t="shared" si="959"/>
        <v>0.000543438095062692-0.000471211679905126i</v>
      </c>
      <c r="L3254" s="57" t="str">
        <f t="shared" si="960"/>
        <v>0.00075-0.00342077625675939i</v>
      </c>
      <c r="M3254" s="57" t="str">
        <f t="shared" si="961"/>
        <v>0.00075-0.000538987855581838i</v>
      </c>
      <c r="N3254" s="57">
        <f t="shared" si="962"/>
        <v>17.219943709738317</v>
      </c>
      <c r="O3254" s="57">
        <f t="shared" si="963"/>
        <v>10.178993053445955</v>
      </c>
      <c r="P3254" s="371">
        <f t="shared" si="964"/>
        <v>-10.178993053445955</v>
      </c>
      <c r="Q3254" s="371">
        <f t="shared" si="965"/>
        <v>-162.78005629026168</v>
      </c>
      <c r="R3254" s="12">
        <f t="shared" si="966"/>
        <v>17.219943709738317</v>
      </c>
      <c r="S3254" s="57">
        <f t="shared" si="967"/>
        <v>193.85822001829752</v>
      </c>
      <c r="T3254" s="12">
        <f t="shared" si="950"/>
        <v>-10.178993053445955</v>
      </c>
    </row>
    <row r="3255" spans="1:20" x14ac:dyDescent="0.3">
      <c r="A3255" s="57">
        <f t="shared" si="951"/>
        <v>1222675.6987497953</v>
      </c>
      <c r="B3255" s="12">
        <f t="shared" si="968"/>
        <v>194594.88125436706</v>
      </c>
      <c r="C3255" s="57" t="str">
        <f t="shared" si="952"/>
        <v>-0.294165265872075-0.089877462570223i</v>
      </c>
      <c r="D3255" s="57" t="str">
        <f t="shared" si="953"/>
        <v>2.69864334397713-1.49808519012573i</v>
      </c>
      <c r="E3255" s="57" t="str">
        <f t="shared" si="954"/>
        <v>-7.53629958943063-138.558843162632i</v>
      </c>
      <c r="F3255" s="57" t="str">
        <f t="shared" si="955"/>
        <v>2.63488417206913-2.10583189845206i</v>
      </c>
      <c r="G3255" s="57" t="str">
        <f t="shared" si="956"/>
        <v>0.855598663382761-0.351496217049905i</v>
      </c>
      <c r="H3255" s="57" t="str">
        <f t="shared" si="957"/>
        <v>0.0589017919022917-23.2858735467737i</v>
      </c>
      <c r="I3255" s="57" t="str">
        <f t="shared" si="958"/>
        <v>-0.330948376503687-0.416247746312588i</v>
      </c>
      <c r="K3255" s="57" t="str">
        <f t="shared" si="959"/>
        <v>0.000543138593324905-0.000469839052392819i</v>
      </c>
      <c r="L3255" s="57" t="str">
        <f t="shared" si="960"/>
        <v>0.00075-0.0034078265159986i</v>
      </c>
      <c r="M3255" s="57" t="str">
        <f t="shared" si="961"/>
        <v>0.00075-0.000536947455251879i</v>
      </c>
      <c r="N3255" s="57">
        <f t="shared" si="962"/>
        <v>16.989688757604767</v>
      </c>
      <c r="O3255" s="57">
        <f t="shared" si="963"/>
        <v>10.240576238953786</v>
      </c>
      <c r="P3255" s="371">
        <f t="shared" si="964"/>
        <v>-10.240576238953786</v>
      </c>
      <c r="Q3255" s="371">
        <f t="shared" si="965"/>
        <v>-163.01031124239523</v>
      </c>
      <c r="R3255" s="12">
        <f t="shared" si="966"/>
        <v>16.989688757604767</v>
      </c>
      <c r="S3255" s="57">
        <f t="shared" si="967"/>
        <v>194.59488125436707</v>
      </c>
      <c r="T3255" s="12">
        <f t="shared" si="950"/>
        <v>-10.240576238953786</v>
      </c>
    </row>
    <row r="3256" spans="1:20" x14ac:dyDescent="0.3">
      <c r="A3256" s="57">
        <f t="shared" si="951"/>
        <v>1227321.8664050447</v>
      </c>
      <c r="B3256" s="12">
        <f t="shared" si="968"/>
        <v>195334.34180313366</v>
      </c>
      <c r="C3256" s="57" t="str">
        <f t="shared" si="952"/>
        <v>-0.292440699837919-0.0880677909846128i</v>
      </c>
      <c r="D3256" s="57" t="str">
        <f t="shared" si="953"/>
        <v>2.69407941612811-1.50091369031249i</v>
      </c>
      <c r="E3256" s="57" t="str">
        <f t="shared" si="954"/>
        <v>-8.00644344803401-137.882062902422i</v>
      </c>
      <c r="F3256" s="57" t="str">
        <f t="shared" si="955"/>
        <v>2.63199020589273-2.10487774493017i</v>
      </c>
      <c r="G3256" s="57" t="str">
        <f t="shared" si="956"/>
        <v>0.85465893570188-0.352444377635408i</v>
      </c>
      <c r="H3256" s="57" t="str">
        <f t="shared" si="957"/>
        <v>0.0584227643508867-23.1973842413379i</v>
      </c>
      <c r="I3256" s="57" t="str">
        <f t="shared" si="958"/>
        <v>-0.329546570123215-0.414207415437067i</v>
      </c>
      <c r="K3256" s="57" t="str">
        <f t="shared" si="959"/>
        <v>0.000542839347269733-0.000468472327480397i</v>
      </c>
      <c r="L3256" s="57" t="str">
        <f t="shared" si="960"/>
        <v>0.00075-0.00339492579796632i</v>
      </c>
      <c r="M3256" s="57" t="str">
        <f t="shared" si="961"/>
        <v>0.00075-0.000534914779091334i</v>
      </c>
      <c r="N3256" s="57">
        <f t="shared" si="962"/>
        <v>16.759544388453037</v>
      </c>
      <c r="O3256" s="57">
        <f t="shared" si="963"/>
        <v>10.302231081903578</v>
      </c>
      <c r="P3256" s="371">
        <f t="shared" si="964"/>
        <v>-10.302231081903578</v>
      </c>
      <c r="Q3256" s="371">
        <f t="shared" si="965"/>
        <v>-163.24045561154696</v>
      </c>
      <c r="R3256" s="12">
        <f t="shared" si="966"/>
        <v>16.759544388453037</v>
      </c>
      <c r="S3256" s="57">
        <f t="shared" si="967"/>
        <v>195.33434180313367</v>
      </c>
      <c r="T3256" s="12">
        <f t="shared" si="950"/>
        <v>-10.302231081903578</v>
      </c>
    </row>
    <row r="3257" spans="1:20" x14ac:dyDescent="0.3">
      <c r="A3257" s="57">
        <f t="shared" si="951"/>
        <v>1231985.689497384</v>
      </c>
      <c r="B3257" s="12">
        <f t="shared" si="968"/>
        <v>196076.61230198559</v>
      </c>
      <c r="C3257" s="57" t="str">
        <f t="shared" si="952"/>
        <v>-0.290718566233128-0.0862776438285035i</v>
      </c>
      <c r="D3257" s="57" t="str">
        <f t="shared" si="953"/>
        <v>2.68949632369543-1.50373486262582i</v>
      </c>
      <c r="E3257" s="57" t="str">
        <f t="shared" si="954"/>
        <v>-8.47078562104796-137.205732605489i</v>
      </c>
      <c r="F3257" s="57" t="str">
        <f t="shared" si="955"/>
        <v>2.62908062651506-2.10393835496023i</v>
      </c>
      <c r="G3257" s="57" t="str">
        <f t="shared" si="956"/>
        <v>0.853714138107766-0.353392569959641i</v>
      </c>
      <c r="H3257" s="57" t="str">
        <f t="shared" si="957"/>
        <v>0.057947653375946-23.1092336621877i</v>
      </c>
      <c r="I3257" s="57" t="str">
        <f t="shared" si="958"/>
        <v>-0.328152959625768-0.412174206550859i</v>
      </c>
      <c r="K3257" s="57" t="str">
        <f t="shared" si="959"/>
        <v>0.000542540345395091-0.000467111480259125i</v>
      </c>
      <c r="L3257" s="57" t="str">
        <f t="shared" si="960"/>
        <v>0.00075-0.00338207391708142i</v>
      </c>
      <c r="M3257" s="57" t="str">
        <f t="shared" si="961"/>
        <v>0.00075-0.000532889797859465i</v>
      </c>
      <c r="N3257" s="57">
        <f t="shared" si="962"/>
        <v>16.529507244560307</v>
      </c>
      <c r="O3257" s="57">
        <f t="shared" si="963"/>
        <v>10.363957642362555</v>
      </c>
      <c r="P3257" s="371">
        <f t="shared" si="964"/>
        <v>-10.363957642362555</v>
      </c>
      <c r="Q3257" s="371">
        <f t="shared" si="965"/>
        <v>-163.47049275543969</v>
      </c>
      <c r="R3257" s="12">
        <f t="shared" si="966"/>
        <v>16.529507244560307</v>
      </c>
      <c r="S3257" s="57">
        <f t="shared" si="967"/>
        <v>196.07661230198559</v>
      </c>
      <c r="T3257" s="12">
        <f t="shared" si="950"/>
        <v>-10.363957642362555</v>
      </c>
    </row>
    <row r="3258" spans="1:20" x14ac:dyDescent="0.3">
      <c r="A3258" s="57">
        <f t="shared" si="951"/>
        <v>1236667.2351174741</v>
      </c>
      <c r="B3258" s="12">
        <f t="shared" si="968"/>
        <v>196821.70342873313</v>
      </c>
      <c r="C3258" s="57" t="str">
        <f t="shared" si="952"/>
        <v>-0.288998963312847-0.0845068785190465i</v>
      </c>
      <c r="D3258" s="57" t="str">
        <f t="shared" si="953"/>
        <v>2.68489407840166-1.50654856574306i</v>
      </c>
      <c r="E3258" s="57" t="str">
        <f t="shared" si="954"/>
        <v>-8.92936538341661-136.529893664094i</v>
      </c>
      <c r="F3258" s="57" t="str">
        <f t="shared" si="955"/>
        <v>2.62615539163141-2.10301358946409i</v>
      </c>
      <c r="G3258" s="57" t="str">
        <f t="shared" si="956"/>
        <v>0.852764256863244-0.354340766889337i</v>
      </c>
      <c r="H3258" s="57" t="str">
        <f t="shared" si="957"/>
        <v>0.0574764255053854-23.0214204847069i</v>
      </c>
      <c r="I3258" s="57" t="str">
        <f t="shared" si="958"/>
        <v>-0.326767472268886-0.410148096696933i</v>
      </c>
      <c r="K3258" s="57" t="str">
        <f t="shared" si="959"/>
        <v>0.000542241576275698-0.000465756485849501i</v>
      </c>
      <c r="L3258" s="57" t="str">
        <f t="shared" si="960"/>
        <v>0.00075-0.00336927068846525i</v>
      </c>
      <c r="M3258" s="57" t="str">
        <f t="shared" si="961"/>
        <v>0.00075-0.000530872482426246i</v>
      </c>
      <c r="N3258" s="57">
        <f t="shared" si="962"/>
        <v>16.299574002510752</v>
      </c>
      <c r="O3258" s="57">
        <f t="shared" si="963"/>
        <v>10.425755989335704</v>
      </c>
      <c r="P3258" s="371">
        <f t="shared" si="964"/>
        <v>-10.425755989335704</v>
      </c>
      <c r="Q3258" s="371">
        <f t="shared" si="965"/>
        <v>-163.70042599748925</v>
      </c>
      <c r="R3258" s="12">
        <f t="shared" si="966"/>
        <v>16.299574002510752</v>
      </c>
      <c r="S3258" s="57">
        <f t="shared" si="967"/>
        <v>196.82170342873314</v>
      </c>
      <c r="T3258" s="12">
        <f t="shared" si="950"/>
        <v>-10.425755989335704</v>
      </c>
    </row>
    <row r="3259" spans="1:20" x14ac:dyDescent="0.3">
      <c r="A3259" s="57">
        <f t="shared" si="951"/>
        <v>1241366.5706109204</v>
      </c>
      <c r="B3259" s="12">
        <f t="shared" si="968"/>
        <v>197569.62590176234</v>
      </c>
      <c r="C3259" s="57" t="str">
        <f t="shared" si="952"/>
        <v>-0.287281987289705-0.0827553530607945i</v>
      </c>
      <c r="D3259" s="57" t="str">
        <f t="shared" si="953"/>
        <v>2.68027269317417-1.50935465797165i</v>
      </c>
      <c r="E3259" s="57" t="str">
        <f t="shared" si="954"/>
        <v>-9.38222200900293-135.85458672536i</v>
      </c>
      <c r="F3259" s="57" t="str">
        <f t="shared" si="955"/>
        <v>2.62321445938622-2.10210330889773i</v>
      </c>
      <c r="G3259" s="57" t="str">
        <f t="shared" si="956"/>
        <v>0.851809278376998-0.355288941071708i</v>
      </c>
      <c r="H3259" s="57" t="str">
        <f t="shared" si="957"/>
        <v>0.0570090475808972-22.9339433897724i</v>
      </c>
      <c r="I3259" s="57" t="str">
        <f t="shared" si="958"/>
        <v>-0.32539003587476-0.408129063085658i</v>
      </c>
      <c r="K3259" s="57" t="str">
        <f t="shared" si="959"/>
        <v>0.000541943028563056-0.000464407319401027i</v>
      </c>
      <c r="L3259" s="57" t="str">
        <f t="shared" si="960"/>
        <v>0.00075-0.00335651592793908i</v>
      </c>
      <c r="M3259" s="57" t="str">
        <f t="shared" si="961"/>
        <v>0.00075-0.000528862803771915i</v>
      </c>
      <c r="N3259" s="57">
        <f t="shared" si="962"/>
        <v>16.06974137380243</v>
      </c>
      <c r="O3259" s="57">
        <f t="shared" si="963"/>
        <v>10.487626200630963</v>
      </c>
      <c r="P3259" s="371">
        <f t="shared" si="964"/>
        <v>-10.487626200630963</v>
      </c>
      <c r="Q3259" s="371">
        <f t="shared" si="965"/>
        <v>-163.93025862619757</v>
      </c>
      <c r="R3259" s="12">
        <f t="shared" si="966"/>
        <v>16.06974137380243</v>
      </c>
      <c r="S3259" s="57">
        <f t="shared" si="967"/>
        <v>197.56962590176235</v>
      </c>
      <c r="T3259" s="12">
        <f t="shared" si="950"/>
        <v>-10.487626200630963</v>
      </c>
    </row>
    <row r="3260" spans="1:20" x14ac:dyDescent="0.3">
      <c r="A3260" s="57">
        <f t="shared" si="951"/>
        <v>1246083.7635792419</v>
      </c>
      <c r="B3260" s="12">
        <f t="shared" si="968"/>
        <v>198320.39048018903</v>
      </c>
      <c r="C3260" s="57" t="str">
        <f t="shared" si="952"/>
        <v>-0.285567732369891-0.0810229260603111i</v>
      </c>
      <c r="D3260" s="57" t="str">
        <f t="shared" si="953"/>
        <v>2.67563218215404-1.5121529972602i</v>
      </c>
      <c r="E3260" s="57" t="str">
        <f t="shared" si="954"/>
        <v>-9.82939476228192-135.179851701126i</v>
      </c>
      <c r="F3260" s="57" t="str">
        <f t="shared" si="955"/>
        <v>2.62025778838167-2.10120737325115i</v>
      </c>
      <c r="G3260" s="57" t="str">
        <f t="shared" si="956"/>
        <v>0.850849189206333-0.356237064934657i</v>
      </c>
      <c r="H3260" s="57" t="str">
        <f t="shared" si="957"/>
        <v>0.0565454867546583-22.8468010637294i</v>
      </c>
      <c r="I3260" s="57" t="str">
        <f t="shared" si="958"/>
        <v>-0.324020578826659-0.406117083094143i</v>
      </c>
      <c r="K3260" s="57" t="str">
        <f t="shared" si="959"/>
        <v>0.000541644690985429-0.000463063956091943i</v>
      </c>
      <c r="L3260" s="57" t="str">
        <f t="shared" si="960"/>
        <v>0.00075-0.0033438094520214i</v>
      </c>
      <c r="M3260" s="57" t="str">
        <f t="shared" si="961"/>
        <v>0.00075-0.000526860732986565i</v>
      </c>
      <c r="N3260" s="57">
        <f t="shared" si="962"/>
        <v>15.840006105443706</v>
      </c>
      <c r="O3260" s="57">
        <f t="shared" si="963"/>
        <v>10.549568362722489</v>
      </c>
      <c r="P3260" s="371">
        <f t="shared" si="964"/>
        <v>-10.549568362722489</v>
      </c>
      <c r="Q3260" s="371">
        <f t="shared" si="965"/>
        <v>-164.15999389455629</v>
      </c>
      <c r="R3260" s="12">
        <f t="shared" si="966"/>
        <v>15.840006105443706</v>
      </c>
      <c r="S3260" s="57">
        <f t="shared" si="967"/>
        <v>198.32039048018902</v>
      </c>
      <c r="T3260" s="12">
        <f t="shared" si="950"/>
        <v>-10.549568362722489</v>
      </c>
    </row>
    <row r="3261" spans="1:20" x14ac:dyDescent="0.3">
      <c r="A3261" s="57">
        <f t="shared" si="951"/>
        <v>1250818.8818808431</v>
      </c>
      <c r="B3261" s="12">
        <f t="shared" si="968"/>
        <v>199074.00796401376</v>
      </c>
      <c r="C3261" s="57" t="str">
        <f t="shared" si="952"/>
        <v>-0.283856290788781-0.079309456739885i</v>
      </c>
      <c r="D3261" s="57" t="str">
        <f t="shared" si="953"/>
        <v>2.67097256070465-1.51494344120962i</v>
      </c>
      <c r="E3261" s="57" t="str">
        <f t="shared" si="954"/>
        <v>-10.2709228903242-134.505727777725i</v>
      </c>
      <c r="F3261" s="57" t="str">
        <f t="shared" si="955"/>
        <v>2.61728533768607-2.10032564204824i</v>
      </c>
      <c r="G3261" s="57" t="str">
        <f t="shared" si="956"/>
        <v>0.849883976059931-0.357185110687013i</v>
      </c>
      <c r="H3261" s="57" t="str">
        <f t="shared" si="957"/>
        <v>0.0560857104860657-22.7599921983639i</v>
      </c>
      <c r="I3261" s="57" t="str">
        <f t="shared" si="958"/>
        <v>-0.322659030065342-0.404112134265478i</v>
      </c>
      <c r="K3261" s="57" t="str">
        <f t="shared" si="959"/>
        <v>0.000541346552347819-0.000461726371129028i</v>
      </c>
      <c r="L3261" s="57" t="str">
        <f t="shared" si="960"/>
        <v>0.00075-0.00333115107792529i</v>
      </c>
      <c r="M3261" s="57" t="str">
        <f t="shared" si="961"/>
        <v>0.00075-0.00052486624126974i</v>
      </c>
      <c r="N3261" s="57">
        <f t="shared" si="962"/>
        <v>15.610364980522093</v>
      </c>
      <c r="O3261" s="57">
        <f t="shared" si="963"/>
        <v>10.61158257061664</v>
      </c>
      <c r="P3261" s="371">
        <f t="shared" si="964"/>
        <v>-10.61158257061664</v>
      </c>
      <c r="Q3261" s="371">
        <f t="shared" si="965"/>
        <v>-164.38963501947791</v>
      </c>
      <c r="R3261" s="12">
        <f t="shared" si="966"/>
        <v>15.610364980522093</v>
      </c>
      <c r="S3261" s="57">
        <f t="shared" si="967"/>
        <v>199.07400796401376</v>
      </c>
      <c r="T3261" s="12">
        <f t="shared" si="950"/>
        <v>-10.61158257061664</v>
      </c>
    </row>
    <row r="3262" spans="1:20" x14ac:dyDescent="0.3">
      <c r="A3262" s="57">
        <f t="shared" si="951"/>
        <v>1255571.9936319904</v>
      </c>
      <c r="B3262" s="12">
        <f t="shared" si="968"/>
        <v>199830.489194277</v>
      </c>
      <c r="C3262" s="57" t="str">
        <f t="shared" si="952"/>
        <v>-0.282147752846234-0.0776148049505194i</v>
      </c>
      <c r="D3262" s="57" t="str">
        <f t="shared" si="953"/>
        <v>2.66629384542033-1.5177258470845i</v>
      </c>
      <c r="E3262" s="57" t="str">
        <f t="shared" si="954"/>
        <v>-10.7068456150401-133.832253425746i</v>
      </c>
      <c r="F3262" s="57" t="str">
        <f t="shared" si="955"/>
        <v>2.61429706684251-2.09945797434688i</v>
      </c>
      <c r="G3262" s="57" t="str">
        <f t="shared" si="956"/>
        <v>0.848913625800639-0.358133050318805i</v>
      </c>
      <c r="H3262" s="57" t="str">
        <f t="shared" si="957"/>
        <v>0.0556296865385167-22.6735154908777i</v>
      </c>
      <c r="I3262" s="57" t="str">
        <f t="shared" si="958"/>
        <v>-0.32130531908555-0.402114194308061i</v>
      </c>
      <c r="K3262" s="57" t="str">
        <f t="shared" si="959"/>
        <v>0.000541048601531957-0.000460394539747337i</v>
      </c>
      <c r="L3262" s="57" t="str">
        <f t="shared" si="960"/>
        <v>0.00075-0.00331854062355577i</v>
      </c>
      <c r="M3262" s="57" t="str">
        <f t="shared" si="961"/>
        <v>0.00075-0.000522879299930005i</v>
      </c>
      <c r="N3262" s="57">
        <f t="shared" si="962"/>
        <v>15.3808148187656</v>
      </c>
      <c r="O3262" s="57">
        <f t="shared" si="963"/>
        <v>10.673668927715976</v>
      </c>
      <c r="P3262" s="371">
        <f t="shared" si="964"/>
        <v>-10.673668927715976</v>
      </c>
      <c r="Q3262" s="371">
        <f t="shared" si="965"/>
        <v>-164.6191851812344</v>
      </c>
      <c r="R3262" s="12">
        <f t="shared" si="966"/>
        <v>15.3808148187656</v>
      </c>
      <c r="S3262" s="57">
        <f t="shared" si="967"/>
        <v>199.83048919427699</v>
      </c>
      <c r="T3262" s="12">
        <f t="shared" si="950"/>
        <v>-10.673668927715976</v>
      </c>
    </row>
    <row r="3263" spans="1:20" x14ac:dyDescent="0.3">
      <c r="A3263" s="57">
        <f t="shared" si="951"/>
        <v>1260343.1672077919</v>
      </c>
      <c r="B3263" s="12">
        <f t="shared" si="968"/>
        <v>200589.84505321525</v>
      </c>
      <c r="C3263" s="57" t="str">
        <f t="shared" si="952"/>
        <v>-0.280442206941482-0.0759388311841247i</v>
      </c>
      <c r="D3263" s="57" t="str">
        <f t="shared" si="953"/>
        <v>2.66159605413487-1.52050007182466i</v>
      </c>
      <c r="E3263" s="57" t="str">
        <f t="shared" si="954"/>
        <v>-11.1372021256917-133.159466409739i</v>
      </c>
      <c r="F3263" s="57" t="str">
        <f t="shared" si="955"/>
        <v>2.61129293587746-2.09860422873913i</v>
      </c>
      <c r="G3263" s="57" t="str">
        <f t="shared" si="956"/>
        <v>0.847938125448261-0.359080855601563i</v>
      </c>
      <c r="H3263" s="57" t="str">
        <f t="shared" si="957"/>
        <v>0.0551773829762295-22.5873696438624i</v>
      </c>
      <c r="I3263" s="57" t="str">
        <f t="shared" si="958"/>
        <v>-0.319959375932519-0.400123241094876i</v>
      </c>
      <c r="K3263" s="57" t="str">
        <f t="shared" si="959"/>
        <v>0.000540750827496304-0.000459068437209995i</v>
      </c>
      <c r="L3263" s="57" t="str">
        <f t="shared" si="960"/>
        <v>0.00075-0.00330597790750724i</v>
      </c>
      <c r="M3263" s="57" t="str">
        <f t="shared" si="961"/>
        <v>0.00075-0.000520899880384544i</v>
      </c>
      <c r="N3263" s="57">
        <f t="shared" si="962"/>
        <v>15.151352477084458</v>
      </c>
      <c r="O3263" s="57">
        <f t="shared" si="963"/>
        <v>10.735827545683922</v>
      </c>
      <c r="P3263" s="371">
        <f t="shared" si="964"/>
        <v>-10.735827545683922</v>
      </c>
      <c r="Q3263" s="371">
        <f t="shared" si="965"/>
        <v>-164.84864752291554</v>
      </c>
      <c r="R3263" s="12">
        <f t="shared" si="966"/>
        <v>15.151352477084458</v>
      </c>
      <c r="S3263" s="57">
        <f t="shared" si="967"/>
        <v>200.58984505321524</v>
      </c>
      <c r="T3263" s="12">
        <f t="shared" si="950"/>
        <v>-10.735827545683922</v>
      </c>
    </row>
    <row r="3264" spans="1:20" x14ac:dyDescent="0.3">
      <c r="A3264" s="57">
        <f t="shared" si="951"/>
        <v>1265132.4712431815</v>
      </c>
      <c r="B3264" s="12">
        <f t="shared" si="968"/>
        <v>201352.08646441746</v>
      </c>
      <c r="C3264" s="57" t="str">
        <f t="shared" si="952"/>
        <v>-0.278739739607591-0.0742813965849497i</v>
      </c>
      <c r="D3264" s="57" t="str">
        <f t="shared" si="953"/>
        <v>2.65687920592988-1.52326597205678i</v>
      </c>
      <c r="E3264" s="57" t="str">
        <f t="shared" si="954"/>
        <v>-11.5620315716684-132.487403797857i</v>
      </c>
      <c r="F3264" s="57" t="str">
        <f t="shared" si="955"/>
        <v>2.60827290530935-2.09776426335136i</v>
      </c>
      <c r="G3264" s="57" t="str">
        <f t="shared" si="956"/>
        <v>0.846957462182362-0.360028498088658i</v>
      </c>
      <c r="H3264" s="57" t="str">
        <f t="shared" si="957"/>
        <v>0.0547287681610938-22.5015533652737i</v>
      </c>
      <c r="I3264" s="57" t="str">
        <f t="shared" si="958"/>
        <v>-0.318621131198504-0.398139252662772i</v>
      </c>
      <c r="K3264" s="57" t="str">
        <f t="shared" si="959"/>
        <v>0.000540453219276054-0.000457748038807975i</v>
      </c>
      <c r="L3264" s="57" t="str">
        <f t="shared" si="960"/>
        <v>0.00075-0.00329346274906081i</v>
      </c>
      <c r="M3264" s="57" t="str">
        <f t="shared" si="961"/>
        <v>0.00075-0.000518927954158742i</v>
      </c>
      <c r="N3264" s="57">
        <f t="shared" si="962"/>
        <v>14.921974850095324</v>
      </c>
      <c r="O3264" s="57">
        <f t="shared" si="963"/>
        <v>10.798058544310491</v>
      </c>
      <c r="P3264" s="371">
        <f t="shared" si="964"/>
        <v>-10.798058544310491</v>
      </c>
      <c r="Q3264" s="371">
        <f t="shared" si="965"/>
        <v>-165.07802514990468</v>
      </c>
      <c r="R3264" s="12">
        <f t="shared" si="966"/>
        <v>14.921974850095324</v>
      </c>
      <c r="S3264" s="57">
        <f t="shared" si="967"/>
        <v>201.35208646441745</v>
      </c>
      <c r="T3264" s="12">
        <f t="shared" si="950"/>
        <v>-10.798058544310491</v>
      </c>
    </row>
    <row r="3265" spans="1:20" x14ac:dyDescent="0.3">
      <c r="A3265" s="57">
        <f t="shared" si="951"/>
        <v>1269939.9746339056</v>
      </c>
      <c r="B3265" s="12">
        <f t="shared" si="968"/>
        <v>202117.22439298226</v>
      </c>
      <c r="C3265" s="57" t="str">
        <f t="shared" si="952"/>
        <v>-0.277040435545555-0.0726423629603223i</v>
      </c>
      <c r="D3265" s="57" t="str">
        <f t="shared" si="953"/>
        <v>2.65214332114311-1.52602340410626i</v>
      </c>
      <c r="E3265" s="57" t="str">
        <f t="shared" si="954"/>
        <v>-11.9813730555085-131.816101971467i</v>
      </c>
      <c r="F3265" s="57" t="str">
        <f t="shared" si="955"/>
        <v>2.60523693615734-2.09693793584471i</v>
      </c>
      <c r="G3265" s="57" t="str">
        <f t="shared" si="956"/>
        <v>0.845971623345096-0.36097594911567i</v>
      </c>
      <c r="H3265" s="57" t="str">
        <f t="shared" si="957"/>
        <v>0.0542838107495649-22.4160653684066i</v>
      </c>
      <c r="I3265" s="57" t="str">
        <f t="shared" si="958"/>
        <v>-0.317290516019378-0.396162207211769i</v>
      </c>
      <c r="K3265" s="57" t="str">
        <f t="shared" si="959"/>
        <v>0.000540155765983137-0.000456433319859851i</v>
      </c>
      <c r="L3265" s="57" t="str">
        <f t="shared" si="960"/>
        <v>0.00075-0.00328099496818172i</v>
      </c>
      <c r="M3265" s="57" t="str">
        <f t="shared" si="961"/>
        <v>0.00075-0.000516963492885777i</v>
      </c>
      <c r="N3265" s="57">
        <f t="shared" si="962"/>
        <v>14.692678870635717</v>
      </c>
      <c r="O3265" s="57">
        <f t="shared" si="963"/>
        <v>10.860362051376704</v>
      </c>
      <c r="P3265" s="371">
        <f t="shared" si="964"/>
        <v>-10.860362051376704</v>
      </c>
      <c r="Q3265" s="371">
        <f t="shared" si="965"/>
        <v>-165.30732112936428</v>
      </c>
      <c r="R3265" s="12">
        <f t="shared" si="966"/>
        <v>14.692678870635717</v>
      </c>
      <c r="S3265" s="57">
        <f t="shared" si="967"/>
        <v>202.11722439298225</v>
      </c>
      <c r="T3265" s="12">
        <f t="shared" si="950"/>
        <v>-10.860362051376704</v>
      </c>
    </row>
    <row r="3266" spans="1:20" x14ac:dyDescent="0.3">
      <c r="A3266" s="57">
        <f t="shared" si="951"/>
        <v>1274765.7465375145</v>
      </c>
      <c r="B3266" s="12">
        <f t="shared" si="968"/>
        <v>202885.26984567559</v>
      </c>
      <c r="C3266" s="57" t="str">
        <f t="shared" si="952"/>
        <v>-0.275344377657943-0.0710215927906239i</v>
      </c>
      <c r="D3266" s="57" t="str">
        <f t="shared" si="953"/>
        <v>2.64738842137657-1.52877222400928i</v>
      </c>
      <c r="E3266" s="57" t="str">
        <f t="shared" si="954"/>
        <v>-12.3952656261785-131.145596634673i</v>
      </c>
      <c r="F3266" s="57" t="str">
        <f t="shared" si="955"/>
        <v>2.60218498995003-2.09612510341559i</v>
      </c>
      <c r="G3266" s="57" t="str">
        <f t="shared" si="956"/>
        <v>0.844980596444035-0.361923179800794i</v>
      </c>
      <c r="H3266" s="57" t="str">
        <f t="shared" si="957"/>
        <v>0.0538424796895886-22.3309043718692i</v>
      </c>
      <c r="I3266" s="57" t="str">
        <f t="shared" si="958"/>
        <v>-0.315967462071241-0.394192083104323i</v>
      </c>
      <c r="K3266" s="57" t="str">
        <f t="shared" si="959"/>
        <v>0.000539858456806246-0.000455124255711616i</v>
      </c>
      <c r="L3266" s="57" t="str">
        <f t="shared" si="960"/>
        <v>0.00075-0.00326857438551676i</v>
      </c>
      <c r="M3266" s="57" t="str">
        <f t="shared" si="961"/>
        <v>0.00075-0.000515006468306212i</v>
      </c>
      <c r="N3266" s="57">
        <f t="shared" si="962"/>
        <v>14.463461510253467</v>
      </c>
      <c r="O3266" s="57">
        <f t="shared" si="963"/>
        <v>10.922738202520648</v>
      </c>
      <c r="P3266" s="371">
        <f t="shared" si="964"/>
        <v>-10.922738202520648</v>
      </c>
      <c r="Q3266" s="371">
        <f t="shared" si="965"/>
        <v>-165.53653848974653</v>
      </c>
      <c r="R3266" s="12">
        <f t="shared" si="966"/>
        <v>14.463461510253467</v>
      </c>
      <c r="S3266" s="57">
        <f t="shared" si="967"/>
        <v>202.88526984567559</v>
      </c>
      <c r="T3266" s="12">
        <f t="shared" si="950"/>
        <v>-10.922738202520648</v>
      </c>
    </row>
    <row r="3267" spans="1:20" x14ac:dyDescent="0.3">
      <c r="A3267" s="57">
        <f t="shared" si="951"/>
        <v>1279609.8563743569</v>
      </c>
      <c r="B3267" s="12">
        <f t="shared" si="968"/>
        <v>203656.23387108915</v>
      </c>
      <c r="C3267" s="57" t="str">
        <f t="shared" si="952"/>
        <v>-0.273651647082146-0.069418949238635i</v>
      </c>
      <c r="D3267" s="57" t="str">
        <f t="shared" si="953"/>
        <v>2.64261452950459-1.53151228752483i</v>
      </c>
      <c r="E3267" s="57" t="str">
        <f t="shared" si="954"/>
        <v>-12.8037482725865-130.475922823806i</v>
      </c>
      <c r="F3267" s="57" t="str">
        <f t="shared" si="955"/>
        <v>2.59911702873414-2.09532562279608i</v>
      </c>
      <c r="G3267" s="57" t="str">
        <f t="shared" si="956"/>
        <v>0.843984369155018-0.362870161045276i</v>
      </c>
      <c r="H3267" s="57" t="str">
        <f t="shared" si="957"/>
        <v>0.0534047442175671-22.2460690995588i</v>
      </c>
      <c r="I3267" s="57" t="str">
        <f t="shared" si="958"/>
        <v>-0.314651901567054-0.392228858864618i</v>
      </c>
      <c r="K3267" s="57" t="str">
        <f t="shared" si="959"/>
        <v>0.000539561281010852-0.000453820821736453i</v>
      </c>
      <c r="L3267" s="57" t="str">
        <f t="shared" si="960"/>
        <v>0.00075-0.00325620082239167i</v>
      </c>
      <c r="M3267" s="57" t="str">
        <f t="shared" si="961"/>
        <v>0.00075-0.000513056852267595i</v>
      </c>
      <c r="N3267" s="57">
        <f t="shared" si="962"/>
        <v>14.234319779691248</v>
      </c>
      <c r="O3267" s="57">
        <f t="shared" si="963"/>
        <v>10.985187141102733</v>
      </c>
      <c r="P3267" s="371">
        <f t="shared" si="964"/>
        <v>-10.985187141102733</v>
      </c>
      <c r="Q3267" s="371">
        <f t="shared" si="965"/>
        <v>-165.76568022030875</v>
      </c>
      <c r="R3267" s="12">
        <f t="shared" si="966"/>
        <v>14.234319779691248</v>
      </c>
      <c r="S3267" s="57">
        <f t="shared" si="967"/>
        <v>203.65623387108914</v>
      </c>
      <c r="T3267" s="12">
        <f t="shared" si="950"/>
        <v>-10.985187141102733</v>
      </c>
    </row>
    <row r="3268" spans="1:20" x14ac:dyDescent="0.3">
      <c r="A3268" s="57">
        <f t="shared" si="951"/>
        <v>1284472.3738285794</v>
      </c>
      <c r="B3268" s="12">
        <f t="shared" si="968"/>
        <v>204430.12755979929</v>
      </c>
      <c r="C3268" s="57" t="str">
        <f t="shared" si="952"/>
        <v>-0.271962323223188-0.067834296158168i</v>
      </c>
      <c r="D3268" s="57" t="str">
        <f t="shared" si="953"/>
        <v>2.63782166968182-1.53424345014723i</v>
      </c>
      <c r="E3268" s="57" t="str">
        <f t="shared" si="954"/>
        <v>-13.2068599173379-129.807114916825i</v>
      </c>
      <c r="F3268" s="57" t="str">
        <f t="shared" si="955"/>
        <v>2.59603301508346-2.09453935025485i</v>
      </c>
      <c r="G3268" s="57" t="str">
        <f t="shared" si="956"/>
        <v>0.842982929325005-0.363816863533892i</v>
      </c>
      <c r="H3268" s="57" t="str">
        <f t="shared" si="957"/>
        <v>0.052970573855357-22.1615582806359i</v>
      </c>
      <c r="I3268" s="57" t="str">
        <f t="shared" si="958"/>
        <v>-0.313343767253337-0.390272513177844i</v>
      </c>
      <c r="K3268" s="57" t="str">
        <f t="shared" si="959"/>
        <v>0.000539264227939238-0.000452522993334516i</v>
      </c>
      <c r="L3268" s="57" t="str">
        <f t="shared" si="960"/>
        <v>0.00075-0.0032438741008086i</v>
      </c>
      <c r="M3268" s="57" t="str">
        <f t="shared" si="961"/>
        <v>0.00075-0.000511114616724044i</v>
      </c>
      <c r="N3268" s="57">
        <f t="shared" si="962"/>
        <v>14.005250729348859</v>
      </c>
      <c r="O3268" s="57">
        <f t="shared" si="963"/>
        <v>11.047709018071906</v>
      </c>
      <c r="P3268" s="371">
        <f t="shared" si="964"/>
        <v>-11.047709018071906</v>
      </c>
      <c r="Q3268" s="371">
        <f t="shared" si="965"/>
        <v>-165.99474927065114</v>
      </c>
      <c r="R3268" s="12">
        <f t="shared" si="966"/>
        <v>14.005250729348859</v>
      </c>
      <c r="S3268" s="57">
        <f t="shared" si="967"/>
        <v>204.4301275597993</v>
      </c>
      <c r="T3268" s="12">
        <f t="shared" si="950"/>
        <v>-11.047709018071906</v>
      </c>
    </row>
    <row r="3269" spans="1:20" x14ac:dyDescent="0.3">
      <c r="A3269" s="57">
        <f t="shared" si="951"/>
        <v>1289353.368849128</v>
      </c>
      <c r="B3269" s="12">
        <f t="shared" si="968"/>
        <v>205206.96204452653</v>
      </c>
      <c r="C3269" s="57" t="str">
        <f t="shared" si="952"/>
        <v>-0.270276483786108-0.0662674981020598i</v>
      </c>
      <c r="D3269" s="57" t="str">
        <f t="shared" si="953"/>
        <v>2.63300986735094-1.53696556711844i</v>
      </c>
      <c r="E3269" s="57" t="str">
        <f t="shared" si="954"/>
        <v>-13.6046394107244-129.139206642663i</v>
      </c>
      <c r="F3269" s="57" t="str">
        <f t="shared" si="955"/>
        <v>2.59293291210755-2.09376614159776i</v>
      </c>
      <c r="G3269" s="57" t="str">
        <f t="shared" si="956"/>
        <v>0.841976264974955-0.364763257735452i</v>
      </c>
      <c r="H3269" s="57" t="str">
        <f t="shared" si="957"/>
        <v>0.0525399384072996-22.0773706494997i</v>
      </c>
      <c r="I3269" s="57" t="str">
        <f t="shared" si="958"/>
        <v>-0.312042992406861-0.388323024889463i</v>
      </c>
      <c r="K3269" s="57" t="str">
        <f t="shared" si="959"/>
        <v>0.000538967287010534-0.000451230745932749i</v>
      </c>
      <c r="L3269" s="57" t="str">
        <f t="shared" si="960"/>
        <v>0.00075-0.00323159404344351i</v>
      </c>
      <c r="M3269" s="57" t="str">
        <f t="shared" si="961"/>
        <v>0.00075-0.000509179733735848i</v>
      </c>
      <c r="N3269" s="57">
        <f t="shared" si="962"/>
        <v>13.776251449731859</v>
      </c>
      <c r="O3269" s="57">
        <f t="shared" si="963"/>
        <v>11.110303991832065</v>
      </c>
      <c r="P3269" s="371">
        <f t="shared" si="964"/>
        <v>-11.110303991832065</v>
      </c>
      <c r="Q3269" s="371">
        <f t="shared" si="965"/>
        <v>-166.22374855026814</v>
      </c>
      <c r="R3269" s="12">
        <f t="shared" si="966"/>
        <v>13.776251449731859</v>
      </c>
      <c r="S3269" s="57">
        <f t="shared" si="967"/>
        <v>205.20696204452653</v>
      </c>
      <c r="T3269" s="12">
        <f t="shared" si="950"/>
        <v>-11.110303991832065</v>
      </c>
    </row>
    <row r="3270" spans="1:20" x14ac:dyDescent="0.3">
      <c r="A3270" s="57">
        <f t="shared" si="951"/>
        <v>1294252.911650755</v>
      </c>
      <c r="B3270" s="12">
        <f t="shared" si="968"/>
        <v>205986.74850029574</v>
      </c>
      <c r="C3270" s="57" t="str">
        <f t="shared" si="952"/>
        <v>-0.268594204807936-0.0647184203295608i</v>
      </c>
      <c r="D3270" s="57" t="str">
        <f t="shared" si="953"/>
        <v>2.62817914925045-1.53967849344083i</v>
      </c>
      <c r="E3270" s="57" t="str">
        <f t="shared" si="954"/>
        <v>-13.9971255249311-128.472231090509i</v>
      </c>
      <c r="F3270" s="57" t="str">
        <f t="shared" si="955"/>
        <v>2.58981668346072-2.09300585216892i</v>
      </c>
      <c r="G3270" s="57" t="str">
        <f t="shared" si="956"/>
        <v>0.840964364302698-0.365709313903347i</v>
      </c>
      <c r="H3270" s="57" t="str">
        <f t="shared" si="957"/>
        <v>0.0521128079572947-21.9935049457641i</v>
      </c>
      <c r="I3270" s="57" t="str">
        <f t="shared" si="958"/>
        <v>-0.310749510831419-0.386380373004508i</v>
      </c>
      <c r="K3270" s="57" t="str">
        <f t="shared" si="959"/>
        <v>0.000538670447720761-0.000449944054984659i</v>
      </c>
      <c r="L3270" s="57" t="str">
        <f t="shared" si="960"/>
        <v>0.00075-0.00321936047364367i</v>
      </c>
      <c r="M3270" s="57" t="str">
        <f t="shared" si="961"/>
        <v>0.00075-0.000507252175469065i</v>
      </c>
      <c r="N3270" s="57">
        <f t="shared" si="962"/>
        <v>13.54731907189003</v>
      </c>
      <c r="O3270" s="57">
        <f t="shared" si="963"/>
        <v>11.172972228107819</v>
      </c>
      <c r="P3270" s="371">
        <f t="shared" si="964"/>
        <v>-11.172972228107819</v>
      </c>
      <c r="Q3270" s="371">
        <f t="shared" si="965"/>
        <v>-166.45268092810997</v>
      </c>
      <c r="R3270" s="12">
        <f t="shared" si="966"/>
        <v>13.54731907189003</v>
      </c>
      <c r="S3270" s="57">
        <f t="shared" si="967"/>
        <v>205.98674850029573</v>
      </c>
      <c r="T3270" s="12">
        <f t="shared" si="950"/>
        <v>-11.172972228107819</v>
      </c>
    </row>
    <row r="3271" spans="1:20" x14ac:dyDescent="0.3">
      <c r="A3271" s="57">
        <f t="shared" si="951"/>
        <v>1299171.0727150277</v>
      </c>
      <c r="B3271" s="12">
        <f t="shared" si="968"/>
        <v>206769.49814459687</v>
      </c>
      <c r="C3271" s="57" t="str">
        <f t="shared" si="952"/>
        <v>-0.266915560689184-0.0631869288130632i</v>
      </c>
      <c r="D3271" s="57" t="str">
        <f t="shared" si="953"/>
        <v>2.62332954342215-1.54238208388989i</v>
      </c>
      <c r="E3271" s="57" t="str">
        <f t="shared" si="954"/>
        <v>-14.3843569484755-127.806220718998i</v>
      </c>
      <c r="F3271" s="57" t="str">
        <f t="shared" si="955"/>
        <v>2.58668429335083-2.09225833685157i</v>
      </c>
      <c r="G3271" s="57" t="str">
        <f t="shared" si="956"/>
        <v>0.839947215685839-0.366655002076128i</v>
      </c>
      <c r="H3271" s="57" t="str">
        <f t="shared" si="957"/>
        <v>0.0516891528658972-21.9099599142321i</v>
      </c>
      <c r="I3271" s="57" t="str">
        <f t="shared" si="958"/>
        <v>-0.309463256854573-0.384444536686819i</v>
      </c>
      <c r="K3271" s="57" t="str">
        <f t="shared" si="959"/>
        <v>0.000538373699642877-0.000448662895970153i</v>
      </c>
      <c r="L3271" s="57" t="str">
        <f t="shared" si="960"/>
        <v>0.00075-0.00320717321542505i</v>
      </c>
      <c r="M3271" s="57" t="str">
        <f t="shared" si="961"/>
        <v>0.00075-0.000505331914195123i</v>
      </c>
      <c r="N3271" s="57">
        <f t="shared" si="962"/>
        <v>13.318450767834264</v>
      </c>
      <c r="O3271" s="57">
        <f t="shared" si="963"/>
        <v>11.235713899812318</v>
      </c>
      <c r="P3271" s="371">
        <f t="shared" si="964"/>
        <v>-11.235713899812318</v>
      </c>
      <c r="Q3271" s="371">
        <f t="shared" si="965"/>
        <v>-166.68154923216574</v>
      </c>
      <c r="R3271" s="12">
        <f t="shared" si="966"/>
        <v>13.318450767834264</v>
      </c>
      <c r="S3271" s="57">
        <f t="shared" si="967"/>
        <v>206.76949814459687</v>
      </c>
      <c r="T3271" s="12">
        <f t="shared" si="950"/>
        <v>-11.235713899812318</v>
      </c>
    </row>
    <row r="3272" spans="1:20" x14ac:dyDescent="0.3">
      <c r="A3272" s="57">
        <f t="shared" si="951"/>
        <v>1304107.9227913448</v>
      </c>
      <c r="B3272" s="12">
        <f t="shared" si="968"/>
        <v>207555.22223754635</v>
      </c>
      <c r="C3272" s="57" t="str">
        <f t="shared" si="952"/>
        <v>-0.265240624224938-0.0616728902442839i</v>
      </c>
      <c r="D3272" s="57" t="str">
        <f t="shared" si="953"/>
        <v>2.61846107921862-1.5450761930273i</v>
      </c>
      <c r="E3272" s="57" t="str">
        <f t="shared" si="954"/>
        <v>-14.7663722808529-127.141207365346i</v>
      </c>
      <c r="F3272" s="57" t="str">
        <f t="shared" si="955"/>
        <v>2.58353570654838-2.09152345006939i</v>
      </c>
      <c r="G3272" s="57" t="str">
        <f t="shared" si="956"/>
        <v>0.838924807684649-0.367600292078126i</v>
      </c>
      <c r="H3272" s="57" t="str">
        <f t="shared" si="957"/>
        <v>0.0512689437674563-21.8267343048725i</v>
      </c>
      <c r="I3272" s="57" t="str">
        <f t="shared" si="958"/>
        <v>-0.308184165324498-0.382515495258353i</v>
      </c>
      <c r="K3272" s="57" t="str">
        <f t="shared" si="959"/>
        <v>0.000538077032426834-0.000447387244395301i</v>
      </c>
      <c r="L3272" s="57" t="str">
        <f t="shared" si="960"/>
        <v>0.00075-0.00319503209346986i</v>
      </c>
      <c r="M3272" s="57" t="str">
        <f t="shared" si="961"/>
        <v>0.00075-0.000503418922290419i</v>
      </c>
      <c r="N3272" s="57">
        <f t="shared" si="962"/>
        <v>13.089643750946095</v>
      </c>
      <c r="O3272" s="57">
        <f t="shared" si="963"/>
        <v>11.298529186913942</v>
      </c>
      <c r="P3272" s="371">
        <f t="shared" si="964"/>
        <v>-11.298529186913942</v>
      </c>
      <c r="Q3272" s="371">
        <f t="shared" si="965"/>
        <v>-166.9103562490539</v>
      </c>
      <c r="R3272" s="12">
        <f t="shared" si="966"/>
        <v>13.089643750946095</v>
      </c>
      <c r="S3272" s="57">
        <f t="shared" si="967"/>
        <v>207.55522223754636</v>
      </c>
      <c r="T3272" s="12">
        <f t="shared" si="950"/>
        <v>-11.298529186913942</v>
      </c>
    </row>
    <row r="3273" spans="1:20" x14ac:dyDescent="0.3">
      <c r="A3273" s="57">
        <f t="shared" si="951"/>
        <v>1309063.532897952</v>
      </c>
      <c r="B3273" s="12">
        <f t="shared" si="968"/>
        <v>208343.93208204902</v>
      </c>
      <c r="C3273" s="57" t="str">
        <f t="shared" si="952"/>
        <v>-0.263569466635494-0.0601761720398349i</v>
      </c>
      <c r="D3273" s="57" t="str">
        <f t="shared" si="953"/>
        <v>2.61357378731048-1.54776067521392i</v>
      </c>
      <c r="E3273" s="57" t="str">
        <f t="shared" si="954"/>
        <v>-15.1432100274003-126.477222254396i</v>
      </c>
      <c r="F3273" s="57" t="str">
        <f t="shared" si="955"/>
        <v>2.5803708883953-2.09080104578758i</v>
      </c>
      <c r="G3273" s="57" t="str">
        <f t="shared" si="956"/>
        <v>0.837897129044987-0.368545153520101i</v>
      </c>
      <c r="H3273" s="57" t="str">
        <f t="shared" si="957"/>
        <v>0.0508521515672821-21.7438268727951i</v>
      </c>
      <c r="I3273" s="57" t="str">
        <f t="shared" si="958"/>
        <v>-0.306912171606794-0.38059322819841i</v>
      </c>
      <c r="K3273" s="57" t="str">
        <f t="shared" si="959"/>
        <v>0.000537780435799641-0.0004461170757922i</v>
      </c>
      <c r="L3273" s="57" t="str">
        <f t="shared" si="960"/>
        <v>0.00075-0.003182936933124i</v>
      </c>
      <c r="M3273" s="57" t="str">
        <f t="shared" si="961"/>
        <v>0.00075-0.000501513172235923i</v>
      </c>
      <c r="N3273" s="57">
        <f t="shared" si="962"/>
        <v>12.860895276367415</v>
      </c>
      <c r="O3273" s="57">
        <f t="shared" si="963"/>
        <v>11.361418276303963</v>
      </c>
      <c r="P3273" s="371">
        <f t="shared" si="964"/>
        <v>-11.361418276303963</v>
      </c>
      <c r="Q3273" s="371">
        <f t="shared" si="965"/>
        <v>-167.13910472363258</v>
      </c>
      <c r="R3273" s="12">
        <f t="shared" si="966"/>
        <v>12.860895276367415</v>
      </c>
      <c r="S3273" s="57">
        <f t="shared" si="967"/>
        <v>208.34393208204904</v>
      </c>
      <c r="T3273" s="12">
        <f t="shared" si="950"/>
        <v>-11.361418276303963</v>
      </c>
    </row>
    <row r="3274" spans="1:20" x14ac:dyDescent="0.3">
      <c r="A3274" s="57">
        <f t="shared" si="951"/>
        <v>1314037.9743229644</v>
      </c>
      <c r="B3274" s="12">
        <f t="shared" si="968"/>
        <v>209135.63902396083</v>
      </c>
      <c r="C3274" s="57" t="str">
        <f t="shared" si="952"/>
        <v>-0.261902157596543-0.058696642346268i</v>
      </c>
      <c r="D3274" s="57" t="str">
        <f t="shared" si="953"/>
        <v>2.60866769969361-1.55043538462319i</v>
      </c>
      <c r="E3274" s="57" t="str">
        <f t="shared" si="954"/>
        <v>-15.5149085943588-125.81429600759i</v>
      </c>
      <c r="F3274" s="57" t="str">
        <f t="shared" si="955"/>
        <v>2.57718980481413-2.09009097751438i</v>
      </c>
      <c r="G3274" s="57" t="str">
        <f t="shared" si="956"/>
        <v>0.836864168701221-0.369489555799938i</v>
      </c>
      <c r="H3274" s="57" t="str">
        <f t="shared" si="957"/>
        <v>0.050438747438848-21.6612363782268i</v>
      </c>
      <c r="I3274" s="57" t="str">
        <f t="shared" si="958"/>
        <v>-0.305647211581381-0.378677715142929i</v>
      </c>
      <c r="K3274" s="57" t="str">
        <f t="shared" si="959"/>
        <v>0.000537483899565429-0.000444852365718734i</v>
      </c>
      <c r="L3274" s="57" t="str">
        <f t="shared" si="960"/>
        <v>0.00075-0.0031708875603945i</v>
      </c>
      <c r="M3274" s="57" t="str">
        <f t="shared" si="961"/>
        <v>0.00075-0.000499614636616779i</v>
      </c>
      <c r="N3274" s="57">
        <f t="shared" si="962"/>
        <v>12.63220264138215</v>
      </c>
      <c r="O3274" s="57">
        <f t="shared" si="963"/>
        <v>11.424381361664606</v>
      </c>
      <c r="P3274" s="371">
        <f t="shared" si="964"/>
        <v>-11.424381361664606</v>
      </c>
      <c r="Q3274" s="371">
        <f t="shared" si="965"/>
        <v>-167.36779735861785</v>
      </c>
      <c r="R3274" s="12">
        <f t="shared" si="966"/>
        <v>12.63220264138215</v>
      </c>
      <c r="S3274" s="57">
        <f t="shared" si="967"/>
        <v>209.13563902396083</v>
      </c>
      <c r="T3274" s="12">
        <f t="shared" si="950"/>
        <v>-11.424381361664606</v>
      </c>
    </row>
    <row r="3275" spans="1:20" x14ac:dyDescent="0.3">
      <c r="A3275" s="57">
        <f t="shared" si="951"/>
        <v>1319031.3186253917</v>
      </c>
      <c r="B3275" s="12">
        <f t="shared" si="968"/>
        <v>209930.35445225189</v>
      </c>
      <c r="C3275" s="57" t="str">
        <f t="shared" si="952"/>
        <v>-0.26023876526891-0.057234170044544i</v>
      </c>
      <c r="D3275" s="57" t="str">
        <f t="shared" si="953"/>
        <v>2.6037428496961-1.55310017525444i</v>
      </c>
      <c r="E3275" s="57" t="str">
        <f t="shared" si="954"/>
        <v>-15.8815062841422-125.152458651852i</v>
      </c>
      <c r="F3275" s="57" t="str">
        <f t="shared" si="955"/>
        <v>2.5739924223169-2.08939309830245i</v>
      </c>
      <c r="G3275" s="57" t="str">
        <f t="shared" si="956"/>
        <v>0.835825915779157-0.37043346810337i</v>
      </c>
      <c r="H3275" s="57" t="str">
        <f t="shared" si="957"/>
        <v>0.0500287028210228-21.5789615864874i</v>
      </c>
      <c r="I3275" s="57" t="str">
        <f t="shared" si="958"/>
        <v>-0.304389221639381-0.376768935883717i</v>
      </c>
      <c r="K3275" s="57" t="str">
        <f t="shared" si="959"/>
        <v>0.000537187413605527-0.000443593089758455i</v>
      </c>
      <c r="L3275" s="57" t="str">
        <f t="shared" si="960"/>
        <v>0.00075-0.00315888380194709i</v>
      </c>
      <c r="M3275" s="57" t="str">
        <f t="shared" si="961"/>
        <v>0.00075-0.000497723288121915i</v>
      </c>
      <c r="N3275" s="57">
        <f t="shared" si="962"/>
        <v>12.4035631857775</v>
      </c>
      <c r="O3275" s="57">
        <f t="shared" si="963"/>
        <v>11.487418643337717</v>
      </c>
      <c r="P3275" s="371">
        <f t="shared" si="964"/>
        <v>-11.487418643337717</v>
      </c>
      <c r="Q3275" s="371">
        <f t="shared" si="965"/>
        <v>-167.5964368142225</v>
      </c>
      <c r="R3275" s="12">
        <f t="shared" si="966"/>
        <v>12.4035631857775</v>
      </c>
      <c r="S3275" s="57">
        <f t="shared" si="967"/>
        <v>209.93035445225189</v>
      </c>
      <c r="T3275" s="12">
        <f t="shared" si="950"/>
        <v>-11.487418643337717</v>
      </c>
    </row>
    <row r="3276" spans="1:20" x14ac:dyDescent="0.3">
      <c r="A3276" s="57">
        <f t="shared" si="951"/>
        <v>1324043.6376361684</v>
      </c>
      <c r="B3276" s="12">
        <f t="shared" si="968"/>
        <v>210728.08979917047</v>
      </c>
      <c r="C3276" s="57" t="str">
        <f t="shared" si="952"/>
        <v>-0.258579356327862-0.0557886247540204i</v>
      </c>
      <c r="D3276" s="57" t="str">
        <f t="shared" si="953"/>
        <v>2.59879927198518-1.55575490094656i</v>
      </c>
      <c r="E3276" s="57" t="str">
        <f t="shared" si="954"/>
        <v>-16.2430412907971-124.491739628405i</v>
      </c>
      <c r="F3276" s="57" t="str">
        <f t="shared" si="955"/>
        <v>2.57077870801429-2.08870726075057i</v>
      </c>
      <c r="G3276" s="57" t="str">
        <f t="shared" si="956"/>
        <v>0.834782359598986-0.37137685940475i</v>
      </c>
      <c r="H3276" s="57" t="str">
        <f t="shared" si="957"/>
        <v>0.0496219894153389-21.4970012679665i</v>
      </c>
      <c r="I3276" s="57" t="str">
        <f t="shared" si="958"/>
        <v>-0.303138138680079-0.374866870367733i</v>
      </c>
      <c r="K3276" s="57" t="str">
        <f t="shared" si="959"/>
        <v>0.000536890967878543-0.000442339223520355i</v>
      </c>
      <c r="L3276" s="57" t="str">
        <f t="shared" si="960"/>
        <v>0.00075-0.0031469254851037i</v>
      </c>
      <c r="M3276" s="57" t="str">
        <f t="shared" si="961"/>
        <v>0.00075-0.000495839099543651i</v>
      </c>
      <c r="N3276" s="57">
        <f t="shared" si="962"/>
        <v>12.174974292198897</v>
      </c>
      <c r="O3276" s="57">
        <f t="shared" si="963"/>
        <v>11.550530328193016</v>
      </c>
      <c r="P3276" s="371">
        <f t="shared" si="964"/>
        <v>-11.550530328193016</v>
      </c>
      <c r="Q3276" s="371">
        <f t="shared" si="965"/>
        <v>-167.8250257078011</v>
      </c>
      <c r="R3276" s="12">
        <f t="shared" si="966"/>
        <v>12.174974292198897</v>
      </c>
      <c r="S3276" s="57">
        <f t="shared" si="967"/>
        <v>210.72808979917048</v>
      </c>
      <c r="T3276" s="12">
        <f t="shared" si="950"/>
        <v>-11.550530328193016</v>
      </c>
    </row>
    <row r="3277" spans="1:20" x14ac:dyDescent="0.3">
      <c r="A3277" s="57">
        <f t="shared" si="951"/>
        <v>1329075.0034591858</v>
      </c>
      <c r="B3277" s="12">
        <f t="shared" si="968"/>
        <v>211528.85654040732</v>
      </c>
      <c r="C3277" s="57" t="str">
        <f t="shared" si="952"/>
        <v>-0.256923995991939-0.0543598768359041i</v>
      </c>
      <c r="D3277" s="57" t="str">
        <f t="shared" si="953"/>
        <v>2.59383700257392-1.55839941539165i</v>
      </c>
      <c r="E3277" s="57" t="str">
        <f t="shared" si="954"/>
        <v>-16.5995516956539-123.832167801487i</v>
      </c>
      <c r="F3277" s="57" t="str">
        <f t="shared" si="955"/>
        <v>2.56754862962469-2.08803331700532i</v>
      </c>
      <c r="G3277" s="57" t="str">
        <f t="shared" si="956"/>
        <v>0.833733489678228-0.372319698467851i</v>
      </c>
      <c r="H3277" s="57" t="str">
        <f t="shared" si="957"/>
        <v>0.0492185791832871-21.4153541980992i</v>
      </c>
      <c r="I3277" s="57" t="str">
        <f t="shared" si="958"/>
        <v>-0.30189390010787-0.372971498696326i</v>
      </c>
      <c r="K3277" s="57" t="str">
        <f t="shared" si="959"/>
        <v>0.000536594552420443-0.000441090742638731i</v>
      </c>
      <c r="L3277" s="57" t="str">
        <f t="shared" si="960"/>
        <v>0.00075-0.0031350124378399i</v>
      </c>
      <c r="M3277" s="57" t="str">
        <f t="shared" si="961"/>
        <v>0.00075-0.000493962043777297i</v>
      </c>
      <c r="N3277" s="57">
        <f t="shared" si="962"/>
        <v>11.946433386487257</v>
      </c>
      <c r="O3277" s="57">
        <f t="shared" si="963"/>
        <v>11.613716629497873</v>
      </c>
      <c r="P3277" s="371">
        <f t="shared" si="964"/>
        <v>-11.613716629497873</v>
      </c>
      <c r="Q3277" s="371">
        <f t="shared" si="965"/>
        <v>-168.05356661351274</v>
      </c>
      <c r="R3277" s="12">
        <f t="shared" si="966"/>
        <v>11.946433386487257</v>
      </c>
      <c r="S3277" s="57">
        <f t="shared" si="967"/>
        <v>211.5288565404073</v>
      </c>
      <c r="T3277" s="12">
        <f t="shared" si="950"/>
        <v>-11.613716629497873</v>
      </c>
    </row>
    <row r="3278" spans="1:20" x14ac:dyDescent="0.3">
      <c r="A3278" s="57">
        <f t="shared" si="951"/>
        <v>1334125.4884723306</v>
      </c>
      <c r="B3278" s="12">
        <f t="shared" si="968"/>
        <v>212332.66619526086</v>
      </c>
      <c r="C3278" s="57" t="str">
        <f t="shared" si="952"/>
        <v>-0.255272748051358-0.0529477973962242i</v>
      </c>
      <c r="D3278" s="57" t="str">
        <f t="shared" si="953"/>
        <v>2.58885607882784-1.56103357214897i</v>
      </c>
      <c r="E3278" s="57" t="str">
        <f t="shared" si="954"/>
        <v>-16.9510754631671-123.173771466988i</v>
      </c>
      <c r="F3278" s="57" t="str">
        <f t="shared" si="955"/>
        <v>2.56430215548327-2.08737111876294i</v>
      </c>
      <c r="G3278" s="57" t="str">
        <f t="shared" si="956"/>
        <v>0.832679295734694-0.373261953846716i</v>
      </c>
      <c r="H3278" s="57" t="str">
        <f t="shared" si="957"/>
        <v>0.0488184443436446-21.334019157343i</v>
      </c>
      <c r="I3278" s="57" t="str">
        <f t="shared" si="958"/>
        <v>-0.300656443829258-0.371082801124485i</v>
      </c>
      <c r="K3278" s="57" t="str">
        <f t="shared" si="959"/>
        <v>0.000536298157344655-0.000439847622773004i</v>
      </c>
      <c r="L3278" s="57" t="str">
        <f t="shared" si="960"/>
        <v>0.00075-0.00312314448878254i</v>
      </c>
      <c r="M3278" s="57" t="str">
        <f t="shared" si="961"/>
        <v>0.00075-0.000492092093820778i</v>
      </c>
      <c r="N3278" s="57">
        <f t="shared" si="962"/>
        <v>11.717937938003445</v>
      </c>
      <c r="O3278" s="57">
        <f t="shared" si="963"/>
        <v>11.676977766786681</v>
      </c>
      <c r="P3278" s="371">
        <f t="shared" si="964"/>
        <v>-11.676977766786681</v>
      </c>
      <c r="Q3278" s="371">
        <f t="shared" si="965"/>
        <v>-168.28206206199656</v>
      </c>
      <c r="R3278" s="12">
        <f t="shared" si="966"/>
        <v>11.717937938003445</v>
      </c>
      <c r="S3278" s="57">
        <f t="shared" si="967"/>
        <v>212.33266619526086</v>
      </c>
      <c r="T3278" s="12">
        <f t="shared" si="950"/>
        <v>-11.676977766786681</v>
      </c>
    </row>
    <row r="3279" spans="1:20" x14ac:dyDescent="0.3">
      <c r="A3279" s="57">
        <f t="shared" si="951"/>
        <v>1339195.1653285257</v>
      </c>
      <c r="B3279" s="12">
        <f t="shared" si="968"/>
        <v>213139.53032680287</v>
      </c>
      <c r="C3279" s="57" t="str">
        <f t="shared" si="952"/>
        <v>-0.253625674895935-0.0515522582883299i</v>
      </c>
      <c r="D3279" s="57" t="str">
        <f t="shared" si="953"/>
        <v>2.58385653947128-1.56365722465888i</v>
      </c>
      <c r="E3279" s="57" t="str">
        <f t="shared" si="954"/>
        <v>-17.2976504369324-122.516578360996i</v>
      </c>
      <c r="F3279" s="57" t="str">
        <f t="shared" si="955"/>
        <v>2.56103925455114-2.08672051727132i</v>
      </c>
      <c r="G3279" s="57" t="str">
        <f t="shared" si="956"/>
        <v>0.831619767689449-0.374203593886531i</v>
      </c>
      <c r="H3279" s="57" t="str">
        <f t="shared" si="957"/>
        <v>0.0484215573698344-21.252994931154i</v>
      </c>
      <c r="I3279" s="57" t="str">
        <f t="shared" si="958"/>
        <v>-0.29942570824988-0.36920075806008i</v>
      </c>
      <c r="K3279" s="57" t="str">
        <f t="shared" si="959"/>
        <v>0.000536001772842154-0.000438609839607571i</v>
      </c>
      <c r="L3279" s="57" t="str">
        <f t="shared" si="960"/>
        <v>0.00075-0.00311132146720715i</v>
      </c>
      <c r="M3279" s="57" t="str">
        <f t="shared" si="961"/>
        <v>0.00075-0.000490229222774235i</v>
      </c>
      <c r="N3279" s="57">
        <f t="shared" si="962"/>
        <v>11.489485459940823</v>
      </c>
      <c r="O3279" s="57">
        <f t="shared" si="963"/>
        <v>11.740313965731735</v>
      </c>
      <c r="P3279" s="371">
        <f t="shared" si="964"/>
        <v>-11.740313965731735</v>
      </c>
      <c r="Q3279" s="371">
        <f t="shared" si="965"/>
        <v>-168.51051454005918</v>
      </c>
      <c r="R3279" s="12">
        <f t="shared" si="966"/>
        <v>11.489485459940823</v>
      </c>
      <c r="S3279" s="57">
        <f t="shared" si="967"/>
        <v>213.13953032680286</v>
      </c>
      <c r="T3279" s="12">
        <f t="shared" si="950"/>
        <v>-11.740313965731735</v>
      </c>
    </row>
    <row r="3280" spans="1:20" x14ac:dyDescent="0.3">
      <c r="A3280" s="57">
        <f t="shared" si="951"/>
        <v>1344284.1069567739</v>
      </c>
      <c r="B3280" s="12">
        <f t="shared" si="968"/>
        <v>213949.46054204472</v>
      </c>
      <c r="C3280" s="57" t="str">
        <f t="shared" si="952"/>
        <v>-0.251982837542606-0.0501731321149523i</v>
      </c>
      <c r="D3280" s="57" t="str">
        <f t="shared" si="953"/>
        <v>2.57883842459382-1.5662702262571i</v>
      </c>
      <c r="E3280" s="57" t="str">
        <f t="shared" si="954"/>
        <v>-17.6393143358803-121.860615668264i</v>
      </c>
      <c r="F3280" s="57" t="str">
        <f t="shared" si="955"/>
        <v>2.55775989642452-2.08608136333212i</v>
      </c>
      <c r="G3280" s="57" t="str">
        <f t="shared" si="956"/>
        <v>0.830554895669785-0.375144586724555i</v>
      </c>
      <c r="H3280" s="57" t="str">
        <f t="shared" si="957"/>
        <v>0.0480278909873152-21.1722803099644i</v>
      </c>
      <c r="I3280" s="57" t="str">
        <f t="shared" si="958"/>
        <v>-0.298201632271574-0.367325350063121i</v>
      </c>
      <c r="K3280" s="57" t="str">
        <f t="shared" si="959"/>
        <v>0.000535705389181576-0.000437377368851637i</v>
      </c>
      <c r="L3280" s="57" t="str">
        <f t="shared" si="960"/>
        <v>0.00075-0.00309954320303561i</v>
      </c>
      <c r="M3280" s="57" t="str">
        <f t="shared" si="961"/>
        <v>0.00075-0.000488373403839644i</v>
      </c>
      <c r="N3280" s="57">
        <f t="shared" si="962"/>
        <v>11.261073509627238</v>
      </c>
      <c r="O3280" s="57">
        <f t="shared" si="963"/>
        <v>11.803725458012767</v>
      </c>
      <c r="P3280" s="371">
        <f t="shared" si="964"/>
        <v>-11.803725458012767</v>
      </c>
      <c r="Q3280" s="371">
        <f t="shared" si="965"/>
        <v>-168.73892649037276</v>
      </c>
      <c r="R3280" s="12">
        <f t="shared" si="966"/>
        <v>11.261073509627238</v>
      </c>
      <c r="S3280" s="57">
        <f t="shared" si="967"/>
        <v>213.94946054204473</v>
      </c>
      <c r="T3280" s="12">
        <f t="shared" si="950"/>
        <v>-11.803725458012767</v>
      </c>
    </row>
    <row r="3281" spans="1:20" x14ac:dyDescent="0.3">
      <c r="A3281" s="57">
        <f t="shared" si="951"/>
        <v>1349392.3865632098</v>
      </c>
      <c r="B3281" s="12">
        <f t="shared" si="968"/>
        <v>214762.4684921045</v>
      </c>
      <c r="C3281" s="57" t="str">
        <f t="shared" si="952"/>
        <v>-0.250344295662429-0.048810292229792i</v>
      </c>
      <c r="D3281" s="57" t="str">
        <f t="shared" si="953"/>
        <v>2.57380177565619-1.56887243018892i</v>
      </c>
      <c r="E3281" s="57" t="str">
        <f t="shared" si="954"/>
        <v>-17.976104750644-121.205910030574i</v>
      </c>
      <c r="F3281" s="57" t="str">
        <f t="shared" si="955"/>
        <v>2.55446405134387-2.0854535073029i</v>
      </c>
      <c r="G3281" s="57" t="str">
        <f t="shared" si="956"/>
        <v>0.829484670012199-0.376084900291081i</v>
      </c>
      <c r="H3281" s="57" t="str">
        <f t="shared" si="957"/>
        <v>0.0476374181709972-21.0918740891586i</v>
      </c>
      <c r="I3281" s="57" t="str">
        <f t="shared" si="958"/>
        <v>-0.296984155289433-0.365456557844975i</v>
      </c>
      <c r="K3281" s="57" t="str">
        <f t="shared" si="959"/>
        <v>0.000535408996709322-0.000436150186239078i</v>
      </c>
      <c r="L3281" s="57" t="str">
        <f t="shared" si="960"/>
        <v>0.00075-0.00308780952683365i</v>
      </c>
      <c r="M3281" s="57" t="str">
        <f t="shared" si="961"/>
        <v>0.00075-0.000486524610320427i</v>
      </c>
      <c r="N3281" s="57">
        <f t="shared" si="962"/>
        <v>11.032699688809686</v>
      </c>
      <c r="O3281" s="57">
        <f t="shared" si="963"/>
        <v>11.867212481189458</v>
      </c>
      <c r="P3281" s="371">
        <f t="shared" si="964"/>
        <v>-11.867212481189458</v>
      </c>
      <c r="Q3281" s="371">
        <f t="shared" si="965"/>
        <v>-168.96730031119031</v>
      </c>
      <c r="R3281" s="12">
        <f t="shared" si="966"/>
        <v>11.032699688809686</v>
      </c>
      <c r="S3281" s="57">
        <f t="shared" si="967"/>
        <v>214.76246849210449</v>
      </c>
      <c r="T3281" s="12">
        <f t="shared" si="950"/>
        <v>-11.867212481189458</v>
      </c>
    </row>
    <row r="3282" spans="1:20" x14ac:dyDescent="0.3">
      <c r="A3282" s="57">
        <f t="shared" si="951"/>
        <v>1354520.0776321499</v>
      </c>
      <c r="B3282" s="12">
        <f t="shared" si="968"/>
        <v>215578.56587237449</v>
      </c>
      <c r="C3282" s="57" t="str">
        <f t="shared" si="952"/>
        <v>-0.2487101076072-0.0474636127387175i</v>
      </c>
      <c r="D3282" s="57" t="str">
        <f t="shared" si="953"/>
        <v>2.56874663549643-1.57146368962379i</v>
      </c>
      <c r="E3282" s="57" t="str">
        <f t="shared" si="954"/>
        <v>-18.3080591400906-120.552487555022i</v>
      </c>
      <c r="F3282" s="57" t="str">
        <f t="shared" si="955"/>
        <v>2.55115169020314-2.08483679909965i</v>
      </c>
      <c r="G3282" s="57" t="str">
        <f t="shared" si="956"/>
        <v>0.828409081265381-0.377024502310432i</v>
      </c>
      <c r="H3282" s="57" t="str">
        <f t="shared" si="957"/>
        <v>0.0472501121426941-21.0117750690511i</v>
      </c>
      <c r="I3282" s="57" t="str">
        <f t="shared" si="958"/>
        <v>-0.295773217188959-0.363594362267618i</v>
      </c>
      <c r="K3282" s="57" t="str">
        <f t="shared" si="959"/>
        <v>0.000535112585849672-0.000434928267528274i</v>
      </c>
      <c r="L3282" s="57" t="str">
        <f t="shared" si="960"/>
        <v>0.00075-0.00307612026980837i</v>
      </c>
      <c r="M3282" s="57" t="str">
        <f t="shared" si="961"/>
        <v>0.00075-0.000484682815621067i</v>
      </c>
      <c r="N3282" s="57">
        <f t="shared" si="962"/>
        <v>10.80436164393177</v>
      </c>
      <c r="O3282" s="57">
        <f t="shared" si="963"/>
        <v>11.930775278571984</v>
      </c>
      <c r="P3282" s="371">
        <f t="shared" si="964"/>
        <v>-11.930775278571984</v>
      </c>
      <c r="Q3282" s="371">
        <f t="shared" si="965"/>
        <v>-169.19563835606823</v>
      </c>
      <c r="R3282" s="12">
        <f t="shared" si="966"/>
        <v>10.80436164393177</v>
      </c>
      <c r="S3282" s="57">
        <f t="shared" si="967"/>
        <v>215.5785658723745</v>
      </c>
      <c r="T3282" s="12">
        <f t="shared" si="950"/>
        <v>-11.930775278571984</v>
      </c>
    </row>
    <row r="3283" spans="1:20" x14ac:dyDescent="0.3">
      <c r="A3283" s="57">
        <f t="shared" si="951"/>
        <v>1359667.2539271521</v>
      </c>
      <c r="B3283" s="12">
        <f t="shared" si="968"/>
        <v>216397.76442268951</v>
      </c>
      <c r="C3283" s="57" t="str">
        <f t="shared" si="952"/>
        <v>-0.247080330435569-0.0461329685005247i</v>
      </c>
      <c r="D3283" s="57" t="str">
        <f t="shared" si="953"/>
        <v>2.56367304833554-1.57404385766978i</v>
      </c>
      <c r="E3283" s="57" t="str">
        <f t="shared" si="954"/>
        <v>-18.6352148280178-119.900373822202i</v>
      </c>
      <c r="F3283" s="57" t="str">
        <f t="shared" si="955"/>
        <v>2.54782278455893-2.08423108819911i</v>
      </c>
      <c r="G3283" s="57" t="str">
        <f t="shared" si="956"/>
        <v>0.827328120193197-0.377963360302012i</v>
      </c>
      <c r="H3283" s="57" t="str">
        <f t="shared" si="957"/>
        <v>0.0468659463685973-20.9319820548628i</v>
      </c>
      <c r="I3283" s="57" t="str">
        <f t="shared" si="958"/>
        <v>-0.294568758343167-0.361738744342851i</v>
      </c>
      <c r="K3283" s="57" t="str">
        <f t="shared" si="959"/>
        <v>0.000534816147104913-0.000433711588502013i</v>
      </c>
      <c r="L3283" s="57" t="str">
        <f t="shared" si="960"/>
        <v>0.00075-0.00306447526380591i</v>
      </c>
      <c r="M3283" s="57" t="str">
        <f t="shared" si="961"/>
        <v>0.00075-0.000482847993246729i</v>
      </c>
      <c r="N3283" s="57">
        <f t="shared" si="962"/>
        <v>10.576057066394725</v>
      </c>
      <c r="O3283" s="57">
        <f t="shared" si="963"/>
        <v>11.99441409909398</v>
      </c>
      <c r="P3283" s="371">
        <f t="shared" si="964"/>
        <v>-11.99441409909398</v>
      </c>
      <c r="Q3283" s="371">
        <f t="shared" si="965"/>
        <v>-169.42394293360528</v>
      </c>
      <c r="R3283" s="12">
        <f t="shared" si="966"/>
        <v>10.576057066394725</v>
      </c>
      <c r="S3283" s="57">
        <f t="shared" si="967"/>
        <v>216.39776442268951</v>
      </c>
      <c r="T3283" s="12">
        <f t="shared" si="950"/>
        <v>-11.99441409909398</v>
      </c>
    </row>
    <row r="3284" spans="1:20" x14ac:dyDescent="0.3">
      <c r="A3284" s="57">
        <f t="shared" si="951"/>
        <v>1364833.9894920753</v>
      </c>
      <c r="B3284" s="12">
        <f t="shared" si="968"/>
        <v>217220.07592749572</v>
      </c>
      <c r="C3284" s="57" t="str">
        <f t="shared" si="952"/>
        <v>-0.245455019938721-0.0448182351273234i</v>
      </c>
      <c r="D3284" s="57" t="str">
        <f t="shared" si="953"/>
        <v>2.5585810597832-1.5766127873884i</v>
      </c>
      <c r="E3284" s="57" t="str">
        <f t="shared" si="954"/>
        <v>-18.9576090000081-119.249593894299i</v>
      </c>
      <c r="F3284" s="57" t="str">
        <f t="shared" si="955"/>
        <v>2.54447730663971-2.08363622364144i</v>
      </c>
      <c r="G3284" s="57" t="str">
        <f t="shared" si="956"/>
        <v>0.826241777777693-0.378901441581383i</v>
      </c>
      <c r="H3284" s="57" t="str">
        <f t="shared" si="957"/>
        <v>0.0464848945567842-20.852493856699i</v>
      </c>
      <c r="I3284" s="57" t="str">
        <f t="shared" si="958"/>
        <v>-0.29337071960977-0.35988968523153i</v>
      </c>
      <c r="K3284" s="57" t="str">
        <f t="shared" si="959"/>
        <v>0.000534519671055455-0.000432500124967301i</v>
      </c>
      <c r="L3284" s="57" t="str">
        <f t="shared" si="960"/>
        <v>0.00075-0.00305287434130894i</v>
      </c>
      <c r="M3284" s="57" t="str">
        <f t="shared" si="961"/>
        <v>0.00075-0.000481020116802878i</v>
      </c>
      <c r="N3284" s="57">
        <f t="shared" si="962"/>
        <v>10.347783692809941</v>
      </c>
      <c r="O3284" s="57">
        <f t="shared" si="963"/>
        <v>12.058129197185316</v>
      </c>
      <c r="P3284" s="371">
        <f t="shared" si="964"/>
        <v>-12.058129197185316</v>
      </c>
      <c r="Q3284" s="371">
        <f t="shared" si="965"/>
        <v>-169.65221630719006</v>
      </c>
      <c r="R3284" s="12">
        <f t="shared" si="966"/>
        <v>10.347783692809941</v>
      </c>
      <c r="S3284" s="57">
        <f t="shared" si="967"/>
        <v>217.22007592749571</v>
      </c>
      <c r="T3284" s="12">
        <f t="shared" si="950"/>
        <v>-12.058129197185316</v>
      </c>
    </row>
    <row r="3285" spans="1:20" x14ac:dyDescent="0.3">
      <c r="A3285" s="57">
        <f t="shared" si="951"/>
        <v>1370020.3586521451</v>
      </c>
      <c r="B3285" s="12">
        <f t="shared" si="968"/>
        <v>218045.5122160202</v>
      </c>
      <c r="C3285" s="57" t="str">
        <f t="shared" si="952"/>
        <v>-0.243834230665624-0.0435192889845355i</v>
      </c>
      <c r="D3285" s="57" t="str">
        <f t="shared" si="953"/>
        <v>2.55347071684317-1.57917033180948i</v>
      </c>
      <c r="E3285" s="57" t="str">
        <f t="shared" si="954"/>
        <v>-19.2752787004333-118.600172323096i</v>
      </c>
      <c r="F3285" s="57" t="str">
        <f t="shared" si="955"/>
        <v>2.54111522935512-2.08305205403299i</v>
      </c>
      <c r="G3285" s="57" t="str">
        <f t="shared" si="956"/>
        <v>0.825150045222092-0.379838713261394i</v>
      </c>
      <c r="H3285" s="57" t="str">
        <f t="shared" si="957"/>
        <v>0.0461069306547513-20.7733092895264i</v>
      </c>
      <c r="I3285" s="57" t="str">
        <f t="shared" si="958"/>
        <v>-0.292179042328378-0.35804716624279i</v>
      </c>
      <c r="K3285" s="57" t="str">
        <f t="shared" si="959"/>
        <v>0.000534223148359974-0.00043129385275528i</v>
      </c>
      <c r="L3285" s="57" t="str">
        <f t="shared" si="960"/>
        <v>0.00075-0.00304131733543428i</v>
      </c>
      <c r="M3285" s="57" t="str">
        <f t="shared" si="961"/>
        <v>0.00075-0.000479199159994897i</v>
      </c>
      <c r="N3285" s="57">
        <f t="shared" si="962"/>
        <v>10.119539305237623</v>
      </c>
      <c r="O3285" s="57">
        <f t="shared" si="963"/>
        <v>12.121920832644978</v>
      </c>
      <c r="P3285" s="371">
        <f t="shared" si="964"/>
        <v>-12.121920832644978</v>
      </c>
      <c r="Q3285" s="371">
        <f t="shared" si="965"/>
        <v>-169.88046069476238</v>
      </c>
      <c r="R3285" s="12">
        <f t="shared" si="966"/>
        <v>10.119539305237623</v>
      </c>
      <c r="S3285" s="57">
        <f t="shared" si="967"/>
        <v>218.0455122160202</v>
      </c>
      <c r="T3285" s="12">
        <f t="shared" si="950"/>
        <v>-12.121920832644978</v>
      </c>
    </row>
    <row r="3286" spans="1:20" x14ac:dyDescent="0.3">
      <c r="A3286" s="57">
        <f t="shared" si="951"/>
        <v>1375226.4360150232</v>
      </c>
      <c r="B3286" s="12">
        <f t="shared" si="968"/>
        <v>218874.08516244107</v>
      </c>
      <c r="C3286" s="57" t="str">
        <f t="shared" si="952"/>
        <v>-0.242218015947811-0.0422360071905323i</v>
      </c>
      <c r="D3286" s="57" t="str">
        <f t="shared" si="953"/>
        <v>2.54834206791861-1.58171634394614i</v>
      </c>
      <c r="E3286" s="57" t="str">
        <f t="shared" si="954"/>
        <v>-19.5882608296128-117.952133157881i</v>
      </c>
      <c r="F3286" s="57" t="str">
        <f t="shared" si="955"/>
        <v>2.53773652630516-2.08247842754913i</v>
      </c>
      <c r="G3286" s="57" t="str">
        <f t="shared" si="956"/>
        <v>0.824052913953796-0.380775142253343i</v>
      </c>
      <c r="H3286" s="57" t="str">
        <f t="shared" si="957"/>
        <v>0.0457320288469787-20.6944271731513i</v>
      </c>
      <c r="I3286" s="57" t="str">
        <f t="shared" si="958"/>
        <v>-0.290993668317723-0.356211168833264i</v>
      </c>
      <c r="K3286" s="57" t="str">
        <f t="shared" si="959"/>
        <v>0.00053392656975554-0.000430092747721082i</v>
      </c>
      <c r="L3286" s="57" t="str">
        <f t="shared" si="960"/>
        <v>0.00075-0.00302980407993055i</v>
      </c>
      <c r="M3286" s="57" t="str">
        <f t="shared" si="961"/>
        <v>0.00075-0.000477385096627713i</v>
      </c>
      <c r="N3286" s="57">
        <f t="shared" si="962"/>
        <v>9.8913217314151041</v>
      </c>
      <c r="O3286" s="57">
        <f t="shared" si="963"/>
        <v>12.185789270515041</v>
      </c>
      <c r="P3286" s="371">
        <f t="shared" si="964"/>
        <v>-12.185789270515041</v>
      </c>
      <c r="Q3286" s="371">
        <f t="shared" si="965"/>
        <v>-170.1086782685849</v>
      </c>
      <c r="R3286" s="12">
        <f t="shared" si="966"/>
        <v>9.8913217314151041</v>
      </c>
      <c r="S3286" s="57">
        <f t="shared" si="967"/>
        <v>218.87408516244108</v>
      </c>
      <c r="T3286" s="12">
        <f t="shared" si="950"/>
        <v>-12.185789270515041</v>
      </c>
    </row>
    <row r="3287" spans="1:20" x14ac:dyDescent="0.3">
      <c r="A3287" s="57">
        <f t="shared" si="951"/>
        <v>1380452.2964718803</v>
      </c>
      <c r="B3287" s="12">
        <f t="shared" si="968"/>
        <v>219705.80668605835</v>
      </c>
      <c r="C3287" s="57" t="str">
        <f t="shared" si="952"/>
        <v>-0.240606427923699-0.0409682676159136i</v>
      </c>
      <c r="D3287" s="57" t="str">
        <f t="shared" si="953"/>
        <v>2.54319516281714-1.58425067680992i</v>
      </c>
      <c r="E3287" s="57" t="str">
        <f t="shared" si="954"/>
        <v>-19.8965921411157-117.305499953252i</v>
      </c>
      <c r="F3287" s="57" t="str">
        <f t="shared" si="955"/>
        <v>2.53434117178946-2.08191519193723i</v>
      </c>
      <c r="G3287" s="57" t="str">
        <f t="shared" si="956"/>
        <v>0.822950375627394-0.38171069526819i</v>
      </c>
      <c r="H3287" s="57" t="str">
        <f t="shared" si="957"/>
        <v>0.0453601635525174-20.6158463321963i</v>
      </c>
      <c r="I3287" s="57" t="str">
        <f t="shared" si="958"/>
        <v>-0.289814539872894-0.354381674606279i</v>
      </c>
      <c r="K3287" s="57" t="str">
        <f t="shared" si="959"/>
        <v>0.000533629926057765-0.000428896785743708i</v>
      </c>
      <c r="L3287" s="57" t="str">
        <f t="shared" si="960"/>
        <v>0.00075-0.00301833440917568i</v>
      </c>
      <c r="M3287" s="57" t="str">
        <f t="shared" si="961"/>
        <v>0.00075-0.000475577900605412i</v>
      </c>
      <c r="N3287" s="57">
        <f t="shared" si="962"/>
        <v>9.6631288449730448</v>
      </c>
      <c r="O3287" s="57">
        <f t="shared" si="963"/>
        <v>12.249734780955839</v>
      </c>
      <c r="P3287" s="371">
        <f t="shared" si="964"/>
        <v>-12.249734780955839</v>
      </c>
      <c r="Q3287" s="371">
        <f t="shared" si="965"/>
        <v>-170.33687115502696</v>
      </c>
      <c r="R3287" s="12">
        <f t="shared" si="966"/>
        <v>9.6631288449730448</v>
      </c>
      <c r="S3287" s="57">
        <f t="shared" si="967"/>
        <v>219.70580668605834</v>
      </c>
      <c r="T3287" s="12">
        <f t="shared" si="950"/>
        <v>-12.249734780955839</v>
      </c>
    </row>
    <row r="3288" spans="1:20" x14ac:dyDescent="0.3">
      <c r="A3288" s="57">
        <f t="shared" si="951"/>
        <v>1385698.0151984736</v>
      </c>
      <c r="B3288" s="12">
        <f t="shared" si="968"/>
        <v>220540.68875146538</v>
      </c>
      <c r="C3288" s="57" t="str">
        <f t="shared" si="952"/>
        <v>-0.238999517562512-0.039715948882461i</v>
      </c>
      <c r="D3288" s="57" t="str">
        <f t="shared" si="953"/>
        <v>2.53803005275587-1.58677318342612i</v>
      </c>
      <c r="E3288" s="57" t="str">
        <f t="shared" si="954"/>
        <v>-20.2003092392007-116.660295776843i</v>
      </c>
      <c r="F3288" s="57" t="str">
        <f t="shared" si="955"/>
        <v>2.53092914081661-2.08136219451988i</v>
      </c>
      <c r="G3288" s="57" t="str">
        <f t="shared" si="956"/>
        <v>0.821842422127675-0.382645338817803i</v>
      </c>
      <c r="H3288" s="57" t="str">
        <f t="shared" si="957"/>
        <v>0.0449913094226096-20.5375655960792i</v>
      </c>
      <c r="I3288" s="57" t="str">
        <f t="shared" si="958"/>
        <v>-0.288641599762642-0.352558665311091i</v>
      </c>
      <c r="K3288" s="57" t="str">
        <f t="shared" si="959"/>
        <v>0.000533333208160949-0.000427705942725943i</v>
      </c>
      <c r="L3288" s="57" t="str">
        <f t="shared" si="960"/>
        <v>0.00075-0.00300690815817462i</v>
      </c>
      <c r="M3288" s="57" t="str">
        <f t="shared" si="961"/>
        <v>0.00075-0.000473777545930874i</v>
      </c>
      <c r="N3288" s="57">
        <f t="shared" si="962"/>
        <v>9.4349585656406703</v>
      </c>
      <c r="O3288" s="57">
        <f t="shared" si="963"/>
        <v>12.313757639119951</v>
      </c>
      <c r="P3288" s="371">
        <f t="shared" si="964"/>
        <v>-12.313757639119951</v>
      </c>
      <c r="Q3288" s="371">
        <f t="shared" si="965"/>
        <v>-170.56504143435933</v>
      </c>
      <c r="R3288" s="12">
        <f t="shared" si="966"/>
        <v>9.4349585656406703</v>
      </c>
      <c r="S3288" s="57">
        <f t="shared" si="967"/>
        <v>220.54068875146538</v>
      </c>
      <c r="T3288" s="12">
        <f t="shared" si="950"/>
        <v>-12.313757639119951</v>
      </c>
    </row>
    <row r="3289" spans="1:20" x14ac:dyDescent="0.3">
      <c r="A3289" s="57">
        <f t="shared" si="951"/>
        <v>1390963.6676562277</v>
      </c>
      <c r="B3289" s="12">
        <f t="shared" si="968"/>
        <v>221378.74336872096</v>
      </c>
      <c r="C3289" s="57" t="str">
        <f t="shared" si="952"/>
        <v>-0.237397334687707-0.038478930361755i</v>
      </c>
      <c r="D3289" s="57" t="str">
        <f t="shared" si="953"/>
        <v>2.53284679036602-1.58928371684914i</v>
      </c>
      <c r="E3289" s="57" t="str">
        <f t="shared" si="954"/>
        <v>-20.4994485764004-116.016543216941i</v>
      </c>
      <c r="F3289" s="57" t="str">
        <f t="shared" si="955"/>
        <v>2.52750040911333-2.08081928219807i</v>
      </c>
      <c r="G3289" s="57" t="str">
        <f t="shared" si="956"/>
        <v>0.820729045572637-0.383579039216255i</v>
      </c>
      <c r="H3289" s="57" t="str">
        <f t="shared" si="957"/>
        <v>0.0446254413383315-20.4595837989902i</v>
      </c>
      <c r="I3289" s="57" t="str">
        <f t="shared" si="958"/>
        <v>-0.28747479122666-0.350742122842056i</v>
      </c>
      <c r="K3289" s="57" t="str">
        <f t="shared" si="959"/>
        <v>0.000533036407038233-0.000426520194594214i</v>
      </c>
      <c r="L3289" s="57" t="str">
        <f t="shared" si="960"/>
        <v>0.00075-0.0029955251625569i</v>
      </c>
      <c r="M3289" s="57" t="str">
        <f t="shared" si="961"/>
        <v>0.00075-0.000471984006705393i</v>
      </c>
      <c r="N3289" s="57">
        <f t="shared" si="962"/>
        <v>9.2068088594392918</v>
      </c>
      <c r="O3289" s="57">
        <f t="shared" si="963"/>
        <v>12.377858125028734</v>
      </c>
      <c r="P3289" s="371">
        <f t="shared" si="964"/>
        <v>-12.377858125028734</v>
      </c>
      <c r="Q3289" s="371">
        <f t="shared" si="965"/>
        <v>-170.79319114056071</v>
      </c>
      <c r="R3289" s="12">
        <f t="shared" si="966"/>
        <v>9.2068088594392918</v>
      </c>
      <c r="S3289" s="57">
        <f t="shared" si="967"/>
        <v>221.37874336872096</v>
      </c>
      <c r="T3289" s="12">
        <f t="shared" si="950"/>
        <v>-12.377858125028734</v>
      </c>
    </row>
    <row r="3290" spans="1:20" x14ac:dyDescent="0.3">
      <c r="A3290" s="57">
        <f t="shared" si="951"/>
        <v>1396249.3295933213</v>
      </c>
      <c r="B3290" s="12">
        <f t="shared" si="968"/>
        <v>222219.98259352209</v>
      </c>
      <c r="C3290" s="57" t="str">
        <f t="shared" si="952"/>
        <v>-0.235799928000001-0.0372570921734967i</v>
      </c>
      <c r="D3290" s="57" t="str">
        <f t="shared" si="953"/>
        <v>2.5276454296976-1.59178213017808i</v>
      </c>
      <c r="E3290" s="57" t="str">
        <f t="shared" si="954"/>
        <v>-20.7940464512282-115.374264390013i</v>
      </c>
      <c r="F3290" s="57" t="str">
        <f t="shared" si="955"/>
        <v>2.52405495313386-2.08028630145467i</v>
      </c>
      <c r="G3290" s="57" t="str">
        <f t="shared" si="956"/>
        <v>0.819610238316507-0.384511762581154i</v>
      </c>
      <c r="H3290" s="57" t="str">
        <f t="shared" si="957"/>
        <v>0.0442625344082662-20.3818997798706i</v>
      </c>
      <c r="I3290" s="57" t="str">
        <f t="shared" si="958"/>
        <v>-0.286314057972938-0.34893202923786i</v>
      </c>
      <c r="K3290" s="57" t="str">
        <f t="shared" si="959"/>
        <v>0.000532739513741759-0.00042533951729852i</v>
      </c>
      <c r="L3290" s="57" t="str">
        <f t="shared" si="960"/>
        <v>0.00075-0.00298418525857432i</v>
      </c>
      <c r="M3290" s="57" t="str">
        <f t="shared" si="961"/>
        <v>0.00075-0.000470197257128306i</v>
      </c>
      <c r="N3290" s="57">
        <f t="shared" si="962"/>
        <v>8.9786777388666792</v>
      </c>
      <c r="O3290" s="57">
        <f t="shared" si="963"/>
        <v>12.442036523447875</v>
      </c>
      <c r="P3290" s="371">
        <f t="shared" si="964"/>
        <v>-12.442036523447875</v>
      </c>
      <c r="Q3290" s="371">
        <f t="shared" si="965"/>
        <v>-171.02132226113332</v>
      </c>
      <c r="R3290" s="12">
        <f t="shared" si="966"/>
        <v>8.9786777388666792</v>
      </c>
      <c r="S3290" s="57">
        <f t="shared" si="967"/>
        <v>222.21998259352208</v>
      </c>
      <c r="T3290" s="12">
        <f t="shared" si="950"/>
        <v>-12.442036523447875</v>
      </c>
    </row>
    <row r="3291" spans="1:20" x14ac:dyDescent="0.3">
      <c r="A3291" s="57">
        <f t="shared" si="951"/>
        <v>1401555.0770457759</v>
      </c>
      <c r="B3291" s="12">
        <f t="shared" si="968"/>
        <v>223064.41852737748</v>
      </c>
      <c r="C3291" s="57" t="str">
        <f t="shared" si="952"/>
        <v>-0.234207345099925-0.0360503151835222i</v>
      </c>
      <c r="D3291" s="57" t="str">
        <f t="shared" si="953"/>
        <v>2.52242602622371-1.5942682765723i</v>
      </c>
      <c r="E3291" s="57" t="str">
        <f t="shared" si="954"/>
        <v>-21.0841390060247-114.733480948135i</v>
      </c>
      <c r="F3291" s="57" t="str">
        <f t="shared" si="955"/>
        <v>2.5205927500692-2.07976309835788i</v>
      </c>
      <c r="G3291" s="57" t="str">
        <f t="shared" si="956"/>
        <v>0.818485992952748-0.385443474835029i</v>
      </c>
      <c r="H3291" s="57" t="str">
        <f t="shared" si="957"/>
        <v>0.0439025639661986-20.3045123823905i</v>
      </c>
      <c r="I3291" s="57" t="str">
        <f t="shared" si="958"/>
        <v>-0.285159344175097-0.34712836668069i</v>
      </c>
      <c r="K3291" s="57" t="str">
        <f t="shared" si="959"/>
        <v>0.000532442519402831-0.000424163886812313i</v>
      </c>
      <c r="L3291" s="57" t="str">
        <f t="shared" si="960"/>
        <v>0.00075-0.00297288828309855i</v>
      </c>
      <c r="M3291" s="57" t="str">
        <f t="shared" si="961"/>
        <v>0.00075-0.000468417271496619i</v>
      </c>
      <c r="N3291" s="57">
        <f t="shared" si="962"/>
        <v>8.7505632630695231</v>
      </c>
      <c r="O3291" s="57">
        <f t="shared" si="963"/>
        <v>12.506293123764845</v>
      </c>
      <c r="P3291" s="371">
        <f t="shared" si="964"/>
        <v>-12.506293123764845</v>
      </c>
      <c r="Q3291" s="371">
        <f t="shared" si="965"/>
        <v>-171.24943673693048</v>
      </c>
      <c r="R3291" s="12">
        <f t="shared" si="966"/>
        <v>8.7505632630695231</v>
      </c>
      <c r="S3291" s="57">
        <f t="shared" si="967"/>
        <v>223.06441852737748</v>
      </c>
      <c r="T3291" s="12">
        <f t="shared" si="950"/>
        <v>-12.506293123764845</v>
      </c>
    </row>
    <row r="3292" spans="1:20" x14ac:dyDescent="0.3">
      <c r="A3292" s="57">
        <f t="shared" si="951"/>
        <v>1406880.98633855</v>
      </c>
      <c r="B3292" s="12">
        <f t="shared" si="968"/>
        <v>223912.06331778152</v>
      </c>
      <c r="C3292" s="57" t="str">
        <f t="shared" si="952"/>
        <v>-0.232619632509976-0.0348584810015291i</v>
      </c>
      <c r="D3292" s="57" t="str">
        <f t="shared" si="953"/>
        <v>2.51718863684479-1.59674200926732i</v>
      </c>
      <c r="E3292" s="57" t="str">
        <f t="shared" si="954"/>
        <v>-21.3697622249232-114.094214086325i</v>
      </c>
      <c r="F3292" s="57" t="str">
        <f t="shared" si="955"/>
        <v>2.51711377785637-2.07924951856501i</v>
      </c>
      <c r="G3292" s="57" t="str">
        <f t="shared" si="956"/>
        <v>0.817356302317086-0.386374141706748i</v>
      </c>
      <c r="H3292" s="57" t="str">
        <f t="shared" si="957"/>
        <v>0.0435455055688418-20.2274204549274i</v>
      </c>
      <c r="I3292" s="57" t="str">
        <f t="shared" si="958"/>
        <v>-0.284010594469788-0.345331117495424i</v>
      </c>
      <c r="K3292" s="57" t="str">
        <f t="shared" si="959"/>
        <v>0.000532145415232084-0.000422993279132436i</v>
      </c>
      <c r="L3292" s="57" t="str">
        <f t="shared" si="960"/>
        <v>0.00075-0.00296163407361879i</v>
      </c>
      <c r="M3292" s="57" t="str">
        <f t="shared" si="961"/>
        <v>0.00075-0.000466644024204642i</v>
      </c>
      <c r="N3292" s="57">
        <f t="shared" si="962"/>
        <v>8.5224635380031941</v>
      </c>
      <c r="O3292" s="57">
        <f t="shared" si="963"/>
        <v>12.570628219865752</v>
      </c>
      <c r="P3292" s="371">
        <f t="shared" si="964"/>
        <v>-12.570628219865752</v>
      </c>
      <c r="Q3292" s="371">
        <f t="shared" si="965"/>
        <v>-171.47753646199681</v>
      </c>
      <c r="R3292" s="12">
        <f t="shared" si="966"/>
        <v>8.5224635380031941</v>
      </c>
      <c r="S3292" s="57">
        <f t="shared" si="967"/>
        <v>223.91206331778153</v>
      </c>
      <c r="T3292" s="12">
        <f t="shared" si="950"/>
        <v>-12.570628219865752</v>
      </c>
    </row>
    <row r="3293" spans="1:20" x14ac:dyDescent="0.3">
      <c r="A3293" s="57">
        <f t="shared" si="951"/>
        <v>1412227.1340866366</v>
      </c>
      <c r="B3293" s="12">
        <f t="shared" si="968"/>
        <v>224762.9291583891</v>
      </c>
      <c r="C3293" s="57" t="str">
        <f t="shared" si="952"/>
        <v>-0.231036835696297-0.0336814719785489i</v>
      </c>
      <c r="D3293" s="57" t="str">
        <f t="shared" si="953"/>
        <v>2.51193331989254-1.59920318159058i</v>
      </c>
      <c r="E3293" s="57" t="str">
        <f t="shared" si="954"/>
        <v>-21.650951931936-113.456484549777i</v>
      </c>
      <c r="F3293" s="57" t="str">
        <f t="shared" si="955"/>
        <v>2.51361801518776-2.07874540732619i</v>
      </c>
      <c r="G3293" s="57" t="str">
        <f t="shared" si="956"/>
        <v>0.816221159490518-0.387303728732984i</v>
      </c>
      <c r="H3293" s="57" t="str">
        <f t="shared" si="957"/>
        <v>0.0431913349935838-20.1506228505448i</v>
      </c>
      <c r="I3293" s="57" t="str">
        <f t="shared" si="958"/>
        <v>-0.282867753954094-0.343540264148829i</v>
      </c>
      <c r="K3293" s="57" t="str">
        <f t="shared" si="959"/>
        <v>0.000531848192519659-0.000421827670279022i</v>
      </c>
      <c r="L3293" s="57" t="str">
        <f t="shared" si="960"/>
        <v>0.00075-0.00295042246823948i</v>
      </c>
      <c r="M3293" s="57" t="str">
        <f t="shared" si="961"/>
        <v>0.00075-0.000464877489743617i</v>
      </c>
      <c r="N3293" s="57">
        <f t="shared" si="962"/>
        <v>8.2943767165869531</v>
      </c>
      <c r="O3293" s="57">
        <f t="shared" si="963"/>
        <v>12.635042110014123</v>
      </c>
      <c r="P3293" s="371">
        <f t="shared" si="964"/>
        <v>-12.635042110014123</v>
      </c>
      <c r="Q3293" s="371">
        <f t="shared" si="965"/>
        <v>-171.70562328341305</v>
      </c>
      <c r="R3293" s="12">
        <f t="shared" si="966"/>
        <v>8.2943767165869531</v>
      </c>
      <c r="S3293" s="57">
        <f t="shared" si="967"/>
        <v>224.76292915838911</v>
      </c>
      <c r="T3293" s="12">
        <f t="shared" si="950"/>
        <v>-12.635042110014123</v>
      </c>
    </row>
    <row r="3294" spans="1:20" x14ac:dyDescent="0.3">
      <c r="A3294" s="57">
        <f t="shared" si="951"/>
        <v>1417593.5971961659</v>
      </c>
      <c r="B3294" s="12">
        <f t="shared" si="968"/>
        <v>225617.02828919099</v>
      </c>
      <c r="C3294" s="57" t="str">
        <f t="shared" si="952"/>
        <v>-0.229458999089962-0.0325191712041367i</v>
      </c>
      <c r="D3294" s="57" t="str">
        <f t="shared" si="953"/>
        <v>2.50666013513381-1.60165164697759i</v>
      </c>
      <c r="E3294" s="57" t="str">
        <f t="shared" si="954"/>
        <v>-21.9277437891647-112.820312641001i</v>
      </c>
      <c r="F3294" s="57" t="str">
        <f t="shared" si="955"/>
        <v>2.51010544152038-2.0782506094884i</v>
      </c>
      <c r="G3294" s="57" t="str">
        <f t="shared" si="956"/>
        <v>0.81508055780233-0.388232201259727i</v>
      </c>
      <c r="H3294" s="57" t="str">
        <f t="shared" si="957"/>
        <v>0.0428400282362625-20.0741184269703i</v>
      </c>
      <c r="I3294" s="57" t="str">
        <f t="shared" si="958"/>
        <v>-0.281730768182958-0.34175578924872i</v>
      </c>
      <c r="K3294" s="57" t="str">
        <f t="shared" si="959"/>
        <v>0.00053155084263538-0.000420667036295423i</v>
      </c>
      <c r="L3294" s="57" t="str">
        <f t="shared" si="960"/>
        <v>0.00075-0.00293925330567791i</v>
      </c>
      <c r="M3294" s="57" t="str">
        <f t="shared" si="961"/>
        <v>0.00075-0.000463117642701351i</v>
      </c>
      <c r="N3294" s="57">
        <f t="shared" si="962"/>
        <v>8.0663009988416547</v>
      </c>
      <c r="O3294" s="57">
        <f t="shared" si="963"/>
        <v>12.699535096729148</v>
      </c>
      <c r="P3294" s="371">
        <f t="shared" si="964"/>
        <v>-12.699535096729148</v>
      </c>
      <c r="Q3294" s="371">
        <f t="shared" si="965"/>
        <v>-171.93369900115835</v>
      </c>
      <c r="R3294" s="12">
        <f t="shared" si="966"/>
        <v>8.0663009988416547</v>
      </c>
      <c r="S3294" s="57">
        <f t="shared" si="967"/>
        <v>225.61702828919098</v>
      </c>
      <c r="T3294" s="12">
        <f t="shared" si="950"/>
        <v>-12.699535096729148</v>
      </c>
    </row>
    <row r="3295" spans="1:20" x14ac:dyDescent="0.3">
      <c r="A3295" s="57">
        <f t="shared" si="951"/>
        <v>1422980.4528655114</v>
      </c>
      <c r="B3295" s="12">
        <f t="shared" si="968"/>
        <v>226474.37299668993</v>
      </c>
      <c r="C3295" s="57" t="str">
        <f t="shared" si="952"/>
        <v>-0.227886166107814-0.0313714625033349i</v>
      </c>
      <c r="D3295" s="57" t="str">
        <f t="shared" si="953"/>
        <v>2.50136914377415-1.60408725898799i</v>
      </c>
      <c r="E3295" s="57" t="str">
        <f t="shared" si="954"/>
        <v>-22.2001732951174-112.18571822687i</v>
      </c>
      <c r="F3295" s="57" t="str">
        <f t="shared" si="955"/>
        <v>2.50657603708516-2.07776496949954i</v>
      </c>
      <c r="G3295" s="57" t="str">
        <f t="shared" si="956"/>
        <v>0.813934490833114-0.389159524443837i</v>
      </c>
      <c r="H3295" s="57" t="str">
        <f t="shared" si="957"/>
        <v>0.0424915615089656-19.997906046575i</v>
      </c>
      <c r="I3295" s="57" t="str">
        <f t="shared" si="958"/>
        <v>-0.280599583166654-0.339977675543147i</v>
      </c>
      <c r="K3295" s="57" t="str">
        <f t="shared" si="959"/>
        <v>0.00053125335702893-0.000419511353248136i</v>
      </c>
      <c r="L3295" s="57" t="str">
        <f t="shared" si="960"/>
        <v>0.00075-0.00292812642526191i</v>
      </c>
      <c r="M3295" s="57" t="str">
        <f t="shared" si="961"/>
        <v>0.00075-0.000461364457761855i</v>
      </c>
      <c r="N3295" s="57">
        <f t="shared" si="962"/>
        <v>7.8382346320235854</v>
      </c>
      <c r="O3295" s="57">
        <f t="shared" si="963"/>
        <v>12.764107486665138</v>
      </c>
      <c r="P3295" s="371">
        <f t="shared" si="964"/>
        <v>-12.764107486665138</v>
      </c>
      <c r="Q3295" s="371">
        <f t="shared" si="965"/>
        <v>-172.16176536797641</v>
      </c>
      <c r="R3295" s="12">
        <f t="shared" si="966"/>
        <v>7.8382346320235854</v>
      </c>
      <c r="S3295" s="57">
        <f t="shared" si="967"/>
        <v>226.47437299668994</v>
      </c>
      <c r="T3295" s="12">
        <f t="shared" si="950"/>
        <v>-12.764107486665138</v>
      </c>
    </row>
    <row r="3296" spans="1:20" x14ac:dyDescent="0.3">
      <c r="A3296" s="57">
        <f t="shared" si="951"/>
        <v>1428387.7785864004</v>
      </c>
      <c r="B3296" s="12">
        <f t="shared" si="968"/>
        <v>227334.97561407735</v>
      </c>
      <c r="C3296" s="57" t="str">
        <f t="shared" si="952"/>
        <v>-0.226318379172879-0.0302382304333773i</v>
      </c>
      <c r="D3296" s="57" t="str">
        <f t="shared" si="953"/>
        <v>2.49606040846117-1.60650987132179i</v>
      </c>
      <c r="E3296" s="57" t="str">
        <f t="shared" si="954"/>
        <v>-22.4682757831414-111.552720745557i</v>
      </c>
      <c r="F3296" s="57" t="str">
        <f t="shared" si="955"/>
        <v>2.50302978289619-2.07728833141261i</v>
      </c>
      <c r="G3296" s="57" t="str">
        <f t="shared" si="956"/>
        <v>0.812782952417778-0.390085663254647i</v>
      </c>
      <c r="H3296" s="57" t="str">
        <f t="shared" si="957"/>
        <v>0.0421459112378549-19.9219845763517i</v>
      </c>
      <c r="I3296" s="57" t="str">
        <f t="shared" si="958"/>
        <v>-0.27947414536825-0.338205905919549i</v>
      </c>
      <c r="K3296" s="57" t="str">
        <f t="shared" si="959"/>
        <v>0.000530955727230053-0.000418360597226767i</v>
      </c>
      <c r="L3296" s="57" t="str">
        <f t="shared" si="960"/>
        <v>0.00075-0.00291704166692759i</v>
      </c>
      <c r="M3296" s="57" t="str">
        <f t="shared" si="961"/>
        <v>0.00075-0.000459617909704978i</v>
      </c>
      <c r="N3296" s="57">
        <f t="shared" si="962"/>
        <v>7.6101759107425835</v>
      </c>
      <c r="O3296" s="57">
        <f t="shared" si="963"/>
        <v>12.828759590491742</v>
      </c>
      <c r="P3296" s="371">
        <f t="shared" si="964"/>
        <v>-12.828759590491742</v>
      </c>
      <c r="Q3296" s="371">
        <f t="shared" si="965"/>
        <v>-172.38982408925742</v>
      </c>
      <c r="R3296" s="12">
        <f t="shared" si="966"/>
        <v>7.6101759107425835</v>
      </c>
      <c r="S3296" s="57">
        <f t="shared" si="967"/>
        <v>227.33497561407736</v>
      </c>
      <c r="T3296" s="12">
        <f t="shared" si="950"/>
        <v>-12.828759590491742</v>
      </c>
    </row>
    <row r="3297" spans="1:20" x14ac:dyDescent="0.3">
      <c r="A3297" s="57">
        <f t="shared" si="951"/>
        <v>1433815.6521450288</v>
      </c>
      <c r="B3297" s="12">
        <f t="shared" si="968"/>
        <v>228198.84852141087</v>
      </c>
      <c r="C3297" s="57" t="str">
        <f t="shared" si="952"/>
        <v>-0.224755679734364-0.0291193602801978i</v>
      </c>
      <c r="D3297" s="57" t="str">
        <f t="shared" si="953"/>
        <v>2.49073399328786-1.60891933783577i</v>
      </c>
      <c r="E3297" s="57" t="str">
        <f t="shared" si="954"/>
        <v>-22.7320864199611-110.921339213392i</v>
      </c>
      <c r="F3297" s="57" t="str">
        <f t="shared" si="955"/>
        <v>2.49946666076006-2.07682053889016i</v>
      </c>
      <c r="G3297" s="57" t="str">
        <f t="shared" si="956"/>
        <v>0.811625936648559-0.391010582475601i</v>
      </c>
      <c r="H3297" s="57" t="str">
        <f t="shared" si="957"/>
        <v>0.0418030540610125-19.8463528878942i</v>
      </c>
      <c r="I3297" s="57" t="str">
        <f t="shared" si="958"/>
        <v>-0.27835440170113-0.336440463403928i</v>
      </c>
      <c r="K3297" s="57" t="str">
        <f t="shared" si="959"/>
        <v>0.000530657944848729-0.000417214744343927i</v>
      </c>
      <c r="L3297" s="57" t="str">
        <f t="shared" si="960"/>
        <v>0.00075-0.00290599887121696i</v>
      </c>
      <c r="M3297" s="57" t="str">
        <f t="shared" si="961"/>
        <v>0.00075-0.000457877973406034i</v>
      </c>
      <c r="N3297" s="57">
        <f t="shared" si="962"/>
        <v>7.3821231770772613</v>
      </c>
      <c r="O3297" s="57">
        <f t="shared" si="963"/>
        <v>12.893491722774492</v>
      </c>
      <c r="P3297" s="371">
        <f t="shared" si="964"/>
        <v>-12.893491722774492</v>
      </c>
      <c r="Q3297" s="371">
        <f t="shared" si="965"/>
        <v>-172.61787682292274</v>
      </c>
      <c r="R3297" s="12">
        <f t="shared" si="966"/>
        <v>7.3821231770772613</v>
      </c>
      <c r="S3297" s="57">
        <f t="shared" si="967"/>
        <v>228.19884852141087</v>
      </c>
      <c r="T3297" s="12">
        <f t="shared" si="950"/>
        <v>-12.893491722774492</v>
      </c>
    </row>
    <row r="3298" spans="1:20" x14ac:dyDescent="0.3">
      <c r="A3298" s="57">
        <f t="shared" si="951"/>
        <v>1439264.1516231799</v>
      </c>
      <c r="B3298" s="12">
        <f t="shared" si="968"/>
        <v>229066.00414579222</v>
      </c>
      <c r="C3298" s="57" t="str">
        <f t="shared" si="952"/>
        <v>-0.223198108287238-0.0280147380546974i</v>
      </c>
      <c r="D3298" s="57" t="str">
        <f t="shared" si="953"/>
        <v>2.48538996379546-1.6113155125599i</v>
      </c>
      <c r="E3298" s="57" t="str">
        <f t="shared" si="954"/>
        <v>-22.9916402043208-110.291592231612i</v>
      </c>
      <c r="F3298" s="57" t="str">
        <f t="shared" si="955"/>
        <v>2.49588665328503-2.07636143520876i</v>
      </c>
      <c r="G3298" s="57" t="str">
        <f t="shared" si="956"/>
        <v>0.810463437878026-0.391934246705946i</v>
      </c>
      <c r="H3298" s="57" t="str">
        <f t="shared" si="957"/>
        <v>0.0414629668263169-19.7710098573765i</v>
      </c>
      <c r="I3298" s="57" t="str">
        <f t="shared" si="958"/>
        <v>-0.277240299526518-0.334681331159998i</v>
      </c>
      <c r="K3298" s="57" t="str">
        <f t="shared" si="959"/>
        <v>0.000530360001575385-0.000416073770735222i</v>
      </c>
      <c r="L3298" s="57" t="str">
        <f t="shared" si="960"/>
        <v>0.00075-0.00289499787927572i</v>
      </c>
      <c r="M3298" s="57" t="str">
        <f t="shared" si="961"/>
        <v>0.00075-0.000456144623835459i</v>
      </c>
      <c r="N3298" s="57">
        <f t="shared" si="962"/>
        <v>7.1540748206736282</v>
      </c>
      <c r="O3298" s="57">
        <f t="shared" si="963"/>
        <v>12.958304201856087</v>
      </c>
      <c r="P3298" s="371">
        <f t="shared" si="964"/>
        <v>-12.958304201856087</v>
      </c>
      <c r="Q3298" s="371">
        <f t="shared" si="965"/>
        <v>-172.84592517932637</v>
      </c>
      <c r="R3298" s="12">
        <f t="shared" si="966"/>
        <v>7.1540748206736282</v>
      </c>
      <c r="S3298" s="57">
        <f t="shared" si="967"/>
        <v>229.06600414579222</v>
      </c>
      <c r="T3298" s="12">
        <f t="shared" si="950"/>
        <v>-12.958304201856087</v>
      </c>
    </row>
    <row r="3299" spans="1:20" x14ac:dyDescent="0.3">
      <c r="A3299" s="57">
        <f t="shared" si="951"/>
        <v>1444733.3553993478</v>
      </c>
      <c r="B3299" s="12">
        <f t="shared" si="968"/>
        <v>229936.45496154623</v>
      </c>
      <c r="C3299" s="57" t="str">
        <f t="shared" si="952"/>
        <v>-0.221645704391391-0.026924250488825i</v>
      </c>
      <c r="D3299" s="57" t="str">
        <f t="shared" si="953"/>
        <v>2.48002838697631-1.61369824971395i</v>
      </c>
      <c r="E3299" s="57" t="str">
        <f t="shared" si="954"/>
        <v>-23.2469719657244-109.663497993017i</v>
      </c>
      <c r="F3299" s="57" t="str">
        <f t="shared" si="955"/>
        <v>2.4922897438904-2.07591086326365i</v>
      </c>
      <c r="G3299" s="57" t="str">
        <f t="shared" si="956"/>
        <v>0.809295450722089-0.392856620362467i</v>
      </c>
      <c r="H3299" s="57" t="str">
        <f t="shared" si="957"/>
        <v>0.0411256265893366-19.6959543655316i</v>
      </c>
      <c r="I3299" s="57" t="str">
        <f t="shared" si="958"/>
        <v>-0.276131786651023-0.332928492488341i</v>
      </c>
      <c r="K3299" s="57" t="str">
        <f t="shared" si="959"/>
        <v>0.000530061889181081-0.000414937652559198i</v>
      </c>
      <c r="L3299" s="57" t="str">
        <f t="shared" si="960"/>
        <v>0.00075-0.00288403853285089i</v>
      </c>
      <c r="M3299" s="57" t="str">
        <f t="shared" si="961"/>
        <v>0.00075-0.000454417836058437i</v>
      </c>
      <c r="N3299" s="57">
        <f t="shared" si="962"/>
        <v>6.9260292788382571</v>
      </c>
      <c r="O3299" s="57">
        <f t="shared" si="963"/>
        <v>13.023197349738588</v>
      </c>
      <c r="P3299" s="371">
        <f t="shared" si="964"/>
        <v>-13.023197349738588</v>
      </c>
      <c r="Q3299" s="371">
        <f t="shared" si="965"/>
        <v>-173.07397072116174</v>
      </c>
      <c r="R3299" s="12">
        <f t="shared" si="966"/>
        <v>6.9260292788382571</v>
      </c>
      <c r="S3299" s="57">
        <f t="shared" si="967"/>
        <v>229.93645496154622</v>
      </c>
      <c r="T3299" s="12">
        <f t="shared" si="950"/>
        <v>-13.023197349738588</v>
      </c>
    </row>
    <row r="3300" spans="1:20" x14ac:dyDescent="0.3">
      <c r="A3300" s="57">
        <f t="shared" si="951"/>
        <v>1450223.3421498656</v>
      </c>
      <c r="B3300" s="12">
        <f t="shared" si="968"/>
        <v>230810.21349040011</v>
      </c>
      <c r="C3300" s="57" t="str">
        <f t="shared" si="952"/>
        <v>-0.220098506690392-0.0258477850314606i</v>
      </c>
      <c r="D3300" s="57" t="str">
        <f t="shared" si="953"/>
        <v>2.47464933127639-1.61606740372411i</v>
      </c>
      <c r="E3300" s="57" t="str">
        <f t="shared" si="954"/>
        <v>-23.4981163632796-109.037074288533i</v>
      </c>
      <c r="F3300" s="57" t="str">
        <f t="shared" si="955"/>
        <v>2.48867591681561-2.07546866557356i</v>
      </c>
      <c r="G3300" s="57" t="str">
        <f t="shared" si="956"/>
        <v>0.808121970062994-0.393777667681268i</v>
      </c>
      <c r="H3300" s="57" t="str">
        <f t="shared" si="957"/>
        <v>0.0407910106112498-19.6211852976312i</v>
      </c>
      <c r="I3300" s="57" t="str">
        <f t="shared" si="958"/>
        <v>-0.275028811324228-0.331181930825542i</v>
      </c>
      <c r="K3300" s="57" t="str">
        <f t="shared" si="959"/>
        <v>0.000529763599517729-0.0004138063659973i</v>
      </c>
      <c r="L3300" s="57" t="str">
        <f t="shared" si="960"/>
        <v>0.00075-0.00287312067428858i</v>
      </c>
      <c r="M3300" s="57" t="str">
        <f t="shared" si="961"/>
        <v>0.00075-0.000452697585234545i</v>
      </c>
      <c r="N3300" s="57">
        <f t="shared" si="962"/>
        <v>6.6979850366211906</v>
      </c>
      <c r="O3300" s="57">
        <f t="shared" si="963"/>
        <v>13.088171491965927</v>
      </c>
      <c r="P3300" s="371">
        <f t="shared" si="964"/>
        <v>-13.088171491965927</v>
      </c>
      <c r="Q3300" s="371">
        <f t="shared" si="965"/>
        <v>-173.30201496337881</v>
      </c>
      <c r="R3300" s="12">
        <f t="shared" si="966"/>
        <v>6.6979850366211906</v>
      </c>
      <c r="S3300" s="57">
        <f t="shared" si="967"/>
        <v>230.81021349040012</v>
      </c>
      <c r="T3300" s="12">
        <f t="shared" si="950"/>
        <v>-13.088171491965927</v>
      </c>
    </row>
    <row r="3301" spans="1:20" x14ac:dyDescent="0.3">
      <c r="A3301" s="57">
        <f t="shared" si="951"/>
        <v>1455734.1908500351</v>
      </c>
      <c r="B3301" s="12">
        <f t="shared" si="968"/>
        <v>231687.29230166363</v>
      </c>
      <c r="C3301" s="57" t="str">
        <f t="shared" si="952"/>
        <v>-0.218556552929837-0.0247852298441207i</v>
      </c>
      <c r="D3301" s="57" t="str">
        <f t="shared" si="953"/>
        <v>2.4692528665977-1.61842282923982i</v>
      </c>
      <c r="E3301" s="57" t="str">
        <f t="shared" si="954"/>
        <v>-23.7451078846271-108.412338513676i</v>
      </c>
      <c r="F3301" s="57" t="str">
        <f t="shared" si="955"/>
        <v>2.48504515712958-2.07503468428564i</v>
      </c>
      <c r="G3301" s="57" t="str">
        <f t="shared" si="956"/>
        <v>0.806942991052318-0.394697352719596i</v>
      </c>
      <c r="H3301" s="57" t="str">
        <f t="shared" si="957"/>
        <v>0.0404590963567892-19.5467015434648i</v>
      </c>
      <c r="I3301" s="57" t="str">
        <f t="shared" si="958"/>
        <v>-0.273931322236274-0.32944162974334i</v>
      </c>
      <c r="K3301" s="57" t="str">
        <f t="shared" si="959"/>
        <v>0.000529465124518295-0.000412679887253844i</v>
      </c>
      <c r="L3301" s="57" t="str">
        <f t="shared" si="960"/>
        <v>0.00075-0.00286224414653177i</v>
      </c>
      <c r="M3301" s="57" t="str">
        <f t="shared" si="961"/>
        <v>0.00075-0.0004509838466174i</v>
      </c>
      <c r="N3301" s="57">
        <f t="shared" si="962"/>
        <v>6.4699406268894393</v>
      </c>
      <c r="O3301" s="57">
        <f t="shared" si="963"/>
        <v>13.153226957507204</v>
      </c>
      <c r="P3301" s="371">
        <f t="shared" si="964"/>
        <v>-13.153226957507204</v>
      </c>
      <c r="Q3301" s="371">
        <f t="shared" si="965"/>
        <v>-173.53005937311056</v>
      </c>
      <c r="R3301" s="12">
        <f t="shared" si="966"/>
        <v>6.4699406268894393</v>
      </c>
      <c r="S3301" s="57">
        <f t="shared" si="967"/>
        <v>231.68729230166363</v>
      </c>
      <c r="T3301" s="12">
        <f t="shared" si="950"/>
        <v>-13.153226957507204</v>
      </c>
    </row>
    <row r="3302" spans="1:20" x14ac:dyDescent="0.3">
      <c r="A3302" s="57">
        <f t="shared" si="951"/>
        <v>1461265.9807752653</v>
      </c>
      <c r="B3302" s="12">
        <f t="shared" si="968"/>
        <v>232567.70401240996</v>
      </c>
      <c r="C3302" s="57" t="str">
        <f t="shared" si="952"/>
        <v>-0.21701987997528-0.0237364737964802i</v>
      </c>
      <c r="D3302" s="57" t="str">
        <f t="shared" si="953"/>
        <v>2.4638390643004-1.62076438115059i</v>
      </c>
      <c r="E3302" s="57" t="str">
        <f t="shared" si="954"/>
        <v>-23.9879808449689-107.789307674918i</v>
      </c>
      <c r="F3302" s="57" t="str">
        <f t="shared" si="955"/>
        <v>2.48139745073982-2.07460876118054i</v>
      </c>
      <c r="G3302" s="57" t="str">
        <f t="shared" si="956"/>
        <v>0.805758509113958-0.39561563935771i</v>
      </c>
      <c r="H3302" s="57" t="str">
        <f t="shared" si="957"/>
        <v>0.0401298614922055-19.4725019973193i</v>
      </c>
      <c r="I3302" s="57" t="str">
        <f t="shared" si="958"/>
        <v>-0.272839268515487-0.327707572947745i</v>
      </c>
      <c r="K3302" s="57" t="str">
        <f t="shared" si="959"/>
        <v>0.000529166456197007-0.000411558192555999i</v>
      </c>
      <c r="L3302" s="57" t="str">
        <f t="shared" si="960"/>
        <v>0.00075-0.00285140879311791i</v>
      </c>
      <c r="M3302" s="57" t="str">
        <f t="shared" si="961"/>
        <v>0.00075-0.000449276595554294i</v>
      </c>
      <c r="N3302" s="57">
        <f t="shared" si="962"/>
        <v>6.2418946303899929</v>
      </c>
      <c r="O3302" s="57">
        <f t="shared" si="963"/>
        <v>13.218364078641283</v>
      </c>
      <c r="P3302" s="371">
        <f t="shared" si="964"/>
        <v>-13.218364078641283</v>
      </c>
      <c r="Q3302" s="371">
        <f t="shared" si="965"/>
        <v>-173.75810536961001</v>
      </c>
      <c r="R3302" s="12">
        <f t="shared" si="966"/>
        <v>6.2418946303899929</v>
      </c>
      <c r="S3302" s="57">
        <f t="shared" si="967"/>
        <v>232.56770401240996</v>
      </c>
      <c r="T3302" s="12">
        <f t="shared" si="950"/>
        <v>-13.218364078641283</v>
      </c>
    </row>
    <row r="3303" spans="1:20" x14ac:dyDescent="0.3">
      <c r="A3303" s="57">
        <f t="shared" si="951"/>
        <v>1466818.7915022112</v>
      </c>
      <c r="B3303" s="12">
        <f t="shared" si="968"/>
        <v>233451.46128765712</v>
      </c>
      <c r="C3303" s="57" t="str">
        <f t="shared" si="952"/>
        <v>-0.2154885238298-0.022701406461759i</v>
      </c>
      <c r="D3303" s="57" t="str">
        <f t="shared" si="953"/>
        <v>2.45840799720471-1.62309191460298i</v>
      </c>
      <c r="E3303" s="57" t="str">
        <f t="shared" si="954"/>
        <v>-24.2267693861769-107.167998395974i</v>
      </c>
      <c r="F3303" s="57" t="str">
        <f t="shared" si="955"/>
        <v>2.4777327844017-2.07419073767767i</v>
      </c>
      <c r="G3303" s="57" t="str">
        <f t="shared" si="956"/>
        <v>0.804568519947113-0.396532491300808i</v>
      </c>
      <c r="H3303" s="57" t="str">
        <f t="shared" si="957"/>
        <v>0.0398032838832584-19.3985855579592i</v>
      </c>
      <c r="I3303" s="57" t="str">
        <f t="shared" si="958"/>
        <v>-0.271752599726029-0.325979744278193i</v>
      </c>
      <c r="K3303" s="57" t="str">
        <f t="shared" si="959"/>
        <v>0.000528867586649582-0.000410441258153759i</v>
      </c>
      <c r="L3303" s="57" t="str">
        <f t="shared" si="960"/>
        <v>0.00075-0.00284061445817684i</v>
      </c>
      <c r="M3303" s="57" t="str">
        <f t="shared" si="961"/>
        <v>0.00075-0.000447575807485847i</v>
      </c>
      <c r="N3303" s="57">
        <f t="shared" si="962"/>
        <v>6.0138456758085965</v>
      </c>
      <c r="O3303" s="57">
        <f t="shared" si="963"/>
        <v>13.283583190840588</v>
      </c>
      <c r="P3303" s="371">
        <f t="shared" si="964"/>
        <v>-13.283583190840588</v>
      </c>
      <c r="Q3303" s="371">
        <f t="shared" si="965"/>
        <v>-173.9861543241914</v>
      </c>
      <c r="R3303" s="12">
        <f t="shared" si="966"/>
        <v>6.0138456758085965</v>
      </c>
      <c r="S3303" s="57">
        <f t="shared" si="967"/>
        <v>233.45146128765711</v>
      </c>
      <c r="T3303" s="12">
        <f t="shared" si="950"/>
        <v>-13.283583190840588</v>
      </c>
    </row>
    <row r="3304" spans="1:20" x14ac:dyDescent="0.3">
      <c r="A3304" s="57">
        <f t="shared" si="951"/>
        <v>1472392.7029099197</v>
      </c>
      <c r="B3304" s="12">
        <f t="shared" si="968"/>
        <v>234338.57684055023</v>
      </c>
      <c r="C3304" s="57" t="str">
        <f t="shared" si="952"/>
        <v>-0.213962519651125-0.0216799181119198i</v>
      </c>
      <c r="D3304" s="57" t="str">
        <f t="shared" si="953"/>
        <v>2.45295973959263-1.6254052850176i</v>
      </c>
      <c r="E3304" s="57" t="str">
        <f t="shared" si="954"/>
        <v>-24.4615074759933-106.548426923967i</v>
      </c>
      <c r="F3304" s="57" t="str">
        <f t="shared" si="955"/>
        <v>2.47405114572749-2.0737804548405i</v>
      </c>
      <c r="G3304" s="57" t="str">
        <f t="shared" si="956"/>
        <v>0.803373019529258-0.397447872080982i</v>
      </c>
      <c r="H3304" s="57" t="str">
        <f t="shared" si="957"/>
        <v>0.0394793415932244-19.3249511286055i</v>
      </c>
      <c r="I3304" s="57" t="str">
        <f t="shared" si="958"/>
        <v>-0.270671265865538-0.324258127706627i</v>
      </c>
      <c r="K3304" s="57" t="str">
        <f t="shared" si="959"/>
        <v>0.000528568508053443-0.000409329060319957i</v>
      </c>
      <c r="L3304" s="57" t="str">
        <f t="shared" si="960"/>
        <v>0.00075-0.00282986098642841i</v>
      </c>
      <c r="M3304" s="57" t="str">
        <f t="shared" si="961"/>
        <v>0.00075-0.000445881457945654i</v>
      </c>
      <c r="N3304" s="57">
        <f t="shared" si="962"/>
        <v>5.7857924398122975</v>
      </c>
      <c r="O3304" s="57">
        <f t="shared" si="963"/>
        <v>13.348884632657661</v>
      </c>
      <c r="P3304" s="371">
        <f t="shared" si="964"/>
        <v>-13.348884632657661</v>
      </c>
      <c r="Q3304" s="371">
        <f t="shared" si="965"/>
        <v>-174.2142075601877</v>
      </c>
      <c r="R3304" s="12">
        <f t="shared" si="966"/>
        <v>5.7857924398122975</v>
      </c>
      <c r="S3304" s="57">
        <f t="shared" si="967"/>
        <v>234.33857684055022</v>
      </c>
      <c r="T3304" s="12">
        <f t="shared" si="950"/>
        <v>-13.348884632657661</v>
      </c>
    </row>
    <row r="3305" spans="1:20" x14ac:dyDescent="0.3">
      <c r="A3305" s="57">
        <f t="shared" si="951"/>
        <v>1477987.7951809773</v>
      </c>
      <c r="B3305" s="12">
        <f t="shared" si="968"/>
        <v>235229.06343254432</v>
      </c>
      <c r="C3305" s="57" t="str">
        <f t="shared" si="952"/>
        <v>-0.212441901768414-0.0206718997127506i</v>
      </c>
      <c r="D3305" s="57" t="str">
        <f t="shared" si="953"/>
        <v>2.4474943672094-1.62770434810637i</v>
      </c>
      <c r="E3305" s="57" t="str">
        <f t="shared" si="954"/>
        <v>-24.6922289073086-105.930609135528i</v>
      </c>
      <c r="F3305" s="57" t="str">
        <f t="shared" si="955"/>
        <v>2.47035252319564-2.07337775338221i</v>
      </c>
      <c r="G3305" s="57" t="str">
        <f t="shared" si="956"/>
        <v>0.802172004119113-0.398361745059235i</v>
      </c>
      <c r="H3305" s="57" t="str">
        <f t="shared" si="957"/>
        <v>0.0391580128809322-19.2515976169161i</v>
      </c>
      <c r="I3305" s="57" t="str">
        <f t="shared" si="958"/>
        <v>-0.26959521736284-0.322542707336647i</v>
      </c>
      <c r="K3305" s="57" t="str">
        <f t="shared" si="959"/>
        <v>0.000528269212667939-0.000408221575350239i</v>
      </c>
      <c r="L3305" s="57" t="str">
        <f t="shared" si="960"/>
        <v>0.00075-0.00281914822318034i</v>
      </c>
      <c r="M3305" s="57" t="str">
        <f t="shared" si="961"/>
        <v>0.00075-0.000444193522559927i</v>
      </c>
      <c r="N3305" s="57">
        <f t="shared" si="962"/>
        <v>5.5577336470883552</v>
      </c>
      <c r="O3305" s="57">
        <f t="shared" si="963"/>
        <v>13.414268745610379</v>
      </c>
      <c r="P3305" s="371">
        <f t="shared" si="964"/>
        <v>-13.414268745610379</v>
      </c>
      <c r="Q3305" s="371">
        <f t="shared" si="965"/>
        <v>-174.44226635291164</v>
      </c>
      <c r="R3305" s="12">
        <f t="shared" si="966"/>
        <v>5.5577336470883552</v>
      </c>
      <c r="S3305" s="57">
        <f t="shared" si="967"/>
        <v>235.22906343254434</v>
      </c>
      <c r="T3305" s="12">
        <f t="shared" si="950"/>
        <v>-13.414268745610379</v>
      </c>
    </row>
    <row r="3306" spans="1:20" x14ac:dyDescent="0.3">
      <c r="A3306" s="57">
        <f t="shared" si="951"/>
        <v>1483604.1488026651</v>
      </c>
      <c r="B3306" s="12">
        <f t="shared" si="968"/>
        <v>236122.93387358799</v>
      </c>
      <c r="C3306" s="57" t="str">
        <f t="shared" si="952"/>
        <v>-0.21092670369862-0.0196772429188157i</v>
      </c>
      <c r="D3306" s="57" t="str">
        <f t="shared" si="953"/>
        <v>2.44201195726479-1.6299889598896i</v>
      </c>
      <c r="E3306" s="57" t="str">
        <f t="shared" si="954"/>
        <v>-24.9189672975165-105.314560542785i</v>
      </c>
      <c r="F3306" s="57" t="str">
        <f t="shared" si="955"/>
        <v>2.46663690615981-2.07298247367125i</v>
      </c>
      <c r="G3306" s="57" t="str">
        <f t="shared" si="956"/>
        <v>0.800965470259597-0.399274073427539i</v>
      </c>
      <c r="H3306" s="57" t="str">
        <f t="shared" si="957"/>
        <v>0.0388392761988156-19.178523934966i</v>
      </c>
      <c r="I3306" s="57" t="str">
        <f t="shared" si="958"/>
        <v>-0.268524405075641-0.320833467402611i</v>
      </c>
      <c r="K3306" s="57" t="str">
        <f t="shared" si="959"/>
        <v>0.000527969692834578-0.000407118779563082i</v>
      </c>
      <c r="L3306" s="57" t="str">
        <f t="shared" si="960"/>
        <v>0.00075-0.00280847601432589i</v>
      </c>
      <c r="M3306" s="57" t="str">
        <f t="shared" si="961"/>
        <v>0.00075-0.000442511977047147i</v>
      </c>
      <c r="N3306" s="57">
        <f t="shared" si="962"/>
        <v>5.329668070376556</v>
      </c>
      <c r="O3306" s="57">
        <f t="shared" si="963"/>
        <v>13.47973587406916</v>
      </c>
      <c r="P3306" s="371">
        <f t="shared" si="964"/>
        <v>-13.47973587406916</v>
      </c>
      <c r="Q3306" s="371">
        <f t="shared" si="965"/>
        <v>-174.67033192962344</v>
      </c>
      <c r="R3306" s="12">
        <f t="shared" si="966"/>
        <v>5.329668070376556</v>
      </c>
      <c r="S3306" s="57">
        <f t="shared" si="967"/>
        <v>236.12293387358798</v>
      </c>
      <c r="T3306" s="12">
        <f t="shared" si="950"/>
        <v>-13.47973587406916</v>
      </c>
    </row>
    <row r="3307" spans="1:20" x14ac:dyDescent="0.3">
      <c r="A3307" s="57">
        <f t="shared" si="951"/>
        <v>1489241.8445681152</v>
      </c>
      <c r="B3307" s="12">
        <f t="shared" si="968"/>
        <v>237020.20102230762</v>
      </c>
      <c r="C3307" s="57" t="str">
        <f t="shared" si="952"/>
        <v>-0.209416958162483-0.0186958400682514i</v>
      </c>
      <c r="D3307" s="57" t="str">
        <f t="shared" si="953"/>
        <v>2.43651258843407-1.6322589767134i</v>
      </c>
      <c r="E3307" s="57" t="str">
        <f t="shared" si="954"/>
        <v>-25.1417560879542-104.700296299262i</v>
      </c>
      <c r="F3307" s="57" t="str">
        <f t="shared" si="955"/>
        <v>2.46290428485794-2.07259445573721i</v>
      </c>
      <c r="G3307" s="57" t="str">
        <f t="shared" si="956"/>
        <v>0.799753414780784-0.400184820210936i</v>
      </c>
      <c r="H3307" s="57" t="str">
        <f t="shared" si="957"/>
        <v>0.0385231101909904-19.1057289992267i</v>
      </c>
      <c r="I3307" s="57" t="str">
        <f t="shared" si="958"/>
        <v>-0.267458780288252-0.319130392268719i</v>
      </c>
      <c r="K3307" s="57" t="str">
        <f t="shared" si="959"/>
        <v>0.00052766994097726-0.00040602064929981i</v>
      </c>
      <c r="L3307" s="57" t="str">
        <f t="shared" si="960"/>
        <v>0.00075-0.00279784420634179i</v>
      </c>
      <c r="M3307" s="57" t="str">
        <f t="shared" si="961"/>
        <v>0.00075-0.00044083679721772i</v>
      </c>
      <c r="N3307" s="57">
        <f t="shared" si="962"/>
        <v>5.1015945304842774</v>
      </c>
      <c r="O3307" s="57">
        <f t="shared" si="963"/>
        <v>13.545286365144555</v>
      </c>
      <c r="P3307" s="371">
        <f t="shared" si="964"/>
        <v>-13.545286365144555</v>
      </c>
      <c r="Q3307" s="371">
        <f t="shared" si="965"/>
        <v>-174.89840546951572</v>
      </c>
      <c r="R3307" s="12">
        <f t="shared" si="966"/>
        <v>5.1015945304842774</v>
      </c>
      <c r="S3307" s="57">
        <f t="shared" si="967"/>
        <v>237.02020102230762</v>
      </c>
      <c r="T3307" s="12">
        <f t="shared" si="950"/>
        <v>-13.545286365144555</v>
      </c>
    </row>
    <row r="3308" spans="1:20" x14ac:dyDescent="0.3">
      <c r="A3308" s="57">
        <f t="shared" si="951"/>
        <v>1494900.963577474</v>
      </c>
      <c r="B3308" s="12">
        <f t="shared" si="968"/>
        <v>237920.8777861924</v>
      </c>
      <c r="C3308" s="57" t="str">
        <f t="shared" si="952"/>
        <v>-0.207912697100147-0.0177275841774904i</v>
      </c>
      <c r="D3308" s="57" t="str">
        <f t="shared" si="953"/>
        <v>2.43099634085887-1.63451425526699i</v>
      </c>
      <c r="E3308" s="57" t="str">
        <f t="shared" si="954"/>
        <v>-25.360628543404-104.087831205694i</v>
      </c>
      <c r="F3308" s="57" t="str">
        <f t="shared" si="955"/>
        <v>2.45915465042135-2.07221353927677i</v>
      </c>
      <c r="G3308" s="57" t="str">
        <f t="shared" si="956"/>
        <v>0.798535834802837-0.401093948269695i</v>
      </c>
      <c r="H3308" s="57" t="str">
        <f t="shared" si="957"/>
        <v>0.038209493691351-19.0332117305473i</v>
      </c>
      <c r="I3308" s="57" t="str">
        <f t="shared" si="958"/>
        <v>-0.266398294709349-0.317433466428134i</v>
      </c>
      <c r="K3308" s="57" t="str">
        <f t="shared" si="959"/>
        <v>0.000527369949602508-0.000404927160924602i</v>
      </c>
      <c r="L3308" s="57" t="str">
        <f t="shared" si="960"/>
        <v>0.00075-0.00278725264628591i</v>
      </c>
      <c r="M3308" s="57" t="str">
        <f t="shared" si="961"/>
        <v>0.00075-0.000439167958973619i</v>
      </c>
      <c r="N3308" s="57">
        <f t="shared" si="962"/>
        <v>4.8735118963049047</v>
      </c>
      <c r="O3308" s="57">
        <f t="shared" si="963"/>
        <v>13.610920568575281</v>
      </c>
      <c r="P3308" s="371">
        <f t="shared" si="964"/>
        <v>-13.610920568575281</v>
      </c>
      <c r="Q3308" s="371">
        <f t="shared" si="965"/>
        <v>-175.1264881036951</v>
      </c>
      <c r="R3308" s="12">
        <f t="shared" si="966"/>
        <v>4.8735118963049047</v>
      </c>
      <c r="S3308" s="57">
        <f t="shared" si="967"/>
        <v>237.92087778619239</v>
      </c>
      <c r="T3308" s="12">
        <f t="shared" ref="T3308:T3371" si="969">P3308</f>
        <v>-13.610920568575281</v>
      </c>
    </row>
    <row r="3309" spans="1:20" x14ac:dyDescent="0.3">
      <c r="A3309" s="57">
        <f t="shared" ref="A3309:A3372" si="970">2*PI()*B3309</f>
        <v>1500581.5872390685</v>
      </c>
      <c r="B3309" s="12">
        <f t="shared" si="968"/>
        <v>238824.97712177993</v>
      </c>
      <c r="C3309" s="57" t="str">
        <f t="shared" ref="C3309:C3372" si="971">IMPRODUCT(D3309,E3309,$C$40,,K3309,$C$41)</f>
        <v>-0.206413951686392-0.0167723689358376i</v>
      </c>
      <c r="D3309" s="57" t="str">
        <f t="shared" ref="D3309:D3372" si="972">IMDIV(IMPRODUCT($C$37,$C$38,COMPLEX(1,A3309/$C$38)),IMSUM(-1*A3309*A3309/$C$39,COMPLEX(0,1*A3309)))</f>
        <v>2.42546329614763-1.63675465260017i</v>
      </c>
      <c r="E3309" s="57" t="str">
        <f t="shared" ref="E3309:E3372" si="973">IMDIV(IMPRODUCT(IMSUM(F3309,G3309),$C$29,H3309),IMSUM(1,I3309))</f>
        <v>-25.5756177516751-103.477179715737i</v>
      </c>
      <c r="F3309" s="57" t="str">
        <f t="shared" ref="F3309:F3372" si="974">IMDIV(IMPRODUCT($C$14,$C$15,COMPLEX(1,A3309/$C$15)),IMSUM(-1*A3309*A3309/$C$16,COMPLEX(0,A3309)))</f>
        <v>2.45538799488372-2.07183956365978i</v>
      </c>
      <c r="G3309" s="57" t="str">
        <f t="shared" ref="G3309:G3372" si="975">IMDIV(1,COMPLEX(1,A3309*$C$9*$C$10))</f>
        <v>0.797312727738937-0.402001420301512i</v>
      </c>
      <c r="H3309" s="57" t="str">
        <f t="shared" ref="H3309:H3372" si="976">IMDIV($C$3,IMSUM(K3309,COMPLEX(0,$C$28*A3309)))</f>
        <v>0.0378984057216892-18.960971054134i</v>
      </c>
      <c r="I3309" s="57" t="str">
        <f t="shared" ref="I3309:I3372" si="977">IMPRODUCT(F3309,$C$29,H3309,$C$31)</f>
        <v>-0.265342900469718-0.315742674502055i</v>
      </c>
      <c r="K3309" s="57" t="str">
        <f t="shared" ref="K3309:K3372" si="978">IF($C$26&lt;=0,IMDIV(1,IMSUM(IMDIV(1,L3309),1/$C$18)),IMDIV(1,IMSUM(IMDIV(1,L3309),1/$C$18,IMDIV(1,M3309))))</f>
        <v>0.000527069711299707-0.000403838290824528i</v>
      </c>
      <c r="L3309" s="57" t="str">
        <f t="shared" ref="L3309:L3372" si="979">IMSUM($C$21/$C$22,IMDIV(1,COMPLEX(0,$C$20*$C$22*A3309)))</f>
        <v>0.00075-0.00277670118179509i</v>
      </c>
      <c r="M3309" s="57" t="str">
        <f t="shared" ref="M3309:M3372" si="980">IMSUM($C$25/$C$26,IMDIV(1,COMPLEX(0,$C$24*$C$26*A3309)))</f>
        <v>0.00075-0.000437505438308049i</v>
      </c>
      <c r="N3309" s="57">
        <f t="shared" ref="N3309:N3372" si="981">ABS(R3309)</f>
        <v>4.6454190848174335</v>
      </c>
      <c r="O3309" s="57">
        <f t="shared" ref="O3309:O3372" si="982">ABS(P3309)</f>
        <v>13.67663883661767</v>
      </c>
      <c r="P3309" s="371">
        <f t="shared" ref="P3309:P3372" si="983">20*LOG10(IMABS(C3309))</f>
        <v>-13.67663883661767</v>
      </c>
      <c r="Q3309" s="371">
        <f t="shared" ref="Q3309:Q3372" si="984">IMARGUMENT(C3309)*180/PI()</f>
        <v>-175.35458091518257</v>
      </c>
      <c r="R3309" s="12">
        <f t="shared" ref="R3309:R3372" si="985">IF(Q3309&lt;0,Q3309+180,Q3309-180)</f>
        <v>4.6454190848174335</v>
      </c>
      <c r="S3309" s="57">
        <f t="shared" ref="S3309:S3372" si="986">B3309/1000</f>
        <v>238.82497712177994</v>
      </c>
      <c r="T3309" s="12">
        <f t="shared" si="969"/>
        <v>-13.67663883661767</v>
      </c>
    </row>
    <row r="3310" spans="1:20" x14ac:dyDescent="0.3">
      <c r="A3310" s="57">
        <f t="shared" si="970"/>
        <v>1506283.7972705769</v>
      </c>
      <c r="B3310" s="12">
        <f t="shared" ref="B3310:B3373" si="987">B3309*(1+B$42)</f>
        <v>239732.51203484269</v>
      </c>
      <c r="C3310" s="57" t="str">
        <f t="shared" si="971"/>
        <v>-0.204920752345523-0.0158300886999707i</v>
      </c>
      <c r="D3310" s="57" t="str">
        <f t="shared" si="972"/>
        <v>2.41991353737607-1.63898002614089i</v>
      </c>
      <c r="E3310" s="57" t="str">
        <f t="shared" si="973"/>
        <v>-25.7867566232508-102.868355941601i</v>
      </c>
      <c r="F3310" s="57" t="str">
        <f t="shared" si="974"/>
        <v>2.45160431119011-2.07147236793562i</v>
      </c>
      <c r="G3310" s="57" t="str">
        <f t="shared" si="975"/>
        <v>0.796084091298202-0.402907198843751i</v>
      </c>
      <c r="H3310" s="57" t="str">
        <f t="shared" si="976"/>
        <v>0.0375898254898334-18.8890058995311i</v>
      </c>
      <c r="I3310" s="57" t="str">
        <f t="shared" si="977"/>
        <v>-0.26429255012007-0.314058001238809i</v>
      </c>
      <c r="K3310" s="57" t="str">
        <f t="shared" si="978"/>
        <v>0.000526769218741351-0.000402754015409592i</v>
      </c>
      <c r="L3310" s="57" t="str">
        <f t="shared" si="979"/>
        <v>0.00075-0.00276618966108297i</v>
      </c>
      <c r="M3310" s="57" t="str">
        <f t="shared" si="980"/>
        <v>0.00075-0.00043584921130509i</v>
      </c>
      <c r="N3310" s="57">
        <f t="shared" si="981"/>
        <v>4.4173150610837979</v>
      </c>
      <c r="O3310" s="57">
        <f t="shared" si="982"/>
        <v>13.74244152393465</v>
      </c>
      <c r="P3310" s="371">
        <f t="shared" si="983"/>
        <v>-13.74244152393465</v>
      </c>
      <c r="Q3310" s="371">
        <f t="shared" si="984"/>
        <v>-175.5826849389162</v>
      </c>
      <c r="R3310" s="12">
        <f t="shared" si="985"/>
        <v>4.4173150610837979</v>
      </c>
      <c r="S3310" s="57">
        <f t="shared" si="986"/>
        <v>239.7325120348427</v>
      </c>
      <c r="T3310" s="12">
        <f t="shared" si="969"/>
        <v>-13.74244152393465</v>
      </c>
    </row>
    <row r="3311" spans="1:20" x14ac:dyDescent="0.3">
      <c r="A3311" s="57">
        <f t="shared" si="970"/>
        <v>1512007.6757002051</v>
      </c>
      <c r="B3311" s="12">
        <f t="shared" si="987"/>
        <v>240643.49558057511</v>
      </c>
      <c r="C3311" s="57" t="str">
        <f t="shared" si="971"/>
        <v>-0.203433128765867-0.0149006384883486i</v>
      </c>
      <c r="D3311" s="57" t="str">
        <f t="shared" si="972"/>
        <v>2.41434714908714-1.64119023371279i</v>
      </c>
      <c r="E3311" s="57" t="str">
        <f t="shared" si="973"/>
        <v>-25.9940778909976-102.261373659584i</v>
      </c>
      <c r="F3311" s="57" t="str">
        <f t="shared" si="974"/>
        <v>2.44780359320587-2.0711117908395i</v>
      </c>
      <c r="G3311" s="57" t="str">
        <f t="shared" si="975"/>
        <v>0.794849923488595-0.403811246275744i</v>
      </c>
      <c r="H3311" s="57" t="str">
        <f t="shared" si="976"/>
        <v>0.0372837323878076-18.8173152006016i</v>
      </c>
      <c r="I3311" s="57" t="str">
        <f t="shared" si="977"/>
        <v>-0.263247196628827-0.312379431512931i</v>
      </c>
      <c r="K3311" s="57" t="str">
        <f t="shared" si="978"/>
        <v>0.000526468464683279-0.000401674311112754i</v>
      </c>
      <c r="L3311" s="57" t="str">
        <f t="shared" si="979"/>
        <v>0.00075-0.00275571793293781i</v>
      </c>
      <c r="M3311" s="57" t="str">
        <f t="shared" si="980"/>
        <v>0.00075-0.000434199254139361i</v>
      </c>
      <c r="N3311" s="57">
        <f t="shared" si="981"/>
        <v>4.1891988382381555</v>
      </c>
      <c r="O3311" s="57">
        <f t="shared" si="982"/>
        <v>13.8083289874867</v>
      </c>
      <c r="P3311" s="371">
        <f t="shared" si="983"/>
        <v>-13.8083289874867</v>
      </c>
      <c r="Q3311" s="371">
        <f t="shared" si="984"/>
        <v>-175.81080116176184</v>
      </c>
      <c r="R3311" s="12">
        <f t="shared" si="985"/>
        <v>4.1891988382381555</v>
      </c>
      <c r="S3311" s="57">
        <f t="shared" si="986"/>
        <v>240.64349558057512</v>
      </c>
      <c r="T3311" s="12">
        <f t="shared" si="969"/>
        <v>-13.8083289874867</v>
      </c>
    </row>
    <row r="3312" spans="1:20" x14ac:dyDescent="0.3">
      <c r="A3312" s="57">
        <f t="shared" si="970"/>
        <v>1517753.304867866</v>
      </c>
      <c r="B3312" s="12">
        <f t="shared" si="987"/>
        <v>241557.94086378129</v>
      </c>
      <c r="C3312" s="57" t="str">
        <f t="shared" si="971"/>
        <v>-0.201951109913931-0.0139839139755255i</v>
      </c>
      <c r="D3312" s="57" t="str">
        <f t="shared" si="972"/>
        <v>2.40876421729098-1.64338513355288i</v>
      </c>
      <c r="E3312" s="57" t="str">
        <f t="shared" si="973"/>
        <v>-26.1976141099444-101.656246315519i</v>
      </c>
      <c r="F3312" s="57" t="str">
        <f t="shared" si="974"/>
        <v>2.44398583572557-2.07075767079909i</v>
      </c>
      <c r="G3312" s="57" t="str">
        <f t="shared" si="975"/>
        <v>0.793610222619808-0.404713524821134i</v>
      </c>
      <c r="H3312" s="57" t="str">
        <f t="shared" si="976"/>
        <v>0.0369801059900113-18.7458978955074i</v>
      </c>
      <c r="I3312" s="57" t="str">
        <f t="shared" si="977"/>
        <v>-0.262206793379955-0.310706950324225i</v>
      </c>
      <c r="K3312" s="57" t="str">
        <f t="shared" si="978"/>
        <v>0.000526167441964934-0.000400599154390005i</v>
      </c>
      <c r="L3312" s="57" t="str">
        <f t="shared" si="979"/>
        <v>0.00075-0.00274528584672027i</v>
      </c>
      <c r="M3312" s="57" t="str">
        <f t="shared" si="980"/>
        <v>0.00075-0.000432555543075673i</v>
      </c>
      <c r="N3312" s="57">
        <f t="shared" si="981"/>
        <v>3.9610694774653155</v>
      </c>
      <c r="O3312" s="57">
        <f t="shared" si="982"/>
        <v>13.874301586422657</v>
      </c>
      <c r="P3312" s="371">
        <f t="shared" si="983"/>
        <v>-13.874301586422657</v>
      </c>
      <c r="Q3312" s="371">
        <f t="shared" si="984"/>
        <v>-176.03893052253468</v>
      </c>
      <c r="R3312" s="12">
        <f t="shared" si="985"/>
        <v>3.9610694774653155</v>
      </c>
      <c r="S3312" s="57">
        <f t="shared" si="986"/>
        <v>241.55794086378128</v>
      </c>
      <c r="T3312" s="12">
        <f t="shared" si="969"/>
        <v>-13.874301586422657</v>
      </c>
    </row>
    <row r="3313" spans="1:20" x14ac:dyDescent="0.3">
      <c r="A3313" s="57">
        <f t="shared" si="970"/>
        <v>1523520.7674263639</v>
      </c>
      <c r="B3313" s="12">
        <f t="shared" si="987"/>
        <v>242475.86103906366</v>
      </c>
      <c r="C3313" s="57" t="str">
        <f t="shared" si="971"/>
        <v>-0.200474724048187-0.0130798114863984i</v>
      </c>
      <c r="D3313" s="57" t="str">
        <f t="shared" si="972"/>
        <v>2.40316482946445-1.64556458432928i</v>
      </c>
      <c r="E3313" s="57" t="str">
        <f t="shared" si="973"/>
        <v>-26.3973976571168-101.052987030131i</v>
      </c>
      <c r="F3313" s="57" t="str">
        <f t="shared" si="974"/>
        <v>2.44015103448186-2.07040984594122i</v>
      </c>
      <c r="G3313" s="57" t="str">
        <f t="shared" si="975"/>
        <v>0.792364987306149-0.405613996550261i</v>
      </c>
      <c r="H3313" s="57" t="str">
        <f t="shared" si="976"/>
        <v>0.0366789260514182-18.6747529266902i</v>
      </c>
      <c r="I3313" s="57" t="str">
        <f t="shared" si="977"/>
        <v>-0.261171294170806-0.309040542796833i</v>
      </c>
      <c r="K3313" s="57" t="str">
        <f t="shared" si="978"/>
        <v>0.000525866143509599-0.000399528521720395i</v>
      </c>
      <c r="L3313" s="57" t="str">
        <f t="shared" si="979"/>
        <v>0.00075-0.0027348932523613i</v>
      </c>
      <c r="M3313" s="57" t="str">
        <f t="shared" si="980"/>
        <v>0.00075-0.000430918054468691i</v>
      </c>
      <c r="N3313" s="57">
        <f t="shared" si="981"/>
        <v>3.7329260879736808</v>
      </c>
      <c r="O3313" s="57">
        <f t="shared" si="982"/>
        <v>13.940359681972092</v>
      </c>
      <c r="P3313" s="371">
        <f t="shared" si="983"/>
        <v>-13.940359681972092</v>
      </c>
      <c r="Q3313" s="371">
        <f t="shared" si="984"/>
        <v>-176.26707391202632</v>
      </c>
      <c r="R3313" s="12">
        <f t="shared" si="985"/>
        <v>3.7329260879736808</v>
      </c>
      <c r="S3313" s="57">
        <f t="shared" si="986"/>
        <v>242.47586103906366</v>
      </c>
      <c r="T3313" s="12">
        <f t="shared" si="969"/>
        <v>-13.940359681972092</v>
      </c>
    </row>
    <row r="3314" spans="1:20" x14ac:dyDescent="0.3">
      <c r="A3314" s="57">
        <f t="shared" si="970"/>
        <v>1529310.1463425842</v>
      </c>
      <c r="B3314" s="12">
        <f t="shared" si="987"/>
        <v>243397.26931101212</v>
      </c>
      <c r="C3314" s="57" t="str">
        <f t="shared" si="971"/>
        <v>-0.199003998732534-0.0121882279903861i</v>
      </c>
      <c r="D3314" s="57" t="str">
        <f t="shared" si="972"/>
        <v>2.39754907455052-1.64772844515893i</v>
      </c>
      <c r="E3314" s="57" t="str">
        <f t="shared" si="973"/>
        <v>-26.5934607314315-100.451608604311i</v>
      </c>
      <c r="F3314" s="57" t="str">
        <f t="shared" si="974"/>
        <v>2.43629918615427-2.07006815409867i</v>
      </c>
      <c r="G3314" s="57" t="str">
        <f t="shared" si="975"/>
        <v>0.791114216469399-0.406512623382605i</v>
      </c>
      <c r="H3314" s="57" t="str">
        <f t="shared" si="976"/>
        <v>0.036380172505798-18.6038792408527i</v>
      </c>
      <c r="I3314" s="57" t="str">
        <f t="shared" si="977"/>
        <v>-0.260140653209977-0.307380194178292i</v>
      </c>
      <c r="K3314" s="57" t="str">
        <f t="shared" si="978"/>
        <v>0.000525564562324666-0.000398462389606137i</v>
      </c>
      <c r="L3314" s="57" t="str">
        <f t="shared" si="979"/>
        <v>0.00075-0.00272454000035993i</v>
      </c>
      <c r="M3314" s="57" t="str">
        <f t="shared" si="980"/>
        <v>0.00075-0.000429286764762595i</v>
      </c>
      <c r="N3314" s="57">
        <f t="shared" si="981"/>
        <v>3.5047678269600624</v>
      </c>
      <c r="O3314" s="57">
        <f t="shared" si="982"/>
        <v>14.00650363733725</v>
      </c>
      <c r="P3314" s="371">
        <f t="shared" si="983"/>
        <v>-14.00650363733725</v>
      </c>
      <c r="Q3314" s="371">
        <f t="shared" si="984"/>
        <v>-176.49523217303994</v>
      </c>
      <c r="R3314" s="12">
        <f t="shared" si="985"/>
        <v>3.5047678269600624</v>
      </c>
      <c r="S3314" s="57">
        <f t="shared" si="986"/>
        <v>243.39726931101211</v>
      </c>
      <c r="T3314" s="12">
        <f t="shared" si="969"/>
        <v>-14.00650363733725</v>
      </c>
    </row>
    <row r="3315" spans="1:20" x14ac:dyDescent="0.3">
      <c r="A3315" s="57">
        <f t="shared" si="970"/>
        <v>1535121.524898686</v>
      </c>
      <c r="B3315" s="12">
        <f t="shared" si="987"/>
        <v>244322.17893439397</v>
      </c>
      <c r="C3315" s="57" t="str">
        <f t="shared" si="971"/>
        <v>-0.197538960849395-0.0113090610955469i</v>
      </c>
      <c r="D3315" s="57" t="str">
        <f t="shared" si="972"/>
        <v>2.3919170429574-1.64987657562546i</v>
      </c>
      <c r="E3315" s="57" t="str">
        <f t="shared" si="973"/>
        <v>-26.7858353536483-99.8521235242996i</v>
      </c>
      <c r="F3315" s="57" t="str">
        <f t="shared" si="974"/>
        <v>2.43243028837802-2.06973243281729i</v>
      </c>
      <c r="G3315" s="57" t="str">
        <f t="shared" si="975"/>
        <v>0.789857909341667-0.407409367089268i</v>
      </c>
      <c r="H3315" s="57" t="str">
        <f t="shared" si="976"/>
        <v>0.0360838254639527-18.5332757889394i</v>
      </c>
      <c r="I3315" s="57" t="str">
        <f t="shared" si="977"/>
        <v>-0.259114825115203-0.305725889838592i</v>
      </c>
      <c r="K3315" s="57" t="str">
        <f t="shared" si="978"/>
        <v>0.000525262691501885-0.000397400734572652i</v>
      </c>
      <c r="L3315" s="57" t="str">
        <f t="shared" si="979"/>
        <v>0.00075-0.00271422594178116i</v>
      </c>
      <c r="M3315" s="57" t="str">
        <f t="shared" si="980"/>
        <v>0.00075-0.000427661650490729i</v>
      </c>
      <c r="N3315" s="57">
        <f t="shared" si="981"/>
        <v>3.2765938995673878</v>
      </c>
      <c r="O3315" s="57">
        <f t="shared" si="982"/>
        <v>14.072733817586622</v>
      </c>
      <c r="P3315" s="371">
        <f t="shared" si="983"/>
        <v>-14.072733817586622</v>
      </c>
      <c r="Q3315" s="371">
        <f t="shared" si="984"/>
        <v>-176.72340610043261</v>
      </c>
      <c r="R3315" s="12">
        <f t="shared" si="985"/>
        <v>3.2765938995673878</v>
      </c>
      <c r="S3315" s="57">
        <f t="shared" si="986"/>
        <v>244.32217893439397</v>
      </c>
      <c r="T3315" s="12">
        <f t="shared" si="969"/>
        <v>-14.072733817586622</v>
      </c>
    </row>
    <row r="3316" spans="1:20" x14ac:dyDescent="0.3">
      <c r="A3316" s="57">
        <f t="shared" si="970"/>
        <v>1540954.986693301</v>
      </c>
      <c r="B3316" s="12">
        <f t="shared" si="987"/>
        <v>245250.60321434468</v>
      </c>
      <c r="C3316" s="57" t="str">
        <f t="shared" si="971"/>
        <v>-0.196079636612481-0.0104422090426356i</v>
      </c>
      <c r="D3316" s="57" t="str">
        <f t="shared" si="972"/>
        <v>2.38626882655744-1.65200883579714i</v>
      </c>
      <c r="E3316" s="57" t="str">
        <f t="shared" si="973"/>
        <v>-26.9745533663743-99.25454396678i</v>
      </c>
      <c r="F3316" s="57" t="str">
        <f t="shared" si="974"/>
        <v>2.42854433975273-2.06940251936314i</v>
      </c>
      <c r="G3316" s="57" t="str">
        <f t="shared" si="975"/>
        <v>0.788596065468219-0.40830418929551i</v>
      </c>
      <c r="H3316" s="57" t="str">
        <f t="shared" si="976"/>
        <v>0.0357898652119755-18.4629415261174i</v>
      </c>
      <c r="I3316" s="57" t="str">
        <f t="shared" si="977"/>
        <v>-0.258093764911245-0.30407761526921i</v>
      </c>
      <c r="K3316" s="57" t="str">
        <f t="shared" si="978"/>
        <v>0.000524960524217617-0.000396343533168653i</v>
      </c>
      <c r="L3316" s="57" t="str">
        <f t="shared" si="979"/>
        <v>0.00075-0.0027039509282538i</v>
      </c>
      <c r="M3316" s="57" t="str">
        <f t="shared" si="980"/>
        <v>0.00075-0.000426042688275282i</v>
      </c>
      <c r="N3316" s="57">
        <f t="shared" si="981"/>
        <v>3.0484035588325185</v>
      </c>
      <c r="O3316" s="57">
        <f t="shared" si="982"/>
        <v>14.139050589548985</v>
      </c>
      <c r="P3316" s="371">
        <f t="shared" si="983"/>
        <v>-14.139050589548985</v>
      </c>
      <c r="Q3316" s="371">
        <f t="shared" si="984"/>
        <v>-176.95159644116748</v>
      </c>
      <c r="R3316" s="12">
        <f t="shared" si="985"/>
        <v>3.0484035588325185</v>
      </c>
      <c r="S3316" s="57">
        <f t="shared" si="986"/>
        <v>245.25060321434469</v>
      </c>
      <c r="T3316" s="12">
        <f t="shared" si="969"/>
        <v>-14.139050589548985</v>
      </c>
    </row>
    <row r="3317" spans="1:20" x14ac:dyDescent="0.3">
      <c r="A3317" s="57">
        <f t="shared" si="970"/>
        <v>1546810.6156427357</v>
      </c>
      <c r="B3317" s="12">
        <f t="shared" si="987"/>
        <v>246182.55550655921</v>
      </c>
      <c r="C3317" s="57" t="str">
        <f t="shared" si="971"/>
        <v>-0.19462605157921-0.00958757069912639i</v>
      </c>
      <c r="D3317" s="57" t="str">
        <f t="shared" si="972"/>
        <v>2.38060451868567-1.65412508624464i</v>
      </c>
      <c r="E3317" s="57" t="str">
        <f t="shared" si="973"/>
        <v>-27.1596464341186-98.6588818038928i</v>
      </c>
      <c r="F3317" s="57" t="str">
        <f t="shared" si="974"/>
        <v>2.42464133985107-2.06907825072969i</v>
      </c>
      <c r="G3317" s="57" t="str">
        <f t="shared" si="975"/>
        <v>0.787328684710294-0.409197051483332i</v>
      </c>
      <c r="H3317" s="57" t="str">
        <f t="shared" si="976"/>
        <v>0.0354982722095283-18.392875411758i</v>
      </c>
      <c r="I3317" s="57" t="str">
        <f t="shared" si="977"/>
        <v>-0.257077428027802-0.302435356082153i</v>
      </c>
      <c r="K3317" s="57" t="str">
        <f t="shared" si="978"/>
        <v>0.000524658053733104-0.000395290761966254i</v>
      </c>
      <c r="L3317" s="57" t="str">
        <f t="shared" si="979"/>
        <v>0.00075-0.00269371481196831i</v>
      </c>
      <c r="M3317" s="57" t="str">
        <f t="shared" si="980"/>
        <v>0.00075-0.000424429854826941i</v>
      </c>
      <c r="N3317" s="57">
        <f t="shared" si="981"/>
        <v>2.8201961056306857</v>
      </c>
      <c r="O3317" s="57">
        <f t="shared" si="982"/>
        <v>14.205454321708601</v>
      </c>
      <c r="P3317" s="371">
        <f t="shared" si="983"/>
        <v>-14.205454321708601</v>
      </c>
      <c r="Q3317" s="371">
        <f t="shared" si="984"/>
        <v>-177.17980389436931</v>
      </c>
      <c r="R3317" s="12">
        <f t="shared" si="985"/>
        <v>2.8201961056306857</v>
      </c>
      <c r="S3317" s="57">
        <f t="shared" si="986"/>
        <v>246.1825555065592</v>
      </c>
      <c r="T3317" s="12">
        <f t="shared" si="969"/>
        <v>-14.205454321708601</v>
      </c>
    </row>
    <row r="3318" spans="1:20" x14ac:dyDescent="0.3">
      <c r="A3318" s="57">
        <f t="shared" si="970"/>
        <v>1552688.4959821783</v>
      </c>
      <c r="B3318" s="12">
        <f t="shared" si="987"/>
        <v>247118.04921748413</v>
      </c>
      <c r="C3318" s="57" t="str">
        <f t="shared" si="971"/>
        <v>-0.193178230662825-0.00874504555318482i</v>
      </c>
      <c r="D3318" s="57" t="str">
        <f t="shared" si="972"/>
        <v>2.37492421413826-1.65622518805917i</v>
      </c>
      <c r="E3318" s="57" t="str">
        <f t="shared" si="973"/>
        <v>-27.3411460434002-98.0651486081641i</v>
      </c>
      <c r="F3318" s="57" t="str">
        <f t="shared" si="974"/>
        <v>2.4207212892274-2.06875946364543i</v>
      </c>
      <c r="G3318" s="57" t="str">
        <f t="shared" si="975"/>
        <v>0.786055767247905-0.410087914994105i</v>
      </c>
      <c r="H3318" s="57" t="str">
        <f t="shared" si="976"/>
        <v>0.0352090270881375-18.3230764094177i</v>
      </c>
      <c r="I3318" s="57" t="str">
        <f t="shared" si="977"/>
        <v>-0.256065770297457-0.300799098008988i</v>
      </c>
      <c r="K3318" s="57" t="str">
        <f t="shared" si="978"/>
        <v>0.000524355273394731-0.000394242397561045i</v>
      </c>
      <c r="L3318" s="57" t="str">
        <f t="shared" si="979"/>
        <v>0.00075-0.00268351744567475i</v>
      </c>
      <c r="M3318" s="57" t="str">
        <f t="shared" si="980"/>
        <v>0.00075-0.000422823126944552i</v>
      </c>
      <c r="N3318" s="57">
        <f t="shared" si="981"/>
        <v>2.5919708886091541</v>
      </c>
      <c r="O3318" s="57">
        <f t="shared" si="982"/>
        <v>14.271945384099931</v>
      </c>
      <c r="P3318" s="371">
        <f t="shared" si="983"/>
        <v>-14.271945384099931</v>
      </c>
      <c r="Q3318" s="371">
        <f t="shared" si="984"/>
        <v>-177.40802911139085</v>
      </c>
      <c r="R3318" s="12">
        <f t="shared" si="985"/>
        <v>2.5919708886091541</v>
      </c>
      <c r="S3318" s="57">
        <f t="shared" si="986"/>
        <v>247.11804921748413</v>
      </c>
      <c r="T3318" s="12">
        <f t="shared" si="969"/>
        <v>-14.271945384099931</v>
      </c>
    </row>
    <row r="3319" spans="1:20" x14ac:dyDescent="0.3">
      <c r="A3319" s="57">
        <f t="shared" si="970"/>
        <v>1558588.7122669106</v>
      </c>
      <c r="B3319" s="12">
        <f t="shared" si="987"/>
        <v>248057.09780451059</v>
      </c>
      <c r="C3319" s="57" t="str">
        <f t="shared" si="971"/>
        <v>-0.19173619814415-0.00791453370761232i</v>
      </c>
      <c r="D3319" s="57" t="str">
        <f t="shared" si="972"/>
        <v>2.36922800917061-1.65830900287035i</v>
      </c>
      <c r="E3319" s="57" t="str">
        <f t="shared" si="973"/>
        <v>-27.5190835029003-97.4733556573466i</v>
      </c>
      <c r="F3319" s="57" t="str">
        <f t="shared" si="974"/>
        <v>2.41678418942634-2.0684459945814i</v>
      </c>
      <c r="G3319" s="57" t="str">
        <f t="shared" si="975"/>
        <v>0.784777313582615-0.410976741031252i</v>
      </c>
      <c r="H3319" s="57" t="str">
        <f t="shared" si="976"/>
        <v>0.0349221106495079-18.2535434868197i</v>
      </c>
      <c r="I3319" s="57" t="str">
        <f t="shared" si="977"/>
        <v>-0.255058747953616-0.299168826899866i</v>
      </c>
      <c r="K3319" s="57" t="str">
        <f t="shared" si="978"/>
        <v>0.000524052176634285-0.000393198416572207i</v>
      </c>
      <c r="L3319" s="57" t="str">
        <f t="shared" si="979"/>
        <v>0.00075-0.00267335868268057i</v>
      </c>
      <c r="M3319" s="57" t="str">
        <f t="shared" si="980"/>
        <v>0.00075-0.000421222481514795i</v>
      </c>
      <c r="N3319" s="57">
        <f t="shared" si="981"/>
        <v>2.3637273041161961</v>
      </c>
      <c r="O3319" s="57">
        <f t="shared" si="982"/>
        <v>14.338524148204703</v>
      </c>
      <c r="P3319" s="371">
        <f t="shared" si="983"/>
        <v>-14.338524148204703</v>
      </c>
      <c r="Q3319" s="371">
        <f t="shared" si="984"/>
        <v>-177.6362726958838</v>
      </c>
      <c r="R3319" s="12">
        <f t="shared" si="985"/>
        <v>2.3637273041161961</v>
      </c>
      <c r="S3319" s="57">
        <f t="shared" si="986"/>
        <v>248.05709780451059</v>
      </c>
      <c r="T3319" s="12">
        <f t="shared" si="969"/>
        <v>-14.338524148204703</v>
      </c>
    </row>
    <row r="3320" spans="1:20" x14ac:dyDescent="0.3">
      <c r="A3320" s="57">
        <f t="shared" si="970"/>
        <v>1564511.3493735248</v>
      </c>
      <c r="B3320" s="12">
        <f t="shared" si="987"/>
        <v>248999.71477616773</v>
      </c>
      <c r="C3320" s="57" t="str">
        <f t="shared" si="971"/>
        <v>-0.190299977683057-0.00709593587375683i</v>
      </c>
      <c r="D3320" s="57" t="str">
        <f t="shared" si="972"/>
        <v>2.3635160014952-1.66037639286434i</v>
      </c>
      <c r="E3320" s="57" t="str">
        <f t="shared" si="973"/>
        <v>-27.6934899436594-96.8835139391825i</v>
      </c>
      <c r="F3320" s="57" t="str">
        <f t="shared" si="974"/>
        <v>2.41283004299123-2.06813767975896i</v>
      </c>
      <c r="G3320" s="57" t="str">
        <f t="shared" si="975"/>
        <v>0.783493324540303-0.41186349066297i</v>
      </c>
      <c r="H3320" s="57" t="str">
        <f t="shared" si="976"/>
        <v>0.0346375038638561-18.1842756158357i</v>
      </c>
      <c r="I3320" s="57" t="str">
        <f t="shared" si="977"/>
        <v>-0.254056317628482-0.297544528722543i</v>
      </c>
      <c r="K3320" s="57" t="str">
        <f t="shared" si="978"/>
        <v>0.000523748756969228-0.000392158795642639i</v>
      </c>
      <c r="L3320" s="57" t="str">
        <f t="shared" si="979"/>
        <v>0.00075-0.00266323837684854i</v>
      </c>
      <c r="M3320" s="57" t="str">
        <f t="shared" si="980"/>
        <v>0.00075-0.00041962789551185i</v>
      </c>
      <c r="N3320" s="57">
        <f t="shared" si="981"/>
        <v>2.1354647961206012</v>
      </c>
      <c r="O3320" s="57">
        <f t="shared" si="982"/>
        <v>14.405190986848419</v>
      </c>
      <c r="P3320" s="371">
        <f t="shared" si="983"/>
        <v>-14.405190986848419</v>
      </c>
      <c r="Q3320" s="371">
        <f t="shared" si="984"/>
        <v>-177.8645352038794</v>
      </c>
      <c r="R3320" s="12">
        <f t="shared" si="985"/>
        <v>2.1354647961206012</v>
      </c>
      <c r="S3320" s="57">
        <f t="shared" si="986"/>
        <v>248.99971477616774</v>
      </c>
      <c r="T3320" s="12">
        <f t="shared" si="969"/>
        <v>-14.405190986848419</v>
      </c>
    </row>
    <row r="3321" spans="1:20" x14ac:dyDescent="0.3">
      <c r="A3321" s="57">
        <f t="shared" si="970"/>
        <v>1570456.4925011443</v>
      </c>
      <c r="B3321" s="12">
        <f t="shared" si="987"/>
        <v>249945.91369231718</v>
      </c>
      <c r="C3321" s="57" t="str">
        <f t="shared" si="971"/>
        <v>-0.188869592329598-0.00628915336541026i</v>
      </c>
      <c r="D3321" s="57" t="str">
        <f t="shared" si="972"/>
        <v>2.35778829027924-1.66242722080186i</v>
      </c>
      <c r="E3321" s="57" t="str">
        <f t="shared" si="973"/>
        <v>-27.8643963193208-96.2956341560789i</v>
      </c>
      <c r="F3321" s="57" t="str">
        <f t="shared" si="974"/>
        <v>2.40885885347262-2.06783435515771i</v>
      </c>
      <c r="G3321" s="57" t="str">
        <f t="shared" si="975"/>
        <v>0.782203801273899-0.412748124825009i</v>
      </c>
      <c r="H3321" s="57" t="str">
        <f t="shared" si="976"/>
        <v>0.0343551878682604-18.1152717724666i</v>
      </c>
      <c r="I3321" s="57" t="str">
        <f t="shared" si="977"/>
        <v>-0.253058436351021-0.295926189561378i</v>
      </c>
      <c r="K3321" s="57" t="str">
        <f t="shared" si="978"/>
        <v>0.000523445008002967-0.00039112351143906i</v>
      </c>
      <c r="L3321" s="57" t="str">
        <f t="shared" si="979"/>
        <v>0.00075-0.00265315638259468i</v>
      </c>
      <c r="M3321" s="57" t="str">
        <f t="shared" si="980"/>
        <v>0.00075-0.000418039345997062i</v>
      </c>
      <c r="N3321" s="57">
        <f t="shared" si="981"/>
        <v>1.9071828561269228</v>
      </c>
      <c r="O3321" s="57">
        <f t="shared" si="982"/>
        <v>14.471946274098466</v>
      </c>
      <c r="P3321" s="371">
        <f t="shared" si="983"/>
        <v>-14.471946274098466</v>
      </c>
      <c r="Q3321" s="371">
        <f t="shared" si="984"/>
        <v>-178.09281714387308</v>
      </c>
      <c r="R3321" s="12">
        <f t="shared" si="985"/>
        <v>1.9071828561269228</v>
      </c>
      <c r="S3321" s="57">
        <f t="shared" si="986"/>
        <v>249.94591369231716</v>
      </c>
      <c r="T3321" s="12">
        <f t="shared" si="969"/>
        <v>-14.471946274098466</v>
      </c>
    </row>
    <row r="3322" spans="1:20" x14ac:dyDescent="0.3">
      <c r="A3322" s="57">
        <f t="shared" si="970"/>
        <v>1576424.2271726485</v>
      </c>
      <c r="B3322" s="12">
        <f t="shared" si="987"/>
        <v>250895.70816434798</v>
      </c>
      <c r="C3322" s="57" t="str">
        <f t="shared" si="971"/>
        <v>-0.187445064534841-0.00549408809268694i</v>
      </c>
      <c r="D3322" s="57" t="str">
        <f t="shared" si="972"/>
        <v>2.352044976142-1.66446135003629i</v>
      </c>
      <c r="E3322" s="57" t="str">
        <f t="shared" si="973"/>
        <v>-28.0318334064126-95.7097267297095i</v>
      </c>
      <c r="F3322" s="57" t="str">
        <f t="shared" si="974"/>
        <v>2.40487062543662-2.06753585652358i</v>
      </c>
      <c r="G3322" s="57" t="str">
        <f t="shared" si="975"/>
        <v>0.780908745266112-0.413630604323494i</v>
      </c>
      <c r="H3322" s="57" t="str">
        <f t="shared" si="976"/>
        <v>0.0340751439650307-18.0465309368252i</v>
      </c>
      <c r="I3322" s="57" t="str">
        <f t="shared" si="977"/>
        <v>-0.252065061544984-0.294313795616355i</v>
      </c>
      <c r="K3322" s="57" t="str">
        <f t="shared" si="978"/>
        <v>0.000523140923425121-0.000390092540652147i</v>
      </c>
      <c r="L3322" s="57" t="str">
        <f t="shared" si="979"/>
        <v>0.00075-0.00264311255488611i</v>
      </c>
      <c r="M3322" s="57" t="str">
        <f t="shared" si="980"/>
        <v>0.00075-0.00041645681011861i</v>
      </c>
      <c r="N3322" s="57">
        <f t="shared" si="981"/>
        <v>1.6788810230830222</v>
      </c>
      <c r="O3322" s="57">
        <f t="shared" si="982"/>
        <v>14.538790385162397</v>
      </c>
      <c r="P3322" s="371">
        <f t="shared" si="983"/>
        <v>-14.538790385162397</v>
      </c>
      <c r="Q3322" s="371">
        <f t="shared" si="984"/>
        <v>-178.32111897691698</v>
      </c>
      <c r="R3322" s="12">
        <f t="shared" si="985"/>
        <v>1.6788810230830222</v>
      </c>
      <c r="S3322" s="57">
        <f t="shared" si="986"/>
        <v>250.89570816434798</v>
      </c>
      <c r="T3322" s="12">
        <f t="shared" si="969"/>
        <v>-14.538790385162397</v>
      </c>
    </row>
    <row r="3323" spans="1:20" x14ac:dyDescent="0.3">
      <c r="A3323" s="57">
        <f t="shared" si="970"/>
        <v>1582414.6392359047</v>
      </c>
      <c r="B3323" s="12">
        <f t="shared" si="987"/>
        <v>251849.1118553725</v>
      </c>
      <c r="C3323" s="57" t="str">
        <f t="shared" si="971"/>
        <v>-0.186026416161404-0.00471064255588696i</v>
      </c>
      <c r="D3323" s="57" t="str">
        <f t="shared" si="972"/>
        <v>2.34628616115198-1.66647864453186i</v>
      </c>
      <c r="E3323" s="57" t="str">
        <f t="shared" si="973"/>
        <v>-28.1958318046723-95.1258018055325i</v>
      </c>
      <c r="F3323" s="57" t="str">
        <f t="shared" si="974"/>
        <v>2.40086536447324-2.06724201937706i</v>
      </c>
      <c r="G3323" s="57" t="str">
        <f t="shared" si="975"/>
        <v>0.779608158332118-0.414510889837796i</v>
      </c>
      <c r="H3323" s="57" t="str">
        <f t="shared" si="976"/>
        <v>0.033797353620094-17.9780520931176i</v>
      </c>
      <c r="I3323" s="57" t="str">
        <f t="shared" si="977"/>
        <v>-0.251076151026908-0.292707333202072i</v>
      </c>
      <c r="K3323" s="57" t="str">
        <f t="shared" si="978"/>
        <v>0.000522836497011796-0.000389065859996677i</v>
      </c>
      <c r="L3323" s="57" t="str">
        <f t="shared" si="979"/>
        <v>0.00075-0.00263310674923901i</v>
      </c>
      <c r="M3323" s="57" t="str">
        <f t="shared" si="980"/>
        <v>0.00075-0.000414880265111188i</v>
      </c>
      <c r="N3323" s="57">
        <f t="shared" si="981"/>
        <v>1.4505588832787737</v>
      </c>
      <c r="O3323" s="57">
        <f t="shared" si="982"/>
        <v>14.605723696286843</v>
      </c>
      <c r="P3323" s="371">
        <f t="shared" si="983"/>
        <v>-14.605723696286843</v>
      </c>
      <c r="Q3323" s="371">
        <f t="shared" si="984"/>
        <v>-178.54944111672123</v>
      </c>
      <c r="R3323" s="12">
        <f t="shared" si="985"/>
        <v>1.4505588832787737</v>
      </c>
      <c r="S3323" s="57">
        <f t="shared" si="986"/>
        <v>251.84911185537248</v>
      </c>
      <c r="T3323" s="12">
        <f t="shared" si="969"/>
        <v>-14.605723696286843</v>
      </c>
    </row>
    <row r="3324" spans="1:20" x14ac:dyDescent="0.3">
      <c r="A3324" s="57">
        <f t="shared" si="970"/>
        <v>1588427.8148650012</v>
      </c>
      <c r="B3324" s="12">
        <f t="shared" si="987"/>
        <v>252806.13848042293</v>
      </c>
      <c r="C3324" s="57" t="str">
        <f t="shared" si="971"/>
        <v>-0.184613668493654-0.00393871983936141i</v>
      </c>
      <c r="D3324" s="57" t="str">
        <f t="shared" si="972"/>
        <v>2.34051194882361-1.66847896888166i</v>
      </c>
      <c r="E3324" s="57" t="str">
        <f t="shared" si="973"/>
        <v>-28.356421937405-94.5438692572211i</v>
      </c>
      <c r="F3324" s="57" t="str">
        <f t="shared" si="974"/>
        <v>2.39684307720454-2.06695267902147i</v>
      </c>
      <c r="G3324" s="57" t="str">
        <f t="shared" si="975"/>
        <v>0.778302042622245-0.415388941923453i</v>
      </c>
      <c r="H3324" s="57" t="str">
        <f t="shared" si="976"/>
        <v>0.0335217984613983-17.9098342296247i</v>
      </c>
      <c r="I3324" s="57" t="str">
        <f t="shared" si="977"/>
        <v>-0.250091663004134-0.291106788746718i</v>
      </c>
      <c r="K3324" s="57" t="str">
        <f t="shared" si="978"/>
        <v>0.000522531722625859-0.000388043446211673i</v>
      </c>
      <c r="L3324" s="57" t="str">
        <f t="shared" si="979"/>
        <v>0.00075-0.00262313882171648i</v>
      </c>
      <c r="M3324" s="57" t="str">
        <f t="shared" si="980"/>
        <v>0.00075-0.000413309688295664i</v>
      </c>
      <c r="N3324" s="57">
        <f t="shared" si="981"/>
        <v>1.2222160702407336</v>
      </c>
      <c r="O3324" s="57">
        <f t="shared" si="982"/>
        <v>14.672746584658828</v>
      </c>
      <c r="P3324" s="371">
        <f t="shared" si="983"/>
        <v>-14.672746584658828</v>
      </c>
      <c r="Q3324" s="371">
        <f t="shared" si="984"/>
        <v>-178.77778392975927</v>
      </c>
      <c r="R3324" s="12">
        <f t="shared" si="985"/>
        <v>1.2222160702407336</v>
      </c>
      <c r="S3324" s="57">
        <f t="shared" si="986"/>
        <v>252.80613848042293</v>
      </c>
      <c r="T3324" s="12">
        <f t="shared" si="969"/>
        <v>-14.672746584658828</v>
      </c>
    </row>
    <row r="3325" spans="1:20" x14ac:dyDescent="0.3">
      <c r="A3325" s="57">
        <f t="shared" si="970"/>
        <v>1594463.8405614882</v>
      </c>
      <c r="B3325" s="12">
        <f t="shared" si="987"/>
        <v>253766.80180664855</v>
      </c>
      <c r="C3325" s="57" t="str">
        <f t="shared" si="971"/>
        <v>-0.183206842247675-0.00317822360537846i</v>
      </c>
      <c r="D3325" s="57" t="str">
        <f t="shared" si="972"/>
        <v>2.33472244411399-1.67046218832592i</v>
      </c>
      <c r="E3325" s="57" t="str">
        <f t="shared" si="973"/>
        <v>-28.5136340518821-93.9639386910344i</v>
      </c>
      <c r="F3325" s="57" t="str">
        <f t="shared" si="974"/>
        <v>2.39280377129294-2.06666767055159i</v>
      </c>
      <c r="G3325" s="57" t="str">
        <f t="shared" si="975"/>
        <v>0.776990400624621-0.416264721015139i</v>
      </c>
      <c r="H3325" s="57" t="str">
        <f t="shared" si="976"/>
        <v>0.0332484602773339-17.8418763386848i</v>
      </c>
      <c r="I3325" s="57" t="str">
        <f t="shared" si="977"/>
        <v>-0.249111556072871-0.289512148791078i</v>
      </c>
      <c r="K3325" s="57" t="str">
        <f t="shared" si="978"/>
        <v>0.000522226594217213-0.00038702527606056i</v>
      </c>
      <c r="L3325" s="57" t="str">
        <f t="shared" si="979"/>
        <v>0.00075-0.00261320862892656i</v>
      </c>
      <c r="M3325" s="57" t="str">
        <f t="shared" si="980"/>
        <v>0.00075-0.000411745057078765i</v>
      </c>
      <c r="N3325" s="57">
        <f t="shared" si="981"/>
        <v>0.99385226461922116</v>
      </c>
      <c r="O3325" s="57">
        <f t="shared" si="982"/>
        <v>14.739859428304909</v>
      </c>
      <c r="P3325" s="371">
        <f t="shared" si="983"/>
        <v>-14.739859428304909</v>
      </c>
      <c r="Q3325" s="371">
        <f t="shared" si="984"/>
        <v>-179.00614773538078</v>
      </c>
      <c r="R3325" s="12">
        <f t="shared" si="985"/>
        <v>0.99385226461922116</v>
      </c>
      <c r="S3325" s="57">
        <f t="shared" si="986"/>
        <v>253.76680180664854</v>
      </c>
      <c r="T3325" s="12">
        <f t="shared" si="969"/>
        <v>-14.739859428304909</v>
      </c>
    </row>
    <row r="3326" spans="1:20" x14ac:dyDescent="0.3">
      <c r="A3326" s="57">
        <f t="shared" si="970"/>
        <v>1600522.803155622</v>
      </c>
      <c r="B3326" s="12">
        <f t="shared" si="987"/>
        <v>254731.11565351381</v>
      </c>
      <c r="C3326" s="57" t="str">
        <f t="shared" si="971"/>
        <v>-0.181805957580895-0.00242905808799254i</v>
      </c>
      <c r="D3326" s="57" t="str">
        <f t="shared" si="972"/>
        <v>2.3289177534191-1.67242816877011i</v>
      </c>
      <c r="E3326" s="57" t="str">
        <f t="shared" si="973"/>
        <v>-28.6674982197703-93.3860194500947i</v>
      </c>
      <c r="F3326" s="57" t="str">
        <f t="shared" si="974"/>
        <v>2.3887474554492-2.06638682886229i</v>
      </c>
      <c r="G3326" s="57" t="str">
        <f t="shared" si="975"/>
        <v>0.775673235167804-0.417138187429677i</v>
      </c>
      <c r="H3326" s="57" t="str">
        <f t="shared" si="976"/>
        <v>0.0329773210151718-17.7741774166754i</v>
      </c>
      <c r="I3326" s="57" t="str">
        <f t="shared" si="977"/>
        <v>-0.248135789216244-0.287923399987496i</v>
      </c>
      <c r="K3326" s="57" t="str">
        <f t="shared" si="978"/>
        <v>0.00052192110582308-0.000386011326331338i</v>
      </c>
      <c r="L3326" s="57" t="str">
        <f t="shared" si="979"/>
        <v>0.00075-0.00260331602802009i</v>
      </c>
      <c r="M3326" s="57" t="str">
        <f t="shared" si="980"/>
        <v>0.00075-0.000410186348952745i</v>
      </c>
      <c r="N3326" s="57">
        <f t="shared" si="981"/>
        <v>0.76546719406886155</v>
      </c>
      <c r="O3326" s="57">
        <f t="shared" si="982"/>
        <v>14.807062605993478</v>
      </c>
      <c r="P3326" s="371">
        <f t="shared" si="983"/>
        <v>-14.807062605993478</v>
      </c>
      <c r="Q3326" s="371">
        <f t="shared" si="984"/>
        <v>-179.23453280593114</v>
      </c>
      <c r="R3326" s="12">
        <f t="shared" si="985"/>
        <v>0.76546719406886155</v>
      </c>
      <c r="S3326" s="57">
        <f t="shared" si="986"/>
        <v>254.73111565351383</v>
      </c>
      <c r="T3326" s="12">
        <f t="shared" si="969"/>
        <v>-14.807062605993478</v>
      </c>
    </row>
    <row r="3327" spans="1:20" x14ac:dyDescent="0.3">
      <c r="A3327" s="57">
        <f t="shared" si="970"/>
        <v>1606604.7898076132</v>
      </c>
      <c r="B3327" s="12">
        <f t="shared" si="987"/>
        <v>255699.09389299716</v>
      </c>
      <c r="C3327" s="57" t="str">
        <f t="shared" si="971"/>
        <v>-0.180411034101438-0.00169112808693359i</v>
      </c>
      <c r="D3327" s="57" t="str">
        <f t="shared" si="972"/>
        <v>2.32309798456993-1.67437677680309i</v>
      </c>
      <c r="E3327" s="57" t="str">
        <f t="shared" si="973"/>
        <v>-28.8180443375961-92.8101206185946i</v>
      </c>
      <c r="F3327" s="57" t="str">
        <f t="shared" si="974"/>
        <v>2.38467413944048-2.06610998865732i</v>
      </c>
      <c r="G3327" s="57" t="str">
        <f t="shared" si="975"/>
        <v>0.774350549423384-0.418009301369105i</v>
      </c>
      <c r="H3327" s="57" t="str">
        <f t="shared" si="976"/>
        <v>0.0327083627795182-17.7067364639955i</v>
      </c>
      <c r="I3327" s="57" t="str">
        <f t="shared" si="977"/>
        <v>-0.247164321802363-0.286340529098847i</v>
      </c>
      <c r="K3327" s="57" t="str">
        <f t="shared" si="978"/>
        <v>0.00052161525156826-0.000385001573836719i</v>
      </c>
      <c r="L3327" s="57" t="str">
        <f t="shared" si="979"/>
        <v>0.00075-0.00259346087668867i</v>
      </c>
      <c r="M3327" s="57" t="str">
        <f t="shared" si="980"/>
        <v>0.00075-0.000408633541495063i</v>
      </c>
      <c r="N3327" s="57">
        <f t="shared" si="981"/>
        <v>0.53706063312489505</v>
      </c>
      <c r="O3327" s="57">
        <f t="shared" si="982"/>
        <v>14.874356497137416</v>
      </c>
      <c r="P3327" s="371">
        <f t="shared" si="983"/>
        <v>-14.874356497137416</v>
      </c>
      <c r="Q3327" s="371">
        <f t="shared" si="984"/>
        <v>-179.4629393668751</v>
      </c>
      <c r="R3327" s="12">
        <f t="shared" si="985"/>
        <v>0.53706063312489505</v>
      </c>
      <c r="S3327" s="57">
        <f t="shared" si="986"/>
        <v>255.69909389299715</v>
      </c>
      <c r="T3327" s="12">
        <f t="shared" si="969"/>
        <v>-14.874356497137416</v>
      </c>
    </row>
    <row r="3328" spans="1:20" x14ac:dyDescent="0.3">
      <c r="A3328" s="57">
        <f t="shared" si="970"/>
        <v>1612709.8880088823</v>
      </c>
      <c r="B3328" s="12">
        <f t="shared" si="987"/>
        <v>256670.75044979056</v>
      </c>
      <c r="C3328" s="57" t="str">
        <f t="shared" si="971"/>
        <v>-0.179022090877221-0.000964338961491354i</v>
      </c>
      <c r="D3328" s="57" t="str">
        <f t="shared" si="972"/>
        <v>2.31726324682819-1.67630787971534i</v>
      </c>
      <c r="E3328" s="57" t="str">
        <f t="shared" si="973"/>
        <v>-28.9653021272394-92.2362510259278i</v>
      </c>
      <c r="F3328" s="57" t="str">
        <f t="shared" si="974"/>
        <v>2.38058383409829-2.06583698445829i</v>
      </c>
      <c r="G3328" s="57" t="str">
        <f t="shared" si="975"/>
        <v>0.773022346908562-0.418878022923787i</v>
      </c>
      <c r="H3328" s="57" t="str">
        <f t="shared" si="976"/>
        <v>0.0324415678307853-17.6395524850475i</v>
      </c>
      <c r="I3328" s="57" t="str">
        <f t="shared" si="977"/>
        <v>-0.246197113582411-0.284763522997499i</v>
      </c>
      <c r="K3328" s="57" t="str">
        <f t="shared" si="978"/>
        <v>0.000521309025665437-0.000383995995414368i</v>
      </c>
      <c r="L3328" s="57" t="str">
        <f t="shared" si="979"/>
        <v>0.00075-0.00258364303316265i</v>
      </c>
      <c r="M3328" s="57" t="str">
        <f t="shared" si="980"/>
        <v>0.00075-0.000407086612368065i</v>
      </c>
      <c r="N3328" s="57">
        <f t="shared" si="981"/>
        <v>0.30863240306678108</v>
      </c>
      <c r="O3328" s="57">
        <f t="shared" si="982"/>
        <v>14.941741481696404</v>
      </c>
      <c r="P3328" s="371">
        <f t="shared" si="983"/>
        <v>-14.941741481696404</v>
      </c>
      <c r="Q3328" s="371">
        <f t="shared" si="984"/>
        <v>-179.69136759693322</v>
      </c>
      <c r="R3328" s="12">
        <f t="shared" si="985"/>
        <v>0.30863240306678108</v>
      </c>
      <c r="S3328" s="57">
        <f t="shared" si="986"/>
        <v>256.67075044979055</v>
      </c>
      <c r="T3328" s="12">
        <f t="shared" si="969"/>
        <v>-14.941741481696404</v>
      </c>
    </row>
    <row r="3329" spans="1:20" x14ac:dyDescent="0.3">
      <c r="A3329" s="57">
        <f t="shared" si="970"/>
        <v>1618838.185583316</v>
      </c>
      <c r="B3329" s="12">
        <f t="shared" si="987"/>
        <v>257646.09930149978</v>
      </c>
      <c r="C3329" s="57" t="str">
        <f t="shared" si="971"/>
        <v>-0.177639146444754-0.00024859662444926i</v>
      </c>
      <c r="D3329" s="57" t="str">
        <f t="shared" si="972"/>
        <v>2.31141365088197-1.67822134551708i</v>
      </c>
      <c r="E3329" s="57" t="str">
        <f t="shared" si="973"/>
        <v>-29.1093011364578-91.664419250747i</v>
      </c>
      <c r="F3329" s="57" t="str">
        <f t="shared" si="974"/>
        <v>2.37647655132632-2.06556765061382i</v>
      </c>
      <c r="G3329" s="57" t="str">
        <f t="shared" si="975"/>
        <v>0.771688631488703-0.419744312075573i</v>
      </c>
      <c r="H3329" s="57" t="str">
        <f t="shared" si="976"/>
        <v>0.032176918583681-17.57262448822i</v>
      </c>
      <c r="I3329" s="57" t="str">
        <f t="shared" si="977"/>
        <v>-0.245234124688746-0.283192368664267i</v>
      </c>
      <c r="K3329" s="57" t="str">
        <f t="shared" si="978"/>
        <v>0.000521002422415437-0.000382994567927043i</v>
      </c>
      <c r="L3329" s="57" t="str">
        <f t="shared" si="979"/>
        <v>0.00075-0.00257386235620905i</v>
      </c>
      <c r="M3329" s="57" t="str">
        <f t="shared" si="980"/>
        <v>0.00075-0.000405545539318653i</v>
      </c>
      <c r="N3329" s="57">
        <f t="shared" si="981"/>
        <v>8.0182371784530915E-2</v>
      </c>
      <c r="O3329" s="57">
        <f t="shared" si="982"/>
        <v>15.009217940081065</v>
      </c>
      <c r="P3329" s="371">
        <f t="shared" si="983"/>
        <v>-15.009217940081065</v>
      </c>
      <c r="Q3329" s="371">
        <f t="shared" si="984"/>
        <v>-179.91981762821547</v>
      </c>
      <c r="R3329" s="12">
        <f t="shared" si="985"/>
        <v>8.0182371784530915E-2</v>
      </c>
      <c r="S3329" s="57">
        <f t="shared" si="986"/>
        <v>257.64609930149976</v>
      </c>
      <c r="T3329" s="12">
        <f t="shared" si="969"/>
        <v>-15.009217940081065</v>
      </c>
    </row>
    <row r="3330" spans="1:20" x14ac:dyDescent="0.3">
      <c r="A3330" s="57">
        <f t="shared" si="970"/>
        <v>1624989.7706885326</v>
      </c>
      <c r="B3330" s="12">
        <f t="shared" si="987"/>
        <v>258625.15447884548</v>
      </c>
      <c r="C3330" s="57" t="str">
        <f t="shared" si="971"/>
        <v>-0.176262218817682+0.000456192463982097i</v>
      </c>
      <c r="D3330" s="57" t="str">
        <f t="shared" si="972"/>
        <v>2.30554930884085-1.6801170429565i</v>
      </c>
      <c r="E3330" s="57" t="str">
        <f t="shared" si="973"/>
        <v>-29.2500707394387-91.0946336249501i</v>
      </c>
      <c r="F3330" s="57" t="str">
        <f t="shared" si="974"/>
        <v>2.37235230410822-2.06530182130883i</v>
      </c>
      <c r="G3330" s="57" t="str">
        <f t="shared" si="975"/>
        <v>0.770349407379853-0.420608128701007i</v>
      </c>
      <c r="H3330" s="57" t="str">
        <f t="shared" si="976"/>
        <v>0.031914397605712-17.5059514858702i</v>
      </c>
      <c r="I3330" s="57" t="str">
        <f t="shared" si="977"/>
        <v>-0.244275315633022-0.281627053187366i</v>
      </c>
      <c r="K3330" s="57" t="str">
        <f t="shared" si="978"/>
        <v>0.000520695436207517-0.000381997268262811i</v>
      </c>
      <c r="L3330" s="57" t="str">
        <f t="shared" si="979"/>
        <v>0.00075-0.00256411870512956i</v>
      </c>
      <c r="M3330" s="57" t="str">
        <f t="shared" si="980"/>
        <v>0.00075-0.000404010300177978i</v>
      </c>
      <c r="N3330" s="57">
        <f t="shared" si="981"/>
        <v>0.14828954636905678</v>
      </c>
      <c r="O3330" s="57">
        <f t="shared" si="982"/>
        <v>15.076786253057382</v>
      </c>
      <c r="P3330" s="371">
        <f t="shared" si="983"/>
        <v>-15.076786253057382</v>
      </c>
      <c r="Q3330" s="371">
        <f t="shared" si="984"/>
        <v>179.85171045363094</v>
      </c>
      <c r="R3330" s="12">
        <f t="shared" si="985"/>
        <v>-0.14828954636905678</v>
      </c>
      <c r="S3330" s="57">
        <f t="shared" si="986"/>
        <v>258.6251544788455</v>
      </c>
      <c r="T3330" s="12">
        <f t="shared" si="969"/>
        <v>-15.076786253057382</v>
      </c>
    </row>
    <row r="3331" spans="1:20" x14ac:dyDescent="0.3">
      <c r="A3331" s="57">
        <f t="shared" si="970"/>
        <v>1631164.7318171491</v>
      </c>
      <c r="B3331" s="12">
        <f t="shared" si="987"/>
        <v>259607.9300658651</v>
      </c>
      <c r="C3331" s="57" t="str">
        <f t="shared" si="971"/>
        <v>-0.174891325495055+0.00115012130217641i</v>
      </c>
      <c r="D3331" s="57" t="str">
        <f t="shared" si="972"/>
        <v>2.29967033423101-1.68199484153779i</v>
      </c>
      <c r="E3331" s="57" t="str">
        <f t="shared" si="973"/>
        <v>-29.3876401373723-90.5269022375865i</v>
      </c>
      <c r="F3331" s="57" t="str">
        <f t="shared" si="974"/>
        <v>2.36821110651531-2.06503933057381i</v>
      </c>
      <c r="G3331" s="57" t="str">
        <f t="shared" si="975"/>
        <v>0.769004679151241-0.421469432574579i</v>
      </c>
      <c r="H3331" s="57" t="str">
        <f t="shared" si="976"/>
        <v>0.0316539876157038-17.4395324943064i</v>
      </c>
      <c r="I3331" s="57" t="str">
        <f t="shared" si="977"/>
        <v>-0.24332064730429-0.280067563761352i</v>
      </c>
      <c r="K3331" s="57" t="str">
        <f t="shared" si="978"/>
        <v>0.000520388061519646-0.000381004073335263i</v>
      </c>
      <c r="L3331" s="57" t="str">
        <f t="shared" si="979"/>
        <v>0.00075-0.00255441193975848i</v>
      </c>
      <c r="M3331" s="57" t="str">
        <f t="shared" si="980"/>
        <v>0.00075-0.000402480872861105i</v>
      </c>
      <c r="N3331" s="57">
        <f t="shared" si="981"/>
        <v>0.37678339072439826</v>
      </c>
      <c r="O3331" s="57">
        <f t="shared" si="982"/>
        <v>15.144446801652304</v>
      </c>
      <c r="P3331" s="371">
        <f t="shared" si="983"/>
        <v>-15.144446801652304</v>
      </c>
      <c r="Q3331" s="371">
        <f t="shared" si="984"/>
        <v>179.6232166092756</v>
      </c>
      <c r="R3331" s="12">
        <f t="shared" si="985"/>
        <v>-0.37678339072439826</v>
      </c>
      <c r="S3331" s="57">
        <f t="shared" si="986"/>
        <v>259.60793006586511</v>
      </c>
      <c r="T3331" s="12">
        <f t="shared" si="969"/>
        <v>-15.144446801652304</v>
      </c>
    </row>
    <row r="3332" spans="1:20" x14ac:dyDescent="0.3">
      <c r="A3332" s="57">
        <f t="shared" si="970"/>
        <v>1637363.1577980544</v>
      </c>
      <c r="B3332" s="12">
        <f t="shared" si="987"/>
        <v>260594.44020011541</v>
      </c>
      <c r="C3332" s="57" t="str">
        <f t="shared" si="971"/>
        <v>-0.173526483469352+0.00183328235310126i</v>
      </c>
      <c r="D3332" s="57" t="str">
        <f t="shared" si="972"/>
        <v>2.29377684198993-1.68385461153943i</v>
      </c>
      <c r="E3332" s="57" t="str">
        <f t="shared" si="973"/>
        <v>-29.522038359062-89.9612329386992i</v>
      </c>
      <c r="F3332" s="57" t="str">
        <f t="shared" si="974"/>
        <v>2.36405297371412-2.06478001229458i</v>
      </c>
      <c r="G3332" s="57" t="str">
        <f t="shared" si="975"/>
        <v>0.767654451727742-0.422328183372033i</v>
      </c>
      <c r="H3332" s="57" t="str">
        <f t="shared" si="976"/>
        <v>0.0313956714823374-17.3733665337703i</v>
      </c>
      <c r="I3332" s="57" t="str">
        <f t="shared" si="977"/>
        <v>-0.242370080967162-0.278513887686044i</v>
      </c>
      <c r="K3332" s="57" t="str">
        <f t="shared" si="978"/>
        <v>0.000520080292918783-0.000380014960083715i</v>
      </c>
      <c r="L3332" s="57" t="str">
        <f t="shared" si="979"/>
        <v>0.00075-0.00254474192046073i</v>
      </c>
      <c r="M3332" s="57" t="str">
        <f t="shared" si="980"/>
        <v>0.00075-0.000400957235366711i</v>
      </c>
      <c r="N3332" s="57">
        <f t="shared" si="981"/>
        <v>0.60529915445724214</v>
      </c>
      <c r="O3332" s="57">
        <f t="shared" si="982"/>
        <v>15.212199967059522</v>
      </c>
      <c r="P3332" s="371">
        <f t="shared" si="983"/>
        <v>-15.212199967059522</v>
      </c>
      <c r="Q3332" s="371">
        <f t="shared" si="984"/>
        <v>179.39470084554276</v>
      </c>
      <c r="R3332" s="12">
        <f t="shared" si="985"/>
        <v>-0.60529915445724214</v>
      </c>
      <c r="S3332" s="57">
        <f t="shared" si="986"/>
        <v>260.5944402001154</v>
      </c>
      <c r="T3332" s="12">
        <f t="shared" si="969"/>
        <v>-15.212199967059522</v>
      </c>
    </row>
    <row r="3333" spans="1:20" x14ac:dyDescent="0.3">
      <c r="A3333" s="57">
        <f t="shared" si="970"/>
        <v>1643585.137797687</v>
      </c>
      <c r="B3333" s="12">
        <f t="shared" si="987"/>
        <v>261584.69907287584</v>
      </c>
      <c r="C3333" s="57" t="str">
        <f t="shared" si="971"/>
        <v>-0.172167709234246+0.00250576755025582i</v>
      </c>
      <c r="D3333" s="57" t="str">
        <f t="shared" si="972"/>
        <v>2.28786894846084-1.68569622403216i</v>
      </c>
      <c r="E3333" s="57" t="str">
        <f t="shared" si="973"/>
        <v>-29.653294261543-89.3976333430958i</v>
      </c>
      <c r="F3333" s="57" t="str">
        <f t="shared" si="974"/>
        <v>2.35987792197392-2.06452370022184i</v>
      </c>
      <c r="G3333" s="57" t="str">
        <f t="shared" si="975"/>
        <v>0.766298730392312-0.42318434067371i</v>
      </c>
      <c r="H3333" s="57" t="str">
        <f t="shared" si="976"/>
        <v>0.0311394322227009-17.3074526284205i</v>
      </c>
      <c r="I3333" s="57" t="str">
        <f t="shared" si="977"/>
        <v>-0.241423578259948-0.276966012365471i</v>
      </c>
      <c r="K3333" s="57" t="str">
        <f t="shared" si="978"/>
        <v>0.000519772125061162-0.000379029905473458i</v>
      </c>
      <c r="L3333" s="57" t="str">
        <f t="shared" si="979"/>
        <v>0.00075-0.00253510850812984i</v>
      </c>
      <c r="M3333" s="57" t="str">
        <f t="shared" si="980"/>
        <v>0.00075-0.000399439365776759i</v>
      </c>
      <c r="N3333" s="57">
        <f t="shared" si="981"/>
        <v>0.83383678474581302</v>
      </c>
      <c r="O3333" s="57">
        <f t="shared" si="982"/>
        <v>15.280046130546292</v>
      </c>
      <c r="P3333" s="371">
        <f t="shared" si="983"/>
        <v>-15.280046130546292</v>
      </c>
      <c r="Q3333" s="371">
        <f t="shared" si="984"/>
        <v>179.16616321525419</v>
      </c>
      <c r="R3333" s="12">
        <f t="shared" si="985"/>
        <v>-0.83383678474581302</v>
      </c>
      <c r="S3333" s="57">
        <f t="shared" si="986"/>
        <v>261.58469907287582</v>
      </c>
      <c r="T3333" s="12">
        <f t="shared" si="969"/>
        <v>-15.280046130546292</v>
      </c>
    </row>
    <row r="3334" spans="1:20" x14ac:dyDescent="0.3">
      <c r="A3334" s="57">
        <f t="shared" si="970"/>
        <v>1649830.7613213183</v>
      </c>
      <c r="B3334" s="12">
        <f t="shared" si="987"/>
        <v>262578.7209293528</v>
      </c>
      <c r="C3334" s="57" t="str">
        <f t="shared" si="971"/>
        <v>-0.170815018792115+0.00316766830358889i</v>
      </c>
      <c r="D3334" s="57" t="str">
        <f t="shared" si="972"/>
        <v>2.2819467713869-1.68751955089721i</v>
      </c>
      <c r="E3334" s="57" t="str">
        <f t="shared" si="973"/>
        <v>-29.7814365307337-88.8361108340478i</v>
      </c>
      <c r="F3334" s="57" t="str">
        <f t="shared" si="974"/>
        <v>2.35568596867417-2.06427022798115i</v>
      </c>
      <c r="G3334" s="57" t="str">
        <f t="shared" si="975"/>
        <v>0.764937520788394-0.424037863967947i</v>
      </c>
      <c r="H3334" s="57" t="str">
        <f t="shared" si="976"/>
        <v>0.0308852530008568-17.2417898063148i</v>
      </c>
      <c r="I3334" s="57" t="str">
        <f t="shared" si="977"/>
        <v>-0.240481101192824-0.275423925306786i</v>
      </c>
      <c r="K3334" s="57" t="str">
        <f t="shared" si="978"/>
        <v>0.000519463552692568-0.000378048886495957i</v>
      </c>
      <c r="L3334" s="57" t="str">
        <f t="shared" si="979"/>
        <v>0.00075-0.00252551156418593i</v>
      </c>
      <c r="M3334" s="57" t="str">
        <f t="shared" si="980"/>
        <v>0.00075-0.000397927242256187i</v>
      </c>
      <c r="N3334" s="57">
        <f t="shared" si="981"/>
        <v>1.0623961829411144</v>
      </c>
      <c r="O3334" s="57">
        <f t="shared" si="982"/>
        <v>15.347985673361329</v>
      </c>
      <c r="P3334" s="371">
        <f t="shared" si="983"/>
        <v>-15.347985673361329</v>
      </c>
      <c r="Q3334" s="371">
        <f t="shared" si="984"/>
        <v>178.93760381705889</v>
      </c>
      <c r="R3334" s="12">
        <f t="shared" si="985"/>
        <v>-1.0623961829411144</v>
      </c>
      <c r="S3334" s="57">
        <f t="shared" si="986"/>
        <v>262.57872092935281</v>
      </c>
      <c r="T3334" s="12">
        <f t="shared" si="969"/>
        <v>-15.347985673361329</v>
      </c>
    </row>
    <row r="3335" spans="1:20" x14ac:dyDescent="0.3">
      <c r="A3335" s="57">
        <f t="shared" si="970"/>
        <v>1656100.1182143395</v>
      </c>
      <c r="B3335" s="12">
        <f t="shared" si="987"/>
        <v>263576.52006888436</v>
      </c>
      <c r="C3335" s="57" t="str">
        <f t="shared" si="971"/>
        <v>-0.16946842766132+0.00381907550536269i</v>
      </c>
      <c r="D3335" s="57" t="str">
        <f t="shared" si="972"/>
        <v>2.2760104299052-1.68932446484427i</v>
      </c>
      <c r="E3335" s="57" t="str">
        <f t="shared" si="973"/>
        <v>-29.906493682104-88.2766725669193i</v>
      </c>
      <c r="F3335" s="57" t="str">
        <f t="shared" si="974"/>
        <v>2.35147713231173-2.06401942908284i</v>
      </c>
      <c r="G3335" s="57" t="str">
        <f t="shared" si="975"/>
        <v>0.763570828922289-0.424888712654523i</v>
      </c>
      <c r="H3335" s="57" t="str">
        <f t="shared" si="976"/>
        <v>0.0306331171264237-17.176377099393i</v>
      </c>
      <c r="I3335" s="57" t="str">
        <f t="shared" si="977"/>
        <v>-0.239542612145999-0.273887614119167i</v>
      </c>
      <c r="K3335" s="57" t="str">
        <f t="shared" si="978"/>
        <v>0.000519154570648626-0.000377071880169121i</v>
      </c>
      <c r="L3335" s="57" t="str">
        <f t="shared" si="979"/>
        <v>0.00075-0.00251595095057375i</v>
      </c>
      <c r="M3335" s="57" t="str">
        <f t="shared" si="980"/>
        <v>0.00075-0.000396420843052587i</v>
      </c>
      <c r="N3335" s="57">
        <f t="shared" si="981"/>
        <v>1.2909772047399315</v>
      </c>
      <c r="O3335" s="57">
        <f t="shared" si="982"/>
        <v>15.416018976642965</v>
      </c>
      <c r="P3335" s="371">
        <f t="shared" si="983"/>
        <v>-15.416018976642965</v>
      </c>
      <c r="Q3335" s="371">
        <f t="shared" si="984"/>
        <v>178.70902279526007</v>
      </c>
      <c r="R3335" s="12">
        <f t="shared" si="985"/>
        <v>-1.2909772047399315</v>
      </c>
      <c r="S3335" s="57">
        <f t="shared" si="986"/>
        <v>263.57652006888435</v>
      </c>
      <c r="T3335" s="12">
        <f t="shared" si="969"/>
        <v>-15.416018976642965</v>
      </c>
    </row>
    <row r="3336" spans="1:20" x14ac:dyDescent="0.3">
      <c r="A3336" s="57">
        <f t="shared" si="970"/>
        <v>1662393.298663554</v>
      </c>
      <c r="B3336" s="12">
        <f t="shared" si="987"/>
        <v>264578.11084514612</v>
      </c>
      <c r="C3336" s="57" t="str">
        <f t="shared" si="971"/>
        <v>-0.168127950883247+0.0044600795359707i</v>
      </c>
      <c r="D3336" s="57" t="str">
        <f t="shared" si="972"/>
        <v>2.27006004454033-1.69111083942955i</v>
      </c>
      <c r="E3336" s="57" t="str">
        <f t="shared" si="973"/>
        <v>-30.0284940613634-87.7193254727373i</v>
      </c>
      <c r="F3336" s="57" t="str">
        <f t="shared" si="974"/>
        <v>2.34725143250817-2.06377113693225i</v>
      </c>
      <c r="G3336" s="57" t="str">
        <f t="shared" si="975"/>
        <v>0.762198661165498-0.425736846048143i</v>
      </c>
      <c r="H3336" s="57" t="str">
        <f t="shared" si="976"/>
        <v>0.0303830080531754-17.1112135434605i</v>
      </c>
      <c r="I3336" s="57" t="str">
        <f t="shared" si="977"/>
        <v>-0.238608073867912-0.272357066512747i</v>
      </c>
      <c r="K3336" s="57" t="str">
        <f t="shared" si="978"/>
        <v>0.000518845173855079-0.000376098863537556i</v>
      </c>
      <c r="L3336" s="57" t="str">
        <f t="shared" si="979"/>
        <v>0.00075-0.00250642652976066i</v>
      </c>
      <c r="M3336" s="57" t="str">
        <f t="shared" si="980"/>
        <v>0.00075-0.000394920146495902i</v>
      </c>
      <c r="N3336" s="57">
        <f t="shared" si="981"/>
        <v>1.519579660364883</v>
      </c>
      <c r="O3336" s="57">
        <f t="shared" si="982"/>
        <v>15.484146421328013</v>
      </c>
      <c r="P3336" s="371">
        <f t="shared" si="983"/>
        <v>-15.484146421328013</v>
      </c>
      <c r="Q3336" s="371">
        <f t="shared" si="984"/>
        <v>178.48042033963512</v>
      </c>
      <c r="R3336" s="12">
        <f t="shared" si="985"/>
        <v>-1.519579660364883</v>
      </c>
      <c r="S3336" s="57">
        <f t="shared" si="986"/>
        <v>264.57811084514611</v>
      </c>
      <c r="T3336" s="12">
        <f t="shared" si="969"/>
        <v>-15.484146421328013</v>
      </c>
    </row>
    <row r="3337" spans="1:20" x14ac:dyDescent="0.3">
      <c r="A3337" s="57">
        <f t="shared" si="970"/>
        <v>1668710.3931984755</v>
      </c>
      <c r="B3337" s="12">
        <f t="shared" si="987"/>
        <v>265583.50766635768</v>
      </c>
      <c r="C3337" s="57" t="str">
        <f t="shared" si="971"/>
        <v>-0.166793603029091+0.00509077026969645i</v>
      </c>
      <c r="D3337" s="57" t="str">
        <f t="shared" si="972"/>
        <v>2.2640957371978-1.69287854907377i</v>
      </c>
      <c r="E3337" s="57" t="str">
        <f t="shared" si="973"/>
        <v>-30.147465845166-87.1640762616823i</v>
      </c>
      <c r="F3337" s="57" t="str">
        <f t="shared" si="974"/>
        <v>2.34300889001676-2.0635251848399i</v>
      </c>
      <c r="G3337" s="57" t="str">
        <f t="shared" si="975"/>
        <v>0.760821024257028-0.426582223381982i</v>
      </c>
      <c r="H3337" s="57" t="str">
        <f t="shared" si="976"/>
        <v>0.0301349093776517-17.0462981781708i</v>
      </c>
      <c r="I3337" s="57" t="str">
        <f t="shared" si="977"/>
        <v>-0.237677449473413-0.270832270297491i</v>
      </c>
      <c r="K3337" s="57" t="str">
        <f t="shared" si="978"/>
        <v>0.000518535357328063-0.000375129813672801i</v>
      </c>
      <c r="L3337" s="57" t="str">
        <f t="shared" si="979"/>
        <v>0.00075-0.00249693816473467i</v>
      </c>
      <c r="M3337" s="57" t="str">
        <f t="shared" si="980"/>
        <v>0.00075-0.000393425130998109i</v>
      </c>
      <c r="N3337" s="57">
        <f t="shared" si="981"/>
        <v>1.7482033147479683</v>
      </c>
      <c r="O3337" s="57">
        <f t="shared" si="982"/>
        <v>15.552368388062671</v>
      </c>
      <c r="P3337" s="371">
        <f t="shared" si="983"/>
        <v>-15.552368388062671</v>
      </c>
      <c r="Q3337" s="371">
        <f t="shared" si="984"/>
        <v>178.25179668525203</v>
      </c>
      <c r="R3337" s="12">
        <f t="shared" si="985"/>
        <v>-1.7482033147479683</v>
      </c>
      <c r="S3337" s="57">
        <f t="shared" si="986"/>
        <v>265.58350766635766</v>
      </c>
      <c r="T3337" s="12">
        <f t="shared" si="969"/>
        <v>-15.552368388062671</v>
      </c>
    </row>
    <row r="3338" spans="1:20" x14ac:dyDescent="0.3">
      <c r="A3338" s="57">
        <f t="shared" si="970"/>
        <v>1675051.4926926296</v>
      </c>
      <c r="B3338" s="12">
        <f t="shared" si="987"/>
        <v>266592.72499548981</v>
      </c>
      <c r="C3338" s="57" t="str">
        <f t="shared" si="971"/>
        <v>-0.16546539820646+0.00571123708042329i</v>
      </c>
      <c r="D3338" s="57" t="str">
        <f t="shared" si="972"/>
        <v>2.25811763115721-1.69462746908017i</v>
      </c>
      <c r="E3338" s="57" t="str">
        <f t="shared" si="973"/>
        <v>-30.263437041835-86.6109314265287i</v>
      </c>
      <c r="F3338" s="57" t="str">
        <f t="shared" si="974"/>
        <v>2.33874952672961-2.0632814060321i</v>
      </c>
      <c r="G3338" s="57" t="str">
        <f t="shared" si="975"/>
        <v>0.759437925305665-0.427424803811258i</v>
      </c>
      <c r="H3338" s="57" t="str">
        <f t="shared" si="976"/>
        <v>0.029888804837787-16.9816300470091i</v>
      </c>
      <c r="I3338" s="57" t="str">
        <f t="shared" si="977"/>
        <v>-0.236750702441987-0.26931321338211i</v>
      </c>
      <c r="K3338" s="57" t="str">
        <f t="shared" si="978"/>
        <v>0.000518225116174396-0.000374164707673623i</v>
      </c>
      <c r="L3338" s="57" t="str">
        <f t="shared" si="979"/>
        <v>0.00075-0.00248748571900246i</v>
      </c>
      <c r="M3338" s="57" t="str">
        <f t="shared" si="980"/>
        <v>0.00075-0.000391935775052909i</v>
      </c>
      <c r="N3338" s="57">
        <f t="shared" si="981"/>
        <v>1.9768478877219309</v>
      </c>
      <c r="O3338" s="57">
        <f t="shared" si="982"/>
        <v>15.620685257111759</v>
      </c>
      <c r="P3338" s="371">
        <f t="shared" si="983"/>
        <v>-15.620685257111759</v>
      </c>
      <c r="Q3338" s="371">
        <f t="shared" si="984"/>
        <v>178.02315211227807</v>
      </c>
      <c r="R3338" s="12">
        <f t="shared" si="985"/>
        <v>-1.9768478877219309</v>
      </c>
      <c r="S3338" s="57">
        <f t="shared" si="986"/>
        <v>266.59272499548979</v>
      </c>
      <c r="T3338" s="12">
        <f t="shared" si="969"/>
        <v>-15.620685257111759</v>
      </c>
    </row>
    <row r="3339" spans="1:20" x14ac:dyDescent="0.3">
      <c r="A3339" s="57">
        <f t="shared" si="970"/>
        <v>1681416.6883648618</v>
      </c>
      <c r="B3339" s="12">
        <f t="shared" si="987"/>
        <v>267605.77735047269</v>
      </c>
      <c r="C3339" s="57" t="str">
        <f t="shared" si="971"/>
        <v>-0.164143350065705+0.00632156884727914i</v>
      </c>
      <c r="D3339" s="57" t="str">
        <f t="shared" si="972"/>
        <v>2.25212585106501-1.6963574756523i</v>
      </c>
      <c r="E3339" s="57" t="str">
        <f t="shared" si="973"/>
        <v>-30.376435492101-86.0598972460067i</v>
      </c>
      <c r="F3339" s="57" t="str">
        <f t="shared" si="974"/>
        <v>2.33447336568441-2.06303963366139i</v>
      </c>
      <c r="G3339" s="57" t="str">
        <f t="shared" si="975"/>
        <v>0.758049371792208-0.428264546416869i</v>
      </c>
      <c r="H3339" s="57" t="str">
        <f t="shared" si="976"/>
        <v>0.0296446783115513-16.9172081972755i</v>
      </c>
      <c r="I3339" s="57" t="str">
        <f t="shared" si="977"/>
        <v>-0.235827796615958-0.267799883772934i</v>
      </c>
      <c r="K3339" s="57" t="str">
        <f t="shared" si="978"/>
        <v>0.000517914445591853-0.000373203522666284i</v>
      </c>
      <c r="L3339" s="57" t="str">
        <f t="shared" si="979"/>
        <v>0.00075-0.00247806905658742i</v>
      </c>
      <c r="M3339" s="57" t="str">
        <f t="shared" si="980"/>
        <v>0.00075-0.000390452057235413i</v>
      </c>
      <c r="N3339" s="57">
        <f t="shared" si="981"/>
        <v>2.2055130542152313</v>
      </c>
      <c r="O3339" s="57">
        <f t="shared" si="982"/>
        <v>15.689097408271396</v>
      </c>
      <c r="P3339" s="371">
        <f t="shared" si="983"/>
        <v>-15.689097408271396</v>
      </c>
      <c r="Q3339" s="371">
        <f t="shared" si="984"/>
        <v>177.79448694578477</v>
      </c>
      <c r="R3339" s="12">
        <f t="shared" si="985"/>
        <v>-2.2055130542152313</v>
      </c>
      <c r="S3339" s="57">
        <f t="shared" si="986"/>
        <v>267.60577735047269</v>
      </c>
      <c r="T3339" s="12">
        <f t="shared" si="969"/>
        <v>-15.689097408271396</v>
      </c>
    </row>
    <row r="3340" spans="1:20" x14ac:dyDescent="0.3">
      <c r="A3340" s="57">
        <f t="shared" si="970"/>
        <v>1687806.0717806481</v>
      </c>
      <c r="B3340" s="12">
        <f t="shared" si="987"/>
        <v>268622.67930440448</v>
      </c>
      <c r="C3340" s="57" t="str">
        <f t="shared" si="971"/>
        <v>-0.16282747180607+0.00692185396022199i</v>
      </c>
      <c r="D3340" s="57" t="str">
        <f t="shared" si="972"/>
        <v>2.24612052292715-1.69806844591199i</v>
      </c>
      <c r="E3340" s="57" t="str">
        <f t="shared" si="973"/>
        <v>-30.4864888698548-85.5109797881113i</v>
      </c>
      <c r="F3340" s="57" t="str">
        <f t="shared" si="974"/>
        <v>2.33018043107133-2.06279970081731i</v>
      </c>
      <c r="G3340" s="57" t="str">
        <f t="shared" si="975"/>
        <v>0.756655371571674-0.429101410209062i</v>
      </c>
      <c r="H3340" s="57" t="str">
        <f t="shared" si="976"/>
        <v>0.0294025138156075-16.8530316800683i</v>
      </c>
      <c r="I3340" s="57" t="str">
        <f t="shared" si="977"/>
        <v>-0.234908696198723-0.266292269572799i</v>
      </c>
      <c r="K3340" s="57" t="str">
        <f t="shared" si="978"/>
        <v>0.000517603340869446-0.000372246235804837i</v>
      </c>
      <c r="L3340" s="57" t="str">
        <f t="shared" si="979"/>
        <v>0.00075-0.00246868804202772i</v>
      </c>
      <c r="M3340" s="57" t="str">
        <f t="shared" si="980"/>
        <v>0.00075-0.000388973956201847i</v>
      </c>
      <c r="N3340" s="57">
        <f t="shared" si="981"/>
        <v>2.4341984444535569</v>
      </c>
      <c r="O3340" s="57">
        <f t="shared" si="982"/>
        <v>15.757605220780484</v>
      </c>
      <c r="P3340" s="371">
        <f t="shared" si="983"/>
        <v>-15.757605220780484</v>
      </c>
      <c r="Q3340" s="371">
        <f t="shared" si="984"/>
        <v>177.56580155554644</v>
      </c>
      <c r="R3340" s="12">
        <f t="shared" si="985"/>
        <v>-2.4341984444535569</v>
      </c>
      <c r="S3340" s="57">
        <f t="shared" si="986"/>
        <v>268.62267930440447</v>
      </c>
      <c r="T3340" s="12">
        <f t="shared" si="969"/>
        <v>-15.757605220780484</v>
      </c>
    </row>
    <row r="3341" spans="1:20" x14ac:dyDescent="0.3">
      <c r="A3341" s="57">
        <f t="shared" si="970"/>
        <v>1694219.7348534146</v>
      </c>
      <c r="B3341" s="12">
        <f t="shared" si="987"/>
        <v>269643.44548576121</v>
      </c>
      <c r="C3341" s="57" t="str">
        <f t="shared" si="971"/>
        <v>-0.161517776181607+0.00751218032556049i</v>
      </c>
      <c r="D3341" s="57" t="str">
        <f t="shared" si="972"/>
        <v>2.24010177410132-1.69976025791713i</v>
      </c>
      <c r="E3341" s="57" t="str">
        <f t="shared" si="973"/>
        <v>-30.5936246829165-84.9641849133415i</v>
      </c>
      <c r="F3341" s="57" t="str">
        <f t="shared" si="974"/>
        <v>2.32587074823958-2.06256144053733i</v>
      </c>
      <c r="G3341" s="57" t="str">
        <f t="shared" si="975"/>
        <v>0.755255932875455-0.429935354131154i</v>
      </c>
      <c r="H3341" s="57" t="str">
        <f t="shared" si="976"/>
        <v>0.0291622955039798-16.7890995502673i</v>
      </c>
      <c r="I3341" s="57" t="str">
        <f t="shared" si="977"/>
        <v>-0.233993365752988-0.264790358979912i</v>
      </c>
      <c r="K3341" s="57" t="str">
        <f t="shared" si="978"/>
        <v>0.000517291797387698-0.000371292824271399i</v>
      </c>
      <c r="L3341" s="57" t="str">
        <f t="shared" si="979"/>
        <v>0.00075-0.0024593425403743i</v>
      </c>
      <c r="M3341" s="57" t="str">
        <f t="shared" si="980"/>
        <v>0.00075-0.000387501450689228i</v>
      </c>
      <c r="N3341" s="57">
        <f t="shared" si="981"/>
        <v>2.6629036441668461</v>
      </c>
      <c r="O3341" s="57">
        <f t="shared" si="982"/>
        <v>15.826209073234153</v>
      </c>
      <c r="P3341" s="371">
        <f t="shared" si="983"/>
        <v>-15.826209073234153</v>
      </c>
      <c r="Q3341" s="371">
        <f t="shared" si="984"/>
        <v>177.33709635583315</v>
      </c>
      <c r="R3341" s="12">
        <f t="shared" si="985"/>
        <v>-2.6629036441668461</v>
      </c>
      <c r="S3341" s="57">
        <f t="shared" si="986"/>
        <v>269.64344548576122</v>
      </c>
      <c r="T3341" s="12">
        <f t="shared" si="969"/>
        <v>-15.826209073234153</v>
      </c>
    </row>
    <row r="3342" spans="1:20" x14ac:dyDescent="0.3">
      <c r="A3342" s="57">
        <f t="shared" si="970"/>
        <v>1700657.7698458575</v>
      </c>
      <c r="B3342" s="12">
        <f t="shared" si="987"/>
        <v>270668.09057860711</v>
      </c>
      <c r="C3342" s="57" t="str">
        <f t="shared" si="971"/>
        <v>-0.160214275506898+0.00809263537139883i</v>
      </c>
      <c r="D3342" s="57" t="str">
        <f t="shared" si="972"/>
        <v>2.23406973328907-1.7014327906793i</v>
      </c>
      <c r="E3342" s="57" t="str">
        <f t="shared" si="973"/>
        <v>-30.6978702738125-84.4195182778844i</v>
      </c>
      <c r="F3342" s="57" t="str">
        <f t="shared" si="974"/>
        <v>2.32154434370403-2.06232468581774i</v>
      </c>
      <c r="G3342" s="57" t="str">
        <f t="shared" si="975"/>
        <v>0.75385106431345-0.430766337063296i</v>
      </c>
      <c r="H3342" s="57" t="str">
        <f t="shared" si="976"/>
        <v>0.0289240076667414-16.7254108665179i</v>
      </c>
      <c r="I3342" s="57" t="str">
        <f t="shared" si="977"/>
        <v>-0.233081770199014-0.263294140286733i</v>
      </c>
      <c r="K3342" s="57" t="str">
        <f t="shared" si="978"/>
        <v>0.00051697981061893-0.000370343265276503i</v>
      </c>
      <c r="L3342" s="57" t="str">
        <f t="shared" si="979"/>
        <v>0.00075-0.00245003241718898i</v>
      </c>
      <c r="M3342" s="57" t="str">
        <f t="shared" si="980"/>
        <v>0.00075-0.00038603451951507i</v>
      </c>
      <c r="N3342" s="57">
        <f t="shared" si="981"/>
        <v>2.8916281947987841</v>
      </c>
      <c r="O3342" s="57">
        <f t="shared" si="982"/>
        <v>15.894909343497241</v>
      </c>
      <c r="P3342" s="371">
        <f t="shared" si="983"/>
        <v>-15.894909343497241</v>
      </c>
      <c r="Q3342" s="371">
        <f t="shared" si="984"/>
        <v>177.10837180520122</v>
      </c>
      <c r="R3342" s="12">
        <f t="shared" si="985"/>
        <v>-2.8916281947987841</v>
      </c>
      <c r="S3342" s="57">
        <f t="shared" si="986"/>
        <v>270.66809057860712</v>
      </c>
      <c r="T3342" s="12">
        <f t="shared" si="969"/>
        <v>-15.894909343497241</v>
      </c>
    </row>
    <row r="3343" spans="1:20" x14ac:dyDescent="0.3">
      <c r="A3343" s="57">
        <f t="shared" si="970"/>
        <v>1707120.2693712721</v>
      </c>
      <c r="B3343" s="12">
        <f t="shared" si="987"/>
        <v>271696.62932280585</v>
      </c>
      <c r="C3343" s="57" t="str">
        <f t="shared" si="971"/>
        <v>-0.158916981662566+0.00866330605302142i</v>
      </c>
      <c r="D3343" s="57" t="str">
        <f t="shared" si="972"/>
        <v>2.22802453052751-1.70308592418165i</v>
      </c>
      <c r="E3343" s="57" t="str">
        <f t="shared" si="973"/>
        <v>-30.7992528205675-83.876985336733i</v>
      </c>
      <c r="F3343" s="57" t="str">
        <f t="shared" si="974"/>
        <v>2.31720124515162-2.06208926962493i</v>
      </c>
      <c r="G3343" s="57" t="str">
        <f t="shared" si="975"/>
        <v>0.752440774876147-0.431594317826278i</v>
      </c>
      <c r="H3343" s="57" t="str">
        <f t="shared" si="976"/>
        <v>0.0286876347287094-16.6619646912139i</v>
      </c>
      <c r="I3343" s="57" t="str">
        <f t="shared" si="977"/>
        <v>-0.232173874812871-0.261803601878817i</v>
      </c>
      <c r="K3343" s="57" t="str">
        <f t="shared" si="978"/>
        <v>0.000516667376127521-0.000369397536059357i</v>
      </c>
      <c r="L3343" s="57" t="str">
        <f t="shared" si="979"/>
        <v>0.00075-0.00244075753854252i</v>
      </c>
      <c r="M3343" s="57" t="str">
        <f t="shared" si="980"/>
        <v>0.00075-0.000384573141577078i</v>
      </c>
      <c r="N3343" s="57">
        <f t="shared" si="981"/>
        <v>3.1203715937255936</v>
      </c>
      <c r="O3343" s="57">
        <f t="shared" si="982"/>
        <v>15.96370640861895</v>
      </c>
      <c r="P3343" s="371">
        <f t="shared" si="983"/>
        <v>-15.96370640861895</v>
      </c>
      <c r="Q3343" s="371">
        <f t="shared" si="984"/>
        <v>176.87962840627441</v>
      </c>
      <c r="R3343" s="12">
        <f t="shared" si="985"/>
        <v>-3.1203715937255936</v>
      </c>
      <c r="S3343" s="57">
        <f t="shared" si="986"/>
        <v>271.69662932280585</v>
      </c>
      <c r="T3343" s="12">
        <f t="shared" si="969"/>
        <v>-15.96370640861895</v>
      </c>
    </row>
    <row r="3344" spans="1:20" x14ac:dyDescent="0.3">
      <c r="A3344" s="57">
        <f t="shared" si="970"/>
        <v>1713607.3263948828</v>
      </c>
      <c r="B3344" s="12">
        <f t="shared" si="987"/>
        <v>272729.0765142325</v>
      </c>
      <c r="C3344" s="57" t="str">
        <f t="shared" si="971"/>
        <v>-0.157625906100596+0.00922427885819409i</v>
      </c>
      <c r="D3344" s="57" t="str">
        <f t="shared" si="972"/>
        <v>2.22196629718087-1.7047195393963i</v>
      </c>
      <c r="E3344" s="57" t="str">
        <f t="shared" si="973"/>
        <v>-30.8977993375065-83.3365913467518i</v>
      </c>
      <c r="F3344" s="57" t="str">
        <f t="shared" si="974"/>
        <v>2.31284148144762-2.06185502490657i</v>
      </c>
      <c r="G3344" s="57" t="str">
        <f t="shared" si="975"/>
        <v>0.751025073936672-0.432419255185391i</v>
      </c>
      <c r="H3344" s="57" t="str">
        <f t="shared" si="976"/>
        <v>0.0284531612481604-16.5987600904823i</v>
      </c>
      <c r="I3344" s="57" t="str">
        <f t="shared" si="977"/>
        <v>-0.231269645224711-0.260318732233684i</v>
      </c>
      <c r="K3344" s="57" t="str">
        <f t="shared" si="978"/>
        <v>0.000516354489570198-0.000368455613888219i</v>
      </c>
      <c r="L3344" s="57" t="str">
        <f t="shared" si="979"/>
        <v>0.00075-0.00243151777101267i</v>
      </c>
      <c r="M3344" s="57" t="str">
        <f t="shared" si="980"/>
        <v>0.00075-0.000383117295852836i</v>
      </c>
      <c r="N3344" s="57">
        <f t="shared" si="981"/>
        <v>3.3491332944756778</v>
      </c>
      <c r="O3344" s="57">
        <f t="shared" si="982"/>
        <v>16.032600644747905</v>
      </c>
      <c r="P3344" s="371">
        <f t="shared" si="983"/>
        <v>-16.032600644747905</v>
      </c>
      <c r="Q3344" s="371">
        <f t="shared" si="984"/>
        <v>176.65086670552432</v>
      </c>
      <c r="R3344" s="12">
        <f t="shared" si="985"/>
        <v>-3.3491332944756778</v>
      </c>
      <c r="S3344" s="57">
        <f t="shared" si="986"/>
        <v>272.72907651423247</v>
      </c>
      <c r="T3344" s="12">
        <f t="shared" si="969"/>
        <v>-16.032600644747905</v>
      </c>
    </row>
    <row r="3345" spans="1:20" x14ac:dyDescent="0.3">
      <c r="A3345" s="57">
        <f t="shared" si="970"/>
        <v>1720119.0342351834</v>
      </c>
      <c r="B3345" s="12">
        <f t="shared" si="987"/>
        <v>273765.44700498658</v>
      </c>
      <c r="C3345" s="57" t="str">
        <f t="shared" si="971"/>
        <v>-0.15634105984945+0.00977563981239563i</v>
      </c>
      <c r="D3345" s="57" t="str">
        <f t="shared" si="972"/>
        <v>2.21589516593167-1.70633351830201i</v>
      </c>
      <c r="E3345" s="57" t="str">
        <f t="shared" si="973"/>
        <v>-30.9935366760636-82.7983413696744i</v>
      </c>
      <c r="F3345" s="57" t="str">
        <f t="shared" si="974"/>
        <v>2.30846508264188-2.06162178460309i</v>
      </c>
      <c r="G3345" s="57" t="str">
        <f t="shared" si="975"/>
        <v>0.749603971252797-0.433241107854314i</v>
      </c>
      <c r="H3345" s="57" t="str">
        <f t="shared" si="976"/>
        <v>0.0282205719155533-16.5357961341659i</v>
      </c>
      <c r="I3345" s="57" t="str">
        <f t="shared" si="977"/>
        <v>-0.230369047417028-0.258839519919653i</v>
      </c>
      <c r="K3345" s="57" t="str">
        <f t="shared" si="978"/>
        <v>0.000516041146696292-0.000367517476060693i</v>
      </c>
      <c r="L3345" s="57" t="str">
        <f t="shared" si="979"/>
        <v>0.00075-0.00242231298168228i</v>
      </c>
      <c r="M3345" s="57" t="str">
        <f t="shared" si="980"/>
        <v>0.00075-0.000381666961399519i</v>
      </c>
      <c r="N3345" s="57">
        <f t="shared" si="981"/>
        <v>3.5779127069577612</v>
      </c>
      <c r="O3345" s="57">
        <f t="shared" si="982"/>
        <v>16.101592427048729</v>
      </c>
      <c r="P3345" s="371">
        <f t="shared" si="983"/>
        <v>-16.101592427048729</v>
      </c>
      <c r="Q3345" s="371">
        <f t="shared" si="984"/>
        <v>176.42208729304224</v>
      </c>
      <c r="R3345" s="12">
        <f t="shared" si="985"/>
        <v>-3.5779127069577612</v>
      </c>
      <c r="S3345" s="57">
        <f t="shared" si="986"/>
        <v>273.76544700498658</v>
      </c>
      <c r="T3345" s="12">
        <f t="shared" si="969"/>
        <v>-16.101592427048729</v>
      </c>
    </row>
    <row r="3346" spans="1:20" x14ac:dyDescent="0.3">
      <c r="A3346" s="57">
        <f t="shared" si="970"/>
        <v>1726655.486565277</v>
      </c>
      <c r="B3346" s="12">
        <f t="shared" si="987"/>
        <v>274805.75570360554</v>
      </c>
      <c r="C3346" s="57" t="str">
        <f t="shared" si="971"/>
        <v>-0.155062453519006+0.0103174744839698i</v>
      </c>
      <c r="D3346" s="57" t="str">
        <f t="shared" si="972"/>
        <v>2.20981127077169-1.70792774390157i</v>
      </c>
      <c r="E3346" s="57" t="str">
        <f t="shared" si="973"/>
        <v>-31.0864915256037-82.2622402750516i</v>
      </c>
      <c r="F3346" s="57" t="str">
        <f t="shared" si="974"/>
        <v>2.30407207997479-2.06138938165922i</v>
      </c>
      <c r="G3346" s="57" t="str">
        <f t="shared" si="975"/>
        <v>0.7481774769689-0.43405983449906i</v>
      </c>
      <c r="H3346" s="57" t="str">
        <f t="shared" si="976"/>
        <v>0.0279898515522703-16.4730718958081i</v>
      </c>
      <c r="I3346" s="57" t="str">
        <f t="shared" si="977"/>
        <v>-0.229472047722947-0.257365953594688i</v>
      </c>
      <c r="K3346" s="57" t="str">
        <f t="shared" si="978"/>
        <v>0.000515727343348025-0.00036658309990409i</v>
      </c>
      <c r="L3346" s="57" t="str">
        <f t="shared" si="979"/>
        <v>0.00075-0.00241314303813736i</v>
      </c>
      <c r="M3346" s="57" t="str">
        <f t="shared" si="980"/>
        <v>0.00075-0.000380222117353575i</v>
      </c>
      <c r="N3346" s="57">
        <f t="shared" si="981"/>
        <v>3.806709197692328</v>
      </c>
      <c r="O3346" s="57">
        <f t="shared" si="982"/>
        <v>16.170682129618704</v>
      </c>
      <c r="P3346" s="371">
        <f t="shared" si="983"/>
        <v>-16.170682129618704</v>
      </c>
      <c r="Q3346" s="371">
        <f t="shared" si="984"/>
        <v>176.19329080230767</v>
      </c>
      <c r="R3346" s="12">
        <f t="shared" si="985"/>
        <v>-3.806709197692328</v>
      </c>
      <c r="S3346" s="57">
        <f t="shared" si="986"/>
        <v>274.80575570360554</v>
      </c>
      <c r="T3346" s="12">
        <f t="shared" si="969"/>
        <v>-16.170682129618704</v>
      </c>
    </row>
    <row r="3347" spans="1:20" x14ac:dyDescent="0.3">
      <c r="A3347" s="57">
        <f t="shared" si="970"/>
        <v>1733216.777414225</v>
      </c>
      <c r="B3347" s="12">
        <f t="shared" si="987"/>
        <v>275850.01757527923</v>
      </c>
      <c r="C3347" s="57" t="str">
        <f t="shared" si="971"/>
        <v>-0.153790097305319+0.0108498679891913i</v>
      </c>
      <c r="D3347" s="57" t="str">
        <f t="shared" si="972"/>
        <v>2.20371474699273-1.70950210023922i</v>
      </c>
      <c r="E3347" s="57" t="str">
        <f t="shared" si="973"/>
        <v>-31.1766904142467-81.7282927431436i</v>
      </c>
      <c r="F3347" s="57" t="str">
        <f t="shared" si="974"/>
        <v>2.29966250588332-2.06115764903572i</v>
      </c>
      <c r="G3347" s="57" t="str">
        <f t="shared" si="975"/>
        <v>0.74674560161789-0.434875393741961i</v>
      </c>
      <c r="H3347" s="57" t="str">
        <f t="shared" si="976"/>
        <v>0.0277609851093692-16.4105864526366i</v>
      </c>
      <c r="I3347" s="57" t="str">
        <f t="shared" si="977"/>
        <v>-0.228578612824519-0.25589802200524i</v>
      </c>
      <c r="K3347" s="57" t="str">
        <f t="shared" si="978"/>
        <v>0.000515413075460763-0.000365652462775778i</v>
      </c>
      <c r="L3347" s="57" t="str">
        <f t="shared" si="979"/>
        <v>0.00075-0.00240400780846519i</v>
      </c>
      <c r="M3347" s="57" t="str">
        <f t="shared" si="980"/>
        <v>0.00075-0.000378782742930439i</v>
      </c>
      <c r="N3347" s="57">
        <f t="shared" si="981"/>
        <v>4.035522090046328</v>
      </c>
      <c r="O3347" s="57">
        <f t="shared" si="982"/>
        <v>16.239870125404988</v>
      </c>
      <c r="P3347" s="371">
        <f t="shared" si="983"/>
        <v>-16.239870125404988</v>
      </c>
      <c r="Q3347" s="371">
        <f t="shared" si="984"/>
        <v>175.96447790995367</v>
      </c>
      <c r="R3347" s="12">
        <f t="shared" si="985"/>
        <v>-4.035522090046328</v>
      </c>
      <c r="S3347" s="57">
        <f t="shared" si="986"/>
        <v>275.85001757527925</v>
      </c>
      <c r="T3347" s="12">
        <f t="shared" si="969"/>
        <v>-16.239870125404988</v>
      </c>
    </row>
    <row r="3348" spans="1:20" x14ac:dyDescent="0.3">
      <c r="A3348" s="57">
        <f t="shared" si="970"/>
        <v>1739803.0011683991</v>
      </c>
      <c r="B3348" s="12">
        <f t="shared" si="987"/>
        <v>276898.24764206528</v>
      </c>
      <c r="C3348" s="57" t="str">
        <f t="shared" si="971"/>
        <v>-0.152524000995187+0.0113729049972584i</v>
      </c>
      <c r="D3348" s="57" t="str">
        <f t="shared" si="972"/>
        <v>2.19760573117695-1.71105647241789i</v>
      </c>
      <c r="E3348" s="57" t="str">
        <f t="shared" si="973"/>
        <v>-31.2641597097042-81.1965032677489i</v>
      </c>
      <c r="F3348" s="57" t="str">
        <f t="shared" si="974"/>
        <v>2.29523639400669-2.0609264197212i</v>
      </c>
      <c r="G3348" s="57" t="str">
        <f t="shared" si="975"/>
        <v>0.74530835612309-0.435687744165689i</v>
      </c>
      <c r="H3348" s="57" t="str">
        <f t="shared" si="976"/>
        <v>0.0275339576663482-16.3483388855473i</v>
      </c>
      <c r="I3348" s="57" t="str">
        <f t="shared" si="977"/>
        <v>-0.227688709751007-0.25443571398506i</v>
      </c>
      <c r="K3348" s="57" t="str">
        <f t="shared" si="978"/>
        <v>0.000515098339063292-0.000364725542063533i</v>
      </c>
      <c r="L3348" s="57" t="str">
        <f t="shared" si="979"/>
        <v>0.00075-0.00239490716125243i</v>
      </c>
      <c r="M3348" s="57" t="str">
        <f t="shared" si="980"/>
        <v>0.00075-0.000377348817424227i</v>
      </c>
      <c r="N3348" s="57">
        <f t="shared" si="981"/>
        <v>4.264350664476666</v>
      </c>
      <c r="O3348" s="57">
        <f t="shared" si="982"/>
        <v>16.309156786123527</v>
      </c>
      <c r="P3348" s="371">
        <f t="shared" si="983"/>
        <v>-16.309156786123527</v>
      </c>
      <c r="Q3348" s="371">
        <f t="shared" si="984"/>
        <v>175.73564933552333</v>
      </c>
      <c r="R3348" s="12">
        <f t="shared" si="985"/>
        <v>-4.264350664476666</v>
      </c>
      <c r="S3348" s="57">
        <f t="shared" si="986"/>
        <v>276.89824764206526</v>
      </c>
      <c r="T3348" s="12">
        <f t="shared" si="969"/>
        <v>-16.309156786123527</v>
      </c>
    </row>
    <row r="3349" spans="1:20" x14ac:dyDescent="0.3">
      <c r="A3349" s="57">
        <f t="shared" si="970"/>
        <v>1746414.2525728389</v>
      </c>
      <c r="B3349" s="12">
        <f t="shared" si="987"/>
        <v>277950.46098310512</v>
      </c>
      <c r="C3349" s="57" t="str">
        <f t="shared" si="971"/>
        <v>-0.151264173970549+0.0118866697351915i</v>
      </c>
      <c r="D3349" s="57" t="str">
        <f t="shared" si="972"/>
        <v>2.19148436118708-1.71259074661641i</v>
      </c>
      <c r="E3349" s="57" t="str">
        <f t="shared" si="973"/>
        <v>-31.3489256201146-80.6668761589832i</v>
      </c>
      <c r="F3349" s="57" t="str">
        <f t="shared" si="974"/>
        <v>2.29079377919209-2.06069552674398i</v>
      </c>
      <c r="G3349" s="57" t="str">
        <f t="shared" si="975"/>
        <v>0.743865751800064-0.436496844317332i</v>
      </c>
      <c r="H3349" s="57" t="str">
        <f t="shared" si="976"/>
        <v>0.0273087544299248-16.2863282790885i</v>
      </c>
      <c r="I3349" s="57" t="str">
        <f t="shared" si="977"/>
        <v>-0.226802305877188-0.25297901845403i</v>
      </c>
      <c r="K3349" s="57" t="str">
        <f t="shared" si="978"/>
        <v>0.000514783130278083-0.00036380231518593i</v>
      </c>
      <c r="L3349" s="57" t="str">
        <f t="shared" si="979"/>
        <v>0.00075-0.00238584096558321i</v>
      </c>
      <c r="M3349" s="57" t="str">
        <f t="shared" si="980"/>
        <v>0.00075-0.000375920320207439i</v>
      </c>
      <c r="N3349" s="57">
        <f t="shared" si="981"/>
        <v>4.4931941587742017</v>
      </c>
      <c r="O3349" s="57">
        <f t="shared" si="982"/>
        <v>16.378542482178457</v>
      </c>
      <c r="P3349" s="371">
        <f t="shared" si="983"/>
        <v>-16.378542482178457</v>
      </c>
      <c r="Q3349" s="371">
        <f t="shared" si="984"/>
        <v>175.5068058412258</v>
      </c>
      <c r="R3349" s="12">
        <f t="shared" si="985"/>
        <v>-4.4931941587742017</v>
      </c>
      <c r="S3349" s="57">
        <f t="shared" si="986"/>
        <v>277.95046098310513</v>
      </c>
      <c r="T3349" s="12">
        <f t="shared" si="969"/>
        <v>-16.378542482178457</v>
      </c>
    </row>
    <row r="3350" spans="1:20" x14ac:dyDescent="0.3">
      <c r="A3350" s="57">
        <f t="shared" si="970"/>
        <v>1753050.626732616</v>
      </c>
      <c r="B3350" s="12">
        <f t="shared" si="987"/>
        <v>279006.67273484095</v>
      </c>
      <c r="C3350" s="57" t="str">
        <f t="shared" si="971"/>
        <v>-0.150010625212731+0.0123912459926481i</v>
      </c>
      <c r="D3350" s="57" t="str">
        <f t="shared" si="972"/>
        <v>2.1853507761563-1.71410481010658i</v>
      </c>
      <c r="E3350" s="57" t="str">
        <f t="shared" si="973"/>
        <v>-31.4310141948924-80.1394155460101i</v>
      </c>
      <c r="F3350" s="57" t="str">
        <f t="shared" si="974"/>
        <v>2.28633469750016-2.06046480318436i</v>
      </c>
      <c r="G3350" s="57" t="str">
        <f t="shared" si="975"/>
        <v>0.742417800358415-0.437302652712498i</v>
      </c>
      <c r="H3350" s="57" t="str">
        <f t="shared" si="976"/>
        <v>0.0270853607328278-16.2245537214453i</v>
      </c>
      <c r="I3350" s="57" t="str">
        <f t="shared" si="977"/>
        <v>-0.225919368921678-0.251527924416978i</v>
      </c>
      <c r="K3350" s="57" t="str">
        <f t="shared" si="978"/>
        <v>0.000514467445321544-0.000362882759592685i</v>
      </c>
      <c r="L3350" s="57" t="str">
        <f t="shared" si="979"/>
        <v>0.00075-0.00237680909103727i</v>
      </c>
      <c r="M3350" s="57" t="str">
        <f t="shared" si="980"/>
        <v>0.00075-0.000374497230730662i</v>
      </c>
      <c r="N3350" s="57">
        <f t="shared" si="981"/>
        <v>4.7220517683138326</v>
      </c>
      <c r="O3350" s="57">
        <f t="shared" si="982"/>
        <v>16.448027582581378</v>
      </c>
      <c r="P3350" s="371">
        <f t="shared" si="983"/>
        <v>-16.448027582581378</v>
      </c>
      <c r="Q3350" s="371">
        <f t="shared" si="984"/>
        <v>175.27794823168617</v>
      </c>
      <c r="R3350" s="12">
        <f t="shared" si="985"/>
        <v>-4.7220517683138326</v>
      </c>
      <c r="S3350" s="57">
        <f t="shared" si="986"/>
        <v>279.00667273484095</v>
      </c>
      <c r="T3350" s="12">
        <f t="shared" si="969"/>
        <v>-16.448027582581378</v>
      </c>
    </row>
    <row r="3351" spans="1:20" x14ac:dyDescent="0.3">
      <c r="A3351" s="57">
        <f t="shared" si="970"/>
        <v>1759712.2191141997</v>
      </c>
      <c r="B3351" s="12">
        <f t="shared" si="987"/>
        <v>280066.89809123334</v>
      </c>
      <c r="C3351" s="57" t="str">
        <f t="shared" si="971"/>
        <v>-0.148763363306505+0.0128867171266588i</v>
      </c>
      <c r="D3351" s="57" t="str">
        <f t="shared" si="972"/>
        <v>2.17920511647786-1.71559855127025i</v>
      </c>
      <c r="E3351" s="57" t="str">
        <f t="shared" si="973"/>
        <v>-31.5104513255736-79.6141253797093i</v>
      </c>
      <c r="F3351" s="57" t="str">
        <f t="shared" si="974"/>
        <v>2.2818591862104-2.06023408218673i</v>
      </c>
      <c r="G3351" s="57" t="str">
        <f t="shared" si="975"/>
        <v>0.740964513903523-0.43810512783947i</v>
      </c>
      <c r="H3351" s="57" t="str">
        <f t="shared" si="976"/>
        <v>0.0268637620325997-16.1630143044237i</v>
      </c>
      <c r="I3351" s="57" t="str">
        <f t="shared" si="977"/>
        <v>-0.22503986694524-0.250082420962487i</v>
      </c>
      <c r="K3351" s="57" t="str">
        <f t="shared" si="978"/>
        <v>0.000514151280504288-0.000361966852765086i</v>
      </c>
      <c r="L3351" s="57" t="str">
        <f t="shared" si="979"/>
        <v>0.00075-0.00236781140768806i</v>
      </c>
      <c r="M3351" s="57" t="str">
        <f t="shared" si="980"/>
        <v>0.00075-0.000373079528522278i</v>
      </c>
      <c r="N3351" s="57">
        <f t="shared" si="981"/>
        <v>4.9509226463125344</v>
      </c>
      <c r="O3351" s="57">
        <f t="shared" si="982"/>
        <v>16.51761245487268</v>
      </c>
      <c r="P3351" s="371">
        <f t="shared" si="983"/>
        <v>-16.51761245487268</v>
      </c>
      <c r="Q3351" s="371">
        <f t="shared" si="984"/>
        <v>175.04907735368747</v>
      </c>
      <c r="R3351" s="12">
        <f t="shared" si="985"/>
        <v>-4.9509226463125344</v>
      </c>
      <c r="S3351" s="57">
        <f t="shared" si="986"/>
        <v>280.06689809123333</v>
      </c>
      <c r="T3351" s="12">
        <f t="shared" si="969"/>
        <v>-16.51761245487268</v>
      </c>
    </row>
    <row r="3352" spans="1:20" x14ac:dyDescent="0.3">
      <c r="A3352" s="57">
        <f t="shared" si="970"/>
        <v>1766399.1255468337</v>
      </c>
      <c r="B3352" s="12">
        <f t="shared" si="987"/>
        <v>281131.15230398002</v>
      </c>
      <c r="C3352" s="57" t="str">
        <f t="shared" si="971"/>
        <v>-0.147522396444006+0.0133731660662549i</v>
      </c>
      <c r="D3352" s="57" t="str">
        <f t="shared" si="972"/>
        <v>2.17304752379446-1.7170718596161i</v>
      </c>
      <c r="E3352" s="57" t="str">
        <f t="shared" si="973"/>
        <v>-31.5872627466702-79.0910094353014i</v>
      </c>
      <c r="F3352" s="57" t="str">
        <f t="shared" si="974"/>
        <v>2.27736728382635-2.06000319697194i</v>
      </c>
      <c r="G3352" s="57" t="str">
        <f t="shared" si="975"/>
        <v>0.73950590493825-0.4389042281634i</v>
      </c>
      <c r="H3352" s="57" t="str">
        <f t="shared" si="976"/>
        <v>0.026643943910415-16.1017091234352i</v>
      </c>
      <c r="I3352" s="57" t="str">
        <f t="shared" si="977"/>
        <v>-0.224163768349111-0.248642497261697i</v>
      </c>
      <c r="K3352" s="57" t="str">
        <f t="shared" si="978"/>
        <v>0.000513834632231385-0.000361054572216356i</v>
      </c>
      <c r="L3352" s="57" t="str">
        <f t="shared" si="979"/>
        <v>0.00075-0.00235884778610087i</v>
      </c>
      <c r="M3352" s="57" t="str">
        <f t="shared" si="980"/>
        <v>0.00075-0.000371667193188162i</v>
      </c>
      <c r="N3352" s="57">
        <f t="shared" si="981"/>
        <v>5.1798059040850148</v>
      </c>
      <c r="O3352" s="57">
        <f t="shared" si="982"/>
        <v>16.587297465042738</v>
      </c>
      <c r="P3352" s="371">
        <f t="shared" si="983"/>
        <v>-16.587297465042738</v>
      </c>
      <c r="Q3352" s="371">
        <f t="shared" si="984"/>
        <v>174.82019409591499</v>
      </c>
      <c r="R3352" s="12">
        <f t="shared" si="985"/>
        <v>-5.1798059040850148</v>
      </c>
      <c r="S3352" s="57">
        <f t="shared" si="986"/>
        <v>281.13115230398</v>
      </c>
      <c r="T3352" s="12">
        <f t="shared" si="969"/>
        <v>-16.587297465042738</v>
      </c>
    </row>
    <row r="3353" spans="1:20" x14ac:dyDescent="0.3">
      <c r="A3353" s="57">
        <f t="shared" si="970"/>
        <v>1773111.4422239116</v>
      </c>
      <c r="B3353" s="12">
        <f t="shared" si="987"/>
        <v>282199.45068273513</v>
      </c>
      <c r="C3353" s="57" t="str">
        <f t="shared" si="971"/>
        <v>-0.146287732428482+0.0138506753170209i</v>
      </c>
      <c r="D3353" s="57" t="str">
        <f t="shared" si="972"/>
        <v>2.16687814098733-1.71852462579645i</v>
      </c>
      <c r="E3353" s="57" t="str">
        <f t="shared" si="973"/>
        <v>-31.6614740365234-78.570071314915i</v>
      </c>
      <c r="F3353" s="57" t="str">
        <f t="shared" si="974"/>
        <v>2.27285903008072-2.05977198084976i</v>
      </c>
      <c r="G3353" s="57" t="str">
        <f t="shared" si="975"/>
        <v>0.738041986364581-0.43969991213054i</v>
      </c>
      <c r="H3353" s="57" t="str">
        <f t="shared" si="976"/>
        <v>0.0264258920699083-16.0406372774809i</v>
      </c>
      <c r="I3353" s="57" t="str">
        <f t="shared" si="977"/>
        <v>-0.223291041873325-0.247208142567105i</v>
      </c>
      <c r="K3353" s="57" t="str">
        <f t="shared" si="978"/>
        <v>0.000513517497002619-0.000360145895492086i</v>
      </c>
      <c r="L3353" s="57" t="str">
        <f t="shared" si="979"/>
        <v>0.00075-0.00234991809733101i</v>
      </c>
      <c r="M3353" s="57" t="str">
        <f t="shared" si="980"/>
        <v>0.00075-0.0003702602044114i</v>
      </c>
      <c r="N3353" s="57">
        <f t="shared" si="981"/>
        <v>5.408700611310195</v>
      </c>
      <c r="O3353" s="57">
        <f t="shared" si="982"/>
        <v>16.657082977454557</v>
      </c>
      <c r="P3353" s="371">
        <f t="shared" si="983"/>
        <v>-16.657082977454557</v>
      </c>
      <c r="Q3353" s="371">
        <f t="shared" si="984"/>
        <v>174.59129938868981</v>
      </c>
      <c r="R3353" s="12">
        <f t="shared" si="985"/>
        <v>-5.408700611310195</v>
      </c>
      <c r="S3353" s="57">
        <f t="shared" si="986"/>
        <v>282.19945068273512</v>
      </c>
      <c r="T3353" s="12">
        <f t="shared" si="969"/>
        <v>-16.657082977454557</v>
      </c>
    </row>
    <row r="3354" spans="1:20" x14ac:dyDescent="0.3">
      <c r="A3354" s="57">
        <f t="shared" si="970"/>
        <v>1779849.2657043624</v>
      </c>
      <c r="B3354" s="12">
        <f t="shared" si="987"/>
        <v>283271.80859532952</v>
      </c>
      <c r="C3354" s="57" t="str">
        <f t="shared" si="971"/>
        <v>-0.145059378677901+0.0143193269655468i</v>
      </c>
      <c r="D3354" s="57" t="str">
        <f t="shared" si="972"/>
        <v>2.16069711216506-1.71995674162398i</v>
      </c>
      <c r="E3354" s="57" t="str">
        <f t="shared" si="973"/>
        <v>-31.7331106181637-78.0513144501118i</v>
      </c>
      <c r="F3354" s="57" t="str">
        <f t="shared" si="974"/>
        <v>2.26833446594026-2.05954026723155i</v>
      </c>
      <c r="G3354" s="57" t="str">
        <f t="shared" si="975"/>
        <v>0.736572771485234-0.440492138172516i</v>
      </c>
      <c r="H3354" s="57" t="str">
        <f t="shared" si="976"/>
        <v>0.0262095923360144-15.9797978691365i</v>
      </c>
      <c r="I3354" s="57" t="str">
        <f t="shared" si="977"/>
        <v>-0.222421656595064-0.245779346211353i</v>
      </c>
      <c r="K3354" s="57" t="str">
        <f t="shared" si="978"/>
        <v>0.00051319987141273-0.000359240800170617i</v>
      </c>
      <c r="L3354" s="57" t="str">
        <f t="shared" si="979"/>
        <v>0.00075-0.00234102221292191i</v>
      </c>
      <c r="M3354" s="57" t="str">
        <f t="shared" si="980"/>
        <v>0.00075-0.000368858541951983i</v>
      </c>
      <c r="N3354" s="57">
        <f t="shared" si="981"/>
        <v>5.6376057962991126</v>
      </c>
      <c r="O3354" s="57">
        <f t="shared" si="982"/>
        <v>16.726969354766844</v>
      </c>
      <c r="P3354" s="371">
        <f t="shared" si="983"/>
        <v>-16.726969354766844</v>
      </c>
      <c r="Q3354" s="371">
        <f t="shared" si="984"/>
        <v>174.36239420370089</v>
      </c>
      <c r="R3354" s="12">
        <f t="shared" si="985"/>
        <v>-5.6376057962991126</v>
      </c>
      <c r="S3354" s="57">
        <f t="shared" si="986"/>
        <v>283.2718085953295</v>
      </c>
      <c r="T3354" s="12">
        <f t="shared" si="969"/>
        <v>-16.726969354766844</v>
      </c>
    </row>
    <row r="3355" spans="1:20" x14ac:dyDescent="0.3">
      <c r="A3355" s="57">
        <f t="shared" si="970"/>
        <v>1786612.6929140391</v>
      </c>
      <c r="B3355" s="12">
        <f t="shared" si="987"/>
        <v>284348.24146799179</v>
      </c>
      <c r="C3355" s="57" t="str">
        <f t="shared" si="971"/>
        <v>-0.143837342228419+0.0147792026837837i</v>
      </c>
      <c r="D3355" s="57" t="str">
        <f t="shared" si="972"/>
        <v>2.15450458265224-1.72136810008819i</v>
      </c>
      <c r="E3355" s="57" t="str">
        <f t="shared" si="973"/>
        <v>-31.8021977601658-77.5347421043566i</v>
      </c>
      <c r="F3355" s="57" t="str">
        <f t="shared" si="974"/>
        <v>2.26379363361064-2.05930788964291i</v>
      </c>
      <c r="G3355" s="57" t="str">
        <f t="shared" si="975"/>
        <v>0.735098274005209-0.441280864710641i</v>
      </c>
      <c r="H3355" s="57" t="str">
        <f t="shared" si="976"/>
        <v>0.0259950306538235-15.9191900045365i</v>
      </c>
      <c r="I3355" s="57" t="str">
        <f t="shared" si="977"/>
        <v>-0.221555581926984-0.24435609760602i</v>
      </c>
      <c r="K3355" s="57" t="str">
        <f t="shared" si="978"/>
        <v>0.000512881752151672-0.000358339263863502i</v>
      </c>
      <c r="L3355" s="57" t="str">
        <f t="shared" si="979"/>
        <v>0.00075-0.00233216000490328i</v>
      </c>
      <c r="M3355" s="57" t="str">
        <f t="shared" si="980"/>
        <v>0.00075-0.000367462185646526i</v>
      </c>
      <c r="N3355" s="57">
        <f t="shared" si="981"/>
        <v>5.8665204462658096</v>
      </c>
      <c r="O3355" s="57">
        <f t="shared" si="982"/>
        <v>16.796956957857539</v>
      </c>
      <c r="P3355" s="371">
        <f t="shared" si="983"/>
        <v>-16.796956957857539</v>
      </c>
      <c r="Q3355" s="371">
        <f t="shared" si="984"/>
        <v>174.13347955373419</v>
      </c>
      <c r="R3355" s="12">
        <f t="shared" si="985"/>
        <v>-5.8665204462658096</v>
      </c>
      <c r="S3355" s="57">
        <f t="shared" si="986"/>
        <v>284.34824146799178</v>
      </c>
      <c r="T3355" s="12">
        <f t="shared" si="969"/>
        <v>-16.796956957857539</v>
      </c>
    </row>
    <row r="3356" spans="1:20" x14ac:dyDescent="0.3">
      <c r="A3356" s="57">
        <f t="shared" si="970"/>
        <v>1793401.8211471124</v>
      </c>
      <c r="B3356" s="12">
        <f t="shared" si="987"/>
        <v>285428.76478557015</v>
      </c>
      <c r="C3356" s="57" t="str">
        <f t="shared" si="971"/>
        <v>-0.142621629737692+0.0152303837333147i</v>
      </c>
      <c r="D3356" s="57" t="str">
        <f t="shared" si="972"/>
        <v>2.14830069897769-1.72275859537185i</v>
      </c>
      <c r="E3356" s="57" t="str">
        <f t="shared" si="973"/>
        <v>-31.868760577513-77.0203573754412i</v>
      </c>
      <c r="F3356" s="57" t="str">
        <f t="shared" si="974"/>
        <v>2.25923657654096-2.05907468173658i</v>
      </c>
      <c r="G3356" s="57" t="str">
        <f t="shared" si="975"/>
        <v>0.733618508033289-0.442066050160267i</v>
      </c>
      <c r="H3356" s="57" t="str">
        <f t="shared" si="976"/>
        <v>0.0257821930874445-15.8588127933591i</v>
      </c>
      <c r="I3356" s="57" t="str">
        <f t="shared" si="977"/>
        <v>-0.220692787615572-0.242938386240394i</v>
      </c>
      <c r="K3356" s="57" t="str">
        <f t="shared" si="978"/>
        <v>0.000512563136004846-0.000357441264215914i</v>
      </c>
      <c r="L3356" s="57" t="str">
        <f t="shared" si="979"/>
        <v>0.00075-0.00232333134578928i</v>
      </c>
      <c r="M3356" s="57" t="str">
        <f t="shared" si="980"/>
        <v>0.00075-0.000366071115407975i</v>
      </c>
      <c r="N3356" s="57">
        <f t="shared" si="981"/>
        <v>6.0954435076076265</v>
      </c>
      <c r="O3356" s="57">
        <f t="shared" si="982"/>
        <v>16.867046145748908</v>
      </c>
      <c r="P3356" s="371">
        <f t="shared" si="983"/>
        <v>-16.867046145748908</v>
      </c>
      <c r="Q3356" s="371">
        <f t="shared" si="984"/>
        <v>173.90455649239237</v>
      </c>
      <c r="R3356" s="12">
        <f t="shared" si="985"/>
        <v>-6.0954435076076265</v>
      </c>
      <c r="S3356" s="57">
        <f t="shared" si="986"/>
        <v>285.42876478557014</v>
      </c>
      <c r="T3356" s="12">
        <f t="shared" si="969"/>
        <v>-16.867046145748908</v>
      </c>
    </row>
    <row r="3357" spans="1:20" x14ac:dyDescent="0.3">
      <c r="A3357" s="57">
        <f t="shared" si="970"/>
        <v>1800216.7480674714</v>
      </c>
      <c r="B3357" s="12">
        <f t="shared" si="987"/>
        <v>286513.39409175533</v>
      </c>
      <c r="C3357" s="57" t="str">
        <f t="shared" si="971"/>
        <v>-0.141412247488063+0.0156729509695121i</v>
      </c>
      <c r="D3357" s="57" t="str">
        <f t="shared" si="972"/>
        <v>2.14208560886257-1.72412812286729i</v>
      </c>
      <c r="E3357" s="57" t="str">
        <f t="shared" si="973"/>
        <v>-31.9328240324526-76.5081631978649i</v>
      </c>
      <c r="F3357" s="57" t="str">
        <f t="shared" si="974"/>
        <v>2.2546633394283-2.05884047730537i</v>
      </c>
      <c r="G3357" s="57" t="str">
        <f t="shared" si="975"/>
        <v>0.732133488083495-0.442847652935171i</v>
      </c>
      <c r="H3357" s="57" t="str">
        <f t="shared" si="976"/>
        <v>0.0255710658188833-15.7986653488112i</v>
      </c>
      <c r="I3357" s="57" t="str">
        <f t="shared" si="977"/>
        <v>-0.219833243739495-0.241526201680256i</v>
      </c>
      <c r="K3357" s="57" t="str">
        <f t="shared" si="978"/>
        <v>0.000512244019853343-0.000356546778907087i</v>
      </c>
      <c r="L3357" s="57" t="str">
        <f t="shared" si="979"/>
        <v>0.00075-0.00231453610857669i</v>
      </c>
      <c r="M3357" s="57" t="str">
        <f t="shared" si="980"/>
        <v>0.00075-0.000364685311225319i</v>
      </c>
      <c r="N3357" s="57">
        <f t="shared" si="981"/>
        <v>6.3243738861820304</v>
      </c>
      <c r="O3357" s="57">
        <f t="shared" si="982"/>
        <v>16.937237275532937</v>
      </c>
      <c r="P3357" s="371">
        <f t="shared" si="983"/>
        <v>-16.937237275532937</v>
      </c>
      <c r="Q3357" s="371">
        <f t="shared" si="984"/>
        <v>173.67562611381797</v>
      </c>
      <c r="R3357" s="12">
        <f t="shared" si="985"/>
        <v>-6.3243738861820304</v>
      </c>
      <c r="S3357" s="57">
        <f t="shared" si="986"/>
        <v>286.51339409175534</v>
      </c>
      <c r="T3357" s="12">
        <f t="shared" si="969"/>
        <v>-16.937237275532937</v>
      </c>
    </row>
    <row r="3358" spans="1:20" x14ac:dyDescent="0.3">
      <c r="A3358" s="57">
        <f t="shared" si="970"/>
        <v>1807057.5717101281</v>
      </c>
      <c r="B3358" s="12">
        <f t="shared" si="987"/>
        <v>287602.14498930401</v>
      </c>
      <c r="C3358" s="57" t="str">
        <f t="shared" si="971"/>
        <v>-0.140209201389619+0.0161069848456189i</v>
      </c>
      <c r="D3358" s="57" t="str">
        <f t="shared" si="972"/>
        <v>2.13585946120819-1.72547657919257i</v>
      </c>
      <c r="E3358" s="57" t="str">
        <f t="shared" si="973"/>
        <v>-31.9944129353581-75.998162345162i</v>
      </c>
      <c r="F3358" s="57" t="str">
        <f t="shared" si="974"/>
        <v>2.25007396822201-2.05860511029525i</v>
      </c>
      <c r="G3358" s="57" t="str">
        <f t="shared" si="975"/>
        <v>0.73064322907648-0.443625631451987i</v>
      </c>
      <c r="H3358" s="57" t="str">
        <f t="shared" si="976"/>
        <v>0.0253616351469305-15.7387467876129i</v>
      </c>
      <c r="I3358" s="57" t="str">
        <f t="shared" si="977"/>
        <v>-0.218976920707951-0.240119533566645i</v>
      </c>
      <c r="K3358" s="57" t="str">
        <f t="shared" si="978"/>
        <v>0.000511924400674186-0.000355655785650797i</v>
      </c>
      <c r="L3358" s="57" t="str">
        <f t="shared" si="979"/>
        <v>0.00075-0.00230577416674306i</v>
      </c>
      <c r="M3358" s="57" t="str">
        <f t="shared" si="980"/>
        <v>0.00075-0.000363304753163298i</v>
      </c>
      <c r="N3358" s="57">
        <f t="shared" si="981"/>
        <v>6.5533104475965445</v>
      </c>
      <c r="O3358" s="57">
        <f t="shared" si="982"/>
        <v>17.007530702297224</v>
      </c>
      <c r="P3358" s="371">
        <f t="shared" si="983"/>
        <v>-17.007530702297224</v>
      </c>
      <c r="Q3358" s="371">
        <f t="shared" si="984"/>
        <v>173.44668955240346</v>
      </c>
      <c r="R3358" s="12">
        <f t="shared" si="985"/>
        <v>-6.5533104475965445</v>
      </c>
      <c r="S3358" s="57">
        <f t="shared" si="986"/>
        <v>287.60214498930401</v>
      </c>
      <c r="T3358" s="12">
        <f t="shared" si="969"/>
        <v>-17.007530702297224</v>
      </c>
    </row>
    <row r="3359" spans="1:20" x14ac:dyDescent="0.3">
      <c r="A3359" s="57">
        <f t="shared" si="970"/>
        <v>1813924.3904826264</v>
      </c>
      <c r="B3359" s="12">
        <f t="shared" si="987"/>
        <v>288695.03314026335</v>
      </c>
      <c r="C3359" s="57" t="str">
        <f t="shared" si="971"/>
        <v>-0.139012496983106+0.0165325654167067i</v>
      </c>
      <c r="D3359" s="57" t="str">
        <f t="shared" si="972"/>
        <v>2.12962240608351-1.72680386220743i</v>
      </c>
      <c r="E3359" s="57" t="str">
        <f t="shared" si="973"/>
        <v>-32.0535519455856-75.4903574321912i</v>
      </c>
      <c r="F3359" s="57" t="str">
        <f t="shared" si="974"/>
        <v>2.24546851012786-2.05836841481859i</v>
      </c>
      <c r="G3359" s="57" t="str">
        <f t="shared" si="975"/>
        <v>0.729147746340884-0.444399944134665i</v>
      </c>
      <c r="H3359" s="57" t="str">
        <f t="shared" si="976"/>
        <v>0.0251538874860624-15.6790562299824i</v>
      </c>
      <c r="I3359" s="57" t="str">
        <f t="shared" si="977"/>
        <v>-0.218123789259038-0.238718371614619i</v>
      </c>
      <c r="K3359" s="57" t="str">
        <f t="shared" si="978"/>
        <v>0.000511604275540554-0.000354768262195785i</v>
      </c>
      <c r="L3359" s="57" t="str">
        <f t="shared" si="979"/>
        <v>0.00075-0.00229704539424494i</v>
      </c>
      <c r="M3359" s="57" t="str">
        <f t="shared" si="980"/>
        <v>0.00075-0.000361929421362122i</v>
      </c>
      <c r="N3359" s="57">
        <f t="shared" si="981"/>
        <v>6.7822520174932777</v>
      </c>
      <c r="O3359" s="57">
        <f t="shared" si="982"/>
        <v>17.077926779052767</v>
      </c>
      <c r="P3359" s="371">
        <f t="shared" si="983"/>
        <v>-17.077926779052767</v>
      </c>
      <c r="Q3359" s="371">
        <f t="shared" si="984"/>
        <v>173.21774798250672</v>
      </c>
      <c r="R3359" s="12">
        <f t="shared" si="985"/>
        <v>-6.7822520174932777</v>
      </c>
      <c r="S3359" s="57">
        <f t="shared" si="986"/>
        <v>288.69503314026332</v>
      </c>
      <c r="T3359" s="12">
        <f t="shared" si="969"/>
        <v>-17.077926779052767</v>
      </c>
    </row>
    <row r="3360" spans="1:20" x14ac:dyDescent="0.3">
      <c r="A3360" s="57">
        <f t="shared" si="970"/>
        <v>1820817.3031664602</v>
      </c>
      <c r="B3360" s="12">
        <f t="shared" si="987"/>
        <v>289792.07426619634</v>
      </c>
      <c r="C3360" s="57" t="str">
        <f t="shared" si="971"/>
        <v>-0.137822139442745+0.0169497723435581i</v>
      </c>
      <c r="D3360" s="57" t="str">
        <f t="shared" si="972"/>
        <v>2.12337459471251-1.72810987102927i</v>
      </c>
      <c r="E3360" s="57" t="str">
        <f t="shared" si="973"/>
        <v>-32.1102655723331-74.9847509173765i</v>
      </c>
      <c r="F3360" s="57" t="str">
        <f t="shared" si="974"/>
        <v>2.240847013612-2.05813022516743i</v>
      </c>
      <c r="G3360" s="57" t="str">
        <f t="shared" si="975"/>
        <v>0.727647055614624-0.445170549418975i</v>
      </c>
      <c r="H3360" s="57" t="str">
        <f t="shared" si="976"/>
        <v>0.0249478093653511-15.6195927996214i</v>
      </c>
      <c r="I3360" s="57" t="str">
        <f t="shared" si="977"/>
        <v>-0.217273820458115-0.237322705612019i</v>
      </c>
      <c r="K3360" s="57" t="str">
        <f t="shared" si="978"/>
        <v>0.000511283641622009-0.000353884186326243i</v>
      </c>
      <c r="L3360" s="57" t="str">
        <f t="shared" si="979"/>
        <v>0.00075-0.00228834966551598i</v>
      </c>
      <c r="M3360" s="57" t="str">
        <f t="shared" si="980"/>
        <v>0.00075-0.000360559296037181i</v>
      </c>
      <c r="N3360" s="57">
        <f t="shared" si="981"/>
        <v>7.0111973818460172</v>
      </c>
      <c r="O3360" s="57">
        <f t="shared" si="982"/>
        <v>17.148425856660868</v>
      </c>
      <c r="P3360" s="371">
        <f t="shared" si="983"/>
        <v>-17.148425856660868</v>
      </c>
      <c r="Q3360" s="371">
        <f t="shared" si="984"/>
        <v>172.98880261815398</v>
      </c>
      <c r="R3360" s="12">
        <f t="shared" si="985"/>
        <v>-7.0111973818460172</v>
      </c>
      <c r="S3360" s="57">
        <f t="shared" si="986"/>
        <v>289.79207426619632</v>
      </c>
      <c r="T3360" s="12">
        <f t="shared" si="969"/>
        <v>-17.148425856660868</v>
      </c>
    </row>
    <row r="3361" spans="1:20" x14ac:dyDescent="0.3">
      <c r="A3361" s="57">
        <f t="shared" si="970"/>
        <v>1827736.4089184932</v>
      </c>
      <c r="B3361" s="12">
        <f t="shared" si="987"/>
        <v>290893.28414840793</v>
      </c>
      <c r="C3361" s="57" t="str">
        <f t="shared" si="971"/>
        <v>-0.136638133578903+0.0173586848964318i</v>
      </c>
      <c r="D3361" s="57" t="str">
        <f t="shared" si="972"/>
        <v>2.11711617946112-1.72939450604873i</v>
      </c>
      <c r="E3361" s="57" t="str">
        <f t="shared" si="973"/>
        <v>-32.164578175493-74.4813451049061i</v>
      </c>
      <c r="F3361" s="57" t="str">
        <f t="shared" si="974"/>
        <v>2.23620952840482-2.05789037582693i</v>
      </c>
      <c r="G3361" s="57" t="str">
        <f t="shared" si="975"/>
        <v>0.72614117304613-0.445937405757042i</v>
      </c>
      <c r="H3361" s="57" t="str">
        <f t="shared" si="976"/>
        <v>0.0247433874273895-15.5603556236999i</v>
      </c>
      <c r="I3361" s="57" t="str">
        <f t="shared" si="977"/>
        <v>-0.216426985696169-0.235932525418221i</v>
      </c>
      <c r="K3361" s="57" t="str">
        <f t="shared" si="978"/>
        <v>0.000510962496184728-0.000353003535862301i</v>
      </c>
      <c r="L3361" s="57" t="str">
        <f t="shared" si="979"/>
        <v>0.00075-0.00227968685546521i</v>
      </c>
      <c r="M3361" s="57" t="str">
        <f t="shared" si="980"/>
        <v>0.00075-0.000359194357478761i</v>
      </c>
      <c r="N3361" s="57">
        <f t="shared" si="981"/>
        <v>7.2401452872551317</v>
      </c>
      <c r="O3361" s="57">
        <f t="shared" si="982"/>
        <v>17.219028283762604</v>
      </c>
      <c r="P3361" s="371">
        <f t="shared" si="983"/>
        <v>-17.219028283762604</v>
      </c>
      <c r="Q3361" s="371">
        <f t="shared" si="984"/>
        <v>172.75985471274487</v>
      </c>
      <c r="R3361" s="12">
        <f t="shared" si="985"/>
        <v>-7.2401452872551317</v>
      </c>
      <c r="S3361" s="57">
        <f t="shared" si="986"/>
        <v>290.89328414840793</v>
      </c>
      <c r="T3361" s="12">
        <f t="shared" si="969"/>
        <v>-17.219028283762604</v>
      </c>
    </row>
    <row r="3362" spans="1:20" x14ac:dyDescent="0.3">
      <c r="A3362" s="57">
        <f t="shared" si="970"/>
        <v>1834681.8072723837</v>
      </c>
      <c r="B3362" s="12">
        <f t="shared" si="987"/>
        <v>291998.67862817191</v>
      </c>
      <c r="C3362" s="57" t="str">
        <f t="shared" si="971"/>
        <v>-0.135460483840668+0.0177593819587339i</v>
      </c>
      <c r="D3362" s="57" t="str">
        <f t="shared" si="972"/>
        <v>2.11084731382415-1.73065766894539i</v>
      </c>
      <c r="E3362" s="57" t="str">
        <f t="shared" si="973"/>
        <v>-32.216513966505-73.9801421468876i</v>
      </c>
      <c r="F3362" s="57" t="str">
        <f t="shared" si="974"/>
        <v>2.23155610550457-2.05764870148887i</v>
      </c>
      <c r="G3362" s="57" t="str">
        <f t="shared" si="975"/>
        <v>0.724630115195534-0.446700471621915i</v>
      </c>
      <c r="H3362" s="57" t="str">
        <f t="shared" si="976"/>
        <v>0.0245406084272238-15.5013438328413i</v>
      </c>
      <c r="I3362" s="57" t="str">
        <f t="shared" si="977"/>
        <v>-0.215583256688187-0.234547820962883i</v>
      </c>
      <c r="K3362" s="57" t="str">
        <f t="shared" si="978"/>
        <v>0.000510640836591713-0.000352126288660496i</v>
      </c>
      <c r="L3362" s="57" t="str">
        <f t="shared" si="979"/>
        <v>0.00075-0.0022710568394752i</v>
      </c>
      <c r="M3362" s="57" t="str">
        <f t="shared" si="980"/>
        <v>0.00075-0.000357834586051765i</v>
      </c>
      <c r="N3362" s="57">
        <f t="shared" si="981"/>
        <v>7.4690944412492684</v>
      </c>
      <c r="O3362" s="57">
        <f t="shared" si="982"/>
        <v>17.289734406707922</v>
      </c>
      <c r="P3362" s="371">
        <f t="shared" si="983"/>
        <v>-17.289734406707922</v>
      </c>
      <c r="Q3362" s="371">
        <f t="shared" si="984"/>
        <v>172.53090555875073</v>
      </c>
      <c r="R3362" s="12">
        <f t="shared" si="985"/>
        <v>-7.4690944412492684</v>
      </c>
      <c r="S3362" s="57">
        <f t="shared" si="986"/>
        <v>291.99867862817189</v>
      </c>
      <c r="T3362" s="12">
        <f t="shared" si="969"/>
        <v>-17.289734406707922</v>
      </c>
    </row>
    <row r="3363" spans="1:20" x14ac:dyDescent="0.3">
      <c r="A3363" s="57">
        <f t="shared" si="970"/>
        <v>1841653.5981400188</v>
      </c>
      <c r="B3363" s="12">
        <f t="shared" si="987"/>
        <v>293108.27360695897</v>
      </c>
      <c r="C3363" s="57" t="str">
        <f t="shared" si="971"/>
        <v>-0.134289194318315+0.0181519420305916i</v>
      </c>
      <c r="D3363" s="57" t="str">
        <f t="shared" si="972"/>
        <v>2.10456815241171-1.73189926270312i</v>
      </c>
      <c r="E3363" s="57" t="str">
        <f t="shared" si="973"/>
        <v>-32.2660970092069-73.4811440454659i</v>
      </c>
      <c r="F3363" s="57" t="str">
        <f t="shared" si="974"/>
        <v>2.22688679718081-2.05740503706536i</v>
      </c>
      <c r="G3363" s="57" t="str">
        <f t="shared" si="975"/>
        <v>0.723113899035798-0.447459705512177i</v>
      </c>
      <c r="H3363" s="57" t="str">
        <f t="shared" si="976"/>
        <v>0.024339459231299-15.4425565611081i</v>
      </c>
      <c r="I3363" s="57" t="str">
        <f t="shared" si="977"/>
        <v>-0.214742605471539-0.233168582244689i</v>
      </c>
      <c r="K3363" s="57" t="str">
        <f t="shared" si="978"/>
        <v>0.000510318660303013-0.000351252422614285i</v>
      </c>
      <c r="L3363" s="57" t="str">
        <f t="shared" si="979"/>
        <v>0.00075-0.00226245949340028i</v>
      </c>
      <c r="M3363" s="57" t="str">
        <f t="shared" si="980"/>
        <v>0.00075-0.000356479962195422i</v>
      </c>
      <c r="N3363" s="57">
        <f t="shared" si="981"/>
        <v>7.6980435125912834</v>
      </c>
      <c r="O3363" s="57">
        <f t="shared" si="982"/>
        <v>17.360544569485413</v>
      </c>
      <c r="P3363" s="371">
        <f t="shared" si="983"/>
        <v>-17.360544569485413</v>
      </c>
      <c r="Q3363" s="371">
        <f t="shared" si="984"/>
        <v>172.30195648740872</v>
      </c>
      <c r="R3363" s="12">
        <f t="shared" si="985"/>
        <v>-7.6980435125912834</v>
      </c>
      <c r="S3363" s="57">
        <f t="shared" si="986"/>
        <v>293.10827360695896</v>
      </c>
      <c r="T3363" s="12">
        <f t="shared" si="969"/>
        <v>-17.360544569485413</v>
      </c>
    </row>
    <row r="3364" spans="1:20" x14ac:dyDescent="0.3">
      <c r="A3364" s="57">
        <f t="shared" si="970"/>
        <v>1848651.8818129511</v>
      </c>
      <c r="B3364" s="12">
        <f t="shared" si="987"/>
        <v>294222.08504666545</v>
      </c>
      <c r="C3364" s="57" t="str">
        <f t="shared" si="971"/>
        <v>-0.13312426874565+0.0185364432323138i</v>
      </c>
      <c r="D3364" s="57" t="str">
        <f t="shared" si="972"/>
        <v>2.09827885093561-1.73311919162535i</v>
      </c>
      <c r="E3364" s="57" t="str">
        <f t="shared" si="973"/>
        <v>-32.313351220678-72.9843526548938i</v>
      </c>
      <c r="F3364" s="57" t="str">
        <f t="shared" si="974"/>
        <v>2.2222016569778-2.05715921770254i</v>
      </c>
      <c r="G3364" s="57" t="str">
        <f t="shared" si="975"/>
        <v>0.721592541953785-0.448215065956579i</v>
      </c>
      <c r="H3364" s="57" t="str">
        <f t="shared" si="976"/>
        <v>0.0241399268164147-15.3839929459866i</v>
      </c>
      <c r="I3364" s="57" t="str">
        <f t="shared" si="977"/>
        <v>-0.213905004404346-0.231794799330095i</v>
      </c>
      <c r="K3364" s="57" t="str">
        <f t="shared" si="978"/>
        <v>0.000509995964875924-0.000350381915654534i</v>
      </c>
      <c r="L3364" s="57" t="str">
        <f t="shared" si="979"/>
        <v>0.00075-0.00225389469356473i</v>
      </c>
      <c r="M3364" s="57" t="str">
        <f t="shared" si="980"/>
        <v>0.00075-0.000355130466423014i</v>
      </c>
      <c r="N3364" s="57">
        <f t="shared" si="981"/>
        <v>7.9269911315846855</v>
      </c>
      <c r="O3364" s="57">
        <f t="shared" si="982"/>
        <v>17.431459113653982</v>
      </c>
      <c r="P3364" s="371">
        <f t="shared" si="983"/>
        <v>-17.431459113653982</v>
      </c>
      <c r="Q3364" s="371">
        <f t="shared" si="984"/>
        <v>172.07300886841531</v>
      </c>
      <c r="R3364" s="12">
        <f t="shared" si="985"/>
        <v>-7.9269911315846855</v>
      </c>
      <c r="S3364" s="57">
        <f t="shared" si="986"/>
        <v>294.22208504666543</v>
      </c>
      <c r="T3364" s="12">
        <f t="shared" si="969"/>
        <v>-17.431459113653982</v>
      </c>
    </row>
    <row r="3365" spans="1:20" x14ac:dyDescent="0.3">
      <c r="A3365" s="57">
        <f t="shared" si="970"/>
        <v>1855676.7589638403</v>
      </c>
      <c r="B3365" s="12">
        <f t="shared" si="987"/>
        <v>295340.1289698428</v>
      </c>
      <c r="C3365" s="57" t="str">
        <f t="shared" si="971"/>
        <v>-0.131965710502262+0.0189129633077628i</v>
      </c>
      <c r="D3365" s="57" t="str">
        <f t="shared" si="972"/>
        <v>2.09197956619533-1.73431736135015i</v>
      </c>
      <c r="E3365" s="57" t="str">
        <f t="shared" si="973"/>
        <v>-32.3583003720824-72.4897696835666i</v>
      </c>
      <c r="F3365" s="57" t="str">
        <f t="shared" si="974"/>
        <v>2.21750073971752-2.05691107879443i</v>
      </c>
      <c r="G3365" s="57" t="str">
        <f t="shared" si="975"/>
        <v>0.720066061751274-0.448966511518715i</v>
      </c>
      <c r="H3365" s="57" t="str">
        <f t="shared" si="976"/>
        <v>0.0239419982686914-15.3256521283725i</v>
      </c>
      <c r="I3365" s="57" t="str">
        <f t="shared" si="977"/>
        <v>-0.213070426163863-0.230426462352048i</v>
      </c>
      <c r="K3365" s="57" t="str">
        <f t="shared" si="978"/>
        <v>0.000509672747965199-0.000349514745750042i</v>
      </c>
      <c r="L3365" s="57" t="str">
        <f t="shared" si="979"/>
        <v>0.00075-0.00224536231676104i</v>
      </c>
      <c r="M3365" s="57" t="str">
        <f t="shared" si="980"/>
        <v>0.00075-0.000353786079321593i</v>
      </c>
      <c r="N3365" s="57">
        <f t="shared" si="981"/>
        <v>8.1559358903887471</v>
      </c>
      <c r="O3365" s="57">
        <f t="shared" si="982"/>
        <v>17.50247837827462</v>
      </c>
      <c r="P3365" s="371">
        <f t="shared" si="983"/>
        <v>-17.50247837827462</v>
      </c>
      <c r="Q3365" s="371">
        <f t="shared" si="984"/>
        <v>171.84406410961125</v>
      </c>
      <c r="R3365" s="12">
        <f t="shared" si="985"/>
        <v>-8.1559358903887471</v>
      </c>
      <c r="S3365" s="57">
        <f t="shared" si="986"/>
        <v>295.34012896984279</v>
      </c>
      <c r="T3365" s="12">
        <f t="shared" si="969"/>
        <v>-17.50247837827462</v>
      </c>
    </row>
    <row r="3366" spans="1:20" x14ac:dyDescent="0.3">
      <c r="A3366" s="57">
        <f t="shared" si="970"/>
        <v>1862728.330647903</v>
      </c>
      <c r="B3366" s="12">
        <f t="shared" si="987"/>
        <v>296462.42145992821</v>
      </c>
      <c r="C3366" s="57" t="str">
        <f t="shared" si="971"/>
        <v>-0.130813522615689+0.0192815796276146i</v>
      </c>
      <c r="D3366" s="57" t="str">
        <f t="shared" si="972"/>
        <v>2.08567045606391-1.73549367886516i</v>
      </c>
      <c r="E3366" s="57" t="str">
        <f t="shared" si="973"/>
        <v>-32.4009680895073-71.9973966960194i</v>
      </c>
      <c r="F3366" s="57" t="str">
        <f t="shared" si="974"/>
        <v>2.21278410150266-2.05666045599694i</v>
      </c>
      <c r="G3366" s="57" t="str">
        <f t="shared" si="975"/>
        <v>0.718534476645917-0.449714000801726i</v>
      </c>
      <c r="H3366" s="57" t="str">
        <f t="shared" si="976"/>
        <v>0.02374566078255-15.2675332525566i</v>
      </c>
      <c r="I3366" s="57" t="str">
        <f t="shared" si="977"/>
        <v>-0.212238843744872-0.229063561508731i</v>
      </c>
      <c r="K3366" s="57" t="str">
        <f t="shared" si="978"/>
        <v>0.000509349007323251-0.000348650890908062i</v>
      </c>
      <c r="L3366" s="57" t="str">
        <f t="shared" si="979"/>
        <v>0.00075-0.0022368622402481i</v>
      </c>
      <c r="M3366" s="57" t="str">
        <f t="shared" si="980"/>
        <v>0.00075-0.000352446781551695i</v>
      </c>
      <c r="N3366" s="57">
        <f t="shared" si="981"/>
        <v>8.3848763433328486</v>
      </c>
      <c r="O3366" s="57">
        <f t="shared" si="982"/>
        <v>17.573602699842304</v>
      </c>
      <c r="P3366" s="371">
        <f t="shared" si="983"/>
        <v>-17.573602699842304</v>
      </c>
      <c r="Q3366" s="371">
        <f t="shared" si="984"/>
        <v>171.61512365666715</v>
      </c>
      <c r="R3366" s="12">
        <f t="shared" si="985"/>
        <v>-8.3848763433328486</v>
      </c>
      <c r="S3366" s="57">
        <f t="shared" si="986"/>
        <v>296.46242145992824</v>
      </c>
      <c r="T3366" s="12">
        <f t="shared" si="969"/>
        <v>-17.573602699842304</v>
      </c>
    </row>
    <row r="3367" spans="1:20" x14ac:dyDescent="0.3">
      <c r="A3367" s="57">
        <f t="shared" si="970"/>
        <v>1869806.6983043649</v>
      </c>
      <c r="B3367" s="12">
        <f t="shared" si="987"/>
        <v>297588.97866147594</v>
      </c>
      <c r="C3367" s="57" t="str">
        <f t="shared" si="971"/>
        <v>-0.129667707763472+0.0196423691925173i</v>
      </c>
      <c r="D3367" s="57" t="str">
        <f t="shared" si="972"/>
        <v>2.07935167947348-1.73664805252234i</v>
      </c>
      <c r="E3367" s="57" t="str">
        <f t="shared" si="973"/>
        <v>-32.4413778547928-71.5072351148832i</v>
      </c>
      <c r="F3367" s="57" t="str">
        <f t="shared" si="974"/>
        <v>2.20805179971944-2.05640718524184i</v>
      </c>
      <c r="G3367" s="57" t="str">
        <f t="shared" si="975"/>
        <v>0.716997805272135-0.450457492453036i</v>
      </c>
      <c r="H3367" s="57" t="str">
        <f t="shared" si="976"/>
        <v>0.0235509016596969-15.2096354662103i</v>
      </c>
      <c r="I3367" s="57" t="str">
        <f t="shared" si="977"/>
        <v>-0.211410230458058-0.227706087062287i</v>
      </c>
      <c r="K3367" s="57" t="str">
        <f t="shared" si="978"/>
        <v>0.000509024740800339-0.000347790329174834i</v>
      </c>
      <c r="L3367" s="57" t="str">
        <f t="shared" si="979"/>
        <v>0.00075-0.00222839434174945i</v>
      </c>
      <c r="M3367" s="57" t="str">
        <f t="shared" si="980"/>
        <v>0.00075-0.000351112553847077i</v>
      </c>
      <c r="N3367" s="57">
        <f t="shared" si="981"/>
        <v>8.6138110072356824</v>
      </c>
      <c r="O3367" s="57">
        <f t="shared" si="982"/>
        <v>17.644832412219841</v>
      </c>
      <c r="P3367" s="371">
        <f t="shared" si="983"/>
        <v>-17.644832412219841</v>
      </c>
      <c r="Q3367" s="371">
        <f t="shared" si="984"/>
        <v>171.38618899276432</v>
      </c>
      <c r="R3367" s="12">
        <f t="shared" si="985"/>
        <v>-8.6138110072356824</v>
      </c>
      <c r="S3367" s="57">
        <f t="shared" si="986"/>
        <v>297.58897866147595</v>
      </c>
      <c r="T3367" s="12">
        <f t="shared" si="969"/>
        <v>-17.644832412219841</v>
      </c>
    </row>
    <row r="3368" spans="1:20" x14ac:dyDescent="0.3">
      <c r="A3368" s="57">
        <f t="shared" si="970"/>
        <v>1876911.9637579217</v>
      </c>
      <c r="B3368" s="12">
        <f t="shared" si="987"/>
        <v>298719.81678038958</v>
      </c>
      <c r="C3368" s="57" t="str">
        <f t="shared" si="971"/>
        <v>-0.128528268275118+0.0199954086361509i</v>
      </c>
      <c r="D3368" s="57" t="str">
        <f t="shared" si="972"/>
        <v>2.07302339640058-1.73778039205249i</v>
      </c>
      <c r="E3368" s="57" t="str">
        <f t="shared" si="973"/>
        <v>-32.4795530063627-71.0192862228004i</v>
      </c>
      <c r="F3368" s="57" t="str">
        <f t="shared" si="974"/>
        <v>2.20330389304008-2.05615110275099i</v>
      </c>
      <c r="G3368" s="57" t="str">
        <f t="shared" si="975"/>
        <v>0.715456066681957-0.451196945169113i</v>
      </c>
      <c r="H3368" s="57" t="str">
        <f t="shared" si="976"/>
        <v>0.023357708308124-15.1519579203706i</v>
      </c>
      <c r="I3368" s="57" t="str">
        <f t="shared" si="977"/>
        <v>-0.210584559928394-0.226354029337528i</v>
      </c>
      <c r="K3368" s="57" t="str">
        <f t="shared" si="978"/>
        <v>0.000508699946344758-0.000346933038636106i</v>
      </c>
      <c r="L3368" s="57" t="str">
        <f t="shared" si="979"/>
        <v>0.00075-0.00221995849945153i</v>
      </c>
      <c r="M3368" s="57" t="str">
        <f t="shared" si="980"/>
        <v>0.00075-0.000349783377014422i</v>
      </c>
      <c r="N3368" s="57">
        <f t="shared" si="981"/>
        <v>8.8427383617300848</v>
      </c>
      <c r="O3368" s="57">
        <f t="shared" si="982"/>
        <v>17.71616784657262</v>
      </c>
      <c r="P3368" s="371">
        <f t="shared" si="983"/>
        <v>-17.71616784657262</v>
      </c>
      <c r="Q3368" s="371">
        <f t="shared" si="984"/>
        <v>171.15726163826992</v>
      </c>
      <c r="R3368" s="12">
        <f t="shared" si="985"/>
        <v>-8.8427383617300848</v>
      </c>
      <c r="S3368" s="57">
        <f t="shared" si="986"/>
        <v>298.71981678038958</v>
      </c>
      <c r="T3368" s="12">
        <f t="shared" si="969"/>
        <v>-17.71616784657262</v>
      </c>
    </row>
    <row r="3369" spans="1:20" x14ac:dyDescent="0.3">
      <c r="A3369" s="57">
        <f t="shared" si="970"/>
        <v>1884044.229220202</v>
      </c>
      <c r="B3369" s="12">
        <f t="shared" si="987"/>
        <v>299854.95208415505</v>
      </c>
      <c r="C3369" s="57" t="str">
        <f t="shared" si="971"/>
        <v>-0.127395206134007+0.0203407742281826i</v>
      </c>
      <c r="D3369" s="57" t="str">
        <f t="shared" si="972"/>
        <v>2.06668576785134-1.73889060857971i</v>
      </c>
      <c r="E3369" s="57" t="str">
        <f t="shared" si="973"/>
        <v>-32.515516740046-70.5335511643152i</v>
      </c>
      <c r="F3369" s="57" t="str">
        <f t="shared" si="974"/>
        <v>2.19854044142527-2.05589204505053i</v>
      </c>
      <c r="G3369" s="57" t="str">
        <f t="shared" si="975"/>
        <v>0.713909280345798-0.451932317700275i</v>
      </c>
      <c r="H3369" s="57" t="str">
        <f t="shared" si="976"/>
        <v>0.0231660682411173-15.0944997694268i</v>
      </c>
      <c r="I3369" s="57" t="str">
        <f t="shared" si="977"/>
        <v>-0.209761806093545-0.225007378720666i</v>
      </c>
      <c r="K3369" s="57" t="str">
        <f t="shared" si="978"/>
        <v>0.000508374622003028-0.000346078997417713i</v>
      </c>
      <c r="L3369" s="57" t="str">
        <f t="shared" si="979"/>
        <v>0.00075-0.00221155459200193i</v>
      </c>
      <c r="M3369" s="57" t="str">
        <f t="shared" si="980"/>
        <v>0.00075-0.000348459231933077i</v>
      </c>
      <c r="N3369" s="57">
        <f t="shared" si="981"/>
        <v>9.0716568495886349</v>
      </c>
      <c r="O3369" s="57">
        <f t="shared" si="982"/>
        <v>17.787609331302228</v>
      </c>
      <c r="P3369" s="371">
        <f t="shared" si="983"/>
        <v>-17.787609331302228</v>
      </c>
      <c r="Q3369" s="371">
        <f t="shared" si="984"/>
        <v>170.92834315041137</v>
      </c>
      <c r="R3369" s="12">
        <f t="shared" si="985"/>
        <v>-9.0716568495886349</v>
      </c>
      <c r="S3369" s="57">
        <f t="shared" si="986"/>
        <v>299.85495208415506</v>
      </c>
      <c r="T3369" s="12">
        <f t="shared" si="969"/>
        <v>-17.787609331302228</v>
      </c>
    </row>
    <row r="3370" spans="1:20" x14ac:dyDescent="0.3">
      <c r="A3370" s="57">
        <f t="shared" si="970"/>
        <v>1891203.5972912388</v>
      </c>
      <c r="B3370" s="12">
        <f t="shared" si="987"/>
        <v>300994.40090207488</v>
      </c>
      <c r="C3370" s="57" t="str">
        <f t="shared" si="971"/>
        <v>-0.126268522979177+0.020678541877115i</v>
      </c>
      <c r="D3370" s="57" t="str">
        <f t="shared" si="972"/>
        <v>2.06033895584628-1.73997861463551i</v>
      </c>
      <c r="E3370" s="57" t="str">
        <f t="shared" si="973"/>
        <v>-32.5492921098922-70.0500309477136i</v>
      </c>
      <c r="F3370" s="57" t="str">
        <f t="shared" si="974"/>
        <v>2.19376150612636-2.05562984898523i</v>
      </c>
      <c r="G3370" s="57" t="str">
        <f t="shared" si="975"/>
        <v>0.712357466153173-0.452663568855507i</v>
      </c>
      <c r="H3370" s="57" t="str">
        <f t="shared" si="976"/>
        <v>0.0229759690762753-15.0372601711053i</v>
      </c>
      <c r="I3370" s="57" t="str">
        <f t="shared" si="977"/>
        <v>-0.208941943202241-0.223666125658019i</v>
      </c>
      <c r="K3370" s="57" t="str">
        <f t="shared" si="978"/>
        <v>0.000508048765920058-0.000345228183686106i</v>
      </c>
      <c r="L3370" s="57" t="str">
        <f t="shared" si="979"/>
        <v>0.00075-0.0022031824985076i</v>
      </c>
      <c r="M3370" s="57" t="str">
        <f t="shared" si="980"/>
        <v>0.00075-0.000347140099554769i</v>
      </c>
      <c r="N3370" s="57">
        <f t="shared" si="981"/>
        <v>9.3005648770536027</v>
      </c>
      <c r="O3370" s="57">
        <f t="shared" si="982"/>
        <v>17.859157191983549</v>
      </c>
      <c r="P3370" s="371">
        <f t="shared" si="983"/>
        <v>-17.859157191983549</v>
      </c>
      <c r="Q3370" s="371">
        <f t="shared" si="984"/>
        <v>170.6994351229464</v>
      </c>
      <c r="R3370" s="12">
        <f t="shared" si="985"/>
        <v>-9.3005648770536027</v>
      </c>
      <c r="S3370" s="57">
        <f t="shared" si="986"/>
        <v>300.99440090207486</v>
      </c>
      <c r="T3370" s="12">
        <f t="shared" si="969"/>
        <v>-17.859157191983549</v>
      </c>
    </row>
    <row r="3371" spans="1:20" x14ac:dyDescent="0.3">
      <c r="A3371" s="57">
        <f t="shared" si="970"/>
        <v>1898390.1709609458</v>
      </c>
      <c r="B3371" s="12">
        <f t="shared" si="987"/>
        <v>302138.17962550279</v>
      </c>
      <c r="C3371" s="57" t="str">
        <f t="shared" si="971"/>
        <v>-0.125148220107061+0.0210087871330381i</v>
      </c>
      <c r="D3371" s="57" t="str">
        <f t="shared" si="972"/>
        <v>2.05398312340499-1.74104432417289i</v>
      </c>
      <c r="E3371" s="57" t="str">
        <f t="shared" si="973"/>
        <v>-32.5809020289824-69.5687264468402i</v>
      </c>
      <c r="F3371" s="57" t="str">
        <f t="shared" si="974"/>
        <v>2.18896714968736-2.05536435173294i</v>
      </c>
      <c r="G3371" s="57" t="str">
        <f t="shared" si="975"/>
        <v>0.710800644413351-0.453390657507316i</v>
      </c>
      <c r="H3371" s="57" t="str">
        <f t="shared" si="976"/>
        <v>0.0227873985345383-14.980238286456i</v>
      </c>
      <c r="I3371" s="57" t="str">
        <f t="shared" si="977"/>
        <v>-0.208124945812683-0.222330260654723i</v>
      </c>
      <c r="K3371" s="57" t="str">
        <f t="shared" si="978"/>
        <v>0.000507722376339332-0.000344380575648935i</v>
      </c>
      <c r="L3371" s="57" t="str">
        <f t="shared" si="979"/>
        <v>0.00075-0.00219484209853317i</v>
      </c>
      <c r="M3371" s="57" t="str">
        <f t="shared" si="980"/>
        <v>0.00075-0.000345825960903336i</v>
      </c>
      <c r="N3371" s="57">
        <f t="shared" si="981"/>
        <v>9.5294608141710455</v>
      </c>
      <c r="O3371" s="57">
        <f t="shared" si="982"/>
        <v>17.930811751300649</v>
      </c>
      <c r="P3371" s="371">
        <f t="shared" si="983"/>
        <v>-17.930811751300649</v>
      </c>
      <c r="Q3371" s="371">
        <f t="shared" si="984"/>
        <v>170.47053918582895</v>
      </c>
      <c r="R3371" s="12">
        <f t="shared" si="985"/>
        <v>-9.5294608141710455</v>
      </c>
      <c r="S3371" s="57">
        <f t="shared" si="986"/>
        <v>302.1381796255028</v>
      </c>
      <c r="T3371" s="12">
        <f t="shared" si="969"/>
        <v>-17.930811751300649</v>
      </c>
    </row>
    <row r="3372" spans="1:20" x14ac:dyDescent="0.3">
      <c r="A3372" s="57">
        <f t="shared" si="970"/>
        <v>1905604.0536105975</v>
      </c>
      <c r="B3372" s="12">
        <f t="shared" si="987"/>
        <v>303286.30470807973</v>
      </c>
      <c r="C3372" s="57" t="str">
        <f t="shared" si="971"/>
        <v>-0.12403429847314+0.0213315851902737i</v>
      </c>
      <c r="D3372" s="57" t="str">
        <f t="shared" si="972"/>
        <v>2.04761843453053-1.7420876525801i</v>
      </c>
      <c r="E3372" s="57" t="str">
        <f t="shared" si="973"/>
        <v>-32.6103692702331-69.0896384028748i</v>
      </c>
      <c r="F3372" s="57" t="str">
        <f t="shared" si="974"/>
        <v>2.18415743594678-2.05509539081906i</v>
      </c>
      <c r="G3372" s="57" t="str">
        <f t="shared" si="975"/>
        <v>0.70923883585595-0.454113542596614i</v>
      </c>
      <c r="H3372" s="57" t="str">
        <f t="shared" si="976"/>
        <v>0.022600344439227-14.923433279838i</v>
      </c>
      <c r="I3372" s="57" t="str">
        <f t="shared" si="977"/>
        <v>-0.207310788790929-0.220999774273437i</v>
      </c>
      <c r="K3372" s="57" t="str">
        <f t="shared" si="978"/>
        <v>0.000507395451603063-0.000343536151555613i</v>
      </c>
      <c r="L3372" s="57" t="str">
        <f t="shared" si="979"/>
        <v>0.00075-0.0021865332720992i</v>
      </c>
      <c r="M3372" s="57" t="str">
        <f t="shared" si="980"/>
        <v>0.00075-0.000344516797074453i</v>
      </c>
      <c r="N3372" s="57">
        <f t="shared" si="981"/>
        <v>9.7583429951268954</v>
      </c>
      <c r="O3372" s="57">
        <f t="shared" si="982"/>
        <v>18.002573328984163</v>
      </c>
      <c r="P3372" s="371">
        <f t="shared" si="983"/>
        <v>-18.002573328984163</v>
      </c>
      <c r="Q3372" s="371">
        <f t="shared" si="984"/>
        <v>170.2416570048731</v>
      </c>
      <c r="R3372" s="12">
        <f t="shared" si="985"/>
        <v>-9.7583429951268954</v>
      </c>
      <c r="S3372" s="57">
        <f t="shared" si="986"/>
        <v>303.28630470807974</v>
      </c>
      <c r="T3372" s="12">
        <f t="shared" ref="T3372:T3435" si="988">P3372</f>
        <v>-18.002573328984163</v>
      </c>
    </row>
    <row r="3373" spans="1:20" x14ac:dyDescent="0.3">
      <c r="A3373" s="57">
        <f t="shared" ref="A3373:A3436" si="989">2*PI()*B3373</f>
        <v>1912845.3490143178</v>
      </c>
      <c r="B3373" s="12">
        <f t="shared" si="987"/>
        <v>304438.79266597045</v>
      </c>
      <c r="C3373" s="57" t="str">
        <f t="shared" ref="C3373:C3436" si="990">IMPRODUCT(D3373,E3373,$C$40,,K3373,$C$41)</f>
        <v>-0.12292675869352+0.0216470108899199i</v>
      </c>
      <c r="D3373" s="57" t="str">
        <f t="shared" ref="D3373:D3436" si="991">IMDIV(IMPRODUCT($C$37,$C$38,COMPLEX(1,A3373/$C$38)),IMSUM(-1*A3373*A3373/$C$39,COMPLEX(0,1*A3373)))</f>
        <v>2.04124505419368-1.74310851669427i</v>
      </c>
      <c r="E3373" s="57" t="str">
        <f t="shared" ref="E3373:E3436" si="992">IMDIV(IMPRODUCT(IMSUM(F3373,G3373),$C$29,H3373),IMSUM(1,I3373))</f>
        <v>-32.6377164671942-68.6127674260748i</v>
      </c>
      <c r="F3373" s="57" t="str">
        <f t="shared" ref="F3373:F3436" si="993">IMDIV(IMPRODUCT($C$14,$C$15,COMPLEX(1,A3373/$C$15)),IMSUM(-1*A3373*A3373/$C$16,COMPLEX(0,A3373)))</f>
        <v>2.17933243003923-2.05482280413115i</v>
      </c>
      <c r="G3373" s="57" t="str">
        <f t="shared" ref="G3373:G3436" si="994">IMDIV(1,COMPLEX(1,A3373*$C$9*$C$10))</f>
        <v>0.707672061631464-0.454832183137624i</v>
      </c>
      <c r="H3373" s="57" t="str">
        <f t="shared" ref="H3373:H3436" si="995">IMDIV($C$3,IMSUM(K3373,COMPLEX(0,$C$28*A3373)))</f>
        <v>0.0224147947150914-14.8668443189054i</v>
      </c>
      <c r="I3373" s="57" t="str">
        <f t="shared" ref="I3373:I3436" si="996">IMPRODUCT(F3373,$C$29,H3373,$C$31)</f>
        <v>-0.206499447309284-0.219674657133043i</v>
      </c>
      <c r="K3373" s="57" t="str">
        <f t="shared" ref="K3373:K3436" si="997">IF($C$26&lt;=0,IMDIV(1,IMSUM(IMDIV(1,L3373),1/$C$18)),IMDIV(1,IMSUM(IMDIV(1,L3373),1/$C$18,IMDIV(1,M3373))))</f>
        <v>0.000507067990152348-0.000342694889697893i</v>
      </c>
      <c r="L3373" s="57" t="str">
        <f t="shared" ref="L3373:L3436" si="998">IMSUM($C$21/$C$22,IMDIV(1,COMPLEX(0,$C$20*$C$22*A3373)))</f>
        <v>0.00075-0.00217825589968041i</v>
      </c>
      <c r="M3373" s="57" t="str">
        <f t="shared" ref="M3373:M3436" si="999">IMSUM($C$25/$C$26,IMDIV(1,COMPLEX(0,$C$24*$C$26*A3373)))</f>
        <v>0.00075-0.000343212589235358i</v>
      </c>
      <c r="N3373" s="57">
        <f t="shared" ref="N3373:N3436" si="1000">ABS(R3373)</f>
        <v>9.987209718587394</v>
      </c>
      <c r="O3373" s="57">
        <f t="shared" ref="O3373:O3436" si="1001">ABS(P3373)</f>
        <v>18.074442241749885</v>
      </c>
      <c r="P3373" s="371">
        <f t="shared" ref="P3373:P3436" si="1002">20*LOG10(IMABS(C3373))</f>
        <v>-18.074442241749885</v>
      </c>
      <c r="Q3373" s="371">
        <f t="shared" ref="Q3373:Q3436" si="1003">IMARGUMENT(C3373)*180/PI()</f>
        <v>170.01279028141261</v>
      </c>
      <c r="R3373" s="12">
        <f t="shared" ref="R3373:R3436" si="1004">IF(Q3373&lt;0,Q3373+180,Q3373-180)</f>
        <v>-9.987209718587394</v>
      </c>
      <c r="S3373" s="57">
        <f t="shared" ref="S3373:S3436" si="1005">B3373/1000</f>
        <v>304.43879266597048</v>
      </c>
      <c r="T3373" s="12">
        <f t="shared" si="988"/>
        <v>-18.074442241749885</v>
      </c>
    </row>
    <row r="3374" spans="1:20" x14ac:dyDescent="0.3">
      <c r="A3374" s="57">
        <f t="shared" si="989"/>
        <v>1920114.1613405724</v>
      </c>
      <c r="B3374" s="12">
        <f t="shared" ref="B3374:B3437" si="1006">B3373*(1+B$42)</f>
        <v>305595.66007810115</v>
      </c>
      <c r="C3374" s="57" t="str">
        <f t="shared" si="990"/>
        <v>-0.121825601046456+0.0219551387222923i</v>
      </c>
      <c r="D3374" s="57" t="str">
        <f t="shared" si="991"/>
        <v>2.0348631483168-1.74410683481478i</v>
      </c>
      <c r="E3374" s="57" t="str">
        <f t="shared" si="992"/>
        <v>-32.6629661148376-68.1381139974932i</v>
      </c>
      <c r="F3374" s="57" t="str">
        <f t="shared" si="993"/>
        <v>2.17449219839691-2.05454642993363i</v>
      </c>
      <c r="G3374" s="57" t="str">
        <f t="shared" si="994"/>
        <v>0.706100343311724-0.455546538222814i</v>
      </c>
      <c r="H3374" s="57" t="str">
        <f t="shared" si="995"/>
        <v>0.0222307373873697-14.8104705745938i</v>
      </c>
      <c r="I3374" s="57" t="str">
        <f t="shared" si="996"/>
        <v>-0.205690896844706-0.218354899907357i</v>
      </c>
      <c r="K3374" s="57" t="str">
        <f t="shared" si="997"/>
        <v>0.000506739990527332-0.000341856768410476i</v>
      </c>
      <c r="L3374" s="57" t="str">
        <f t="shared" si="998"/>
        <v>0.00075-0.00217000986220403i</v>
      </c>
      <c r="M3374" s="57" t="str">
        <f t="shared" si="999"/>
        <v>0.00075-0.000341913318624585i</v>
      </c>
      <c r="N3374" s="57">
        <f t="shared" si="1000"/>
        <v>10.216059248041773</v>
      </c>
      <c r="O3374" s="57">
        <f t="shared" si="1001"/>
        <v>18.146418803237193</v>
      </c>
      <c r="P3374" s="371">
        <f t="shared" si="1002"/>
        <v>-18.146418803237193</v>
      </c>
      <c r="Q3374" s="371">
        <f t="shared" si="1003"/>
        <v>169.78394075195823</v>
      </c>
      <c r="R3374" s="12">
        <f t="shared" si="1004"/>
        <v>-10.216059248041773</v>
      </c>
      <c r="S3374" s="57">
        <f t="shared" si="1005"/>
        <v>305.59566007810116</v>
      </c>
      <c r="T3374" s="12">
        <f t="shared" si="988"/>
        <v>-18.146418803237193</v>
      </c>
    </row>
    <row r="3375" spans="1:20" x14ac:dyDescent="0.3">
      <c r="A3375" s="57">
        <f t="shared" si="989"/>
        <v>1927410.5951536668</v>
      </c>
      <c r="B3375" s="12">
        <f t="shared" si="1006"/>
        <v>306756.92358639796</v>
      </c>
      <c r="C3375" s="57" t="str">
        <f t="shared" si="990"/>
        <v>-0.120730825473802+0.0222560428292636i</v>
      </c>
      <c r="D3375" s="57" t="str">
        <f t="shared" si="991"/>
        <v>2.02847288375773-1.74508252671651i</v>
      </c>
      <c r="E3375" s="57" t="str">
        <f t="shared" si="992"/>
        <v>-32.6861405703419-67.6656784706535i</v>
      </c>
      <c r="F3375" s="57" t="str">
        <f t="shared" si="993"/>
        <v>2.16963680875075-2.05426610688248i</v>
      </c>
      <c r="G3375" s="57" t="str">
        <f t="shared" si="994"/>
        <v>0.704523702890298-0.456256567027852i</v>
      </c>
      <c r="H3375" s="57" t="str">
        <f t="shared" si="995"/>
        <v>0.0220481605808561-14.7543112211061i</v>
      </c>
      <c r="I3375" s="57" t="str">
        <f t="shared" si="996"/>
        <v>-0.204885113177189-0.217040493323808i</v>
      </c>
      <c r="K3375" s="57" t="str">
        <f t="shared" si="997"/>
        <v>0.000506411451367339-0.000341021766071585i</v>
      </c>
      <c r="L3375" s="57" t="str">
        <f t="shared" si="998"/>
        <v>0.00075-0.00216179504104805i</v>
      </c>
      <c r="M3375" s="57" t="str">
        <f t="shared" si="999"/>
        <v>0.00075-0.000340618966551688i</v>
      </c>
      <c r="N3375" s="57">
        <f t="shared" si="1000"/>
        <v>10.444889812148062</v>
      </c>
      <c r="O3375" s="57">
        <f t="shared" si="1001"/>
        <v>18.218503323949108</v>
      </c>
      <c r="P3375" s="371">
        <f t="shared" si="1002"/>
        <v>-18.218503323949108</v>
      </c>
      <c r="Q3375" s="371">
        <f t="shared" si="1003"/>
        <v>169.55511018785194</v>
      </c>
      <c r="R3375" s="12">
        <f t="shared" si="1004"/>
        <v>-10.444889812148062</v>
      </c>
      <c r="S3375" s="57">
        <f t="shared" si="1005"/>
        <v>306.75692358639793</v>
      </c>
      <c r="T3375" s="12">
        <f t="shared" si="988"/>
        <v>-18.218503323949108</v>
      </c>
    </row>
    <row r="3376" spans="1:20" x14ac:dyDescent="0.3">
      <c r="A3376" s="57">
        <f t="shared" si="989"/>
        <v>1934734.7554152505</v>
      </c>
      <c r="B3376" s="12">
        <f t="shared" si="1006"/>
        <v>307922.59989602625</v>
      </c>
      <c r="C3376" s="57" t="str">
        <f t="shared" si="990"/>
        <v>-0.119642431582399+0.0225497970065071i</v>
      </c>
      <c r="D3376" s="57" t="str">
        <f t="shared" si="991"/>
        <v>2.02207442829319-1.7460355136628i</v>
      </c>
      <c r="E3376" s="57" t="str">
        <f t="shared" si="992"/>
        <v>-32.7072620538667-67.1954610731984i</v>
      </c>
      <c r="F3376" s="57" t="str">
        <f t="shared" si="993"/>
        <v>2.16476633013152-2.05398167404013i</v>
      </c>
      <c r="G3376" s="57" t="str">
        <f t="shared" si="994"/>
        <v>0.702942162782833-0.456962228816591i</v>
      </c>
      <c r="H3376" s="57" t="str">
        <f t="shared" si="995"/>
        <v>0.0218670525189777-14.6983654358983i</v>
      </c>
      <c r="I3376" s="57" t="str">
        <f t="shared" si="996"/>
        <v>-0.204082072388157-0.21573142816214i</v>
      </c>
      <c r="K3376" s="57" t="str">
        <f t="shared" si="997"/>
        <v>0.000506082371411021-0.000340189861103594i</v>
      </c>
      <c r="L3376" s="57" t="str">
        <f t="shared" si="998"/>
        <v>0.00075-0.0021536113180395i</v>
      </c>
      <c r="M3376" s="57" t="str">
        <f t="shared" si="999"/>
        <v>0.00075-0.00033932951439698i</v>
      </c>
      <c r="N3376" s="57">
        <f t="shared" si="1000"/>
        <v>10.673699605085801</v>
      </c>
      <c r="O3376" s="57">
        <f t="shared" si="1001"/>
        <v>18.290696111193252</v>
      </c>
      <c r="P3376" s="371">
        <f t="shared" si="1002"/>
        <v>-18.290696111193252</v>
      </c>
      <c r="Q3376" s="371">
        <f t="shared" si="1003"/>
        <v>169.3263003949142</v>
      </c>
      <c r="R3376" s="12">
        <f t="shared" si="1004"/>
        <v>-10.673699605085801</v>
      </c>
      <c r="S3376" s="57">
        <f t="shared" si="1005"/>
        <v>307.92259989602627</v>
      </c>
      <c r="T3376" s="12">
        <f t="shared" si="988"/>
        <v>-18.290696111193252</v>
      </c>
    </row>
    <row r="3377" spans="1:20" x14ac:dyDescent="0.3">
      <c r="A3377" s="57">
        <f t="shared" si="989"/>
        <v>1942086.7474858286</v>
      </c>
      <c r="B3377" s="12">
        <f t="shared" si="1006"/>
        <v>309092.70577563118</v>
      </c>
      <c r="C3377" s="57" t="str">
        <f t="shared" si="990"/>
        <v>-0.118560418645426+0.0228364747056283i</v>
      </c>
      <c r="D3377" s="57" t="str">
        <f t="shared" si="991"/>
        <v>2.01566795060222-1.74696571841821i</v>
      </c>
      <c r="E3377" s="57" t="str">
        <f t="shared" si="992"/>
        <v>-32.7263526493216-66.7274619085127i</v>
      </c>
      <c r="F3377" s="57" t="str">
        <f t="shared" si="993"/>
        <v>2.15988083287059-2.05369297089031i</v>
      </c>
      <c r="G3377" s="57" t="str">
        <f t="shared" si="994"/>
        <v>0.70135574582731-0.45766348294607i</v>
      </c>
      <c r="H3377" s="57" t="str">
        <f t="shared" si="995"/>
        <v>0.0216874015228832-14.6426323996665i</v>
      </c>
      <c r="I3377" s="57" t="str">
        <f t="shared" si="996"/>
        <v>-0.203281750858866-0.2144276952531i</v>
      </c>
      <c r="K3377" s="57" t="str">
        <f t="shared" si="997"/>
        <v>0.000505752749496479-0.000339361031973623i</v>
      </c>
      <c r="L3377" s="57" t="str">
        <f t="shared" si="998"/>
        <v>0.00075-0.00214545857545278i</v>
      </c>
      <c r="M3377" s="57" t="str">
        <f t="shared" si="999"/>
        <v>0.00075-0.000338044943611258i</v>
      </c>
      <c r="N3377" s="57">
        <f t="shared" si="1000"/>
        <v>10.902486786903978</v>
      </c>
      <c r="O3377" s="57">
        <f t="shared" si="1001"/>
        <v>18.362997469022435</v>
      </c>
      <c r="P3377" s="371">
        <f t="shared" si="1002"/>
        <v>-18.362997469022435</v>
      </c>
      <c r="Q3377" s="371">
        <f t="shared" si="1003"/>
        <v>169.09751321309602</v>
      </c>
      <c r="R3377" s="12">
        <f t="shared" si="1004"/>
        <v>-10.902486786903978</v>
      </c>
      <c r="S3377" s="57">
        <f t="shared" si="1005"/>
        <v>309.0927057756312</v>
      </c>
      <c r="T3377" s="12">
        <f t="shared" si="988"/>
        <v>-18.362997469022435</v>
      </c>
    </row>
    <row r="3378" spans="1:20" x14ac:dyDescent="0.3">
      <c r="A3378" s="57">
        <f t="shared" si="989"/>
        <v>1949466.6771262749</v>
      </c>
      <c r="B3378" s="12">
        <f t="shared" si="1006"/>
        <v>310267.25805757858</v>
      </c>
      <c r="C3378" s="57" t="str">
        <f t="shared" si="990"/>
        <v>-0.117484785603676+0.023116149036205i</v>
      </c>
      <c r="D3378" s="57" t="str">
        <f t="shared" si="991"/>
        <v>2.00925362024929-1.74787306526108i</v>
      </c>
      <c r="E3378" s="57" t="str">
        <f t="shared" si="992"/>
        <v>-32.7434343051248-66.2616809573091i</v>
      </c>
      <c r="F3378" s="57" t="str">
        <f t="shared" si="993"/>
        <v>2.15498038860061-2.05339983735305i</v>
      </c>
      <c r="G3378" s="57" t="str">
        <f t="shared" si="994"/>
        <v>0.699764475284255-0.458360288871545i</v>
      </c>
      <c r="H3378" s="57" t="str">
        <f t="shared" si="995"/>
        <v>0.0215091960105383-14.5871112963327i</v>
      </c>
      <c r="I3378" s="57" t="str">
        <f t="shared" si="996"/>
        <v>-0.20248412526879-0.213129285477132i</v>
      </c>
      <c r="K3378" s="57" t="str">
        <f t="shared" si="997"/>
        <v>0.000505422584561393-0.000338535257194169i</v>
      </c>
      <c r="L3378" s="57" t="str">
        <f t="shared" si="998"/>
        <v>0.00075-0.00213733669600795i</v>
      </c>
      <c r="M3378" s="57" t="str">
        <f t="shared" si="999"/>
        <v>0.00075-0.000336765235715538i</v>
      </c>
      <c r="N3378" s="57">
        <f t="shared" si="1000"/>
        <v>11.131249483878292</v>
      </c>
      <c r="O3378" s="57">
        <f t="shared" si="1001"/>
        <v>18.435407698177563</v>
      </c>
      <c r="P3378" s="371">
        <f t="shared" si="1002"/>
        <v>-18.435407698177563</v>
      </c>
      <c r="Q3378" s="371">
        <f t="shared" si="1003"/>
        <v>168.86875051612171</v>
      </c>
      <c r="R3378" s="12">
        <f t="shared" si="1004"/>
        <v>-11.131249483878292</v>
      </c>
      <c r="S3378" s="57">
        <f t="shared" si="1005"/>
        <v>310.2672580575786</v>
      </c>
      <c r="T3378" s="12">
        <f t="shared" si="988"/>
        <v>-18.435407698177563</v>
      </c>
    </row>
    <row r="3379" spans="1:20" x14ac:dyDescent="0.3">
      <c r="A3379" s="57">
        <f t="shared" si="989"/>
        <v>1956874.6504993548</v>
      </c>
      <c r="B3379" s="12">
        <f t="shared" si="1006"/>
        <v>311446.2736381974</v>
      </c>
      <c r="C3379" s="57" t="str">
        <f t="shared" si="990"/>
        <v>-0.116415531066803+0.0233888927677293i</v>
      </c>
      <c r="D3379" s="57" t="str">
        <f t="shared" si="991"/>
        <v>2.00283160766717-1.74875747999586i</v>
      </c>
      <c r="E3379" s="57" t="str">
        <f t="shared" si="992"/>
        <v>-32.7585288349572-65.7981180791907i</v>
      </c>
      <c r="F3379" s="57" t="str">
        <f t="shared" si="993"/>
        <v>2.1500650702559-2.05310211379971i</v>
      </c>
      <c r="G3379" s="57" t="str">
        <f t="shared" si="994"/>
        <v>0.698168374836872-0.459052606151531i</v>
      </c>
      <c r="H3379" s="57" t="str">
        <f t="shared" si="995"/>
        <v>0.0213324244958315-14.5318013130314i</v>
      </c>
      <c r="I3379" s="57" t="str">
        <f t="shared" si="996"/>
        <v>-0.201689172594019-0.211836189763055i</v>
      </c>
      <c r="K3379" s="57" t="str">
        <f t="shared" si="997"/>
        <v>0.000505091875643134-0.000337712515323737i</v>
      </c>
      <c r="L3379" s="57" t="str">
        <f t="shared" si="998"/>
        <v>0.00075-0.00212924556286905i</v>
      </c>
      <c r="M3379" s="57" t="str">
        <f t="shared" si="999"/>
        <v>0.00075-0.000335490372300795i</v>
      </c>
      <c r="N3379" s="57">
        <f t="shared" si="1000"/>
        <v>11.359985788870347</v>
      </c>
      <c r="O3379" s="57">
        <f t="shared" si="1001"/>
        <v>18.50792709602991</v>
      </c>
      <c r="P3379" s="371">
        <f t="shared" si="1002"/>
        <v>-18.50792709602991</v>
      </c>
      <c r="Q3379" s="371">
        <f t="shared" si="1003"/>
        <v>168.64001421112965</v>
      </c>
      <c r="R3379" s="12">
        <f t="shared" si="1004"/>
        <v>-11.359985788870347</v>
      </c>
      <c r="S3379" s="57">
        <f t="shared" si="1005"/>
        <v>311.4462736381974</v>
      </c>
      <c r="T3379" s="12">
        <f t="shared" si="988"/>
        <v>-18.50792709602991</v>
      </c>
    </row>
    <row r="3380" spans="1:20" x14ac:dyDescent="0.3">
      <c r="A3380" s="57">
        <f t="shared" si="989"/>
        <v>1964310.7741712523</v>
      </c>
      <c r="B3380" s="12">
        <f t="shared" si="1006"/>
        <v>312629.76947802253</v>
      </c>
      <c r="C3380" s="57" t="str">
        <f t="shared" si="990"/>
        <v>-0.115352653314499+0.0236547783314409i</v>
      </c>
      <c r="D3380" s="57" t="str">
        <f t="shared" si="991"/>
        <v>1.99640208413969-1.7496188899652i</v>
      </c>
      <c r="E3380" s="57" t="str">
        <f t="shared" si="992"/>
        <v>-32.7716579185031-65.3367730141779i</v>
      </c>
      <c r="F3380" s="57" t="str">
        <f t="shared" si="993"/>
        <v>2.1451349520726-2.05279964106806i</v>
      </c>
      <c r="G3380" s="57" t="str">
        <f t="shared" si="994"/>
        <v>0.696567468591104-0.459740394452875i</v>
      </c>
      <c r="H3380" s="57" t="str">
        <f t="shared" si="995"/>
        <v>0.0211570755876887-14.4767016400956i</v>
      </c>
      <c r="I3380" s="57" t="str">
        <f t="shared" si="996"/>
        <v>-0.200896870105639-0.21054839908674i</v>
      </c>
      <c r="K3380" s="57" t="str">
        <f t="shared" si="997"/>
        <v>0.000504760621878869-0.00033689278496746i</v>
      </c>
      <c r="L3380" s="57" t="str">
        <f t="shared" si="998"/>
        <v>0.00075-0.0021211850596424i</v>
      </c>
      <c r="M3380" s="57" t="str">
        <f t="shared" si="999"/>
        <v>0.00075-0.00033422033502769i</v>
      </c>
      <c r="N3380" s="57">
        <f t="shared" si="1000"/>
        <v>11.588693761687097</v>
      </c>
      <c r="O3380" s="57">
        <f t="shared" si="1001"/>
        <v>18.580555956526101</v>
      </c>
      <c r="P3380" s="371">
        <f t="shared" si="1002"/>
        <v>-18.580555956526101</v>
      </c>
      <c r="Q3380" s="371">
        <f t="shared" si="1003"/>
        <v>168.4113062383129</v>
      </c>
      <c r="R3380" s="12">
        <f t="shared" si="1004"/>
        <v>-11.588693761687097</v>
      </c>
      <c r="S3380" s="57">
        <f t="shared" si="1005"/>
        <v>312.62976947802252</v>
      </c>
      <c r="T3380" s="12">
        <f t="shared" si="988"/>
        <v>-18.580555956526101</v>
      </c>
    </row>
    <row r="3381" spans="1:20" x14ac:dyDescent="0.3">
      <c r="A3381" s="57">
        <f t="shared" si="989"/>
        <v>1971775.1551131031</v>
      </c>
      <c r="B3381" s="12">
        <f t="shared" si="1006"/>
        <v>313817.76260203903</v>
      </c>
      <c r="C3381" s="57" t="str">
        <f t="shared" si="990"/>
        <v>-0.114296150297666+0.0239138778220776i</v>
      </c>
      <c r="D3381" s="57" t="str">
        <f t="shared" si="991"/>
        <v>1.9899652217842-1.75045722406179i</v>
      </c>
      <c r="E3381" s="57" t="str">
        <f t="shared" si="992"/>
        <v>-32.7828431021895-64.8776453842221i</v>
      </c>
      <c r="F3381" s="57" t="str">
        <f t="shared" si="993"/>
        <v>2.14019010958878-2.05249226047751i</v>
      </c>
      <c r="G3381" s="57" t="str">
        <f t="shared" si="994"/>
        <v>0.694961781075635-0.460423613555838i</v>
      </c>
      <c r="H3381" s="57" t="str">
        <f t="shared" si="995"/>
        <v>0.0209831379891979-14.4218114710443i</v>
      </c>
      <c r="I3381" s="57" t="str">
        <f t="shared" si="996"/>
        <v>-0.200107195368144-0.209265904469814i</v>
      </c>
      <c r="K3381" s="57" t="str">
        <f t="shared" si="997"/>
        <v>0.000504428822505678-0.000336076044777784i</v>
      </c>
      <c r="L3381" s="57" t="str">
        <f t="shared" si="998"/>
        <v>0.00075-0.00211315507037498i</v>
      </c>
      <c r="M3381" s="57" t="str">
        <f t="shared" si="999"/>
        <v>0.00075-0.00033295510562631i</v>
      </c>
      <c r="N3381" s="57">
        <f t="shared" si="1000"/>
        <v>11.817371429446808</v>
      </c>
      <c r="O3381" s="57">
        <f t="shared" si="1001"/>
        <v>18.653294570131003</v>
      </c>
      <c r="P3381" s="371">
        <f t="shared" si="1002"/>
        <v>-18.653294570131003</v>
      </c>
      <c r="Q3381" s="371">
        <f t="shared" si="1003"/>
        <v>168.18262857055319</v>
      </c>
      <c r="R3381" s="12">
        <f t="shared" si="1004"/>
        <v>-11.817371429446808</v>
      </c>
      <c r="S3381" s="57">
        <f t="shared" si="1005"/>
        <v>313.81776260203901</v>
      </c>
      <c r="T3381" s="12">
        <f t="shared" si="988"/>
        <v>-18.653294570131003</v>
      </c>
    </row>
    <row r="3382" spans="1:20" x14ac:dyDescent="0.3">
      <c r="A3382" s="57">
        <f t="shared" si="989"/>
        <v>1979267.9007025331</v>
      </c>
      <c r="B3382" s="12">
        <f t="shared" si="1006"/>
        <v>315010.2700999268</v>
      </c>
      <c r="C3382" s="57" t="str">
        <f t="shared" si="990"/>
        <v>-0.113246019639503+0.0241662629995088i</v>
      </c>
      <c r="D3382" s="57" t="str">
        <f t="shared" si="991"/>
        <v>1.98352119353402-1.75127241274005i</v>
      </c>
      <c r="E3382" s="57" t="str">
        <f t="shared" si="992"/>
        <v>-32.7921057999083-64.4207346946723i</v>
      </c>
      <c r="F3382" s="57" t="str">
        <f t="shared" si="993"/>
        <v>2.13523061964411-2.05217981384424i</v>
      </c>
      <c r="G3382" s="57" t="str">
        <f t="shared" si="994"/>
        <v>0.693351337241821-0.461102223359202i</v>
      </c>
      <c r="H3382" s="57" t="str">
        <f t="shared" si="995"/>
        <v>0.0208106004967403-14.3671300025678i</v>
      </c>
      <c r="I3382" s="57" t="str">
        <f t="shared" si="996"/>
        <v>-0.199320126237801-0.207988696978309i</v>
      </c>
      <c r="K3382" s="57" t="str">
        <f t="shared" si="997"/>
        <v>0.000504096476860619-0.000335262273455066i</v>
      </c>
      <c r="L3382" s="57" t="str">
        <f t="shared" si="998"/>
        <v>0.00075-0.00210515547955268i</v>
      </c>
      <c r="M3382" s="57" t="str">
        <f t="shared" si="999"/>
        <v>0.00075-0.000331694665895905i</v>
      </c>
      <c r="N3382" s="57">
        <f t="shared" si="1000"/>
        <v>12.046016786943198</v>
      </c>
      <c r="O3382" s="57">
        <f t="shared" si="1001"/>
        <v>18.726143223775054</v>
      </c>
      <c r="P3382" s="371">
        <f t="shared" si="1002"/>
        <v>-18.726143223775054</v>
      </c>
      <c r="Q3382" s="371">
        <f t="shared" si="1003"/>
        <v>167.9539832130568</v>
      </c>
      <c r="R3382" s="12">
        <f t="shared" si="1004"/>
        <v>-12.046016786943198</v>
      </c>
      <c r="S3382" s="57">
        <f t="shared" si="1005"/>
        <v>315.0102700999268</v>
      </c>
      <c r="T3382" s="12">
        <f t="shared" si="988"/>
        <v>-18.726143223775054</v>
      </c>
    </row>
    <row r="3383" spans="1:20" x14ac:dyDescent="0.3">
      <c r="A3383" s="57">
        <f t="shared" si="989"/>
        <v>1986789.1187252025</v>
      </c>
      <c r="B3383" s="12">
        <f t="shared" si="1006"/>
        <v>316207.3091263065</v>
      </c>
      <c r="C3383" s="57" t="str">
        <f t="shared" si="990"/>
        <v>-0.112202258636602+0.0244120052902959i</v>
      </c>
      <c r="D3383" s="57" t="str">
        <f t="shared" si="991"/>
        <v>1.97707017312044-1.75206438802751i</v>
      </c>
      <c r="E3383" s="57" t="str">
        <f t="shared" si="992"/>
        <v>-32.7994672937389-63.9660403357341i</v>
      </c>
      <c r="F3383" s="57" t="str">
        <f t="shared" si="993"/>
        <v>2.13025656037945-2.05186214349652i</v>
      </c>
      <c r="G3383" s="57" t="str">
        <f t="shared" si="994"/>
        <v>0.691736162463538-0.461776183885392i</v>
      </c>
      <c r="H3383" s="57" t="str">
        <f t="shared" si="995"/>
        <v>0.0206394519991336-14.3126564345154i</v>
      </c>
      <c r="I3383" s="57" t="str">
        <f t="shared" si="996"/>
        <v>-0.198535640861052-0.20671676772136i</v>
      </c>
      <c r="K3383" s="57" t="str">
        <f t="shared" si="997"/>
        <v>0.000503763584380839-0.000334451449748276i</v>
      </c>
      <c r="L3383" s="57" t="str">
        <f t="shared" si="998"/>
        <v>0.00075-0.0020971861720987i</v>
      </c>
      <c r="M3383" s="57" t="str">
        <f t="shared" si="999"/>
        <v>0.00075-0.000330438997704628i</v>
      </c>
      <c r="N3383" s="57">
        <f t="shared" si="1000"/>
        <v>12.274627797018098</v>
      </c>
      <c r="O3383" s="57">
        <f t="shared" si="1001"/>
        <v>18.799102200798817</v>
      </c>
      <c r="P3383" s="371">
        <f t="shared" si="1002"/>
        <v>-18.799102200798817</v>
      </c>
      <c r="Q3383" s="371">
        <f t="shared" si="1003"/>
        <v>167.7253722029819</v>
      </c>
      <c r="R3383" s="12">
        <f t="shared" si="1004"/>
        <v>-12.274627797018098</v>
      </c>
      <c r="S3383" s="57">
        <f t="shared" si="1005"/>
        <v>316.20730912630648</v>
      </c>
      <c r="T3383" s="12">
        <f t="shared" si="988"/>
        <v>-18.799102200798817</v>
      </c>
    </row>
    <row r="3384" spans="1:20" x14ac:dyDescent="0.3">
      <c r="A3384" s="57">
        <f t="shared" si="989"/>
        <v>1994338.9173763585</v>
      </c>
      <c r="B3384" s="12">
        <f t="shared" si="1006"/>
        <v>317408.8969009865</v>
      </c>
      <c r="C3384" s="57" t="str">
        <f t="shared" si="990"/>
        <v>-0.111164864259979+0.0246511757891347i</v>
      </c>
      <c r="D3384" s="57" t="str">
        <f t="shared" si="991"/>
        <v>1.97061233505479-1.75283308353593i</v>
      </c>
      <c r="E3384" s="57" t="str">
        <f t="shared" si="992"/>
        <v>-32.8049487346536-63.5135615838928i</v>
      </c>
      <c r="F3384" s="57" t="str">
        <f t="shared" si="993"/>
        <v>2.12526801123627-2.05153909229004i</v>
      </c>
      <c r="G3384" s="57" t="str">
        <f t="shared" si="994"/>
        <v>0.690116282536985-0.462445455285612i</v>
      </c>
      <c r="H3384" s="57" t="str">
        <f t="shared" si="995"/>
        <v>0.0204696814767814-14.2583899698815i</v>
      </c>
      <c r="I3384" s="57" t="str">
        <f t="shared" si="996"/>
        <v>-0.197753717672896-0.205450107849876i</v>
      </c>
      <c r="K3384" s="57" t="str">
        <f t="shared" si="997"/>
        <v>0.000503430144603633-0.000333643552455648i</v>
      </c>
      <c r="L3384" s="57" t="str">
        <f t="shared" si="998"/>
        <v>0.00075-0.00208924703337189i</v>
      </c>
      <c r="M3384" s="57" t="str">
        <f t="shared" si="999"/>
        <v>0.00075-0.000329188082989269i</v>
      </c>
      <c r="N3384" s="57">
        <f t="shared" si="1000"/>
        <v>12.503202390930028</v>
      </c>
      <c r="O3384" s="57">
        <f t="shared" si="1001"/>
        <v>18.872171780901049</v>
      </c>
      <c r="P3384" s="371">
        <f t="shared" si="1002"/>
        <v>-18.872171780901049</v>
      </c>
      <c r="Q3384" s="371">
        <f t="shared" si="1003"/>
        <v>167.49679760906997</v>
      </c>
      <c r="R3384" s="12">
        <f t="shared" si="1004"/>
        <v>-12.503202390930028</v>
      </c>
      <c r="S3384" s="57">
        <f t="shared" si="1005"/>
        <v>317.40889690098652</v>
      </c>
      <c r="T3384" s="12">
        <f t="shared" si="988"/>
        <v>-18.872171780901049</v>
      </c>
    </row>
    <row r="3385" spans="1:20" x14ac:dyDescent="0.3">
      <c r="A3385" s="57">
        <f t="shared" si="989"/>
        <v>2001917.4052623888</v>
      </c>
      <c r="B3385" s="12">
        <f t="shared" si="1006"/>
        <v>318615.05070921028</v>
      </c>
      <c r="C3385" s="57" t="str">
        <f t="shared" si="990"/>
        <v>-0.110133833156088+0.0248838452602186i</v>
      </c>
      <c r="D3385" s="57" t="str">
        <f t="shared" si="991"/>
        <v>1.96414785461007-1.75357843447219i</v>
      </c>
      <c r="E3385" s="57" t="str">
        <f t="shared" si="992"/>
        <v>-32.8085711432207-63.0632976033142i</v>
      </c>
      <c r="F3385" s="57" t="str">
        <f t="shared" si="993"/>
        <v>2.12026505295568-2.05121050362328i</v>
      </c>
      <c r="G3385" s="57" t="str">
        <f t="shared" si="994"/>
        <v>0.688491723680391-0.463109997844999i</v>
      </c>
      <c r="H3385" s="57" t="str">
        <f t="shared" si="995"/>
        <v>0.0203012780008314-14.2043298147925i</v>
      </c>
      <c r="I3385" s="57" t="str">
        <f t="shared" si="996"/>
        <v>-0.196974335395271-0.204188708555208i</v>
      </c>
      <c r="K3385" s="57" t="str">
        <f t="shared" si="997"/>
        <v>0.00050309615716652-0.000332838560425347i</v>
      </c>
      <c r="L3385" s="57" t="str">
        <f t="shared" si="998"/>
        <v>0.00075-0.00208133794916507i</v>
      </c>
      <c r="M3385" s="57" t="str">
        <f t="shared" si="999"/>
        <v>0.00075-0.000327941903755i</v>
      </c>
      <c r="N3385" s="57">
        <f t="shared" si="1000"/>
        <v>12.731738468731209</v>
      </c>
      <c r="O3385" s="57">
        <f t="shared" si="1001"/>
        <v>18.945352240086429</v>
      </c>
      <c r="P3385" s="371">
        <f t="shared" si="1002"/>
        <v>-18.945352240086429</v>
      </c>
      <c r="Q3385" s="371">
        <f t="shared" si="1003"/>
        <v>167.26826153126879</v>
      </c>
      <c r="R3385" s="12">
        <f t="shared" si="1004"/>
        <v>-12.731738468731209</v>
      </c>
      <c r="S3385" s="57">
        <f t="shared" si="1005"/>
        <v>318.61505070921027</v>
      </c>
      <c r="T3385" s="12">
        <f t="shared" si="988"/>
        <v>-18.945352240086429</v>
      </c>
    </row>
    <row r="3386" spans="1:20" x14ac:dyDescent="0.3">
      <c r="A3386" s="57">
        <f t="shared" si="989"/>
        <v>2009524.6914023862</v>
      </c>
      <c r="B3386" s="12">
        <f t="shared" si="1006"/>
        <v>319825.78790190531</v>
      </c>
      <c r="C3386" s="57" t="str">
        <f t="shared" si="990"/>
        <v>-0.109109161647815+0.0251100841385055i</v>
      </c>
      <c r="D3386" s="57" t="str">
        <f t="shared" si="991"/>
        <v>1.95767690780272-1.75430037764906i</v>
      </c>
      <c r="E3386" s="57" t="str">
        <f t="shared" si="992"/>
        <v>-32.8103554102945-62.6152474472218i</v>
      </c>
      <c r="F3386" s="57" t="str">
        <f t="shared" si="993"/>
        <v>2.1152477675774-2.0508762214529i</v>
      </c>
      <c r="G3386" s="57" t="str">
        <f t="shared" si="994"/>
        <v>0.686862512533667-0.463769771987788i</v>
      </c>
      <c r="H3386" s="57" t="str">
        <f t="shared" si="995"/>
        <v>0.0201342307323442-14.1504751784938i</v>
      </c>
      <c r="I3386" s="57" t="str">
        <f t="shared" si="996"/>
        <v>-0.196197473035436-0.202932561067827i</v>
      </c>
      <c r="K3386" s="57" t="str">
        <f t="shared" si="997"/>
        <v>0.000502761621807296-0.000332036452556167i</v>
      </c>
      <c r="L3386" s="57" t="str">
        <f t="shared" si="998"/>
        <v>0.00075-0.00207345880570339i</v>
      </c>
      <c r="M3386" s="57" t="str">
        <f t="shared" si="999"/>
        <v>0.00075-0.000326700442075115i</v>
      </c>
      <c r="N3386" s="57">
        <f t="shared" si="1000"/>
        <v>12.960233899644408</v>
      </c>
      <c r="O3386" s="57">
        <f t="shared" si="1001"/>
        <v>19.018643850613685</v>
      </c>
      <c r="P3386" s="371">
        <f t="shared" si="1002"/>
        <v>-19.018643850613685</v>
      </c>
      <c r="Q3386" s="371">
        <f t="shared" si="1003"/>
        <v>167.03976610035559</v>
      </c>
      <c r="R3386" s="12">
        <f t="shared" si="1004"/>
        <v>-12.960233899644408</v>
      </c>
      <c r="S3386" s="57">
        <f t="shared" si="1005"/>
        <v>319.8257879019053</v>
      </c>
      <c r="T3386" s="12">
        <f t="shared" si="988"/>
        <v>-19.018643850613685</v>
      </c>
    </row>
    <row r="3387" spans="1:20" x14ac:dyDescent="0.3">
      <c r="A3387" s="57">
        <f t="shared" si="989"/>
        <v>2017160.8852297151</v>
      </c>
      <c r="B3387" s="12">
        <f t="shared" si="1006"/>
        <v>321041.12589593255</v>
      </c>
      <c r="C3387" s="57" t="str">
        <f t="shared" si="990"/>
        <v>-0.108090845735438+0.0253299625308851i</v>
      </c>
      <c r="D3387" s="57" t="str">
        <f t="shared" si="991"/>
        <v>1.95119967137386-1.75499885149547i</v>
      </c>
      <c r="E3387" s="57" t="str">
        <f t="shared" si="992"/>
        <v>-32.8103222976973-62.1694100592518i</v>
      </c>
      <c r="F3387" s="57" t="str">
        <f t="shared" si="993"/>
        <v>2.11021623843846-2.05053609030922i</v>
      </c>
      <c r="G3387" s="57" t="str">
        <f t="shared" si="994"/>
        <v>0.685228676157978-0.464424738282494i</v>
      </c>
      <c r="H3387" s="57" t="str">
        <f t="shared" si="995"/>
        <v>0.0199685289214686-14.0968252733367i</v>
      </c>
      <c r="I3387" s="57" t="str">
        <f t="shared" si="996"/>
        <v>-0.195423109884352-0.201681656656003i</v>
      </c>
      <c r="K3387" s="57" t="str">
        <f t="shared" si="997"/>
        <v>0.000502426538364092-0.000331237207798206i</v>
      </c>
      <c r="L3387" s="57" t="str">
        <f t="shared" si="998"/>
        <v>0.00075-0.00206560948964275i</v>
      </c>
      <c r="M3387" s="57" t="str">
        <f t="shared" si="999"/>
        <v>0.00075-0.000325463680090769i</v>
      </c>
      <c r="N3387" s="57">
        <f t="shared" si="1000"/>
        <v>13.18868652244069</v>
      </c>
      <c r="O3387" s="57">
        <f t="shared" si="1001"/>
        <v>19.092046880945396</v>
      </c>
      <c r="P3387" s="371">
        <f t="shared" si="1002"/>
        <v>-19.092046880945396</v>
      </c>
      <c r="Q3387" s="371">
        <f t="shared" si="1003"/>
        <v>166.81131347755931</v>
      </c>
      <c r="R3387" s="12">
        <f t="shared" si="1004"/>
        <v>-13.18868652244069</v>
      </c>
      <c r="S3387" s="57">
        <f t="shared" si="1005"/>
        <v>321.04112589593257</v>
      </c>
      <c r="T3387" s="12">
        <f t="shared" si="988"/>
        <v>-19.092046880945396</v>
      </c>
    </row>
    <row r="3388" spans="1:20" x14ac:dyDescent="0.3">
      <c r="A3388" s="57">
        <f t="shared" si="989"/>
        <v>2024826.0965935884</v>
      </c>
      <c r="B3388" s="12">
        <f t="shared" si="1006"/>
        <v>322261.08217433712</v>
      </c>
      <c r="C3388" s="57" t="str">
        <f t="shared" si="990"/>
        <v>-0.107078881097568+0.0255435502172672i</v>
      </c>
      <c r="D3388" s="57" t="str">
        <f t="shared" si="991"/>
        <v>1.94471632277061-1.75567379606672i</v>
      </c>
      <c r="E3388" s="57" t="str">
        <f t="shared" si="992"/>
        <v>-32.8084924388952-61.725784274781i</v>
      </c>
      <c r="F3388" s="57" t="str">
        <f t="shared" si="993"/>
        <v>2.10517055017161-2.05018995531174i</v>
      </c>
      <c r="G3388" s="57" t="str">
        <f t="shared" si="994"/>
        <v>0.683590242035248-0.465074857447099i</v>
      </c>
      <c r="H3388" s="57" t="str">
        <f t="shared" si="995"/>
        <v>0.0198041619066257-14.0433793147652i</v>
      </c>
      <c r="I3388" s="57" t="str">
        <f t="shared" si="996"/>
        <v>-0.194651225515059-0.200435986624463i</v>
      </c>
      <c r="K3388" s="57" t="str">
        <f t="shared" si="997"/>
        <v>0.000502090906775407-0.000330440805153562i</v>
      </c>
      <c r="L3388" s="57" t="str">
        <f t="shared" si="998"/>
        <v>0.00075-0.00205778988806809i</v>
      </c>
      <c r="M3388" s="57" t="str">
        <f t="shared" si="999"/>
        <v>0.00075-0.000324231600010729i</v>
      </c>
      <c r="N3388" s="57">
        <f t="shared" si="1000"/>
        <v>13.417094145824564</v>
      </c>
      <c r="O3388" s="57">
        <f t="shared" si="1001"/>
        <v>19.165561595698343</v>
      </c>
      <c r="P3388" s="371">
        <f t="shared" si="1002"/>
        <v>-19.165561595698343</v>
      </c>
      <c r="Q3388" s="371">
        <f t="shared" si="1003"/>
        <v>166.58290585417544</v>
      </c>
      <c r="R3388" s="12">
        <f t="shared" si="1004"/>
        <v>-13.417094145824564</v>
      </c>
      <c r="S3388" s="57">
        <f t="shared" si="1005"/>
        <v>322.2610821743371</v>
      </c>
      <c r="T3388" s="12">
        <f t="shared" si="988"/>
        <v>-19.165561595698343</v>
      </c>
    </row>
    <row r="3389" spans="1:20" x14ac:dyDescent="0.3">
      <c r="A3389" s="57">
        <f t="shared" si="989"/>
        <v>2032520.435760644</v>
      </c>
      <c r="B3389" s="12">
        <f t="shared" si="1006"/>
        <v>323485.67428659962</v>
      </c>
      <c r="C3389" s="57" t="str">
        <f t="shared" si="990"/>
        <v>-0.106073263092074+0.0257509166515687i</v>
      </c>
      <c r="D3389" s="57" t="str">
        <f t="shared" si="991"/>
        <v>1.9382270401272-1.75632515305443i</v>
      </c>
      <c r="E3389" s="57" t="str">
        <f t="shared" si="992"/>
        <v>-32.8048863396569-61.2843688222342i</v>
      </c>
      <c r="F3389" s="57" t="str">
        <f t="shared" si="993"/>
        <v>2.10011078870364-2.0498376621846i</v>
      </c>
      <c r="G3389" s="57" t="str">
        <f t="shared" si="994"/>
        <v>0.681947238067589-0.465720090354256i</v>
      </c>
      <c r="H3389" s="57" t="str">
        <f t="shared" si="995"/>
        <v>0.0196411191137014-13.9901365213028i</v>
      </c>
      <c r="I3389" s="57" t="str">
        <f t="shared" si="996"/>
        <v>-0.193881799781039-0.199195542313068i</v>
      </c>
      <c r="K3389" s="57" t="str">
        <f t="shared" si="997"/>
        <v>0.000501754727080149-0.000329647223677044i</v>
      </c>
      <c r="L3389" s="57" t="str">
        <f t="shared" si="998"/>
        <v>0.00075-0.00204999988849182i</v>
      </c>
      <c r="M3389" s="57" t="str">
        <f t="shared" si="999"/>
        <v>0.00075-0.000323004184111107i</v>
      </c>
      <c r="N3389" s="57">
        <f t="shared" si="1000"/>
        <v>13.645454548816389</v>
      </c>
      <c r="O3389" s="57">
        <f t="shared" si="1001"/>
        <v>19.239188255594687</v>
      </c>
      <c r="P3389" s="371">
        <f t="shared" si="1002"/>
        <v>-19.239188255594687</v>
      </c>
      <c r="Q3389" s="371">
        <f t="shared" si="1003"/>
        <v>166.35454545118361</v>
      </c>
      <c r="R3389" s="12">
        <f t="shared" si="1004"/>
        <v>-13.645454548816389</v>
      </c>
      <c r="S3389" s="57">
        <f t="shared" si="1005"/>
        <v>323.48567428659965</v>
      </c>
      <c r="T3389" s="12">
        <f t="shared" si="988"/>
        <v>-19.239188255594687</v>
      </c>
    </row>
    <row r="3390" spans="1:20" x14ac:dyDescent="0.3">
      <c r="A3390" s="57">
        <f t="shared" si="989"/>
        <v>2040244.0134165345</v>
      </c>
      <c r="B3390" s="12">
        <f t="shared" si="1006"/>
        <v>324714.91984888871</v>
      </c>
      <c r="C3390" s="57" t="str">
        <f t="shared" si="990"/>
        <v>-0.105073986756997+0.0259521309626156i</v>
      </c>
      <c r="D3390" s="57" t="str">
        <f t="shared" si="991"/>
        <v>1.9317320022458-1.75695286579601i</v>
      </c>
      <c r="E3390" s="57" t="str">
        <f t="shared" si="992"/>
        <v>-32.799524378713-60.8451623243742i</v>
      </c>
      <c r="F3390" s="57" t="str">
        <f t="shared" si="993"/>
        <v>2.09503704125334-2.04947905727222i</v>
      </c>
      <c r="G3390" s="57" t="str">
        <f t="shared" si="994"/>
        <v>0.680299692576656-0.466360398036501i</v>
      </c>
      <c r="H3390" s="57" t="str">
        <f t="shared" si="995"/>
        <v>0.0194793900552474-13.9370961145403i</v>
      </c>
      <c r="I3390" s="57" t="str">
        <f t="shared" si="996"/>
        <v>-0.193114812814603-0.19796031509549i</v>
      </c>
      <c r="K3390" s="57" t="str">
        <f t="shared" si="997"/>
        <v>0.000501417999417647-0.000328856442476862i</v>
      </c>
      <c r="L3390" s="57" t="str">
        <f t="shared" si="998"/>
        <v>0.00075-0.00204223937885218i</v>
      </c>
      <c r="M3390" s="57" t="str">
        <f t="shared" si="999"/>
        <v>0.00075-0.000321781414735112i</v>
      </c>
      <c r="N3390" s="57">
        <f t="shared" si="1000"/>
        <v>13.873765481137866</v>
      </c>
      <c r="O3390" s="57">
        <f t="shared" si="1001"/>
        <v>19.312927117413651</v>
      </c>
      <c r="P3390" s="371">
        <f t="shared" si="1002"/>
        <v>-19.312927117413651</v>
      </c>
      <c r="Q3390" s="371">
        <f t="shared" si="1003"/>
        <v>166.12623451886213</v>
      </c>
      <c r="R3390" s="12">
        <f t="shared" si="1004"/>
        <v>-13.873765481137866</v>
      </c>
      <c r="S3390" s="57">
        <f t="shared" si="1005"/>
        <v>324.71491984888871</v>
      </c>
      <c r="T3390" s="12">
        <f t="shared" si="988"/>
        <v>-19.312927117413651</v>
      </c>
    </row>
    <row r="3391" spans="1:20" x14ac:dyDescent="0.3">
      <c r="A3391" s="57">
        <f t="shared" si="989"/>
        <v>2047996.9406675175</v>
      </c>
      <c r="B3391" s="12">
        <f t="shared" si="1006"/>
        <v>325948.83654431452</v>
      </c>
      <c r="C3391" s="57" t="str">
        <f t="shared" si="990"/>
        <v>-0.104081046811447+0.0261472619549652i</v>
      </c>
      <c r="D3391" s="57" t="str">
        <f t="shared" si="991"/>
        <v>1.92523138857735-1.75755687928421i</v>
      </c>
      <c r="E3391" s="57" t="str">
        <f t="shared" si="992"/>
        <v>-32.7924268083993-60.4081632995636i</v>
      </c>
      <c r="F3391" s="57" t="str">
        <f t="shared" si="993"/>
        <v>2.08994939632931-2.04911398755485i</v>
      </c>
      <c r="G3391" s="57" t="str">
        <f t="shared" si="994"/>
        <v>0.678647634302934-0.466995741691469i</v>
      </c>
      <c r="H3391" s="57" t="str">
        <f t="shared" si="995"/>
        <v>0.0193189643296897-13.8842573191223i</v>
      </c>
      <c r="I3391" s="57" t="str">
        <f t="shared" si="996"/>
        <v>-0.192350245025246-0.196730296377875i</v>
      </c>
      <c r="K3391" s="57" t="str">
        <f t="shared" si="997"/>
        <v>0.000501080724027675-0.00032806844071536i</v>
      </c>
      <c r="L3391" s="57" t="str">
        <f t="shared" si="998"/>
        <v>0.00075-0.00203450824751164i</v>
      </c>
      <c r="M3391" s="57" t="str">
        <f t="shared" si="999"/>
        <v>0.00075-0.0003205632742928i</v>
      </c>
      <c r="N3391" s="57">
        <f t="shared" si="1000"/>
        <v>14.102024663604624</v>
      </c>
      <c r="O3391" s="57">
        <f t="shared" si="1001"/>
        <v>19.386778433944176</v>
      </c>
      <c r="P3391" s="371">
        <f t="shared" si="1002"/>
        <v>-19.386778433944176</v>
      </c>
      <c r="Q3391" s="371">
        <f t="shared" si="1003"/>
        <v>165.89797533639538</v>
      </c>
      <c r="R3391" s="12">
        <f t="shared" si="1004"/>
        <v>-14.102024663604624</v>
      </c>
      <c r="S3391" s="57">
        <f t="shared" si="1005"/>
        <v>325.94883654431453</v>
      </c>
      <c r="T3391" s="12">
        <f t="shared" si="988"/>
        <v>-19.386778433944176</v>
      </c>
    </row>
    <row r="3392" spans="1:20" x14ac:dyDescent="0.3">
      <c r="A3392" s="57">
        <f t="shared" si="989"/>
        <v>2055779.3290420542</v>
      </c>
      <c r="B3392" s="12">
        <f t="shared" si="1006"/>
        <v>327187.44212318293</v>
      </c>
      <c r="C3392" s="57" t="str">
        <f t="shared" si="990"/>
        <v>-0.103094437656494+0.0263363781096313i</v>
      </c>
      <c r="D3392" s="57" t="str">
        <f t="shared" si="991"/>
        <v>1.91872537920212-1.75813714017612i</v>
      </c>
      <c r="E3392" s="57" t="str">
        <f t="shared" si="992"/>
        <v>-32.783613755293-59.973370163012i</v>
      </c>
      <c r="F3392" s="57" t="str">
        <f t="shared" si="993"/>
        <v>2.08484794372753-2.04874230066419i</v>
      </c>
      <c r="G3392" s="57" t="str">
        <f t="shared" si="994"/>
        <v>0.676991092404942-0.467626082687124i</v>
      </c>
      <c r="H3392" s="57" t="str">
        <f t="shared" si="995"/>
        <v>0.0191598316205458-13.8316193627348i</v>
      </c>
      <c r="I3392" s="57" t="str">
        <f t="shared" si="996"/>
        <v>-0.191588077098021-0.195505477597514i</v>
      </c>
      <c r="K3392" s="57" t="str">
        <f t="shared" si="997"/>
        <v>0.000500742901250454-0.00032728319760973i</v>
      </c>
      <c r="L3392" s="57" t="str">
        <f t="shared" si="998"/>
        <v>0.00075-0.00202680638325527i</v>
      </c>
      <c r="M3392" s="57" t="str">
        <f t="shared" si="999"/>
        <v>0.00075-0.000319349745260809i</v>
      </c>
      <c r="N3392" s="57">
        <f t="shared" si="1000"/>
        <v>14.3302297885146</v>
      </c>
      <c r="O3392" s="57">
        <f t="shared" si="1001"/>
        <v>19.460742453938376</v>
      </c>
      <c r="P3392" s="371">
        <f t="shared" si="1002"/>
        <v>-19.460742453938376</v>
      </c>
      <c r="Q3392" s="371">
        <f t="shared" si="1003"/>
        <v>165.6697702114854</v>
      </c>
      <c r="R3392" s="12">
        <f t="shared" si="1004"/>
        <v>-14.3302297885146</v>
      </c>
      <c r="S3392" s="57">
        <f t="shared" si="1005"/>
        <v>327.1874421231829</v>
      </c>
      <c r="T3392" s="12">
        <f t="shared" si="988"/>
        <v>-19.460742453938376</v>
      </c>
    </row>
    <row r="3393" spans="1:20" x14ac:dyDescent="0.3">
      <c r="A3393" s="57">
        <f t="shared" si="989"/>
        <v>2063591.2904924143</v>
      </c>
      <c r="B3393" s="12">
        <f t="shared" si="1006"/>
        <v>328430.75440325105</v>
      </c>
      <c r="C3393" s="57" t="str">
        <f t="shared" si="990"/>
        <v>-0.102114153376041+0.0265195475847277i</v>
      </c>
      <c r="D3393" s="57" t="str">
        <f t="shared" si="991"/>
        <v>1.91221415481016-1.758693596802i</v>
      </c>
      <c r="E3393" s="57" t="str">
        <f t="shared" si="992"/>
        <v>-32.773105220838-59.5407812279972i</v>
      </c>
      <c r="F3393" s="57" t="str">
        <f t="shared" si="993"/>
        <v>2.07973277452871-2.048363844899i</v>
      </c>
      <c r="G3393" s="57" t="str">
        <f t="shared" si="994"/>
        <v>0.675330096458372-0.46825138256699i</v>
      </c>
      <c r="H3393" s="57" t="str">
        <f t="shared" si="995"/>
        <v>0.0190019816956486-13.7791814760921i</v>
      </c>
      <c r="I3393" s="57" t="str">
        <f t="shared" si="996"/>
        <v>-0.190828289991884-0.19428585022152i</v>
      </c>
      <c r="K3393" s="57" t="str">
        <f t="shared" si="997"/>
        <v>0.000500404531526639-0.000326500692432729i</v>
      </c>
      <c r="L3393" s="57" t="str">
        <f t="shared" si="998"/>
        <v>0.00075-0.00201913367528917i</v>
      </c>
      <c r="M3393" s="57" t="str">
        <f t="shared" si="999"/>
        <v>0.00075-0.000318140810182116i</v>
      </c>
      <c r="N3393" s="57">
        <f t="shared" si="1000"/>
        <v>14.558378520042083</v>
      </c>
      <c r="O3393" s="57">
        <f t="shared" si="1001"/>
        <v>19.53481942206659</v>
      </c>
      <c r="P3393" s="371">
        <f t="shared" si="1002"/>
        <v>-19.53481942206659</v>
      </c>
      <c r="Q3393" s="371">
        <f t="shared" si="1003"/>
        <v>165.44162147995792</v>
      </c>
      <c r="R3393" s="12">
        <f t="shared" si="1004"/>
        <v>-14.558378520042083</v>
      </c>
      <c r="S3393" s="57">
        <f t="shared" si="1005"/>
        <v>328.43075440325106</v>
      </c>
      <c r="T3393" s="12">
        <f t="shared" si="988"/>
        <v>-19.53481942206659</v>
      </c>
    </row>
    <row r="3394" spans="1:20" x14ac:dyDescent="0.3">
      <c r="A3394" s="57">
        <f t="shared" si="989"/>
        <v>2071432.9373962854</v>
      </c>
      <c r="B3394" s="12">
        <f t="shared" si="1006"/>
        <v>329678.7912699834</v>
      </c>
      <c r="C3394" s="57" t="str">
        <f t="shared" si="990"/>
        <v>-0.101140187737713+0.0266968382160318i</v>
      </c>
      <c r="D3394" s="57" t="str">
        <f t="shared" si="991"/>
        <v>1.90569789668163-1.75922619917382i</v>
      </c>
      <c r="E3394" s="57" t="str">
        <f t="shared" si="992"/>
        <v>-32.7609210819642-59.1103947070754i</v>
      </c>
      <c r="F3394" s="57" t="str">
        <f t="shared" si="993"/>
        <v>2.07460398109536-2.04797846924079i</v>
      </c>
      <c r="G3394" s="57" t="str">
        <f t="shared" si="994"/>
        <v>0.673664676455148-0.468871603055387i</v>
      </c>
      <c r="H3394" s="57" t="str">
        <f t="shared" si="995"/>
        <v>0.0188454044063797-13.7269428929247i</v>
      </c>
      <c r="I3394" s="57" t="str">
        <f t="shared" si="996"/>
        <v>-0.190070864938071-0.193071405745497i</v>
      </c>
      <c r="K3394" s="57" t="str">
        <f t="shared" si="997"/>
        <v>0.000500065615397313-0.000325720904513427i</v>
      </c>
      <c r="L3394" s="57" t="str">
        <f t="shared" si="998"/>
        <v>0.00075-0.00201149001323886i</v>
      </c>
      <c r="M3394" s="57" t="str">
        <f t="shared" si="999"/>
        <v>0.00075-0.000316936451665787i</v>
      </c>
      <c r="N3394" s="57">
        <f t="shared" si="1000"/>
        <v>14.786468494632317</v>
      </c>
      <c r="O3394" s="57">
        <f t="shared" si="1001"/>
        <v>19.609009578871579</v>
      </c>
      <c r="P3394" s="371">
        <f t="shared" si="1002"/>
        <v>-19.609009578871579</v>
      </c>
      <c r="Q3394" s="371">
        <f t="shared" si="1003"/>
        <v>165.21353150536768</v>
      </c>
      <c r="R3394" s="12">
        <f t="shared" si="1004"/>
        <v>-14.786468494632317</v>
      </c>
      <c r="S3394" s="57">
        <f t="shared" si="1005"/>
        <v>329.67879126998338</v>
      </c>
      <c r="T3394" s="12">
        <f t="shared" si="988"/>
        <v>-19.609009578871579</v>
      </c>
    </row>
    <row r="3395" spans="1:20" x14ac:dyDescent="0.3">
      <c r="A3395" s="57">
        <f t="shared" si="989"/>
        <v>2079304.3825583914</v>
      </c>
      <c r="B3395" s="12">
        <f t="shared" si="1006"/>
        <v>330931.57067680935</v>
      </c>
      <c r="C3395" s="57" t="str">
        <f t="shared" si="990"/>
        <v>-0.100172534193727+0.0268683175174677i</v>
      </c>
      <c r="D3395" s="57" t="str">
        <f t="shared" si="991"/>
        <v>1.89917678666696-1.75973489899364i</v>
      </c>
      <c r="E3395" s="57" t="str">
        <f t="shared" si="992"/>
        <v>-32.7470810916941-58.6822087132634i</v>
      </c>
      <c r="F3395" s="57" t="str">
        <f t="shared" si="993"/>
        <v>2.06946165706867-2.0475860233695i</v>
      </c>
      <c r="G3395" s="57" t="str">
        <f t="shared" si="994"/>
        <v>0.671994862802408-0.469486706062675i</v>
      </c>
      <c r="H3395" s="57" t="str">
        <f t="shared" si="995"/>
        <v>0.0186900896869097-13.6749028499662i</v>
      </c>
      <c r="I3395" s="57" t="str">
        <f t="shared" si="996"/>
        <v>-0.18931578343844-0.191862135692208i</v>
      </c>
      <c r="K3395" s="57" t="str">
        <f t="shared" si="997"/>
        <v>0.000499726153503957-0.000324943813237937i</v>
      </c>
      <c r="L3395" s="57" t="str">
        <f t="shared" si="998"/>
        <v>0.00075-0.0020038752871477i</v>
      </c>
      <c r="M3395" s="57" t="str">
        <f t="shared" si="999"/>
        <v>0.00075-0.000315736652386718i</v>
      </c>
      <c r="N3395" s="57">
        <f t="shared" si="1000"/>
        <v>15.014497321401649</v>
      </c>
      <c r="O3395" s="57">
        <f t="shared" si="1001"/>
        <v>19.683313160724868</v>
      </c>
      <c r="P3395" s="371">
        <f t="shared" si="1002"/>
        <v>-19.683313160724868</v>
      </c>
      <c r="Q3395" s="371">
        <f t="shared" si="1003"/>
        <v>164.98550267859835</v>
      </c>
      <c r="R3395" s="12">
        <f t="shared" si="1004"/>
        <v>-15.014497321401649</v>
      </c>
      <c r="S3395" s="57">
        <f t="shared" si="1005"/>
        <v>330.93157067680937</v>
      </c>
      <c r="T3395" s="12">
        <f t="shared" si="988"/>
        <v>-19.683313160724868</v>
      </c>
    </row>
    <row r="3396" spans="1:20" x14ac:dyDescent="0.3">
      <c r="A3396" s="57">
        <f t="shared" si="989"/>
        <v>2087205.7392121132</v>
      </c>
      <c r="B3396" s="12">
        <f t="shared" si="1006"/>
        <v>332189.11064538121</v>
      </c>
      <c r="C3396" s="57" t="str">
        <f t="shared" si="990"/>
        <v>-0.0992111858817606+0.0270340526814972i</v>
      </c>
      <c r="D3396" s="57" t="str">
        <f t="shared" si="991"/>
        <v>1.89265100716682-1.76021964966143i</v>
      </c>
      <c r="E3396" s="57" t="str">
        <f t="shared" si="992"/>
        <v>-32.7316048797403-58.2562212612087i</v>
      </c>
      <c r="F3396" s="57" t="str">
        <f t="shared" si="993"/>
        <v>2.06430589736521-2.04718635767908i</v>
      </c>
      <c r="G3396" s="57" t="str">
        <f t="shared" si="994"/>
        <v>0.670320686321417-0.470096653690495i</v>
      </c>
      <c r="H3396" s="57" t="str">
        <f t="shared" si="995"/>
        <v>0.0185360275534452-13.6230605869408i</v>
      </c>
      <c r="I3396" s="57" t="str">
        <f t="shared" si="996"/>
        <v>-0.188563027263817-0.190658031610256i</v>
      </c>
      <c r="K3396" s="57" t="str">
        <f t="shared" si="997"/>
        <v>0.000499386146588411-0.000324169398050156i</v>
      </c>
      <c r="L3396" s="57" t="str">
        <f t="shared" si="998"/>
        <v>0.00075-0.00199628938747529i</v>
      </c>
      <c r="M3396" s="57" t="str">
        <f t="shared" si="999"/>
        <v>0.00075-0.000314541395085393i</v>
      </c>
      <c r="N3396" s="57">
        <f t="shared" si="1000"/>
        <v>15.242462582533392</v>
      </c>
      <c r="O3396" s="57">
        <f t="shared" si="1001"/>
        <v>19.757730399784304</v>
      </c>
      <c r="P3396" s="371">
        <f t="shared" si="1002"/>
        <v>-19.757730399784304</v>
      </c>
      <c r="Q3396" s="371">
        <f t="shared" si="1003"/>
        <v>164.75753741746661</v>
      </c>
      <c r="R3396" s="12">
        <f t="shared" si="1004"/>
        <v>-15.242462582533392</v>
      </c>
      <c r="S3396" s="57">
        <f t="shared" si="1005"/>
        <v>332.18911064538122</v>
      </c>
      <c r="T3396" s="12">
        <f t="shared" si="988"/>
        <v>-19.757730399784304</v>
      </c>
    </row>
    <row r="3397" spans="1:20" x14ac:dyDescent="0.3">
      <c r="A3397" s="57">
        <f t="shared" si="989"/>
        <v>2095137.1210211194</v>
      </c>
      <c r="B3397" s="12">
        <f t="shared" si="1006"/>
        <v>333451.42926583369</v>
      </c>
      <c r="C3397" s="57" t="str">
        <f t="shared" si="990"/>
        <v>-0.0982561356258475+0.0271941105794504i</v>
      </c>
      <c r="D3397" s="57" t="str">
        <f t="shared" si="991"/>
        <v>1.88612074111212-1.76068040628298i</v>
      </c>
      <c r="E3397" s="57" t="str">
        <f t="shared" si="992"/>
        <v>-32.7145119530959-57.8324302683396i</v>
      </c>
      <c r="F3397" s="57" t="str">
        <f t="shared" si="993"/>
        <v>2.05913679817323-2.04677932329325i</v>
      </c>
      <c r="G3397" s="57" t="str">
        <f t="shared" si="994"/>
        <v>0.668642178246399-0.470701408237016i</v>
      </c>
      <c r="H3397" s="57" t="str">
        <f t="shared" si="995"/>
        <v>0.0183832081034858-13.5714153465512i</v>
      </c>
      <c r="I3397" s="57" t="str">
        <f t="shared" si="996"/>
        <v>-0.187812578452348-0.189459085072754i</v>
      </c>
      <c r="K3397" s="57" t="str">
        <f t="shared" si="997"/>
        <v>0.000499045595492843-0.000323397638452534i</v>
      </c>
      <c r="L3397" s="57" t="str">
        <f t="shared" si="998"/>
        <v>0.00075-0.00198873220509593i</v>
      </c>
      <c r="M3397" s="57" t="str">
        <f t="shared" si="999"/>
        <v>0.00075-0.000313350662567636i</v>
      </c>
      <c r="N3397" s="57">
        <f t="shared" si="1000"/>
        <v>15.470361833682517</v>
      </c>
      <c r="O3397" s="57">
        <f t="shared" si="1001"/>
        <v>19.832261523950091</v>
      </c>
      <c r="P3397" s="371">
        <f t="shared" si="1002"/>
        <v>-19.832261523950091</v>
      </c>
      <c r="Q3397" s="371">
        <f t="shared" si="1003"/>
        <v>164.52963816631748</v>
      </c>
      <c r="R3397" s="12">
        <f t="shared" si="1004"/>
        <v>-15.470361833682517</v>
      </c>
      <c r="S3397" s="57">
        <f t="shared" si="1005"/>
        <v>333.45142926583367</v>
      </c>
      <c r="T3397" s="12">
        <f t="shared" si="988"/>
        <v>-19.832261523950091</v>
      </c>
    </row>
    <row r="3398" spans="1:20" x14ac:dyDescent="0.3">
      <c r="A3398" s="57">
        <f t="shared" si="989"/>
        <v>2103098.6420809999</v>
      </c>
      <c r="B3398" s="12">
        <f t="shared" si="1006"/>
        <v>334718.54469704389</v>
      </c>
      <c r="C3398" s="57" t="str">
        <f t="shared" si="990"/>
        <v>-0.0973073759372472+0.0273485577617609i</v>
      </c>
      <c r="D3398" s="57" t="str">
        <f t="shared" si="991"/>
        <v>1.87958617194369-1.76111712567719i</v>
      </c>
      <c r="E3398" s="57" t="str">
        <f t="shared" si="992"/>
        <v>-32.6958216966139-57.4108335559993i</v>
      </c>
      <c r="F3398" s="57" t="str">
        <f t="shared" si="993"/>
        <v>2.05395445694892-2.04636477208118i</v>
      </c>
      <c r="G3398" s="57" t="str">
        <f t="shared" si="994"/>
        <v>0.666959370223295-0.471300932202177i</v>
      </c>
      <c r="H3398" s="57" t="str">
        <f t="shared" si="995"/>
        <v>0.0182316215150858-13.5199663744659i</v>
      </c>
      <c r="I3398" s="57" t="str">
        <f t="shared" si="996"/>
        <v>-0.187064419307843-0.188265287676004i</v>
      </c>
      <c r="K3398" s="57" t="str">
        <f t="shared" si="997"/>
        <v>0.00049870450115967-0.000322628514006802i</v>
      </c>
      <c r="L3398" s="57" t="str">
        <f t="shared" si="998"/>
        <v>0.00075-0.001981203631297i</v>
      </c>
      <c r="M3398" s="57" t="str">
        <f t="shared" si="999"/>
        <v>0.00075-0.000312164437704359i</v>
      </c>
      <c r="N3398" s="57">
        <f t="shared" si="1000"/>
        <v>15.698192604376146</v>
      </c>
      <c r="O3398" s="57">
        <f t="shared" si="1001"/>
        <v>19.906906756824526</v>
      </c>
      <c r="P3398" s="371">
        <f t="shared" si="1002"/>
        <v>-19.906906756824526</v>
      </c>
      <c r="Q3398" s="371">
        <f t="shared" si="1003"/>
        <v>164.30180739562385</v>
      </c>
      <c r="R3398" s="12">
        <f t="shared" si="1004"/>
        <v>-15.698192604376146</v>
      </c>
      <c r="S3398" s="57">
        <f t="shared" si="1005"/>
        <v>334.71854469704391</v>
      </c>
      <c r="T3398" s="12">
        <f t="shared" si="988"/>
        <v>-19.906906756824526</v>
      </c>
    </row>
    <row r="3399" spans="1:20" x14ac:dyDescent="0.3">
      <c r="A3399" s="57">
        <f t="shared" si="989"/>
        <v>2111090.4169209078</v>
      </c>
      <c r="B3399" s="12">
        <f t="shared" si="1006"/>
        <v>335990.47516689269</v>
      </c>
      <c r="C3399" s="57" t="str">
        <f t="shared" si="990"/>
        <v>-0.0963648990153402+0.0274974604581359i</v>
      </c>
      <c r="D3399" s="57" t="str">
        <f t="shared" si="991"/>
        <v>1.87304748359196-1.76152976638329i</v>
      </c>
      <c r="E3399" s="57" t="str">
        <f t="shared" si="992"/>
        <v>-32.6755533735754-56.99142885056i</v>
      </c>
      <c r="F3399" s="57" t="str">
        <f t="shared" si="993"/>
        <v>2.04875897241234-2.04594255667311i</v>
      </c>
      <c r="G3399" s="57" t="str">
        <f t="shared" si="994"/>
        <v>0.665272294308443-0.471895188292934i</v>
      </c>
      <c r="H3399" s="57" t="str">
        <f t="shared" si="995"/>
        <v>0.0180812580461255-13.4687129193067i</v>
      </c>
      <c r="I3399" s="57" t="str">
        <f t="shared" si="996"/>
        <v>-0.186318532398098-0.187076631038175i</v>
      </c>
      <c r="K3399" s="57" t="str">
        <f t="shared" si="997"/>
        <v>0.00049836286463151-0.000321862004334751i</v>
      </c>
      <c r="L3399" s="57" t="str">
        <f t="shared" si="998"/>
        <v>0.00075-0.00197370355777745i</v>
      </c>
      <c r="M3399" s="57" t="str">
        <f t="shared" si="999"/>
        <v>0.00075-0.00031098270343132i</v>
      </c>
      <c r="N3399" s="57">
        <f t="shared" si="1000"/>
        <v>15.925952398419952</v>
      </c>
      <c r="O3399" s="57">
        <f t="shared" si="1001"/>
        <v>19.981666317670911</v>
      </c>
      <c r="P3399" s="371">
        <f t="shared" si="1002"/>
        <v>-19.981666317670911</v>
      </c>
      <c r="Q3399" s="371">
        <f t="shared" si="1003"/>
        <v>164.07404760158005</v>
      </c>
      <c r="R3399" s="12">
        <f t="shared" si="1004"/>
        <v>-15.925952398419952</v>
      </c>
      <c r="S3399" s="57">
        <f t="shared" si="1005"/>
        <v>335.99047516689268</v>
      </c>
      <c r="T3399" s="12">
        <f t="shared" si="988"/>
        <v>-19.981666317670911</v>
      </c>
    </row>
    <row r="3400" spans="1:20" x14ac:dyDescent="0.3">
      <c r="A3400" s="57">
        <f t="shared" si="989"/>
        <v>2119112.5605052076</v>
      </c>
      <c r="B3400" s="12">
        <f t="shared" si="1006"/>
        <v>337267.23897252692</v>
      </c>
      <c r="C3400" s="57" t="str">
        <f t="shared" si="990"/>
        <v>-0.0954286967485311+0.0276408845776516i</v>
      </c>
      <c r="D3400" s="57" t="str">
        <f t="shared" si="991"/>
        <v>1.86650486045646-1.76191828866766i</v>
      </c>
      <c r="E3400" s="57" t="str">
        <f t="shared" si="992"/>
        <v>-32.6537261262548-56.5742137845266i</v>
      </c>
      <c r="F3400" s="57" t="str">
        <f t="shared" si="993"/>
        <v>2.04355044454308-2.04551253047611i</v>
      </c>
      <c r="G3400" s="57" t="str">
        <f t="shared" si="994"/>
        <v>0.663580982967184-0.472484139428499i</v>
      </c>
      <c r="H3400" s="57" t="str">
        <f t="shared" si="995"/>
        <v>0.0179321080335885-13.4176542326368i</v>
      </c>
      <c r="I3400" s="57" t="str">
        <f t="shared" si="996"/>
        <v>-0.185574900553247-0.18589310679798i</v>
      </c>
      <c r="K3400" s="57" t="str">
        <f t="shared" si="997"/>
        <v>0.000498020687051092-0.000321098089118985i</v>
      </c>
      <c r="L3400" s="57" t="str">
        <f t="shared" si="998"/>
        <v>0.00075-0.00196623187664619i</v>
      </c>
      <c r="M3400" s="57" t="str">
        <f t="shared" si="999"/>
        <v>0.00075-0.000309805442748875i</v>
      </c>
      <c r="N3400" s="57">
        <f t="shared" si="1000"/>
        <v>16.153638694305386</v>
      </c>
      <c r="O3400" s="57">
        <f t="shared" si="1001"/>
        <v>20.056540421373331</v>
      </c>
      <c r="P3400" s="371">
        <f t="shared" si="1002"/>
        <v>-20.056540421373331</v>
      </c>
      <c r="Q3400" s="371">
        <f t="shared" si="1003"/>
        <v>163.84636130569461</v>
      </c>
      <c r="R3400" s="12">
        <f t="shared" si="1004"/>
        <v>-16.153638694305386</v>
      </c>
      <c r="S3400" s="57">
        <f t="shared" si="1005"/>
        <v>337.26723897252691</v>
      </c>
      <c r="T3400" s="12">
        <f t="shared" si="988"/>
        <v>-20.056540421373331</v>
      </c>
    </row>
    <row r="3401" spans="1:20" x14ac:dyDescent="0.3">
      <c r="A3401" s="57">
        <f t="shared" si="989"/>
        <v>2127165.1882351274</v>
      </c>
      <c r="B3401" s="12">
        <f t="shared" si="1006"/>
        <v>338548.85448062251</v>
      </c>
      <c r="C3401" s="57" t="str">
        <f t="shared" si="990"/>
        <v>-0.0944987607151643+0.027778895708771i</v>
      </c>
      <c r="D3401" s="57" t="str">
        <f t="shared" si="991"/>
        <v>1.85995848738533-1.76228265453046i</v>
      </c>
      <c r="E3401" s="57" t="str">
        <f t="shared" si="992"/>
        <v>-32.630358976467-56.1591858976199i</v>
      </c>
      <c r="F3401" s="57" t="str">
        <f t="shared" si="993"/>
        <v>2.03832897457579-2.04507454768964i</v>
      </c>
      <c r="G3401" s="57" t="str">
        <f t="shared" si="994"/>
        <v>0.66188546907239-0.473067748745581i</v>
      </c>
      <c r="H3401" s="57" t="str">
        <f t="shared" si="995"/>
        <v>0.0177841618928477-13.3667895689484i</v>
      </c>
      <c r="I3401" s="57" t="str">
        <f t="shared" si="996"/>
        <v>-0.184833506864075-0.184714706613369i</v>
      </c>
      <c r="K3401" s="57" t="str">
        <f t="shared" si="997"/>
        <v>0.00049767796966118-0.00032033674810371i</v>
      </c>
      <c r="L3401" s="57" t="str">
        <f t="shared" si="998"/>
        <v>0.00075-0.00195878848042059i</v>
      </c>
      <c r="M3401" s="57" t="str">
        <f t="shared" si="999"/>
        <v>0.00075-0.000308632638721731i</v>
      </c>
      <c r="N3401" s="57">
        <f t="shared" si="1000"/>
        <v>16.381248945616079</v>
      </c>
      <c r="O3401" s="57">
        <f t="shared" si="1001"/>
        <v>20.131529278397352</v>
      </c>
      <c r="P3401" s="371">
        <f t="shared" si="1002"/>
        <v>-20.131529278397352</v>
      </c>
      <c r="Q3401" s="371">
        <f t="shared" si="1003"/>
        <v>163.61875105438392</v>
      </c>
      <c r="R3401" s="12">
        <f t="shared" si="1004"/>
        <v>-16.381248945616079</v>
      </c>
      <c r="S3401" s="57">
        <f t="shared" si="1005"/>
        <v>338.54885448062254</v>
      </c>
      <c r="T3401" s="12">
        <f t="shared" si="988"/>
        <v>-20.131529278397352</v>
      </c>
    </row>
    <row r="3402" spans="1:20" x14ac:dyDescent="0.3">
      <c r="A3402" s="57">
        <f t="shared" si="989"/>
        <v>2135248.4159504208</v>
      </c>
      <c r="B3402" s="12">
        <f t="shared" si="1006"/>
        <v>339835.3401276489</v>
      </c>
      <c r="C3402" s="57" t="str">
        <f t="shared" si="990"/>
        <v>-0.0935750821844375+0.0279115591192988i</v>
      </c>
      <c r="D3402" s="57" t="str">
        <f t="shared" si="991"/>
        <v>1.85340854965448-1.76262282771183i</v>
      </c>
      <c r="E3402" s="57" t="str">
        <f t="shared" si="992"/>
        <v>-32.6054708261134-55.7463426378418i</v>
      </c>
      <c r="F3402" s="57" t="str">
        <f t="shared" si="993"/>
        <v>2.03309466499531-2.0446284633213i</v>
      </c>
      <c r="G3402" s="57" t="str">
        <f t="shared" si="994"/>
        <v>0.660185785902914-0.473645979603613i</v>
      </c>
      <c r="H3402" s="57" t="str">
        <f t="shared" si="995"/>
        <v>0.017637410116956-13.3161181856501i</v>
      </c>
      <c r="I3402" s="57" t="str">
        <f t="shared" si="996"/>
        <v>-0.184094334680341-0.183541422160192i</v>
      </c>
      <c r="K3402" s="57" t="str">
        <f t="shared" si="997"/>
        <v>0.000497334713804465-0.000319577961095495i</v>
      </c>
      <c r="L3402" s="57" t="str">
        <f t="shared" si="998"/>
        <v>0.00075-0.0019513732620249i</v>
      </c>
      <c r="M3402" s="57" t="str">
        <f t="shared" si="999"/>
        <v>0.00075-0.000307464274478713i</v>
      </c>
      <c r="N3402" s="57">
        <f t="shared" si="1000"/>
        <v>16.608780581442801</v>
      </c>
      <c r="O3402" s="57">
        <f t="shared" si="1001"/>
        <v>20.206633094752661</v>
      </c>
      <c r="P3402" s="371">
        <f t="shared" si="1002"/>
        <v>-20.206633094752661</v>
      </c>
      <c r="Q3402" s="371">
        <f t="shared" si="1003"/>
        <v>163.3912194185572</v>
      </c>
      <c r="R3402" s="12">
        <f t="shared" si="1004"/>
        <v>-16.608780581442801</v>
      </c>
      <c r="S3402" s="57">
        <f t="shared" si="1005"/>
        <v>339.83534012764892</v>
      </c>
      <c r="T3402" s="12">
        <f t="shared" si="988"/>
        <v>-20.206633094752661</v>
      </c>
    </row>
    <row r="3403" spans="1:20" x14ac:dyDescent="0.3">
      <c r="A3403" s="57">
        <f t="shared" si="989"/>
        <v>2143362.3599310326</v>
      </c>
      <c r="B3403" s="12">
        <f t="shared" si="1006"/>
        <v>341126.71442013397</v>
      </c>
      <c r="C3403" s="57" t="str">
        <f t="shared" si="990"/>
        <v>-0.0926576521173573+0.0280389397562544i</v>
      </c>
      <c r="D3403" s="57" t="str">
        <f t="shared" si="991"/>
        <v>1.84685523294691-1.7629387736979i</v>
      </c>
      <c r="E3403" s="57" t="str">
        <f t="shared" si="992"/>
        <v>-32.5790804577131-55.3356813625374i</v>
      </c>
      <c r="F3403" s="57" t="str">
        <f t="shared" si="993"/>
        <v>2.02784761953178-2.0441741332024i</v>
      </c>
      <c r="G3403" s="57" t="str">
        <f t="shared" si="994"/>
        <v>0.658481967141962-0.474218795589983i</v>
      </c>
      <c r="H3403" s="57" t="str">
        <f t="shared" si="995"/>
        <v>0.0174918432759474-13.2656393430555i</v>
      </c>
      <c r="I3403" s="57" t="str">
        <f t="shared" si="996"/>
        <v>-0.183357367609106-0.182373245130913i</v>
      </c>
      <c r="K3403" s="57" t="str">
        <f t="shared" si="997"/>
        <v>0.00049699092092345-0.000318821707964046i</v>
      </c>
      <c r="L3403" s="57" t="str">
        <f t="shared" si="998"/>
        <v>0.00075-0.0019439861147887i</v>
      </c>
      <c r="M3403" s="57" t="str">
        <f t="shared" si="999"/>
        <v>0.00075-0.000306300333212505i</v>
      </c>
      <c r="N3403" s="57">
        <f t="shared" si="1000"/>
        <v>16.836231006788438</v>
      </c>
      <c r="O3403" s="57">
        <f t="shared" si="1001"/>
        <v>20.281852071954638</v>
      </c>
      <c r="P3403" s="371">
        <f t="shared" si="1002"/>
        <v>-20.281852071954638</v>
      </c>
      <c r="Q3403" s="371">
        <f t="shared" si="1003"/>
        <v>163.16376899321156</v>
      </c>
      <c r="R3403" s="12">
        <f t="shared" si="1004"/>
        <v>-16.836231006788438</v>
      </c>
      <c r="S3403" s="57">
        <f t="shared" si="1005"/>
        <v>341.12671442013396</v>
      </c>
      <c r="T3403" s="12">
        <f t="shared" si="988"/>
        <v>-20.281852071954638</v>
      </c>
    </row>
    <row r="3404" spans="1:20" x14ac:dyDescent="0.3">
      <c r="A3404" s="57">
        <f t="shared" si="989"/>
        <v>2151507.1368987705</v>
      </c>
      <c r="B3404" s="12">
        <f t="shared" si="1006"/>
        <v>342422.99593493051</v>
      </c>
      <c r="C3404" s="57" t="str">
        <f t="shared" si="990"/>
        <v>-0.0917464611676928+0.0281611022456935i</v>
      </c>
      <c r="D3404" s="57" t="str">
        <f t="shared" si="991"/>
        <v>1.84029872333175-1.76323045972648i</v>
      </c>
      <c r="E3404" s="57" t="str">
        <f t="shared" si="992"/>
        <v>-32.5512065349288-54.9271993394302i</v>
      </c>
      <c r="F3404" s="57" t="str">
        <f t="shared" si="993"/>
        <v>2.02258794315531-2.04371141400357i</v>
      </c>
      <c r="G3404" s="57" t="str">
        <f t="shared" si="994"/>
        <v>0.656774046875395-0.474786160525253i</v>
      </c>
      <c r="H3404" s="57" t="str">
        <f t="shared" si="995"/>
        <v>0.0173474520161424-13.2153523043708i</v>
      </c>
      <c r="I3404" s="57" t="str">
        <f t="shared" si="996"/>
        <v>-0.182622589513037-0.181210167233283i</v>
      </c>
      <c r="K3404" s="57" t="str">
        <f t="shared" si="997"/>
        <v>0.000496646592560344-0.000318067968643008i</v>
      </c>
      <c r="L3404" s="57" t="str">
        <f t="shared" si="998"/>
        <v>0.00075-0.00193662693244541i</v>
      </c>
      <c r="M3404" s="57" t="str">
        <f t="shared" si="999"/>
        <v>0.00075-0.000305140798179423i</v>
      </c>
      <c r="N3404" s="57">
        <f t="shared" si="1000"/>
        <v>17.063597602986675</v>
      </c>
      <c r="O3404" s="57">
        <f t="shared" si="1001"/>
        <v>20.35718640698796</v>
      </c>
      <c r="P3404" s="371">
        <f t="shared" si="1002"/>
        <v>-20.35718640698796</v>
      </c>
      <c r="Q3404" s="371">
        <f t="shared" si="1003"/>
        <v>162.93640239701332</v>
      </c>
      <c r="R3404" s="12">
        <f t="shared" si="1004"/>
        <v>-17.063597602986675</v>
      </c>
      <c r="S3404" s="57">
        <f t="shared" si="1005"/>
        <v>342.4229959349305</v>
      </c>
      <c r="T3404" s="12">
        <f t="shared" si="988"/>
        <v>-20.35718640698796</v>
      </c>
    </row>
    <row r="3405" spans="1:20" x14ac:dyDescent="0.3">
      <c r="A3405" s="57">
        <f t="shared" si="989"/>
        <v>2159682.864018986</v>
      </c>
      <c r="B3405" s="12">
        <f t="shared" si="1006"/>
        <v>343724.20331948326</v>
      </c>
      <c r="C3405" s="57" t="str">
        <f t="shared" si="990"/>
        <v>-0.0908414996829522+0.0282781108924542i</v>
      </c>
      <c r="D3405" s="57" t="str">
        <f t="shared" si="991"/>
        <v>1.83373920724332-1.76349785479248i</v>
      </c>
      <c r="E3405" s="57" t="str">
        <f t="shared" si="992"/>
        <v>-32.5218676030811-54.5208937476476i</v>
      </c>
      <c r="F3405" s="57" t="str">
        <f t="shared" si="993"/>
        <v>2.01731574207052-2.04324016325039i</v>
      </c>
      <c r="G3405" s="57" t="str">
        <f t="shared" si="994"/>
        <v>0.655062059589942-0.475348038468368i</v>
      </c>
      <c r="H3405" s="57" t="str">
        <f t="shared" si="995"/>
        <v>0.0172042270594617-13.1652563356824i</v>
      </c>
      <c r="I3405" s="57" t="str">
        <f t="shared" si="996"/>
        <v>-0.181889984508714-0.180052180189034i</v>
      </c>
      <c r="K3405" s="57" t="str">
        <f t="shared" si="997"/>
        <v>0.000496301730356912-0.000317316723130743i</v>
      </c>
      <c r="L3405" s="57" t="str">
        <f t="shared" si="998"/>
        <v>0.00075-0.00192929560913071i</v>
      </c>
      <c r="M3405" s="57" t="str">
        <f t="shared" si="999"/>
        <v>0.00075-0.000303985652699166i</v>
      </c>
      <c r="N3405" s="57">
        <f t="shared" si="1000"/>
        <v>17.290877728115987</v>
      </c>
      <c r="O3405" s="57">
        <f t="shared" si="1001"/>
        <v>20.432636292271017</v>
      </c>
      <c r="P3405" s="371">
        <f t="shared" si="1002"/>
        <v>-20.432636292271017</v>
      </c>
      <c r="Q3405" s="371">
        <f t="shared" si="1003"/>
        <v>162.70912227188401</v>
      </c>
      <c r="R3405" s="12">
        <f t="shared" si="1004"/>
        <v>-17.290877728115987</v>
      </c>
      <c r="S3405" s="57">
        <f t="shared" si="1005"/>
        <v>343.72420331948325</v>
      </c>
      <c r="T3405" s="12">
        <f t="shared" si="988"/>
        <v>-20.432636292271017</v>
      </c>
    </row>
    <row r="3406" spans="1:20" x14ac:dyDescent="0.3">
      <c r="A3406" s="57">
        <f t="shared" si="989"/>
        <v>2167889.6589022581</v>
      </c>
      <c r="B3406" s="12">
        <f t="shared" si="1006"/>
        <v>345030.35529209732</v>
      </c>
      <c r="C3406" s="57" t="str">
        <f t="shared" si="990"/>
        <v>-0.0899427577053915+0.0283900296798385i</v>
      </c>
      <c r="D3406" s="57" t="str">
        <f t="shared" si="991"/>
        <v>1.82717687146-1.76374092965289i</v>
      </c>
      <c r="E3406" s="57" t="str">
        <f t="shared" si="992"/>
        <v>-32.4910820896563-54.11676167874i</v>
      </c>
      <c r="F3406" s="57" t="str">
        <f t="shared" si="993"/>
        <v>2.01203112371085-2.04276023933895i</v>
      </c>
      <c r="G3406" s="57" t="str">
        <f t="shared" si="994"/>
        <v>0.653346040171343-0.475904393721857i</v>
      </c>
      <c r="H3406" s="57" t="str">
        <f t="shared" si="995"/>
        <v>0.0170621592027467-13.1153507059457i</v>
      </c>
      <c r="I3406" s="57" t="str">
        <f t="shared" si="996"/>
        <v>-0.181159536964944-0.178899275732589i</v>
      </c>
      <c r="K3406" s="57" t="str">
        <f t="shared" si="997"/>
        <v>0.000495956336054345-0.000316567951491127i</v>
      </c>
      <c r="L3406" s="57" t="str">
        <f t="shared" si="998"/>
        <v>0.00075-0.00192199203938106i</v>
      </c>
      <c r="M3406" s="57" t="str">
        <f t="shared" si="999"/>
        <v>0.00075-0.000302834880154579i</v>
      </c>
      <c r="N3406" s="57">
        <f t="shared" si="1000"/>
        <v>17.518068717413144</v>
      </c>
      <c r="O3406" s="57">
        <f t="shared" si="1001"/>
        <v>20.508201915620219</v>
      </c>
      <c r="P3406" s="371">
        <f t="shared" si="1002"/>
        <v>-20.508201915620219</v>
      </c>
      <c r="Q3406" s="371">
        <f t="shared" si="1003"/>
        <v>162.48193128258686</v>
      </c>
      <c r="R3406" s="12">
        <f t="shared" si="1004"/>
        <v>-17.518068717413144</v>
      </c>
      <c r="S3406" s="57">
        <f t="shared" si="1005"/>
        <v>345.03035529209734</v>
      </c>
      <c r="T3406" s="12">
        <f t="shared" si="988"/>
        <v>-20.508201915620219</v>
      </c>
    </row>
    <row r="3407" spans="1:20" x14ac:dyDescent="0.3">
      <c r="A3407" s="57">
        <f t="shared" si="989"/>
        <v>2176127.639606087</v>
      </c>
      <c r="B3407" s="12">
        <f t="shared" si="1006"/>
        <v>346341.47064220731</v>
      </c>
      <c r="C3407" s="57" t="str">
        <f t="shared" si="990"/>
        <v>-0.0890502249730266+0.0284969222692363i</v>
      </c>
      <c r="D3407" s="57" t="str">
        <f t="shared" si="991"/>
        <v>1.82061190308312-1.76395965683168i</v>
      </c>
      <c r="E3407" s="57" t="str">
        <f t="shared" si="992"/>
        <v>-32.4588683048025-53.7148001376733i</v>
      </c>
      <c r="F3407" s="57" t="str">
        <f t="shared" si="993"/>
        <v>2.00673419673252-2.0422715015513i</v>
      </c>
      <c r="G3407" s="57" t="str">
        <f t="shared" si="994"/>
        <v>0.651626023902416-0.476455190837023i</v>
      </c>
      <c r="H3407" s="57" t="str">
        <f t="shared" si="995"/>
        <v>0.0169212393170861-13.0656346869726i</v>
      </c>
      <c r="I3407" s="57" t="str">
        <f t="shared" si="996"/>
        <v>-0.180431231501042-0.177751445609748i</v>
      </c>
      <c r="K3407" s="57" t="str">
        <f t="shared" si="997"/>
        <v>0.000495610411493091-0.00031582163385433i</v>
      </c>
      <c r="L3407" s="57" t="str">
        <f t="shared" si="998"/>
        <v>0.00075-0.00191471611813216i</v>
      </c>
      <c r="M3407" s="57" t="str">
        <f t="shared" si="999"/>
        <v>0.00075-0.000301688463991412i</v>
      </c>
      <c r="N3407" s="57">
        <f t="shared" si="1000"/>
        <v>17.745167883693426</v>
      </c>
      <c r="O3407" s="57">
        <f t="shared" si="1001"/>
        <v>20.583883460216697</v>
      </c>
      <c r="P3407" s="371">
        <f t="shared" si="1002"/>
        <v>-20.583883460216697</v>
      </c>
      <c r="Q3407" s="371">
        <f t="shared" si="1003"/>
        <v>162.25483211630657</v>
      </c>
      <c r="R3407" s="12">
        <f t="shared" si="1004"/>
        <v>-17.745167883693426</v>
      </c>
      <c r="S3407" s="57">
        <f t="shared" si="1005"/>
        <v>346.3414706422073</v>
      </c>
      <c r="T3407" s="12">
        <f t="shared" si="988"/>
        <v>-20.583883460216697</v>
      </c>
    </row>
    <row r="3408" spans="1:20" x14ac:dyDescent="0.3">
      <c r="A3408" s="57">
        <f t="shared" si="989"/>
        <v>2184396.9246365903</v>
      </c>
      <c r="B3408" s="12">
        <f t="shared" si="1006"/>
        <v>347657.56823064771</v>
      </c>
      <c r="C3408" s="57" t="str">
        <f t="shared" si="990"/>
        <v>-0.0881638909206886+0.0285988519996906i</v>
      </c>
      <c r="D3408" s="57" t="str">
        <f t="shared" si="991"/>
        <v>1.81404448951565-1.7641540106242i</v>
      </c>
      <c r="E3408" s="57" t="str">
        <f t="shared" si="992"/>
        <v>-32.4252444418204-53.3150060438213i</v>
      </c>
      <c r="F3408" s="57" t="str">
        <f t="shared" si="993"/>
        <v>2.00142507100839-2.04177381007101i</v>
      </c>
      <c r="G3408" s="57" t="str">
        <f t="shared" si="994"/>
        <v>0.649902046461037-0.477000394619117i</v>
      </c>
      <c r="H3408" s="57" t="str">
        <f t="shared" si="995"/>
        <v>0.0167814583471506-13.01610755342i</v>
      </c>
      <c r="I3408" s="57" t="str">
        <f t="shared" si="996"/>
        <v>-0.179705052985134-0.176608681576399i</v>
      </c>
      <c r="K3408" s="57" t="str">
        <f t="shared" si="997"/>
        <v>0.000495263958612696-0.000315077750417643i</v>
      </c>
      <c r="L3408" s="57" t="str">
        <f t="shared" si="998"/>
        <v>0.00075-0.00190746774071743i</v>
      </c>
      <c r="M3408" s="57" t="str">
        <f t="shared" si="999"/>
        <v>0.00075-0.000300546387718083i</v>
      </c>
      <c r="N3408" s="57">
        <f t="shared" si="1000"/>
        <v>17.972172517770247</v>
      </c>
      <c r="O3408" s="57">
        <f t="shared" si="1001"/>
        <v>20.659681104572179</v>
      </c>
      <c r="P3408" s="371">
        <f t="shared" si="1002"/>
        <v>-20.659681104572179</v>
      </c>
      <c r="Q3408" s="371">
        <f t="shared" si="1003"/>
        <v>162.02782748222975</v>
      </c>
      <c r="R3408" s="12">
        <f t="shared" si="1004"/>
        <v>-17.972172517770247</v>
      </c>
      <c r="S3408" s="57">
        <f t="shared" si="1005"/>
        <v>347.65756823064771</v>
      </c>
      <c r="T3408" s="12">
        <f t="shared" si="988"/>
        <v>-20.659681104572179</v>
      </c>
    </row>
    <row r="3409" spans="1:20" x14ac:dyDescent="0.3">
      <c r="A3409" s="57">
        <f t="shared" si="989"/>
        <v>2192697.6329502091</v>
      </c>
      <c r="B3409" s="12">
        <f t="shared" si="1006"/>
        <v>348978.66698992415</v>
      </c>
      <c r="C3409" s="57" t="str">
        <f t="shared" si="990"/>
        <v>-0.087283744681099+0.0286958818873962i</v>
      </c>
      <c r="D3409" s="57" t="str">
        <f t="shared" si="991"/>
        <v>1.807474818441-1.76432396710141i</v>
      </c>
      <c r="E3409" s="57" t="str">
        <f t="shared" si="992"/>
        <v>-32.3902285776419-52.9173762319403i</v>
      </c>
      <c r="F3409" s="57" t="str">
        <f t="shared" si="993"/>
        <v>1.99610385762151-2.04126702599861i</v>
      </c>
      <c r="G3409" s="57" t="str">
        <f t="shared" si="994"/>
        <v>0.648174143918052-0.477539970132503i</v>
      </c>
      <c r="H3409" s="57" t="str">
        <f t="shared" si="995"/>
        <v>0.0166428073105326-12.9667685827779i</v>
      </c>
      <c r="I3409" s="57" t="str">
        <f t="shared" si="996"/>
        <v>-0.178980986532442-0.175470975397228i</v>
      </c>
      <c r="K3409" s="57" t="str">
        <f t="shared" si="997"/>
        <v>0.000494916979451621-0.00031433628144626i</v>
      </c>
      <c r="L3409" s="57" t="str">
        <f t="shared" si="998"/>
        <v>0.00075-0.00190024680286654i</v>
      </c>
      <c r="M3409" s="57" t="str">
        <f t="shared" si="999"/>
        <v>0.00075-0.000299408634905442i</v>
      </c>
      <c r="N3409" s="57">
        <f t="shared" si="1000"/>
        <v>18.199079888872177</v>
      </c>
      <c r="O3409" s="57">
        <f t="shared" si="1001"/>
        <v>20.735595022496454</v>
      </c>
      <c r="P3409" s="371">
        <f t="shared" si="1002"/>
        <v>-20.735595022496454</v>
      </c>
      <c r="Q3409" s="371">
        <f t="shared" si="1003"/>
        <v>161.80092011112782</v>
      </c>
      <c r="R3409" s="12">
        <f t="shared" si="1004"/>
        <v>-18.199079888872177</v>
      </c>
      <c r="S3409" s="57">
        <f t="shared" si="1005"/>
        <v>348.97866698992414</v>
      </c>
      <c r="T3409" s="12">
        <f t="shared" si="988"/>
        <v>-20.735595022496454</v>
      </c>
    </row>
    <row r="3410" spans="1:20" x14ac:dyDescent="0.3">
      <c r="A3410" s="57">
        <f t="shared" si="989"/>
        <v>2201029.88395542</v>
      </c>
      <c r="B3410" s="12">
        <f t="shared" si="1006"/>
        <v>350304.78592448588</v>
      </c>
      <c r="C3410" s="57" t="str">
        <f t="shared" si="990"/>
        <v>-0.0864097750859666+0.0287880746251505i</v>
      </c>
      <c r="D3410" s="57" t="str">
        <f t="shared" si="991"/>
        <v>1.80090307780153-1.76446950411371i</v>
      </c>
      <c r="E3410" s="57" t="str">
        <f t="shared" si="992"/>
        <v>-32.3538386733023-52.5219074531315i</v>
      </c>
      <c r="F3410" s="57" t="str">
        <f t="shared" si="993"/>
        <v>1.99077066885842-2.04075101136694i</v>
      </c>
      <c r="G3410" s="57" t="str">
        <f t="shared" si="994"/>
        <v>0.646442352735109-0.478073882705807i</v>
      </c>
      <c r="H3410" s="57" t="str">
        <f t="shared" si="995"/>
        <v>0.0165052772970943-12.9176170553576i</v>
      </c>
      <c r="I3410" s="57" t="str">
        <f t="shared" si="996"/>
        <v>-0.178259017503559-0.174338318844432i</v>
      </c>
      <c r="K3410" s="57" t="str">
        <f t="shared" si="997"/>
        <v>0.000494569476147051-0.000313597207274098i</v>
      </c>
      <c r="L3410" s="57" t="str">
        <f t="shared" si="998"/>
        <v>0.00075-0.00189305320070387i</v>
      </c>
      <c r="M3410" s="57" t="str">
        <f t="shared" si="999"/>
        <v>0.00075-0.000298275189186533i</v>
      </c>
      <c r="N3410" s="57">
        <f t="shared" si="1000"/>
        <v>18.425887245067571</v>
      </c>
      <c r="O3410" s="57">
        <f t="shared" si="1001"/>
        <v>20.811625383065962</v>
      </c>
      <c r="P3410" s="371">
        <f t="shared" si="1002"/>
        <v>-20.811625383065962</v>
      </c>
      <c r="Q3410" s="371">
        <f t="shared" si="1003"/>
        <v>161.57411275493243</v>
      </c>
      <c r="R3410" s="12">
        <f t="shared" si="1004"/>
        <v>-18.425887245067571</v>
      </c>
      <c r="S3410" s="57">
        <f t="shared" si="1005"/>
        <v>350.30478592448588</v>
      </c>
      <c r="T3410" s="12">
        <f t="shared" si="988"/>
        <v>-20.811625383065962</v>
      </c>
    </row>
    <row r="3411" spans="1:20" x14ac:dyDescent="0.3">
      <c r="A3411" s="57">
        <f t="shared" si="989"/>
        <v>2209393.7975144507</v>
      </c>
      <c r="B3411" s="12">
        <f t="shared" si="1006"/>
        <v>351635.94411099894</v>
      </c>
      <c r="C3411" s="57" t="str">
        <f t="shared" si="990"/>
        <v>-0.0855419706671225+0.028875492581745i</v>
      </c>
      <c r="D3411" s="57" t="str">
        <f t="shared" si="991"/>
        <v>1.79432945577713-1.76459060129447i</v>
      </c>
      <c r="E3411" s="57" t="str">
        <f t="shared" si="992"/>
        <v>-32.3160925744053-52.1285963757953i</v>
      </c>
      <c r="F3411" s="57" t="str">
        <f t="shared" si="993"/>
        <v>1.98542561820224-2.04022562915658i</v>
      </c>
      <c r="G3411" s="57" t="str">
        <f t="shared" si="994"/>
        <v>0.644706709762406-0.478602097937043i</v>
      </c>
      <c r="H3411" s="57" t="str">
        <f t="shared" si="995"/>
        <v>0.0163688594683207-12.8686522542803i</v>
      </c>
      <c r="I3411" s="57" t="str">
        <f t="shared" si="996"/>
        <v>-0.177539131502734-0.173210703696434i</v>
      </c>
      <c r="K3411" s="57" t="str">
        <f t="shared" si="997"/>
        <v>0.000494221450934692-0.000312860508304599i</v>
      </c>
      <c r="L3411" s="57" t="str">
        <f t="shared" si="998"/>
        <v>0.00075-0.00188588683074703i</v>
      </c>
      <c r="M3411" s="57" t="str">
        <f t="shared" si="999"/>
        <v>0.00075-0.000297146034256359i</v>
      </c>
      <c r="N3411" s="57">
        <f t="shared" si="1000"/>
        <v>18.652591813685632</v>
      </c>
      <c r="O3411" s="57">
        <f t="shared" si="1001"/>
        <v>20.887772350592563</v>
      </c>
      <c r="P3411" s="371">
        <f t="shared" si="1002"/>
        <v>-20.887772350592563</v>
      </c>
      <c r="Q3411" s="371">
        <f t="shared" si="1003"/>
        <v>161.34740818631437</v>
      </c>
      <c r="R3411" s="12">
        <f t="shared" si="1004"/>
        <v>-18.652591813685632</v>
      </c>
      <c r="S3411" s="57">
        <f t="shared" si="1005"/>
        <v>351.63594411099893</v>
      </c>
      <c r="T3411" s="12">
        <f t="shared" si="988"/>
        <v>-20.887772350592563</v>
      </c>
    </row>
    <row r="3412" spans="1:20" x14ac:dyDescent="0.3">
      <c r="A3412" s="57">
        <f t="shared" si="989"/>
        <v>2217789.4939450053</v>
      </c>
      <c r="B3412" s="12">
        <f t="shared" si="1006"/>
        <v>352972.16069862072</v>
      </c>
      <c r="C3412" s="57" t="str">
        <f t="shared" si="990"/>
        <v>-0.08468031965768+0.0289581978013045i</v>
      </c>
      <c r="D3412" s="57" t="str">
        <f t="shared" si="991"/>
        <v>1.78775414076378-1.76468724006337i</v>
      </c>
      <c r="E3412" s="57" t="str">
        <f t="shared" si="992"/>
        <v>-32.2770080115749-51.7374395865697i</v>
      </c>
      <c r="F3412" s="57" t="str">
        <f t="shared" si="993"/>
        <v>1.98006882032551-2.03969074331106i</v>
      </c>
      <c r="G3412" s="57" t="str">
        <f t="shared" si="994"/>
        <v>0.642967252236368-0.47912458169873i</v>
      </c>
      <c r="H3412" s="57" t="str">
        <f t="shared" si="995"/>
        <v>0.01623354505668-12.819873465465i</v>
      </c>
      <c r="I3412" s="57" t="str">
        <f t="shared" si="996"/>
        <v>-0.176821314376127-0.172088121736606i</v>
      </c>
      <c r="K3412" s="57" t="str">
        <f t="shared" si="997"/>
        <v>0.000493872906148555-0.000312126165011545i</v>
      </c>
      <c r="L3412" s="57" t="str">
        <f t="shared" si="998"/>
        <v>0.00075-0.00187874758990539i</v>
      </c>
      <c r="M3412" s="57" t="str">
        <f t="shared" si="999"/>
        <v>0.00075-0.000296021153871647i</v>
      </c>
      <c r="N3412" s="57">
        <f t="shared" si="1000"/>
        <v>18.879190801740322</v>
      </c>
      <c r="O3412" s="57">
        <f t="shared" si="1001"/>
        <v>20.964036084593616</v>
      </c>
      <c r="P3412" s="371">
        <f t="shared" si="1002"/>
        <v>-20.964036084593616</v>
      </c>
      <c r="Q3412" s="371">
        <f t="shared" si="1003"/>
        <v>161.12080919825968</v>
      </c>
      <c r="R3412" s="12">
        <f t="shared" si="1004"/>
        <v>-18.879190801740322</v>
      </c>
      <c r="S3412" s="57">
        <f t="shared" si="1005"/>
        <v>352.97216069862071</v>
      </c>
      <c r="T3412" s="12">
        <f t="shared" si="988"/>
        <v>-20.964036084593616</v>
      </c>
    </row>
    <row r="3413" spans="1:20" x14ac:dyDescent="0.3">
      <c r="A3413" s="57">
        <f t="shared" si="989"/>
        <v>2226217.0940219965</v>
      </c>
      <c r="B3413" s="12">
        <f t="shared" si="1006"/>
        <v>354313.45490927546</v>
      </c>
      <c r="C3413" s="57" t="str">
        <f t="shared" si="990"/>
        <v>-0.083824809993234+0.0290362520025785i</v>
      </c>
      <c r="D3413" s="57" t="str">
        <f t="shared" si="991"/>
        <v>1.78117732135194-1.76475940362928i</v>
      </c>
      <c r="E3413" s="57" t="str">
        <f t="shared" si="992"/>
        <v>-32.2366026009064-51.348433591266i</v>
      </c>
      <c r="F3413" s="57" t="str">
        <f t="shared" si="993"/>
        <v>1.97470039108278-2.03914621875221i</v>
      </c>
      <c r="G3413" s="57" t="str">
        <f t="shared" si="994"/>
        <v>0.641224017777245-0.479641300142984i</v>
      </c>
      <c r="H3413" s="57" t="str">
        <f t="shared" si="995"/>
        <v>0.0160993253649905-12.7712799776176i</v>
      </c>
      <c r="I3413" s="57" t="str">
        <f t="shared" si="996"/>
        <v>-0.176105552210093-0.170970564752003i</v>
      </c>
      <c r="K3413" s="57" t="str">
        <f t="shared" si="997"/>
        <v>0.000493523844220723-0.000311394157939869i</v>
      </c>
      <c r="L3413" s="57" t="str">
        <f t="shared" si="998"/>
        <v>0.00075-0.00187163537547857i</v>
      </c>
      <c r="M3413" s="57" t="str">
        <f t="shared" si="999"/>
        <v>0.00075-0.000294900531850615i</v>
      </c>
      <c r="N3413" s="57">
        <f t="shared" si="1000"/>
        <v>19.105681396355408</v>
      </c>
      <c r="O3413" s="57">
        <f t="shared" si="1001"/>
        <v>21.040416739762136</v>
      </c>
      <c r="P3413" s="371">
        <f t="shared" si="1002"/>
        <v>-21.040416739762136</v>
      </c>
      <c r="Q3413" s="371">
        <f t="shared" si="1003"/>
        <v>160.89431860364459</v>
      </c>
      <c r="R3413" s="12">
        <f t="shared" si="1004"/>
        <v>-19.105681396355408</v>
      </c>
      <c r="S3413" s="57">
        <f t="shared" si="1005"/>
        <v>354.31345490927544</v>
      </c>
      <c r="T3413" s="12">
        <f t="shared" si="988"/>
        <v>-21.040416739762136</v>
      </c>
    </row>
    <row r="3414" spans="1:20" x14ac:dyDescent="0.3">
      <c r="A3414" s="57">
        <f t="shared" si="989"/>
        <v>2234676.71897928</v>
      </c>
      <c r="B3414" s="12">
        <f t="shared" si="1006"/>
        <v>355659.84603793069</v>
      </c>
      <c r="C3414" s="57" t="str">
        <f t="shared" si="990"/>
        <v>-0.0829754293130785+0.0291097165781788i</v>
      </c>
      <c r="D3414" s="57" t="str">
        <f t="shared" si="991"/>
        <v>1.77459918630493-1.76480707699288i</v>
      </c>
      <c r="E3414" s="57" t="str">
        <f t="shared" si="992"/>
        <v>-32.1948938444005-50.9615748157828i</v>
      </c>
      <c r="F3414" s="57" t="str">
        <f t="shared" si="993"/>
        <v>1.96932044750297-2.03859192139522i</v>
      </c>
      <c r="G3414" s="57" t="str">
        <f t="shared" si="994"/>
        <v>0.639477044386631-0.480152219706594i</v>
      </c>
      <c r="H3414" s="57" t="str">
        <f t="shared" si="995"/>
        <v>0.0159661917657933-12.7228710822186i</v>
      </c>
      <c r="I3414" s="57" t="str">
        <f t="shared" si="996"/>
        <v>-0.175391831329415-0.169858024532085i</v>
      </c>
      <c r="K3414" s="57" t="str">
        <f t="shared" si="997"/>
        <v>0.000493174267681123-0.000310664467706487i</v>
      </c>
      <c r="L3414" s="57" t="str">
        <f t="shared" si="998"/>
        <v>0.00075-0.00186455008515498i</v>
      </c>
      <c r="M3414" s="57" t="str">
        <f t="shared" si="999"/>
        <v>0.00075-0.000293784152072738i</v>
      </c>
      <c r="N3414" s="57">
        <f t="shared" si="1000"/>
        <v>19.332060765191102</v>
      </c>
      <c r="O3414" s="57">
        <f t="shared" si="1001"/>
        <v>21.116914465939288</v>
      </c>
      <c r="P3414" s="371">
        <f t="shared" si="1002"/>
        <v>-21.116914465939288</v>
      </c>
      <c r="Q3414" s="371">
        <f t="shared" si="1003"/>
        <v>160.6679392348089</v>
      </c>
      <c r="R3414" s="12">
        <f t="shared" si="1004"/>
        <v>-19.332060765191102</v>
      </c>
      <c r="S3414" s="57">
        <f t="shared" si="1005"/>
        <v>355.65984603793072</v>
      </c>
      <c r="T3414" s="12">
        <f t="shared" si="988"/>
        <v>-21.116914465939288</v>
      </c>
    </row>
    <row r="3415" spans="1:20" x14ac:dyDescent="0.3">
      <c r="A3415" s="57">
        <f t="shared" si="989"/>
        <v>2243168.4905114011</v>
      </c>
      <c r="B3415" s="12">
        <f t="shared" si="1006"/>
        <v>357011.35345287481</v>
      </c>
      <c r="C3415" s="57" t="str">
        <f t="shared" si="990"/>
        <v>-0.0821321649614825+0.0291786525937744i</v>
      </c>
      <c r="D3415" s="57" t="str">
        <f t="shared" si="991"/>
        <v>1.76801992453735-1.76483024694903i</v>
      </c>
      <c r="E3415" s="57" t="str">
        <f t="shared" si="992"/>
        <v>-32.1518991303985-50.5768596070251i</v>
      </c>
      <c r="F3415" s="57" t="str">
        <f t="shared" si="993"/>
        <v>1.96392910778153-2.03802771816386i</v>
      </c>
      <c r="G3415" s="57" t="str">
        <f t="shared" si="994"/>
        <v>0.637726370444904-0.480657307116071i</v>
      </c>
      <c r="H3415" s="57" t="str">
        <f t="shared" si="995"/>
        <v>0.0158341357007314-12.6746460735125i</v>
      </c>
      <c r="I3415" s="57" t="str">
        <f t="shared" si="996"/>
        <v>-0.17468013829558-0.168750492867469i</v>
      </c>
      <c r="K3415" s="57" t="str">
        <f t="shared" si="997"/>
        <v>0.000492824179157256-0.000309937075001099i</v>
      </c>
      <c r="L3415" s="57" t="str">
        <f t="shared" si="998"/>
        <v>0.00075-0.00185749161701034i</v>
      </c>
      <c r="M3415" s="57" t="str">
        <f t="shared" si="999"/>
        <v>0.00075-0.00029267199847852i</v>
      </c>
      <c r="N3415" s="57">
        <f t="shared" si="1000"/>
        <v>19.558326056868793</v>
      </c>
      <c r="O3415" s="57">
        <f t="shared" si="1001"/>
        <v>21.193529408085428</v>
      </c>
      <c r="P3415" s="371">
        <f t="shared" si="1002"/>
        <v>-21.193529408085428</v>
      </c>
      <c r="Q3415" s="371">
        <f t="shared" si="1003"/>
        <v>160.44167394313121</v>
      </c>
      <c r="R3415" s="12">
        <f t="shared" si="1004"/>
        <v>-19.558326056868793</v>
      </c>
      <c r="S3415" s="57">
        <f t="shared" si="1005"/>
        <v>357.0113534528748</v>
      </c>
      <c r="T3415" s="12">
        <f t="shared" si="988"/>
        <v>-21.193529408085428</v>
      </c>
    </row>
    <row r="3416" spans="1:20" x14ac:dyDescent="0.3">
      <c r="A3416" s="57">
        <f t="shared" si="989"/>
        <v>2251692.5307753445</v>
      </c>
      <c r="B3416" s="12">
        <f t="shared" si="1006"/>
        <v>358367.99659599573</v>
      </c>
      <c r="C3416" s="57" t="str">
        <f t="shared" si="990"/>
        <v>-0.0812950039889762+0.0292431207872375i</v>
      </c>
      <c r="D3416" s="57" t="str">
        <f t="shared" si="991"/>
        <v>1.76143972509333-1.76482890208869i</v>
      </c>
      <c r="E3416" s="57" t="str">
        <f t="shared" si="992"/>
        <v>-32.1076357340018-50.1942842337986i</v>
      </c>
      <c r="F3416" s="57" t="str">
        <f t="shared" si="993"/>
        <v>1.95852649127227-2.03745347700544i</v>
      </c>
      <c r="G3416" s="57" t="str">
        <f t="shared" si="994"/>
        <v>0.635972034708596-0.481156529392675i</v>
      </c>
      <c r="H3416" s="57" t="str">
        <f t="shared" si="995"/>
        <v>0.0157031486799361-12.6266042484957i</v>
      </c>
      <c r="I3416" s="57" t="str">
        <f t="shared" si="996"/>
        <v>-0.173970459905008-0.167647961548664i</v>
      </c>
      <c r="K3416" s="57" t="str">
        <f t="shared" si="997"/>
        <v>0.000492473581373951-0.00030921196058703i</v>
      </c>
      <c r="L3416" s="57" t="str">
        <f t="shared" si="998"/>
        <v>0.00075-0.00185045986950622i</v>
      </c>
      <c r="M3416" s="57" t="str">
        <f t="shared" si="999"/>
        <v>0.00075-0.000291564055069257i</v>
      </c>
      <c r="N3416" s="57">
        <f t="shared" si="1000"/>
        <v>19.784474401400075</v>
      </c>
      <c r="O3416" s="57">
        <f t="shared" si="1001"/>
        <v>21.270261706254367</v>
      </c>
      <c r="P3416" s="371">
        <f t="shared" si="1002"/>
        <v>-21.270261706254367</v>
      </c>
      <c r="Q3416" s="371">
        <f t="shared" si="1003"/>
        <v>160.21552559859992</v>
      </c>
      <c r="R3416" s="12">
        <f t="shared" si="1004"/>
        <v>-19.784474401400075</v>
      </c>
      <c r="S3416" s="57">
        <f t="shared" si="1005"/>
        <v>358.36799659599575</v>
      </c>
      <c r="T3416" s="12">
        <f t="shared" si="988"/>
        <v>-21.270261706254367</v>
      </c>
    </row>
    <row r="3417" spans="1:20" x14ac:dyDescent="0.3">
      <c r="A3417" s="57">
        <f t="shared" si="989"/>
        <v>2260248.9623922906</v>
      </c>
      <c r="B3417" s="12">
        <f t="shared" si="1006"/>
        <v>359729.79498306051</v>
      </c>
      <c r="C3417" s="57" t="str">
        <f t="shared" si="990"/>
        <v>-0.0804639331536936+0.0293031815677513i</v>
      </c>
      <c r="D3417" s="57" t="str">
        <f t="shared" si="991"/>
        <v>1.75485877712486-1.76480303280071i</v>
      </c>
      <c r="E3417" s="57" t="str">
        <f t="shared" si="992"/>
        <v>-32.0621208174894-49.8138448877064i</v>
      </c>
      <c r="F3417" s="57" t="str">
        <f t="shared" si="993"/>
        <v>1.95311271847904-2.03686906690584i</v>
      </c>
      <c r="G3417" s="57" t="str">
        <f t="shared" si="994"/>
        <v>0.634214076307672-0.481649853857425i</v>
      </c>
      <c r="H3417" s="57" t="str">
        <f t="shared" si="995"/>
        <v>0.0155732222814171-12.5787449069057i</v>
      </c>
      <c r="I3417" s="57" t="str">
        <f t="shared" si="996"/>
        <v>-0.173262783187302-0.166550422364833i</v>
      </c>
      <c r="K3417" s="57" t="str">
        <f t="shared" si="997"/>
        <v>0.000492122477153069-0.000308489105302043i</v>
      </c>
      <c r="L3417" s="57" t="str">
        <f t="shared" si="998"/>
        <v>0.00075-0.00184345474148856i</v>
      </c>
      <c r="M3417" s="57" t="str">
        <f t="shared" si="999"/>
        <v>0.00075-0.000290460305906811i</v>
      </c>
      <c r="N3417" s="57">
        <f t="shared" si="1000"/>
        <v>20.010502910615543</v>
      </c>
      <c r="O3417" s="57">
        <f t="shared" si="1001"/>
        <v>21.347111495566597</v>
      </c>
      <c r="P3417" s="371">
        <f t="shared" si="1002"/>
        <v>-21.347111495566597</v>
      </c>
      <c r="Q3417" s="371">
        <f t="shared" si="1003"/>
        <v>159.98949708938446</v>
      </c>
      <c r="R3417" s="12">
        <f t="shared" si="1004"/>
        <v>-20.010502910615543</v>
      </c>
      <c r="S3417" s="57">
        <f t="shared" si="1005"/>
        <v>359.72979498306051</v>
      </c>
      <c r="T3417" s="12">
        <f t="shared" si="988"/>
        <v>-21.347111495566597</v>
      </c>
    </row>
    <row r="3418" spans="1:20" x14ac:dyDescent="0.3">
      <c r="A3418" s="57">
        <f t="shared" si="989"/>
        <v>2268837.9084493811</v>
      </c>
      <c r="B3418" s="12">
        <f t="shared" si="1006"/>
        <v>361096.76820399612</v>
      </c>
      <c r="C3418" s="57" t="str">
        <f t="shared" si="990"/>
        <v>-0.0796389389227429+0.0293588950148717i</v>
      </c>
      <c r="D3418" s="57" t="str">
        <f t="shared" si="991"/>
        <v>1.74827726987008-1.7647526312732i</v>
      </c>
      <c r="E3418" s="57" t="str">
        <f t="shared" si="992"/>
        <v>-32.0153714307243-49.4355376840295i</v>
      </c>
      <c r="F3418" s="57" t="str">
        <f t="shared" si="993"/>
        <v>1.94768791104712-2.03627435790439i</v>
      </c>
      <c r="G3418" s="57" t="str">
        <f t="shared" si="994"/>
        <v>0.63245253474275-0.482137248136068i</v>
      </c>
      <c r="H3418" s="57" t="str">
        <f t="shared" si="995"/>
        <v>0.0154443481504613-12.5310673512091i</v>
      </c>
      <c r="I3418" s="57" t="str">
        <f t="shared" si="996"/>
        <v>-0.172557095403472-0.165457867102532i</v>
      </c>
      <c r="K3418" s="57" t="str">
        <f t="shared" si="997"/>
        <v>0.000491770869413223-0.000307768490059163i</v>
      </c>
      <c r="L3418" s="57" t="str">
        <f t="shared" si="998"/>
        <v>0.00075-0.00183647613218625i</v>
      </c>
      <c r="M3418" s="57" t="str">
        <f t="shared" si="999"/>
        <v>0.00075-0.00028936073511338i</v>
      </c>
      <c r="N3418" s="57">
        <f t="shared" si="1000"/>
        <v>20.236408678593449</v>
      </c>
      <c r="O3418" s="57">
        <f t="shared" si="1001"/>
        <v>21.424078906184327</v>
      </c>
      <c r="P3418" s="371">
        <f t="shared" si="1002"/>
        <v>-21.424078906184327</v>
      </c>
      <c r="Q3418" s="371">
        <f t="shared" si="1003"/>
        <v>159.76359132140655</v>
      </c>
      <c r="R3418" s="12">
        <f t="shared" si="1004"/>
        <v>-20.236408678593449</v>
      </c>
      <c r="S3418" s="57">
        <f t="shared" si="1005"/>
        <v>361.09676820399613</v>
      </c>
      <c r="T3418" s="12">
        <f t="shared" si="988"/>
        <v>-21.424078906184327</v>
      </c>
    </row>
    <row r="3419" spans="1:20" x14ac:dyDescent="0.3">
      <c r="A3419" s="57">
        <f t="shared" si="989"/>
        <v>2277459.4925014889</v>
      </c>
      <c r="B3419" s="12">
        <f t="shared" si="1006"/>
        <v>362468.93592317129</v>
      </c>
      <c r="C3419" s="57" t="str">
        <f t="shared" si="990"/>
        <v>-0.0788200074736201+0.0294103208775516i</v>
      </c>
      <c r="D3419" s="57" t="str">
        <f t="shared" si="991"/>
        <v>1.7416953926314-1.76467769149445i</v>
      </c>
      <c r="E3419" s="57" t="str">
        <f t="shared" si="992"/>
        <v>-31.9674045115554-49.0593586626059i</v>
      </c>
      <c r="F3419" s="57" t="str">
        <f t="shared" si="993"/>
        <v>1.94225219175442-2.03566922110867i</v>
      </c>
      <c r="G3419" s="57" t="str">
        <f t="shared" si="994"/>
        <v>0.630687449882227-0.48261868016404i</v>
      </c>
      <c r="H3419" s="57" t="str">
        <f t="shared" si="995"/>
        <v>0.0153165179990365-12.4835708865913i</v>
      </c>
      <c r="I3419" s="57" t="str">
        <f t="shared" si="996"/>
        <v>-0.171853384044178-0.164370287544498i</v>
      </c>
      <c r="K3419" s="57" t="str">
        <f t="shared" si="997"/>
        <v>0.000491418761169476-0.000307050095847518i</v>
      </c>
      <c r="L3419" s="57" t="str">
        <f t="shared" si="998"/>
        <v>0.00075-0.00182952394120966i</v>
      </c>
      <c r="M3419" s="57" t="str">
        <f t="shared" si="999"/>
        <v>0.00075-0.000288265326871269i</v>
      </c>
      <c r="N3419" s="57">
        <f t="shared" si="1000"/>
        <v>20.462188782089299</v>
      </c>
      <c r="O3419" s="57">
        <f t="shared" si="1001"/>
        <v>21.501164063286961</v>
      </c>
      <c r="P3419" s="371">
        <f t="shared" si="1002"/>
        <v>-21.501164063286961</v>
      </c>
      <c r="Q3419" s="371">
        <f t="shared" si="1003"/>
        <v>159.5378112179107</v>
      </c>
      <c r="R3419" s="12">
        <f t="shared" si="1004"/>
        <v>-20.462188782089299</v>
      </c>
      <c r="S3419" s="57">
        <f t="shared" si="1005"/>
        <v>362.46893592317127</v>
      </c>
      <c r="T3419" s="12">
        <f t="shared" si="988"/>
        <v>-21.501164063286961</v>
      </c>
    </row>
    <row r="3420" spans="1:20" x14ac:dyDescent="0.3">
      <c r="A3420" s="57">
        <f t="shared" si="989"/>
        <v>2286113.8385729943</v>
      </c>
      <c r="B3420" s="12">
        <f t="shared" si="1006"/>
        <v>363846.31787967932</v>
      </c>
      <c r="C3420" s="57" t="str">
        <f t="shared" si="990"/>
        <v>-0.0780071246956618+0.0294575185731286i</v>
      </c>
      <c r="D3420" s="57" t="str">
        <f t="shared" si="991"/>
        <v>1.73511333475388-1.7645782092539i</v>
      </c>
      <c r="E3420" s="57" t="str">
        <f t="shared" si="992"/>
        <v>-31.9182368862089-48.6853037886944i</v>
      </c>
      <c r="F3420" s="57" t="str">
        <f t="shared" si="993"/>
        <v>1.93680568450242-2.03505352870925i</v>
      </c>
      <c r="G3420" s="57" t="str">
        <f t="shared" si="994"/>
        <v>0.62891886195934-0.483094118191382i</v>
      </c>
      <c r="H3420" s="57" t="str">
        <f t="shared" si="995"/>
        <v>0.0151897236052003-12.4362548209446i</v>
      </c>
      <c r="I3420" s="57" t="str">
        <f t="shared" si="996"/>
        <v>-0.171151636827939-0.163287675468407i</v>
      </c>
      <c r="K3420" s="57" t="str">
        <f t="shared" si="997"/>
        <v>0.000491066155533011-0.000306333903733145i</v>
      </c>
      <c r="L3420" s="57" t="str">
        <f t="shared" si="998"/>
        <v>0.00075-0.00182259806854917i</v>
      </c>
      <c r="M3420" s="57" t="str">
        <f t="shared" si="999"/>
        <v>0.00075-0.000287174065422664i</v>
      </c>
      <c r="N3420" s="57">
        <f t="shared" si="1000"/>
        <v>20.687840280966782</v>
      </c>
      <c r="O3420" s="57">
        <f t="shared" si="1001"/>
        <v>21.578367087047411</v>
      </c>
      <c r="P3420" s="371">
        <f t="shared" si="1002"/>
        <v>-21.578367087047411</v>
      </c>
      <c r="Q3420" s="371">
        <f t="shared" si="1003"/>
        <v>159.31215971903322</v>
      </c>
      <c r="R3420" s="12">
        <f t="shared" si="1004"/>
        <v>-20.687840280966782</v>
      </c>
      <c r="S3420" s="57">
        <f t="shared" si="1005"/>
        <v>363.8463178796793</v>
      </c>
      <c r="T3420" s="12">
        <f t="shared" si="988"/>
        <v>-21.578367087047411</v>
      </c>
    </row>
    <row r="3421" spans="1:20" x14ac:dyDescent="0.3">
      <c r="A3421" s="57">
        <f t="shared" si="989"/>
        <v>2294801.0711595714</v>
      </c>
      <c r="B3421" s="12">
        <f t="shared" si="1006"/>
        <v>365228.93388762209</v>
      </c>
      <c r="C3421" s="57" t="str">
        <f t="shared" si="990"/>
        <v>-0.0772002761915348+0.0295005471862766i</v>
      </c>
      <c r="D3421" s="57" t="str">
        <f t="shared" si="991"/>
        <v>1.72853128560335-1.76445418214241i</v>
      </c>
      <c r="E3421" s="57" t="str">
        <f t="shared" si="992"/>
        <v>-31.8678852696742-48.3133689538327i</v>
      </c>
      <c r="F3421" s="57" t="str">
        <f t="shared" si="993"/>
        <v>1.93134851430679-2.03442715399428i</v>
      </c>
      <c r="G3421" s="57" t="str">
        <f t="shared" si="994"/>
        <v>0.627146811569146-0.483563530787631i</v>
      </c>
      <c r="H3421" s="57" t="str">
        <f t="shared" si="995"/>
        <v>0.0150639568125167-12.3891184648571i</v>
      </c>
      <c r="I3421" s="57" t="str">
        <f t="shared" si="996"/>
        <v>-0.170451841699349-0.162210022645646i</v>
      </c>
      <c r="K3421" s="57" t="str">
        <f t="shared" si="997"/>
        <v>0.000490713055710821-0.000305619894859846i</v>
      </c>
      <c r="L3421" s="57" t="str">
        <f t="shared" si="998"/>
        <v>0.00075-0.00181569841457379i</v>
      </c>
      <c r="M3421" s="57" t="str">
        <f t="shared" si="999"/>
        <v>0.00075-0.000286086935069399i</v>
      </c>
      <c r="N3421" s="57">
        <f t="shared" si="1000"/>
        <v>20.913360218629805</v>
      </c>
      <c r="O3421" s="57">
        <f t="shared" si="1001"/>
        <v>21.655688092609672</v>
      </c>
      <c r="P3421" s="371">
        <f t="shared" si="1002"/>
        <v>-21.655688092609672</v>
      </c>
      <c r="Q3421" s="371">
        <f t="shared" si="1003"/>
        <v>159.0866397813702</v>
      </c>
      <c r="R3421" s="12">
        <f t="shared" si="1004"/>
        <v>-20.913360218629805</v>
      </c>
      <c r="S3421" s="57">
        <f t="shared" si="1005"/>
        <v>365.22893388762208</v>
      </c>
      <c r="T3421" s="12">
        <f t="shared" si="988"/>
        <v>-21.655688092609672</v>
      </c>
    </row>
    <row r="3422" spans="1:20" x14ac:dyDescent="0.3">
      <c r="A3422" s="57">
        <f t="shared" si="989"/>
        <v>2303521.3152299779</v>
      </c>
      <c r="B3422" s="12">
        <f t="shared" si="1006"/>
        <v>366616.80383639503</v>
      </c>
      <c r="C3422" s="57" t="str">
        <f t="shared" si="990"/>
        <v>-0.0763994472787759+0.0295394654679246i</v>
      </c>
      <c r="D3422" s="57" t="str">
        <f t="shared" si="991"/>
        <v>1.72194943454456-1.76430560955243i</v>
      </c>
      <c r="E3422" s="57" t="str">
        <f t="shared" si="992"/>
        <v>-31.8163662660845-47.9435499766943i</v>
      </c>
      <c r="F3422" s="57" t="str">
        <f t="shared" si="993"/>
        <v>1.92588080728798-2.0337899713641i</v>
      </c>
      <c r="G3422" s="57" t="str">
        <f t="shared" si="994"/>
        <v>0.625371339665426-0.484026886846688i</v>
      </c>
      <c r="H3422" s="57" t="str">
        <f t="shared" si="995"/>
        <v>0.0149392095294767-12.3421611316023i</v>
      </c>
      <c r="I3422" s="57" t="str">
        <f t="shared" si="996"/>
        <v>-0.169753986827299-0.161137320840121i</v>
      </c>
      <c r="K3422" s="57" t="str">
        <f t="shared" si="997"/>
        <v>0.00049035946500535-0.000304908050449996i</v>
      </c>
      <c r="L3422" s="57" t="str">
        <f t="shared" si="998"/>
        <v>0.00075-0.00180882488002968i</v>
      </c>
      <c r="M3422" s="57" t="str">
        <f t="shared" si="999"/>
        <v>0.00075-0.000285003920172743i</v>
      </c>
      <c r="N3422" s="57">
        <f t="shared" si="1000"/>
        <v>21.138745622453598</v>
      </c>
      <c r="O3422" s="57">
        <f t="shared" si="1001"/>
        <v>21.733127190066298</v>
      </c>
      <c r="P3422" s="371">
        <f t="shared" si="1002"/>
        <v>-21.733127190066298</v>
      </c>
      <c r="Q3422" s="371">
        <f t="shared" si="1003"/>
        <v>158.8612543775464</v>
      </c>
      <c r="R3422" s="12">
        <f t="shared" si="1004"/>
        <v>-21.138745622453598</v>
      </c>
      <c r="S3422" s="57">
        <f t="shared" si="1005"/>
        <v>366.61680383639504</v>
      </c>
      <c r="T3422" s="12">
        <f t="shared" si="988"/>
        <v>-21.733127190066298</v>
      </c>
    </row>
    <row r="3423" spans="1:20" x14ac:dyDescent="0.3">
      <c r="A3423" s="57">
        <f t="shared" si="989"/>
        <v>2312274.6962278518</v>
      </c>
      <c r="B3423" s="12">
        <f t="shared" si="1006"/>
        <v>368009.94769097335</v>
      </c>
      <c r="C3423" s="57" t="str">
        <f t="shared" si="990"/>
        <v>-0.0756046229913673+0.0295743318341435i</v>
      </c>
      <c r="D3423" s="57" t="str">
        <f t="shared" si="991"/>
        <v>1.71536797091959-1.76413249267785i</v>
      </c>
      <c r="E3423" s="57" t="str">
        <f t="shared" si="992"/>
        <v>-31.7636963690868-47.575842603926i</v>
      </c>
      <c r="F3423" s="57" t="str">
        <f t="shared" si="993"/>
        <v>1.92040269066136-2.03314185634565i</v>
      </c>
      <c r="G3423" s="57" t="str">
        <f t="shared" si="994"/>
        <v>0.623592487557516-0.484484155591641i</v>
      </c>
      <c r="H3423" s="57" t="str">
        <f t="shared" si="995"/>
        <v>0.014815473728926-12.295382137127i</v>
      </c>
      <c r="I3423" s="57" t="str">
        <f t="shared" si="996"/>
        <v>-0.169058060603166-0.160069561807027i</v>
      </c>
      <c r="K3423" s="57" t="str">
        <f t="shared" si="997"/>
        <v>0.00049000538681415-0.000304198351805394i</v>
      </c>
      <c r="L3423" s="57" t="str">
        <f t="shared" si="998"/>
        <v>0.00075-0.00180197736603873i</v>
      </c>
      <c r="M3423" s="57" t="str">
        <f t="shared" si="999"/>
        <v>0.00075-0.000283925005153161i</v>
      </c>
      <c r="N3423" s="57">
        <f t="shared" si="1000"/>
        <v>21.363993504217348</v>
      </c>
      <c r="O3423" s="57">
        <f t="shared" si="1001"/>
        <v>21.810684484437488</v>
      </c>
      <c r="P3423" s="371">
        <f t="shared" si="1002"/>
        <v>-21.810684484437488</v>
      </c>
      <c r="Q3423" s="371">
        <f t="shared" si="1003"/>
        <v>158.63600649578265</v>
      </c>
      <c r="R3423" s="12">
        <f t="shared" si="1004"/>
        <v>-21.363993504217348</v>
      </c>
      <c r="S3423" s="57">
        <f t="shared" si="1005"/>
        <v>368.00994769097338</v>
      </c>
      <c r="T3423" s="12">
        <f t="shared" si="988"/>
        <v>-21.810684484437488</v>
      </c>
    </row>
    <row r="3424" spans="1:20" x14ac:dyDescent="0.3">
      <c r="A3424" s="57">
        <f t="shared" si="989"/>
        <v>2321061.3400735175</v>
      </c>
      <c r="B3424" s="12">
        <f t="shared" si="1006"/>
        <v>369408.38549219904</v>
      </c>
      <c r="C3424" s="57" t="str">
        <f t="shared" si="990"/>
        <v>-0.0748157880813585+0.0296052043650021i</v>
      </c>
      <c r="D3424" s="57" t="str">
        <f t="shared" si="991"/>
        <v>1.70878708402586-1.76393483451341i</v>
      </c>
      <c r="E3424" s="57" t="str">
        <f t="shared" si="992"/>
        <v>-31.7098919622086-47.2102425109917i</v>
      </c>
      <c r="F3424" s="57" t="str">
        <f t="shared" si="993"/>
        <v>1.91491429272729-2.03248268560678i</v>
      </c>
      <c r="G3424" s="57" t="str">
        <f t="shared" si="994"/>
        <v>0.621810296907056-0.484935306579563i</v>
      </c>
      <c r="H3424" s="57" t="str">
        <f t="shared" si="995"/>
        <v>0.0146927414474978-12.2487808000413i</v>
      </c>
      <c r="I3424" s="57" t="str">
        <f t="shared" si="996"/>
        <v>-0.16836405163902-0.159006737291666i</v>
      </c>
      <c r="K3424" s="57" t="str">
        <f t="shared" si="997"/>
        <v>0.000489650824629504-0.000303490780308076i</v>
      </c>
      <c r="L3424" s="57" t="str">
        <f t="shared" si="998"/>
        <v>0.00075-0.00179515577409716i</v>
      </c>
      <c r="M3424" s="57" t="str">
        <f t="shared" si="999"/>
        <v>0.00075-0.000282850174490099i</v>
      </c>
      <c r="N3424" s="57">
        <f t="shared" si="1000"/>
        <v>21.589100860535979</v>
      </c>
      <c r="O3424" s="57">
        <f t="shared" si="1001"/>
        <v>21.88836007565056</v>
      </c>
      <c r="P3424" s="371">
        <f t="shared" si="1002"/>
        <v>-21.88836007565056</v>
      </c>
      <c r="Q3424" s="371">
        <f t="shared" si="1003"/>
        <v>158.41089913946402</v>
      </c>
      <c r="R3424" s="12">
        <f t="shared" si="1004"/>
        <v>-21.589100860535979</v>
      </c>
      <c r="S3424" s="57">
        <f t="shared" si="1005"/>
        <v>369.40838549219905</v>
      </c>
      <c r="T3424" s="12">
        <f t="shared" si="988"/>
        <v>-21.88836007565056</v>
      </c>
    </row>
    <row r="3425" spans="1:20" x14ac:dyDescent="0.3">
      <c r="A3425" s="57">
        <f t="shared" si="989"/>
        <v>2329881.373165797</v>
      </c>
      <c r="B3425" s="12">
        <f t="shared" si="1006"/>
        <v>370812.13735706941</v>
      </c>
      <c r="C3425" s="57" t="str">
        <f t="shared" si="990"/>
        <v>-0.0740329270205267+0.029632140803399i</v>
      </c>
      <c r="D3425" s="57" t="str">
        <f t="shared" si="991"/>
        <v>1.70220696309442-1.76371263985392i</v>
      </c>
      <c r="E3425" s="57" t="str">
        <f t="shared" si="992"/>
        <v>-31.6549693192165-46.8467453029983i</v>
      </c>
      <c r="F3425" s="57" t="str">
        <f t="shared" si="993"/>
        <v>1.90941574286082-2.03181233697053i</v>
      </c>
      <c r="G3425" s="57" t="str">
        <f t="shared" si="994"/>
        <v>0.620024809724675-0.485380309706271i</v>
      </c>
      <c r="H3425" s="57" t="str">
        <f t="shared" si="995"/>
        <v>0.0145710047850513-12.2023564416071i</v>
      </c>
      <c r="I3425" s="57" t="str">
        <f t="shared" si="996"/>
        <v>-0.167671948765813-0.157948839028251i</v>
      </c>
      <c r="K3425" s="57" t="str">
        <f t="shared" si="997"/>
        <v>0.000489295782038049-0.000302785317421154i</v>
      </c>
      <c r="L3425" s="57" t="str">
        <f t="shared" si="998"/>
        <v>0.00075-0.00178836000607408i</v>
      </c>
      <c r="M3425" s="57" t="str">
        <f t="shared" si="999"/>
        <v>0.00075-0.000281779412721756i</v>
      </c>
      <c r="N3425" s="57">
        <f t="shared" si="1000"/>
        <v>21.814064673295547</v>
      </c>
      <c r="O3425" s="57">
        <f t="shared" si="1001"/>
        <v>21.966154058520804</v>
      </c>
      <c r="P3425" s="371">
        <f t="shared" si="1002"/>
        <v>-21.966154058520804</v>
      </c>
      <c r="Q3425" s="371">
        <f t="shared" si="1003"/>
        <v>158.18593532670445</v>
      </c>
      <c r="R3425" s="12">
        <f t="shared" si="1004"/>
        <v>-21.814064673295547</v>
      </c>
      <c r="S3425" s="57">
        <f t="shared" si="1005"/>
        <v>370.81213735706939</v>
      </c>
      <c r="T3425" s="12">
        <f t="shared" si="988"/>
        <v>-21.966154058520804</v>
      </c>
    </row>
    <row r="3426" spans="1:20" x14ac:dyDescent="0.3">
      <c r="A3426" s="57">
        <f t="shared" si="989"/>
        <v>2338734.9223838272</v>
      </c>
      <c r="B3426" s="12">
        <f t="shared" si="1006"/>
        <v>372221.22347902629</v>
      </c>
      <c r="C3426" s="57" t="str">
        <f t="shared" si="990"/>
        <v>-0.0732560240020946+0.0296551985538661i</v>
      </c>
      <c r="D3426" s="57" t="str">
        <f t="shared" si="991"/>
        <v>1.69562779726828-1.76346591529315i</v>
      </c>
      <c r="E3426" s="57" t="str">
        <f t="shared" si="992"/>
        <v>-31.598944604468-46.4853465155235i</v>
      </c>
      <c r="F3426" s="57" t="str">
        <f t="shared" si="993"/>
        <v>1.90390717150131-2.03113068942924i</v>
      </c>
      <c r="G3426" s="57" t="str">
        <f t="shared" si="994"/>
        <v>0.618236068366589-0.485819135211049i</v>
      </c>
      <c r="H3426" s="57" t="str">
        <f t="shared" si="995"/>
        <v>0.0144502559041161-12.1561083857274i</v>
      </c>
      <c r="I3426" s="57" t="str">
        <f t="shared" si="996"/>
        <v>-0.166981741031563-0.156895858738724i</v>
      </c>
      <c r="K3426" s="57" t="str">
        <f t="shared" si="997"/>
        <v>0.00048894026272038-0.000302081944689654i</v>
      </c>
      <c r="L3426" s="57" t="str">
        <f t="shared" si="998"/>
        <v>0.00075-0.00178158996421008i</v>
      </c>
      <c r="M3426" s="57" t="str">
        <f t="shared" si="999"/>
        <v>0.00075-0.000280712704444865i</v>
      </c>
      <c r="N3426" s="57">
        <f t="shared" si="1000"/>
        <v>22.038881910084001</v>
      </c>
      <c r="O3426" s="57">
        <f t="shared" si="1001"/>
        <v>22.044066522731821</v>
      </c>
      <c r="P3426" s="371">
        <f t="shared" si="1002"/>
        <v>-22.044066522731821</v>
      </c>
      <c r="Q3426" s="371">
        <f t="shared" si="1003"/>
        <v>157.961118089916</v>
      </c>
      <c r="R3426" s="12">
        <f t="shared" si="1004"/>
        <v>-22.038881910084001</v>
      </c>
      <c r="S3426" s="57">
        <f t="shared" si="1005"/>
        <v>372.22122347902626</v>
      </c>
      <c r="T3426" s="12">
        <f t="shared" si="988"/>
        <v>-22.044066522731821</v>
      </c>
    </row>
    <row r="3427" spans="1:20" x14ac:dyDescent="0.3">
      <c r="A3427" s="57">
        <f t="shared" si="989"/>
        <v>2347622.1150888857</v>
      </c>
      <c r="B3427" s="12">
        <f t="shared" si="1006"/>
        <v>373635.6641282466</v>
      </c>
      <c r="C3427" s="57" t="str">
        <f t="shared" si="990"/>
        <v>-0.0724850629424738+0.0296744346813481i</v>
      </c>
      <c r="D3427" s="57" t="str">
        <f t="shared" si="991"/>
        <v>1.68904977558052-1.7631946692223i</v>
      </c>
      <c r="E3427" s="57" t="str">
        <f t="shared" si="992"/>
        <v>-31.5418338732581-46.1260416154313i</v>
      </c>
      <c r="F3427" s="57" t="str">
        <f t="shared" si="993"/>
        <v>1.89838871014168-2.03043762315853i</v>
      </c>
      <c r="G3427" s="57" t="str">
        <f t="shared" si="994"/>
        <v>0.616444115531135-0.486251753681333i</v>
      </c>
      <c r="H3427" s="57" t="str">
        <f t="shared" si="995"/>
        <v>0.0143304870293416-12.1100359589355i</v>
      </c>
      <c r="I3427" s="57" t="str">
        <f t="shared" si="996"/>
        <v>-0.166293417699534-0.155847788131589i</v>
      </c>
      <c r="K3427" s="57" t="str">
        <f t="shared" si="997"/>
        <v>0.000488584270450639-0.000301380643741334i</v>
      </c>
      <c r="L3427" s="57" t="str">
        <f t="shared" si="998"/>
        <v>0.00075-0.00177484555111584i</v>
      </c>
      <c r="M3427" s="57" t="str">
        <f t="shared" si="999"/>
        <v>0.00075-0.000279650034314471i</v>
      </c>
      <c r="N3427" s="57">
        <f t="shared" si="1000"/>
        <v>22.263549524627308</v>
      </c>
      <c r="O3427" s="57">
        <f t="shared" si="1001"/>
        <v>22.122097552818726</v>
      </c>
      <c r="P3427" s="371">
        <f t="shared" si="1002"/>
        <v>-22.122097552818726</v>
      </c>
      <c r="Q3427" s="371">
        <f t="shared" si="1003"/>
        <v>157.73645047537269</v>
      </c>
      <c r="R3427" s="12">
        <f t="shared" si="1004"/>
        <v>-22.263549524627308</v>
      </c>
      <c r="S3427" s="57">
        <f t="shared" si="1005"/>
        <v>373.63566412824662</v>
      </c>
      <c r="T3427" s="12">
        <f t="shared" si="988"/>
        <v>-22.122097552818726</v>
      </c>
    </row>
    <row r="3428" spans="1:20" x14ac:dyDescent="0.3">
      <c r="A3428" s="57">
        <f t="shared" si="989"/>
        <v>2356543.0791262235</v>
      </c>
      <c r="B3428" s="12">
        <f t="shared" si="1006"/>
        <v>375055.47965193394</v>
      </c>
      <c r="C3428" s="57" t="str">
        <f t="shared" si="990"/>
        <v>-0.0717200274830736+0.0296899059099646i</v>
      </c>
      <c r="D3428" s="57" t="str">
        <f t="shared" si="991"/>
        <v>1.6824730869327-1.76289891182831i</v>
      </c>
      <c r="E3428" s="57" t="str">
        <f t="shared" si="992"/>
        <v>-31.4836530721603-45.7688260016863i</v>
      </c>
      <c r="F3428" s="57" t="str">
        <f t="shared" si="993"/>
        <v>1.89286049131752-2.02973301953121i</v>
      </c>
      <c r="G3428" s="57" t="str">
        <f t="shared" si="994"/>
        <v>0.614648994255225-0.486678136057359i</v>
      </c>
      <c r="H3428" s="57" t="str">
        <f t="shared" si="995"/>
        <v>0.014211690446953-12.0641384903843i</v>
      </c>
      <c r="I3428" s="57" t="str">
        <f t="shared" si="996"/>
        <v>-0.165606968246412-0.154804618900742i</v>
      </c>
      <c r="K3428" s="57" t="str">
        <f t="shared" si="997"/>
        <v>0.000488227809096099-0.000300681396287527i</v>
      </c>
      <c r="L3428" s="57" t="str">
        <f t="shared" si="998"/>
        <v>0.00075-0.00176812666977071i</v>
      </c>
      <c r="M3428" s="57" t="str">
        <f t="shared" si="999"/>
        <v>0.00075-0.000278591387043705i</v>
      </c>
      <c r="N3428" s="57">
        <f t="shared" si="1000"/>
        <v>22.488064457222862</v>
      </c>
      <c r="O3428" s="57">
        <f t="shared" si="1001"/>
        <v>22.200247228149884</v>
      </c>
      <c r="P3428" s="371">
        <f t="shared" si="1002"/>
        <v>-22.200247228149884</v>
      </c>
      <c r="Q3428" s="371">
        <f t="shared" si="1003"/>
        <v>157.51193554277714</v>
      </c>
      <c r="R3428" s="12">
        <f t="shared" si="1004"/>
        <v>-22.488064457222862</v>
      </c>
      <c r="S3428" s="57">
        <f t="shared" si="1005"/>
        <v>375.05547965193392</v>
      </c>
      <c r="T3428" s="12">
        <f t="shared" si="988"/>
        <v>-22.200247228149884</v>
      </c>
    </row>
    <row r="3429" spans="1:20" x14ac:dyDescent="0.3">
      <c r="A3429" s="57">
        <f t="shared" si="989"/>
        <v>2365497.9428269034</v>
      </c>
      <c r="B3429" s="12">
        <f t="shared" si="1006"/>
        <v>376480.6904746113</v>
      </c>
      <c r="C3429" s="57" t="str">
        <f t="shared" si="990"/>
        <v>-0.0709609009921391+0.0297016686217439i</v>
      </c>
      <c r="D3429" s="57" t="str">
        <f t="shared" si="991"/>
        <v>1.6758979200731-1.7625786550917i</v>
      </c>
      <c r="E3429" s="57" t="str">
        <f t="shared" si="992"/>
        <v>-31.4244180393589-45.4136950061585i</v>
      </c>
      <c r="F3429" s="57" t="str">
        <f t="shared" si="993"/>
        <v>1.88732264859596-2.02901676113105i</v>
      </c>
      <c r="G3429" s="57" t="str">
        <f t="shared" si="994"/>
        <v>0.61285074791073-0.487098253636768i</v>
      </c>
      <c r="H3429" s="57" t="str">
        <f t="shared" si="995"/>
        <v>0.0140938585042106-12.0184153118351i</v>
      </c>
      <c r="I3429" s="57" t="str">
        <f t="shared" si="996"/>
        <v>-0.164922382360466-0.153766342724317i</v>
      </c>
      <c r="K3429" s="57" t="str">
        <f t="shared" si="997"/>
        <v>0.000487870882616723-0.000299984184123956i</v>
      </c>
      <c r="L3429" s="57" t="str">
        <f t="shared" si="998"/>
        <v>0.00075-0.00176143322352133i</v>
      </c>
      <c r="M3429" s="57" t="str">
        <f t="shared" si="999"/>
        <v>0.00075-0.000277536747403571i</v>
      </c>
      <c r="N3429" s="57">
        <f t="shared" si="1000"/>
        <v>22.712423635172485</v>
      </c>
      <c r="O3429" s="57">
        <f t="shared" si="1001"/>
        <v>22.278515622911602</v>
      </c>
      <c r="P3429" s="371">
        <f t="shared" si="1002"/>
        <v>-22.278515622911602</v>
      </c>
      <c r="Q3429" s="371">
        <f t="shared" si="1003"/>
        <v>157.28757636482752</v>
      </c>
      <c r="R3429" s="12">
        <f t="shared" si="1004"/>
        <v>-22.712423635172485</v>
      </c>
      <c r="S3429" s="57">
        <f t="shared" si="1005"/>
        <v>376.48069047461132</v>
      </c>
      <c r="T3429" s="12">
        <f t="shared" si="988"/>
        <v>-22.278515622911602</v>
      </c>
    </row>
    <row r="3430" spans="1:20" x14ac:dyDescent="0.3">
      <c r="A3430" s="57">
        <f t="shared" si="989"/>
        <v>2374486.8350096457</v>
      </c>
      <c r="B3430" s="12">
        <f t="shared" si="1006"/>
        <v>377911.31709841482</v>
      </c>
      <c r="C3430" s="57" t="str">
        <f t="shared" si="990"/>
        <v>-0.0702076665666517+0.0297097788553512i</v>
      </c>
      <c r="D3430" s="57" t="str">
        <f t="shared" si="991"/>
        <v>1.6693244635752-1.76223391278428i</v>
      </c>
      <c r="E3430" s="57" t="str">
        <f t="shared" si="992"/>
        <v>-31.3641445049791-45.0606438944255i</v>
      </c>
      <c r="F3430" s="57" t="str">
        <f t="shared" si="993"/>
        <v>1.88177531656428-2.02828873176639i</v>
      </c>
      <c r="G3430" s="57" t="str">
        <f t="shared" si="994"/>
        <v>0.611049420200788-0.487512078079168i</v>
      </c>
      <c r="H3430" s="57" t="str">
        <f t="shared" si="995"/>
        <v>0.0139769836088779-11.9728657576476i</v>
      </c>
      <c r="I3430" s="57" t="str">
        <f t="shared" si="996"/>
        <v>-0.164239649939712-0.152732951263547i</v>
      </c>
      <c r="K3430" s="57" t="str">
        <f t="shared" si="997"/>
        <v>0.000487513495064727-0.000299288989131591i</v>
      </c>
      <c r="L3430" s="57" t="str">
        <f t="shared" si="998"/>
        <v>0.00075-0.00175476511608022i</v>
      </c>
      <c r="M3430" s="57" t="str">
        <f t="shared" si="999"/>
        <v>0.00075-0.000276486100222725i</v>
      </c>
      <c r="N3430" s="57">
        <f t="shared" si="1000"/>
        <v>22.936623973218758</v>
      </c>
      <c r="O3430" s="57">
        <f t="shared" si="1001"/>
        <v>22.35690280609138</v>
      </c>
      <c r="P3430" s="371">
        <f t="shared" si="1002"/>
        <v>-22.35690280609138</v>
      </c>
      <c r="Q3430" s="371">
        <f t="shared" si="1003"/>
        <v>157.06337602678124</v>
      </c>
      <c r="R3430" s="12">
        <f t="shared" si="1004"/>
        <v>-22.936623973218758</v>
      </c>
      <c r="S3430" s="57">
        <f t="shared" si="1005"/>
        <v>377.91131709841483</v>
      </c>
      <c r="T3430" s="12">
        <f t="shared" si="988"/>
        <v>-22.35690280609138</v>
      </c>
    </row>
    <row r="3431" spans="1:20" x14ac:dyDescent="0.3">
      <c r="A3431" s="57">
        <f t="shared" si="989"/>
        <v>2383509.8849826823</v>
      </c>
      <c r="B3431" s="12">
        <f t="shared" si="1006"/>
        <v>379347.3801033888</v>
      </c>
      <c r="C3431" s="57" t="str">
        <f t="shared" si="990"/>
        <v>-0.0694603070342609+0.0297142923047871i</v>
      </c>
      <c r="D3431" s="57" t="str">
        <f t="shared" si="991"/>
        <v>1.66275290581592-1.76186470046636i</v>
      </c>
      <c r="E3431" s="57" t="str">
        <f t="shared" si="992"/>
        <v>-31.3028480914103-44.7096678665704i</v>
      </c>
      <c r="F3431" s="57" t="str">
        <f t="shared" si="993"/>
        <v>1.87621863081839-2.02754881648371i</v>
      </c>
      <c r="G3431" s="57" t="str">
        <f t="shared" si="994"/>
        <v>0.609245055156043-0.487919581410659i</v>
      </c>
      <c r="H3431" s="57" t="str">
        <f t="shared" si="995"/>
        <v>0.0138610582286907-11.927489164769i</v>
      </c>
      <c r="I3431" s="57" t="str">
        <f t="shared" si="996"/>
        <v>-0.163558761090079-0.15170443616163i</v>
      </c>
      <c r="K3431" s="57" t="str">
        <f t="shared" si="997"/>
        <v>0.000487155650584096-0.000298595793277425i</v>
      </c>
      <c r="L3431" s="57" t="str">
        <f t="shared" si="998"/>
        <v>0.00075-0.00174812225152443i</v>
      </c>
      <c r="M3431" s="57" t="str">
        <f t="shared" si="999"/>
        <v>0.00075-0.000275439430387253i</v>
      </c>
      <c r="N3431" s="57">
        <f t="shared" si="1000"/>
        <v>23.160662373976919</v>
      </c>
      <c r="O3431" s="57">
        <f t="shared" si="1001"/>
        <v>22.435408841464159</v>
      </c>
      <c r="P3431" s="371">
        <f t="shared" si="1002"/>
        <v>-22.435408841464159</v>
      </c>
      <c r="Q3431" s="371">
        <f t="shared" si="1003"/>
        <v>156.83933762602308</v>
      </c>
      <c r="R3431" s="12">
        <f t="shared" si="1004"/>
        <v>-23.160662373976919</v>
      </c>
      <c r="S3431" s="57">
        <f t="shared" si="1005"/>
        <v>379.34738010338879</v>
      </c>
      <c r="T3431" s="12">
        <f t="shared" si="988"/>
        <v>-22.435408841464159</v>
      </c>
    </row>
    <row r="3432" spans="1:20" x14ac:dyDescent="0.3">
      <c r="A3432" s="57">
        <f t="shared" si="989"/>
        <v>2392567.2225456168</v>
      </c>
      <c r="B3432" s="12">
        <f t="shared" si="1006"/>
        <v>380788.90014778171</v>
      </c>
      <c r="C3432" s="57" t="str">
        <f t="shared" si="990"/>
        <v>-0.0687188049552699+0.0297152643180843i</v>
      </c>
      <c r="D3432" s="57" t="str">
        <f t="shared" si="991"/>
        <v>1.65618343495417-1.76147103548374i</v>
      </c>
      <c r="E3432" s="57" t="str">
        <f t="shared" si="992"/>
        <v>-31.2405443136213-44.3607620579676i</v>
      </c>
      <c r="F3432" s="57" t="str">
        <f t="shared" si="993"/>
        <v>1.8706527279509-2.0267969015809i</v>
      </c>
      <c r="G3432" s="57" t="str">
        <f t="shared" si="994"/>
        <v>0.607437697130812-0.488320736028307i</v>
      </c>
      <c r="H3432" s="57" t="str">
        <f t="shared" si="995"/>
        <v>0.0137460748908356-11.882284872723i</v>
      </c>
      <c r="I3432" s="57" t="str">
        <f t="shared" si="996"/>
        <v>-0.162879706123534-0.15068078904259i</v>
      </c>
      <c r="K3432" s="57" t="str">
        <f t="shared" si="997"/>
        <v>0.000486797353410137-0.000297904578615365i</v>
      </c>
      <c r="L3432" s="57" t="str">
        <f t="shared" si="998"/>
        <v>0.00075-0.00174150453429411i</v>
      </c>
      <c r="M3432" s="57" t="str">
        <f t="shared" si="999"/>
        <v>0.00075-0.000274396722840459i</v>
      </c>
      <c r="N3432" s="57">
        <f t="shared" si="1000"/>
        <v>23.384535728372953</v>
      </c>
      <c r="O3432" s="57">
        <f t="shared" si="1001"/>
        <v>22.514033787578125</v>
      </c>
      <c r="P3432" s="371">
        <f t="shared" si="1002"/>
        <v>-22.514033787578125</v>
      </c>
      <c r="Q3432" s="371">
        <f t="shared" si="1003"/>
        <v>156.61546427162705</v>
      </c>
      <c r="R3432" s="12">
        <f t="shared" si="1004"/>
        <v>-23.384535728372953</v>
      </c>
      <c r="S3432" s="57">
        <f t="shared" si="1005"/>
        <v>380.7889001477817</v>
      </c>
      <c r="T3432" s="12">
        <f t="shared" si="988"/>
        <v>-22.514033787578125</v>
      </c>
    </row>
    <row r="3433" spans="1:20" x14ac:dyDescent="0.3">
      <c r="A3433" s="57">
        <f t="shared" si="989"/>
        <v>2401658.9779912899</v>
      </c>
      <c r="B3433" s="12">
        <f t="shared" si="1006"/>
        <v>382235.89796834328</v>
      </c>
      <c r="C3433" s="57" t="str">
        <f t="shared" si="990"/>
        <v>-0.067983142624676+0.0297127498959851i</v>
      </c>
      <c r="D3433" s="57" t="str">
        <f t="shared" si="991"/>
        <v>1.64961623890936-1.76105293696445i</v>
      </c>
      <c r="E3433" s="57" t="str">
        <f t="shared" si="992"/>
        <v>-31.1772485794761-44.0139215400754i</v>
      </c>
      <c r="F3433" s="57" t="str">
        <f t="shared" si="993"/>
        <v>1.86507774553921-2.0260328746206i</v>
      </c>
      <c r="G3433" s="57" t="str">
        <f t="shared" si="994"/>
        <v>0.605627390799177-0.488715514704575i</v>
      </c>
      <c r="H3433" s="57" t="str">
        <f t="shared" si="995"/>
        <v>0.0136320261814313-11.8372522236002i</v>
      </c>
      <c r="I3433" s="57" t="str">
        <f t="shared" si="996"/>
        <v>-0.162202475556254-0.149662001510184i</v>
      </c>
      <c r="K3433" s="57" t="str">
        <f t="shared" si="997"/>
        <v>0.00048643860786897-0.000297215327287006i</v>
      </c>
      <c r="L3433" s="57" t="str">
        <f t="shared" si="998"/>
        <v>0.00075-0.00173491186919119i</v>
      </c>
      <c r="M3433" s="57" t="str">
        <f t="shared" si="999"/>
        <v>0.00075-0.000273357962582645i</v>
      </c>
      <c r="N3433" s="57">
        <f t="shared" si="1000"/>
        <v>23.608240916074493</v>
      </c>
      <c r="O3433" s="57">
        <f t="shared" si="1001"/>
        <v>22.592777697740839</v>
      </c>
      <c r="P3433" s="371">
        <f t="shared" si="1002"/>
        <v>-22.592777697740839</v>
      </c>
      <c r="Q3433" s="371">
        <f t="shared" si="1003"/>
        <v>156.39175908392551</v>
      </c>
      <c r="R3433" s="12">
        <f t="shared" si="1004"/>
        <v>-23.608240916074493</v>
      </c>
      <c r="S3433" s="57">
        <f t="shared" si="1005"/>
        <v>382.23589796834329</v>
      </c>
      <c r="T3433" s="12">
        <f t="shared" si="988"/>
        <v>-22.592777697740839</v>
      </c>
    </row>
    <row r="3434" spans="1:20" x14ac:dyDescent="0.3">
      <c r="A3434" s="57">
        <f t="shared" si="989"/>
        <v>2410785.2821076568</v>
      </c>
      <c r="B3434" s="12">
        <f t="shared" si="1006"/>
        <v>383688.39438062301</v>
      </c>
      <c r="C3434" s="57" t="str">
        <f t="shared" si="990"/>
        <v>-0.0672533020742387+0.0297068036906067i</v>
      </c>
      <c r="D3434" s="57" t="str">
        <f t="shared" si="991"/>
        <v>1.64305150533991-1.76061042581504i</v>
      </c>
      <c r="E3434" s="57" t="str">
        <f t="shared" si="992"/>
        <v>-31.1129761900369-43.6691413212113i</v>
      </c>
      <c r="F3434" s="57" t="str">
        <f t="shared" si="993"/>
        <v>1.85949382213322-2.02525662444321i</v>
      </c>
      <c r="G3434" s="57" t="str">
        <f t="shared" si="994"/>
        <v>0.603814181151012-0.489103890591707i</v>
      </c>
      <c r="H3434" s="57" t="str">
        <f t="shared" si="995"/>
        <v>0.0135189047450148-11.7923905620464i</v>
      </c>
      <c r="I3434" s="57" t="str">
        <f t="shared" si="996"/>
        <v>-0.161527060106738-0.148648065146776i</v>
      </c>
      <c r="K3434" s="57" t="str">
        <f t="shared" si="997"/>
        <v>0.00048607941837703-0.000296528021522466i</v>
      </c>
      <c r="L3434" s="57" t="str">
        <f t="shared" si="998"/>
        <v>0.00075-0.00172834416137795i</v>
      </c>
      <c r="M3434" s="57" t="str">
        <f t="shared" si="999"/>
        <v>0.00075-0.000272323134670896i</v>
      </c>
      <c r="N3434" s="57">
        <f t="shared" si="1000"/>
        <v>23.831774805926443</v>
      </c>
      <c r="O3434" s="57">
        <f t="shared" si="1001"/>
        <v>22.671640620008297</v>
      </c>
      <c r="P3434" s="371">
        <f t="shared" si="1002"/>
        <v>-22.671640620008297</v>
      </c>
      <c r="Q3434" s="371">
        <f t="shared" si="1003"/>
        <v>156.16822519407356</v>
      </c>
      <c r="R3434" s="12">
        <f t="shared" si="1004"/>
        <v>-23.831774805926443</v>
      </c>
      <c r="S3434" s="57">
        <f t="shared" si="1005"/>
        <v>383.68839438062298</v>
      </c>
      <c r="T3434" s="12">
        <f t="shared" si="988"/>
        <v>-22.671640620008297</v>
      </c>
    </row>
    <row r="3435" spans="1:20" x14ac:dyDescent="0.3">
      <c r="A3435" s="57">
        <f t="shared" si="989"/>
        <v>2419946.2661796664</v>
      </c>
      <c r="B3435" s="12">
        <f t="shared" si="1006"/>
        <v>385146.41027926939</v>
      </c>
      <c r="C3435" s="57" t="str">
        <f t="shared" si="990"/>
        <v>-0.0665292650746201+0.0296974800041081i</v>
      </c>
      <c r="D3435" s="57" t="str">
        <f t="shared" si="991"/>
        <v>1.63648942162189-1.7601435247167i</v>
      </c>
      <c r="E3435" s="57" t="str">
        <f t="shared" si="992"/>
        <v>-31.0477423398703-43.3264163473359i</v>
      </c>
      <c r="F3435" s="57" t="str">
        <f t="shared" si="993"/>
        <v>1.85390109724288-2.02446804117988i</v>
      </c>
      <c r="G3435" s="57" t="str">
        <f t="shared" si="994"/>
        <v>0.601998113487937-0.489485837226065i</v>
      </c>
      <c r="H3435" s="57" t="str">
        <f t="shared" si="995"/>
        <v>0.013406703284035-11.7476992352534i</v>
      </c>
      <c r="I3435" s="57" t="str">
        <f t="shared" si="996"/>
        <v>-0.160853450693961-0.147638971512265i</v>
      </c>
      <c r="K3435" s="57" t="str">
        <f t="shared" si="997"/>
        <v>0.000485719789440558-0.000295842643641219i</v>
      </c>
      <c r="L3435" s="57" t="str">
        <f t="shared" si="998"/>
        <v>0.00075-0.00172180131637572i</v>
      </c>
      <c r="M3435" s="57" t="str">
        <f t="shared" si="999"/>
        <v>0.00075-0.000271292224218864i</v>
      </c>
      <c r="N3435" s="57">
        <f t="shared" si="1000"/>
        <v>24.0551342563856</v>
      </c>
      <c r="O3435" s="57">
        <f t="shared" si="1001"/>
        <v>22.750622597171706</v>
      </c>
      <c r="P3435" s="371">
        <f t="shared" si="1002"/>
        <v>-22.750622597171706</v>
      </c>
      <c r="Q3435" s="371">
        <f t="shared" si="1003"/>
        <v>155.9448657436144</v>
      </c>
      <c r="R3435" s="12">
        <f t="shared" si="1004"/>
        <v>-24.0551342563856</v>
      </c>
      <c r="S3435" s="57">
        <f t="shared" si="1005"/>
        <v>385.14641027926939</v>
      </c>
      <c r="T3435" s="12">
        <f t="shared" si="988"/>
        <v>-22.750622597171706</v>
      </c>
    </row>
    <row r="3436" spans="1:20" x14ac:dyDescent="0.3">
      <c r="A3436" s="57">
        <f t="shared" si="989"/>
        <v>2429142.0619911486</v>
      </c>
      <c r="B3436" s="12">
        <f t="shared" si="1006"/>
        <v>386609.9666383306</v>
      </c>
      <c r="C3436" s="57" t="str">
        <f t="shared" si="990"/>
        <v>-0.0658110131375504+0.029684832787338i</v>
      </c>
      <c r="D3436" s="57" t="str">
        <f t="shared" si="991"/>
        <v>1.62993017482778-1.75965225812097i</v>
      </c>
      <c r="E3436" s="57" t="str">
        <f t="shared" si="992"/>
        <v>-30.9815621173421-42.9857415028197i</v>
      </c>
      <c r="F3436" s="57" t="str">
        <f t="shared" si="993"/>
        <v>1.8482997113255-2.02366701626528i</v>
      </c>
      <c r="G3436" s="57" t="str">
        <f t="shared" si="994"/>
        <v>0.6001792334192-0.489861328532414i</v>
      </c>
      <c r="H3436" s="57" t="str">
        <f t="shared" si="995"/>
        <v>0.013295414558349-11.7031775929477i</v>
      </c>
      <c r="I3436" s="57" t="str">
        <f t="shared" si="996"/>
        <v>-0.160181638435482-0.146634712142983i</v>
      </c>
      <c r="K3436" s="57" t="str">
        <f t="shared" si="997"/>
        <v>0.000485359725655063-0.000295159176052895i</v>
      </c>
      <c r="L3436" s="57" t="str">
        <f t="shared" si="998"/>
        <v>0.00075-0.00171528324006348i</v>
      </c>
      <c r="M3436" s="57" t="str">
        <f t="shared" si="999"/>
        <v>0.00075-0.000270265216396557i</v>
      </c>
      <c r="N3436" s="57">
        <f t="shared" si="1000"/>
        <v>24.278316115953317</v>
      </c>
      <c r="O3436" s="57">
        <f t="shared" si="1001"/>
        <v>22.829723666748023</v>
      </c>
      <c r="P3436" s="371">
        <f t="shared" si="1002"/>
        <v>-22.829723666748023</v>
      </c>
      <c r="Q3436" s="371">
        <f t="shared" si="1003"/>
        <v>155.72168388404668</v>
      </c>
      <c r="R3436" s="12">
        <f t="shared" si="1004"/>
        <v>-24.278316115953317</v>
      </c>
      <c r="S3436" s="57">
        <f t="shared" si="1005"/>
        <v>386.6099666383306</v>
      </c>
      <c r="T3436" s="12">
        <f t="shared" ref="T3436:T3499" si="1007">P3436</f>
        <v>-22.829723666748023</v>
      </c>
    </row>
    <row r="3437" spans="1:20" x14ac:dyDescent="0.3">
      <c r="A3437" s="57">
        <f t="shared" ref="A3437:A3500" si="1008">2*PI()*B3437</f>
        <v>2438372.801826715</v>
      </c>
      <c r="B3437" s="12">
        <f t="shared" si="1006"/>
        <v>388079.08451155626</v>
      </c>
      <c r="C3437" s="57" t="str">
        <f t="shared" ref="C3437:C3500" si="1009">IMPRODUCT(D3437,E3437,$C$40,,K3437,$C$41)</f>
        <v>-0.0650985275180554+0.029668915638489i</v>
      </c>
      <c r="D3437" s="57" t="str">
        <f t="shared" ref="D3437:D3500" si="1010">IMDIV(IMPRODUCT($C$37,$C$38,COMPLEX(1,A3437/$C$38)),IMSUM(-1*A3437*A3437/$C$39,COMPLEX(0,1*A3437)))</f>
        <v>1.62337395170511-1.75913665224519i</v>
      </c>
      <c r="E3437" s="57" t="str">
        <f t="shared" ref="E3437:E3500" si="1011">IMDIV(IMPRODUCT(IMSUM(F3437,G3437),$C$29,H3437),IMSUM(1,I3437))</f>
        <v>-30.9144505049122-42.6471116112168i</v>
      </c>
      <c r="F3437" s="57" t="str">
        <f t="shared" ref="F3437:F3500" si="1012">IMDIV(IMPRODUCT($C$14,$C$15,COMPLEX(1,A3437/$C$15)),IMSUM(-1*A3437*A3437/$C$16,COMPLEX(0,A3437)))</f>
        <v>1.84268980577286-2.02285344245022i</v>
      </c>
      <c r="G3437" s="57" t="str">
        <f t="shared" ref="G3437:G3500" si="1013">IMDIV(1,COMPLEX(1,A3437*$C$9*$C$10))</f>
        <v>0.598357586857499-0.490230338828157i</v>
      </c>
      <c r="H3437" s="57" t="str">
        <f t="shared" ref="H3437:H3500" si="1014">IMDIV($C$3,IMSUM(K3437,COMPLEX(0,$C$28*A3437)))</f>
        <v>0.0131850313847244-11.6588249873807i</v>
      </c>
      <c r="I3437" s="57" t="str">
        <f t="shared" ref="I3437:I3500" si="1015">IMPRODUCT(F3437,$C$29,H3437,$C$31)</f>
        <v>-0.159511614645576-0.145635278550639i</v>
      </c>
      <c r="K3437" s="57" t="str">
        <f t="shared" ref="K3437:K3500" si="1016">IF($C$26&lt;=0,IMDIV(1,IMSUM(IMDIV(1,L3437),1/$C$18)),IMDIV(1,IMSUM(IMDIV(1,L3437),1/$C$18,IMDIV(1,M3437))))</f>
        <v>0.000484999231704786-0.000294477601258111i</v>
      </c>
      <c r="L3437" s="57" t="str">
        <f t="shared" ref="L3437:L3500" si="1017">IMSUM($C$21/$C$22,IMDIV(1,COMPLEX(0,$C$20*$C$22*A3437)))</f>
        <v>0.00075-0.00170878983867651i</v>
      </c>
      <c r="M3437" s="57" t="str">
        <f t="shared" ref="M3437:M3500" si="1018">IMSUM($C$25/$C$26,IMDIV(1,COMPLEX(0,$C$24*$C$26*A3437)))</f>
        <v>0.00075-0.000269242096430123i</v>
      </c>
      <c r="N3437" s="57">
        <f t="shared" ref="N3437:N3500" si="1019">ABS(R3437)</f>
        <v>24.501317223611522</v>
      </c>
      <c r="O3437" s="57">
        <f t="shared" ref="O3437:O3500" si="1020">ABS(P3437)</f>
        <v>22.908943860969213</v>
      </c>
      <c r="P3437" s="371">
        <f t="shared" ref="P3437:P3500" si="1021">20*LOG10(IMABS(C3437))</f>
        <v>-22.908943860969213</v>
      </c>
      <c r="Q3437" s="371">
        <f t="shared" ref="Q3437:Q3500" si="1022">IMARGUMENT(C3437)*180/PI()</f>
        <v>155.49868277638848</v>
      </c>
      <c r="R3437" s="12">
        <f t="shared" ref="R3437:R3500" si="1023">IF(Q3437&lt;0,Q3437+180,Q3437-180)</f>
        <v>-24.501317223611522</v>
      </c>
      <c r="S3437" s="57">
        <f t="shared" ref="S3437:S3500" si="1024">B3437/1000</f>
        <v>388.07908451155623</v>
      </c>
      <c r="T3437" s="12">
        <f t="shared" si="1007"/>
        <v>-22.908943860969213</v>
      </c>
    </row>
    <row r="3438" spans="1:20" x14ac:dyDescent="0.3">
      <c r="A3438" s="57">
        <f t="shared" si="1008"/>
        <v>2447638.6184736565</v>
      </c>
      <c r="B3438" s="12">
        <f t="shared" ref="B3438:B3501" si="1025">B3437*(1+B$42)</f>
        <v>389553.78503270017</v>
      </c>
      <c r="C3438" s="57" t="str">
        <f t="shared" si="1009"/>
        <v>-0.0643917892167267+0.0296497818017403i</v>
      </c>
      <c r="D3438" s="57" t="str">
        <f t="shared" si="1010"/>
        <v>1.61682093865542-1.75859673506768i</v>
      </c>
      <c r="E3438" s="57" t="str">
        <f t="shared" si="1011"/>
        <v>-30.8464223794216-42.3105214360282i</v>
      </c>
      <c r="F3438" s="57" t="str">
        <f t="shared" si="1012"/>
        <v>1.83707152289819-2.02202721381419i</v>
      </c>
      <c r="G3438" s="57" t="str">
        <f t="shared" si="1013"/>
        <v>0.596533220014723-0.490592842827521i</v>
      </c>
      <c r="H3438" s="57" t="str">
        <f t="shared" si="1014"/>
        <v>0.0130755466363471-11.614640773318i</v>
      </c>
      <c r="I3438" s="57" t="str">
        <f t="shared" si="1015"/>
        <v>-0.158843370833345-0.144640662221252i</v>
      </c>
      <c r="K3438" s="57" t="str">
        <f t="shared" si="1016"/>
        <v>0.000484638312362143-0.000293797901849269i</v>
      </c>
      <c r="L3438" s="57" t="str">
        <f t="shared" si="1017"/>
        <v>0.00075-0.00170232101880505i</v>
      </c>
      <c r="M3438" s="57" t="str">
        <f t="shared" si="1018"/>
        <v>0.00075-0.000268222849601637i</v>
      </c>
      <c r="N3438" s="57">
        <f t="shared" si="1019"/>
        <v>24.724134409253196</v>
      </c>
      <c r="O3438" s="57">
        <f t="shared" si="1020"/>
        <v>22.988283206773211</v>
      </c>
      <c r="P3438" s="371">
        <f t="shared" si="1021"/>
        <v>-22.988283206773211</v>
      </c>
      <c r="Q3438" s="371">
        <f t="shared" si="1022"/>
        <v>155.2758655907468</v>
      </c>
      <c r="R3438" s="12">
        <f t="shared" si="1023"/>
        <v>-24.724134409253196</v>
      </c>
      <c r="S3438" s="57">
        <f t="shared" si="1024"/>
        <v>389.55378503270015</v>
      </c>
      <c r="T3438" s="12">
        <f t="shared" si="1007"/>
        <v>-22.988283206773211</v>
      </c>
    </row>
    <row r="3439" spans="1:20" x14ac:dyDescent="0.3">
      <c r="A3439" s="57">
        <f t="shared" si="1008"/>
        <v>2456939.6452238569</v>
      </c>
      <c r="B3439" s="12">
        <f t="shared" si="1025"/>
        <v>391034.08941582445</v>
      </c>
      <c r="C3439" s="57" t="str">
        <f t="shared" si="1009"/>
        <v>-0.0636907789820385+0.0296274841659039i</v>
      </c>
      <c r="D3439" s="57" t="str">
        <f t="shared" si="1010"/>
        <v>1.61027132171312-1.75803253632253i</v>
      </c>
      <c r="E3439" s="57" t="str">
        <f t="shared" si="1011"/>
        <v>-30.7774925123781-41.9759656814651i</v>
      </c>
      <c r="F3439" s="57" t="str">
        <f t="shared" si="1012"/>
        <v>1.83144500592278-2.02118822577762i</v>
      </c>
      <c r="G3439" s="57" t="str">
        <f t="shared" si="1013"/>
        <v>0.594706179397644-0.490948815645685i</v>
      </c>
      <c r="H3439" s="57" t="str">
        <f t="shared" si="1014"/>
        <v>0.0129669532423327-11.5706243080297i</v>
      </c>
      <c r="I3439" s="57" t="str">
        <f t="shared" si="1015"/>
        <v>-0.158176898700834-0.14365085461411i</v>
      </c>
      <c r="K3439" s="57" t="str">
        <f t="shared" si="1016"/>
        <v>0.000484276972487147-0.000293120060511369i</v>
      </c>
      <c r="L3439" s="57" t="str">
        <f t="shared" si="1017"/>
        <v>0.00075-0.00169587668739296i</v>
      </c>
      <c r="M3439" s="57" t="str">
        <f t="shared" si="1018"/>
        <v>0.00075-0.000267207461248891i</v>
      </c>
      <c r="N3439" s="57">
        <f t="shared" si="1019"/>
        <v>24.946764494116934</v>
      </c>
      <c r="O3439" s="57">
        <f t="shared" si="1020"/>
        <v>23.067741725795592</v>
      </c>
      <c r="P3439" s="371">
        <f t="shared" si="1021"/>
        <v>-23.067741725795592</v>
      </c>
      <c r="Q3439" s="371">
        <f t="shared" si="1022"/>
        <v>155.05323550588307</v>
      </c>
      <c r="R3439" s="12">
        <f t="shared" si="1023"/>
        <v>-24.946764494116934</v>
      </c>
      <c r="S3439" s="57">
        <f t="shared" si="1024"/>
        <v>391.03408941582444</v>
      </c>
      <c r="T3439" s="12">
        <f t="shared" si="1007"/>
        <v>-23.067741725795592</v>
      </c>
    </row>
    <row r="3440" spans="1:20" x14ac:dyDescent="0.3">
      <c r="A3440" s="57">
        <f t="shared" si="1008"/>
        <v>2466276.0158757074</v>
      </c>
      <c r="B3440" s="12">
        <f t="shared" si="1025"/>
        <v>392520.01895560458</v>
      </c>
      <c r="C3440" s="57" t="str">
        <f t="shared" si="1009"/>
        <v>-0.0629954773127107+0.0296020752630703i</v>
      </c>
      <c r="D3440" s="57" t="str">
        <f t="shared" si="1010"/>
        <v>1.60372528652459-1.75744408749421i</v>
      </c>
      <c r="E3440" s="57" t="str">
        <f t="shared" si="1011"/>
        <v>-30.7076755702347-41.6434389932024i</v>
      </c>
      <c r="F3440" s="57" t="str">
        <f t="shared" si="1012"/>
        <v>1.82581039896249-2.02033637511401i</v>
      </c>
      <c r="G3440" s="57" t="str">
        <f t="shared" si="1013"/>
        <v>0.592876511803521-0.491298232802857i</v>
      </c>
      <c r="H3440" s="57" t="str">
        <f t="shared" si="1014"/>
        <v>0.0128592441872439-11.5267749512794i</v>
      </c>
      <c r="I3440" s="57" t="str">
        <f t="shared" si="1015"/>
        <v>-0.157512190141116-0.142665847160718i</v>
      </c>
      <c r="K3440" s="57" t="str">
        <f t="shared" si="1016"/>
        <v>0.000483915217026835-0.000292444060022812i</v>
      </c>
      <c r="L3440" s="57" t="str">
        <f t="shared" si="1017"/>
        <v>0.00075-0.00168945675173636i</v>
      </c>
      <c r="M3440" s="57" t="str">
        <f t="shared" si="1018"/>
        <v>0.00075-0.000266195916765183i</v>
      </c>
      <c r="N3440" s="57">
        <f t="shared" si="1019"/>
        <v>25.16920429121987</v>
      </c>
      <c r="O3440" s="57">
        <f t="shared" si="1020"/>
        <v>23.14731943436216</v>
      </c>
      <c r="P3440" s="371">
        <f t="shared" si="1021"/>
        <v>-23.14731943436216</v>
      </c>
      <c r="Q3440" s="371">
        <f t="shared" si="1022"/>
        <v>154.83079570878013</v>
      </c>
      <c r="R3440" s="12">
        <f t="shared" si="1023"/>
        <v>-25.16920429121987</v>
      </c>
      <c r="S3440" s="57">
        <f t="shared" si="1024"/>
        <v>392.5200189556046</v>
      </c>
      <c r="T3440" s="12">
        <f t="shared" si="1007"/>
        <v>-23.14731943436216</v>
      </c>
    </row>
    <row r="3441" spans="1:20" x14ac:dyDescent="0.3">
      <c r="A3441" s="57">
        <f t="shared" si="1008"/>
        <v>2475647.864736035</v>
      </c>
      <c r="B3441" s="12">
        <f t="shared" si="1025"/>
        <v>394011.59502763586</v>
      </c>
      <c r="C3441" s="57" t="str">
        <f t="shared" si="1009"/>
        <v>-0.0623058644601269+0.029573607267258i</v>
      </c>
      <c r="D3441" s="57" t="str">
        <f t="shared" si="1010"/>
        <v>1.59718301832716-1.75683142181172i</v>
      </c>
      <c r="E3441" s="57" t="str">
        <f t="shared" si="1011"/>
        <v>-30.6369861146684-41.3129359591412i</v>
      </c>
      <c r="F3441" s="57" t="str">
        <f t="shared" si="1012"/>
        <v>1.82016784701413-2.019471559962i</v>
      </c>
      <c r="G3441" s="57" t="str">
        <f t="shared" si="1013"/>
        <v>0.591044264315657-0.491641070228292i</v>
      </c>
      <c r="H3441" s="57" t="str">
        <f t="shared" si="1014"/>
        <v>0.012752412510612-11.483092065315i</v>
      </c>
      <c r="I3441" s="57" t="str">
        <f t="shared" si="1015"/>
        <v>-0.15684923723642-0.141685631263802i</v>
      </c>
      <c r="K3441" s="57" t="str">
        <f t="shared" si="1016"/>
        <v>0.000483553051014666-0.000291769883256213i</v>
      </c>
      <c r="L3441" s="57" t="str">
        <f t="shared" si="1017"/>
        <v>0.00075-0.00168306111948233i</v>
      </c>
      <c r="M3441" s="57" t="str">
        <f t="shared" si="1018"/>
        <v>0.00075-0.000265188201599106i</v>
      </c>
      <c r="N3441" s="57">
        <f t="shared" si="1019"/>
        <v>25.391450605788975</v>
      </c>
      <c r="O3441" s="57">
        <f t="shared" si="1020"/>
        <v>23.227016343481381</v>
      </c>
      <c r="P3441" s="371">
        <f t="shared" si="1021"/>
        <v>-23.227016343481381</v>
      </c>
      <c r="Q3441" s="371">
        <f t="shared" si="1022"/>
        <v>154.60854939421102</v>
      </c>
      <c r="R3441" s="12">
        <f t="shared" si="1023"/>
        <v>-25.391450605788975</v>
      </c>
      <c r="S3441" s="57">
        <f t="shared" si="1024"/>
        <v>394.01159502763585</v>
      </c>
      <c r="T3441" s="12">
        <f t="shared" si="1007"/>
        <v>-23.227016343481381</v>
      </c>
    </row>
    <row r="3442" spans="1:20" x14ac:dyDescent="0.3">
      <c r="A3442" s="57">
        <f t="shared" si="1008"/>
        <v>2485055.3266220321</v>
      </c>
      <c r="B3442" s="12">
        <f t="shared" si="1025"/>
        <v>395508.83908874088</v>
      </c>
      <c r="C3442" s="57" t="str">
        <f t="shared" si="1009"/>
        <v>-0.0616219204307893+0.0295421319930642i</v>
      </c>
      <c r="D3442" s="57" t="str">
        <f t="shared" si="1010"/>
        <v>1.59064470192848-1.75619457424263i</v>
      </c>
      <c r="E3442" s="57" t="str">
        <f t="shared" si="1011"/>
        <v>-30.5654386028511-40.9844511101537i</v>
      </c>
      <c r="F3442" s="57" t="str">
        <f t="shared" si="1012"/>
        <v>1.81451749594145-2.0185936798371i</v>
      </c>
      <c r="G3442" s="57" t="str">
        <f t="shared" si="1013"/>
        <v>0.58920948429888-0.49197730426426i</v>
      </c>
      <c r="H3442" s="57" t="str">
        <f t="shared" si="1014"/>
        <v>0.0126464513064638-11.4395750148578i</v>
      </c>
      <c r="I3442" s="57" t="str">
        <f t="shared" si="1015"/>
        <v>-0.156188032256202-0.140710198296272i</v>
      </c>
      <c r="K3442" s="57" t="str">
        <f t="shared" si="1016"/>
        <v>0.000483190479569912-0.000291097513179182i</v>
      </c>
      <c r="L3442" s="57" t="str">
        <f t="shared" si="1017"/>
        <v>0.00075-0.00167668969862754i</v>
      </c>
      <c r="M3442" s="57" t="str">
        <f t="shared" si="1018"/>
        <v>0.00075-0.00026418430125434i</v>
      </c>
      <c r="N3442" s="57">
        <f t="shared" si="1019"/>
        <v>25.613500235692982</v>
      </c>
      <c r="O3442" s="57">
        <f t="shared" si="1020"/>
        <v>23.306832458838915</v>
      </c>
      <c r="P3442" s="371">
        <f t="shared" si="1021"/>
        <v>-23.306832458838915</v>
      </c>
      <c r="Q3442" s="371">
        <f t="shared" si="1022"/>
        <v>154.38649976430702</v>
      </c>
      <c r="R3442" s="12">
        <f t="shared" si="1023"/>
        <v>-25.613500235692982</v>
      </c>
      <c r="S3442" s="57">
        <f t="shared" si="1024"/>
        <v>395.5088390887409</v>
      </c>
      <c r="T3442" s="12">
        <f t="shared" si="1007"/>
        <v>-23.306832458838915</v>
      </c>
    </row>
    <row r="3443" spans="1:20" x14ac:dyDescent="0.3">
      <c r="A3443" s="57">
        <f t="shared" si="1008"/>
        <v>2494498.5368631957</v>
      </c>
      <c r="B3443" s="12">
        <f t="shared" si="1025"/>
        <v>397011.77267727809</v>
      </c>
      <c r="C3443" s="57" t="str">
        <f t="shared" si="1009"/>
        <v>-0.0609436249888246+0.0295077008943214i</v>
      </c>
      <c r="D3443" s="57" t="str">
        <f t="shared" si="1010"/>
        <v>1.58411052168571-1.75553358148666i</v>
      </c>
      <c r="E3443" s="57" t="str">
        <f t="shared" si="1011"/>
        <v>-30.4930473877183-40.6579789208349i</v>
      </c>
      <c r="F3443" s="57" t="str">
        <f t="shared" si="1012"/>
        <v>1.80885949246108-2.01770263564331i</v>
      </c>
      <c r="G3443" s="57" t="str">
        <f t="shared" si="1013"/>
        <v>0.587372219394967-0.492306911669944i</v>
      </c>
      <c r="H3443" s="57" t="str">
        <f t="shared" si="1014"/>
        <v>0.0125413537228526-11.3962231670928i</v>
      </c>
      <c r="I3443" s="57" t="str">
        <f t="shared" si="1015"/>
        <v>-0.15552856765524-0.139739539600235i</v>
      </c>
      <c r="K3443" s="57" t="str">
        <f t="shared" si="1016"/>
        <v>0.000482827507897028-0.000290426932855117i</v>
      </c>
      <c r="L3443" s="57" t="str">
        <f t="shared" si="1017"/>
        <v>0.00075-0.00167034239751698i</v>
      </c>
      <c r="M3443" s="57" t="str">
        <f t="shared" si="1018"/>
        <v>0.00075-0.00026318420128944i</v>
      </c>
      <c r="N3443" s="57">
        <f t="shared" si="1019"/>
        <v>25.835349971872205</v>
      </c>
      <c r="O3443" s="57">
        <f t="shared" si="1020"/>
        <v>23.386767780792447</v>
      </c>
      <c r="P3443" s="371">
        <f t="shared" si="1021"/>
        <v>-23.386767780792447</v>
      </c>
      <c r="Q3443" s="371">
        <f t="shared" si="1022"/>
        <v>154.1646500281278</v>
      </c>
      <c r="R3443" s="12">
        <f t="shared" si="1023"/>
        <v>-25.835349971872205</v>
      </c>
      <c r="S3443" s="57">
        <f t="shared" si="1024"/>
        <v>397.01177267727809</v>
      </c>
      <c r="T3443" s="12">
        <f t="shared" si="1007"/>
        <v>-23.386767780792447</v>
      </c>
    </row>
    <row r="3444" spans="1:20" x14ac:dyDescent="0.3">
      <c r="A3444" s="57">
        <f t="shared" si="1008"/>
        <v>2503977.6313032759</v>
      </c>
      <c r="B3444" s="12">
        <f t="shared" si="1025"/>
        <v>398520.41741345177</v>
      </c>
      <c r="C3444" s="57" t="str">
        <f t="shared" si="1009"/>
        <v>-0.0602709576585421+0.0294703650627701i</v>
      </c>
      <c r="D3444" s="57" t="str">
        <f t="shared" si="1010"/>
        <v>1.57758066148502-1.75484848196909i</v>
      </c>
      <c r="E3444" s="57" t="str">
        <f t="shared" si="1011"/>
        <v>-30.4198267182373-40.3335138102487i</v>
      </c>
      <c r="F3444" s="57" t="str">
        <f t="shared" si="1012"/>
        <v>1.80319398412824-2.01679832968467i</v>
      </c>
      <c r="G3444" s="57" t="str">
        <f t="shared" si="1013"/>
        <v>0.585532517517996-0.492629869625294i</v>
      </c>
      <c r="H3444" s="57" t="str">
        <f t="shared" si="1014"/>
        <v>0.0124371129613943-11.3530358916588i</v>
      </c>
      <c r="I3444" s="57" t="str">
        <f t="shared" si="1015"/>
        <v>-0.154870836071726-0.138773646486012i</v>
      </c>
      <c r="K3444" s="57" t="str">
        <f t="shared" si="1016"/>
        <v>0.000482464141285032-0.00028975812544402i</v>
      </c>
      <c r="L3444" s="57" t="str">
        <f t="shared" si="1017"/>
        <v>0.00075-0.00166401912484258i</v>
      </c>
      <c r="M3444" s="57" t="str">
        <f t="shared" si="1018"/>
        <v>0.00075-0.000262187887317633i</v>
      </c>
      <c r="N3444" s="57">
        <f t="shared" si="1019"/>
        <v>26.056996598772287</v>
      </c>
      <c r="O3444" s="57">
        <f t="shared" si="1020"/>
        <v>23.466822304366119</v>
      </c>
      <c r="P3444" s="371">
        <f t="shared" si="1021"/>
        <v>-23.466822304366119</v>
      </c>
      <c r="Q3444" s="371">
        <f t="shared" si="1022"/>
        <v>153.94300340122771</v>
      </c>
      <c r="R3444" s="12">
        <f t="shared" si="1023"/>
        <v>-26.056996598772287</v>
      </c>
      <c r="S3444" s="57">
        <f t="shared" si="1024"/>
        <v>398.52041741345175</v>
      </c>
      <c r="T3444" s="12">
        <f t="shared" si="1007"/>
        <v>-23.466822304366119</v>
      </c>
    </row>
    <row r="3445" spans="1:20" x14ac:dyDescent="0.3">
      <c r="A3445" s="57">
        <f t="shared" si="1008"/>
        <v>2513492.7463022284</v>
      </c>
      <c r="B3445" s="12">
        <f t="shared" si="1025"/>
        <v>400034.79499962291</v>
      </c>
      <c r="C3445" s="57" t="str">
        <f t="shared" si="1009"/>
        <v>-0.0596038977270249+0.0294301752267245i</v>
      </c>
      <c r="D3445" s="57" t="str">
        <f t="shared" si="1010"/>
        <v>1.57105530472108-1.7541393158338i</v>
      </c>
      <c r="E3445" s="57" t="str">
        <f t="shared" si="1011"/>
        <v>-30.3457907396666-40.0110501426695i</v>
      </c>
      <c r="F3445" s="57" t="str">
        <f t="shared" si="1012"/>
        <v>1.79752111932226-2.01588066567639i</v>
      </c>
      <c r="G3445" s="57" t="str">
        <f t="shared" si="1013"/>
        <v>0.583690426849646-0.492946155734806i</v>
      </c>
      <c r="H3445" s="57" t="str">
        <f t="shared" si="1014"/>
        <v>0.0123337222768077-11.3100125606381i</v>
      </c>
      <c r="I3445" s="57" t="str">
        <f t="shared" si="1015"/>
        <v>-0.154214830325334-0.137812510231161i</v>
      </c>
      <c r="K3445" s="57" t="str">
        <f t="shared" si="1016"/>
        <v>0.000482100385106828-0.000289091074203236i</v>
      </c>
      <c r="L3445" s="57" t="str">
        <f t="shared" si="1017"/>
        <v>0.00075-0.00165771978964194i</v>
      </c>
      <c r="M3445" s="57" t="str">
        <f t="shared" si="1018"/>
        <v>0.00075-0.000261195345006608i</v>
      </c>
      <c r="N3445" s="57">
        <f t="shared" si="1019"/>
        <v>26.27843689476947</v>
      </c>
      <c r="O3445" s="57">
        <f t="shared" si="1020"/>
        <v>23.546996019248173</v>
      </c>
      <c r="P3445" s="371">
        <f t="shared" si="1021"/>
        <v>-23.546996019248173</v>
      </c>
      <c r="Q3445" s="371">
        <f t="shared" si="1022"/>
        <v>153.72156310523053</v>
      </c>
      <c r="R3445" s="12">
        <f t="shared" si="1023"/>
        <v>-26.27843689476947</v>
      </c>
      <c r="S3445" s="57">
        <f t="shared" si="1024"/>
        <v>400.03479499962293</v>
      </c>
      <c r="T3445" s="12">
        <f t="shared" si="1007"/>
        <v>-23.546996019248173</v>
      </c>
    </row>
    <row r="3446" spans="1:20" x14ac:dyDescent="0.3">
      <c r="A3446" s="57">
        <f t="shared" si="1008"/>
        <v>2523044.0187381771</v>
      </c>
      <c r="B3446" s="12">
        <f t="shared" si="1025"/>
        <v>401554.9272206215</v>
      </c>
      <c r="C3446" s="57" t="str">
        <f t="shared" si="1009"/>
        <v>-0.0589424242467797+0.0293871817497653i</v>
      </c>
      <c r="D3446" s="57" t="str">
        <f t="shared" si="1010"/>
        <v>1.56453463427676-1.75340612493606i</v>
      </c>
      <c r="E3446" s="57" t="str">
        <f t="shared" si="1011"/>
        <v>-30.2709534938162-39.6905822283225i</v>
      </c>
      <c r="F3446" s="57" t="str">
        <f t="shared" si="1012"/>
        <v>1.79184104723186-2.014949548756i</v>
      </c>
      <c r="G3446" s="57" t="str">
        <f t="shared" si="1013"/>
        <v>0.581845995834432-0.493255748031252i</v>
      </c>
      <c r="H3446" s="57" t="str">
        <f t="shared" si="1014"/>
        <v>0.0122311749764601-11.2671525485468i</v>
      </c>
      <c r="I3446" s="57" t="str">
        <f t="shared" si="1015"/>
        <v>-0.153560543415297-0.136856122079519i</v>
      </c>
      <c r="K3446" s="57" t="str">
        <f t="shared" si="1016"/>
        <v>0.000481736244818568-0.000288425762488278i</v>
      </c>
      <c r="L3446" s="57" t="str">
        <f t="shared" si="1017"/>
        <v>0.00075-0.00165144430129701i</v>
      </c>
      <c r="M3446" s="57" t="str">
        <f t="shared" si="1018"/>
        <v>0.00075-0.00026020656007831i</v>
      </c>
      <c r="N3446" s="57">
        <f t="shared" si="1019"/>
        <v>26.499667632602893</v>
      </c>
      <c r="O3446" s="57">
        <f t="shared" si="1020"/>
        <v>23.627288909786941</v>
      </c>
      <c r="P3446" s="371">
        <f t="shared" si="1021"/>
        <v>-23.627288909786941</v>
      </c>
      <c r="Q3446" s="371">
        <f t="shared" si="1022"/>
        <v>153.50033236739711</v>
      </c>
      <c r="R3446" s="12">
        <f t="shared" si="1023"/>
        <v>-26.499667632602893</v>
      </c>
      <c r="S3446" s="57">
        <f t="shared" si="1024"/>
        <v>401.55492722062149</v>
      </c>
      <c r="T3446" s="12">
        <f t="shared" si="1007"/>
        <v>-23.627288909786941</v>
      </c>
    </row>
    <row r="3447" spans="1:20" x14ac:dyDescent="0.3">
      <c r="A3447" s="57">
        <f t="shared" si="1008"/>
        <v>2532631.5860093823</v>
      </c>
      <c r="B3447" s="12">
        <f t="shared" si="1025"/>
        <v>403080.83594405989</v>
      </c>
      <c r="C3447" s="57" t="str">
        <f t="shared" si="1009"/>
        <v>-0.0582865160384264+0.0293414346294354i</v>
      </c>
      <c r="D3447" s="57" t="str">
        <f t="shared" si="1010"/>
        <v>1.5580188325029-1.75264895283503i</v>
      </c>
      <c r="E3447" s="57" t="str">
        <f t="shared" si="1011"/>
        <v>-30.195328919306-39.3721043241234i</v>
      </c>
      <c r="F3447" s="57" t="str">
        <f t="shared" si="1012"/>
        <v>1.78615391784033-2.01400488549426i</v>
      </c>
      <c r="G3447" s="57" t="str">
        <f t="shared" si="1013"/>
        <v>0.579999273174872-0.493558624979335i</v>
      </c>
      <c r="H3447" s="57" t="str">
        <f t="shared" si="1014"/>
        <v>0.0121294644199163-11.2244552323249i</v>
      </c>
      <c r="I3447" s="57" t="str">
        <f t="shared" si="1015"/>
        <v>-0.152907968518486-0.135904473240258i</v>
      </c>
      <c r="K3447" s="57" t="str">
        <f t="shared" si="1016"/>
        <v>0.000481371725958955-0.000287762173753564i</v>
      </c>
      <c r="L3447" s="57" t="str">
        <f t="shared" si="1017"/>
        <v>0.00075-0.00164519256953278i</v>
      </c>
      <c r="M3447" s="57" t="str">
        <f t="shared" si="1018"/>
        <v>0.00075-0.000259221518308737i</v>
      </c>
      <c r="N3447" s="57">
        <f t="shared" si="1019"/>
        <v>26.720685579800744</v>
      </c>
      <c r="O3447" s="57">
        <f t="shared" si="1020"/>
        <v>23.70770095498882</v>
      </c>
      <c r="P3447" s="371">
        <f t="shared" si="1021"/>
        <v>-23.70770095498882</v>
      </c>
      <c r="Q3447" s="371">
        <f t="shared" si="1022"/>
        <v>153.27931442019926</v>
      </c>
      <c r="R3447" s="12">
        <f t="shared" si="1023"/>
        <v>-26.720685579800744</v>
      </c>
      <c r="S3447" s="57">
        <f t="shared" si="1024"/>
        <v>403.08083594405991</v>
      </c>
      <c r="T3447" s="12">
        <f t="shared" si="1007"/>
        <v>-23.70770095498882</v>
      </c>
    </row>
    <row r="3448" spans="1:20" x14ac:dyDescent="0.3">
      <c r="A3448" s="57">
        <f t="shared" si="1008"/>
        <v>2542255.5860362179</v>
      </c>
      <c r="B3448" s="12">
        <f t="shared" si="1025"/>
        <v>404612.54312064731</v>
      </c>
      <c r="C3448" s="57" t="str">
        <f t="shared" si="1009"/>
        <v>-0.0576361516934285+0.0292929834959504i</v>
      </c>
      <c r="D3448" s="57" t="str">
        <f t="shared" si="1010"/>
        <v>1.55150808119814-1.75186784478591i</v>
      </c>
      <c r="E3448" s="57" t="str">
        <f t="shared" si="1011"/>
        <v>-30.1189308518158-39.0556106344118i</v>
      </c>
      <c r="F3448" s="57" t="str">
        <f t="shared" si="1012"/>
        <v>1.78045988191047-2.01304658390575i</v>
      </c>
      <c r="G3448" s="57" t="str">
        <f t="shared" si="1013"/>
        <v>0.578150307826607-0.493854765479292i</v>
      </c>
      <c r="H3448" s="57" t="str">
        <f t="shared" si="1014"/>
        <v>0.0120285840184932-11.1819199913265i</v>
      </c>
      <c r="I3448" s="57" t="str">
        <f t="shared" si="1015"/>
        <v>-0.152257098987461-0.134957554886955i</v>
      </c>
      <c r="K3448" s="57" t="str">
        <f t="shared" si="1016"/>
        <v>0.000481006834148566-0.000287100291553207i</v>
      </c>
      <c r="L3448" s="57" t="str">
        <f t="shared" si="1017"/>
        <v>0.00075-0.001638964504416i</v>
      </c>
      <c r="M3448" s="57" t="str">
        <f t="shared" si="1018"/>
        <v>0.00075-0.000258240205527731i</v>
      </c>
      <c r="N3448" s="57">
        <f t="shared" si="1019"/>
        <v>26.941487499107609</v>
      </c>
      <c r="O3448" s="57">
        <f t="shared" si="1020"/>
        <v>23.788232128517393</v>
      </c>
      <c r="P3448" s="371">
        <f t="shared" si="1021"/>
        <v>-23.788232128517393</v>
      </c>
      <c r="Q3448" s="371">
        <f t="shared" si="1022"/>
        <v>153.05851250089239</v>
      </c>
      <c r="R3448" s="12">
        <f t="shared" si="1023"/>
        <v>-26.941487499107609</v>
      </c>
      <c r="S3448" s="57">
        <f t="shared" si="1024"/>
        <v>404.61254312064733</v>
      </c>
      <c r="T3448" s="12">
        <f t="shared" si="1007"/>
        <v>-23.788232128517393</v>
      </c>
    </row>
    <row r="3449" spans="1:20" x14ac:dyDescent="0.3">
      <c r="A3449" s="57">
        <f t="shared" si="1008"/>
        <v>2551916.157263156</v>
      </c>
      <c r="B3449" s="12">
        <f t="shared" si="1025"/>
        <v>406150.07078450581</v>
      </c>
      <c r="C3449" s="57" t="str">
        <f t="shared" si="1009"/>
        <v>-0.0569913095768775+0.0292418776109331i</v>
      </c>
      <c r="D3449" s="57" t="str">
        <f t="shared" si="1010"/>
        <v>1.54500256158913-1.75106284773202i</v>
      </c>
      <c r="E3449" s="57" t="str">
        <f t="shared" si="1011"/>
        <v>-30.0417730243405-38.741095311684i</v>
      </c>
      <c r="F3449" s="57" t="str">
        <f t="shared" si="1012"/>
        <v>1.77475909096933-2.01207455345947i</v>
      </c>
      <c r="G3449" s="57" t="str">
        <f t="shared" si="1013"/>
        <v>0.576299148993453-0.494144148870423i</v>
      </c>
      <c r="H3449" s="57" t="str">
        <f t="shared" si="1014"/>
        <v>0.0119285272348186-11.1395462073098i</v>
      </c>
      <c r="I3449" s="57" t="str">
        <f t="shared" si="1015"/>
        <v>-0.151607928348542-0.134015358156666i</v>
      </c>
      <c r="K3449" s="57" t="str">
        <f t="shared" si="1016"/>
        <v>0.000480641575089137-0.000286440099541771i</v>
      </c>
      <c r="L3449" s="57" t="str">
        <f t="shared" si="1017"/>
        <v>0.00075-0.00163276001635386i</v>
      </c>
      <c r="M3449" s="57" t="str">
        <f t="shared" si="1018"/>
        <v>0.00075-0.00025726260761878i</v>
      </c>
      <c r="N3449" s="57">
        <f t="shared" si="1019"/>
        <v>27.162070148913841</v>
      </c>
      <c r="O3449" s="57">
        <f t="shared" si="1020"/>
        <v>23.868882398691746</v>
      </c>
      <c r="P3449" s="371">
        <f t="shared" si="1021"/>
        <v>-23.868882398691746</v>
      </c>
      <c r="Q3449" s="371">
        <f t="shared" si="1022"/>
        <v>152.83792985108616</v>
      </c>
      <c r="R3449" s="12">
        <f t="shared" si="1023"/>
        <v>-27.162070148913841</v>
      </c>
      <c r="S3449" s="57">
        <f t="shared" si="1024"/>
        <v>406.15007078450583</v>
      </c>
      <c r="T3449" s="12">
        <f t="shared" si="1007"/>
        <v>-23.868882398691746</v>
      </c>
    </row>
    <row r="3450" spans="1:20" x14ac:dyDescent="0.3">
      <c r="A3450" s="57">
        <f t="shared" si="1008"/>
        <v>2561613.4386607558</v>
      </c>
      <c r="B3450" s="12">
        <f t="shared" si="1025"/>
        <v>407693.44105348695</v>
      </c>
      <c r="C3450" s="57" t="str">
        <f t="shared" si="1009"/>
        <v>-0.0563519678303125+0.0291881658661514i</v>
      </c>
      <c r="D3450" s="57" t="str">
        <f t="shared" si="1010"/>
        <v>1.5385024543105-1.75023401029626i</v>
      </c>
      <c r="E3450" s="57" t="str">
        <f t="shared" si="1011"/>
        <v>-29.9638690674357-38.4285524573267i</v>
      </c>
      <c r="F3450" s="57" t="str">
        <f t="shared" si="1012"/>
        <v>1.76905169729287-2.01108870508907i</v>
      </c>
      <c r="G3450" s="57" t="str">
        <f t="shared" si="1013"/>
        <v>0.574445846122404-0.49442675493456i</v>
      </c>
      <c r="H3450" s="57" t="str">
        <f t="shared" si="1014"/>
        <v>0.0118292875823934-11.0973332644277i</v>
      </c>
      <c r="I3450" s="57" t="str">
        <f t="shared" si="1015"/>
        <v>-0.150960450299865-0.133077874149037i</v>
      </c>
      <c r="K3450" s="57" t="str">
        <f t="shared" si="1016"/>
        <v>0.000480275954562854-0.000285781581475027i</v>
      </c>
      <c r="L3450" s="57" t="str">
        <f t="shared" si="1017"/>
        <v>0.00075-0.00162657901609271i</v>
      </c>
      <c r="M3450" s="57" t="str">
        <f t="shared" si="1018"/>
        <v>0.00075-0.000256288710518809i</v>
      </c>
      <c r="N3450" s="57">
        <f t="shared" si="1019"/>
        <v>27.382430283676285</v>
      </c>
      <c r="O3450" s="57">
        <f t="shared" si="1020"/>
        <v>23.9496517284873</v>
      </c>
      <c r="P3450" s="371">
        <f t="shared" si="1021"/>
        <v>-23.9496517284873</v>
      </c>
      <c r="Q3450" s="371">
        <f t="shared" si="1022"/>
        <v>152.61756971632371</v>
      </c>
      <c r="R3450" s="12">
        <f t="shared" si="1023"/>
        <v>-27.382430283676285</v>
      </c>
      <c r="S3450" s="57">
        <f t="shared" si="1024"/>
        <v>407.69344105348694</v>
      </c>
      <c r="T3450" s="12">
        <f t="shared" si="1007"/>
        <v>-23.9496517284873</v>
      </c>
    </row>
    <row r="3451" spans="1:20" x14ac:dyDescent="0.3">
      <c r="A3451" s="57">
        <f t="shared" si="1008"/>
        <v>2571347.5697276667</v>
      </c>
      <c r="B3451" s="12">
        <f t="shared" si="1025"/>
        <v>409242.6761294902</v>
      </c>
      <c r="C3451" s="57" t="str">
        <f t="shared" si="1009"/>
        <v>-0.0557181043745873+0.0291318967822865i</v>
      </c>
      <c r="D3451" s="57" t="str">
        <f t="shared" si="1010"/>
        <v>1.53200793938536-1.74938138277262i</v>
      </c>
      <c r="E3451" s="57" t="str">
        <f t="shared" si="1011"/>
        <v>-29.885232509466-38.1179761223423i</v>
      </c>
      <c r="F3451" s="57" t="str">
        <f t="shared" si="1012"/>
        <v>1.76333785389033-2.01008895120294i</v>
      </c>
      <c r="G3451" s="57" t="str">
        <f t="shared" si="1013"/>
        <v>0.572590448898565-0.494702563899466i</v>
      </c>
      <c r="H3451" s="57" t="str">
        <f t="shared" si="1014"/>
        <v>0.0117308586251596-11.0552805492178i</v>
      </c>
      <c r="I3451" s="57" t="str">
        <f t="shared" si="1015"/>
        <v>-0.15031465870943-0.132145093925402i</v>
      </c>
      <c r="K3451" s="57" t="str">
        <f t="shared" si="1016"/>
        <v>0.000479909978431617-0.000285124721210699i</v>
      </c>
      <c r="L3451" s="57" t="str">
        <f t="shared" si="1017"/>
        <v>0.00075-0.00162042141471678i</v>
      </c>
      <c r="M3451" s="57" t="str">
        <f t="shared" si="1018"/>
        <v>0.00075-0.000255318500217981i</v>
      </c>
      <c r="N3451" s="57">
        <f t="shared" si="1019"/>
        <v>27.602564654345713</v>
      </c>
      <c r="O3451" s="57">
        <f t="shared" si="1020"/>
        <v>24.030540075536297</v>
      </c>
      <c r="P3451" s="371">
        <f t="shared" si="1021"/>
        <v>-24.030540075536297</v>
      </c>
      <c r="Q3451" s="371">
        <f t="shared" si="1022"/>
        <v>152.39743534565429</v>
      </c>
      <c r="R3451" s="12">
        <f t="shared" si="1023"/>
        <v>-27.602564654345713</v>
      </c>
      <c r="S3451" s="57">
        <f t="shared" si="1024"/>
        <v>409.24267612949018</v>
      </c>
      <c r="T3451" s="12">
        <f t="shared" si="1007"/>
        <v>-24.030540075536297</v>
      </c>
    </row>
    <row r="3452" spans="1:20" x14ac:dyDescent="0.3">
      <c r="A3452" s="57">
        <f t="shared" si="1008"/>
        <v>2581118.6904926319</v>
      </c>
      <c r="B3452" s="12">
        <f t="shared" si="1025"/>
        <v>410797.79829878226</v>
      </c>
      <c r="C3452" s="57" t="str">
        <f t="shared" si="1009"/>
        <v>-0.0550896969127774+0.0290731185077153i</v>
      </c>
      <c r="D3452" s="57" t="str">
        <f t="shared" si="1010"/>
        <v>1.52551919620564-1.74850501711721i</v>
      </c>
      <c r="E3452" s="57" t="str">
        <f t="shared" si="1011"/>
        <v>-29.8058767768475-37.8093603080769i</v>
      </c>
      <c r="F3452" s="57" t="str">
        <f t="shared" si="1012"/>
        <v>1.75761771448849-2.00907520569409i</v>
      </c>
      <c r="G3452" s="57" t="str">
        <f t="shared" si="1013"/>
        <v>0.570733007240046-0.494971556442165i</v>
      </c>
      <c r="H3452" s="57" t="str">
        <f t="shared" si="1014"/>
        <v>0.0116332339770716-11.0133874505927i</v>
      </c>
      <c r="I3452" s="57" t="str">
        <f t="shared" si="1015"/>
        <v>-0.149670547613151-0.131217008507912i</v>
      </c>
      <c r="K3452" s="57" t="str">
        <f t="shared" si="1016"/>
        <v>0.000479543652636303-0.00028446950270922i</v>
      </c>
      <c r="L3452" s="57" t="str">
        <f t="shared" si="1017"/>
        <v>0.00075-0.00161428712364692i</v>
      </c>
      <c r="M3452" s="57" t="str">
        <f t="shared" si="1018"/>
        <v>0.00075-0.000254351962759494i</v>
      </c>
      <c r="N3452" s="57">
        <f t="shared" si="1019"/>
        <v>27.822470008789395</v>
      </c>
      <c r="O3452" s="57">
        <f t="shared" si="1020"/>
        <v>24.111547392129644</v>
      </c>
      <c r="P3452" s="371">
        <f t="shared" si="1021"/>
        <v>-24.111547392129644</v>
      </c>
      <c r="Q3452" s="371">
        <f t="shared" si="1022"/>
        <v>152.1775299912106</v>
      </c>
      <c r="R3452" s="12">
        <f t="shared" si="1023"/>
        <v>-27.822470008789395</v>
      </c>
      <c r="S3452" s="57">
        <f t="shared" si="1024"/>
        <v>410.79779829878225</v>
      </c>
      <c r="T3452" s="12">
        <f t="shared" si="1007"/>
        <v>-24.111547392129644</v>
      </c>
    </row>
    <row r="3453" spans="1:20" x14ac:dyDescent="0.3">
      <c r="A3453" s="57">
        <f t="shared" si="1008"/>
        <v>2590926.9415165042</v>
      </c>
      <c r="B3453" s="12">
        <f t="shared" si="1025"/>
        <v>412358.82993231766</v>
      </c>
      <c r="C3453" s="57" t="str">
        <f t="shared" si="1009"/>
        <v>-0.0544667229331364+0.029011878817321i</v>
      </c>
      <c r="D3453" s="57" t="str">
        <f t="shared" si="1010"/>
        <v>1.51903640351278-1.74760496693918i</v>
      </c>
      <c r="E3453" s="57" t="str">
        <f t="shared" si="1011"/>
        <v>-29.7258151942937-37.5026989669469i</v>
      </c>
      <c r="F3453" s="57" t="str">
        <f t="shared" si="1012"/>
        <v>1.75189143351578-2.00804738394982i</v>
      </c>
      <c r="G3453" s="57" t="str">
        <f t="shared" si="1013"/>
        <v>0.568873571292788-0.495233713692209i</v>
      </c>
      <c r="H3453" s="57" t="str">
        <f t="shared" si="1014"/>
        <v>0.0115364073016721-10.971653359831i</v>
      </c>
      <c r="I3453" s="57" t="str">
        <f t="shared" si="1015"/>
        <v>-0.149028111212912-0.130293608878685i</v>
      </c>
      <c r="K3453" s="57" t="str">
        <f t="shared" si="1016"/>
        <v>0.000479176983196005-0.000283815910034465i</v>
      </c>
      <c r="L3453" s="57" t="str">
        <f t="shared" si="1017"/>
        <v>0.00075-0.00160817605463929i</v>
      </c>
      <c r="M3453" s="57" t="str">
        <f t="shared" si="1018"/>
        <v>0.00075-0.000253389084239385i</v>
      </c>
      <c r="N3453" s="57">
        <f t="shared" si="1019"/>
        <v>28.042143092214644</v>
      </c>
      <c r="O3453" s="57">
        <f t="shared" si="1020"/>
        <v>24.192673625218227</v>
      </c>
      <c r="P3453" s="371">
        <f t="shared" si="1021"/>
        <v>-24.192673625218227</v>
      </c>
      <c r="Q3453" s="371">
        <f t="shared" si="1022"/>
        <v>151.95785690778536</v>
      </c>
      <c r="R3453" s="12">
        <f t="shared" si="1023"/>
        <v>-28.042143092214644</v>
      </c>
      <c r="S3453" s="57">
        <f t="shared" si="1024"/>
        <v>412.35882993231769</v>
      </c>
      <c r="T3453" s="12">
        <f t="shared" si="1007"/>
        <v>-24.192673625218227</v>
      </c>
    </row>
    <row r="3454" spans="1:20" x14ac:dyDescent="0.3">
      <c r="A3454" s="57">
        <f t="shared" si="1008"/>
        <v>2600772.4638942666</v>
      </c>
      <c r="B3454" s="12">
        <f t="shared" si="1025"/>
        <v>413925.79348606046</v>
      </c>
      <c r="C3454" s="57" t="str">
        <f t="shared" si="1009"/>
        <v>-0.0538491597120794+0.0289482251113141i</v>
      </c>
      <c r="D3454" s="57" t="str">
        <f t="shared" si="1010"/>
        <v>1.51255973937845-1.74668128749116i</v>
      </c>
      <c r="E3454" s="57" t="str">
        <f t="shared" si="1011"/>
        <v>-29.6450609850519-37.1979860031582i</v>
      </c>
      <c r="F3454" s="57" t="str">
        <f t="shared" si="1012"/>
        <v>1.74615916608616-2.00700540286116i</v>
      </c>
      <c r="G3454" s="57" t="str">
        <f t="shared" si="1013"/>
        <v>0.567012191425346-0.495489017234865i</v>
      </c>
      <c r="H3454" s="57" t="str">
        <f t="shared" si="1014"/>
        <v>0.0114403723116726-10.9300776705668i</v>
      </c>
      <c r="I3454" s="57" t="str">
        <f t="shared" si="1015"/>
        <v>-0.148387343874588-0.129374885978946i</v>
      </c>
      <c r="K3454" s="57" t="str">
        <f t="shared" si="1016"/>
        <v>0.000478809976207263-0.000283163927354471i</v>
      </c>
      <c r="L3454" s="57" t="str">
        <f t="shared" si="1017"/>
        <v>0.00075-0.00160208811978412i</v>
      </c>
      <c r="M3454" s="57" t="str">
        <f t="shared" si="1018"/>
        <v>0.00075-0.000252429850806321i</v>
      </c>
      <c r="N3454" s="57">
        <f t="shared" si="1019"/>
        <v>28.261580647587152</v>
      </c>
      <c r="O3454" s="57">
        <f t="shared" si="1020"/>
        <v>24.273918716417544</v>
      </c>
      <c r="P3454" s="371">
        <f t="shared" si="1021"/>
        <v>-24.273918716417544</v>
      </c>
      <c r="Q3454" s="371">
        <f t="shared" si="1022"/>
        <v>151.73841935241285</v>
      </c>
      <c r="R3454" s="12">
        <f t="shared" si="1023"/>
        <v>-28.261580647587152</v>
      </c>
      <c r="S3454" s="57">
        <f t="shared" si="1024"/>
        <v>413.92579348606046</v>
      </c>
      <c r="T3454" s="12">
        <f t="shared" si="1007"/>
        <v>-24.273918716417544</v>
      </c>
    </row>
    <row r="3455" spans="1:20" x14ac:dyDescent="0.3">
      <c r="A3455" s="57">
        <f t="shared" si="1008"/>
        <v>2610655.3992570648</v>
      </c>
      <c r="B3455" s="12">
        <f t="shared" si="1025"/>
        <v>415498.71150130749</v>
      </c>
      <c r="C3455" s="57" t="str">
        <f t="shared" si="1009"/>
        <v>-0.0532369843172223+0.0288822044140922i</v>
      </c>
      <c r="D3455" s="57" t="str">
        <f t="shared" si="1010"/>
        <v>1.5060893811855-1.74573403565967i</v>
      </c>
      <c r="E3455" s="57" t="str">
        <f t="shared" si="1011"/>
        <v>-29.563627271145-36.8952152734306i</v>
      </c>
      <c r="F3455" s="57" t="str">
        <f t="shared" si="1012"/>
        <v>1.74042106798292-2.00594918083211i</v>
      </c>
      <c r="G3455" s="57" t="str">
        <f t="shared" si="1013"/>
        <v>0.565148918223611-0.49573744911424i</v>
      </c>
      <c r="H3455" s="57" t="str">
        <f t="shared" si="1014"/>
        <v>0.0113451227685369-10.8886597787809i</v>
      </c>
      <c r="I3455" s="57" t="str">
        <f t="shared" si="1015"/>
        <v>-0.147748240126104-0.128460830708211i</v>
      </c>
      <c r="K3455" s="57" t="str">
        <f t="shared" si="1016"/>
        <v>0.000478442637843281-0.00028251353894217i</v>
      </c>
      <c r="L3455" s="57" t="str">
        <f t="shared" si="1017"/>
        <v>0.00075-0.0015960232315044i</v>
      </c>
      <c r="M3455" s="57" t="str">
        <f t="shared" si="1018"/>
        <v>0.00075-0.000251474248661407i</v>
      </c>
      <c r="N3455" s="57">
        <f t="shared" si="1019"/>
        <v>28.480779416053196</v>
      </c>
      <c r="O3455" s="57">
        <f t="shared" si="1020"/>
        <v>24.355282602010242</v>
      </c>
      <c r="P3455" s="371">
        <f t="shared" si="1021"/>
        <v>-24.355282602010242</v>
      </c>
      <c r="Q3455" s="371">
        <f t="shared" si="1022"/>
        <v>151.5192205839468</v>
      </c>
      <c r="R3455" s="12">
        <f t="shared" si="1023"/>
        <v>-28.480779416053196</v>
      </c>
      <c r="S3455" s="57">
        <f t="shared" si="1024"/>
        <v>415.49871150130747</v>
      </c>
      <c r="T3455" s="12">
        <f t="shared" si="1007"/>
        <v>-24.355282602010242</v>
      </c>
    </row>
    <row r="3456" spans="1:20" x14ac:dyDescent="0.3">
      <c r="A3456" s="57">
        <f t="shared" si="1008"/>
        <v>2620575.889774242</v>
      </c>
      <c r="B3456" s="12">
        <f t="shared" si="1025"/>
        <v>417077.60660501249</v>
      </c>
      <c r="C3456" s="57" t="str">
        <f t="shared" si="1009"/>
        <v>-0.0526301736104515+0.0288138633731165i</v>
      </c>
      <c r="D3456" s="57" t="str">
        <f t="shared" si="1010"/>
        <v>1.49962550560905-1.74476326995507i</v>
      </c>
      <c r="E3456" s="57" t="str">
        <f t="shared" si="1011"/>
        <v>-29.4815270736086-36.5943805877153i</v>
      </c>
      <c r="F3456" s="57" t="str">
        <f t="shared" si="1012"/>
        <v>1.73467729564224-2.00487863778865i</v>
      </c>
      <c r="G3456" s="57" t="str">
        <f t="shared" si="1013"/>
        <v>0.563283802485488-0.495978991836325i</v>
      </c>
      <c r="H3456" s="57" t="str">
        <f t="shared" si="1014"/>
        <v>0.0112506524820699-10.847399082791i</v>
      </c>
      <c r="I3456" s="57" t="str">
        <f t="shared" si="1015"/>
        <v>-0.147110794655457-0.127551433923465i</v>
      </c>
      <c r="K3456" s="57" t="str">
        <f t="shared" si="1016"/>
        <v>0.000478074974353137-0.000281864729176105i</v>
      </c>
      <c r="L3456" s="57" t="str">
        <f t="shared" si="1017"/>
        <v>0.00075-0.00158998130255469i</v>
      </c>
      <c r="M3456" s="57" t="str">
        <f t="shared" si="1018"/>
        <v>0.00075-0.000250522264057987i</v>
      </c>
      <c r="N3456" s="57">
        <f t="shared" si="1019"/>
        <v>28.699736137357093</v>
      </c>
      <c r="O3456" s="57">
        <f t="shared" si="1020"/>
        <v>24.436765212951155</v>
      </c>
      <c r="P3456" s="371">
        <f t="shared" si="1021"/>
        <v>-24.436765212951155</v>
      </c>
      <c r="Q3456" s="371">
        <f t="shared" si="1022"/>
        <v>151.30026386264291</v>
      </c>
      <c r="R3456" s="12">
        <f t="shared" si="1023"/>
        <v>-28.699736137357093</v>
      </c>
      <c r="S3456" s="57">
        <f t="shared" si="1024"/>
        <v>417.07760660501248</v>
      </c>
      <c r="T3456" s="12">
        <f t="shared" si="1007"/>
        <v>-24.436765212951155</v>
      </c>
    </row>
    <row r="3457" spans="1:20" x14ac:dyDescent="0.3">
      <c r="A3457" s="57">
        <f t="shared" si="1008"/>
        <v>2630534.0781553844</v>
      </c>
      <c r="B3457" s="12">
        <f t="shared" si="1025"/>
        <v>418662.50151011156</v>
      </c>
      <c r="C3457" s="57" t="str">
        <f t="shared" si="1009"/>
        <v>-0.0520287042510357+0.0287432482578194i</v>
      </c>
      <c r="D3457" s="57" t="str">
        <f t="shared" si="1010"/>
        <v>1.49316828859775-1.7437690505014i</v>
      </c>
      <c r="E3457" s="57" t="str">
        <f t="shared" si="1011"/>
        <v>-29.3987733127265-36.2954757099126i</v>
      </c>
      <c r="F3457" s="57" t="str">
        <f t="shared" si="1012"/>
        <v>1.72892800613668-2.00379369518753i</v>
      </c>
      <c r="G3457" s="57" t="str">
        <f t="shared" si="1013"/>
        <v>0.561416895215518-0.496213628371981i</v>
      </c>
      <c r="H3457" s="57" t="str">
        <f t="shared" si="1014"/>
        <v>0.0111569553100106-10.8062949832422i</v>
      </c>
      <c r="I3457" s="57" t="str">
        <f t="shared" si="1015"/>
        <v>-0.146475002308753-0.126646686438368i</v>
      </c>
      <c r="K3457" s="57" t="str">
        <f t="shared" si="1016"/>
        <v>0.000477706992060974-0.000281217482541138i</v>
      </c>
      <c r="L3457" s="57" t="str">
        <f t="shared" si="1017"/>
        <v>0.00075-0.00158396224601982i</v>
      </c>
      <c r="M3457" s="57" t="str">
        <f t="shared" si="1018"/>
        <v>0.00075-0.000249573883301442i</v>
      </c>
      <c r="N3457" s="57">
        <f t="shared" si="1019"/>
        <v>28.918447550259145</v>
      </c>
      <c r="O3457" s="57">
        <f t="shared" si="1020"/>
        <v>24.518366474872501</v>
      </c>
      <c r="P3457" s="371">
        <f t="shared" si="1021"/>
        <v>-24.518366474872501</v>
      </c>
      <c r="Q3457" s="371">
        <f t="shared" si="1022"/>
        <v>151.08155244974085</v>
      </c>
      <c r="R3457" s="12">
        <f t="shared" si="1023"/>
        <v>-28.918447550259145</v>
      </c>
      <c r="S3457" s="57">
        <f t="shared" si="1024"/>
        <v>418.66250151011155</v>
      </c>
      <c r="T3457" s="12">
        <f t="shared" si="1007"/>
        <v>-24.518366474872501</v>
      </c>
    </row>
    <row r="3458" spans="1:20" x14ac:dyDescent="0.3">
      <c r="A3458" s="57">
        <f t="shared" si="1008"/>
        <v>2640530.107652375</v>
      </c>
      <c r="B3458" s="12">
        <f t="shared" si="1025"/>
        <v>420253.41901585</v>
      </c>
      <c r="C3458" s="57" t="str">
        <f t="shared" si="1009"/>
        <v>-0.0514325526987776+0.0286704049585398i</v>
      </c>
      <c r="D3458" s="57" t="str">
        <f t="shared" si="1010"/>
        <v>1.48671790535521-1.7427514390259i</v>
      </c>
      <c r="E3458" s="57" t="str">
        <f t="shared" si="1011"/>
        <v>-29.3153788082676-35.9984943585898i</v>
      </c>
      <c r="F3458" s="57" t="str">
        <f t="shared" si="1012"/>
        <v>1.72317335715842-2.00269427602482i</v>
      </c>
      <c r="G3458" s="57" t="str">
        <f t="shared" si="1013"/>
        <v>0.559548247619456-0.496441342159829i</v>
      </c>
      <c r="H3458" s="57" t="str">
        <f t="shared" si="1014"/>
        <v>0.0110640251576277-10.7653468830981i</v>
      </c>
      <c r="I3458" s="57" t="str">
        <f t="shared" si="1015"/>
        <v>-0.145840858088238-0.125746579022471i</v>
      </c>
      <c r="K3458" s="57" t="str">
        <f t="shared" si="1016"/>
        <v>0.000477338697365176-0.000280571783629142i</v>
      </c>
      <c r="L3458" s="57" t="str">
        <f t="shared" si="1017"/>
        <v>0.00075-0.00157796597531362i</v>
      </c>
      <c r="M3458" s="57" t="str">
        <f t="shared" si="1018"/>
        <v>0.00075-0.000248629092748995i</v>
      </c>
      <c r="N3458" s="57">
        <f t="shared" si="1019"/>
        <v>29.136910392951194</v>
      </c>
      <c r="O3458" s="57">
        <f t="shared" si="1020"/>
        <v>24.600086308089555</v>
      </c>
      <c r="P3458" s="371">
        <f t="shared" si="1021"/>
        <v>-24.600086308089555</v>
      </c>
      <c r="Q3458" s="371">
        <f t="shared" si="1022"/>
        <v>150.86308960704881</v>
      </c>
      <c r="R3458" s="12">
        <f t="shared" si="1023"/>
        <v>-29.136910392951194</v>
      </c>
      <c r="S3458" s="57">
        <f t="shared" si="1024"/>
        <v>420.25341901585</v>
      </c>
      <c r="T3458" s="12">
        <f t="shared" si="1007"/>
        <v>-24.600086308089555</v>
      </c>
    </row>
    <row r="3459" spans="1:20" x14ac:dyDescent="0.3">
      <c r="A3459" s="57">
        <f t="shared" si="1008"/>
        <v>2650564.1220614538</v>
      </c>
      <c r="B3459" s="12">
        <f t="shared" si="1025"/>
        <v>421850.38200811023</v>
      </c>
      <c r="C3459" s="57" t="str">
        <f t="shared" si="1009"/>
        <v>-0.0508416952171968+0.0285953789854864i</v>
      </c>
      <c r="D3459" s="57" t="str">
        <f t="shared" si="1010"/>
        <v>1.48027453032159-1.74171049884825i</v>
      </c>
      <c r="E3459" s="57" t="str">
        <f t="shared" si="1011"/>
        <v>-29.2313562797173-35.7034302076925i</v>
      </c>
      <c r="F3459" s="57" t="str">
        <f t="shared" si="1012"/>
        <v>1.71741350700246-2.00158030484427i</v>
      </c>
      <c r="G3459" s="57" t="str">
        <f t="shared" si="1013"/>
        <v>0.557677911098801-0.496662117109085i</v>
      </c>
      <c r="H3459" s="57" t="str">
        <f t="shared" si="1014"/>
        <v>0.0109718559773208-10.7245541876306i</v>
      </c>
      <c r="I3459" s="57" t="str">
        <f t="shared" si="1015"/>
        <v>-0.145208357150318-0.124851102400446i</v>
      </c>
      <c r="K3459" s="57" t="str">
        <f t="shared" si="1016"/>
        <v>0.00047697009673754-0.000279927617139707i</v>
      </c>
      <c r="L3459" s="57" t="str">
        <f t="shared" si="1017"/>
        <v>0.00075-0.00157199240417775i</v>
      </c>
      <c r="M3459" s="57" t="str">
        <f t="shared" si="1018"/>
        <v>0.00075-0.000247687878809519i</v>
      </c>
      <c r="N3459" s="57">
        <f t="shared" si="1019"/>
        <v>29.355121403471742</v>
      </c>
      <c r="O3459" s="57">
        <f t="shared" si="1020"/>
        <v>24.681924627608034</v>
      </c>
      <c r="P3459" s="371">
        <f t="shared" si="1021"/>
        <v>-24.681924627608034</v>
      </c>
      <c r="Q3459" s="371">
        <f t="shared" si="1022"/>
        <v>150.64487859652826</v>
      </c>
      <c r="R3459" s="12">
        <f t="shared" si="1023"/>
        <v>-29.355121403471742</v>
      </c>
      <c r="S3459" s="57">
        <f t="shared" si="1024"/>
        <v>421.85038200811022</v>
      </c>
      <c r="T3459" s="12">
        <f t="shared" si="1007"/>
        <v>-24.681924627608034</v>
      </c>
    </row>
    <row r="3460" spans="1:20" x14ac:dyDescent="0.3">
      <c r="A3460" s="57">
        <f t="shared" si="1008"/>
        <v>2660636.2657252871</v>
      </c>
      <c r="B3460" s="12">
        <f t="shared" si="1025"/>
        <v>423453.41345974104</v>
      </c>
      <c r="C3460" s="57" t="str">
        <f t="shared" si="1009"/>
        <v>-0.0502561078767592+0.0285182154677335i</v>
      </c>
      <c r="D3460" s="57" t="str">
        <f t="shared" si="1010"/>
        <v>1.47383833715543-1.74064629486962i</v>
      </c>
      <c r="E3460" s="57" t="str">
        <f t="shared" si="1011"/>
        <v>-29.1467183465129-35.4102768872612i</v>
      </c>
      <c r="F3460" s="57" t="str">
        <f t="shared" si="1012"/>
        <v>1.71164861454964-2.00045170774536i</v>
      </c>
      <c r="G3460" s="57" t="str">
        <f t="shared" si="1013"/>
        <v>0.555805937245275-0.496875937602312i</v>
      </c>
      <c r="H3460" s="57" t="str">
        <f t="shared" si="1014"/>
        <v>0.0108804417682246-10.6839163044114i</v>
      </c>
      <c r="I3460" s="57" t="str">
        <f t="shared" si="1015"/>
        <v>-0.144577494803589-0.123960247251347i</v>
      </c>
      <c r="K3460" s="57" t="str">
        <f t="shared" si="1016"/>
        <v>0.000476601196722428-0.000279284967880807i</v>
      </c>
      <c r="L3460" s="57" t="str">
        <f t="shared" si="1017"/>
        <v>0.00075-0.00156604144668036i</v>
      </c>
      <c r="M3460" s="57" t="str">
        <f t="shared" si="1018"/>
        <v>0.00075-0.000246750227943334i</v>
      </c>
      <c r="N3460" s="57">
        <f t="shared" si="1019"/>
        <v>29.573077320116568</v>
      </c>
      <c r="O3460" s="57">
        <f t="shared" si="1020"/>
        <v>24.763881343130816</v>
      </c>
      <c r="P3460" s="371">
        <f t="shared" si="1021"/>
        <v>-24.763881343130816</v>
      </c>
      <c r="Q3460" s="371">
        <f t="shared" si="1022"/>
        <v>150.42692267988343</v>
      </c>
      <c r="R3460" s="12">
        <f t="shared" si="1023"/>
        <v>-29.573077320116568</v>
      </c>
      <c r="S3460" s="57">
        <f t="shared" si="1024"/>
        <v>423.45341345974106</v>
      </c>
      <c r="T3460" s="12">
        <f t="shared" si="1007"/>
        <v>-24.763881343130816</v>
      </c>
    </row>
    <row r="3461" spans="1:20" x14ac:dyDescent="0.3">
      <c r="A3461" s="57">
        <f t="shared" si="1008"/>
        <v>2670746.6835350436</v>
      </c>
      <c r="B3461" s="12">
        <f t="shared" si="1025"/>
        <v>425062.53643088805</v>
      </c>
      <c r="C3461" s="57" t="str">
        <f t="shared" si="1009"/>
        <v>-0.0496757665581314+0.0284389591522519i</v>
      </c>
      <c r="D3461" s="57" t="str">
        <f t="shared" si="1010"/>
        <v>1.46740949871552-1.73955889356144i</v>
      </c>
      <c r="E3461" s="57" t="str">
        <f t="shared" si="1011"/>
        <v>-29.0614775282756-35.11902798414i</v>
      </c>
      <c r="F3461" s="57" t="str">
        <f t="shared" si="1012"/>
        <v>1.70587883924944-1.99930841239125i</v>
      </c>
      <c r="G3461" s="57" t="str">
        <f t="shared" si="1013"/>
        <v>0.553932377835264-0.497082788498087i</v>
      </c>
      <c r="H3461" s="57" t="str">
        <f t="shared" si="1014"/>
        <v>0.0107897765758178-10.6434326433022i</v>
      </c>
      <c r="I3461" s="57" t="str">
        <f t="shared" si="1015"/>
        <v>-0.14394826650686-0.12307400420786i</v>
      </c>
      <c r="K3461" s="57" t="str">
        <f t="shared" si="1016"/>
        <v>0.000476232003935919-0.000278643820769497i</v>
      </c>
      <c r="L3461" s="57" t="str">
        <f t="shared" si="1017"/>
        <v>0.00075-0.00156011301721495i</v>
      </c>
      <c r="M3461" s="57" t="str">
        <f t="shared" si="1018"/>
        <v>0.00075-0.000245816126662019i</v>
      </c>
      <c r="N3461" s="57">
        <f t="shared" si="1019"/>
        <v>29.790774881854901</v>
      </c>
      <c r="O3461" s="57">
        <f t="shared" si="1020"/>
        <v>24.845956359066527</v>
      </c>
      <c r="P3461" s="371">
        <f t="shared" si="1021"/>
        <v>-24.845956359066527</v>
      </c>
      <c r="Q3461" s="371">
        <f t="shared" si="1022"/>
        <v>150.2092251181451</v>
      </c>
      <c r="R3461" s="12">
        <f t="shared" si="1023"/>
        <v>-29.790774881854901</v>
      </c>
      <c r="S3461" s="57">
        <f t="shared" si="1024"/>
        <v>425.06253643088803</v>
      </c>
      <c r="T3461" s="12">
        <f t="shared" si="1007"/>
        <v>-24.845956359066527</v>
      </c>
    </row>
    <row r="3462" spans="1:20" x14ac:dyDescent="0.3">
      <c r="A3462" s="57">
        <f t="shared" si="1008"/>
        <v>2680895.5209324765</v>
      </c>
      <c r="B3462" s="12">
        <f t="shared" si="1025"/>
        <v>426677.77406932542</v>
      </c>
      <c r="C3462" s="57" t="str">
        <f t="shared" si="1009"/>
        <v>-0.0491006469554778+0.0283576544029649i</v>
      </c>
      <c r="D3462" s="57" t="str">
        <f t="shared" si="1010"/>
        <v>1.46098818704317-1.73844836295393i</v>
      </c>
      <c r="E3462" s="57" t="str">
        <f t="shared" si="1011"/>
        <v>-28.975646245041-34.8296770426881i</v>
      </c>
      <c r="F3462" s="57" t="str">
        <f t="shared" si="1012"/>
        <v>1.70010434110278-1.99815034801628i</v>
      </c>
      <c r="G3462" s="57" t="str">
        <f t="shared" si="1013"/>
        <v>0.552057284824206-0.497282655133609i</v>
      </c>
      <c r="H3462" s="57" t="str">
        <f t="shared" si="1014"/>
        <v>0.0106998544915347-10.6031026164457i</v>
      </c>
      <c r="I3462" s="57" t="str">
        <f t="shared" si="1015"/>
        <v>-0.143320667867161-0.122192363855596i</v>
      </c>
      <c r="K3462" s="57" t="str">
        <f t="shared" si="1016"/>
        <v>0.000475862525064925-0.000278004160832556i</v>
      </c>
      <c r="L3462" s="57" t="str">
        <f t="shared" si="1017"/>
        <v>0.00075-0.00155420703049905i</v>
      </c>
      <c r="M3462" s="57" t="str">
        <f t="shared" si="1018"/>
        <v>0.00075-0.000244885561528211i</v>
      </c>
      <c r="N3462" s="57">
        <f t="shared" si="1019"/>
        <v>30.00821082873378</v>
      </c>
      <c r="O3462" s="57">
        <f t="shared" si="1020"/>
        <v>24.928149574538413</v>
      </c>
      <c r="P3462" s="371">
        <f t="shared" si="1021"/>
        <v>-24.928149574538413</v>
      </c>
      <c r="Q3462" s="371">
        <f t="shared" si="1022"/>
        <v>149.99178917126622</v>
      </c>
      <c r="R3462" s="12">
        <f t="shared" si="1023"/>
        <v>-30.00821082873378</v>
      </c>
      <c r="S3462" s="57">
        <f t="shared" si="1024"/>
        <v>426.67777406932544</v>
      </c>
      <c r="T3462" s="12">
        <f t="shared" si="1007"/>
        <v>-24.928149574538413</v>
      </c>
    </row>
    <row r="3463" spans="1:20" x14ac:dyDescent="0.3">
      <c r="A3463" s="57">
        <f t="shared" si="1008"/>
        <v>2691082.9239120199</v>
      </c>
      <c r="B3463" s="12">
        <f t="shared" si="1025"/>
        <v>428299.14961078885</v>
      </c>
      <c r="C3463" s="57" t="str">
        <f t="shared" si="1009"/>
        <v>-0.0485307245797874+0.028274345199849i</v>
      </c>
      <c r="D3463" s="57" t="str">
        <f t="shared" si="1010"/>
        <v>1.45457457334451-1.73731477262443i</v>
      </c>
      <c r="E3463" s="57" t="str">
        <f t="shared" si="1011"/>
        <v>-28.8892368174931-34.5422175654874i</v>
      </c>
      <c r="F3463" s="57" t="str">
        <f t="shared" si="1012"/>
        <v>1.69432528064456-1.9969774454335i</v>
      </c>
      <c r="G3463" s="57" t="str">
        <f t="shared" si="1013"/>
        <v>0.550180710340946-0.497475523327207i</v>
      </c>
      <c r="H3463" s="57" t="str">
        <f t="shared" si="1014"/>
        <v>0.010610669652382-10.5629256382564i</v>
      </c>
      <c r="I3463" s="57" t="str">
        <f t="shared" si="1015"/>
        <v>-0.142694694637778-0.121315316732387i</v>
      </c>
      <c r="K3463" s="57" t="str">
        <f t="shared" si="1016"/>
        <v>0.000475492766866319-0.000277365973207156i</v>
      </c>
      <c r="L3463" s="57" t="str">
        <f t="shared" si="1017"/>
        <v>0.00075-0.00154832340157307i</v>
      </c>
      <c r="M3463" s="57" t="str">
        <f t="shared" si="1018"/>
        <v>0.00075-0.000243958519155421i</v>
      </c>
      <c r="N3463" s="57">
        <f t="shared" si="1019"/>
        <v>30.225381902291076</v>
      </c>
      <c r="O3463" s="57">
        <f t="shared" si="1020"/>
        <v>25.010460883393726</v>
      </c>
      <c r="P3463" s="371">
        <f t="shared" si="1021"/>
        <v>-25.010460883393726</v>
      </c>
      <c r="Q3463" s="371">
        <f t="shared" si="1022"/>
        <v>149.77461809770892</v>
      </c>
      <c r="R3463" s="12">
        <f t="shared" si="1023"/>
        <v>-30.225381902291076</v>
      </c>
      <c r="S3463" s="57">
        <f t="shared" si="1024"/>
        <v>428.29914961078885</v>
      </c>
      <c r="T3463" s="12">
        <f t="shared" si="1007"/>
        <v>-25.010460883393726</v>
      </c>
    </row>
    <row r="3464" spans="1:20" x14ac:dyDescent="0.3">
      <c r="A3464" s="57">
        <f t="shared" si="1008"/>
        <v>2701309.0390228857</v>
      </c>
      <c r="B3464" s="12">
        <f t="shared" si="1025"/>
        <v>429926.68637930986</v>
      </c>
      <c r="C3464" s="57" t="str">
        <f t="shared" si="1009"/>
        <v>-0.0479659747622358+0.0281890751380622i</v>
      </c>
      <c r="D3464" s="57" t="str">
        <f t="shared" si="1010"/>
        <v>1.44816882797298-1.73615819368542i</v>
      </c>
      <c r="E3464" s="57" t="str">
        <f t="shared" si="1011"/>
        <v>-28.802261467193-34.2566430140518i</v>
      </c>
      <c r="F3464" s="57" t="str">
        <f t="shared" si="1012"/>
        <v>1.68854181892623-1.99578963704174i</v>
      </c>
      <c r="G3464" s="57" t="str">
        <f t="shared" si="1013"/>
        <v>0.548302706682043-0.497661379380788i</v>
      </c>
      <c r="H3464" s="57" t="str">
        <f t="shared" si="1014"/>
        <v>0.0105222162405585-10.5229011254113i</v>
      </c>
      <c r="I3464" s="57" t="str">
        <f t="shared" si="1015"/>
        <v>-0.142070342716254-0.120442853327603i</v>
      </c>
      <c r="K3464" s="57" t="str">
        <f t="shared" si="1016"/>
        <v>0.000475122736166046-0.000276729243141512i</v>
      </c>
      <c r="L3464" s="57" t="str">
        <f t="shared" si="1017"/>
        <v>0.00075-0.00154246204579904i</v>
      </c>
      <c r="M3464" s="57" t="str">
        <f t="shared" si="1018"/>
        <v>0.00075-0.000243034986207831i</v>
      </c>
      <c r="N3464" s="57">
        <f t="shared" si="1019"/>
        <v>30.442284845958937</v>
      </c>
      <c r="O3464" s="57">
        <f t="shared" si="1020"/>
        <v>25.092890174214109</v>
      </c>
      <c r="P3464" s="371">
        <f t="shared" si="1021"/>
        <v>-25.092890174214109</v>
      </c>
      <c r="Q3464" s="371">
        <f t="shared" si="1022"/>
        <v>149.55771515404106</v>
      </c>
      <c r="R3464" s="12">
        <f t="shared" si="1023"/>
        <v>-30.442284845958937</v>
      </c>
      <c r="S3464" s="57">
        <f t="shared" si="1024"/>
        <v>429.92668637930984</v>
      </c>
      <c r="T3464" s="12">
        <f t="shared" si="1007"/>
        <v>-25.092890174214109</v>
      </c>
    </row>
    <row r="3465" spans="1:20" x14ac:dyDescent="0.3">
      <c r="A3465" s="57">
        <f t="shared" si="1008"/>
        <v>2711574.0133711724</v>
      </c>
      <c r="B3465" s="12">
        <f t="shared" si="1025"/>
        <v>431560.40778755123</v>
      </c>
      <c r="C3465" s="57" t="str">
        <f t="shared" si="1009"/>
        <v>-0.0474063726575778+0.0281018874271143i</v>
      </c>
      <c r="D3465" s="57" t="str">
        <f t="shared" si="1010"/>
        <v>1.44177112041213-1.73497869877238i</v>
      </c>
      <c r="E3465" s="57" t="str">
        <f t="shared" si="1011"/>
        <v>-28.714732316812-33.9729468095318i</v>
      </c>
      <c r="F3465" s="57" t="str">
        <f t="shared" si="1012"/>
        <v>1.68275411749803-1.99458685683252i</v>
      </c>
      <c r="G3465" s="57" t="str">
        <f t="shared" si="1013"/>
        <v>0.546423326306039-0.497840210082194i</v>
      </c>
      <c r="H3465" s="57" t="str">
        <f t="shared" si="1014"/>
        <v>0.0104344884830788-10.4830284968411i</v>
      </c>
      <c r="I3465" s="57" t="str">
        <f t="shared" si="1015"/>
        <v>-0.141447608142416-0.119574964081479i</v>
      </c>
      <c r="K3465" s="57" t="str">
        <f t="shared" si="1016"/>
        <v>0.000474752439858211-0.00027609395599552i</v>
      </c>
      <c r="L3465" s="57" t="str">
        <f t="shared" si="1017"/>
        <v>0.00075-0.00153662287885937i</v>
      </c>
      <c r="M3465" s="57" t="str">
        <f t="shared" si="1018"/>
        <v>0.00075-0.000242114949400111i</v>
      </c>
      <c r="N3465" s="57">
        <f t="shared" si="1019"/>
        <v>30.658916405470677</v>
      </c>
      <c r="O3465" s="57">
        <f t="shared" si="1020"/>
        <v>25.175437330326393</v>
      </c>
      <c r="P3465" s="371">
        <f t="shared" si="1021"/>
        <v>-25.175437330326393</v>
      </c>
      <c r="Q3465" s="371">
        <f t="shared" si="1022"/>
        <v>149.34108359452932</v>
      </c>
      <c r="R3465" s="12">
        <f t="shared" si="1023"/>
        <v>-30.658916405470677</v>
      </c>
      <c r="S3465" s="57">
        <f t="shared" si="1024"/>
        <v>431.56040778755124</v>
      </c>
      <c r="T3465" s="12">
        <f t="shared" si="1007"/>
        <v>-25.175437330326393</v>
      </c>
    </row>
    <row r="3466" spans="1:20" x14ac:dyDescent="0.3">
      <c r="A3466" s="57">
        <f t="shared" si="1008"/>
        <v>2721877.9946219833</v>
      </c>
      <c r="B3466" s="12">
        <f t="shared" si="1025"/>
        <v>433200.33733714395</v>
      </c>
      <c r="C3466" s="57" t="str">
        <f t="shared" si="1009"/>
        <v>-0.0468518932475686+0.0280128248900695i</v>
      </c>
      <c r="D3466" s="57" t="str">
        <f t="shared" si="1010"/>
        <v>1.43538161925855-1.7337763620314i</v>
      </c>
      <c r="E3466" s="57" t="str">
        <f t="shared" si="1011"/>
        <v>-28.6266613903606-33.6911223334183i</v>
      </c>
      <c r="F3466" s="57" t="str">
        <f t="shared" si="1012"/>
        <v>1.67696233839128-1.99336904039667i</v>
      </c>
      <c r="G3466" s="57" t="str">
        <f t="shared" si="1013"/>
        <v>0.54454262182769-0.49801200270748i</v>
      </c>
      <c r="H3466" s="57" t="str">
        <f t="shared" si="1014"/>
        <v>0.0103474806514011-10.4433071737208i</v>
      </c>
      <c r="I3466" s="57" t="str">
        <f t="shared" si="1015"/>
        <v>-0.140826487096375-0.118711639384472i</v>
      </c>
      <c r="K3466" s="57" t="str">
        <f t="shared" si="1016"/>
        <v>0.000474381884904164-0.000275460097241371i</v>
      </c>
      <c r="L3466" s="57" t="str">
        <f t="shared" si="1017"/>
        <v>0.00075-0.0015308058167557i</v>
      </c>
      <c r="M3466" s="57" t="str">
        <f t="shared" si="1018"/>
        <v>0.00075-0.000241198395497222i</v>
      </c>
      <c r="N3466" s="57">
        <f t="shared" si="1019"/>
        <v>30.875273329262654</v>
      </c>
      <c r="O3466" s="57">
        <f t="shared" si="1020"/>
        <v>25.258102229814877</v>
      </c>
      <c r="P3466" s="371">
        <f t="shared" si="1021"/>
        <v>-25.258102229814877</v>
      </c>
      <c r="Q3466" s="371">
        <f t="shared" si="1022"/>
        <v>149.12472667073735</v>
      </c>
      <c r="R3466" s="12">
        <f t="shared" si="1023"/>
        <v>-30.875273329262654</v>
      </c>
      <c r="S3466" s="57">
        <f t="shared" si="1024"/>
        <v>433.20033733714394</v>
      </c>
      <c r="T3466" s="12">
        <f t="shared" si="1007"/>
        <v>-25.258102229814877</v>
      </c>
    </row>
    <row r="3467" spans="1:20" x14ac:dyDescent="0.3">
      <c r="A3467" s="57">
        <f t="shared" si="1008"/>
        <v>2732221.131001547</v>
      </c>
      <c r="B3467" s="12">
        <f t="shared" si="1025"/>
        <v>434846.49861902511</v>
      </c>
      <c r="C3467" s="57" t="str">
        <f t="shared" si="1009"/>
        <v>-0.0463025113444199+0.0279219299627946i</v>
      </c>
      <c r="D3467" s="57" t="str">
        <f t="shared" si="1010"/>
        <v>1.42900049220498-1.73255125910657i</v>
      </c>
      <c r="E3467" s="57" t="str">
        <f t="shared" si="1011"/>
        <v>-28.5380606134207-33.4111629282474i</v>
      </c>
      <c r="F3467" s="57" t="str">
        <f t="shared" si="1012"/>
        <v>1.6711666441005-1.99213612493083i</v>
      </c>
      <c r="G3467" s="57" t="str">
        <f t="shared" si="1013"/>
        <v>0.542660646012157-0.498176745023115i</v>
      </c>
      <c r="H3467" s="57" t="str">
        <f t="shared" si="1014"/>
        <v>0.0102611870610581-10.4037365794607i</v>
      </c>
      <c r="I3467" s="57" t="str">
        <f t="shared" si="1015"/>
        <v>-0.140206975896547-0.11785286957662i</v>
      </c>
      <c r="K3467" s="57" t="str">
        <f t="shared" si="1016"/>
        <v>0.000474011078331576-0.000274827652464194i</v>
      </c>
      <c r="L3467" s="57" t="str">
        <f t="shared" si="1017"/>
        <v>0.00075-0.00152501077580763i</v>
      </c>
      <c r="M3467" s="57" t="str">
        <f t="shared" si="1018"/>
        <v>0.00075-0.000240285311314227i</v>
      </c>
      <c r="N3467" s="57">
        <f t="shared" si="1019"/>
        <v>31.091352368877381</v>
      </c>
      <c r="O3467" s="57">
        <f t="shared" si="1020"/>
        <v>25.340884745533046</v>
      </c>
      <c r="P3467" s="371">
        <f t="shared" si="1021"/>
        <v>-25.340884745533046</v>
      </c>
      <c r="Q3467" s="371">
        <f t="shared" si="1022"/>
        <v>148.90864763112262</v>
      </c>
      <c r="R3467" s="12">
        <f t="shared" si="1023"/>
        <v>-31.091352368877381</v>
      </c>
      <c r="S3467" s="57">
        <f t="shared" si="1024"/>
        <v>434.84649861902511</v>
      </c>
      <c r="T3467" s="12">
        <f t="shared" si="1007"/>
        <v>-25.340884745533046</v>
      </c>
    </row>
    <row r="3468" spans="1:20" x14ac:dyDescent="0.3">
      <c r="A3468" s="57">
        <f t="shared" si="1008"/>
        <v>2742603.5712993527</v>
      </c>
      <c r="B3468" s="12">
        <f t="shared" si="1025"/>
        <v>436498.9153137774</v>
      </c>
      <c r="C3468" s="57" t="str">
        <f t="shared" si="1009"/>
        <v>-0.0457582015942824+0.0278292446932406i</v>
      </c>
      <c r="D3468" s="57" t="str">
        <f t="shared" si="1010"/>
        <v>1.42262790602371-1.73130346712713i</v>
      </c>
      <c r="E3468" s="57" t="str">
        <f t="shared" si="1011"/>
        <v>-28.4489418133773-33.1330618983029i</v>
      </c>
      <c r="F3468" s="57" t="str">
        <f t="shared" si="1012"/>
        <v>1.6653671975654-1.99088804924353i</v>
      </c>
      <c r="G3468" s="57" t="str">
        <f t="shared" si="1013"/>
        <v>0.540777451769165-0.498334425288093i</v>
      </c>
      <c r="H3468" s="57" t="str">
        <f t="shared" si="1014"/>
        <v>0.0101756020712917-10.3643161396978i</v>
      </c>
      <c r="I3468" s="57" t="str">
        <f t="shared" si="1015"/>
        <v>-0.139589070997666-0.116998644946934i</v>
      </c>
      <c r="K3468" s="57" t="str">
        <f t="shared" si="1016"/>
        <v>0.000473640027233495-0.000274196607362642i</v>
      </c>
      <c r="L3468" s="57" t="str">
        <f t="shared" si="1017"/>
        <v>0.00075-0.00151923767265155i</v>
      </c>
      <c r="M3468" s="57" t="str">
        <f t="shared" si="1018"/>
        <v>0.00075-0.000239375683716106i</v>
      </c>
      <c r="N3468" s="57">
        <f t="shared" si="1019"/>
        <v>31.307150279360712</v>
      </c>
      <c r="O3468" s="57">
        <f t="shared" si="1020"/>
        <v>25.423784745116787</v>
      </c>
      <c r="P3468" s="371">
        <f t="shared" si="1021"/>
        <v>-25.423784745116787</v>
      </c>
      <c r="Q3468" s="371">
        <f t="shared" si="1022"/>
        <v>148.69284972063929</v>
      </c>
      <c r="R3468" s="12">
        <f t="shared" si="1023"/>
        <v>-31.307150279360712</v>
      </c>
      <c r="S3468" s="57">
        <f t="shared" si="1024"/>
        <v>436.49891531377739</v>
      </c>
      <c r="T3468" s="12">
        <f t="shared" si="1007"/>
        <v>-25.423784745116787</v>
      </c>
    </row>
    <row r="3469" spans="1:20" x14ac:dyDescent="0.3">
      <c r="A3469" s="57">
        <f t="shared" si="1008"/>
        <v>2753025.4648702904</v>
      </c>
      <c r="B3469" s="12">
        <f t="shared" si="1025"/>
        <v>438157.61119196977</v>
      </c>
      <c r="C3469" s="57" t="str">
        <f t="shared" si="1009"/>
        <v>-0.0452189384807526+0.0277348107407662i</v>
      </c>
      <c r="D3469" s="57" t="str">
        <f t="shared" si="1010"/>
        <v>1.41626402655009-1.73003306469438i</v>
      </c>
      <c r="E3469" s="57" t="str">
        <f t="shared" si="1011"/>
        <v>-28.3593167196482-32.8568125103152i</v>
      </c>
      <c r="F3469" s="57" t="str">
        <f t="shared" si="1012"/>
        <v>1.65956416215277-1.98962475376109i</v>
      </c>
      <c r="G3469" s="57" t="str">
        <f t="shared" si="1013"/>
        <v>0.538893092147122-0.49848503225597i</v>
      </c>
      <c r="H3469" s="57" t="str">
        <f t="shared" si="1014"/>
        <v>0.010090720084692-10.3250452822863i</v>
      </c>
      <c r="I3469" s="57" t="str">
        <f t="shared" si="1015"/>
        <v>-0.138972768988786-0.116148955732793i</v>
      </c>
      <c r="K3469" s="57" t="str">
        <f t="shared" si="1016"/>
        <v>0.000473268738767406-0.000273566947749507i</v>
      </c>
      <c r="L3469" s="57" t="str">
        <f t="shared" si="1017"/>
        <v>0.00075-0.00151348642423944i</v>
      </c>
      <c r="M3469" s="57" t="str">
        <f t="shared" si="1018"/>
        <v>0.00075-0.000238469499617559i</v>
      </c>
      <c r="N3469" s="57">
        <f t="shared" si="1019"/>
        <v>31.522663819660039</v>
      </c>
      <c r="O3469" s="57">
        <f t="shared" si="1020"/>
        <v>25.506802090998654</v>
      </c>
      <c r="P3469" s="371">
        <f t="shared" si="1021"/>
        <v>-25.506802090998654</v>
      </c>
      <c r="Q3469" s="371">
        <f t="shared" si="1022"/>
        <v>148.47733618033996</v>
      </c>
      <c r="R3469" s="12">
        <f t="shared" si="1023"/>
        <v>-31.522663819660039</v>
      </c>
      <c r="S3469" s="57">
        <f t="shared" si="1024"/>
        <v>438.15761119196975</v>
      </c>
      <c r="T3469" s="12">
        <f t="shared" si="1007"/>
        <v>-25.506802090998654</v>
      </c>
    </row>
    <row r="3470" spans="1:20" x14ac:dyDescent="0.3">
      <c r="A3470" s="57">
        <f t="shared" si="1008"/>
        <v>2763486.9616367975</v>
      </c>
      <c r="B3470" s="12">
        <f t="shared" si="1025"/>
        <v>439822.61011449929</v>
      </c>
      <c r="C3470" s="57" t="str">
        <f t="shared" si="1009"/>
        <v>-0.0446846963284125+0.0276386693755076i</v>
      </c>
      <c r="D3470" s="57" t="str">
        <f t="shared" si="1010"/>
        <v>1.40990901866634-1.72874013186852i</v>
      </c>
      <c r="E3470" s="57" t="str">
        <f t="shared" si="1011"/>
        <v>-28.2691969639186-32.5824079941631i</v>
      </c>
      <c r="F3470" s="57" t="str">
        <f t="shared" si="1012"/>
        <v>1.6537577016383-1.9883461805333i</v>
      </c>
      <c r="G3470" s="57" t="str">
        <f t="shared" si="1013"/>
        <v>0.537007620327211-0.498628555176814i</v>
      </c>
      <c r="H3470" s="57" t="str">
        <f t="shared" si="1014"/>
        <v>0.0100065355468386-10.2859234372892i</v>
      </c>
      <c r="I3470" s="57" t="str">
        <f t="shared" si="1015"/>
        <v>-0.1383580665913-0.115303792119365i</v>
      </c>
      <c r="K3470" s="57" t="str">
        <f t="shared" si="1016"/>
        <v>0.000472897220154253-0.00027293865955229i</v>
      </c>
      <c r="L3470" s="57" t="str">
        <f t="shared" si="1017"/>
        <v>0.00075-0.00150775694783766i</v>
      </c>
      <c r="M3470" s="57" t="str">
        <f t="shared" si="1018"/>
        <v>0.00075-0.000237566745982825i</v>
      </c>
      <c r="N3470" s="57">
        <f t="shared" si="1019"/>
        <v>31.73788975302142</v>
      </c>
      <c r="O3470" s="57">
        <f t="shared" si="1020"/>
        <v>25.589936640421563</v>
      </c>
      <c r="P3470" s="371">
        <f t="shared" si="1021"/>
        <v>-25.589936640421563</v>
      </c>
      <c r="Q3470" s="371">
        <f t="shared" si="1022"/>
        <v>148.26211024697858</v>
      </c>
      <c r="R3470" s="12">
        <f t="shared" si="1023"/>
        <v>-31.73788975302142</v>
      </c>
      <c r="S3470" s="57">
        <f t="shared" si="1024"/>
        <v>439.8226101144993</v>
      </c>
      <c r="T3470" s="12">
        <f t="shared" si="1007"/>
        <v>-25.589936640421563</v>
      </c>
    </row>
    <row r="3471" spans="1:20" x14ac:dyDescent="0.3">
      <c r="A3471" s="57">
        <f t="shared" si="1008"/>
        <v>2773988.2120910175</v>
      </c>
      <c r="B3471" s="12">
        <f t="shared" si="1025"/>
        <v>441493.93603293441</v>
      </c>
      <c r="C3471" s="57" t="str">
        <f t="shared" si="1009"/>
        <v>-0.0441554493063893+0.0275408614777839i</v>
      </c>
      <c r="D3471" s="57" t="str">
        <f t="shared" si="1010"/>
        <v>1.40356304628555-1.72742475015507i</v>
      </c>
      <c r="E3471" s="57" t="str">
        <f t="shared" si="1011"/>
        <v>-28.1785940803721-32.3098415435698i</v>
      </c>
      <c r="F3471" s="57" t="str">
        <f t="shared" si="1012"/>
        <v>1.64794798018825-1.9870522732388i</v>
      </c>
      <c r="G3471" s="57" t="str">
        <f t="shared" si="1013"/>
        <v>0.53512108961744-0.498764983799067i</v>
      </c>
      <c r="H3471" s="57" t="str">
        <f t="shared" si="1014"/>
        <v>0.00992304294594674-10.246950036969i</v>
      </c>
      <c r="I3471" s="57" t="str">
        <f t="shared" si="1015"/>
        <v>-0.137744960656945-0.114463144239046i</v>
      </c>
      <c r="K3471" s="57" t="str">
        <f t="shared" si="1016"/>
        <v>0.000472525478677483-0.000272311728813797i</v>
      </c>
      <c r="L3471" s="57" t="str">
        <f t="shared" si="1017"/>
        <v>0.00075-0.00150204916102576i</v>
      </c>
      <c r="M3471" s="57" t="str">
        <f t="shared" si="1018"/>
        <v>0.00075-0.000236667409825488i</v>
      </c>
      <c r="N3471" s="57">
        <f t="shared" si="1019"/>
        <v>31.952824847381805</v>
      </c>
      <c r="O3471" s="57">
        <f t="shared" si="1020"/>
        <v>25.673188245454487</v>
      </c>
      <c r="P3471" s="371">
        <f t="shared" si="1021"/>
        <v>-25.673188245454487</v>
      </c>
      <c r="Q3471" s="371">
        <f t="shared" si="1022"/>
        <v>148.04717515261819</v>
      </c>
      <c r="R3471" s="12">
        <f t="shared" si="1023"/>
        <v>-31.952824847381805</v>
      </c>
      <c r="S3471" s="57">
        <f t="shared" si="1024"/>
        <v>441.49393603293441</v>
      </c>
      <c r="T3471" s="12">
        <f t="shared" si="1007"/>
        <v>-25.673188245454487</v>
      </c>
    </row>
    <row r="3472" spans="1:20" x14ac:dyDescent="0.3">
      <c r="A3472" s="57">
        <f t="shared" si="1008"/>
        <v>2784529.3672969635</v>
      </c>
      <c r="B3472" s="12">
        <f t="shared" si="1025"/>
        <v>443171.61298985954</v>
      </c>
      <c r="C3472" s="57" t="str">
        <f t="shared" si="1009"/>
        <v>-0.0436311714319427+0.0274414275375499i</v>
      </c>
      <c r="D3472" s="57" t="str">
        <f t="shared" si="1010"/>
        <v>1.39722627233587-1.7260870024913i</v>
      </c>
      <c r="E3472" s="57" t="str">
        <f t="shared" si="1011"/>
        <v>-28.0875195059243-32.0391063168011i</v>
      </c>
      <c r="F3472" s="57" t="str">
        <f t="shared" si="1012"/>
        <v>1.64213516234104-1.98574297719018i</v>
      </c>
      <c r="G3472" s="57" t="str">
        <f t="shared" si="1013"/>
        <v>0.533233553446676-0.498894308371329i</v>
      </c>
      <c r="H3472" s="57" t="str">
        <f t="shared" si="1014"/>
        <v>0.00984023681251613-10.2081245157791i</v>
      </c>
      <c r="I3472" s="57" t="str">
        <f t="shared" si="1015"/>
        <v>-0.137133448165812-0.113627002170907i</v>
      </c>
      <c r="K3472" s="57" t="str">
        <f t="shared" si="1016"/>
        <v>0.000472153521682056-0.000271686141692686i</v>
      </c>
      <c r="L3472" s="57" t="str">
        <f t="shared" si="1017"/>
        <v>0.00075-0.00149636298169532i</v>
      </c>
      <c r="M3472" s="57" t="str">
        <f t="shared" si="1018"/>
        <v>0.00075-0.000235771478208296i</v>
      </c>
      <c r="N3472" s="57">
        <f t="shared" si="1019"/>
        <v>32.16746587576128</v>
      </c>
      <c r="O3472" s="57">
        <f t="shared" si="1020"/>
        <v>25.75655675300797</v>
      </c>
      <c r="P3472" s="371">
        <f t="shared" si="1021"/>
        <v>-25.75655675300797</v>
      </c>
      <c r="Q3472" s="371">
        <f t="shared" si="1022"/>
        <v>147.83253412423872</v>
      </c>
      <c r="R3472" s="12">
        <f t="shared" si="1023"/>
        <v>-32.16746587576128</v>
      </c>
      <c r="S3472" s="57">
        <f t="shared" si="1024"/>
        <v>443.17161298985951</v>
      </c>
      <c r="T3472" s="12">
        <f t="shared" si="1007"/>
        <v>-25.75655675300797</v>
      </c>
    </row>
    <row r="3473" spans="1:20" x14ac:dyDescent="0.3">
      <c r="A3473" s="57">
        <f t="shared" si="1008"/>
        <v>2795110.578892692</v>
      </c>
      <c r="B3473" s="12">
        <f t="shared" si="1025"/>
        <v>444855.66511922103</v>
      </c>
      <c r="C3473" s="57" t="str">
        <f t="shared" si="1009"/>
        <v>-0.0431118365740749+0.0273404076538904i</v>
      </c>
      <c r="D3473" s="57" t="str">
        <f t="shared" si="1010"/>
        <v>1.39089885874497-1.72472697323221i</v>
      </c>
      <c r="E3473" s="57" t="str">
        <f t="shared" si="1011"/>
        <v>-27.9959845804583-31.770195437362i</v>
      </c>
      <c r="F3473" s="57" t="str">
        <f t="shared" si="1012"/>
        <v>1.63631941298883-1.98441823933889i</v>
      </c>
      <c r="G3473" s="57" t="str">
        <f t="shared" si="1013"/>
        <v>0.531345065358634-0.499016519644052i</v>
      </c>
      <c r="H3473" s="57" t="str">
        <f t="shared" si="1014"/>
        <v>0.00975811171898351-10.1694463103551i</v>
      </c>
      <c r="I3473" s="57" t="str">
        <f t="shared" si="1015"/>
        <v>-0.136523526224362-0.112795355940177i</v>
      </c>
      <c r="K3473" s="57" t="str">
        <f t="shared" si="1016"/>
        <v>0.000471781356573451-0.000271061884464034i</v>
      </c>
      <c r="L3473" s="57" t="str">
        <f t="shared" si="1017"/>
        <v>0.00075-0.00149069832804873i</v>
      </c>
      <c r="M3473" s="57" t="str">
        <f t="shared" si="1018"/>
        <v>0.00075-0.000234878938242973i</v>
      </c>
      <c r="N3473" s="57">
        <f t="shared" si="1019"/>
        <v>32.381809616650884</v>
      </c>
      <c r="O3473" s="57">
        <f t="shared" si="1020"/>
        <v>25.840042004850652</v>
      </c>
      <c r="P3473" s="371">
        <f t="shared" si="1021"/>
        <v>-25.840042004850652</v>
      </c>
      <c r="Q3473" s="371">
        <f t="shared" si="1022"/>
        <v>147.61819038334912</v>
      </c>
      <c r="R3473" s="12">
        <f t="shared" si="1023"/>
        <v>-32.381809616650884</v>
      </c>
      <c r="S3473" s="57">
        <f t="shared" si="1024"/>
        <v>444.85566511922104</v>
      </c>
      <c r="T3473" s="12">
        <f t="shared" si="1007"/>
        <v>-25.840042004850652</v>
      </c>
    </row>
    <row r="3474" spans="1:20" x14ac:dyDescent="0.3">
      <c r="A3474" s="57">
        <f t="shared" si="1008"/>
        <v>2805731.9990924839</v>
      </c>
      <c r="B3474" s="12">
        <f t="shared" si="1025"/>
        <v>446546.11664667405</v>
      </c>
      <c r="C3474" s="57" t="str">
        <f t="shared" si="1009"/>
        <v>-0.0425974184571622+0.0272378415345619i</v>
      </c>
      <c r="D3474" s="57" t="str">
        <f t="shared" si="1010"/>
        <v>1.3845809664247-1.72334474813664i</v>
      </c>
      <c r="E3474" s="57" t="str">
        <f t="shared" si="1011"/>
        <v>-27.9040005470582-31.5031019946895i</v>
      </c>
      <c r="F3474" s="57" t="str">
        <f t="shared" si="1012"/>
        <v>1.63050089735885-1.9830780082798i</v>
      </c>
      <c r="G3474" s="57" t="str">
        <f t="shared" si="1013"/>
        <v>0.52945567900585-0.499131608871152i</v>
      </c>
      <c r="H3474" s="57" t="str">
        <f t="shared" si="1014"/>
        <v>0.00967666227937873-10.1309148595059i</v>
      </c>
      <c r="I3474" s="57" t="str">
        <f t="shared" si="1015"/>
        <v>-0.135915192063431-0.111968195517725i</v>
      </c>
      <c r="K3474" s="57" t="str">
        <f t="shared" si="1016"/>
        <v>0.000471408990816668-0.000270438943519874i</v>
      </c>
      <c r="L3474" s="57" t="str">
        <f t="shared" si="1017"/>
        <v>0.00075-0.00148505511859806i</v>
      </c>
      <c r="M3474" s="57" t="str">
        <f t="shared" si="1018"/>
        <v>0.00075-0.000233989777090031i</v>
      </c>
      <c r="N3474" s="57">
        <f t="shared" si="1019"/>
        <v>32.595852854401926</v>
      </c>
      <c r="O3474" s="57">
        <f t="shared" si="1020"/>
        <v>25.923643837626237</v>
      </c>
      <c r="P3474" s="371">
        <f t="shared" si="1021"/>
        <v>-25.923643837626237</v>
      </c>
      <c r="Q3474" s="371">
        <f t="shared" si="1022"/>
        <v>147.40414714559807</v>
      </c>
      <c r="R3474" s="12">
        <f t="shared" si="1023"/>
        <v>-32.595852854401926</v>
      </c>
      <c r="S3474" s="57">
        <f t="shared" si="1024"/>
        <v>446.54611664667408</v>
      </c>
      <c r="T3474" s="12">
        <f t="shared" si="1007"/>
        <v>-25.923643837626237</v>
      </c>
    </row>
    <row r="3475" spans="1:20" x14ac:dyDescent="0.3">
      <c r="A3475" s="57">
        <f t="shared" si="1008"/>
        <v>2816393.7806890355</v>
      </c>
      <c r="B3475" s="12">
        <f t="shared" si="1025"/>
        <v>448242.99188993144</v>
      </c>
      <c r="C3475" s="57" t="str">
        <f t="shared" si="1009"/>
        <v>-0.0420878906646055+0.0271337684955767i</v>
      </c>
      <c r="D3475" s="57" t="str">
        <f t="shared" si="1010"/>
        <v>1.37827275525597-1.7219404143529i</v>
      </c>
      <c r="E3475" s="57" t="str">
        <f t="shared" si="1011"/>
        <v>-27.8115785522461-31.2378190448461i</v>
      </c>
      <c r="F3475" s="57" t="str">
        <f t="shared" si="1012"/>
        <v>1.62467978099485-1.98172223425557i</v>
      </c>
      <c r="G3475" s="57" t="str">
        <f t="shared" si="1013"/>
        <v>0.527565448143621-0.499239567811528i</v>
      </c>
      <c r="H3475" s="57" t="str">
        <f t="shared" si="1014"/>
        <v>0.00959588314898387-10.0925296042048i</v>
      </c>
      <c r="I3475" s="57" t="str">
        <f t="shared" si="1015"/>
        <v>-0.135308443036239-0.111145510819573i</v>
      </c>
      <c r="K3475" s="57" t="str">
        <f t="shared" si="1016"/>
        <v>0.000471036431935206-0.000269817305369722i</v>
      </c>
      <c r="L3475" s="57" t="str">
        <f t="shared" si="1017"/>
        <v>0.00075-0.00147943327216384i</v>
      </c>
      <c r="M3475" s="57" t="str">
        <f t="shared" si="1018"/>
        <v>0.00075-0.000233103981958588i</v>
      </c>
      <c r="N3475" s="57">
        <f t="shared" si="1019"/>
        <v>32.809592379610592</v>
      </c>
      <c r="O3475" s="57">
        <f t="shared" si="1020"/>
        <v>26.007362082871705</v>
      </c>
      <c r="P3475" s="371">
        <f t="shared" si="1021"/>
        <v>-26.007362082871705</v>
      </c>
      <c r="Q3475" s="371">
        <f t="shared" si="1022"/>
        <v>147.19040762038941</v>
      </c>
      <c r="R3475" s="12">
        <f t="shared" si="1023"/>
        <v>-32.809592379610592</v>
      </c>
      <c r="S3475" s="57">
        <f t="shared" si="1024"/>
        <v>448.24299188993143</v>
      </c>
      <c r="T3475" s="12">
        <f t="shared" si="1007"/>
        <v>-26.007362082871705</v>
      </c>
    </row>
    <row r="3476" spans="1:20" x14ac:dyDescent="0.3">
      <c r="A3476" s="57">
        <f t="shared" si="1008"/>
        <v>2827096.077055654</v>
      </c>
      <c r="B3476" s="12">
        <f t="shared" si="1025"/>
        <v>449946.31525911321</v>
      </c>
      <c r="C3476" s="57" t="str">
        <f t="shared" si="1009"/>
        <v>-0.0415832266425066+0.0270282274608361i</v>
      </c>
      <c r="D3476" s="57" t="str">
        <f t="shared" si="1010"/>
        <v>1.37197438407392-1.72051406040434i</v>
      </c>
      <c r="E3476" s="57" t="str">
        <f t="shared" si="1011"/>
        <v>-27.7187296462206-30.9743396112125i</v>
      </c>
      <c r="F3476" s="57" t="str">
        <f t="shared" si="1012"/>
        <v>1.61885622973824-1.98035086916074i</v>
      </c>
      <c r="G3476" s="57" t="str">
        <f t="shared" si="1013"/>
        <v>0.525674426623926-0.499340388730506i</v>
      </c>
      <c r="H3476" s="57" t="str">
        <f t="shared" si="1014"/>
        <v>0.00951576902399627-10.0542899875813i</v>
      </c>
      <c r="I3476" s="57" t="str">
        <f t="shared" si="1015"/>
        <v>-0.134703276616416-0.110327291706416i</v>
      </c>
      <c r="K3476" s="57" t="str">
        <f t="shared" si="1016"/>
        <v>0.000470663687510048-0.000269196956641109i</v>
      </c>
      <c r="L3476" s="57" t="str">
        <f t="shared" si="1017"/>
        <v>0.00075-0.00147383270787392i</v>
      </c>
      <c r="M3476" s="57" t="str">
        <f t="shared" si="1018"/>
        <v>0.00075-0.000232221540106185i</v>
      </c>
      <c r="N3476" s="57">
        <f t="shared" si="1019"/>
        <v>33.023024989500584</v>
      </c>
      <c r="O3476" s="57">
        <f t="shared" si="1020"/>
        <v>26.091196567035013</v>
      </c>
      <c r="P3476" s="371">
        <f t="shared" si="1021"/>
        <v>-26.091196567035013</v>
      </c>
      <c r="Q3476" s="371">
        <f t="shared" si="1022"/>
        <v>146.97697501049942</v>
      </c>
      <c r="R3476" s="12">
        <f t="shared" si="1023"/>
        <v>-33.023024989500584</v>
      </c>
      <c r="S3476" s="57">
        <f t="shared" si="1024"/>
        <v>449.94631525911319</v>
      </c>
      <c r="T3476" s="12">
        <f t="shared" si="1007"/>
        <v>-26.091196567035013</v>
      </c>
    </row>
    <row r="3477" spans="1:20" x14ac:dyDescent="0.3">
      <c r="A3477" s="57">
        <f t="shared" si="1008"/>
        <v>2837839.0421484658</v>
      </c>
      <c r="B3477" s="12">
        <f t="shared" si="1025"/>
        <v>451656.11125709786</v>
      </c>
      <c r="C3477" s="57" t="str">
        <f t="shared" si="1009"/>
        <v>-0.0410833997033549+0.0269212569618037i</v>
      </c>
      <c r="D3477" s="57" t="str">
        <f t="shared" si="1010"/>
        <v>1.3656860106532-1.71906577617469i</v>
      </c>
      <c r="E3477" s="57" t="str">
        <f t="shared" si="1011"/>
        <v>-27.6254647830931-30.7126566851778i</v>
      </c>
      <c r="F3477" s="57" t="str">
        <f t="shared" si="1012"/>
        <v>1.61303040970944-1.97896386654547i</v>
      </c>
      <c r="G3477" s="57" t="str">
        <f t="shared" si="1013"/>
        <v>0.523782668389314-0.499434064401182i</v>
      </c>
      <c r="H3477" s="57" t="str">
        <f t="shared" si="1014"/>
        <v>0.00943631464119442-10.0161954549121i</v>
      </c>
      <c r="I3477" s="57" t="str">
        <f t="shared" si="1015"/>
        <v>-0.134099690396002-0.10951352798318i</v>
      </c>
      <c r="K3477" s="57" t="str">
        <f t="shared" si="1016"/>
        <v>0.000470290765178617-0.000268577884080062i</v>
      </c>
      <c r="L3477" s="57" t="str">
        <f t="shared" si="1017"/>
        <v>0.00075-0.0014682533451623i</v>
      </c>
      <c r="M3477" s="57" t="str">
        <f t="shared" si="1018"/>
        <v>0.00075-0.000231342438838598i</v>
      </c>
      <c r="N3477" s="57">
        <f t="shared" si="1019"/>
        <v>33.236147488301185</v>
      </c>
      <c r="O3477" s="57">
        <f t="shared" si="1020"/>
        <v>26.175147111495232</v>
      </c>
      <c r="P3477" s="371">
        <f t="shared" si="1021"/>
        <v>-26.175147111495232</v>
      </c>
      <c r="Q3477" s="371">
        <f t="shared" si="1022"/>
        <v>146.76385251169881</v>
      </c>
      <c r="R3477" s="12">
        <f t="shared" si="1023"/>
        <v>-33.236147488301185</v>
      </c>
      <c r="S3477" s="57">
        <f t="shared" si="1024"/>
        <v>451.65611125709785</v>
      </c>
      <c r="T3477" s="12">
        <f t="shared" si="1007"/>
        <v>-26.175147111495232</v>
      </c>
    </row>
    <row r="3478" spans="1:20" x14ac:dyDescent="0.3">
      <c r="A3478" s="57">
        <f t="shared" si="1008"/>
        <v>2848622.8305086298</v>
      </c>
      <c r="B3478" s="12">
        <f t="shared" si="1025"/>
        <v>453372.40447987482</v>
      </c>
      <c r="C3478" s="57" t="str">
        <f t="shared" si="1009"/>
        <v>-0.040588383029741+0.0268128951372404i</v>
      </c>
      <c r="D3478" s="57" t="str">
        <f t="shared" si="1010"/>
        <v>1.35940779169368-1.71759565289338i</v>
      </c>
      <c r="E3478" s="57" t="str">
        <f t="shared" si="1011"/>
        <v>-27.5317948211315-30.4527632268283i</v>
      </c>
      <c r="F3478" s="57" t="str">
        <f t="shared" si="1012"/>
        <v>1.60720248728884-1.97756118161916i</v>
      </c>
      <c r="G3478" s="57" t="str">
        <f t="shared" si="1013"/>
        <v>0.521890227466781-0.499520588105688i</v>
      </c>
      <c r="H3478" s="57" t="str">
        <f t="shared" si="1014"/>
        <v>0.00935751477760756-9.97824545361268i</v>
      </c>
      <c r="I3478" s="57" t="str">
        <f t="shared" si="1015"/>
        <v>-0.13349768208347-0.108704209398568i</v>
      </c>
      <c r="K3478" s="57" t="str">
        <f t="shared" si="1016"/>
        <v>0.000469917672633751-0.000267960074551636i</v>
      </c>
      <c r="L3478" s="57" t="str">
        <f t="shared" si="1017"/>
        <v>0.00075-0.00146269510376798i</v>
      </c>
      <c r="M3478" s="57" t="str">
        <f t="shared" si="1018"/>
        <v>0.00075-0.000230466665509661i</v>
      </c>
      <c r="N3478" s="57">
        <f t="shared" si="1019"/>
        <v>33.448956687631807</v>
      </c>
      <c r="O3478" s="57">
        <f t="shared" si="1020"/>
        <v>26.259213532580603</v>
      </c>
      <c r="P3478" s="371">
        <f t="shared" si="1021"/>
        <v>-26.259213532580603</v>
      </c>
      <c r="Q3478" s="371">
        <f t="shared" si="1022"/>
        <v>146.55104331236819</v>
      </c>
      <c r="R3478" s="12">
        <f t="shared" si="1023"/>
        <v>-33.448956687631807</v>
      </c>
      <c r="S3478" s="57">
        <f t="shared" si="1024"/>
        <v>453.37240447987483</v>
      </c>
      <c r="T3478" s="12">
        <f t="shared" si="1007"/>
        <v>-26.259213532580603</v>
      </c>
    </row>
    <row r="3479" spans="1:20" x14ac:dyDescent="0.3">
      <c r="A3479" s="57">
        <f t="shared" si="1008"/>
        <v>2859447.5972645627</v>
      </c>
      <c r="B3479" s="12">
        <f t="shared" si="1025"/>
        <v>455095.21961689834</v>
      </c>
      <c r="C3479" s="57" t="str">
        <f t="shared" si="1009"/>
        <v>-0.0400981496780746+0.0267031797329667i</v>
      </c>
      <c r="D3479" s="57" t="str">
        <f t="shared" si="1010"/>
        <v>1.35313988280616-1.71610378312039i</v>
      </c>
      <c r="E3479" s="57" t="str">
        <f t="shared" si="1011"/>
        <v>-27.4377305229976-30.1946521656352i</v>
      </c>
      <c r="F3479" s="57" t="str">
        <f t="shared" si="1012"/>
        <v>1.60137262909802-1.97614277125368i</v>
      </c>
      <c r="G3479" s="57" t="str">
        <f t="shared" si="1013"/>
        <v>0.519997157961619-0.499599953636365i</v>
      </c>
      <c r="H3479" s="57" t="str">
        <f t="shared" si="1014"/>
        <v>0.00927936425018784-9.94043943322848i</v>
      </c>
      <c r="I3479" s="57" t="str">
        <f t="shared" si="1015"/>
        <v>-0.13289724950174-0.107899325644656i</v>
      </c>
      <c r="K3479" s="57" t="str">
        <f t="shared" si="1016"/>
        <v>0.000469544417622627-0.00026734351504036i</v>
      </c>
      <c r="L3479" s="57" t="str">
        <f t="shared" si="1017"/>
        <v>0.00075-0.00145715790373379i</v>
      </c>
      <c r="M3479" s="57" t="str">
        <f t="shared" si="1018"/>
        <v>0.00075-0.000229594207521081i</v>
      </c>
      <c r="N3479" s="57">
        <f t="shared" si="1019"/>
        <v>33.661449406871412</v>
      </c>
      <c r="O3479" s="57">
        <f t="shared" si="1020"/>
        <v>26.343395641590888</v>
      </c>
      <c r="P3479" s="371">
        <f t="shared" si="1021"/>
        <v>-26.343395641590888</v>
      </c>
      <c r="Q3479" s="371">
        <f t="shared" si="1022"/>
        <v>146.33855059312859</v>
      </c>
      <c r="R3479" s="12">
        <f t="shared" si="1023"/>
        <v>-33.661449406871412</v>
      </c>
      <c r="S3479" s="57">
        <f t="shared" si="1024"/>
        <v>455.09521961689836</v>
      </c>
      <c r="T3479" s="12">
        <f t="shared" si="1007"/>
        <v>-26.343395641590888</v>
      </c>
    </row>
    <row r="3480" spans="1:20" x14ac:dyDescent="0.3">
      <c r="A3480" s="57">
        <f t="shared" si="1008"/>
        <v>2870313.4981341679</v>
      </c>
      <c r="B3480" s="12">
        <f t="shared" si="1025"/>
        <v>456824.58145144256</v>
      </c>
      <c r="C3480" s="57" t="str">
        <f t="shared" si="1009"/>
        <v>-0.0396126725823296+0.0265921481016909i</v>
      </c>
      <c r="D3480" s="57" t="str">
        <f t="shared" si="1010"/>
        <v>1.34688243849855-1.71459026073121i</v>
      </c>
      <c r="E3480" s="57" t="str">
        <f t="shared" si="1011"/>
        <v>-27.3432825559932-29.9383164011418i</v>
      </c>
      <c r="F3480" s="57" t="str">
        <f t="shared" si="1012"/>
        <v>1.59554100198065-1.97470859398631i</v>
      </c>
      <c r="G3480" s="57" t="str">
        <f t="shared" si="1013"/>
        <v>0.518103514051248-0.499672155296847i</v>
      </c>
      <c r="H3480" s="57" t="str">
        <f t="shared" si="1014"/>
        <v>0.00920185791548669-9.90277684542676i</v>
      </c>
      <c r="I3480" s="57" t="str">
        <f t="shared" si="1015"/>
        <v>-0.132298390586199-0.107098866356487i</v>
      </c>
      <c r="K3480" s="57" t="str">
        <f t="shared" si="1016"/>
        <v>0.000469171007945718-0.000266728192650727i</v>
      </c>
      <c r="L3480" s="57" t="str">
        <f t="shared" si="1017"/>
        <v>0.00075-0.00145164166540526i</v>
      </c>
      <c r="M3480" s="57" t="str">
        <f t="shared" si="1018"/>
        <v>0.00075-0.000228725052322257i</v>
      </c>
      <c r="N3480" s="57">
        <f t="shared" si="1019"/>
        <v>33.873622473534823</v>
      </c>
      <c r="O3480" s="57">
        <f t="shared" si="1020"/>
        <v>26.427693244816925</v>
      </c>
      <c r="P3480" s="371">
        <f t="shared" si="1021"/>
        <v>-26.427693244816925</v>
      </c>
      <c r="Q3480" s="371">
        <f t="shared" si="1022"/>
        <v>146.12637752646518</v>
      </c>
      <c r="R3480" s="12">
        <f t="shared" si="1023"/>
        <v>-33.873622473534823</v>
      </c>
      <c r="S3480" s="57">
        <f t="shared" si="1024"/>
        <v>456.82458145144255</v>
      </c>
      <c r="T3480" s="12">
        <f t="shared" si="1007"/>
        <v>-26.427693244816925</v>
      </c>
    </row>
    <row r="3481" spans="1:20" x14ac:dyDescent="0.3">
      <c r="A3481" s="57">
        <f t="shared" si="1008"/>
        <v>2881220.6894270778</v>
      </c>
      <c r="B3481" s="12">
        <f t="shared" si="1025"/>
        <v>458560.51486095804</v>
      </c>
      <c r="C3481" s="57" t="str">
        <f t="shared" si="1009"/>
        <v>-0.0391319245577954+0.0264798372028785i</v>
      </c>
      <c r="D3481" s="57" t="str">
        <f t="shared" si="1010"/>
        <v>1.34063561216215-1.71305518090151i</v>
      </c>
      <c r="E3481" s="57" t="str">
        <f t="shared" si="1011"/>
        <v>-27.2484614923044-29.6837488036482i</v>
      </c>
      <c r="F3481" s="57" t="str">
        <f t="shared" si="1012"/>
        <v>1.58970777298348-1.97325861002261i</v>
      </c>
      <c r="G3481" s="57" t="str">
        <f t="shared" si="1013"/>
        <v>0.516209349979033-0.499737187903059i</v>
      </c>
      <c r="H3481" s="57" t="str">
        <f t="shared" si="1014"/>
        <v>0.00912499066933342-9.86525714398782i</v>
      </c>
      <c r="I3481" s="57" t="str">
        <f t="shared" si="1015"/>
        <v>-0.131701103382725-0.106302821111688i</v>
      </c>
      <c r="K3481" s="57" t="str">
        <f t="shared" si="1016"/>
        <v>0.00046879745145571-0.00026611409460764i</v>
      </c>
      <c r="L3481" s="57" t="str">
        <f t="shared" si="1017"/>
        <v>0.00075-0.00144614630942942i</v>
      </c>
      <c r="M3481" s="57" t="str">
        <f t="shared" si="1018"/>
        <v>0.00075-0.000227859187410098i</v>
      </c>
      <c r="N3481" s="57">
        <f t="shared" si="1019"/>
        <v>34.085472723644017</v>
      </c>
      <c r="O3481" s="57">
        <f t="shared" si="1020"/>
        <v>26.512106143562594</v>
      </c>
      <c r="P3481" s="371">
        <f t="shared" si="1021"/>
        <v>-26.512106143562594</v>
      </c>
      <c r="Q3481" s="371">
        <f t="shared" si="1022"/>
        <v>145.91452727635598</v>
      </c>
      <c r="R3481" s="12">
        <f t="shared" si="1023"/>
        <v>-34.085472723644017</v>
      </c>
      <c r="S3481" s="57">
        <f t="shared" si="1024"/>
        <v>458.56051486095805</v>
      </c>
      <c r="T3481" s="12">
        <f t="shared" si="1007"/>
        <v>-26.512106143562594</v>
      </c>
    </row>
    <row r="3482" spans="1:20" x14ac:dyDescent="0.3">
      <c r="A3482" s="57">
        <f t="shared" si="1008"/>
        <v>2892169.3280469007</v>
      </c>
      <c r="B3482" s="12">
        <f t="shared" si="1025"/>
        <v>460303.04481742968</v>
      </c>
      <c r="C3482" s="57" t="str">
        <f t="shared" si="1009"/>
        <v>-0.0386558783048419+0.0263662836026709i</v>
      </c>
      <c r="D3482" s="57" t="str">
        <f t="shared" si="1010"/>
        <v>1.33439955605821-1.7114986400916i</v>
      </c>
      <c r="E3482" s="57" t="str">
        <f t="shared" si="1011"/>
        <v>-27.1532778092476-29.4309422148943i</v>
      </c>
      <c r="F3482" s="57" t="str">
        <f t="shared" si="1012"/>
        <v>1.58387310933724-1.97179278123872i</v>
      </c>
      <c r="G3482" s="57" t="str">
        <f t="shared" si="1013"/>
        <v>0.51431472004808-0.499795046784124i</v>
      </c>
      <c r="H3482" s="57" t="str">
        <f t="shared" si="1014"/>
        <v>0.00904875744651777-9.82787978479667i</v>
      </c>
      <c r="I3482" s="57" t="str">
        <f t="shared" si="1015"/>
        <v>-0.131105386045708-0.105511179430112i</v>
      </c>
      <c r="K3482" s="57" t="str">
        <f t="shared" si="1016"/>
        <v>0.000468423756056434-0.00026550120825687i</v>
      </c>
      <c r="L3482" s="57" t="str">
        <f t="shared" si="1017"/>
        <v>0.00075-0.00144067175675376i</v>
      </c>
      <c r="M3482" s="57" t="str">
        <f t="shared" si="1018"/>
        <v>0.00075-0.000226996600328849i</v>
      </c>
      <c r="N3482" s="57">
        <f t="shared" si="1019"/>
        <v>34.296997002096049</v>
      </c>
      <c r="O3482" s="57">
        <f t="shared" si="1020"/>
        <v>26.596634134167296</v>
      </c>
      <c r="P3482" s="371">
        <f t="shared" si="1021"/>
        <v>-26.596634134167296</v>
      </c>
      <c r="Q3482" s="371">
        <f t="shared" si="1022"/>
        <v>145.70300299790395</v>
      </c>
      <c r="R3482" s="12">
        <f t="shared" si="1023"/>
        <v>-34.296997002096049</v>
      </c>
      <c r="S3482" s="57">
        <f t="shared" si="1024"/>
        <v>460.30304481742968</v>
      </c>
      <c r="T3482" s="12">
        <f t="shared" si="1007"/>
        <v>-26.596634134167296</v>
      </c>
    </row>
    <row r="3483" spans="1:20" x14ac:dyDescent="0.3">
      <c r="A3483" s="57">
        <f t="shared" si="1008"/>
        <v>2903159.571493479</v>
      </c>
      <c r="B3483" s="12">
        <f t="shared" si="1025"/>
        <v>462052.19638773589</v>
      </c>
      <c r="C3483" s="57" t="str">
        <f t="shared" si="1009"/>
        <v>-0.0381845064126999+0.0262515234738555i</v>
      </c>
      <c r="D3483" s="57" t="str">
        <f t="shared" si="1010"/>
        <v>1.32817442130479-1.70992073603092i</v>
      </c>
      <c r="E3483" s="57" t="str">
        <f t="shared" si="1011"/>
        <v>-27.0577418895186-29.1798894487437i</v>
      </c>
      <c r="F3483" s="57" t="str">
        <f t="shared" si="1012"/>
        <v>1.57803717843755-1.97031107118364i</v>
      </c>
      <c r="G3483" s="57" t="str">
        <f t="shared" si="1013"/>
        <v>0.512419678615019-0.499845727783183i</v>
      </c>
      <c r="H3483" s="57" t="str">
        <f t="shared" si="1014"/>
        <v>0.00897315322047493-9.79064422583462i</v>
      </c>
      <c r="I3483" s="57" t="str">
        <f t="shared" si="1015"/>
        <v>-0.130511236836076-0.104723930773494i</v>
      </c>
      <c r="K3483" s="57" t="str">
        <f t="shared" si="1016"/>
        <v>0.000468049929701763-0.000264889521065462i</v>
      </c>
      <c r="L3483" s="57" t="str">
        <f t="shared" si="1017"/>
        <v>0.00075-0.00143521792862498i</v>
      </c>
      <c r="M3483" s="57" t="str">
        <f t="shared" si="1018"/>
        <v>0.00075-0.000226137278669903i</v>
      </c>
      <c r="N3483" s="57">
        <f t="shared" si="1019"/>
        <v>34.508192163027786</v>
      </c>
      <c r="O3483" s="57">
        <f t="shared" si="1020"/>
        <v>26.681277008028204</v>
      </c>
      <c r="P3483" s="371">
        <f t="shared" si="1021"/>
        <v>-26.681277008028204</v>
      </c>
      <c r="Q3483" s="371">
        <f t="shared" si="1022"/>
        <v>145.49180783697221</v>
      </c>
      <c r="R3483" s="12">
        <f t="shared" si="1023"/>
        <v>-34.508192163027786</v>
      </c>
      <c r="S3483" s="57">
        <f t="shared" si="1024"/>
        <v>462.05219638773588</v>
      </c>
      <c r="T3483" s="12">
        <f t="shared" si="1007"/>
        <v>-26.681277008028204</v>
      </c>
    </row>
    <row r="3484" spans="1:20" x14ac:dyDescent="0.3">
      <c r="A3484" s="57">
        <f t="shared" si="1008"/>
        <v>2914191.5778651545</v>
      </c>
      <c r="B3484" s="12">
        <f t="shared" si="1025"/>
        <v>463807.99473400932</v>
      </c>
      <c r="C3484" s="57" t="str">
        <f t="shared" si="1009"/>
        <v>-0.0377177813632429+0.026135592595885i</v>
      </c>
      <c r="D3484" s="57" t="str">
        <f t="shared" si="1010"/>
        <v>1.32196035786376-1.70832156770211i</v>
      </c>
      <c r="E3484" s="57" t="str">
        <f t="shared" si="1011"/>
        <v>-26.9618640214425-28.9305832918611i</v>
      </c>
      <c r="F3484" s="57" t="str">
        <f t="shared" si="1012"/>
        <v>1.57220014782557-1.96881344508106i</v>
      </c>
      <c r="G3484" s="57" t="str">
        <f t="shared" si="1013"/>
        <v>0.510524280083781-0.499889227258118i</v>
      </c>
      <c r="H3484" s="57" t="str">
        <f t="shared" si="1014"/>
        <v>0.00889817300297422-9.75354992717087i</v>
      </c>
      <c r="I3484" s="57" t="str">
        <f t="shared" si="1015"/>
        <v>-0.129918654119328-0.103941064545117i</v>
      </c>
      <c r="K3484" s="57" t="str">
        <f t="shared" si="1016"/>
        <v>0.000467675980394532-0.000264279020622179i</v>
      </c>
      <c r="L3484" s="57" t="str">
        <f t="shared" si="1017"/>
        <v>0.00075-0.00142978474658795i</v>
      </c>
      <c r="M3484" s="57" t="str">
        <f t="shared" si="1018"/>
        <v>0.00075-0.000225281210071631i</v>
      </c>
      <c r="N3484" s="57">
        <f t="shared" si="1019"/>
        <v>34.719055070182606</v>
      </c>
      <c r="O3484" s="57">
        <f t="shared" si="1020"/>
        <v>26.766034551624607</v>
      </c>
      <c r="P3484" s="371">
        <f t="shared" si="1021"/>
        <v>-26.766034551624607</v>
      </c>
      <c r="Q3484" s="371">
        <f t="shared" si="1022"/>
        <v>145.28094492981739</v>
      </c>
      <c r="R3484" s="12">
        <f t="shared" si="1023"/>
        <v>-34.719055070182606</v>
      </c>
      <c r="S3484" s="57">
        <f t="shared" si="1024"/>
        <v>463.8079947340093</v>
      </c>
      <c r="T3484" s="12">
        <f t="shared" si="1007"/>
        <v>-26.766034551624607</v>
      </c>
    </row>
    <row r="3485" spans="1:20" x14ac:dyDescent="0.3">
      <c r="A3485" s="57">
        <f t="shared" si="1008"/>
        <v>2925265.5058610421</v>
      </c>
      <c r="B3485" s="12">
        <f t="shared" si="1025"/>
        <v>465570.46511399857</v>
      </c>
      <c r="C3485" s="57" t="str">
        <f t="shared" si="1009"/>
        <v>-0.0372556755347882+0.0260185263549461i</v>
      </c>
      <c r="D3485" s="57" t="str">
        <f t="shared" si="1010"/>
        <v>1.31575751452815-1.70670123532516i</v>
      </c>
      <c r="E3485" s="57" t="str">
        <f t="shared" si="1011"/>
        <v>-26.8656543992266-28.683016504395i</v>
      </c>
      <c r="F3485" s="57" t="str">
        <f t="shared" si="1012"/>
        <v>1.56636218516902-1.96729986983105i</v>
      </c>
      <c r="G3485" s="57" t="str">
        <f t="shared" si="1013"/>
        <v>0.508628578899351-0.499925542082196i</v>
      </c>
      <c r="H3485" s="57" t="str">
        <f t="shared" si="1014"/>
        <v>0.00882381184381031-9.71659635095419i</v>
      </c>
      <c r="I3485" s="57" t="str">
        <f t="shared" si="1015"/>
        <v>-0.129327636363565-0.103162570089519i</v>
      </c>
      <c r="K3485" s="57" t="str">
        <f t="shared" si="1016"/>
        <v>0.000467301916185417-0.000263669694637877i</v>
      </c>
      <c r="L3485" s="57" t="str">
        <f t="shared" si="1017"/>
        <v>0.00075-0.00142437213248451i</v>
      </c>
      <c r="M3485" s="57" t="str">
        <f t="shared" si="1018"/>
        <v>0.00075-0.000224428382219198i</v>
      </c>
      <c r="N3485" s="57">
        <f t="shared" si="1019"/>
        <v>34.92958259726629</v>
      </c>
      <c r="O3485" s="57">
        <f t="shared" si="1020"/>
        <v>26.850906546541296</v>
      </c>
      <c r="P3485" s="371">
        <f t="shared" si="1021"/>
        <v>-26.850906546541296</v>
      </c>
      <c r="Q3485" s="371">
        <f t="shared" si="1022"/>
        <v>145.07041740273371</v>
      </c>
      <c r="R3485" s="12">
        <f t="shared" si="1023"/>
        <v>-34.92958259726629</v>
      </c>
      <c r="S3485" s="57">
        <f t="shared" si="1024"/>
        <v>465.57046511399858</v>
      </c>
      <c r="T3485" s="12">
        <f t="shared" si="1007"/>
        <v>-26.850906546541296</v>
      </c>
    </row>
    <row r="3486" spans="1:20" x14ac:dyDescent="0.3">
      <c r="A3486" s="57">
        <f t="shared" si="1008"/>
        <v>2936381.514783314</v>
      </c>
      <c r="B3486" s="12">
        <f t="shared" si="1025"/>
        <v>467339.63288143178</v>
      </c>
      <c r="C3486" s="57" t="str">
        <f t="shared" si="1009"/>
        <v>-0.0367981612058991+0.0259003597440839i</v>
      </c>
      <c r="D3486" s="57" t="str">
        <f t="shared" si="1010"/>
        <v>1.30956603890974-1.70505984034136i</v>
      </c>
      <c r="E3486" s="57" t="str">
        <f t="shared" si="1011"/>
        <v>-26.7691231232152-28.4371818206529i</v>
      </c>
      <c r="F3486" s="57" t="str">
        <f t="shared" si="1012"/>
        <v>1.56052345824273-1.96577031401139i</v>
      </c>
      <c r="G3486" s="57" t="str">
        <f t="shared" si="1013"/>
        <v>0.50673262954152-0.499954669644616i</v>
      </c>
      <c r="H3486" s="57" t="str">
        <f t="shared" si="1014"/>
        <v>0.00875006483049787-9.67978296140463i</v>
      </c>
      <c r="I3486" s="57" t="str">
        <f t="shared" si="1015"/>
        <v>-0.128738182137529-0.102388436692196i</v>
      </c>
      <c r="K3486" s="57" t="str">
        <f t="shared" si="1016"/>
        <v>0.000466927745171835-0.000263061530945924i</v>
      </c>
      <c r="L3486" s="57" t="str">
        <f t="shared" si="1017"/>
        <v>0.00075-0.00141898000845239i</v>
      </c>
      <c r="M3486" s="57" t="str">
        <f t="shared" si="1018"/>
        <v>0.00075-0.000223578782844389i</v>
      </c>
      <c r="N3486" s="57">
        <f t="shared" si="1019"/>
        <v>35.139771628310257</v>
      </c>
      <c r="O3486" s="57">
        <f t="shared" si="1020"/>
        <v>26.935892769493087</v>
      </c>
      <c r="P3486" s="371">
        <f t="shared" si="1021"/>
        <v>-26.935892769493087</v>
      </c>
      <c r="Q3486" s="371">
        <f t="shared" si="1022"/>
        <v>144.86022837168974</v>
      </c>
      <c r="R3486" s="12">
        <f t="shared" si="1023"/>
        <v>-35.139771628310257</v>
      </c>
      <c r="S3486" s="57">
        <f t="shared" si="1024"/>
        <v>467.33963288143178</v>
      </c>
      <c r="T3486" s="12">
        <f t="shared" si="1007"/>
        <v>-26.935892769493087</v>
      </c>
    </row>
    <row r="3487" spans="1:20" x14ac:dyDescent="0.3">
      <c r="A3487" s="57">
        <f t="shared" si="1008"/>
        <v>2947539.7645394905</v>
      </c>
      <c r="B3487" s="12">
        <f t="shared" si="1025"/>
        <v>469115.52348638122</v>
      </c>
      <c r="C3487" s="57" t="str">
        <f t="shared" si="1009"/>
        <v>-0.036345210559193+0.0257811273633687i</v>
      </c>
      <c r="D3487" s="57" t="str">
        <f t="shared" si="1010"/>
        <v>1.30338607742686-1.70339748539702i</v>
      </c>
      <c r="E3487" s="57" t="str">
        <f t="shared" si="1011"/>
        <v>-26.6722802001451-28.1930719497769i</v>
      </c>
      <c r="F3487" s="57" t="str">
        <f t="shared" si="1012"/>
        <v>1.55468413490946-1.96422474787859i</v>
      </c>
      <c r="G3487" s="57" t="str">
        <f t="shared" si="1013"/>
        <v>0.504836486518626-0.499976607850962i</v>
      </c>
      <c r="H3487" s="57" t="str">
        <f t="shared" si="1014"/>
        <v>0.00867692708796903-9.64310922480522i</v>
      </c>
      <c r="I3487" s="57" t="str">
        <f t="shared" si="1015"/>
        <v>-0.128150290108635-0.101618653579334i</v>
      </c>
      <c r="K3487" s="57" t="str">
        <f t="shared" si="1016"/>
        <v>0.000466553475496815-0.000262454517502547i</v>
      </c>
      <c r="L3487" s="57" t="str">
        <f t="shared" si="1017"/>
        <v>0.00075-0.00141360829692408i</v>
      </c>
      <c r="M3487" s="57" t="str">
        <f t="shared" si="1018"/>
        <v>0.00075-0.000222732399725433i</v>
      </c>
      <c r="N3487" s="57">
        <f t="shared" si="1019"/>
        <v>35.349619058022995</v>
      </c>
      <c r="O3487" s="57">
        <f t="shared" si="1020"/>
        <v>27.020992992350855</v>
      </c>
      <c r="P3487" s="371">
        <f t="shared" si="1021"/>
        <v>-27.020992992350855</v>
      </c>
      <c r="Q3487" s="371">
        <f t="shared" si="1022"/>
        <v>144.65038094197701</v>
      </c>
      <c r="R3487" s="12">
        <f t="shared" si="1023"/>
        <v>-35.349619058022995</v>
      </c>
      <c r="S3487" s="57">
        <f t="shared" si="1024"/>
        <v>469.11552348638122</v>
      </c>
      <c r="T3487" s="12">
        <f t="shared" si="1007"/>
        <v>-27.020992992350855</v>
      </c>
    </row>
    <row r="3488" spans="1:20" x14ac:dyDescent="0.3">
      <c r="A3488" s="57">
        <f t="shared" si="1008"/>
        <v>2958740.4156447407</v>
      </c>
      <c r="B3488" s="12">
        <f t="shared" si="1025"/>
        <v>470898.16247562948</v>
      </c>
      <c r="C3488" s="57" t="str">
        <f t="shared" si="1009"/>
        <v>-0.0358967956851614+0.0256608634201232i</v>
      </c>
      <c r="D3488" s="57" t="str">
        <f t="shared" si="1010"/>
        <v>1.2972177752925-1.70171427432719i</v>
      </c>
      <c r="E3488" s="57" t="str">
        <f t="shared" si="1011"/>
        <v>-26.5751355434066-27.9506795764201i</v>
      </c>
      <c r="F3488" s="57" t="str">
        <f t="shared" si="1012"/>
        <v>1.54884438310061-1.96266314336877i</v>
      </c>
      <c r="G3488" s="57" t="str">
        <f t="shared" si="1013"/>
        <v>0.502940204361288-0.49999135512358i</v>
      </c>
      <c r="H3488" s="57" t="str">
        <f t="shared" si="1014"/>
        <v>0.00860439377827389-9.60657460949382i</v>
      </c>
      <c r="I3488" s="57" t="str">
        <f t="shared" si="1015"/>
        <v>-0.127563959041029-0.100853209917566i</v>
      </c>
      <c r="K3488" s="57" t="str">
        <f t="shared" si="1016"/>
        <v>0.000466179115347875-0.000261848642387213i</v>
      </c>
      <c r="L3488" s="57" t="str">
        <f t="shared" si="1017"/>
        <v>0.00075-0.0014082569206257i</v>
      </c>
      <c r="M3488" s="57" t="str">
        <f t="shared" si="1018"/>
        <v>0.00075-0.000221889220686822i</v>
      </c>
      <c r="N3488" s="57">
        <f t="shared" si="1019"/>
        <v>35.559121792143884</v>
      </c>
      <c r="O3488" s="57">
        <f t="shared" si="1020"/>
        <v>27.106206982166224</v>
      </c>
      <c r="P3488" s="371">
        <f t="shared" si="1021"/>
        <v>-27.106206982166224</v>
      </c>
      <c r="Q3488" s="371">
        <f t="shared" si="1022"/>
        <v>144.44087820785612</v>
      </c>
      <c r="R3488" s="12">
        <f t="shared" si="1023"/>
        <v>-35.559121792143884</v>
      </c>
      <c r="S3488" s="57">
        <f t="shared" si="1024"/>
        <v>470.89816247562948</v>
      </c>
      <c r="T3488" s="12">
        <f t="shared" si="1007"/>
        <v>-27.106206982166224</v>
      </c>
    </row>
    <row r="3489" spans="1:20" x14ac:dyDescent="0.3">
      <c r="A3489" s="57">
        <f t="shared" si="1008"/>
        <v>2969983.629224191</v>
      </c>
      <c r="B3489" s="12">
        <f t="shared" si="1025"/>
        <v>472687.57549303689</v>
      </c>
      <c r="C3489" s="57" t="str">
        <f t="shared" si="1009"/>
        <v>-0.0354528885859839+0.0255396017291946i</v>
      </c>
      <c r="D3489" s="57" t="str">
        <f t="shared" si="1010"/>
        <v>1.29106127650261-1.70001031213911i</v>
      </c>
      <c r="E3489" s="57" t="str">
        <f t="shared" si="1011"/>
        <v>-26.4776989733034-27.7099973614167i</v>
      </c>
      <c r="F3489" s="57" t="str">
        <f t="shared" si="1012"/>
        <v>1.54300437079684-1.96108547409815i</v>
      </c>
      <c r="G3489" s="57" t="str">
        <f t="shared" si="1013"/>
        <v>0.501043837616134-0.499998910401844i</v>
      </c>
      <c r="H3489" s="57" t="str">
        <f t="shared" si="1014"/>
        <v>0.0085324601002837-9.57017858585482i</v>
      </c>
      <c r="I3489" s="57" t="str">
        <f t="shared" si="1015"/>
        <v>-0.126979187793626-0.100092094813731i</v>
      </c>
      <c r="K3489" s="57" t="str">
        <f t="shared" si="1016"/>
        <v>0.000465804672955883-0.000261243893802973i</v>
      </c>
      <c r="L3489" s="57" t="str">
        <f t="shared" si="1017"/>
        <v>0.00075-0.00140292580257591i</v>
      </c>
      <c r="M3489" s="57" t="str">
        <f t="shared" si="1018"/>
        <v>0.00075-0.000221049233599146i</v>
      </c>
      <c r="N3489" s="57">
        <f t="shared" si="1019"/>
        <v>35.768276747794317</v>
      </c>
      <c r="O3489" s="57">
        <f t="shared" si="1020"/>
        <v>27.191534501199001</v>
      </c>
      <c r="P3489" s="371">
        <f t="shared" si="1021"/>
        <v>-27.191534501199001</v>
      </c>
      <c r="Q3489" s="371">
        <f t="shared" si="1022"/>
        <v>144.23172325220568</v>
      </c>
      <c r="R3489" s="12">
        <f t="shared" si="1023"/>
        <v>-35.768276747794317</v>
      </c>
      <c r="S3489" s="57">
        <f t="shared" si="1024"/>
        <v>472.68757549303689</v>
      </c>
      <c r="T3489" s="12">
        <f t="shared" si="1007"/>
        <v>-27.191534501199001</v>
      </c>
    </row>
    <row r="3490" spans="1:20" x14ac:dyDescent="0.3">
      <c r="A3490" s="57">
        <f t="shared" si="1008"/>
        <v>2981269.5670152428</v>
      </c>
      <c r="B3490" s="12">
        <f t="shared" si="1025"/>
        <v>474483.78827991046</v>
      </c>
      <c r="C3490" s="57" t="str">
        <f t="shared" si="1009"/>
        <v>-0.0350134611793534+0.025417375713281i</v>
      </c>
      <c r="D3490" s="57" t="str">
        <f t="shared" si="1010"/>
        <v>1.28491672382472-1.69828570499567i</v>
      </c>
      <c r="E3490" s="57" t="str">
        <f t="shared" si="1011"/>
        <v>-26.379980217317-27.4710179424541i</v>
      </c>
      <c r="F3490" s="57" t="str">
        <f t="shared" si="1012"/>
        <v>1.53716426600882-1.95949171536325i</v>
      </c>
      <c r="G3490" s="57" t="str">
        <f t="shared" si="1013"/>
        <v>0.499147440839527-0.49999927314235i</v>
      </c>
      <c r="H3490" s="57" t="str">
        <f t="shared" si="1014"/>
        <v>0.00846112128939746-9.53392062631108i</v>
      </c>
      <c r="I3490" s="57" t="str">
        <f t="shared" si="1015"/>
        <v>-0.126395975318166-0.0993352973146692i</v>
      </c>
      <c r="K3490" s="57" t="str">
        <f t="shared" si="1016"/>
        <v>0.000465430156593917-0.000260640260076784i</v>
      </c>
      <c r="L3490" s="57" t="str">
        <f t="shared" si="1017"/>
        <v>0.00075-0.00139761486608479i</v>
      </c>
      <c r="M3490" s="57" t="str">
        <f t="shared" si="1018"/>
        <v>0.00075-0.000220212426378906i</v>
      </c>
      <c r="N3490" s="57">
        <f t="shared" si="1019"/>
        <v>35.977080853822343</v>
      </c>
      <c r="O3490" s="57">
        <f t="shared" si="1020"/>
        <v>27.276975306943626</v>
      </c>
      <c r="P3490" s="371">
        <f t="shared" si="1021"/>
        <v>-27.276975306943626</v>
      </c>
      <c r="Q3490" s="371">
        <f t="shared" si="1022"/>
        <v>144.02291914617766</v>
      </c>
      <c r="R3490" s="12">
        <f t="shared" si="1023"/>
        <v>-35.977080853822343</v>
      </c>
      <c r="S3490" s="57">
        <f t="shared" si="1024"/>
        <v>474.48378827991047</v>
      </c>
      <c r="T3490" s="12">
        <f t="shared" si="1007"/>
        <v>-27.276975306943626</v>
      </c>
    </row>
    <row r="3491" spans="1:20" x14ac:dyDescent="0.3">
      <c r="A3491" s="57">
        <f t="shared" si="1008"/>
        <v>2992598.3913699007</v>
      </c>
      <c r="B3491" s="12">
        <f t="shared" si="1025"/>
        <v>476286.82667537412</v>
      </c>
      <c r="C3491" s="57" t="str">
        <f t="shared" si="1009"/>
        <v>-0.0345784853022987+0.02529421840331i</v>
      </c>
      <c r="D3491" s="57" t="str">
        <f t="shared" si="1010"/>
        <v>1.27878425878684-1.6965405601987i</v>
      </c>
      <c r="E3491" s="57" t="str">
        <f t="shared" si="1011"/>
        <v>-26.2819889103728-27.2337339347408i</v>
      </c>
      <c r="F3491" s="57" t="str">
        <f t="shared" si="1012"/>
        <v>1.53132423675784-1.95788184414089i</v>
      </c>
      <c r="G3491" s="57" t="str">
        <f t="shared" si="1013"/>
        <v>0.49725106859128-0.499992443319007i</v>
      </c>
      <c r="H3491" s="57" t="str">
        <f t="shared" si="1014"/>
        <v>0.00839037261725074-9.49780020531575i</v>
      </c>
      <c r="I3491" s="57" t="str">
        <f t="shared" si="1015"/>
        <v>-0.125814320657274-0.0985828064070255i</v>
      </c>
      <c r="K3491" s="57" t="str">
        <f t="shared" si="1016"/>
        <v>0.000465055574576114-0.000260037729659839i</v>
      </c>
      <c r="L3491" s="57" t="str">
        <f t="shared" si="1017"/>
        <v>0.00075-0.00139232403475273i</v>
      </c>
      <c r="M3491" s="57" t="str">
        <f t="shared" si="1018"/>
        <v>0.00075-0.00021937878698835i</v>
      </c>
      <c r="N3491" s="57">
        <f t="shared" si="1019"/>
        <v>36.185531051148615</v>
      </c>
      <c r="O3491" s="57">
        <f t="shared" si="1020"/>
        <v>27.362529152156739</v>
      </c>
      <c r="P3491" s="371">
        <f t="shared" si="1021"/>
        <v>-27.362529152156739</v>
      </c>
      <c r="Q3491" s="371">
        <f t="shared" si="1022"/>
        <v>143.81446894885138</v>
      </c>
      <c r="R3491" s="12">
        <f t="shared" si="1023"/>
        <v>-36.185531051148615</v>
      </c>
      <c r="S3491" s="57">
        <f t="shared" si="1024"/>
        <v>476.28682667537413</v>
      </c>
      <c r="T3491" s="12">
        <f t="shared" si="1007"/>
        <v>-27.362529152156739</v>
      </c>
    </row>
    <row r="3492" spans="1:20" x14ac:dyDescent="0.3">
      <c r="A3492" s="57">
        <f t="shared" si="1008"/>
        <v>3003970.2652571066</v>
      </c>
      <c r="B3492" s="12">
        <f t="shared" si="1025"/>
        <v>478096.71661674057</v>
      </c>
      <c r="C3492" s="57" t="str">
        <f t="shared" si="1009"/>
        <v>-0.0341479327150076+0.025170162438867i</v>
      </c>
      <c r="D3492" s="57" t="str">
        <f t="shared" si="1010"/>
        <v>1.27266402166649-1.69477498617204i</v>
      </c>
      <c r="E3492" s="57" t="str">
        <f t="shared" si="1011"/>
        <v>-26.1837345951089-26.9981379316748i</v>
      </c>
      <c r="F3492" s="57" t="str">
        <f t="shared" si="1012"/>
        <v>1.52548445105652-1.95625583908789i</v>
      </c>
      <c r="G3492" s="57" t="str">
        <f t="shared" si="1013"/>
        <v>0.495354775428395-0.499978421423044i</v>
      </c>
      <c r="H3492" s="57" t="str">
        <f t="shared" si="1014"/>
        <v>0.00832020939142795-9.46181679934421i</v>
      </c>
      <c r="I3492" s="57" t="str">
        <f t="shared" si="1015"/>
        <v>-0.125234222942523-0.0978346110170775i</v>
      </c>
      <c r="K3492" s="57" t="str">
        <f t="shared" si="1016"/>
        <v>0.000464680935256516-0.000259436291127866i</v>
      </c>
      <c r="L3492" s="57" t="str">
        <f t="shared" si="1017"/>
        <v>0.00075-0.00138705323246934i</v>
      </c>
      <c r="M3492" s="57" t="str">
        <f t="shared" si="1018"/>
        <v>0.00075-0.000218548303435296i</v>
      </c>
      <c r="N3492" s="57">
        <f t="shared" si="1019"/>
        <v>36.393624293106029</v>
      </c>
      <c r="O3492" s="57">
        <f t="shared" si="1020"/>
        <v>27.448195784885542</v>
      </c>
      <c r="P3492" s="371">
        <f t="shared" si="1021"/>
        <v>-27.448195784885542</v>
      </c>
      <c r="Q3492" s="371">
        <f t="shared" si="1022"/>
        <v>143.60637570689397</v>
      </c>
      <c r="R3492" s="12">
        <f t="shared" si="1023"/>
        <v>-36.393624293106029</v>
      </c>
      <c r="S3492" s="57">
        <f t="shared" si="1024"/>
        <v>478.09671661674059</v>
      </c>
      <c r="T3492" s="12">
        <f t="shared" si="1007"/>
        <v>-27.448195784885542</v>
      </c>
    </row>
    <row r="3493" spans="1:20" x14ac:dyDescent="0.3">
      <c r="A3493" s="57">
        <f t="shared" si="1008"/>
        <v>3015385.3522650837</v>
      </c>
      <c r="B3493" s="12">
        <f t="shared" si="1025"/>
        <v>479913.48413988418</v>
      </c>
      <c r="C3493" s="57" t="str">
        <f t="shared" si="1009"/>
        <v>-0.0337217751046501+0.025045240068679i</v>
      </c>
      <c r="D3493" s="57" t="str">
        <f t="shared" si="1010"/>
        <v>1.26655615148019-1.69298909244474i</v>
      </c>
      <c r="E3493" s="57" t="str">
        <f t="shared" si="1011"/>
        <v>-26.0852267221483-26.7642225055073i</v>
      </c>
      <c r="F3493" s="57" t="str">
        <f t="shared" si="1012"/>
        <v>1.51964507688944-1.95461368054044i</v>
      </c>
      <c r="G3493" s="57" t="str">
        <f t="shared" si="1013"/>
        <v>0.493458615898762-0.499957208462925i</v>
      </c>
      <c r="H3493" s="57" t="str">
        <f t="shared" si="1014"/>
        <v>0.00825062695517691-9.42596988688599i</v>
      </c>
      <c r="I3493" s="57" t="str">
        <f t="shared" si="1015"/>
        <v>-0.124655681392499-0.0970907000105773i</v>
      </c>
      <c r="K3493" s="57" t="str">
        <f t="shared" si="1016"/>
        <v>0.000464306247027903-0.000258835933181413i</v>
      </c>
      <c r="L3493" s="57" t="str">
        <f t="shared" si="1017"/>
        <v>0.00075-0.00138180238341238i</v>
      </c>
      <c r="M3493" s="57" t="str">
        <f t="shared" si="1018"/>
        <v>0.00075-0.000217720963772959i</v>
      </c>
      <c r="N3493" s="57">
        <f t="shared" si="1019"/>
        <v>36.601357545780047</v>
      </c>
      <c r="O3493" s="57">
        <f t="shared" si="1020"/>
        <v>27.533974948496109</v>
      </c>
      <c r="P3493" s="371">
        <f t="shared" si="1021"/>
        <v>-27.533974948496109</v>
      </c>
      <c r="Q3493" s="371">
        <f t="shared" si="1022"/>
        <v>143.39864245421995</v>
      </c>
      <c r="R3493" s="12">
        <f t="shared" si="1023"/>
        <v>-36.601357545780047</v>
      </c>
      <c r="S3493" s="57">
        <f t="shared" si="1024"/>
        <v>479.91348413988419</v>
      </c>
      <c r="T3493" s="12">
        <f t="shared" si="1007"/>
        <v>-27.533974948496109</v>
      </c>
    </row>
    <row r="3494" spans="1:20" x14ac:dyDescent="0.3">
      <c r="A3494" s="57">
        <f t="shared" si="1008"/>
        <v>3026843.8166036913</v>
      </c>
      <c r="B3494" s="12">
        <f t="shared" si="1025"/>
        <v>481737.15537961578</v>
      </c>
      <c r="C3494" s="57" t="str">
        <f t="shared" si="1009"/>
        <v>-0.0332999840891996+0.0249194831511463i</v>
      </c>
      <c r="D3494" s="57" t="str">
        <f t="shared" si="1010"/>
        <v>1.26046078597308-1.69118298963389i</v>
      </c>
      <c r="E3494" s="57" t="str">
        <f t="shared" si="1011"/>
        <v>-25.9864746503715-26.5319802080066i</v>
      </c>
      <c r="F3494" s="57" t="str">
        <f t="shared" si="1012"/>
        <v>1.51380628219382-1.95295535051324i</v>
      </c>
      <c r="G3494" s="57" t="str">
        <f t="shared" si="1013"/>
        <v>0.491562644534901-0.499928805964165i</v>
      </c>
      <c r="H3494" s="57" t="str">
        <f t="shared" si="1014"/>
        <v>0.0081816206871267-9.39025894843682i</v>
      </c>
      <c r="I3494" s="57" t="str">
        <f t="shared" si="1015"/>
        <v>-0.124078695310883-0.0963510621926166i</v>
      </c>
      <c r="K3494" s="57" t="str">
        <f t="shared" si="1016"/>
        <v>0.000463931518320635-0.000258236644646136i</v>
      </c>
      <c r="L3494" s="57" t="str">
        <f t="shared" si="1017"/>
        <v>0.00075-0.0013765714120466i</v>
      </c>
      <c r="M3494" s="57" t="str">
        <f t="shared" si="1018"/>
        <v>0.00075-0.00021689675609978i</v>
      </c>
      <c r="N3494" s="57">
        <f t="shared" si="1019"/>
        <v>36.808727788341201</v>
      </c>
      <c r="O3494" s="57">
        <f t="shared" si="1020"/>
        <v>27.619866381702703</v>
      </c>
      <c r="P3494" s="371">
        <f t="shared" si="1021"/>
        <v>-27.619866381702703</v>
      </c>
      <c r="Q3494" s="371">
        <f t="shared" si="1022"/>
        <v>143.1912722116588</v>
      </c>
      <c r="R3494" s="12">
        <f t="shared" si="1023"/>
        <v>-36.808727788341201</v>
      </c>
      <c r="S3494" s="57">
        <f t="shared" si="1024"/>
        <v>481.73715537961579</v>
      </c>
      <c r="T3494" s="12">
        <f t="shared" si="1007"/>
        <v>-27.619866381702703</v>
      </c>
    </row>
    <row r="3495" spans="1:20" x14ac:dyDescent="0.3">
      <c r="A3495" s="57">
        <f t="shared" si="1008"/>
        <v>3038345.8231067853</v>
      </c>
      <c r="B3495" s="12">
        <f t="shared" si="1025"/>
        <v>483567.75657005835</v>
      </c>
      <c r="C3495" s="57" t="str">
        <f t="shared" si="1009"/>
        <v>-0.0328825312212478+0.0247929231549292i</v>
      </c>
      <c r="D3495" s="57" t="str">
        <f t="shared" si="1010"/>
        <v>1.25437806160878-1.68935678942751i</v>
      </c>
      <c r="E3495" s="57" t="str">
        <f t="shared" si="1011"/>
        <v>-25.8874876471953-26.3014035711192i</v>
      </c>
      <c r="F3495" s="57" t="str">
        <f t="shared" si="1012"/>
        <v>1.50796823484022-1.95128083269836i</v>
      </c>
      <c r="G3495" s="57" t="str">
        <f t="shared" si="1013"/>
        <v>0.48966691584768-0.499893215969072i</v>
      </c>
      <c r="H3495" s="57" t="str">
        <f t="shared" si="1014"/>
        <v>0.0081131860010077-9.35468346649058i</v>
      </c>
      <c r="I3495" s="57" t="str">
        <f t="shared" si="1015"/>
        <v>-0.123503264084521-0.0956156863075087i</v>
      </c>
      <c r="K3495" s="57" t="str">
        <f t="shared" si="1016"/>
        <v>0.000463556757601465-0.000257638414473036i</v>
      </c>
      <c r="L3495" s="57" t="str">
        <f t="shared" si="1017"/>
        <v>0.00075-0.00137136024312274i</v>
      </c>
      <c r="M3495" s="57" t="str">
        <f t="shared" si="1018"/>
        <v>0.00075-0.000216075668559254i</v>
      </c>
      <c r="N3495" s="57">
        <f t="shared" si="1019"/>
        <v>37.015732013380187</v>
      </c>
      <c r="O3495" s="57">
        <f t="shared" si="1020"/>
        <v>27.705869818597748</v>
      </c>
      <c r="P3495" s="371">
        <f t="shared" si="1021"/>
        <v>-27.705869818597748</v>
      </c>
      <c r="Q3495" s="371">
        <f t="shared" si="1022"/>
        <v>142.98426798661981</v>
      </c>
      <c r="R3495" s="12">
        <f t="shared" si="1023"/>
        <v>-37.015732013380187</v>
      </c>
      <c r="S3495" s="57">
        <f t="shared" si="1024"/>
        <v>483.56775657005835</v>
      </c>
      <c r="T3495" s="12">
        <f t="shared" si="1007"/>
        <v>-27.705869818597748</v>
      </c>
    </row>
    <row r="3496" spans="1:20" x14ac:dyDescent="0.3">
      <c r="A3496" s="57">
        <f t="shared" si="1008"/>
        <v>3049891.5372345913</v>
      </c>
      <c r="B3496" s="12">
        <f t="shared" si="1025"/>
        <v>485405.31404502457</v>
      </c>
      <c r="C3496" s="57" t="str">
        <f t="shared" si="1009"/>
        <v>-0.0324693879918205+0.0246655911595857i</v>
      </c>
      <c r="D3496" s="57" t="str">
        <f t="shared" si="1010"/>
        <v>1.24830811355968-1.68751060456736i</v>
      </c>
      <c r="E3496" s="57" t="str">
        <f t="shared" si="1011"/>
        <v>-25.7882748888508-26.0724851076294i</v>
      </c>
      <c r="F3496" s="57" t="str">
        <f t="shared" si="1012"/>
        <v>1.50213110261326-1.94959011246381i</v>
      </c>
      <c r="G3496" s="57" t="str">
        <f t="shared" si="1013"/>
        <v>0.487771484320056-0.499850441036382i</v>
      </c>
      <c r="H3496" s="57" t="str">
        <f t="shared" si="1014"/>
        <v>0.00804531834537472-9.31924292553139i</v>
      </c>
      <c r="I3496" s="57" t="str">
        <f t="shared" si="1015"/>
        <v>-0.122929387181521-0.0948845610386917i</v>
      </c>
      <c r="K3496" s="57" t="str">
        <f t="shared" si="1016"/>
        <v>0.000463181973372366-0.000257041231738723i</v>
      </c>
      <c r="L3496" s="57" t="str">
        <f t="shared" si="1017"/>
        <v>0.00075-0.00136616880167636i</v>
      </c>
      <c r="M3496" s="57" t="str">
        <f t="shared" si="1018"/>
        <v>0.00075-0.000215257689339763i</v>
      </c>
      <c r="N3496" s="57">
        <f t="shared" si="1019"/>
        <v>37.2223672272344</v>
      </c>
      <c r="O3496" s="57">
        <f t="shared" si="1020"/>
        <v>27.791984988681531</v>
      </c>
      <c r="P3496" s="371">
        <f t="shared" si="1021"/>
        <v>-27.791984988681531</v>
      </c>
      <c r="Q3496" s="371">
        <f t="shared" si="1022"/>
        <v>142.7776327727656</v>
      </c>
      <c r="R3496" s="12">
        <f t="shared" si="1023"/>
        <v>-37.2223672272344</v>
      </c>
      <c r="S3496" s="57">
        <f t="shared" si="1024"/>
        <v>485.40531404502457</v>
      </c>
      <c r="T3496" s="12">
        <f t="shared" si="1007"/>
        <v>-27.791984988681531</v>
      </c>
    </row>
    <row r="3497" spans="1:20" x14ac:dyDescent="0.3">
      <c r="A3497" s="57">
        <f t="shared" si="1008"/>
        <v>3061481.125076083</v>
      </c>
      <c r="B3497" s="12">
        <f t="shared" si="1025"/>
        <v>487249.8542383957</v>
      </c>
      <c r="C3497" s="57" t="str">
        <f t="shared" si="1009"/>
        <v>-0.032060525834179+0.0245375178562585i</v>
      </c>
      <c r="D3497" s="57" t="str">
        <f t="shared" si="1010"/>
        <v>1.24225107569725-1.68564454883144i</v>
      </c>
      <c r="E3497" s="57" t="str">
        <f t="shared" si="1011"/>
        <v>-25.6888454606657-25.8452173118146i</v>
      </c>
      <c r="F3497" s="57" t="str">
        <f t="shared" si="1012"/>
        <v>1.49629505319227-1.94788317685177i</v>
      </c>
      <c r="G3497" s="57" t="str">
        <f t="shared" si="1013"/>
        <v>0.485876404400805-0.499800484240812i</v>
      </c>
      <c r="H3497" s="57" t="str">
        <f t="shared" si="1014"/>
        <v>0.00797801320333282-9.28393681202566i</v>
      </c>
      <c r="I3497" s="57" t="str">
        <f t="shared" si="1015"/>
        <v>-0.122357064149335-0.0941576750086434i</v>
      </c>
      <c r="K3497" s="57" t="str">
        <f t="shared" si="1016"/>
        <v>0.000462807174169346-0.000256445085645633i</v>
      </c>
      <c r="L3497" s="57" t="str">
        <f t="shared" si="1017"/>
        <v>0.00075-0.00136099701302686i</v>
      </c>
      <c r="M3497" s="57" t="str">
        <f t="shared" si="1018"/>
        <v>0.00075-0.000214442806674401i</v>
      </c>
      <c r="N3497" s="57">
        <f t="shared" si="1019"/>
        <v>37.428630450315637</v>
      </c>
      <c r="O3497" s="57">
        <f t="shared" si="1020"/>
        <v>27.87821161689422</v>
      </c>
      <c r="P3497" s="371">
        <f t="shared" si="1021"/>
        <v>-27.87821161689422</v>
      </c>
      <c r="Q3497" s="371">
        <f t="shared" si="1022"/>
        <v>142.57136954968436</v>
      </c>
      <c r="R3497" s="12">
        <f t="shared" si="1023"/>
        <v>-37.428630450315637</v>
      </c>
      <c r="S3497" s="57">
        <f t="shared" si="1024"/>
        <v>487.2498542383957</v>
      </c>
      <c r="T3497" s="12">
        <f t="shared" si="1007"/>
        <v>-27.87821161689422</v>
      </c>
    </row>
    <row r="3498" spans="1:20" x14ac:dyDescent="0.3">
      <c r="A3498" s="57">
        <f t="shared" si="1008"/>
        <v>3073114.7533513717</v>
      </c>
      <c r="B3498" s="12">
        <f t="shared" si="1025"/>
        <v>489101.40368450159</v>
      </c>
      <c r="C3498" s="57" t="str">
        <f t="shared" si="1009"/>
        <v>-0.0316559161276257+0.0244087335484213i</v>
      </c>
      <c r="D3498" s="57" t="str">
        <f t="shared" si="1010"/>
        <v>1.23620708058291-1.68375873701676i</v>
      </c>
      <c r="E3498" s="57" t="str">
        <f t="shared" si="1011"/>
        <v>-25.5892083573519-25.6195926601017i</v>
      </c>
      <c r="F3498" s="57" t="str">
        <f t="shared" si="1012"/>
        <v>1.49046025413209-1.94616001457674i</v>
      </c>
      <c r="G3498" s="57" t="str">
        <f t="shared" si="1013"/>
        <v>0.483981730498281-0.499743349172523i</v>
      </c>
      <c r="H3498" s="57" t="str">
        <f t="shared" si="1014"/>
        <v>0.00791126609226568-9.24876461441431i</v>
      </c>
      <c r="I3498" s="57" t="str">
        <f t="shared" si="1015"/>
        <v>-0.121786294612869-0.0934350167788241i</v>
      </c>
      <c r="K3498" s="57" t="str">
        <f t="shared" si="1016"/>
        <v>0.000462432368561258-0.000255849965522246i</v>
      </c>
      <c r="L3498" s="57" t="str">
        <f t="shared" si="1017"/>
        <v>0.00075-0.00135584480277631i</v>
      </c>
      <c r="M3498" s="57" t="str">
        <f t="shared" si="1018"/>
        <v>0.00075-0.000213631008840806i</v>
      </c>
      <c r="N3498" s="57">
        <f t="shared" si="1019"/>
        <v>37.634518717433508</v>
      </c>
      <c r="O3498" s="57">
        <f t="shared" si="1020"/>
        <v>27.964549423645543</v>
      </c>
      <c r="P3498" s="371">
        <f t="shared" si="1021"/>
        <v>-27.964549423645543</v>
      </c>
      <c r="Q3498" s="371">
        <f t="shared" si="1022"/>
        <v>142.36548128256649</v>
      </c>
      <c r="R3498" s="12">
        <f t="shared" si="1023"/>
        <v>-37.634518717433508</v>
      </c>
      <c r="S3498" s="57">
        <f t="shared" si="1024"/>
        <v>489.10140368450158</v>
      </c>
      <c r="T3498" s="12">
        <f t="shared" si="1007"/>
        <v>-27.964549423645543</v>
      </c>
    </row>
    <row r="3499" spans="1:20" x14ac:dyDescent="0.3">
      <c r="A3499" s="57">
        <f t="shared" si="1008"/>
        <v>3084792.5894141071</v>
      </c>
      <c r="B3499" s="12">
        <f t="shared" si="1025"/>
        <v>490959.9890185027</v>
      </c>
      <c r="C3499" s="57" t="str">
        <f t="shared" si="1009"/>
        <v>-0.0312555302012926+0.0242792681526667i</v>
      </c>
      <c r="D3499" s="57" t="str">
        <f t="shared" si="1010"/>
        <v>1.23017625945892-1.68185328492169i</v>
      </c>
      <c r="E3499" s="57" t="str">
        <f t="shared" si="1011"/>
        <v>-25.4893724832911-25.3956036117198i</v>
      </c>
      <c r="F3499" s="57" t="str">
        <f t="shared" si="1012"/>
        <v>1.48462687284389-1.94442061602316i</v>
      </c>
      <c r="G3499" s="57" t="str">
        <f t="shared" si="1013"/>
        <v>0.482087516974172-0.499679039936487i</v>
      </c>
      <c r="H3499" s="57" t="str">
        <f t="shared" si="1014"/>
        <v>0.0078450725635665-9.21372582310478i</v>
      </c>
      <c r="I3499" s="57" t="str">
        <f t="shared" si="1015"/>
        <v>-0.121217078272581-0.0927165748496358i</v>
      </c>
      <c r="K3499" s="57" t="str">
        <f t="shared" si="1016"/>
        <v>0.000462057565148603-0.000255255860823281i</v>
      </c>
      <c r="L3499" s="57" t="str">
        <f t="shared" si="1017"/>
        <v>0.00075-0.00135071209680844i</v>
      </c>
      <c r="M3499" s="57" t="str">
        <f t="shared" si="1018"/>
        <v>0.00075-0.000212822284160994i</v>
      </c>
      <c r="N3499" s="57">
        <f t="shared" si="1019"/>
        <v>37.84002907811211</v>
      </c>
      <c r="O3499" s="57">
        <f t="shared" si="1020"/>
        <v>28.050998124847794</v>
      </c>
      <c r="P3499" s="371">
        <f t="shared" si="1021"/>
        <v>-28.050998124847794</v>
      </c>
      <c r="Q3499" s="371">
        <f t="shared" si="1022"/>
        <v>142.15997092188789</v>
      </c>
      <c r="R3499" s="12">
        <f t="shared" si="1023"/>
        <v>-37.84002907811211</v>
      </c>
      <c r="S3499" s="57">
        <f t="shared" si="1024"/>
        <v>490.95998901850271</v>
      </c>
      <c r="T3499" s="12">
        <f t="shared" si="1007"/>
        <v>-28.050998124847794</v>
      </c>
    </row>
    <row r="3500" spans="1:20" x14ac:dyDescent="0.3">
      <c r="A3500" s="57">
        <f t="shared" si="1008"/>
        <v>3096514.8012538808</v>
      </c>
      <c r="B3500" s="12">
        <f t="shared" si="1025"/>
        <v>492825.63697677304</v>
      </c>
      <c r="C3500" s="57" t="str">
        <f t="shared" si="1009"/>
        <v>-0.0308593393379215+0.0241491511995535i</v>
      </c>
      <c r="D3500" s="57" t="str">
        <f t="shared" si="1010"/>
        <v>1.22415874223962-1.67992830932843i</v>
      </c>
      <c r="E3500" s="57" t="str">
        <f t="shared" si="1011"/>
        <v>-25.3893466528274-25.1732426093488i</v>
      </c>
      <c r="F3500" s="57" t="str">
        <f t="shared" si="1012"/>
        <v>1.47879507657587-1.94266497324293i</v>
      </c>
      <c r="G3500" s="57" t="str">
        <f t="shared" si="1013"/>
        <v>0.480193818137265-0.499607561151771i</v>
      </c>
      <c r="H3500" s="57" t="str">
        <f t="shared" si="1014"/>
        <v>0.00777942820237169-9.17881993046339i</v>
      </c>
      <c r="I3500" s="57" t="str">
        <f t="shared" si="1015"/>
        <v>-0.120649414902602-0.0920023376603926i</v>
      </c>
      <c r="K3500" s="57" t="str">
        <f t="shared" si="1016"/>
        <v>0.000461682772562326-0.000254662761129874i</v>
      </c>
      <c r="L3500" s="57" t="str">
        <f t="shared" si="1017"/>
        <v>0.00075-0.00134559882128755i</v>
      </c>
      <c r="M3500" s="57" t="str">
        <f t="shared" si="1018"/>
        <v>0.00075-0.000212016621001189i</v>
      </c>
      <c r="N3500" s="57">
        <f t="shared" si="1019"/>
        <v>38.045158596911335</v>
      </c>
      <c r="O3500" s="57">
        <f t="shared" si="1020"/>
        <v>28.137557431948149</v>
      </c>
      <c r="P3500" s="371">
        <f t="shared" si="1021"/>
        <v>-28.137557431948149</v>
      </c>
      <c r="Q3500" s="371">
        <f t="shared" si="1022"/>
        <v>141.95484140308866</v>
      </c>
      <c r="R3500" s="12">
        <f t="shared" si="1023"/>
        <v>-38.045158596911335</v>
      </c>
      <c r="S3500" s="57">
        <f t="shared" si="1024"/>
        <v>492.82563697677301</v>
      </c>
      <c r="T3500" s="12">
        <f t="shared" ref="T3500:T3563" si="1026">P3500</f>
        <v>-28.137557431948149</v>
      </c>
    </row>
    <row r="3501" spans="1:20" x14ac:dyDescent="0.3">
      <c r="A3501" s="57">
        <f t="shared" ref="A3501:A3564" si="1027">2*PI()*B3501</f>
        <v>3108281.5574986455</v>
      </c>
      <c r="B3501" s="12">
        <f t="shared" si="1025"/>
        <v>494698.37439728476</v>
      </c>
      <c r="C3501" s="57" t="str">
        <f t="shared" ref="C3501:C3564" si="1028">IMPRODUCT(D3501,E3501,$C$40,,K3501,$C$41)</f>
        <v>-0.0304673147776404+0.0240184118345019i</v>
      </c>
      <c r="D3501" s="57" t="str">
        <f t="shared" ref="D3501:D3564" si="1029">IMDIV(IMPRODUCT($C$37,$C$38,COMPLEX(1,A3501/$C$38)),IMSUM(-1*A3501*A3501/$C$39,COMPLEX(0,1*A3501)))</f>
        <v>1.21815465750306-1.67798392798532i</v>
      </c>
      <c r="E3501" s="57" t="str">
        <f t="shared" ref="E3501:E3564" si="1030">IMDIV(IMPRODUCT(IMSUM(F3501,G3501),$C$29,H3501),IMSUM(1,I3501))</f>
        <v>-25.2891395905616-24.952502079769i</v>
      </c>
      <c r="F3501" s="57" t="str">
        <f t="shared" ref="F3501:F3564" si="1031">IMDIV(IMPRODUCT($C$14,$C$15,COMPLEX(1,A3501/$C$15)),IMSUM(-1*A3501*A3501/$C$16,COMPLEX(0,A3501)))</f>
        <v>1.47296503239423-1.9408930799526i</v>
      </c>
      <c r="G3501" s="57" t="str">
        <f t="shared" ref="G3501:G3564" si="1032">IMDIV(1,COMPLEX(1,A3501*$C$9*$C$10))</f>
        <v>0.478300688237229-0.499528917950725i</v>
      </c>
      <c r="H3501" s="57" t="str">
        <f t="shared" ref="H3501:H3564" si="1033">IMDIV($C$3,IMSUM(K3501,COMPLEX(0,$C$28*A3501)))</f>
        <v>0.00771432862729706-9.1440464308074i</v>
      </c>
      <c r="I3501" s="57" t="str">
        <f t="shared" ref="I3501:I3564" si="1034">IMPRODUCT(F3501,$C$29,H3501,$C$31)</f>
        <v>-0.120083304348852-0.0912922935893214i</v>
      </c>
      <c r="K3501" s="57" t="str">
        <f t="shared" ref="K3501:K3564" si="1035">IF($C$26&lt;=0,IMDIV(1,IMSUM(IMDIV(1,L3501),1/$C$18)),IMDIV(1,IMSUM(IMDIV(1,L3501),1/$C$18,IMDIV(1,M3501))))</f>
        <v>0.000461307999462623-0.000254070656149756i</v>
      </c>
      <c r="L3501" s="57" t="str">
        <f t="shared" ref="L3501:L3564" si="1036">IMSUM($C$21/$C$22,IMDIV(1,COMPLEX(0,$C$20*$C$22*A3501)))</f>
        <v>0.00075-0.00134050490265745i</v>
      </c>
      <c r="M3501" s="57" t="str">
        <f t="shared" ref="M3501:M3564" si="1037">IMSUM($C$25/$C$26,IMDIV(1,COMPLEX(0,$C$24*$C$26*A3501)))</f>
        <v>0.00075-0.000211214007771657i</v>
      </c>
      <c r="N3501" s="57">
        <f t="shared" ref="N3501:N3564" si="1038">ABS(R3501)</f>
        <v>38.249904353735218</v>
      </c>
      <c r="O3501" s="57">
        <f t="shared" ref="O3501:O3564" si="1039">ABS(P3501)</f>
        <v>28.224227051960828</v>
      </c>
      <c r="P3501" s="371">
        <f t="shared" ref="P3501:P3564" si="1040">20*LOG10(IMABS(C3501))</f>
        <v>-28.224227051960828</v>
      </c>
      <c r="Q3501" s="371">
        <f t="shared" ref="Q3501:Q3564" si="1041">IMARGUMENT(C3501)*180/PI()</f>
        <v>141.75009564626478</v>
      </c>
      <c r="R3501" s="12">
        <f t="shared" ref="R3501:R3564" si="1042">IF(Q3501&lt;0,Q3501+180,Q3501-180)</f>
        <v>-38.249904353735218</v>
      </c>
      <c r="S3501" s="57">
        <f t="shared" ref="S3501:S3564" si="1043">B3501/1000</f>
        <v>494.69837439728474</v>
      </c>
      <c r="T3501" s="12">
        <f t="shared" si="1026"/>
        <v>-28.224227051960828</v>
      </c>
    </row>
    <row r="3502" spans="1:20" x14ac:dyDescent="0.3">
      <c r="A3502" s="57">
        <f t="shared" si="1027"/>
        <v>3120093.0274171405</v>
      </c>
      <c r="B3502" s="12">
        <f t="shared" ref="B3502:B3565" si="1044">B3501*(1+B$42)</f>
        <v>496578.22821999446</v>
      </c>
      <c r="C3502" s="57" t="str">
        <f t="shared" si="1028"/>
        <v>-0.0300794277217187+0.0238870788187403i</v>
      </c>
      <c r="D3502" s="57" t="str">
        <f t="shared" si="1029"/>
        <v>1.21216413248267-1.67602025958913i</v>
      </c>
      <c r="E3502" s="57" t="str">
        <f t="shared" si="1030"/>
        <v>-25.1887599316476-24.7333744345052i</v>
      </c>
      <c r="F3502" s="57" t="str">
        <f t="shared" si="1031"/>
        <v>1.46713690716398-1.93910493153024i</v>
      </c>
      <c r="G3502" s="57" t="str">
        <f t="shared" si="1032"/>
        <v>0.476408181458414-0.499443115978087i</v>
      </c>
      <c r="H3502" s="57" t="str">
        <f t="shared" si="1033"/>
        <v>0.00764976949017658-9.10940482039738i</v>
      </c>
      <c r="I3502" s="57" t="str">
        <f t="shared" si="1034"/>
        <v>-0.119518746527169-0.090586430953571i</v>
      </c>
      <c r="K3502" s="57" t="str">
        <f t="shared" si="1035"/>
        <v>0.000460933254537724-0.000253479535717392i</v>
      </c>
      <c r="L3502" s="57" t="str">
        <f t="shared" si="1036"/>
        <v>0.00075-0.00133543026764042i</v>
      </c>
      <c r="M3502" s="57" t="str">
        <f t="shared" si="1037"/>
        <v>0.00075-0.000210414432926536i</v>
      </c>
      <c r="N3502" s="57">
        <f t="shared" si="1038"/>
        <v>38.454263444146221</v>
      </c>
      <c r="O3502" s="57">
        <f t="shared" si="1039"/>
        <v>28.311006687501269</v>
      </c>
      <c r="P3502" s="371">
        <f t="shared" si="1040"/>
        <v>-28.311006687501269</v>
      </c>
      <c r="Q3502" s="371">
        <f t="shared" si="1041"/>
        <v>141.54573655585378</v>
      </c>
      <c r="R3502" s="12">
        <f t="shared" si="1042"/>
        <v>-38.454263444146221</v>
      </c>
      <c r="S3502" s="57">
        <f t="shared" si="1043"/>
        <v>496.57822821999446</v>
      </c>
      <c r="T3502" s="12">
        <f t="shared" si="1026"/>
        <v>-28.311006687501269</v>
      </c>
    </row>
    <row r="3503" spans="1:20" x14ac:dyDescent="0.3">
      <c r="A3503" s="57">
        <f t="shared" si="1027"/>
        <v>3131949.3809213256</v>
      </c>
      <c r="B3503" s="12">
        <f t="shared" si="1044"/>
        <v>498465.22548723046</v>
      </c>
      <c r="C3503" s="57" t="str">
        <f t="shared" si="1028"/>
        <v>-0.0296956493363182+0.0237551805303044i</v>
      </c>
      <c r="D3503" s="57" t="str">
        <f t="shared" si="1029"/>
        <v>1.20618729305941-1.67403742376729i</v>
      </c>
      <c r="E3503" s="57" t="str">
        <f t="shared" si="1030"/>
        <v>-25.0882162220937-24.515852070471i</v>
      </c>
      <c r="F3503" s="57" t="str">
        <f t="shared" si="1031"/>
        <v>1.46131086752994-1.93730052501215i</v>
      </c>
      <c r="G3503" s="57" t="str">
        <f t="shared" si="1032"/>
        <v>0.474516351913671-0.499350161389993i</v>
      </c>
      <c r="H3503" s="57" t="str">
        <f t="shared" si="1033"/>
        <v>0.00758574647580366-9.07489459742949i</v>
      </c>
      <c r="I3503" s="57" t="str">
        <f t="shared" si="1034"/>
        <v>-0.118955741421452-0.0898847380092474i</v>
      </c>
      <c r="K3503" s="57" t="str">
        <f t="shared" si="1035"/>
        <v>0.000460558546502687-0.000252889389794124i</v>
      </c>
      <c r="L3503" s="57" t="str">
        <f t="shared" si="1036"/>
        <v>0.00075-0.00133037484323612i</v>
      </c>
      <c r="M3503" s="57" t="str">
        <f t="shared" si="1037"/>
        <v>0.00075-0.000209617884963674i</v>
      </c>
      <c r="N3503" s="57">
        <f t="shared" si="1038"/>
        <v>38.658232979669663</v>
      </c>
      <c r="O3503" s="57">
        <f t="shared" si="1039"/>
        <v>28.397896036819162</v>
      </c>
      <c r="P3503" s="371">
        <f t="shared" si="1040"/>
        <v>-28.397896036819162</v>
      </c>
      <c r="Q3503" s="371">
        <f t="shared" si="1041"/>
        <v>141.34176702033034</v>
      </c>
      <c r="R3503" s="12">
        <f t="shared" si="1042"/>
        <v>-38.658232979669663</v>
      </c>
      <c r="S3503" s="57">
        <f t="shared" si="1043"/>
        <v>498.46522548723044</v>
      </c>
      <c r="T3503" s="12">
        <f t="shared" si="1026"/>
        <v>-28.397896036819162</v>
      </c>
    </row>
    <row r="3504" spans="1:20" x14ac:dyDescent="0.3">
      <c r="A3504" s="57">
        <f t="shared" si="1027"/>
        <v>3143850.7885688269</v>
      </c>
      <c r="B3504" s="12">
        <f t="shared" si="1044"/>
        <v>500359.39334408194</v>
      </c>
      <c r="C3504" s="57" t="str">
        <f t="shared" si="1028"/>
        <v>-0.0293159507562243+0.0236227449650837i</v>
      </c>
      <c r="D3504" s="57" t="str">
        <f t="shared" si="1029"/>
        <v>1.20022426375407-1.67203554105995i</v>
      </c>
      <c r="E3504" s="57" t="str">
        <f t="shared" si="1030"/>
        <v>-24.9875169190659-24.2999273706087i</v>
      </c>
      <c r="F3504" s="57" t="str">
        <f t="shared" si="1031"/>
        <v>1.45548707989775-1.93547985908921i</v>
      </c>
      <c r="G3504" s="57" t="str">
        <f t="shared" si="1032"/>
        <v>0.472625253638174-0.499250060852901i</v>
      </c>
      <c r="H3504" s="57" t="str">
        <f t="shared" si="1033"/>
        <v>0.0075222553016746-9.04051526202771i</v>
      </c>
      <c r="I3504" s="57" t="str">
        <f t="shared" si="1034"/>
        <v>-0.118394289081801-0.0891872029514639i</v>
      </c>
      <c r="K3504" s="57" t="str">
        <f t="shared" si="1035"/>
        <v>0.000460183884098174-0.000252300208468282i</v>
      </c>
      <c r="L3504" s="57" t="str">
        <f t="shared" si="1036"/>
        <v>0.00075-0.00132533855672058i</v>
      </c>
      <c r="M3504" s="57" t="str">
        <f t="shared" si="1037"/>
        <v>0.00075-0.000208824352424461i</v>
      </c>
      <c r="N3504" s="57">
        <f t="shared" si="1038"/>
        <v>38.861810088096803</v>
      </c>
      <c r="O3504" s="57">
        <f t="shared" si="1039"/>
        <v>28.484894793833419</v>
      </c>
      <c r="P3504" s="371">
        <f t="shared" si="1040"/>
        <v>-28.484894793833419</v>
      </c>
      <c r="Q3504" s="371">
        <f t="shared" si="1041"/>
        <v>141.1381899119032</v>
      </c>
      <c r="R3504" s="12">
        <f t="shared" si="1042"/>
        <v>-38.861810088096803</v>
      </c>
      <c r="S3504" s="57">
        <f t="shared" si="1043"/>
        <v>500.35939334408192</v>
      </c>
      <c r="T3504" s="12">
        <f t="shared" si="1026"/>
        <v>-28.484894793833419</v>
      </c>
    </row>
    <row r="3505" spans="1:20" x14ac:dyDescent="0.3">
      <c r="A3505" s="57">
        <f t="shared" si="1027"/>
        <v>3155797.4215653888</v>
      </c>
      <c r="B3505" s="12">
        <f t="shared" si="1044"/>
        <v>502260.75903878949</v>
      </c>
      <c r="C3505" s="57" t="str">
        <f t="shared" si="1028"/>
        <v>-0.0289403030885645+0.0234897997379218i</v>
      </c>
      <c r="D3505" s="57" t="str">
        <f t="shared" si="1029"/>
        <v>1.19427516771987-1.67001473290217i</v>
      </c>
      <c r="E3505" s="57" t="str">
        <f t="shared" si="1030"/>
        <v>-24.8866703911937-24.0855927045265i</v>
      </c>
      <c r="F3505" s="57" t="str">
        <f t="shared" si="1031"/>
        <v>1.44966571041485-1.93364293410292i</v>
      </c>
      <c r="G3505" s="57" t="str">
        <f t="shared" si="1032"/>
        <v>0.470734940583268-0.499142821542427i</v>
      </c>
      <c r="H3505" s="57" t="str">
        <f t="shared" si="1033"/>
        <v>0.00745929171773529-9.00626631623636i</v>
      </c>
      <c r="I3505" s="57" t="str">
        <f t="shared" si="1034"/>
        <v>-0.117834389622669-0.0884938139144067i</v>
      </c>
      <c r="K3505" s="57" t="str">
        <f t="shared" si="1035"/>
        <v>0.000459809276089243-0.00025171198195529i</v>
      </c>
      <c r="L3505" s="57" t="str">
        <f t="shared" si="1036"/>
        <v>0.00075-0.00132032133564513i</v>
      </c>
      <c r="M3505" s="57" t="str">
        <f t="shared" si="1037"/>
        <v>0.00075-0.000208033823893665i</v>
      </c>
      <c r="N3505" s="57">
        <f t="shared" si="1038"/>
        <v>39.0649919137864</v>
      </c>
      <c r="O3505" s="57">
        <f t="shared" si="1039"/>
        <v>28.572002648166741</v>
      </c>
      <c r="P3505" s="371">
        <f t="shared" si="1040"/>
        <v>-28.572002648166741</v>
      </c>
      <c r="Q3505" s="371">
        <f t="shared" si="1041"/>
        <v>140.9350080862136</v>
      </c>
      <c r="R3505" s="12">
        <f t="shared" si="1042"/>
        <v>-39.0649919137864</v>
      </c>
      <c r="S3505" s="57">
        <f t="shared" si="1043"/>
        <v>502.2607590387895</v>
      </c>
      <c r="T3505" s="12">
        <f t="shared" si="1026"/>
        <v>-28.572002648166741</v>
      </c>
    </row>
    <row r="3506" spans="1:20" x14ac:dyDescent="0.3">
      <c r="A3506" s="57">
        <f t="shared" si="1027"/>
        <v>3167789.451767337</v>
      </c>
      <c r="B3506" s="12">
        <f t="shared" si="1044"/>
        <v>504169.34992313688</v>
      </c>
      <c r="C3506" s="57" t="str">
        <f t="shared" si="1028"/>
        <v>-0.0285686774165105+0.0233563720837655i</v>
      </c>
      <c r="D3506" s="57" t="str">
        <f t="shared" si="1029"/>
        <v>1.18834012673534-1.6679751216059i</v>
      </c>
      <c r="E3506" s="57" t="str">
        <f t="shared" si="1030"/>
        <v>-24.7856849188807-23.8728404291343i</v>
      </c>
      <c r="F3506" s="57" t="str">
        <f t="shared" si="1031"/>
        <v>1.44384692495166-1.93178975204129i</v>
      </c>
      <c r="G3506" s="57" t="str">
        <f t="shared" si="1032"/>
        <v>0.468845466610338-0.499028451142089i</v>
      </c>
      <c r="H3506" s="57" t="str">
        <f t="shared" si="1033"/>
        <v>0.00739685150612944-8.97214726401237i</v>
      </c>
      <c r="I3506" s="57" t="str">
        <f t="shared" si="1034"/>
        <v>-0.117276043221031-0.0878045589714243i</v>
      </c>
      <c r="K3506" s="57" t="str">
        <f t="shared" si="1035"/>
        <v>0.000459434731264121-0.00025112470059776i</v>
      </c>
      <c r="L3506" s="57" t="str">
        <f t="shared" si="1036"/>
        <v>0.00075-0.00131532310783535i</v>
      </c>
      <c r="M3506" s="57" t="str">
        <f t="shared" si="1037"/>
        <v>0.00075-0.000207246287999268i</v>
      </c>
      <c r="N3506" s="57">
        <f t="shared" si="1038"/>
        <v>39.267775617961689</v>
      </c>
      <c r="O3506" s="57">
        <f t="shared" si="1039"/>
        <v>28.659219285180889</v>
      </c>
      <c r="P3506" s="371">
        <f t="shared" si="1040"/>
        <v>-28.659219285180889</v>
      </c>
      <c r="Q3506" s="371">
        <f t="shared" si="1041"/>
        <v>140.73222438203831</v>
      </c>
      <c r="R3506" s="12">
        <f t="shared" si="1042"/>
        <v>-39.267775617961689</v>
      </c>
      <c r="S3506" s="57">
        <f t="shared" si="1043"/>
        <v>504.16934992313685</v>
      </c>
      <c r="T3506" s="12">
        <f t="shared" si="1026"/>
        <v>-28.659219285180889</v>
      </c>
    </row>
    <row r="3507" spans="1:20" x14ac:dyDescent="0.3">
      <c r="A3507" s="57">
        <f t="shared" si="1027"/>
        <v>3179827.0516840531</v>
      </c>
      <c r="B3507" s="12">
        <f t="shared" si="1044"/>
        <v>506085.1934528448</v>
      </c>
      <c r="C3507" s="57" t="str">
        <f t="shared" si="1028"/>
        <v>-0.0282010448029646+0.023222488858862i</v>
      </c>
      <c r="D3507" s="57" t="str">
        <f t="shared" si="1029"/>
        <v>1.18241926119747-1.66591683034199i</v>
      </c>
      <c r="E3507" s="57" t="str">
        <f t="shared" si="1030"/>
        <v>-24.6845686946172-23.6616628892769i</v>
      </c>
      <c r="F3507" s="57" t="str">
        <f t="shared" si="1031"/>
        <v>1.43803088908282-1.92992031653438i</v>
      </c>
      <c r="G3507" s="57" t="str">
        <f t="shared" si="1032"/>
        <v>0.466956885484718-0.498906957841971i</v>
      </c>
      <c r="H3507" s="57" t="str">
        <f t="shared" si="1033"/>
        <v>0.00733493048094968-8.93815761121769i</v>
      </c>
      <c r="I3507" s="57" t="str">
        <f t="shared" si="1034"/>
        <v>-0.116719250114552-0.0871194261351362i</v>
      </c>
      <c r="K3507" s="57" t="str">
        <f t="shared" si="1035"/>
        <v>0.000459060258432979-0.000250538354865547i</v>
      </c>
      <c r="L3507" s="57" t="str">
        <f t="shared" si="1036"/>
        <v>0.00075-0.00131034380139007i</v>
      </c>
      <c r="M3507" s="57" t="str">
        <f t="shared" si="1037"/>
        <v>0.00075-0.000206461733412301i</v>
      </c>
      <c r="N3507" s="57">
        <f t="shared" si="1038"/>
        <v>39.470158379000367</v>
      </c>
      <c r="O3507" s="57">
        <f t="shared" si="1039"/>
        <v>28.7465443860123</v>
      </c>
      <c r="P3507" s="371">
        <f t="shared" si="1040"/>
        <v>-28.7465443860123</v>
      </c>
      <c r="Q3507" s="371">
        <f t="shared" si="1041"/>
        <v>140.52984162099963</v>
      </c>
      <c r="R3507" s="12">
        <f t="shared" si="1042"/>
        <v>-39.470158379000367</v>
      </c>
      <c r="S3507" s="57">
        <f t="shared" si="1043"/>
        <v>506.08519345284481</v>
      </c>
      <c r="T3507" s="12">
        <f t="shared" si="1026"/>
        <v>-28.7465443860123</v>
      </c>
    </row>
    <row r="3508" spans="1:20" x14ac:dyDescent="0.3">
      <c r="A3508" s="57">
        <f t="shared" si="1027"/>
        <v>3191910.3944804524</v>
      </c>
      <c r="B3508" s="12">
        <f t="shared" si="1044"/>
        <v>508008.31718796561</v>
      </c>
      <c r="C3508" s="57" t="str">
        <f t="shared" si="1028"/>
        <v>-0.027837376294224+0.0230881765420081i</v>
      </c>
      <c r="D3508" s="57" t="str">
        <f t="shared" si="1029"/>
        <v>1.17651269011511-1.66383998312214i</v>
      </c>
      <c r="E3508" s="57" t="str">
        <f t="shared" si="1030"/>
        <v>-24.5833298232969-23.452052418362i</v>
      </c>
      <c r="F3508" s="57" t="str">
        <f t="shared" si="1031"/>
        <v>1.43221776806832-1.92803463284961i</v>
      </c>
      <c r="G3508" s="57" t="str">
        <f t="shared" si="1032"/>
        <v>0.465069250869577-0.498778350337289i</v>
      </c>
      <c r="H3508" s="57" t="str">
        <f t="shared" si="1033"/>
        <v>0.00727352448799103-8.90429686561183i</v>
      </c>
      <c r="I3508" s="57" t="str">
        <f t="shared" si="1034"/>
        <v>-0.116164010599768-0.0864384033575494i</v>
      </c>
      <c r="K3508" s="57" t="str">
        <f t="shared" si="1035"/>
        <v>0.000458685866426703-0.00024995293535581i</v>
      </c>
      <c r="L3508" s="57" t="str">
        <f t="shared" si="1036"/>
        <v>0.00075-0.00130538334468029i</v>
      </c>
      <c r="M3508" s="57" t="str">
        <f t="shared" si="1037"/>
        <v>0.00075-0.000205680148846684i</v>
      </c>
      <c r="N3508" s="57">
        <f t="shared" si="1038"/>
        <v>39.672137392728786</v>
      </c>
      <c r="O3508" s="57">
        <f t="shared" si="1039"/>
        <v>28.833977627608576</v>
      </c>
      <c r="P3508" s="371">
        <f t="shared" si="1040"/>
        <v>-28.833977627608576</v>
      </c>
      <c r="Q3508" s="371">
        <f t="shared" si="1041"/>
        <v>140.32786260727121</v>
      </c>
      <c r="R3508" s="12">
        <f t="shared" si="1042"/>
        <v>-39.672137392728786</v>
      </c>
      <c r="S3508" s="57">
        <f t="shared" si="1043"/>
        <v>508.00831718796559</v>
      </c>
      <c r="T3508" s="12">
        <f t="shared" si="1026"/>
        <v>-28.833977627608576</v>
      </c>
    </row>
    <row r="3509" spans="1:20" x14ac:dyDescent="0.3">
      <c r="A3509" s="57">
        <f t="shared" si="1027"/>
        <v>3204039.6539794779</v>
      </c>
      <c r="B3509" s="12">
        <f t="shared" si="1044"/>
        <v>509938.74879327987</v>
      </c>
      <c r="C3509" s="57" t="str">
        <f t="shared" si="1028"/>
        <v>-0.0274776429236309+0.022953461235847i</v>
      </c>
      <c r="D3509" s="57" t="str">
        <f t="shared" si="1029"/>
        <v>1.17062053110267-1.66174470478083i</v>
      </c>
      <c r="E3509" s="57" t="str">
        <f t="shared" si="1030"/>
        <v>-24.4819763225355-23.2440013389886i</v>
      </c>
      <c r="F3509" s="57" t="str">
        <f t="shared" si="1031"/>
        <v>1.42640772683495-1.92613270788674i</v>
      </c>
      <c r="G3509" s="57" t="str">
        <f t="shared" si="1032"/>
        <v>0.463182616319884-0.498642637826882i</v>
      </c>
      <c r="H3509" s="57" t="str">
        <f t="shared" si="1033"/>
        <v>0.00721262940450682-8.87056453684435i</v>
      </c>
      <c r="I3509" s="57" t="str">
        <f t="shared" si="1034"/>
        <v>-0.11561032503028-0.0857614785302062i</v>
      </c>
      <c r="K3509" s="57" t="str">
        <f t="shared" si="1035"/>
        <v>0.000458311564095676-0.000249368432793063i</v>
      </c>
      <c r="L3509" s="57" t="str">
        <f t="shared" si="1036"/>
        <v>0.00075-0.00130044166634816i</v>
      </c>
      <c r="M3509" s="57" t="str">
        <f t="shared" si="1037"/>
        <v>0.00075-0.000204901523059059i</v>
      </c>
      <c r="N3509" s="57">
        <f t="shared" si="1038"/>
        <v>39.873709872705291</v>
      </c>
      <c r="O3509" s="57">
        <f t="shared" si="1039"/>
        <v>28.921518682764553</v>
      </c>
      <c r="P3509" s="371">
        <f t="shared" si="1040"/>
        <v>-28.921518682764553</v>
      </c>
      <c r="Q3509" s="371">
        <f t="shared" si="1041"/>
        <v>140.12629012729471</v>
      </c>
      <c r="R3509" s="12">
        <f t="shared" si="1042"/>
        <v>-39.873709872705291</v>
      </c>
      <c r="S3509" s="57">
        <f t="shared" si="1043"/>
        <v>509.93874879327984</v>
      </c>
      <c r="T3509" s="12">
        <f t="shared" si="1026"/>
        <v>-28.921518682764553</v>
      </c>
    </row>
    <row r="3510" spans="1:20" x14ac:dyDescent="0.3">
      <c r="A3510" s="57">
        <f t="shared" si="1027"/>
        <v>3216215.0046646004</v>
      </c>
      <c r="B3510" s="12">
        <f t="shared" si="1044"/>
        <v>511876.51603869436</v>
      </c>
      <c r="C3510" s="57" t="str">
        <f t="shared" si="1028"/>
        <v>-0.0271218157151966+0.0228183686682119i</v>
      </c>
      <c r="D3510" s="57" t="str">
        <f t="shared" si="1029"/>
        <v>1.16474290037402-1.65963112095718i</v>
      </c>
      <c r="E3510" s="57" t="str">
        <f t="shared" si="1030"/>
        <v>-24.3805161229938-23.0375019635697i</v>
      </c>
      <c r="F3510" s="57" t="str">
        <f t="shared" si="1031"/>
        <v>1.42060092995767-1.92421455017268i</v>
      </c>
      <c r="G3510" s="57" t="str">
        <f t="shared" si="1032"/>
        <v>0.461297035276355-0.498499830011606i</v>
      </c>
      <c r="H3510" s="57" t="str">
        <f t="shared" si="1033"/>
        <v>0.00715224113896648-8.83696013644728i</v>
      </c>
      <c r="I3510" s="57" t="str">
        <f t="shared" si="1034"/>
        <v>-0.115058193814948-0.0850886394843404i</v>
      </c>
      <c r="K3510" s="57" t="str">
        <f t="shared" si="1035"/>
        <v>0.000457937360308535-0.000248784838029172i</v>
      </c>
      <c r="L3510" s="57" t="str">
        <f t="shared" si="1036"/>
        <v>0.00075-0.001295518695306i</v>
      </c>
      <c r="M3510" s="57" t="str">
        <f t="shared" si="1037"/>
        <v>0.00075-0.000204125844848635i</v>
      </c>
      <c r="N3510" s="57">
        <f t="shared" si="1038"/>
        <v>40.074873050504095</v>
      </c>
      <c r="O3510" s="57">
        <f t="shared" si="1039"/>
        <v>29.00916722016019</v>
      </c>
      <c r="P3510" s="371">
        <f t="shared" si="1040"/>
        <v>-29.00916722016019</v>
      </c>
      <c r="Q3510" s="371">
        <f t="shared" si="1041"/>
        <v>139.9251269494959</v>
      </c>
      <c r="R3510" s="12">
        <f t="shared" si="1042"/>
        <v>-40.074873050504095</v>
      </c>
      <c r="S3510" s="57">
        <f t="shared" si="1043"/>
        <v>511.87651603869438</v>
      </c>
      <c r="T3510" s="12">
        <f t="shared" si="1026"/>
        <v>-29.00916722016019</v>
      </c>
    </row>
    <row r="3511" spans="1:20" x14ac:dyDescent="0.3">
      <c r="A3511" s="57">
        <f t="shared" si="1027"/>
        <v>3228436.6216823258</v>
      </c>
      <c r="B3511" s="12">
        <f t="shared" si="1044"/>
        <v>513821.64679964143</v>
      </c>
      <c r="C3511" s="57" t="str">
        <f t="shared" si="1028"/>
        <v>-0.0267698656872104+0.0226829241935205i</v>
      </c>
      <c r="D3511" s="57" t="str">
        <f t="shared" si="1029"/>
        <v>1.15887991273681-1.65749935807681i</v>
      </c>
      <c r="E3511" s="57" t="str">
        <f t="shared" si="1030"/>
        <v>-24.2789570687037-22.8325465949543i</v>
      </c>
      <c r="F3511" s="57" t="str">
        <f t="shared" si="1031"/>
        <v>1.41479754164111-1.92228016985595i</v>
      </c>
      <c r="G3511" s="57" t="str">
        <f t="shared" si="1032"/>
        <v>0.459412561059474-0.498349937092651i</v>
      </c>
      <c r="H3511" s="57" t="str">
        <f t="shared" si="1033"/>
        <v>0.0070923556308161-8.8034831778278i</v>
      </c>
      <c r="I3511" s="57" t="str">
        <f t="shared" si="1034"/>
        <v>-0.114507617416111-0.0844198739910555i</v>
      </c>
      <c r="K3511" s="57" t="str">
        <f t="shared" si="1035"/>
        <v>0.000457563263950941-0.000248202142043376i</v>
      </c>
      <c r="L3511" s="57" t="str">
        <f t="shared" si="1036"/>
        <v>0.00075-0.00129061436073521i</v>
      </c>
      <c r="M3511" s="57" t="str">
        <f t="shared" si="1037"/>
        <v>0.00075-0.000203353103057018i</v>
      </c>
      <c r="N3511" s="57">
        <f t="shared" si="1038"/>
        <v>40.275624175993016</v>
      </c>
      <c r="O3511" s="57">
        <f t="shared" si="1039"/>
        <v>29.09692290439726</v>
      </c>
      <c r="P3511" s="371">
        <f t="shared" si="1040"/>
        <v>-29.09692290439726</v>
      </c>
      <c r="Q3511" s="371">
        <f t="shared" si="1041"/>
        <v>139.72437582400698</v>
      </c>
      <c r="R3511" s="12">
        <f t="shared" si="1042"/>
        <v>-40.275624175993016</v>
      </c>
      <c r="S3511" s="57">
        <f t="shared" si="1043"/>
        <v>513.82164679964148</v>
      </c>
      <c r="T3511" s="12">
        <f t="shared" si="1026"/>
        <v>-29.09692290439726</v>
      </c>
    </row>
    <row r="3512" spans="1:20" x14ac:dyDescent="0.3">
      <c r="A3512" s="57">
        <f t="shared" si="1027"/>
        <v>3240704.6808447186</v>
      </c>
      <c r="B3512" s="12">
        <f t="shared" si="1044"/>
        <v>515774.16905748006</v>
      </c>
      <c r="C3512" s="57" t="str">
        <f t="shared" si="1028"/>
        <v>-0.02642176385582+0.0225471527942166i</v>
      </c>
      <c r="D3512" s="57" t="str">
        <f t="shared" si="1029"/>
        <v>1.15303168158686-1.65534954333371i</v>
      </c>
      <c r="E3512" s="57" t="str">
        <f t="shared" si="1030"/>
        <v>-24.1773069173975-22.629127527044i</v>
      </c>
      <c r="F3512" s="57" t="str">
        <f t="shared" si="1031"/>
        <v>1.40899772570118-1.92032957870096i</v>
      </c>
      <c r="G3512" s="57" t="str">
        <f t="shared" si="1032"/>
        <v>0.457529246863472-0.498192969769763i</v>
      </c>
      <c r="H3512" s="57" t="str">
        <f t="shared" si="1033"/>
        <v>0.00703296885024109-8.7701331762607i</v>
      </c>
      <c r="I3512" s="57" t="str">
        <f t="shared" si="1034"/>
        <v>-0.113958596347798-0.0837551697615196i</v>
      </c>
      <c r="K3512" s="57" t="str">
        <f t="shared" si="1035"/>
        <v>0.000457189283924352-0.000247620335942275i</v>
      </c>
      <c r="L3512" s="57" t="str">
        <f t="shared" si="1036"/>
        <v>0.00075-0.00128572859208528i</v>
      </c>
      <c r="M3512" s="57" t="str">
        <f t="shared" si="1037"/>
        <v>0.00075-0.000202583286568059i</v>
      </c>
      <c r="N3512" s="57">
        <f t="shared" si="1038"/>
        <v>40.47596051761289</v>
      </c>
      <c r="O3512" s="57">
        <f t="shared" si="1039"/>
        <v>29.1847853960377</v>
      </c>
      <c r="P3512" s="371">
        <f t="shared" si="1040"/>
        <v>-29.1847853960377</v>
      </c>
      <c r="Q3512" s="371">
        <f t="shared" si="1041"/>
        <v>139.52403948238711</v>
      </c>
      <c r="R3512" s="12">
        <f t="shared" si="1042"/>
        <v>-40.47596051761289</v>
      </c>
      <c r="S3512" s="57">
        <f t="shared" si="1043"/>
        <v>515.77416905748009</v>
      </c>
      <c r="T3512" s="12">
        <f t="shared" si="1026"/>
        <v>-29.1847853960377</v>
      </c>
    </row>
    <row r="3513" spans="1:20" x14ac:dyDescent="0.3">
      <c r="A3513" s="57">
        <f t="shared" si="1027"/>
        <v>3253019.3586319289</v>
      </c>
      <c r="B3513" s="12">
        <f t="shared" si="1044"/>
        <v>517734.11089989851</v>
      </c>
      <c r="C3513" s="57" t="str">
        <f t="shared" si="1028"/>
        <v>-0.026077481238594+0.022411079082256i</v>
      </c>
      <c r="D3513" s="57" t="str">
        <f t="shared" si="1029"/>
        <v>1.14719831890296-1.65318180467199i</v>
      </c>
      <c r="E3513" s="57" t="str">
        <f t="shared" si="1030"/>
        <v>-24.0755733408396-22.4272370454093i</v>
      </c>
      <c r="F3513" s="57" t="str">
        <f t="shared" si="1031"/>
        <v>1.40320164554674-1.91836279008191i</v>
      </c>
      <c r="G3513" s="57" t="str">
        <f t="shared" si="1032"/>
        <v>0.455647145750429-0.498028939239394i</v>
      </c>
      <c r="H3513" s="57" t="str">
        <f t="shared" si="1033"/>
        <v>0.00697407679793114-8.7369096488811i</v>
      </c>
      <c r="I3513" s="57" t="str">
        <f t="shared" si="1034"/>
        <v>-0.113411131173965-0.0830945144471779i</v>
      </c>
      <c r="K3513" s="57" t="str">
        <f t="shared" si="1035"/>
        <v>0.000456815429144789-0.000247039410959805i</v>
      </c>
      <c r="L3513" s="57" t="str">
        <f t="shared" si="1036"/>
        <v>0.00075-0.00128086131907281i</v>
      </c>
      <c r="M3513" s="57" t="str">
        <f t="shared" si="1037"/>
        <v>0.00075-0.00020181638430769i</v>
      </c>
      <c r="N3513" s="57">
        <f t="shared" si="1038"/>
        <v>40.675879362644878</v>
      </c>
      <c r="O3513" s="57">
        <f t="shared" si="1039"/>
        <v>29.272754351641737</v>
      </c>
      <c r="P3513" s="371">
        <f t="shared" si="1040"/>
        <v>-29.272754351641737</v>
      </c>
      <c r="Q3513" s="371">
        <f t="shared" si="1041"/>
        <v>139.32412063735512</v>
      </c>
      <c r="R3513" s="12">
        <f t="shared" si="1042"/>
        <v>-40.675879362644878</v>
      </c>
      <c r="S3513" s="57">
        <f t="shared" si="1043"/>
        <v>517.7341108998985</v>
      </c>
      <c r="T3513" s="12">
        <f t="shared" si="1026"/>
        <v>-29.272754351641737</v>
      </c>
    </row>
    <row r="3514" spans="1:20" x14ac:dyDescent="0.3">
      <c r="A3514" s="57">
        <f t="shared" si="1027"/>
        <v>3265380.8321947302</v>
      </c>
      <c r="B3514" s="12">
        <f t="shared" si="1044"/>
        <v>519701.50052131811</v>
      </c>
      <c r="C3514" s="57" t="str">
        <f t="shared" si="1028"/>
        <v>-0.0257369888580552+0.0222747273006419i</v>
      </c>
      <c r="D3514" s="57" t="str">
        <f t="shared" si="1029"/>
        <v>1.14137993524188-1.65099627076773i</v>
      </c>
      <c r="E3514" s="57" t="str">
        <f t="shared" si="1030"/>
        <v>-23.9737639251637-22.2268674278998i</v>
      </c>
      <c r="F3514" s="57" t="str">
        <f t="shared" si="1031"/>
        <v>1.39740946416141-1.91637981897662i</v>
      </c>
      <c r="G3514" s="57" t="str">
        <f t="shared" si="1032"/>
        <v>0.453766310644318-0.497857857192756i</v>
      </c>
      <c r="H3514" s="57" t="str">
        <f t="shared" si="1033"/>
        <v>0.00691567550484713-8.70381211467705i</v>
      </c>
      <c r="I3514" s="57" t="str">
        <f t="shared" si="1034"/>
        <v>-0.11286522250674-0.0824378956399838i</v>
      </c>
      <c r="K3514" s="57" t="str">
        <f t="shared" si="1035"/>
        <v>0.000456441708541582-0.000246459358457173i</v>
      </c>
      <c r="L3514" s="57" t="str">
        <f t="shared" si="1036"/>
        <v>0.00075-0.00127601247168042i</v>
      </c>
      <c r="M3514" s="57" t="str">
        <f t="shared" si="1037"/>
        <v>0.00075-0.000201052385243764i</v>
      </c>
      <c r="N3514" s="57">
        <f t="shared" si="1038"/>
        <v>40.875378017482461</v>
      </c>
      <c r="O3514" s="57">
        <f t="shared" si="1039"/>
        <v>29.360829423806948</v>
      </c>
      <c r="P3514" s="371">
        <f t="shared" si="1040"/>
        <v>-29.360829423806948</v>
      </c>
      <c r="Q3514" s="371">
        <f t="shared" si="1041"/>
        <v>139.12462198251754</v>
      </c>
      <c r="R3514" s="12">
        <f t="shared" si="1042"/>
        <v>-40.875378017482461</v>
      </c>
      <c r="S3514" s="57">
        <f t="shared" si="1043"/>
        <v>519.70150052131817</v>
      </c>
      <c r="T3514" s="12">
        <f t="shared" si="1026"/>
        <v>-29.360829423806948</v>
      </c>
    </row>
    <row r="3515" spans="1:20" x14ac:dyDescent="0.3">
      <c r="A3515" s="57">
        <f t="shared" si="1027"/>
        <v>3277789.2793570701</v>
      </c>
      <c r="B3515" s="12">
        <f t="shared" si="1044"/>
        <v>521676.36622329912</v>
      </c>
      <c r="C3515" s="57" t="str">
        <f t="shared" si="1028"/>
        <v>-0.0254002577451927+0.0221381213250048i</v>
      </c>
      <c r="D3515" s="57" t="str">
        <f t="shared" si="1029"/>
        <v>1.1355766397337-1.64879307101074i</v>
      </c>
      <c r="E3515" s="57" t="str">
        <f t="shared" si="1030"/>
        <v>-23.8718861712098-22.0280109452528i</v>
      </c>
      <c r="F3515" s="57" t="str">
        <f t="shared" si="1031"/>
        <v>1.3916213440854-1.91438068195984i</v>
      </c>
      <c r="G3515" s="57" t="str">
        <f t="shared" si="1032"/>
        <v>0.451886794325148-0.497679735813796i</v>
      </c>
      <c r="H3515" s="57" t="str">
        <f t="shared" si="1033"/>
        <v>0.00685776103199084-8.67084009448225i</v>
      </c>
      <c r="I3515" s="57" t="str">
        <f t="shared" si="1034"/>
        <v>-0.112320871004666-0.0817853008726436i</v>
      </c>
      <c r="K3515" s="57" t="str">
        <f t="shared" si="1035"/>
        <v>0.000456068131056162-0.000245880169922827i</v>
      </c>
      <c r="L3515" s="57" t="str">
        <f t="shared" si="1036"/>
        <v>0.00075-0.00127118198015583i</v>
      </c>
      <c r="M3515" s="57" t="str">
        <f t="shared" si="1037"/>
        <v>0.00075-0.000200291278385897i</v>
      </c>
      <c r="N3515" s="57">
        <f t="shared" si="1038"/>
        <v>41.074453807894258</v>
      </c>
      <c r="O3515" s="57">
        <f t="shared" si="1039"/>
        <v>29.449010261207111</v>
      </c>
      <c r="P3515" s="371">
        <f t="shared" si="1040"/>
        <v>-29.449010261207111</v>
      </c>
      <c r="Q3515" s="371">
        <f t="shared" si="1041"/>
        <v>138.92554619210574</v>
      </c>
      <c r="R3515" s="12">
        <f t="shared" si="1042"/>
        <v>-41.074453807894258</v>
      </c>
      <c r="S3515" s="57">
        <f t="shared" si="1043"/>
        <v>521.67636622329917</v>
      </c>
      <c r="T3515" s="12">
        <f t="shared" si="1026"/>
        <v>-29.449010261207111</v>
      </c>
    </row>
    <row r="3516" spans="1:20" x14ac:dyDescent="0.3">
      <c r="A3516" s="57">
        <f t="shared" si="1027"/>
        <v>3290244.8786186269</v>
      </c>
      <c r="B3516" s="12">
        <f t="shared" si="1044"/>
        <v>523658.73641494766</v>
      </c>
      <c r="C3516" s="57" t="str">
        <f t="shared" si="1028"/>
        <v>-0.0250672589429451+0.0220012846652292i</v>
      </c>
      <c r="D3516" s="57" t="str">
        <f t="shared" si="1029"/>
        <v>1.12978854007727-1.64657233548635i</v>
      </c>
      <c r="E3516" s="57" t="str">
        <f t="shared" si="1030"/>
        <v>-23.7699474948691-21.8306598616996i</v>
      </c>
      <c r="F3516" s="57" t="str">
        <f t="shared" si="1031"/>
        <v>1.38583744739761-1.91236539719666i</v>
      </c>
      <c r="G3516" s="57" t="str">
        <f t="shared" si="1032"/>
        <v>0.450008649423114-0.497494587777092i</v>
      </c>
      <c r="H3516" s="57" t="str">
        <f t="shared" si="1033"/>
        <v>0.00680032947017594-8.63799311096866i</v>
      </c>
      <c r="I3516" s="57" t="str">
        <f t="shared" si="1034"/>
        <v>-0.111778077370981-0.0811367176188863i</v>
      </c>
      <c r="K3516" s="57" t="str">
        <f t="shared" si="1035"/>
        <v>0.000455694705640799-0.000245301836972353i</v>
      </c>
      <c r="L3516" s="57" t="str">
        <f t="shared" si="1036"/>
        <v>0.00075-0.00126636977501079i</v>
      </c>
      <c r="M3516" s="57" t="str">
        <f t="shared" si="1037"/>
        <v>0.00075-0.000199533052785313i</v>
      </c>
      <c r="N3516" s="57">
        <f t="shared" si="1038"/>
        <v>41.273104079287066</v>
      </c>
      <c r="O3516" s="57">
        <f t="shared" si="1039"/>
        <v>29.537296508631812</v>
      </c>
      <c r="P3516" s="371">
        <f t="shared" si="1040"/>
        <v>-29.537296508631812</v>
      </c>
      <c r="Q3516" s="371">
        <f t="shared" si="1041"/>
        <v>138.72689592071293</v>
      </c>
      <c r="R3516" s="12">
        <f t="shared" si="1042"/>
        <v>-41.273104079287066</v>
      </c>
      <c r="S3516" s="57">
        <f t="shared" si="1043"/>
        <v>523.65873641494761</v>
      </c>
      <c r="T3516" s="12">
        <f t="shared" si="1026"/>
        <v>-29.537296508631812</v>
      </c>
    </row>
    <row r="3517" spans="1:20" x14ac:dyDescent="0.3">
      <c r="A3517" s="57">
        <f t="shared" si="1027"/>
        <v>3302747.8091573776</v>
      </c>
      <c r="B3517" s="12">
        <f t="shared" si="1044"/>
        <v>525648.63961332443</v>
      </c>
      <c r="C3517" s="57" t="str">
        <f t="shared" si="1028"/>
        <v>-0.0247379635096578+0.0218642404671221i</v>
      </c>
      <c r="D3517" s="57" t="str">
        <f t="shared" si="1029"/>
        <v>1.12401574253615-1.64433419495717i</v>
      </c>
      <c r="E3517" s="57" t="str">
        <f t="shared" si="1030"/>
        <v>-23.6679552274271-21.6348064355651i</v>
      </c>
      <c r="F3517" s="57" t="str">
        <f t="shared" si="1031"/>
        <v>1.38005793569759-1.91033398443524i</v>
      </c>
      <c r="G3517" s="57" t="str">
        <f t="shared" si="1032"/>
        <v>0.448131928412772-0.497302426245662i</v>
      </c>
      <c r="H3517" s="57" t="str">
        <f t="shared" si="1033"/>
        <v>0.00674337693980215-8.60527068863937i</v>
      </c>
      <c r="I3517" s="57" t="str">
        <f t="shared" si="1034"/>
        <v>-0.111236842351877-0.0804921332937378i</v>
      </c>
      <c r="K3517" s="57" t="str">
        <f t="shared" si="1035"/>
        <v>0.000455321441257385-0.0002447243513484i</v>
      </c>
      <c r="L3517" s="57" t="str">
        <f t="shared" si="1036"/>
        <v>0.00075-0.00126157578702011i</v>
      </c>
      <c r="M3517" s="57" t="str">
        <f t="shared" si="1037"/>
        <v>0.00075-0.000198777697534681i</v>
      </c>
      <c r="N3517" s="57">
        <f t="shared" si="1038"/>
        <v>41.471326196960547</v>
      </c>
      <c r="O3517" s="57">
        <f t="shared" si="1039"/>
        <v>29.625687807026637</v>
      </c>
      <c r="P3517" s="371">
        <f t="shared" si="1040"/>
        <v>-29.625687807026637</v>
      </c>
      <c r="Q3517" s="371">
        <f t="shared" si="1041"/>
        <v>138.52867380303945</v>
      </c>
      <c r="R3517" s="12">
        <f t="shared" si="1042"/>
        <v>-41.471326196960547</v>
      </c>
      <c r="S3517" s="57">
        <f t="shared" si="1043"/>
        <v>525.64863961332446</v>
      </c>
      <c r="T3517" s="12">
        <f t="shared" si="1026"/>
        <v>-29.625687807026637</v>
      </c>
    </row>
    <row r="3518" spans="1:20" x14ac:dyDescent="0.3">
      <c r="A3518" s="57">
        <f t="shared" si="1027"/>
        <v>3315298.2508321758</v>
      </c>
      <c r="B3518" s="12">
        <f t="shared" si="1044"/>
        <v>527646.10444385512</v>
      </c>
      <c r="C3518" s="57" t="str">
        <f t="shared" si="1028"/>
        <v>-0.0244123425225128+0.0217270115141309i</v>
      </c>
      <c r="D3518" s="57" t="str">
        <f t="shared" si="1029"/>
        <v>1.11825835193458-1.64207878084492i</v>
      </c>
      <c r="E3518" s="57" t="str">
        <f t="shared" si="1030"/>
        <v>-23.5659166159152-21.4404429198681i</v>
      </c>
      <c r="F3518" s="57" t="str">
        <f t="shared" si="1031"/>
        <v>1.37428297008789-1.90828646499973i</v>
      </c>
      <c r="G3518" s="57" t="str">
        <f t="shared" si="1032"/>
        <v>0.446256683607283-0.497103264868691i</v>
      </c>
      <c r="H3518" s="57" t="str">
        <f t="shared" si="1033"/>
        <v>0.00668689959063078-8.57267235382136i</v>
      </c>
      <c r="I3518" s="57" t="str">
        <f t="shared" si="1034"/>
        <v>-0.110697166734805-0.0798515352538273i</v>
      </c>
      <c r="K3518" s="57" t="str">
        <f t="shared" si="1035"/>
        <v>0.000454948346876188-0.000244147704920554i</v>
      </c>
      <c r="L3518" s="57" t="str">
        <f t="shared" si="1036"/>
        <v>0.00075-0.00125679994722067i</v>
      </c>
      <c r="M3518" s="57" t="str">
        <f t="shared" si="1037"/>
        <v>0.00075-0.000198025201767963i</v>
      </c>
      <c r="N3518" s="57">
        <f t="shared" si="1038"/>
        <v>41.669117546364049</v>
      </c>
      <c r="O3518" s="57">
        <f t="shared" si="1039"/>
        <v>29.714183793532811</v>
      </c>
      <c r="P3518" s="371">
        <f t="shared" si="1040"/>
        <v>-29.714183793532811</v>
      </c>
      <c r="Q3518" s="371">
        <f t="shared" si="1041"/>
        <v>138.33088245363595</v>
      </c>
      <c r="R3518" s="12">
        <f t="shared" si="1042"/>
        <v>-41.669117546364049</v>
      </c>
      <c r="S3518" s="57">
        <f t="shared" si="1043"/>
        <v>527.64610444385517</v>
      </c>
      <c r="T3518" s="12">
        <f t="shared" si="1026"/>
        <v>-29.714183793532811</v>
      </c>
    </row>
    <row r="3519" spans="1:20" x14ac:dyDescent="0.3">
      <c r="A3519" s="57">
        <f t="shared" si="1027"/>
        <v>3327896.3841853379</v>
      </c>
      <c r="B3519" s="12">
        <f t="shared" si="1044"/>
        <v>529651.15964074177</v>
      </c>
      <c r="C3519" s="57" t="str">
        <f t="shared" si="1028"/>
        <v>-0.0240903670809274+0.0215896202290987i</v>
      </c>
      <c r="D3519" s="57" t="str">
        <f t="shared" si="1029"/>
        <v>1.11251647165391-1.63980622521218i</v>
      </c>
      <c r="E3519" s="57" t="str">
        <f t="shared" si="1030"/>
        <v>-23.46383882346-21.2475615629143i</v>
      </c>
      <c r="F3519" s="57" t="str">
        <f t="shared" si="1031"/>
        <v>1.36851271115633-1.90622286178256i</v>
      </c>
      <c r="G3519" s="57" t="str">
        <f t="shared" si="1032"/>
        <v>0.444382967152665-0.496897117779182i</v>
      </c>
      <c r="H3519" s="57" t="str">
        <f t="shared" si="1033"/>
        <v>0.00663089360156247-8.54019763465814i</v>
      </c>
      <c r="I3519" s="57" t="str">
        <f t="shared" si="1034"/>
        <v>-0.110159051346759-0.0792149107976969i</v>
      </c>
      <c r="K3519" s="57" t="str">
        <f t="shared" si="1035"/>
        <v>0.000454575431474623-0.000243571889685226i</v>
      </c>
      <c r="L3519" s="57" t="str">
        <f t="shared" si="1036"/>
        <v>0.00075-0.00125204218691041i</v>
      </c>
      <c r="M3519" s="57" t="str">
        <f t="shared" si="1037"/>
        <v>0.00075-0.000197275554660254i</v>
      </c>
      <c r="N3519" s="57">
        <f t="shared" si="1038"/>
        <v>41.866475533344129</v>
      </c>
      <c r="O3519" s="57">
        <f t="shared" si="1039"/>
        <v>29.802784101528736</v>
      </c>
      <c r="P3519" s="371">
        <f t="shared" si="1040"/>
        <v>-29.802784101528736</v>
      </c>
      <c r="Q3519" s="371">
        <f t="shared" si="1041"/>
        <v>138.13352446665587</v>
      </c>
      <c r="R3519" s="12">
        <f t="shared" si="1042"/>
        <v>-41.866475533344129</v>
      </c>
      <c r="S3519" s="57">
        <f t="shared" si="1043"/>
        <v>529.65115964074175</v>
      </c>
      <c r="T3519" s="12">
        <f t="shared" si="1026"/>
        <v>-29.802784101528736</v>
      </c>
    </row>
    <row r="3520" spans="1:20" x14ac:dyDescent="0.3">
      <c r="A3520" s="57">
        <f t="shared" si="1027"/>
        <v>3340542.3904452426</v>
      </c>
      <c r="B3520" s="12">
        <f t="shared" si="1044"/>
        <v>531663.83404737664</v>
      </c>
      <c r="C3520" s="57" t="str">
        <f t="shared" si="1028"/>
        <v>-0.0237720083099257+0.0214520886760674i</v>
      </c>
      <c r="D3520" s="57" t="str">
        <f t="shared" si="1029"/>
        <v>1.10679020362915-1.63751666074416i</v>
      </c>
      <c r="E3520" s="57" t="str">
        <f t="shared" si="1030"/>
        <v>-23.3617289296418-21.056154608889i</v>
      </c>
      <c r="F3520" s="57" t="str">
        <f t="shared" si="1031"/>
        <v>1.36274731895846-1.90414319923677i</v>
      </c>
      <c r="G3520" s="57" t="str">
        <f t="shared" si="1032"/>
        <v>0.442510831022102-0.496683999591522i</v>
      </c>
      <c r="H3520" s="57" t="str">
        <f t="shared" si="1033"/>
        <v>0.00657535518041735-8.50784606110285i</v>
      </c>
      <c r="I3520" s="57" t="str">
        <f t="shared" si="1034"/>
        <v>-0.109622497052603-0.0785822471661362i</v>
      </c>
      <c r="K3520" s="57" t="str">
        <f t="shared" si="1035"/>
        <v>0.000454202704036006-0.000242996897765491i</v>
      </c>
      <c r="L3520" s="57" t="str">
        <f t="shared" si="1036"/>
        <v>0.00075-0.00124730243764735i</v>
      </c>
      <c r="M3520" s="57" t="str">
        <f t="shared" si="1037"/>
        <v>0.00075-0.000196528745427629i</v>
      </c>
      <c r="N3520" s="57">
        <f t="shared" si="1038"/>
        <v>42.063397584391851</v>
      </c>
      <c r="O3520" s="57">
        <f t="shared" si="1039"/>
        <v>29.891488360670486</v>
      </c>
      <c r="P3520" s="371">
        <f t="shared" si="1040"/>
        <v>-29.891488360670486</v>
      </c>
      <c r="Q3520" s="371">
        <f t="shared" si="1041"/>
        <v>137.93660241560815</v>
      </c>
      <c r="R3520" s="12">
        <f t="shared" si="1042"/>
        <v>-42.063397584391851</v>
      </c>
      <c r="S3520" s="57">
        <f t="shared" si="1043"/>
        <v>531.66383404737667</v>
      </c>
      <c r="T3520" s="12">
        <f t="shared" si="1026"/>
        <v>-29.891488360670486</v>
      </c>
    </row>
    <row r="3521" spans="1:20" x14ac:dyDescent="0.3">
      <c r="A3521" s="57">
        <f t="shared" si="1027"/>
        <v>3353236.4515289348</v>
      </c>
      <c r="B3521" s="12">
        <f t="shared" si="1044"/>
        <v>533684.15661675669</v>
      </c>
      <c r="C3521" s="57" t="str">
        <f t="shared" si="1028"/>
        <v>-0.0234572373634782+0.0213144385621215i</v>
      </c>
      <c r="D3521" s="57" t="str">
        <f t="shared" si="1029"/>
        <v>1.10107964834587-1.63521022073062i</v>
      </c>
      <c r="E3521" s="57" t="str">
        <f t="shared" si="1030"/>
        <v>-23.2595939308509-20.8662142984433i</v>
      </c>
      <c r="F3521" s="57" t="str">
        <f t="shared" si="1031"/>
        <v>1.35698695300018-1.90204750336789i</v>
      </c>
      <c r="G3521" s="57" t="str">
        <f t="shared" si="1032"/>
        <v>0.440640327010298-0.496463925398972i</v>
      </c>
      <c r="H3521" s="57" t="str">
        <f t="shared" si="1033"/>
        <v>0.00652028056371691-8.47561716491088i</v>
      </c>
      <c r="I3521" s="57" t="str">
        <f t="shared" si="1034"/>
        <v>-0.109087504753383-0.0779535315425303i</v>
      </c>
      <c r="K3521" s="57" t="str">
        <f t="shared" si="1035"/>
        <v>0.00045383017354834-0.000242422721410948i</v>
      </c>
      <c r="L3521" s="57" t="str">
        <f t="shared" si="1036"/>
        <v>0.00075-0.00124258063124861i</v>
      </c>
      <c r="M3521" s="57" t="str">
        <f t="shared" si="1037"/>
        <v>0.00075-0.000195784763326987i</v>
      </c>
      <c r="N3521" s="57">
        <f t="shared" si="1038"/>
        <v>42.259881146885505</v>
      </c>
      <c r="O3521" s="57">
        <f t="shared" si="1039"/>
        <v>29.980296196933264</v>
      </c>
      <c r="P3521" s="371">
        <f t="shared" si="1040"/>
        <v>-29.980296196933264</v>
      </c>
      <c r="Q3521" s="371">
        <f t="shared" si="1041"/>
        <v>137.7401188531145</v>
      </c>
      <c r="R3521" s="12">
        <f t="shared" si="1042"/>
        <v>-42.259881146885505</v>
      </c>
      <c r="S3521" s="57">
        <f t="shared" si="1043"/>
        <v>533.6841566167567</v>
      </c>
      <c r="T3521" s="12">
        <f t="shared" si="1026"/>
        <v>-29.980296196933264</v>
      </c>
    </row>
    <row r="3522" spans="1:20" x14ac:dyDescent="0.3">
      <c r="A3522" s="57">
        <f t="shared" si="1027"/>
        <v>3365978.7500447449</v>
      </c>
      <c r="B3522" s="12">
        <f t="shared" si="1044"/>
        <v>535712.15641190042</v>
      </c>
      <c r="C3522" s="57" t="str">
        <f t="shared" si="1028"/>
        <v>-0.0231460254278099+0.0211766912392728i</v>
      </c>
      <c r="D3522" s="57" t="str">
        <f t="shared" si="1029"/>
        <v>1.0953849048373-1.63288703904757i</v>
      </c>
      <c r="E3522" s="57" t="str">
        <f t="shared" si="1030"/>
        <v>-23.1574407406515-20.677732869279i</v>
      </c>
      <c r="F3522" s="57" t="str">
        <f t="shared" si="1031"/>
        <v>1.35123177222045-1.89993580172577i</v>
      </c>
      <c r="G3522" s="57" t="str">
        <f t="shared" si="1032"/>
        <v>0.438771506727854-0.496236910771078i</v>
      </c>
      <c r="H3522" s="57" t="str">
        <f t="shared" si="1033"/>
        <v>0.00646566601646813-8.44351047963294i</v>
      </c>
      <c r="I3522" s="57" t="str">
        <f t="shared" si="1034"/>
        <v>-0.108554075384674-0.0773287510532254i</v>
      </c>
      <c r="K3522" s="57" t="str">
        <f t="shared" si="1035"/>
        <v>0.000453457849003068-0.00024184935299753i</v>
      </c>
      <c r="L3522" s="57" t="str">
        <f t="shared" si="1036"/>
        <v>0.00075-0.00123787669978941i</v>
      </c>
      <c r="M3522" s="57" t="str">
        <f t="shared" si="1037"/>
        <v>0.00075-0.000195043597655894i</v>
      </c>
      <c r="N3522" s="57">
        <f t="shared" si="1038"/>
        <v>42.455923689328841</v>
      </c>
      <c r="O3522" s="57">
        <f t="shared" si="1039"/>
        <v>30.069207232653344</v>
      </c>
      <c r="P3522" s="371">
        <f t="shared" si="1040"/>
        <v>-30.069207232653344</v>
      </c>
      <c r="Q3522" s="371">
        <f t="shared" si="1041"/>
        <v>137.54407631067116</v>
      </c>
      <c r="R3522" s="12">
        <f t="shared" si="1042"/>
        <v>-42.455923689328841</v>
      </c>
      <c r="S3522" s="57">
        <f t="shared" si="1043"/>
        <v>535.71215641190042</v>
      </c>
      <c r="T3522" s="12">
        <f t="shared" si="1026"/>
        <v>-30.069207232653344</v>
      </c>
    </row>
    <row r="3523" spans="1:20" x14ac:dyDescent="0.3">
      <c r="A3523" s="57">
        <f t="shared" si="1027"/>
        <v>3378769.4692949154</v>
      </c>
      <c r="B3523" s="12">
        <f t="shared" si="1044"/>
        <v>537747.8626062657</v>
      </c>
      <c r="C3523" s="57" t="str">
        <f t="shared" si="1028"/>
        <v>-0.0228383437246776+0.0210388677063865i</v>
      </c>
      <c r="D3523" s="57" t="str">
        <f t="shared" si="1029"/>
        <v>1.08970607068173-1.63054725013922i</v>
      </c>
      <c r="E3523" s="57" t="str">
        <f t="shared" si="1030"/>
        <v>-23.0552761901459-20.4907025567287i</v>
      </c>
      <c r="F3523" s="57" t="str">
        <f t="shared" si="1031"/>
        <v>1.34548193497415-1.89780812339599i</v>
      </c>
      <c r="G3523" s="57" t="str">
        <f t="shared" si="1032"/>
        <v>0.436904421595702-0.496002971751004i</v>
      </c>
      <c r="H3523" s="57" t="str">
        <f t="shared" si="1033"/>
        <v>0.00641150783194926-8.41152554060786i</v>
      </c>
      <c r="I3523" s="57" t="str">
        <f t="shared" si="1034"/>
        <v>-0.108022209914923-0.0767078927679088i</v>
      </c>
      <c r="K3523" s="57" t="str">
        <f t="shared" si="1035"/>
        <v>0.000453085739393849-0.000241276785027313i</v>
      </c>
      <c r="L3523" s="57" t="str">
        <f t="shared" si="1036"/>
        <v>0.00075-0.00123319057560212i</v>
      </c>
      <c r="M3523" s="57" t="str">
        <f t="shared" si="1037"/>
        <v>0.00075-0.000194305237752435i</v>
      </c>
      <c r="N3523" s="57">
        <f t="shared" si="1038"/>
        <v>42.65152270158444</v>
      </c>
      <c r="O3523" s="57">
        <f t="shared" si="1039"/>
        <v>30.158221086570009</v>
      </c>
      <c r="P3523" s="371">
        <f t="shared" si="1040"/>
        <v>-30.158221086570009</v>
      </c>
      <c r="Q3523" s="371">
        <f t="shared" si="1041"/>
        <v>137.34847729841556</v>
      </c>
      <c r="R3523" s="12">
        <f t="shared" si="1042"/>
        <v>-42.65152270158444</v>
      </c>
      <c r="S3523" s="57">
        <f t="shared" si="1043"/>
        <v>537.7478626062657</v>
      </c>
      <c r="T3523" s="12">
        <f t="shared" si="1026"/>
        <v>-30.158221086570009</v>
      </c>
    </row>
    <row r="3524" spans="1:20" x14ac:dyDescent="0.3">
      <c r="A3524" s="57">
        <f t="shared" si="1027"/>
        <v>3391608.7932782359</v>
      </c>
      <c r="B3524" s="12">
        <f t="shared" si="1044"/>
        <v>539791.30448416946</v>
      </c>
      <c r="C3524" s="57" t="str">
        <f t="shared" si="1028"/>
        <v>-0.0225341635146123+0.0209009886111494i</v>
      </c>
      <c r="D3524" s="57" t="str">
        <f t="shared" si="1029"/>
        <v>1.08404324200015-1.62819098899983i</v>
      </c>
      <c r="E3524" s="57" t="str">
        <f t="shared" si="1030"/>
        <v>-22.9531070283441-20.3051155943316i</v>
      </c>
      <c r="F3524" s="57" t="str">
        <f t="shared" si="1031"/>
        <v>1.33973759901502-1.89566449899117i</v>
      </c>
      <c r="G3524" s="57" t="str">
        <f t="shared" si="1032"/>
        <v>0.435039122839593-0.495762124852787i</v>
      </c>
      <c r="H3524" s="57" t="str">
        <f t="shared" si="1033"/>
        <v>0.00635780233149808-8.37966188495567i</v>
      </c>
      <c r="I3524" s="57" t="str">
        <f t="shared" si="1034"/>
        <v>-0.107491909343819-0.0760909437000042i</v>
      </c>
      <c r="K3524" s="57" t="str">
        <f t="shared" si="1035"/>
        <v>0.00045271385371533-0.000240705010128311i</v>
      </c>
      <c r="L3524" s="57" t="str">
        <f t="shared" si="1036"/>
        <v>0.00075-0.00122852219127527i</v>
      </c>
      <c r="M3524" s="57" t="str">
        <f t="shared" si="1037"/>
        <v>0.00075-0.000193569672995054i</v>
      </c>
      <c r="N3524" s="57">
        <f t="shared" si="1038"/>
        <v>42.846675695107933</v>
      </c>
      <c r="O3524" s="57">
        <f t="shared" si="1039"/>
        <v>30.247337373867829</v>
      </c>
      <c r="P3524" s="371">
        <f t="shared" si="1040"/>
        <v>-30.247337373867829</v>
      </c>
      <c r="Q3524" s="371">
        <f t="shared" si="1041"/>
        <v>137.15332430489207</v>
      </c>
      <c r="R3524" s="12">
        <f t="shared" si="1042"/>
        <v>-42.846675695107933</v>
      </c>
      <c r="S3524" s="57">
        <f t="shared" si="1043"/>
        <v>539.79130448416947</v>
      </c>
      <c r="T3524" s="12">
        <f t="shared" si="1026"/>
        <v>-30.247337373867829</v>
      </c>
    </row>
    <row r="3525" spans="1:20" x14ac:dyDescent="0.3">
      <c r="A3525" s="57">
        <f t="shared" si="1027"/>
        <v>3404496.9066926935</v>
      </c>
      <c r="B3525" s="12">
        <f t="shared" si="1044"/>
        <v>541842.51144120935</v>
      </c>
      <c r="C3525" s="57" t="str">
        <f t="shared" si="1028"/>
        <v>-0.0222334561001287+0.0207630742520736i</v>
      </c>
      <c r="D3525" s="57" t="str">
        <f t="shared" si="1029"/>
        <v>1.07839651345411-1.62581839115563i</v>
      </c>
      <c r="E3525" s="57" t="str">
        <f t="shared" si="1030"/>
        <v>-22.8509399225341-20.1209642144062i</v>
      </c>
      <c r="F3525" s="57" t="str">
        <f t="shared" si="1031"/>
        <v>1.33399892147889-1.89350496064196i</v>
      </c>
      <c r="G3525" s="57" t="str">
        <f t="shared" si="1032"/>
        <v>0.433175661484612-0.49551438705852i</v>
      </c>
      <c r="H3525" s="57" t="str">
        <f t="shared" si="1033"/>
        <v>0.00630454586430172-8.34791905157051i</v>
      </c>
      <c r="I3525" s="57" t="str">
        <f t="shared" si="1034"/>
        <v>-0.106963174700665-0.0754778908070886i</v>
      </c>
      <c r="K3525" s="57" t="str">
        <f t="shared" si="1035"/>
        <v>0.00045234220096192-0.000240134021054245i</v>
      </c>
      <c r="L3525" s="57" t="str">
        <f t="shared" si="1036"/>
        <v>0.00075-0.00122387147965259i</v>
      </c>
      <c r="M3525" s="57" t="str">
        <f t="shared" si="1037"/>
        <v>0.00075-0.000192836892802405i</v>
      </c>
      <c r="N3525" s="57">
        <f t="shared" si="1038"/>
        <v>43.041380203172224</v>
      </c>
      <c r="O3525" s="57">
        <f t="shared" si="1039"/>
        <v>30.336555706219961</v>
      </c>
      <c r="P3525" s="371">
        <f t="shared" si="1040"/>
        <v>-30.336555706219961</v>
      </c>
      <c r="Q3525" s="371">
        <f t="shared" si="1041"/>
        <v>136.95861979682778</v>
      </c>
      <c r="R3525" s="12">
        <f t="shared" si="1042"/>
        <v>-43.041380203172224</v>
      </c>
      <c r="S3525" s="57">
        <f t="shared" si="1043"/>
        <v>541.84251144120935</v>
      </c>
      <c r="T3525" s="12">
        <f t="shared" si="1026"/>
        <v>-30.336555706219961</v>
      </c>
    </row>
    <row r="3526" spans="1:20" x14ac:dyDescent="0.3">
      <c r="A3526" s="57">
        <f t="shared" si="1027"/>
        <v>3417433.9949381258</v>
      </c>
      <c r="B3526" s="12">
        <f t="shared" si="1044"/>
        <v>543901.51298468595</v>
      </c>
      <c r="C3526" s="57" t="str">
        <f t="shared" si="1028"/>
        <v>-0.0219361928289022+0.0206251445805429i</v>
      </c>
      <c r="D3526" s="57" t="str">
        <f t="shared" si="1029"/>
        <v>1.07276597824394-1.62342959264676i</v>
      </c>
      <c r="E3526" s="57" t="str">
        <f t="shared" si="1030"/>
        <v>-22.748781458658-19.9382406486192i</v>
      </c>
      <c r="F3526" s="57" t="str">
        <f t="shared" si="1031"/>
        <v>1.32826605886687-1.89132954198784i</v>
      </c>
      <c r="G3526" s="57" t="str">
        <f t="shared" si="1032"/>
        <v>0.431314088349751-0.495259775815454i</v>
      </c>
      <c r="H3526" s="57" t="str">
        <f t="shared" si="1033"/>
        <v>0.00625173480718852-8.31629658111362i</v>
      </c>
      <c r="I3526" s="57" t="str">
        <f t="shared" si="1034"/>
        <v>-0.106436007042766-0.0748687209913153i</v>
      </c>
      <c r="K3526" s="57" t="str">
        <f t="shared" si="1035"/>
        <v>0.000451970790126571-0.000239563810684305i</v>
      </c>
      <c r="L3526" s="57" t="str">
        <f t="shared" si="1036"/>
        <v>0.00075-0.00121923837383203i</v>
      </c>
      <c r="M3526" s="57" t="str">
        <f t="shared" si="1037"/>
        <v>0.00075-0.000192106886633199i</v>
      </c>
      <c r="N3526" s="57">
        <f t="shared" si="1038"/>
        <v>43.235633781090456</v>
      </c>
      <c r="O3526" s="57">
        <f t="shared" si="1039"/>
        <v>30.425875691830512</v>
      </c>
      <c r="P3526" s="371">
        <f t="shared" si="1040"/>
        <v>-30.425875691830512</v>
      </c>
      <c r="Q3526" s="371">
        <f t="shared" si="1041"/>
        <v>136.76436621890954</v>
      </c>
      <c r="R3526" s="12">
        <f t="shared" si="1042"/>
        <v>-43.235633781090456</v>
      </c>
      <c r="S3526" s="57">
        <f t="shared" si="1043"/>
        <v>543.90151298468595</v>
      </c>
      <c r="T3526" s="12">
        <f t="shared" si="1026"/>
        <v>-30.425875691830512</v>
      </c>
    </row>
    <row r="3527" spans="1:20" x14ac:dyDescent="0.3">
      <c r="A3527" s="57">
        <f t="shared" si="1027"/>
        <v>3430420.2441188907</v>
      </c>
      <c r="B3527" s="12">
        <f t="shared" si="1044"/>
        <v>545968.33873402781</v>
      </c>
      <c r="C3527" s="57" t="str">
        <f t="shared" si="1028"/>
        <v>-0.0216423450969064+0.0204872192028958i</v>
      </c>
      <c r="D3527" s="57" t="str">
        <f t="shared" si="1029"/>
        <v>1.06715172810703-1.62102473000924i</v>
      </c>
      <c r="E3527" s="57" t="str">
        <f t="shared" si="1030"/>
        <v>-22.6466381416905-19.7569371285497i</v>
      </c>
      <c r="F3527" s="57" t="str">
        <f t="shared" si="1031"/>
        <v>1.32253916702885-1.88913827816773i</v>
      </c>
      <c r="G3527" s="57" t="str">
        <f t="shared" si="1032"/>
        <v>0.429454454042523-0.494998309033033i</v>
      </c>
      <c r="H3527" s="57" t="str">
        <f t="shared" si="1033"/>
        <v>0.00619936556442189-8.28479401600646i</v>
      </c>
      <c r="I3527" s="57" t="str">
        <f t="shared" si="1034"/>
        <v>-0.105910407453842-0.0742634210998618i</v>
      </c>
      <c r="K3527" s="57" t="str">
        <f t="shared" si="1035"/>
        <v>0.000451599630199554-0.000238994372022894i</v>
      </c>
      <c r="L3527" s="57" t="str">
        <f t="shared" si="1036"/>
        <v>0.00075-0.00121462280716481i</v>
      </c>
      <c r="M3527" s="57" t="str">
        <f t="shared" si="1037"/>
        <v>0.00075-0.000191379643986052i</v>
      </c>
      <c r="N3527" s="57">
        <f t="shared" si="1038"/>
        <v>43.429434006439067</v>
      </c>
      <c r="O3527" s="57">
        <f t="shared" si="1039"/>
        <v>30.51529693547846</v>
      </c>
      <c r="P3527" s="371">
        <f t="shared" si="1040"/>
        <v>-30.51529693547846</v>
      </c>
      <c r="Q3527" s="371">
        <f t="shared" si="1041"/>
        <v>136.57056599356093</v>
      </c>
      <c r="R3527" s="12">
        <f t="shared" si="1042"/>
        <v>-43.429434006439067</v>
      </c>
      <c r="S3527" s="57">
        <f t="shared" si="1043"/>
        <v>545.96833873402784</v>
      </c>
      <c r="T3527" s="12">
        <f t="shared" si="1026"/>
        <v>-30.51529693547846</v>
      </c>
    </row>
    <row r="3528" spans="1:20" x14ac:dyDescent="0.3">
      <c r="A3528" s="57">
        <f t="shared" si="1027"/>
        <v>3443455.8410465424</v>
      </c>
      <c r="B3528" s="12">
        <f t="shared" si="1044"/>
        <v>548043.0184212171</v>
      </c>
      <c r="C3528" s="57" t="str">
        <f t="shared" si="1028"/>
        <v>-0.0213518843515204+0.0203493173825449i</v>
      </c>
      <c r="D3528" s="57" t="str">
        <f t="shared" si="1029"/>
        <v>1.06155385331662-1.61860394025707i</v>
      </c>
      <c r="E3528" s="57" t="str">
        <f t="shared" si="1030"/>
        <v>-22.5445163960189-19.5770458862501i</v>
      </c>
      <c r="F3528" s="57" t="str">
        <f t="shared" si="1031"/>
        <v>1.31681840114705-1.88693120581029i</v>
      </c>
      <c r="G3528" s="57" t="str">
        <f t="shared" si="1032"/>
        <v>0.427596808953649-0.494730005079847i</v>
      </c>
      <c r="H3528" s="57" t="str">
        <f t="shared" si="1033"/>
        <v>0.00614743456749594-8.25341090042375i</v>
      </c>
      <c r="I3528" s="57" t="str">
        <f t="shared" si="1034"/>
        <v>-0.105386377042438-0.0736619779253869i</v>
      </c>
      <c r="K3528" s="57" t="str">
        <f t="shared" si="1035"/>
        <v>0.000451228730167243-0.000238425698199343i</v>
      </c>
      <c r="L3528" s="57" t="str">
        <f t="shared" si="1036"/>
        <v>0.00075-0.00121002471325444i</v>
      </c>
      <c r="M3528" s="57" t="str">
        <f t="shared" si="1037"/>
        <v>0.00075-0.000190655154399334i</v>
      </c>
      <c r="N3528" s="57">
        <f t="shared" si="1038"/>
        <v>43.622778479268106</v>
      </c>
      <c r="O3528" s="57">
        <f t="shared" si="1039"/>
        <v>30.604819038560898</v>
      </c>
      <c r="P3528" s="371">
        <f t="shared" si="1040"/>
        <v>-30.604819038560898</v>
      </c>
      <c r="Q3528" s="371">
        <f t="shared" si="1041"/>
        <v>136.37722152073189</v>
      </c>
      <c r="R3528" s="12">
        <f t="shared" si="1042"/>
        <v>-43.622778479268106</v>
      </c>
      <c r="S3528" s="57">
        <f t="shared" si="1043"/>
        <v>548.04301842121708</v>
      </c>
      <c r="T3528" s="12">
        <f t="shared" si="1026"/>
        <v>-30.604819038560898</v>
      </c>
    </row>
    <row r="3529" spans="1:20" x14ac:dyDescent="0.3">
      <c r="A3529" s="57">
        <f t="shared" si="1027"/>
        <v>3456540.9732425194</v>
      </c>
      <c r="B3529" s="12">
        <f t="shared" si="1044"/>
        <v>550125.58189121773</v>
      </c>
      <c r="C3529" s="57" t="str">
        <f t="shared" si="1028"/>
        <v>-0.021064782094594+0.0202114580421337i</v>
      </c>
      <c r="D3529" s="57" t="str">
        <f t="shared" si="1029"/>
        <v>1.05597244268057-1.61616736086422i</v>
      </c>
      <c r="E3529" s="57" t="str">
        <f t="shared" si="1030"/>
        <v>-22.4424225658288-19.3985591548024i</v>
      </c>
      <c r="F3529" s="57" t="str">
        <f t="shared" si="1031"/>
        <v>1.31110391571976-1.88470836302405i</v>
      </c>
      <c r="G3529" s="57" t="str">
        <f t="shared" si="1032"/>
        <v>0.425741203251758-0.494454882780526i</v>
      </c>
      <c r="H3529" s="57" t="str">
        <f t="shared" si="1033"/>
        <v>0.00609593827493303-8.2221467802866i</v>
      </c>
      <c r="I3529" s="57" t="str">
        <f t="shared" si="1034"/>
        <v>-0.104863916940358-0.0730643782065041i</v>
      </c>
      <c r="K3529" s="57" t="str">
        <f t="shared" si="1035"/>
        <v>0.0004508580990109-0.000237857782467625i</v>
      </c>
      <c r="L3529" s="57" t="str">
        <f t="shared" si="1036"/>
        <v>0.00075-0.00120544402595581i</v>
      </c>
      <c r="M3529" s="57" t="str">
        <f t="shared" si="1037"/>
        <v>0.00075-0.00018993340745102i</v>
      </c>
      <c r="N3529" s="57">
        <f t="shared" si="1038"/>
        <v>43.815664822316393</v>
      </c>
      <c r="O3529" s="57">
        <f t="shared" si="1039"/>
        <v>30.694441599137505</v>
      </c>
      <c r="P3529" s="371">
        <f t="shared" si="1040"/>
        <v>-30.694441599137505</v>
      </c>
      <c r="Q3529" s="371">
        <f t="shared" si="1041"/>
        <v>136.18433517768361</v>
      </c>
      <c r="R3529" s="12">
        <f t="shared" si="1042"/>
        <v>-43.815664822316393</v>
      </c>
      <c r="S3529" s="57">
        <f t="shared" si="1043"/>
        <v>550.12558189121773</v>
      </c>
      <c r="T3529" s="12">
        <f t="shared" si="1026"/>
        <v>-30.694441599137505</v>
      </c>
    </row>
    <row r="3530" spans="1:20" x14ac:dyDescent="0.3">
      <c r="A3530" s="57">
        <f t="shared" si="1027"/>
        <v>3469675.8289408414</v>
      </c>
      <c r="B3530" s="12">
        <f t="shared" si="1044"/>
        <v>552216.0591024044</v>
      </c>
      <c r="C3530" s="57" t="str">
        <f t="shared" si="1028"/>
        <v>-0.0207810098854806+0.0200736597657291i</v>
      </c>
      <c r="D3530" s="57" t="str">
        <f t="shared" si="1029"/>
        <v>1.0504075835406-1.6137151297468i</v>
      </c>
      <c r="E3530" s="57" t="str">
        <f t="shared" si="1030"/>
        <v>-22.3403629154905-19.2214691688701i</v>
      </c>
      <c r="F3530" s="57" t="str">
        <f t="shared" si="1031"/>
        <v>1.30539586454526-1.88246978938734i</v>
      </c>
      <c r="G3530" s="57" t="str">
        <f t="shared" si="1032"/>
        <v>0.423887686878181-0.494172961412546i</v>
      </c>
      <c r="H3530" s="57" t="str">
        <f t="shared" si="1033"/>
        <v>0.00604487317208314-8.19100120325555i</v>
      </c>
      <c r="I3530" s="57" t="str">
        <f t="shared" si="1034"/>
        <v>-0.104343028301112-0.0724706086282706i</v>
      </c>
      <c r="K3530" s="57" t="str">
        <f t="shared" si="1035"/>
        <v>0.000450487745705475-0.000237290618206058i</v>
      </c>
      <c r="L3530" s="57" t="str">
        <f t="shared" si="1036"/>
        <v>0.00075-0.00120088067937419i</v>
      </c>
      <c r="M3530" s="57" t="str">
        <f t="shared" si="1037"/>
        <v>0.00075-0.000189214392758538i</v>
      </c>
      <c r="N3530" s="57">
        <f t="shared" si="1038"/>
        <v>44.008090681216572</v>
      </c>
      <c r="O3530" s="57">
        <f t="shared" si="1039"/>
        <v>30.784164211974367</v>
      </c>
      <c r="P3530" s="371">
        <f t="shared" si="1040"/>
        <v>-30.784164211974367</v>
      </c>
      <c r="Q3530" s="371">
        <f t="shared" si="1041"/>
        <v>135.99190931878343</v>
      </c>
      <c r="R3530" s="12">
        <f t="shared" si="1042"/>
        <v>-44.008090681216572</v>
      </c>
      <c r="S3530" s="57">
        <f t="shared" si="1043"/>
        <v>552.21605910240442</v>
      </c>
      <c r="T3530" s="12">
        <f t="shared" si="1026"/>
        <v>-30.784164211974367</v>
      </c>
    </row>
    <row r="3531" spans="1:20" x14ac:dyDescent="0.3">
      <c r="A3531" s="57">
        <f t="shared" si="1027"/>
        <v>3482860.5970908161</v>
      </c>
      <c r="B3531" s="12">
        <f t="shared" si="1044"/>
        <v>554314.4801269935</v>
      </c>
      <c r="C3531" s="57" t="str">
        <f t="shared" si="1028"/>
        <v>-0.0205005393440295+0.0199359408010492i</v>
      </c>
      <c r="D3531" s="57" t="str">
        <f t="shared" si="1029"/>
        <v>1.04485936177162-1.61124738524526i</v>
      </c>
      <c r="E3531" s="57" t="str">
        <f t="shared" si="1030"/>
        <v>-22.2383436299508-19.0457681652475i</v>
      </c>
      <c r="F3531" s="57" t="str">
        <f t="shared" si="1031"/>
        <v>1.2996944007059-1.88021552593794i</v>
      </c>
      <c r="G3531" s="57" t="str">
        <f t="shared" si="1032"/>
        <v>0.422036309541753-0.493884260702981i</v>
      </c>
      <c r="H3531" s="57" t="str">
        <f t="shared" si="1033"/>
        <v>0.0059942357709251-8.15997371872389i</v>
      </c>
      <c r="I3531" s="57" t="str">
        <f t="shared" si="1034"/>
        <v>-0.103823712298377-0.0718806558226933i</v>
      </c>
      <c r="K3531" s="57" t="str">
        <f t="shared" si="1035"/>
        <v>0.000450117679218386-0.000236724198916962i</v>
      </c>
      <c r="L3531" s="57" t="str">
        <f t="shared" si="1036"/>
        <v>0.00075-0.0011963346078643i</v>
      </c>
      <c r="M3531" s="57" t="str">
        <f t="shared" si="1037"/>
        <v>0.00075-0.000188498099978619i</v>
      </c>
      <c r="N3531" s="57">
        <f t="shared" si="1038"/>
        <v>44.200053724700439</v>
      </c>
      <c r="O3531" s="57">
        <f t="shared" si="1039"/>
        <v>30.873986468588562</v>
      </c>
      <c r="P3531" s="371">
        <f t="shared" si="1040"/>
        <v>-30.873986468588562</v>
      </c>
      <c r="Q3531" s="371">
        <f t="shared" si="1041"/>
        <v>135.79994627529956</v>
      </c>
      <c r="R3531" s="12">
        <f t="shared" si="1042"/>
        <v>-44.200053724700439</v>
      </c>
      <c r="S3531" s="57">
        <f t="shared" si="1043"/>
        <v>554.31448012699354</v>
      </c>
      <c r="T3531" s="12">
        <f t="shared" si="1026"/>
        <v>-30.873986468588562</v>
      </c>
    </row>
    <row r="3532" spans="1:20" x14ac:dyDescent="0.3">
      <c r="A3532" s="57">
        <f t="shared" si="1027"/>
        <v>3496095.4673597617</v>
      </c>
      <c r="B3532" s="12">
        <f t="shared" si="1044"/>
        <v>556420.87515147612</v>
      </c>
      <c r="C3532" s="57" t="str">
        <f t="shared" si="1028"/>
        <v>-0.0202233421535405+0.0197983190617238i</v>
      </c>
      <c r="D3532" s="57" t="str">
        <f t="shared" si="1029"/>
        <v>1.03932786178135-1.60876426610656i</v>
      </c>
      <c r="E3532" s="57" t="str">
        <f t="shared" si="1030"/>
        <v>-22.1363708151264-18.8714483834024i</v>
      </c>
      <c r="F3532" s="57" t="str">
        <f t="shared" si="1031"/>
        <v>1.29399967655229-1.87794561516263i</v>
      </c>
      <c r="G3532" s="57" t="str">
        <f t="shared" si="1032"/>
        <v>0.420187120713712-0.493588800825173i</v>
      </c>
      <c r="H3532" s="57" t="str">
        <f t="shared" si="1033"/>
        <v>0.00594402260986964-8.12906387781074i</v>
      </c>
      <c r="I3532" s="57" t="str">
        <f t="shared" si="1034"/>
        <v>-0.103305970124473-0.0712945063692423i</v>
      </c>
      <c r="K3532" s="57" t="str">
        <f t="shared" si="1035"/>
        <v>0.000449747908508331-0.000236158518226335i</v>
      </c>
      <c r="L3532" s="57" t="str">
        <f t="shared" si="1036"/>
        <v>0.00075-0.00119180574602939i</v>
      </c>
      <c r="M3532" s="57" t="str">
        <f t="shared" si="1037"/>
        <v>0.00075-0.000187784518807152i</v>
      </c>
      <c r="N3532" s="57">
        <f t="shared" si="1038"/>
        <v>44.391551644797232</v>
      </c>
      <c r="O3532" s="57">
        <f t="shared" si="1039"/>
        <v>30.963907957293188</v>
      </c>
      <c r="P3532" s="371">
        <f t="shared" si="1040"/>
        <v>-30.963907957293188</v>
      </c>
      <c r="Q3532" s="371">
        <f t="shared" si="1041"/>
        <v>135.60844835520277</v>
      </c>
      <c r="R3532" s="12">
        <f t="shared" si="1042"/>
        <v>-44.391551644797232</v>
      </c>
      <c r="S3532" s="57">
        <f t="shared" si="1043"/>
        <v>556.42087515147614</v>
      </c>
      <c r="T3532" s="12">
        <f t="shared" si="1026"/>
        <v>-30.963907957293188</v>
      </c>
    </row>
    <row r="3533" spans="1:20" x14ac:dyDescent="0.3">
      <c r="A3533" s="57">
        <f t="shared" si="1027"/>
        <v>3509380.6301357294</v>
      </c>
      <c r="B3533" s="12">
        <f t="shared" si="1044"/>
        <v>558535.2744770518</v>
      </c>
      <c r="C3533" s="57" t="str">
        <f t="shared" si="1028"/>
        <v>-0.01994939006368+0.0196608121295898i</v>
      </c>
      <c r="D3533" s="57" t="str">
        <f t="shared" si="1029"/>
        <v>1.03381316651025-1.60626591146655i</v>
      </c>
      <c r="E3533" s="57" t="str">
        <f t="shared" si="1030"/>
        <v>-22.0344504982997-18.698502066016i</v>
      </c>
      <c r="F3533" s="57" t="str">
        <f t="shared" si="1031"/>
        <v>1.28831184368773-1.87566010098634i</v>
      </c>
      <c r="G3533" s="57" t="str">
        <f t="shared" si="1032"/>
        <v>0.418340169622634-0.493286602395342i</v>
      </c>
      <c r="H3533" s="57" t="str">
        <f t="shared" si="1033"/>
        <v>0.00589423025356404-8.0982712333543i</v>
      </c>
      <c r="I3533" s="57" t="str">
        <f t="shared" si="1034"/>
        <v>-0.102789802988851-0.0707121467953854i</v>
      </c>
      <c r="K3533" s="57" t="str">
        <f t="shared" si="1035"/>
        <v>0.000449378442524085-0.000235593569883497i</v>
      </c>
      <c r="L3533" s="57" t="str">
        <f t="shared" si="1036"/>
        <v>0.00075-0.00118729402872025i</v>
      </c>
      <c r="M3533" s="57" t="str">
        <f t="shared" si="1037"/>
        <v>0.00075-0.000187073638979031i</v>
      </c>
      <c r="N3533" s="57">
        <f t="shared" si="1038"/>
        <v>44.582582157030316</v>
      </c>
      <c r="O3533" s="57">
        <f t="shared" si="1039"/>
        <v>31.053928263242231</v>
      </c>
      <c r="P3533" s="371">
        <f t="shared" si="1040"/>
        <v>-31.053928263242231</v>
      </c>
      <c r="Q3533" s="371">
        <f t="shared" si="1041"/>
        <v>135.41741784296968</v>
      </c>
      <c r="R3533" s="12">
        <f t="shared" si="1042"/>
        <v>-44.582582157030316</v>
      </c>
      <c r="S3533" s="57">
        <f t="shared" si="1043"/>
        <v>558.53527447705176</v>
      </c>
      <c r="T3533" s="12">
        <f t="shared" si="1026"/>
        <v>-31.053928263242231</v>
      </c>
    </row>
    <row r="3534" spans="1:20" x14ac:dyDescent="0.3">
      <c r="A3534" s="57">
        <f t="shared" si="1027"/>
        <v>3522716.2765302449</v>
      </c>
      <c r="B3534" s="12">
        <f t="shared" si="1044"/>
        <v>560657.7085200646</v>
      </c>
      <c r="C3534" s="57" t="str">
        <f t="shared" si="1028"/>
        <v>-0.0196786548933581+0.0195234372570174i</v>
      </c>
      <c r="D3534" s="57" t="str">
        <f t="shared" si="1029"/>
        <v>1.02831535743158-1.60375246083228i</v>
      </c>
      <c r="E3534" s="57" t="str">
        <f t="shared" si="1030"/>
        <v>-21.9325886285194-18.5269214595184i</v>
      </c>
      <c r="F3534" s="57" t="str">
        <f t="shared" si="1031"/>
        <v>1.2826310529528-1.87335902876133i</v>
      </c>
      <c r="G3534" s="57" t="str">
        <f t="shared" si="1032"/>
        <v>0.416495505249422-0.492977686469125i</v>
      </c>
      <c r="H3534" s="57" t="str">
        <f t="shared" si="1033"/>
        <v>0.00584485529269876-8.0675953399051i</v>
      </c>
      <c r="I3534" s="57" t="str">
        <f t="shared" si="1034"/>
        <v>-0.102275212116602-0.0701335635771344i</v>
      </c>
      <c r="K3534" s="57" t="str">
        <f t="shared" si="1035"/>
        <v>0.000449009290203305-0.000235029347760703i</v>
      </c>
      <c r="L3534" s="57" t="str">
        <f t="shared" si="1036"/>
        <v>0.00075-0.00118279939103432i</v>
      </c>
      <c r="M3534" s="57" t="str">
        <f t="shared" si="1037"/>
        <v>0.00075-0.000186365450268013i</v>
      </c>
      <c r="N3534" s="57">
        <f t="shared" si="1038"/>
        <v>44.773143000606524</v>
      </c>
      <c r="O3534" s="57">
        <f t="shared" si="1039"/>
        <v>31.144046968475951</v>
      </c>
      <c r="P3534" s="371">
        <f t="shared" si="1040"/>
        <v>-31.144046968475951</v>
      </c>
      <c r="Q3534" s="371">
        <f t="shared" si="1041"/>
        <v>135.22685699939348</v>
      </c>
      <c r="R3534" s="12">
        <f t="shared" si="1042"/>
        <v>-44.773143000606524</v>
      </c>
      <c r="S3534" s="57">
        <f t="shared" si="1043"/>
        <v>560.6577085200646</v>
      </c>
      <c r="T3534" s="12">
        <f t="shared" si="1026"/>
        <v>-31.144046968475951</v>
      </c>
    </row>
    <row r="3535" spans="1:20" x14ac:dyDescent="0.3">
      <c r="A3535" s="57">
        <f t="shared" si="1027"/>
        <v>3536102.5983810597</v>
      </c>
      <c r="B3535" s="12">
        <f t="shared" si="1044"/>
        <v>562788.20781244081</v>
      </c>
      <c r="C3535" s="57" t="str">
        <f t="shared" si="1028"/>
        <v>-0.0194111085335633+0.0193862113692692i</v>
      </c>
      <c r="D3535" s="57" t="str">
        <f t="shared" si="1029"/>
        <v>1.02283451455175-1.60122405406441i</v>
      </c>
      <c r="E3535" s="57" t="str">
        <f t="shared" si="1030"/>
        <v>-21.8307910770029-18.3566988146184i</v>
      </c>
      <c r="F3535" s="57" t="str">
        <f t="shared" si="1031"/>
        <v>1.27695745441009-1.87104244525598i</v>
      </c>
      <c r="G3535" s="57" t="str">
        <f t="shared" si="1032"/>
        <v>0.414653176322338-0.492662074538049i</v>
      </c>
      <c r="H3535" s="57" t="str">
        <f t="shared" si="1033"/>
        <v>0.00579589434381565-8.03703575371926i</v>
      </c>
      <c r="I3535" s="57" t="str">
        <f t="shared" si="1034"/>
        <v>-0.101762198746973-0.0695587431396033i</v>
      </c>
      <c r="K3535" s="57" t="str">
        <f t="shared" si="1035"/>
        <v>0.000448640460471351-0.000234465845852776i</v>
      </c>
      <c r="L3535" s="57" t="str">
        <f t="shared" si="1036"/>
        <v>0.00075-0.00117832176831473i</v>
      </c>
      <c r="M3535" s="57" t="str">
        <f t="shared" si="1037"/>
        <v>0.00075-0.000185659942486564i</v>
      </c>
      <c r="N3535" s="57">
        <f t="shared" si="1038"/>
        <v>44.963231938606782</v>
      </c>
      <c r="O3535" s="57">
        <f t="shared" si="1039"/>
        <v>31.234263651966788</v>
      </c>
      <c r="P3535" s="371">
        <f t="shared" si="1040"/>
        <v>-31.234263651966788</v>
      </c>
      <c r="Q3535" s="371">
        <f t="shared" si="1041"/>
        <v>135.03676806139322</v>
      </c>
      <c r="R3535" s="12">
        <f t="shared" si="1042"/>
        <v>-44.963231938606782</v>
      </c>
      <c r="S3535" s="57">
        <f t="shared" si="1043"/>
        <v>562.78820781244076</v>
      </c>
      <c r="T3535" s="12">
        <f t="shared" si="1026"/>
        <v>-31.234263651966788</v>
      </c>
    </row>
    <row r="3536" spans="1:20" x14ac:dyDescent="0.3">
      <c r="A3536" s="57">
        <f t="shared" si="1027"/>
        <v>3549539.7882549083</v>
      </c>
      <c r="B3536" s="12">
        <f t="shared" si="1044"/>
        <v>564926.80300212814</v>
      </c>
      <c r="C3536" s="57" t="str">
        <f t="shared" si="1028"/>
        <v>-0.0191467229501624+0.0192491510668912i</v>
      </c>
      <c r="D3536" s="57" t="str">
        <f t="shared" si="1029"/>
        <v>1.01737071641096-1.59868083135981i</v>
      </c>
      <c r="E3536" s="57" t="str">
        <f t="shared" si="1030"/>
        <v>-21.7290636375422-18.1878263868316i</v>
      </c>
      <c r="F3536" s="57" t="str">
        <f t="shared" si="1031"/>
        <v>1.27129119732916-1.86871039864352i</v>
      </c>
      <c r="G3536" s="57" t="str">
        <f t="shared" si="1032"/>
        <v>0.412813231312148-0.492339788525944i</v>
      </c>
      <c r="H3536" s="57" t="str">
        <f t="shared" si="1033"/>
        <v>0.00574734404911809-8.00659203275187i</v>
      </c>
      <c r="I3536" s="57" t="str">
        <f t="shared" si="1034"/>
        <v>-0.101250764131913-0.0689876718575841i</v>
      </c>
      <c r="K3536" s="57" t="str">
        <f t="shared" si="1035"/>
        <v>0.000448271962240103-0.000233903058276697i</v>
      </c>
      <c r="L3536" s="57" t="str">
        <f t="shared" si="1036"/>
        <v>0.00075-0.00117386109614936i</v>
      </c>
      <c r="M3536" s="57" t="str">
        <f t="shared" si="1037"/>
        <v>0.00075-0.000184957105485718i</v>
      </c>
      <c r="N3536" s="57">
        <f t="shared" si="1038"/>
        <v>45.15284675816639</v>
      </c>
      <c r="O3536" s="57">
        <f t="shared" si="1039"/>
        <v>31.324577889663971</v>
      </c>
      <c r="P3536" s="371">
        <f t="shared" si="1040"/>
        <v>-31.324577889663971</v>
      </c>
      <c r="Q3536" s="371">
        <f t="shared" si="1041"/>
        <v>134.84715324183361</v>
      </c>
      <c r="R3536" s="12">
        <f t="shared" si="1042"/>
        <v>-45.15284675816639</v>
      </c>
      <c r="S3536" s="57">
        <f t="shared" si="1043"/>
        <v>564.92680300212817</v>
      </c>
      <c r="T3536" s="12">
        <f t="shared" si="1026"/>
        <v>-31.324577889663971</v>
      </c>
    </row>
    <row r="3537" spans="1:20" x14ac:dyDescent="0.3">
      <c r="A3537" s="57">
        <f t="shared" si="1027"/>
        <v>3563028.0394502771</v>
      </c>
      <c r="B3537" s="12">
        <f t="shared" si="1044"/>
        <v>567073.52485353628</v>
      </c>
      <c r="C3537" s="57" t="str">
        <f t="shared" si="1028"/>
        <v>-0.0188854701866509+0.0191122726281292i</v>
      </c>
      <c r="D3537" s="57" t="str">
        <f t="shared" si="1029"/>
        <v>1.01192404008392-1.59612293323403i</v>
      </c>
      <c r="E3537" s="57" t="str">
        <f t="shared" si="1030"/>
        <v>-21.6274120269113-18.0202964369998i</v>
      </c>
      <c r="F3537" s="57" t="str">
        <f t="shared" si="1031"/>
        <v>1.26563243017162-1.8663629384904i</v>
      </c>
      <c r="G3537" s="57" t="str">
        <f t="shared" si="1032"/>
        <v>0.410975718427255-0.492010850785282i</v>
      </c>
      <c r="H3537" s="57" t="str">
        <f t="shared" si="1033"/>
        <v>0.00569920107628235-7.97626373665022i</v>
      </c>
      <c r="I3537" s="57" t="str">
        <f t="shared" si="1034"/>
        <v>-0.100740909534611-0.0684203360561303i</v>
      </c>
      <c r="K3537" s="57" t="str">
        <f t="shared" si="1035"/>
        <v>0.000447903804406774-0.000233340979271176i</v>
      </c>
      <c r="L3537" s="57" t="str">
        <f t="shared" si="1036"/>
        <v>0.00075-0.00116941731036995i</v>
      </c>
      <c r="M3537" s="57" t="str">
        <f t="shared" si="1037"/>
        <v>0.00075-0.00018425692915493i</v>
      </c>
      <c r="N3537" s="57">
        <f t="shared" si="1038"/>
        <v>45.341985270657119</v>
      </c>
      <c r="O3537" s="57">
        <f t="shared" si="1039"/>
        <v>31.414989254541283</v>
      </c>
      <c r="P3537" s="371">
        <f t="shared" si="1040"/>
        <v>-31.414989254541283</v>
      </c>
      <c r="Q3537" s="371">
        <f t="shared" si="1041"/>
        <v>134.65801472934288</v>
      </c>
      <c r="R3537" s="12">
        <f t="shared" si="1042"/>
        <v>-45.341985270657119</v>
      </c>
      <c r="S3537" s="57">
        <f t="shared" si="1043"/>
        <v>567.07352485353624</v>
      </c>
      <c r="T3537" s="12">
        <f t="shared" si="1026"/>
        <v>-31.414989254541283</v>
      </c>
    </row>
    <row r="3538" spans="1:20" x14ac:dyDescent="0.3">
      <c r="A3538" s="57">
        <f t="shared" si="1027"/>
        <v>3576567.5460001882</v>
      </c>
      <c r="B3538" s="12">
        <f t="shared" si="1044"/>
        <v>569228.40424797975</v>
      </c>
      <c r="C3538" s="57" t="str">
        <f t="shared" si="1028"/>
        <v>-0.018627322366871+0.0189755920113792i</v>
      </c>
      <c r="D3538" s="57" t="str">
        <f t="shared" si="1029"/>
        <v>1.00649456118097-1.593550500504i</v>
      </c>
      <c r="E3538" s="57" t="str">
        <f t="shared" si="1030"/>
        <v>-21.5258418852782-17.8541012318105i</v>
      </c>
      <c r="F3538" s="57" t="str">
        <f t="shared" si="1031"/>
        <v>1.25998130057648-1.86400011574462i</v>
      </c>
      <c r="G3538" s="57" t="str">
        <f t="shared" si="1032"/>
        <v>0.409140685608944-0.491675284093463i</v>
      </c>
      <c r="H3538" s="57" t="str">
        <f t="shared" si="1033"/>
        <v>0.00565146211827133-7.94605042674725i</v>
      </c>
      <c r="I3538" s="57" t="str">
        <f t="shared" si="1034"/>
        <v>-0.100232636228073-0.0678567220111599i</v>
      </c>
      <c r="K3538" s="57" t="str">
        <f t="shared" si="1035"/>
        <v>0.000447535995852758-0.000232779603196235i</v>
      </c>
      <c r="L3538" s="57" t="str">
        <f t="shared" si="1036"/>
        <v>0.00075-0.00116499034705116i</v>
      </c>
      <c r="M3538" s="57" t="str">
        <f t="shared" si="1037"/>
        <v>0.00075-0.000183559403421926i</v>
      </c>
      <c r="N3538" s="57">
        <f t="shared" si="1038"/>
        <v>45.530645311859303</v>
      </c>
      <c r="O3538" s="57">
        <f t="shared" si="1039"/>
        <v>31.505497316641939</v>
      </c>
      <c r="P3538" s="371">
        <f t="shared" si="1040"/>
        <v>-31.505497316641939</v>
      </c>
      <c r="Q3538" s="371">
        <f t="shared" si="1041"/>
        <v>134.4693546881407</v>
      </c>
      <c r="R3538" s="12">
        <f t="shared" si="1042"/>
        <v>-45.530645311859303</v>
      </c>
      <c r="S3538" s="57">
        <f t="shared" si="1043"/>
        <v>569.22840424797971</v>
      </c>
      <c r="T3538" s="12">
        <f t="shared" si="1026"/>
        <v>-31.505497316641939</v>
      </c>
    </row>
    <row r="3539" spans="1:20" x14ac:dyDescent="0.3">
      <c r="A3539" s="57">
        <f t="shared" si="1027"/>
        <v>3590158.5026749889</v>
      </c>
      <c r="B3539" s="12">
        <f t="shared" si="1044"/>
        <v>571391.47218412207</v>
      </c>
      <c r="C3539" s="57" t="str">
        <f t="shared" si="1028"/>
        <v>-0.0183722516976813+0.0188391248576647i</v>
      </c>
      <c r="D3539" s="57" t="str">
        <f t="shared" si="1029"/>
        <v>1.0010823538493-1.59096367427076i</v>
      </c>
      <c r="E3539" s="57" t="str">
        <f t="shared" si="1030"/>
        <v>-21.4243587766198-17.689233044308i</v>
      </c>
      <c r="F3539" s="57" t="str">
        <f t="shared" si="1031"/>
        <v>1.25433795534564-1.86162198272387i</v>
      </c>
      <c r="G3539" s="57" t="str">
        <f t="shared" si="1032"/>
        <v>0.407308180526664-0.491333111649034i</v>
      </c>
      <c r="H3539" s="57" t="str">
        <f t="shared" si="1033"/>
        <v>0.00560412389314927-7.9159516660549i</v>
      </c>
      <c r="I3539" s="57" t="str">
        <f t="shared" si="1034"/>
        <v>-0.0997259454937054-0.0672968159500681i</v>
      </c>
      <c r="K3539" s="57" t="str">
        <f t="shared" si="1035"/>
        <v>0.000447168545442456-0.000232218924532749i</v>
      </c>
      <c r="L3539" s="57" t="str">
        <f t="shared" si="1036"/>
        <v>0.00075-0.00116058014250962i</v>
      </c>
      <c r="M3539" s="57" t="str">
        <f t="shared" si="1037"/>
        <v>0.00075-0.000182864518252566i</v>
      </c>
      <c r="N3539" s="57">
        <f t="shared" si="1038"/>
        <v>45.718824742137457</v>
      </c>
      <c r="O3539" s="57">
        <f t="shared" si="1039"/>
        <v>31.596101643125429</v>
      </c>
      <c r="P3539" s="371">
        <f t="shared" si="1040"/>
        <v>-31.596101643125429</v>
      </c>
      <c r="Q3539" s="371">
        <f t="shared" si="1041"/>
        <v>134.28117525786254</v>
      </c>
      <c r="R3539" s="12">
        <f t="shared" si="1042"/>
        <v>-45.718824742137457</v>
      </c>
      <c r="S3539" s="57">
        <f t="shared" si="1043"/>
        <v>571.39147218412211</v>
      </c>
      <c r="T3539" s="12">
        <f t="shared" si="1026"/>
        <v>-31.596101643125429</v>
      </c>
    </row>
    <row r="3540" spans="1:20" x14ac:dyDescent="0.3">
      <c r="A3540" s="57">
        <f t="shared" si="1027"/>
        <v>3603801.1049851538</v>
      </c>
      <c r="B3540" s="12">
        <f t="shared" si="1044"/>
        <v>573562.75977842172</v>
      </c>
      <c r="C3540" s="57" t="str">
        <f t="shared" si="1028"/>
        <v>-0.0181202304715866+0.0187028864931381i</v>
      </c>
      <c r="D3540" s="57" t="str">
        <f t="shared" si="1029"/>
        <v>0.995687490774494-1.58836259590229i</v>
      </c>
      <c r="E3540" s="57" t="str">
        <f t="shared" si="1030"/>
        <v>-21.3229681891364-17.5256841544016i</v>
      </c>
      <c r="F3540" s="57" t="str">
        <f t="shared" si="1031"/>
        <v>1.24870254042949-1.85922859310329i</v>
      </c>
      <c r="G3540" s="57" t="str">
        <f t="shared" si="1032"/>
        <v>0.405478250573397-0.490984357067854i</v>
      </c>
      <c r="H3540" s="57" t="str">
        <f t="shared" si="1033"/>
        <v>0.00555718314389845-7.88596701925751i</v>
      </c>
      <c r="I3540" s="57" t="str">
        <f t="shared" si="1034"/>
        <v>-0.0992208386199089-0.0667406040523479i</v>
      </c>
      <c r="K3540" s="57" t="str">
        <f t="shared" si="1035"/>
        <v>0.000446801462022113-0.00023165893788198i</v>
      </c>
      <c r="L3540" s="57" t="str">
        <f t="shared" si="1036"/>
        <v>0.00075-0.00115618663330307i</v>
      </c>
      <c r="M3540" s="57" t="str">
        <f t="shared" si="1037"/>
        <v>0.00075-0.000182172263650694i</v>
      </c>
      <c r="N3540" s="57">
        <f t="shared" si="1038"/>
        <v>45.906521446603762</v>
      </c>
      <c r="O3540" s="57">
        <f t="shared" si="1039"/>
        <v>31.686801798314754</v>
      </c>
      <c r="P3540" s="371">
        <f t="shared" si="1040"/>
        <v>-31.686801798314754</v>
      </c>
      <c r="Q3540" s="371">
        <f t="shared" si="1041"/>
        <v>134.09347855339624</v>
      </c>
      <c r="R3540" s="12">
        <f t="shared" si="1042"/>
        <v>-45.906521446603762</v>
      </c>
      <c r="S3540" s="57">
        <f t="shared" si="1043"/>
        <v>573.56275977842176</v>
      </c>
      <c r="T3540" s="12">
        <f t="shared" si="1026"/>
        <v>-31.686801798314754</v>
      </c>
    </row>
    <row r="3541" spans="1:20" x14ac:dyDescent="0.3">
      <c r="A3541" s="57">
        <f t="shared" si="1027"/>
        <v>3617495.5491840974</v>
      </c>
      <c r="B3541" s="12">
        <f t="shared" si="1044"/>
        <v>575742.29826557974</v>
      </c>
      <c r="C3541" s="57" t="str">
        <f t="shared" si="1028"/>
        <v>-0.0178712310693262+0.0185668919316132i</v>
      </c>
      <c r="D3541" s="57" t="str">
        <f t="shared" si="1029"/>
        <v>0.990310043182213-1.5857474070164i</v>
      </c>
      <c r="E3541" s="57" t="str">
        <f t="shared" si="1030"/>
        <v>-21.2216755356732-17.3634468493691i</v>
      </c>
      <c r="F3541" s="57" t="str">
        <f t="shared" si="1031"/>
        <v>1.2430752009129-1.85682000190329i</v>
      </c>
      <c r="G3541" s="57" t="str">
        <f t="shared" si="1032"/>
        <v>0.403650942861036-0.490629044379185i</v>
      </c>
      <c r="H3541" s="57" t="str">
        <f t="shared" si="1033"/>
        <v>0.00551063663823752-7.85609605270535i</v>
      </c>
      <c r="I3541" s="57" t="str">
        <f t="shared" si="1034"/>
        <v>-0.0987173169006979-0.0661880724502343i</v>
      </c>
      <c r="K3541" s="57" t="str">
        <f t="shared" si="1035"/>
        <v>0.00044643475441868-0.000231099637965102i</v>
      </c>
      <c r="L3541" s="57" t="str">
        <f t="shared" si="1036"/>
        <v>0.00075-0.0011518097562294i</v>
      </c>
      <c r="M3541" s="57" t="str">
        <f t="shared" si="1037"/>
        <v>0.00075-0.000181482629657993i</v>
      </c>
      <c r="N3541" s="57">
        <f t="shared" si="1038"/>
        <v>46.093733335282622</v>
      </c>
      <c r="O3541" s="57">
        <f t="shared" si="1039"/>
        <v>31.777597343742549</v>
      </c>
      <c r="P3541" s="371">
        <f t="shared" si="1040"/>
        <v>-31.777597343742549</v>
      </c>
      <c r="Q3541" s="371">
        <f t="shared" si="1041"/>
        <v>133.90626666471738</v>
      </c>
      <c r="R3541" s="12">
        <f t="shared" si="1042"/>
        <v>-46.093733335282622</v>
      </c>
      <c r="S3541" s="57">
        <f t="shared" si="1043"/>
        <v>575.74229826557973</v>
      </c>
      <c r="T3541" s="12">
        <f t="shared" si="1026"/>
        <v>-31.777597343742549</v>
      </c>
    </row>
    <row r="3542" spans="1:20" x14ac:dyDescent="0.3">
      <c r="A3542" s="57">
        <f t="shared" si="1027"/>
        <v>3631242.0322709973</v>
      </c>
      <c r="B3542" s="12">
        <f t="shared" si="1044"/>
        <v>577930.118998989</v>
      </c>
      <c r="C3542" s="57" t="str">
        <f t="shared" si="1028"/>
        <v>-0.0176252259624176+0.0184311558771215i</v>
      </c>
      <c r="D3542" s="57" t="str">
        <f t="shared" si="1029"/>
        <v>0.984950080840181-1.58311824946378i</v>
      </c>
      <c r="E3542" s="57" t="str">
        <f t="shared" si="1030"/>
        <v>-21.120486154142-17.2025134243549i</v>
      </c>
      <c r="F3542" s="57" t="str">
        <f t="shared" si="1031"/>
        <v>1.23745608100122-1.85439626547709i</v>
      </c>
      <c r="G3542" s="57" t="str">
        <f t="shared" si="1032"/>
        <v>0.401826304215902-0.490267198021744i</v>
      </c>
      <c r="H3542" s="57" t="str">
        <f t="shared" si="1033"/>
        <v>0.00546448116844125-7.82633833440798i</v>
      </c>
      <c r="I3542" s="57" t="str">
        <f t="shared" si="1034"/>
        <v>-0.0982153816343327-0.0656392072293499i</v>
      </c>
      <c r="K3542" s="57" t="str">
        <f t="shared" si="1035"/>
        <v>0.000446068431438661-0.000230541019622707i</v>
      </c>
      <c r="L3542" s="57" t="str">
        <f t="shared" si="1036"/>
        <v>0.00075-0.00114744944832576i</v>
      </c>
      <c r="M3542" s="57" t="str">
        <f t="shared" si="1037"/>
        <v>0.00075-0.000180795606353849i</v>
      </c>
      <c r="N3542" s="57">
        <f t="shared" si="1038"/>
        <v>46.280458343271107</v>
      </c>
      <c r="O3542" s="57">
        <f t="shared" si="1039"/>
        <v>31.868487838198163</v>
      </c>
      <c r="P3542" s="371">
        <f t="shared" si="1040"/>
        <v>-31.868487838198163</v>
      </c>
      <c r="Q3542" s="371">
        <f t="shared" si="1041"/>
        <v>133.71954165672889</v>
      </c>
      <c r="R3542" s="12">
        <f t="shared" si="1042"/>
        <v>-46.280458343271107</v>
      </c>
      <c r="S3542" s="57">
        <f t="shared" si="1043"/>
        <v>577.93011899898897</v>
      </c>
      <c r="T3542" s="12">
        <f t="shared" si="1026"/>
        <v>-31.868487838198163</v>
      </c>
    </row>
    <row r="3543" spans="1:20" x14ac:dyDescent="0.3">
      <c r="A3543" s="57">
        <f t="shared" si="1027"/>
        <v>3645040.7519936273</v>
      </c>
      <c r="B3543" s="12">
        <f t="shared" si="1044"/>
        <v>580126.25345118518</v>
      </c>
      <c r="C3543" s="57" t="str">
        <f t="shared" si="1028"/>
        <v>-0.0173821877156578+0.0182956927264905i</v>
      </c>
      <c r="D3543" s="57" t="str">
        <f t="shared" si="1029"/>
        <v>0.979607672060293-1.58047526531098i</v>
      </c>
      <c r="E3543" s="57" t="str">
        <f t="shared" si="1030"/>
        <v>-21.0194053079459-17.0428761828651i</v>
      </c>
      <c r="F3543" s="57" t="str">
        <f t="shared" si="1031"/>
        <v>1.23184532400664-1.85195744149808i</v>
      </c>
      <c r="G3543" s="57" t="str">
        <f t="shared" si="1032"/>
        <v>0.400004381174266-0.489898842839681i</v>
      </c>
      <c r="H3543" s="57" t="str">
        <f t="shared" si="1033"/>
        <v>0.00541871355116202-7.79669343402785i</v>
      </c>
      <c r="I3543" s="57" t="str">
        <f t="shared" si="1034"/>
        <v>-0.0977150341219687-0.0650939944293723i</v>
      </c>
      <c r="K3543" s="57" t="str">
        <f t="shared" si="1035"/>
        <v>0.00044570250186698-0.00022998307781429i</v>
      </c>
      <c r="L3543" s="57" t="str">
        <f t="shared" si="1036"/>
        <v>0.00075-0.00114310564686766i</v>
      </c>
      <c r="M3543" s="57" t="str">
        <f t="shared" si="1037"/>
        <v>0.00075-0.000180111183855199i</v>
      </c>
      <c r="N3543" s="57">
        <f t="shared" si="1038"/>
        <v>46.466694430889419</v>
      </c>
      <c r="O3543" s="57">
        <f t="shared" si="1039"/>
        <v>31.959472837775369</v>
      </c>
      <c r="P3543" s="371">
        <f t="shared" si="1040"/>
        <v>-31.959472837775369</v>
      </c>
      <c r="Q3543" s="371">
        <f t="shared" si="1041"/>
        <v>133.53330556911058</v>
      </c>
      <c r="R3543" s="12">
        <f t="shared" si="1042"/>
        <v>-46.466694430889419</v>
      </c>
      <c r="S3543" s="57">
        <f t="shared" si="1043"/>
        <v>580.12625345118522</v>
      </c>
      <c r="T3543" s="12">
        <f t="shared" si="1026"/>
        <v>-31.959472837775369</v>
      </c>
    </row>
    <row r="3544" spans="1:20" x14ac:dyDescent="0.3">
      <c r="A3544" s="57">
        <f t="shared" si="1027"/>
        <v>3658891.9068512032</v>
      </c>
      <c r="B3544" s="12">
        <f t="shared" si="1044"/>
        <v>582330.73321429966</v>
      </c>
      <c r="C3544" s="57" t="str">
        <f t="shared" si="1028"/>
        <v>-0.0171420889895786+0.0181605165719502i</v>
      </c>
      <c r="D3544" s="57" t="str">
        <f t="shared" si="1029"/>
        <v>0.974282883701026-1.57781859682373i</v>
      </c>
      <c r="E3544" s="57" t="str">
        <f t="shared" si="1030"/>
        <v>-20.918438186406-16.8845274372533i</v>
      </c>
      <c r="F3544" s="57" t="str">
        <f t="shared" si="1031"/>
        <v>1.22624307233451-1.84950358894692i</v>
      </c>
      <c r="G3544" s="57" t="str">
        <f t="shared" si="1032"/>
        <v>0.398185219977957-0.489524004078516i</v>
      </c>
      <c r="H3544" s="57" t="str">
        <f t="shared" si="1033"/>
        <v>0.00537333062725268-7.76716092287377i</v>
      </c>
      <c r="I3544" s="57" t="str">
        <f t="shared" si="1034"/>
        <v>-0.0972162756663156-0.0645524200446987i</v>
      </c>
      <c r="K3544" s="57" t="str">
        <f t="shared" si="1035"/>
        <v>0.000445336974465849-0.000229425807617724i</v>
      </c>
      <c r="L3544" s="57" t="str">
        <f t="shared" si="1036"/>
        <v>0.00075-0.00113877828936806i</v>
      </c>
      <c r="M3544" s="57" t="str">
        <f t="shared" si="1037"/>
        <v>0.00075-0.000179429352316397i</v>
      </c>
      <c r="N3544" s="57">
        <f t="shared" si="1038"/>
        <v>46.652439583838287</v>
      </c>
      <c r="O3544" s="57">
        <f t="shared" si="1039"/>
        <v>32.050551895919682</v>
      </c>
      <c r="P3544" s="371">
        <f t="shared" si="1040"/>
        <v>-32.050551895919682</v>
      </c>
      <c r="Q3544" s="371">
        <f t="shared" si="1041"/>
        <v>133.34756041616171</v>
      </c>
      <c r="R3544" s="12">
        <f t="shared" si="1042"/>
        <v>-46.652439583838287</v>
      </c>
      <c r="S3544" s="57">
        <f t="shared" si="1043"/>
        <v>582.3307332142997</v>
      </c>
      <c r="T3544" s="12">
        <f t="shared" si="1026"/>
        <v>-32.050551895919682</v>
      </c>
    </row>
    <row r="3545" spans="1:20" x14ac:dyDescent="0.3">
      <c r="A3545" s="57">
        <f t="shared" si="1027"/>
        <v>3672795.696097238</v>
      </c>
      <c r="B3545" s="12">
        <f t="shared" si="1044"/>
        <v>584543.59000051406</v>
      </c>
      <c r="C3545" s="57" t="str">
        <f t="shared" si="1028"/>
        <v>-0.0169049025428629+0.0180256412037592i</v>
      </c>
      <c r="D3545" s="57" t="str">
        <f t="shared" si="1029"/>
        <v>0.96897578117003-1.57514838645011i</v>
      </c>
      <c r="E3545" s="57" t="str">
        <f t="shared" si="1030"/>
        <v>-20.8175899051924-16.7274595092079i</v>
      </c>
      <c r="F3545" s="57" t="str">
        <f t="shared" si="1031"/>
        <v>1.22064946747019-1.8470347680987i</v>
      </c>
      <c r="G3545" s="57" t="str">
        <f t="shared" si="1032"/>
        <v>0.396368866570039-0.489142707381007i</v>
      </c>
      <c r="H3545" s="57" t="str">
        <f t="shared" si="1033"/>
        <v>0.00532832926159116-7.7377403738945i</v>
      </c>
      <c r="I3545" s="57" t="str">
        <f t="shared" si="1034"/>
        <v>-0.0967191075703264-0.0640144700251404i</v>
      </c>
      <c r="K3545" s="57" t="str">
        <f t="shared" si="1035"/>
        <v>0.00044497185797365-0.000228869204228728i</v>
      </c>
      <c r="L3545" s="57" t="str">
        <f t="shared" si="1036"/>
        <v>0.00075-0.00113446731357647i</v>
      </c>
      <c r="M3545" s="57" t="str">
        <f t="shared" si="1037"/>
        <v>0.00075-0.000178750101929066i</v>
      </c>
      <c r="N3545" s="57">
        <f t="shared" si="1038"/>
        <v>46.837691813338722</v>
      </c>
      <c r="O3545" s="57">
        <f t="shared" si="1039"/>
        <v>32.141724563475577</v>
      </c>
      <c r="P3545" s="371">
        <f t="shared" si="1040"/>
        <v>-32.141724563475577</v>
      </c>
      <c r="Q3545" s="371">
        <f t="shared" si="1041"/>
        <v>133.16230818666128</v>
      </c>
      <c r="R3545" s="12">
        <f t="shared" si="1042"/>
        <v>-46.837691813338722</v>
      </c>
      <c r="S3545" s="57">
        <f t="shared" si="1043"/>
        <v>584.54359000051409</v>
      </c>
      <c r="T3545" s="12">
        <f t="shared" si="1026"/>
        <v>-32.141724563475577</v>
      </c>
    </row>
    <row r="3546" spans="1:20" x14ac:dyDescent="0.3">
      <c r="A3546" s="57">
        <f t="shared" si="1027"/>
        <v>3686752.3197424076</v>
      </c>
      <c r="B3546" s="12">
        <f t="shared" si="1044"/>
        <v>586764.85564251605</v>
      </c>
      <c r="C3546" s="57" t="str">
        <f t="shared" si="1028"/>
        <v>-0.0166706012347116+0.0178910801128559i</v>
      </c>
      <c r="D3546" s="57" t="str">
        <f t="shared" si="1029"/>
        <v>0.963686428426922-1.57246477680406i</v>
      </c>
      <c r="E3546" s="57" t="str">
        <f t="shared" si="1030"/>
        <v>-20.7168655067564-16.5716647302291i</v>
      </c>
      <c r="F3546" s="57" t="str">
        <f t="shared" si="1031"/>
        <v>1.21506464996585-1.84455104050977i</v>
      </c>
      <c r="G3546" s="57" t="str">
        <f t="shared" si="1032"/>
        <v>0.394555366590564-0.488754978782978i</v>
      </c>
      <c r="H3546" s="57" t="str">
        <f t="shared" si="1033"/>
        <v>0.00528370634290638-7.7084313616723i</v>
      </c>
      <c r="I3546" s="57" t="str">
        <f t="shared" si="1034"/>
        <v>-0.0962235311358944-0.0634801302766146i</v>
      </c>
      <c r="K3546" s="57" t="str">
        <f t="shared" si="1035"/>
        <v>0.000444607161103815-0.000228313262960308i</v>
      </c>
      <c r="L3546" s="57" t="str">
        <f t="shared" si="1036"/>
        <v>0.00075-0.00113017265747806i</v>
      </c>
      <c r="M3546" s="57" t="str">
        <f t="shared" si="1037"/>
        <v>0.00075-0.000178073422921963i</v>
      </c>
      <c r="N3546" s="57">
        <f t="shared" si="1038"/>
        <v>47.022449156281141</v>
      </c>
      <c r="O3546" s="57">
        <f t="shared" si="1039"/>
        <v>32.232990388734216</v>
      </c>
      <c r="P3546" s="371">
        <f t="shared" si="1040"/>
        <v>-32.232990388734216</v>
      </c>
      <c r="Q3546" s="371">
        <f t="shared" si="1041"/>
        <v>132.97755084371886</v>
      </c>
      <c r="R3546" s="12">
        <f t="shared" si="1042"/>
        <v>-47.022449156281141</v>
      </c>
      <c r="S3546" s="57">
        <f t="shared" si="1043"/>
        <v>586.76485564251607</v>
      </c>
      <c r="T3546" s="12">
        <f t="shared" si="1026"/>
        <v>-32.232990388734216</v>
      </c>
    </row>
    <row r="3547" spans="1:20" x14ac:dyDescent="0.3">
      <c r="A3547" s="57">
        <f t="shared" si="1027"/>
        <v>3700761.9785574293</v>
      </c>
      <c r="B3547" s="12">
        <f t="shared" si="1044"/>
        <v>588994.56209395768</v>
      </c>
      <c r="C3547" s="57" t="str">
        <f t="shared" si="1028"/>
        <v>-0.0164391580271682+0.0177568464935257i</v>
      </c>
      <c r="D3547" s="57" t="str">
        <f t="shared" si="1029"/>
        <v>0.95841488798629-1.56976791064876i</v>
      </c>
      <c r="E3547" s="57" t="str">
        <f t="shared" si="1030"/>
        <v>-20.6162699607638-16.417135442103i</v>
      </c>
      <c r="F3547" s="57" t="str">
        <f t="shared" si="1031"/>
        <v>1.2094887594275-1.84205246900431i</v>
      </c>
      <c r="G3547" s="57" t="str">
        <f t="shared" si="1032"/>
        <v>0.392744765372366-0.488360844709085i</v>
      </c>
      <c r="H3547" s="57" t="str">
        <f t="shared" si="1033"/>
        <v>0.0052394587836059-7.6792334624166i</v>
      </c>
      <c r="I3547" s="57" t="str">
        <f t="shared" si="1034"/>
        <v>-0.0957295476625617-0.0629493866618486i</v>
      </c>
      <c r="K3547" s="57" t="str">
        <f t="shared" si="1035"/>
        <v>0.000444242892543726-0.000227757979242183i</v>
      </c>
      <c r="L3547" s="57" t="str">
        <f t="shared" si="1036"/>
        <v>0.00075-0.00112589425929274i</v>
      </c>
      <c r="M3547" s="57" t="str">
        <f t="shared" si="1037"/>
        <v>0.00075-0.000177399305560831i</v>
      </c>
      <c r="N3547" s="57">
        <f t="shared" si="1038"/>
        <v>47.206709675358837</v>
      </c>
      <c r="O3547" s="57">
        <f t="shared" si="1039"/>
        <v>32.324348917482183</v>
      </c>
      <c r="P3547" s="371">
        <f t="shared" si="1040"/>
        <v>-32.324348917482183</v>
      </c>
      <c r="Q3547" s="371">
        <f t="shared" si="1041"/>
        <v>132.79329032464116</v>
      </c>
      <c r="R3547" s="12">
        <f t="shared" si="1042"/>
        <v>-47.206709675358837</v>
      </c>
      <c r="S3547" s="57">
        <f t="shared" si="1043"/>
        <v>588.99456209395771</v>
      </c>
      <c r="T3547" s="12">
        <f t="shared" si="1026"/>
        <v>-32.324348917482183</v>
      </c>
    </row>
    <row r="3548" spans="1:20" x14ac:dyDescent="0.3">
      <c r="A3548" s="57">
        <f t="shared" si="1027"/>
        <v>3714824.8740759478</v>
      </c>
      <c r="B3548" s="12">
        <f t="shared" si="1044"/>
        <v>591232.74142991472</v>
      </c>
      <c r="C3548" s="57" t="str">
        <f t="shared" si="1028"/>
        <v>-0.016210545987401+0.0176229532460962i</v>
      </c>
      <c r="D3548" s="57" t="str">
        <f t="shared" si="1029"/>
        <v>0.953161220920925-1.56705793088031i</v>
      </c>
      <c r="E3548" s="57" t="str">
        <f t="shared" si="1030"/>
        <v>-20.5158081645351-16.2638639973727i</v>
      </c>
      <c r="F3548" s="57" t="str">
        <f t="shared" si="1031"/>
        <v>1.20392193450253-1.83953911766116i</v>
      </c>
      <c r="G3548" s="57" t="str">
        <f t="shared" si="1032"/>
        <v>0.39093710793695-0.487960331968536i</v>
      </c>
      <c r="H3548" s="57" t="str">
        <f t="shared" si="1033"/>
        <v>0.00519558351960481-7.65014625395755i</v>
      </c>
      <c r="I3548" s="57" t="str">
        <f t="shared" si="1034"/>
        <v>-0.0952371584462662-0.0624222250011094i</v>
      </c>
      <c r="K3548" s="57" t="str">
        <f t="shared" si="1035"/>
        <v>0.000443879060953617-0.00022720334862022i</v>
      </c>
      <c r="L3548" s="57" t="str">
        <f t="shared" si="1036"/>
        <v>0.00075-0.00112163205747434i</v>
      </c>
      <c r="M3548" s="57" t="str">
        <f t="shared" si="1037"/>
        <v>0.00075-0.000176727740148268i</v>
      </c>
      <c r="N3548" s="57">
        <f t="shared" si="1038"/>
        <v>47.390471459205486</v>
      </c>
      <c r="O3548" s="57">
        <f t="shared" si="1039"/>
        <v>32.415799693047774</v>
      </c>
      <c r="P3548" s="371">
        <f t="shared" si="1040"/>
        <v>-32.415799693047774</v>
      </c>
      <c r="Q3548" s="371">
        <f t="shared" si="1041"/>
        <v>132.60952854079451</v>
      </c>
      <c r="R3548" s="12">
        <f t="shared" si="1042"/>
        <v>-47.390471459205486</v>
      </c>
      <c r="S3548" s="57">
        <f t="shared" si="1043"/>
        <v>591.23274142991477</v>
      </c>
      <c r="T3548" s="12">
        <f t="shared" si="1026"/>
        <v>-32.415799693047774</v>
      </c>
    </row>
    <row r="3549" spans="1:20" x14ac:dyDescent="0.3">
      <c r="A3549" s="57">
        <f t="shared" si="1027"/>
        <v>3728941.2085974361</v>
      </c>
      <c r="B3549" s="12">
        <f t="shared" si="1044"/>
        <v>593479.42584734841</v>
      </c>
      <c r="C3549" s="57" t="str">
        <f t="shared" si="1028"/>
        <v>-0.0159847382899349+0.0174894129796423i</v>
      </c>
      <c r="D3549" s="57" t="str">
        <f t="shared" si="1029"/>
        <v>0.947925486865231-1.56433498051141i</v>
      </c>
      <c r="E3549" s="57" t="str">
        <f t="shared" si="1030"/>
        <v>-20.4154849434813-16.1118427597996i</v>
      </c>
      <c r="F3549" s="57" t="str">
        <f t="shared" si="1031"/>
        <v>1.19836431286694-1.83701105179991i</v>
      </c>
      <c r="G3549" s="57" t="str">
        <f t="shared" si="1032"/>
        <v>0.389132438990431-0.487553467750758i</v>
      </c>
      <c r="H3549" s="57" t="str">
        <f t="shared" si="1033"/>
        <v>0.00515207751015617-7.62116931573976i</v>
      </c>
      <c r="I3549" s="57" t="str">
        <f t="shared" si="1034"/>
        <v>-0.0947463647780762-0.0618986310729179i</v>
      </c>
      <c r="K3549" s="57" t="str">
        <f t="shared" si="1035"/>
        <v>0.000443515674965477-0.000226649366755816i</v>
      </c>
      <c r="L3549" s="57" t="str">
        <f t="shared" si="1036"/>
        <v>0.00075-0.00111738599070964i</v>
      </c>
      <c r="M3549" s="57" t="str">
        <f t="shared" si="1037"/>
        <v>0.00075-0.000176058717023579i</v>
      </c>
      <c r="N3549" s="57">
        <f t="shared" si="1038"/>
        <v>47.573732622523096</v>
      </c>
      <c r="O3549" s="57">
        <f t="shared" si="1039"/>
        <v>32.507342256351215</v>
      </c>
      <c r="P3549" s="371">
        <f t="shared" si="1040"/>
        <v>-32.507342256351215</v>
      </c>
      <c r="Q3549" s="371">
        <f t="shared" si="1041"/>
        <v>132.4262673774769</v>
      </c>
      <c r="R3549" s="12">
        <f t="shared" si="1042"/>
        <v>-47.573732622523096</v>
      </c>
      <c r="S3549" s="57">
        <f t="shared" si="1043"/>
        <v>593.47942584734835</v>
      </c>
      <c r="T3549" s="12">
        <f t="shared" si="1026"/>
        <v>-32.507342256351215</v>
      </c>
    </row>
    <row r="3550" spans="1:20" x14ac:dyDescent="0.3">
      <c r="A3550" s="57">
        <f t="shared" si="1027"/>
        <v>3743111.1851901067</v>
      </c>
      <c r="B3550" s="12">
        <f t="shared" si="1044"/>
        <v>595734.64766556839</v>
      </c>
      <c r="C3550" s="57" t="str">
        <f t="shared" si="1028"/>
        <v>-0.0157617082188434+0.0173562380147183i</v>
      </c>
      <c r="D3550" s="57" t="str">
        <f t="shared" si="1029"/>
        <v>0.942707744018859-1.5615992026552i</v>
      </c>
      <c r="E3550" s="57" t="str">
        <f t="shared" si="1030"/>
        <v>-20.3153050515483-15.9610641048239i</v>
      </c>
      <c r="F3550" s="57" t="str">
        <f t="shared" si="1031"/>
        <v>1.19281603121323-1.83446833796731i</v>
      </c>
      <c r="G3550" s="57" t="str">
        <f t="shared" si="1032"/>
        <v>0.387330802919554-0.487140279621022i</v>
      </c>
      <c r="H3550" s="57" t="str">
        <f t="shared" si="1033"/>
        <v>0.00510893773768298-7.59230222881595i</v>
      </c>
      <c r="I3550" s="57" t="str">
        <f t="shared" si="1034"/>
        <v>-0.0942571679429655-0.061378590614795i</v>
      </c>
      <c r="K3550" s="57" t="str">
        <f t="shared" si="1035"/>
        <v>0.000443152743181983-0.000226096029425303i</v>
      </c>
      <c r="L3550" s="57" t="str">
        <f t="shared" si="1036"/>
        <v>0.00075-0.00111315599791756i</v>
      </c>
      <c r="M3550" s="57" t="str">
        <f t="shared" si="1037"/>
        <v>0.00075-0.00017539222656264i</v>
      </c>
      <c r="N3550" s="57">
        <f t="shared" si="1038"/>
        <v>47.756491306210165</v>
      </c>
      <c r="O3550" s="57">
        <f t="shared" si="1039"/>
        <v>32.598976145951447</v>
      </c>
      <c r="P3550" s="371">
        <f t="shared" si="1040"/>
        <v>-32.598976145951447</v>
      </c>
      <c r="Q3550" s="371">
        <f t="shared" si="1041"/>
        <v>132.24350869378983</v>
      </c>
      <c r="R3550" s="12">
        <f t="shared" si="1042"/>
        <v>-47.756491306210165</v>
      </c>
      <c r="S3550" s="57">
        <f t="shared" si="1043"/>
        <v>595.73464766556845</v>
      </c>
      <c r="T3550" s="12">
        <f t="shared" si="1026"/>
        <v>-32.598976145951447</v>
      </c>
    </row>
    <row r="3551" spans="1:20" x14ac:dyDescent="0.3">
      <c r="A3551" s="57">
        <f t="shared" si="1027"/>
        <v>3757335.0076938295</v>
      </c>
      <c r="B3551" s="12">
        <f t="shared" si="1044"/>
        <v>597998.43932669761</v>
      </c>
      <c r="C3551" s="57" t="str">
        <f t="shared" si="1028"/>
        <v>-0.0155414291698929+0.0172234403861029i</v>
      </c>
      <c r="D3551" s="57" t="str">
        <f t="shared" si="1029"/>
        <v>0.937508049150495-1.55885074050918i</v>
      </c>
      <c r="E3551" s="57" t="str">
        <f t="shared" si="1030"/>
        <v>-20.2152731716604-15.811520420019i</v>
      </c>
      <c r="F3551" s="57" t="str">
        <f t="shared" si="1031"/>
        <v>1.18727722523838-1.83191104392341i</v>
      </c>
      <c r="G3551" s="57" t="str">
        <f t="shared" si="1032"/>
        <v>0.385532243787789-0.486720795516014i</v>
      </c>
      <c r="H3551" s="57" t="str">
        <f t="shared" si="1033"/>
        <v>0.00506616120761147-7.56354457584069i</v>
      </c>
      <c r="I3551" s="57" t="str">
        <f t="shared" si="1034"/>
        <v>-0.0937695692185999-0.0608620893240124i</v>
      </c>
      <c r="K3551" s="57" t="str">
        <f t="shared" si="1035"/>
        <v>0.000442790274175414-0.000225543332519314i</v>
      </c>
      <c r="L3551" s="57" t="str">
        <f t="shared" si="1036"/>
        <v>0.00075-0.00110894201824821i</v>
      </c>
      <c r="M3551" s="57" t="str">
        <f t="shared" si="1037"/>
        <v>0.00075-0.000174728259177765i</v>
      </c>
      <c r="N3551" s="57">
        <f t="shared" si="1038"/>
        <v>47.938745677482643</v>
      </c>
      <c r="O3551" s="57">
        <f t="shared" si="1039"/>
        <v>32.690700898094882</v>
      </c>
      <c r="P3551" s="371">
        <f t="shared" si="1040"/>
        <v>-32.690700898094882</v>
      </c>
      <c r="Q3551" s="371">
        <f t="shared" si="1041"/>
        <v>132.06125432251736</v>
      </c>
      <c r="R3551" s="12">
        <f t="shared" si="1042"/>
        <v>-47.938745677482643</v>
      </c>
      <c r="S3551" s="57">
        <f t="shared" si="1043"/>
        <v>597.99843932669762</v>
      </c>
      <c r="T3551" s="12">
        <f t="shared" si="1026"/>
        <v>-32.690700898094882</v>
      </c>
    </row>
    <row r="3552" spans="1:20" x14ac:dyDescent="0.3">
      <c r="A3552" s="57">
        <f t="shared" si="1027"/>
        <v>3771612.8807230666</v>
      </c>
      <c r="B3552" s="12">
        <f t="shared" si="1044"/>
        <v>600270.83339613909</v>
      </c>
      <c r="C3552" s="57" t="str">
        <f t="shared" si="1028"/>
        <v>-0.0153238746526413+0.0170910318455613i</v>
      </c>
      <c r="D3552" s="57" t="str">
        <f t="shared" si="1029"/>
        <v>0.932326457601911-1.55608973733931i</v>
      </c>
      <c r="E3552" s="57" t="str">
        <f t="shared" si="1030"/>
        <v>-20.1153939161654-15.6632041055389i</v>
      </c>
      <c r="F3552" s="57" t="str">
        <f t="shared" si="1031"/>
        <v>1.18174802963193-1.82933923862742i</v>
      </c>
      <c r="G3552" s="57" t="str">
        <f t="shared" si="1032"/>
        <v>0.383736805331479-0.486295043739364i</v>
      </c>
      <c r="H3552" s="57" t="str">
        <f t="shared" si="1033"/>
        <v>0.00502374494820585-7.53489594106411i</v>
      </c>
      <c r="I3552" s="57" t="str">
        <f t="shared" si="1034"/>
        <v>-0.0932835698741337-0.0603491128583457i</v>
      </c>
      <c r="K3552" s="57" t="str">
        <f t="shared" si="1035"/>
        <v>0.000442428276486606-0.000224991272042155i</v>
      </c>
      <c r="L3552" s="57" t="str">
        <f t="shared" si="1036"/>
        <v>0.00075-0.0011047439910821i</v>
      </c>
      <c r="M3552" s="57" t="str">
        <f t="shared" si="1037"/>
        <v>0.00075-0.000174066805317558i</v>
      </c>
      <c r="N3552" s="57">
        <f t="shared" si="1038"/>
        <v>48.120493929991881</v>
      </c>
      <c r="O3552" s="57">
        <f t="shared" si="1039"/>
        <v>32.782516046764201</v>
      </c>
      <c r="P3552" s="371">
        <f t="shared" si="1040"/>
        <v>-32.782516046764201</v>
      </c>
      <c r="Q3552" s="371">
        <f t="shared" si="1041"/>
        <v>131.87950607000812</v>
      </c>
      <c r="R3552" s="12">
        <f t="shared" si="1042"/>
        <v>-48.120493929991881</v>
      </c>
      <c r="S3552" s="57">
        <f t="shared" si="1043"/>
        <v>600.2708333961391</v>
      </c>
      <c r="T3552" s="12">
        <f t="shared" si="1026"/>
        <v>-32.782516046764201</v>
      </c>
    </row>
    <row r="3553" spans="1:20" x14ac:dyDescent="0.3">
      <c r="A3553" s="57">
        <f t="shared" si="1027"/>
        <v>3785945.0096698143</v>
      </c>
      <c r="B3553" s="12">
        <f t="shared" si="1044"/>
        <v>602551.86256304441</v>
      </c>
      <c r="C3553" s="57" t="str">
        <f t="shared" si="1028"/>
        <v>-0.0151090182924918+0.0169590238646241i</v>
      </c>
      <c r="D3553" s="57" t="str">
        <f t="shared" si="1029"/>
        <v>0.927163023292147-1.55331633646415i</v>
      </c>
      <c r="E3553" s="57" t="str">
        <f t="shared" si="1030"/>
        <v>-20.0156718272838-15.5161075745627i</v>
      </c>
      <c r="F3553" s="57" t="str">
        <f t="shared" si="1031"/>
        <v>1.17622857806442-1.82675299222357i</v>
      </c>
      <c r="G3553" s="57" t="str">
        <f t="shared" si="1032"/>
        <v>0.381944530956073-0.485863052957125i</v>
      </c>
      <c r="H3553" s="57" t="str">
        <f t="shared" si="1033"/>
        <v>0.00498168601040436-7.50635591032574i</v>
      </c>
      <c r="I3553" s="57" t="str">
        <f t="shared" si="1034"/>
        <v>-0.092799171169032-0.0598396468368455i</v>
      </c>
      <c r="K3553" s="57" t="str">
        <f t="shared" si="1035"/>
        <v>0.00044206675862388-0.000224439844111139i</v>
      </c>
      <c r="L3553" s="57" t="str">
        <f t="shared" si="1036"/>
        <v>0.00075-0.00110056185602919i</v>
      </c>
      <c r="M3553" s="57" t="str">
        <f t="shared" si="1037"/>
        <v>0.00075-0.000173407855466784i</v>
      </c>
      <c r="N3553" s="57">
        <f t="shared" si="1038"/>
        <v>48.301734283938799</v>
      </c>
      <c r="O3553" s="57">
        <f t="shared" si="1039"/>
        <v>32.87442112372679</v>
      </c>
      <c r="P3553" s="371">
        <f t="shared" si="1040"/>
        <v>-32.87442112372679</v>
      </c>
      <c r="Q3553" s="371">
        <f t="shared" si="1041"/>
        <v>131.6982657160612</v>
      </c>
      <c r="R3553" s="12">
        <f t="shared" si="1042"/>
        <v>-48.301734283938799</v>
      </c>
      <c r="S3553" s="57">
        <f t="shared" si="1043"/>
        <v>602.55186256304444</v>
      </c>
      <c r="T3553" s="12">
        <f t="shared" si="1026"/>
        <v>-32.87442112372679</v>
      </c>
    </row>
    <row r="3554" spans="1:20" x14ac:dyDescent="0.3">
      <c r="A3554" s="57">
        <f t="shared" si="1027"/>
        <v>3800331.6007065596</v>
      </c>
      <c r="B3554" s="12">
        <f t="shared" si="1044"/>
        <v>604841.55964078405</v>
      </c>
      <c r="C3554" s="57" t="str">
        <f t="shared" si="1028"/>
        <v>-0.0148968338327025+0.0168274276373821i</v>
      </c>
      <c r="D3554" s="57" t="str">
        <f t="shared" si="1029"/>
        <v>0.922017798721923-1.55053068123921i</v>
      </c>
      <c r="E3554" s="57" t="str">
        <f t="shared" si="1030"/>
        <v>-19.9161113775595-15.3702232537337i</v>
      </c>
      <c r="F3554" s="57" t="str">
        <f t="shared" si="1031"/>
        <v>1.17071900317603-1.8241523760269i</v>
      </c>
      <c r="G3554" s="57" t="str">
        <f t="shared" si="1032"/>
        <v>0.38015546373244-0.485424852193224i</v>
      </c>
      <c r="H3554" s="57" t="str">
        <f t="shared" si="1033"/>
        <v>0.00493998146765685-7.47792407104818i</v>
      </c>
      <c r="I3554" s="57" t="str">
        <f t="shared" si="1034"/>
        <v>-0.0923163743519107-0.0593336768406143i</v>
      </c>
      <c r="K3554" s="57" t="str">
        <f t="shared" si="1035"/>
        <v>0.000441705729062017-0.000223889044955939i</v>
      </c>
      <c r="L3554" s="57" t="str">
        <f t="shared" si="1036"/>
        <v>0.00075-0.00109639555292807i</v>
      </c>
      <c r="M3554" s="57" t="str">
        <f t="shared" si="1037"/>
        <v>0.00075-0.000172751400146229i</v>
      </c>
      <c r="N3554" s="57">
        <f t="shared" si="1038"/>
        <v>48.482464986182919</v>
      </c>
      <c r="O3554" s="57">
        <f t="shared" si="1039"/>
        <v>32.966415658582619</v>
      </c>
      <c r="P3554" s="371">
        <f t="shared" si="1040"/>
        <v>-32.966415658582619</v>
      </c>
      <c r="Q3554" s="371">
        <f t="shared" si="1041"/>
        <v>131.51753501381708</v>
      </c>
      <c r="R3554" s="12">
        <f t="shared" si="1042"/>
        <v>-48.482464986182919</v>
      </c>
      <c r="S3554" s="57">
        <f t="shared" si="1043"/>
        <v>604.841559640784</v>
      </c>
      <c r="T3554" s="12">
        <f t="shared" si="1026"/>
        <v>-32.966415658582619</v>
      </c>
    </row>
    <row r="3555" spans="1:20" x14ac:dyDescent="0.3">
      <c r="A3555" s="57">
        <f t="shared" si="1027"/>
        <v>3814772.860789245</v>
      </c>
      <c r="B3555" s="12">
        <f t="shared" si="1044"/>
        <v>607139.95756741904</v>
      </c>
      <c r="C3555" s="57" t="str">
        <f t="shared" si="1028"/>
        <v>-0.0146872951363456+0.0166962540832905i</v>
      </c>
      <c r="D3555" s="57" t="str">
        <f t="shared" si="1029"/>
        <v>0.916890834978199-1.54773291504131i</v>
      </c>
      <c r="E3555" s="57" t="str">
        <f t="shared" si="1030"/>
        <v>-19.8167169703102-15.2255435835906i</v>
      </c>
      <c r="F3555" s="57" t="str">
        <f t="shared" si="1031"/>
        <v>1.16521943656531-1.82153746250867i</v>
      </c>
      <c r="G3555" s="57" t="str">
        <f t="shared" si="1032"/>
        <v>0.378369646393219-0.484980470824846i</v>
      </c>
      <c r="H3555" s="57" t="str">
        <f t="shared" si="1033"/>
        <v>0.00489862841576358-7.44960001223108i</v>
      </c>
      <c r="I3555" s="57" t="str">
        <f t="shared" si="1034"/>
        <v>-0.0918351806593863-0.0588311884135889i</v>
      </c>
      <c r="K3555" s="57" t="str">
        <f t="shared" si="1035"/>
        <v>0.000441345196241212-0.000223338870917895i</v>
      </c>
      <c r="L3555" s="57" t="str">
        <f t="shared" si="1036"/>
        <v>0.00075-0.00109224502184505i</v>
      </c>
      <c r="M3555" s="57" t="str">
        <f t="shared" si="1037"/>
        <v>0.00075-0.000172097429912561i</v>
      </c>
      <c r="N3555" s="57">
        <f t="shared" si="1038"/>
        <v>48.662684310348425</v>
      </c>
      <c r="O3555" s="57">
        <f t="shared" si="1039"/>
        <v>33.058499178814735</v>
      </c>
      <c r="P3555" s="371">
        <f t="shared" si="1040"/>
        <v>-33.058499178814735</v>
      </c>
      <c r="Q3555" s="371">
        <f t="shared" si="1041"/>
        <v>131.33731568965158</v>
      </c>
      <c r="R3555" s="12">
        <f t="shared" si="1042"/>
        <v>-48.662684310348425</v>
      </c>
      <c r="S3555" s="57">
        <f t="shared" si="1043"/>
        <v>607.13995756741906</v>
      </c>
      <c r="T3555" s="12">
        <f t="shared" si="1026"/>
        <v>-33.058499178814735</v>
      </c>
    </row>
    <row r="3556" spans="1:20" x14ac:dyDescent="0.3">
      <c r="A3556" s="57">
        <f t="shared" si="1027"/>
        <v>3829268.9976602443</v>
      </c>
      <c r="B3556" s="12">
        <f t="shared" si="1044"/>
        <v>609447.08940617531</v>
      </c>
      <c r="C3556" s="57" t="str">
        <f t="shared" si="1028"/>
        <v>-0.0144803761882264+0.0165655138499925i</v>
      </c>
      <c r="D3556" s="57" t="str">
        <f t="shared" si="1029"/>
        <v>0.91178218173897-1.5449231812532i</v>
      </c>
      <c r="E3556" s="57" t="str">
        <f t="shared" si="1030"/>
        <v>-19.7174929400835-15.0820610189972i</v>
      </c>
      <c r="F3556" s="57" t="str">
        <f t="shared" si="1031"/>
        <v>1.15973000877838-1.81890832528191i</v>
      </c>
      <c r="G3556" s="57" t="str">
        <f t="shared" si="1032"/>
        <v>0.376587121329305-0.484529938577806i</v>
      </c>
      <c r="H3556" s="57" t="str">
        <f t="shared" si="1033"/>
        <v>0.00485762397271543-7.42138332444483i</v>
      </c>
      <c r="I3556" s="57" t="str">
        <f t="shared" si="1034"/>
        <v>-0.0913555913149513-0.0583321670633397i</v>
      </c>
      <c r="K3556" s="57" t="str">
        <f t="shared" si="1035"/>
        <v>0.000440985168566062-0.000222789318449336i</v>
      </c>
      <c r="L3556" s="57" t="str">
        <f t="shared" si="1036"/>
        <v>0.00075-0.00108811020307337i</v>
      </c>
      <c r="M3556" s="57" t="str">
        <f t="shared" si="1037"/>
        <v>0.00075-0.0001714459353582i</v>
      </c>
      <c r="N3556" s="57">
        <f t="shared" si="1038"/>
        <v>48.842390556925835</v>
      </c>
      <c r="O3556" s="57">
        <f t="shared" si="1039"/>
        <v>33.150671209836517</v>
      </c>
      <c r="P3556" s="371">
        <f t="shared" si="1040"/>
        <v>-33.150671209836517</v>
      </c>
      <c r="Q3556" s="371">
        <f t="shared" si="1041"/>
        <v>131.15760944307416</v>
      </c>
      <c r="R3556" s="12">
        <f t="shared" si="1042"/>
        <v>-48.842390556925835</v>
      </c>
      <c r="S3556" s="57">
        <f t="shared" si="1043"/>
        <v>609.44708940617534</v>
      </c>
      <c r="T3556" s="12">
        <f t="shared" si="1026"/>
        <v>-33.150671209836517</v>
      </c>
    </row>
    <row r="3557" spans="1:20" x14ac:dyDescent="0.3">
      <c r="A3557" s="57">
        <f t="shared" si="1027"/>
        <v>3843820.2198513537</v>
      </c>
      <c r="B3557" s="12">
        <f t="shared" si="1044"/>
        <v>611762.98834591883</v>
      </c>
      <c r="C3557" s="57" t="str">
        <f t="shared" si="1028"/>
        <v>-0.0142760510967533+0.0164352173161504i</v>
      </c>
      <c r="D3557" s="57" t="str">
        <f t="shared" si="1029"/>
        <v>0.906691887278176-1.5421016232482i</v>
      </c>
      <c r="E3557" s="57" t="str">
        <f t="shared" si="1030"/>
        <v>-19.618443553112-14.9397680295648i</v>
      </c>
      <c r="F3557" s="57" t="str">
        <f t="shared" si="1031"/>
        <v>1.15425084929813-1.81626503908675i</v>
      </c>
      <c r="G3557" s="57" t="str">
        <f t="shared" si="1032"/>
        <v>0.374807930586331-0.484073285521855i</v>
      </c>
      <c r="H3557" s="57" t="str">
        <f t="shared" si="1033"/>
        <v>0.00481696527853539-7.39327359982457i</v>
      </c>
      <c r="I3557" s="57" t="str">
        <f t="shared" si="1034"/>
        <v>-0.090877607527868-0.0578365982618708i</v>
      </c>
      <c r="K3557" s="57" t="str">
        <f t="shared" si="1035"/>
        <v>0.000440625654404544-0.000222240384112863i</v>
      </c>
      <c r="L3557" s="57" t="str">
        <f t="shared" si="1036"/>
        <v>0.00075-0.00108399103713227i</v>
      </c>
      <c r="M3557" s="57" t="str">
        <f t="shared" si="1037"/>
        <v>0.00075-0.000170796907111177i</v>
      </c>
      <c r="N3557" s="57">
        <f t="shared" si="1038"/>
        <v>49.02158205336778</v>
      </c>
      <c r="O3557" s="57">
        <f t="shared" si="1039"/>
        <v>33.242931275041272</v>
      </c>
      <c r="P3557" s="371">
        <f t="shared" si="1040"/>
        <v>-33.242931275041272</v>
      </c>
      <c r="Q3557" s="371">
        <f t="shared" si="1041"/>
        <v>130.97841794663222</v>
      </c>
      <c r="R3557" s="12">
        <f t="shared" si="1042"/>
        <v>-49.02158205336778</v>
      </c>
      <c r="S3557" s="57">
        <f t="shared" si="1043"/>
        <v>611.76298834591887</v>
      </c>
      <c r="T3557" s="12">
        <f t="shared" si="1026"/>
        <v>-33.242931275041272</v>
      </c>
    </row>
    <row r="3558" spans="1:20" x14ac:dyDescent="0.3">
      <c r="A3558" s="57">
        <f t="shared" si="1027"/>
        <v>3858426.736686789</v>
      </c>
      <c r="B3558" s="12">
        <f t="shared" si="1044"/>
        <v>614087.68770163332</v>
      </c>
      <c r="C3558" s="57" t="str">
        <f t="shared" si="1028"/>
        <v>-0.0140742940957625+0.0163053745942908i</v>
      </c>
      <c r="D3558" s="57" t="str">
        <f t="shared" si="1029"/>
        <v>0.901619998470878-1.53926838437505i</v>
      </c>
      <c r="E3558" s="57" t="str">
        <f t="shared" si="1030"/>
        <v>-19.5195730077719-14.7986571000696i</v>
      </c>
      <c r="F3558" s="57" t="str">
        <f t="shared" si="1031"/>
        <v>1.1487820865338-1.81360767977558i</v>
      </c>
      <c r="G3558" s="57" t="str">
        <f t="shared" si="1032"/>
        <v>0.373032115861291-0.483610542065968i</v>
      </c>
      <c r="H3558" s="57" t="str">
        <f t="shared" si="1033"/>
        <v>0.00477664949512136-7.36527043206397i</v>
      </c>
      <c r="I3558" s="57" t="str">
        <f t="shared" si="1034"/>
        <v>-0.0904012304920724-0.057344467446433i</v>
      </c>
      <c r="K3558" s="57" t="str">
        <f t="shared" si="1035"/>
        <v>0.000440266662087017-0.000221692064580646i</v>
      </c>
      <c r="L3558" s="57" t="str">
        <f t="shared" si="1036"/>
        <v>0.00075-0.00107988746476616i</v>
      </c>
      <c r="M3558" s="57" t="str">
        <f t="shared" si="1037"/>
        <v>0.00075-0.000170150335835004i</v>
      </c>
      <c r="N3558" s="57">
        <f t="shared" si="1038"/>
        <v>49.200257154184015</v>
      </c>
      <c r="O3558" s="57">
        <f t="shared" si="1039"/>
        <v>33.335278895850934</v>
      </c>
      <c r="P3558" s="371">
        <f t="shared" si="1040"/>
        <v>-33.335278895850934</v>
      </c>
      <c r="Q3558" s="371">
        <f t="shared" si="1041"/>
        <v>130.79974284581598</v>
      </c>
      <c r="R3558" s="12">
        <f t="shared" si="1042"/>
        <v>-49.200257154184015</v>
      </c>
      <c r="S3558" s="57">
        <f t="shared" si="1043"/>
        <v>614.08768770163329</v>
      </c>
      <c r="T3558" s="12">
        <f t="shared" si="1026"/>
        <v>-33.335278895850934</v>
      </c>
    </row>
    <row r="3559" spans="1:20" x14ac:dyDescent="0.3">
      <c r="A3559" s="57">
        <f t="shared" si="1027"/>
        <v>3873088.7582861981</v>
      </c>
      <c r="B3559" s="12">
        <f t="shared" si="1044"/>
        <v>616421.22091489949</v>
      </c>
      <c r="C3559" s="57" t="str">
        <f t="shared" si="1028"/>
        <v>-0.0138750795462965+0.0161759955336584i</v>
      </c>
      <c r="D3559" s="57" t="str">
        <f t="shared" si="1029"/>
        <v>0.896566560798521-1.53642360794288i</v>
      </c>
      <c r="E3559" s="57" t="str">
        <f t="shared" si="1030"/>
        <v>-19.4208854350413-14.6587207308639i</v>
      </c>
      <c r="F3559" s="57" t="str">
        <f t="shared" si="1031"/>
        <v>1.14332384781062-1.81093632429814i</v>
      </c>
      <c r="G3559" s="57" t="str">
        <f t="shared" si="1032"/>
        <v>0.371259718499206-0.483141738953587i</v>
      </c>
      <c r="H3559" s="57" t="str">
        <f t="shared" si="1033"/>
        <v>0.0047366738060903-7.33737341640925i</v>
      </c>
      <c r="I3559" s="57" t="str">
        <f t="shared" si="1034"/>
        <v>-0.0899264613851026-0.0568557600203376i</v>
      </c>
      <c r="K3559" s="57" t="str">
        <f t="shared" si="1035"/>
        <v>0.000439908199905231-0.000221144356633686i</v>
      </c>
      <c r="L3559" s="57" t="str">
        <f t="shared" si="1036"/>
        <v>0.00075-0.00107579942694377i</v>
      </c>
      <c r="M3559" s="57" t="str">
        <f t="shared" si="1037"/>
        <v>0.00075-0.000169506212228536i</v>
      </c>
      <c r="N3559" s="57">
        <f t="shared" si="1038"/>
        <v>49.378414241029816</v>
      </c>
      <c r="O3559" s="57">
        <f t="shared" si="1039"/>
        <v>33.427713591765411</v>
      </c>
      <c r="P3559" s="371">
        <f t="shared" si="1040"/>
        <v>-33.427713591765411</v>
      </c>
      <c r="Q3559" s="371">
        <f t="shared" si="1041"/>
        <v>130.62158575897018</v>
      </c>
      <c r="R3559" s="12">
        <f t="shared" si="1042"/>
        <v>-49.378414241029816</v>
      </c>
      <c r="S3559" s="57">
        <f t="shared" si="1043"/>
        <v>616.42122091489944</v>
      </c>
      <c r="T3559" s="12">
        <f t="shared" si="1026"/>
        <v>-33.427713591765411</v>
      </c>
    </row>
    <row r="3560" spans="1:20" x14ac:dyDescent="0.3">
      <c r="A3560" s="57">
        <f t="shared" si="1027"/>
        <v>3887806.4955676859</v>
      </c>
      <c r="B3560" s="12">
        <f t="shared" si="1044"/>
        <v>618763.62155437609</v>
      </c>
      <c r="C3560" s="57" t="str">
        <f t="shared" si="1028"/>
        <v>-0.0136783819383379+0.0160470897230809i</v>
      </c>
      <c r="D3560" s="57" t="str">
        <f t="shared" si="1029"/>
        <v>0.89153161835441-1.5335674372062i</v>
      </c>
      <c r="E3560" s="57" t="str">
        <f t="shared" si="1030"/>
        <v>-19.3223848989634-14.5199514382843i</v>
      </c>
      <c r="F3560" s="57" t="str">
        <f t="shared" si="1031"/>
        <v>1.13787625935992-1.80825105068659i</v>
      </c>
      <c r="G3560" s="57" t="str">
        <f t="shared" si="1032"/>
        <v>0.369490779489864-0.482666907257828i</v>
      </c>
      <c r="H3560" s="57" t="str">
        <f t="shared" si="1033"/>
        <v>0.00469703541662359-7.30958214965306i</v>
      </c>
      <c r="I3560" s="57" t="str">
        <f t="shared" si="1034"/>
        <v>-0.0894533013670465-0.0563704613537895i</v>
      </c>
      <c r="K3560" s="57" t="str">
        <f t="shared" si="1035"/>
        <v>0.000439550276111348-0.000220597257161082i</v>
      </c>
      <c r="L3560" s="57" t="str">
        <f t="shared" si="1036"/>
        <v>0.00075-0.00107172686485732i</v>
      </c>
      <c r="M3560" s="57" t="str">
        <f t="shared" si="1037"/>
        <v>0.00075-0.000168864527025838i</v>
      </c>
      <c r="N3560" s="57">
        <f t="shared" si="1038"/>
        <v>49.556051722790386</v>
      </c>
      <c r="O3560" s="57">
        <f t="shared" si="1039"/>
        <v>33.520234880411323</v>
      </c>
      <c r="P3560" s="371">
        <f t="shared" si="1040"/>
        <v>-33.520234880411323</v>
      </c>
      <c r="Q3560" s="371">
        <f t="shared" si="1041"/>
        <v>130.44394827720961</v>
      </c>
      <c r="R3560" s="12">
        <f t="shared" si="1042"/>
        <v>-49.556051722790386</v>
      </c>
      <c r="S3560" s="57">
        <f t="shared" si="1043"/>
        <v>618.76362155437607</v>
      </c>
      <c r="T3560" s="12">
        <f t="shared" si="1026"/>
        <v>-33.520234880411323</v>
      </c>
    </row>
    <row r="3561" spans="1:20" x14ac:dyDescent="0.3">
      <c r="A3561" s="57">
        <f t="shared" si="1027"/>
        <v>3902580.1602508426</v>
      </c>
      <c r="B3561" s="12">
        <f t="shared" si="1044"/>
        <v>621114.92331628269</v>
      </c>
      <c r="C3561" s="57" t="str">
        <f t="shared" si="1028"/>
        <v>-0.0134841758924964+0.015918666493842i</v>
      </c>
      <c r="D3561" s="57" t="str">
        <f t="shared" si="1029"/>
        <v>0.886515213849367-1.53070001535022i</v>
      </c>
      <c r="E3561" s="57" t="str">
        <f t="shared" si="1030"/>
        <v>-19.2240753971081-14.3823417550526i</v>
      </c>
      <c r="F3561" s="57" t="str">
        <f t="shared" si="1031"/>
        <v>1.1324394463093-1.80555193804031i</v>
      </c>
      <c r="G3561" s="57" t="str">
        <f t="shared" si="1032"/>
        <v>0.367725339464647-0.482186078376654i</v>
      </c>
      <c r="H3561" s="57" t="str">
        <f t="shared" si="1033"/>
        <v>0.00465773155331364-7.2818962301285i</v>
      </c>
      <c r="I3561" s="57" t="str">
        <f t="shared" si="1034"/>
        <v>-0.0889817515795011-0.0558885567847186i</v>
      </c>
      <c r="K3561" s="57" t="str">
        <f t="shared" si="1035"/>
        <v>0.000439192898916966-0.000220050763159269i</v>
      </c>
      <c r="L3561" s="57" t="str">
        <f t="shared" si="1036"/>
        <v>0.00075-0.00106766971992161i</v>
      </c>
      <c r="M3561" s="57" t="str">
        <f t="shared" si="1037"/>
        <v>0.00075-0.000168225270996053i</v>
      </c>
      <c r="N3561" s="57">
        <f t="shared" si="1038"/>
        <v>49.733168035662061</v>
      </c>
      <c r="O3561" s="57">
        <f t="shared" si="1039"/>
        <v>33.612842277591184</v>
      </c>
      <c r="P3561" s="371">
        <f t="shared" si="1040"/>
        <v>-33.612842277591184</v>
      </c>
      <c r="Q3561" s="371">
        <f t="shared" si="1041"/>
        <v>130.26683196433794</v>
      </c>
      <c r="R3561" s="12">
        <f t="shared" si="1042"/>
        <v>-49.733168035662061</v>
      </c>
      <c r="S3561" s="57">
        <f t="shared" si="1043"/>
        <v>621.11492331628267</v>
      </c>
      <c r="T3561" s="12">
        <f t="shared" si="1026"/>
        <v>-33.612842277591184</v>
      </c>
    </row>
    <row r="3562" spans="1:20" x14ac:dyDescent="0.3">
      <c r="A3562" s="57">
        <f t="shared" si="1027"/>
        <v>3917409.9648597962</v>
      </c>
      <c r="B3562" s="12">
        <f t="shared" si="1044"/>
        <v>623475.16002488462</v>
      </c>
      <c r="C3562" s="57" t="str">
        <f t="shared" si="1028"/>
        <v>-0.0132924361616498+0.0157907349225626i</v>
      </c>
      <c r="D3562" s="57" t="str">
        <f t="shared" si="1029"/>
        <v>0.881517388617551-1.52782148547619i</v>
      </c>
      <c r="E3562" s="57" t="str">
        <f t="shared" si="1030"/>
        <v>-19.1259608610366-14.2458842306709i</v>
      </c>
      <c r="F3562" s="57" t="str">
        <f t="shared" si="1031"/>
        <v>1.12701353267299-1.8028390665107i</v>
      </c>
      <c r="G3562" s="57" t="str">
        <f t="shared" si="1032"/>
        <v>0.365963438693422-0.481699284028021i</v>
      </c>
      <c r="H3562" s="57" t="str">
        <f t="shared" si="1033"/>
        <v>0.00461875946401179-7.25431525770309i</v>
      </c>
      <c r="I3562" s="57" t="str">
        <f t="shared" si="1034"/>
        <v>-0.0885118131445542-0.0554100316196165i</v>
      </c>
      <c r="K3562" s="57" t="str">
        <f t="shared" si="1035"/>
        <v>0.000438836076492169-0.000219504871731269i</v>
      </c>
      <c r="L3562" s="57" t="str">
        <f t="shared" si="1036"/>
        <v>0.00075-0.00106362793377328i</v>
      </c>
      <c r="M3562" s="57" t="str">
        <f t="shared" si="1037"/>
        <v>0.00075-0.000167588434943268i</v>
      </c>
      <c r="N3562" s="57">
        <f t="shared" si="1038"/>
        <v>49.909761643229984</v>
      </c>
      <c r="O3562" s="57">
        <f t="shared" si="1039"/>
        <v>33.705535297332631</v>
      </c>
      <c r="P3562" s="371">
        <f t="shared" si="1040"/>
        <v>-33.705535297332631</v>
      </c>
      <c r="Q3562" s="371">
        <f t="shared" si="1041"/>
        <v>130.09023835677002</v>
      </c>
      <c r="R3562" s="12">
        <f t="shared" si="1042"/>
        <v>-49.909761643229984</v>
      </c>
      <c r="S3562" s="57">
        <f t="shared" si="1043"/>
        <v>623.47516002488464</v>
      </c>
      <c r="T3562" s="12">
        <f t="shared" si="1026"/>
        <v>-33.705535297332631</v>
      </c>
    </row>
    <row r="3563" spans="1:20" x14ac:dyDescent="0.3">
      <c r="A3563" s="57">
        <f t="shared" si="1027"/>
        <v>3932296.1227262635</v>
      </c>
      <c r="B3563" s="12">
        <f t="shared" si="1044"/>
        <v>625844.3656329792</v>
      </c>
      <c r="C3563" s="57" t="str">
        <f t="shared" si="1028"/>
        <v>-0.0131031376325404+0.0156633038340888i</v>
      </c>
      <c r="D3563" s="57" t="str">
        <f t="shared" si="1029"/>
        <v>0.876538182622386-1.52493199058686i</v>
      </c>
      <c r="E3563" s="57" t="str">
        <f t="shared" si="1030"/>
        <v>-19.0280451567683-14.1105714318139i</v>
      </c>
      <c r="F3563" s="57" t="str">
        <f t="shared" si="1031"/>
        <v>1.12159864134265-1.80011251728593i</v>
      </c>
      <c r="G3563" s="57" t="str">
        <f t="shared" si="1032"/>
        <v>0.364205117081525-0.481206556244985i</v>
      </c>
      <c r="H3563" s="57" t="str">
        <f t="shared" si="1033"/>
        <v>0.0045801164176774-7.22683883377281i</v>
      </c>
      <c r="I3563" s="57" t="str">
        <f t="shared" si="1034"/>
        <v>-0.0880434871637868-0.05493487113439i</v>
      </c>
      <c r="K3563" s="57" t="str">
        <f t="shared" si="1035"/>
        <v>0.000438479816964572-0.000218959580085894i</v>
      </c>
      <c r="L3563" s="57" t="str">
        <f t="shared" si="1036"/>
        <v>0.00075-0.00105960144826985i</v>
      </c>
      <c r="M3563" s="57" t="str">
        <f t="shared" si="1037"/>
        <v>0.00075-0.000166954009706384i</v>
      </c>
      <c r="N3563" s="57">
        <f t="shared" si="1038"/>
        <v>50.085831036539361</v>
      </c>
      <c r="O3563" s="57">
        <f t="shared" si="1039"/>
        <v>33.798313451937474</v>
      </c>
      <c r="P3563" s="371">
        <f t="shared" si="1040"/>
        <v>-33.798313451937474</v>
      </c>
      <c r="Q3563" s="371">
        <f t="shared" si="1041"/>
        <v>129.91416896346064</v>
      </c>
      <c r="R3563" s="12">
        <f t="shared" si="1042"/>
        <v>-50.085831036539361</v>
      </c>
      <c r="S3563" s="57">
        <f t="shared" si="1043"/>
        <v>625.84436563297925</v>
      </c>
      <c r="T3563" s="12">
        <f t="shared" si="1026"/>
        <v>-33.798313451937474</v>
      </c>
    </row>
    <row r="3564" spans="1:20" x14ac:dyDescent="0.3">
      <c r="A3564" s="57">
        <f t="shared" si="1027"/>
        <v>3947238.8479926232</v>
      </c>
      <c r="B3564" s="12">
        <f t="shared" si="1044"/>
        <v>628222.57422238449</v>
      </c>
      <c r="C3564" s="57" t="str">
        <f t="shared" si="1028"/>
        <v>-0.0129162553273254+0.0155363818043871i</v>
      </c>
      <c r="D3564" s="57" t="str">
        <f t="shared" si="1029"/>
        <v>0.871577634462749-1.52203167357221i</v>
      </c>
      <c r="E3564" s="57" t="str">
        <f t="shared" si="1030"/>
        <v>-18.9303320852474-13.9763959427132i</v>
      </c>
      <c r="F3564" s="57" t="str">
        <f t="shared" si="1031"/>
        <v>1.11619489407822-1.79737237257549i</v>
      </c>
      <c r="G3564" s="57" t="str">
        <f t="shared" si="1032"/>
        <v>0.362450414166795-0.480707927370783i</v>
      </c>
      <c r="H3564" s="57" t="str">
        <f t="shared" si="1033"/>
        <v>0.00454179970422818-7.19946656125612i</v>
      </c>
      <c r="I3564" s="57" t="str">
        <f t="shared" si="1034"/>
        <v>-0.0875767747172878-0.054463060575212i</v>
      </c>
      <c r="K3564" s="57" t="str">
        <f t="shared" si="1035"/>
        <v>0.000438124128418394-0.000218414885536982i</v>
      </c>
      <c r="L3564" s="57" t="str">
        <f t="shared" si="1036"/>
        <v>0.00075-0.00105559020548899i</v>
      </c>
      <c r="M3564" s="57" t="str">
        <f t="shared" si="1037"/>
        <v>0.00075-0.00016632198615898i</v>
      </c>
      <c r="N3564" s="57">
        <f t="shared" si="1038"/>
        <v>50.261374734164605</v>
      </c>
      <c r="O3564" s="57">
        <f t="shared" si="1039"/>
        <v>33.891176252030569</v>
      </c>
      <c r="P3564" s="371">
        <f t="shared" si="1040"/>
        <v>-33.891176252030569</v>
      </c>
      <c r="Q3564" s="371">
        <f t="shared" si="1041"/>
        <v>129.7386252658354</v>
      </c>
      <c r="R3564" s="12">
        <f t="shared" si="1042"/>
        <v>-50.261374734164605</v>
      </c>
      <c r="S3564" s="57">
        <f t="shared" si="1043"/>
        <v>628.22257422238454</v>
      </c>
      <c r="T3564" s="12">
        <f t="shared" ref="T3564:T3627" si="1045">P3564</f>
        <v>-33.891176252030569</v>
      </c>
    </row>
    <row r="3565" spans="1:20" x14ac:dyDescent="0.3">
      <c r="A3565" s="57">
        <f t="shared" ref="A3565:A3628" si="1046">2*PI()*B3565</f>
        <v>3962238.3556149951</v>
      </c>
      <c r="B3565" s="12">
        <f t="shared" si="1044"/>
        <v>630609.82000442955</v>
      </c>
      <c r="C3565" s="57" t="str">
        <f t="shared" ref="C3565:C3628" si="1047">IMPRODUCT(D3565,E3565,$C$40,,K3565,$C$41)</f>
        <v>-0.0127317644050805+0.0154099771634437i</v>
      </c>
      <c r="D3565" s="57" t="str">
        <f t="shared" ref="D3565:D3628" si="1048">IMDIV(IMPRODUCT($C$37,$C$38,COMPLEX(1,A3565/$C$38)),IMSUM(-1*A3565*A3565/$C$39,COMPLEX(0,1*A3565)))</f>
        <v>0.866635781379219-1.51912067719513i</v>
      </c>
      <c r="E3565" s="57" t="str">
        <f t="shared" ref="E3565:E3628" si="1049">IMDIV(IMPRODUCT(IMSUM(F3565,G3565),$C$29,H3565),IMSUM(1,I3565))</f>
        <v>-18.8328253828126-13.843350365537i</v>
      </c>
      <c r="F3565" s="57" t="str">
        <f t="shared" ref="F3565:F3628" si="1050">IMDIV(IMPRODUCT($C$14,$C$15,COMPLEX(1,A3565/$C$15)),IMSUM(-1*A3565*A3565/$C$16,COMPLEX(0,A3565)))</f>
        <v>1.11080241149907-1.79461871559467i</v>
      </c>
      <c r="G3565" s="57" t="str">
        <f t="shared" ref="G3565:G3628" si="1051">IMDIV(1,COMPLEX(1,A3565*$C$9*$C$10))</f>
        <v>0.360699369116715-0.480203430053887i</v>
      </c>
      <c r="H3565" s="57" t="str">
        <f t="shared" ref="H3565:H3628" si="1052">IMDIV($C$3,IMSUM(K3565,COMPLEX(0,$C$28*A3565)))</f>
        <v>0.00450380663439174-7.17219804458809i</v>
      </c>
      <c r="I3565" s="57" t="str">
        <f t="shared" ref="I3565:I3628" si="1053">IMPRODUCT(F3565,$C$29,H3565,$C$31)</f>
        <v>-0.0871116768626891-0.0539945851593821i</v>
      </c>
      <c r="K3565" s="57" t="str">
        <f t="shared" ref="K3565:K3628" si="1054">IF($C$26&lt;=0,IMDIV(1,IMSUM(IMDIV(1,L3565),1/$C$18)),IMDIV(1,IMSUM(IMDIV(1,L3565),1/$C$18,IMDIV(1,M3565))))</f>
        <v>0.000437769018893529-0.000217870785502581i</v>
      </c>
      <c r="L3565" s="57" t="str">
        <f t="shared" ref="L3565:L3628" si="1055">IMSUM($C$21/$C$22,IMDIV(1,COMPLEX(0,$C$20*$C$22*A3565)))</f>
        <v>0.00075-0.00105159414772763i</v>
      </c>
      <c r="M3565" s="57" t="str">
        <f t="shared" ref="M3565:M3628" si="1056">IMSUM($C$25/$C$26,IMDIV(1,COMPLEX(0,$C$24*$C$26*A3565)))</f>
        <v>0.00075-0.000165692355209185i</v>
      </c>
      <c r="N3565" s="57">
        <f t="shared" ref="N3565:N3628" si="1057">ABS(R3565)</f>
        <v>50.436391282275082</v>
      </c>
      <c r="O3565" s="57">
        <f t="shared" ref="O3565:O3628" si="1058">ABS(P3565)</f>
        <v>33.984123206609425</v>
      </c>
      <c r="P3565" s="371">
        <f t="shared" ref="P3565:P3628" si="1059">20*LOG10(IMABS(C3565))</f>
        <v>-33.984123206609425</v>
      </c>
      <c r="Q3565" s="371">
        <f t="shared" ref="Q3565:Q3628" si="1060">IMARGUMENT(C3565)*180/PI()</f>
        <v>129.56360871772492</v>
      </c>
      <c r="R3565" s="12">
        <f t="shared" ref="R3565:R3628" si="1061">IF(Q3565&lt;0,Q3565+180,Q3565-180)</f>
        <v>-50.436391282275082</v>
      </c>
      <c r="S3565" s="57">
        <f t="shared" ref="S3565:S3628" si="1062">B3565/1000</f>
        <v>630.60982000442959</v>
      </c>
      <c r="T3565" s="12">
        <f t="shared" si="1045"/>
        <v>-33.984123206609425</v>
      </c>
    </row>
    <row r="3566" spans="1:20" x14ac:dyDescent="0.3">
      <c r="A3566" s="57">
        <f t="shared" si="1046"/>
        <v>3977294.8613663325</v>
      </c>
      <c r="B3566" s="12">
        <f t="shared" ref="B3566:B3629" si="1063">B3565*(1+B$42)</f>
        <v>633006.13732044643</v>
      </c>
      <c r="C3566" s="57" t="str">
        <f t="shared" si="1047"/>
        <v>-0.0125496401632602+0.0152840979981686i</v>
      </c>
      <c r="D3566" s="57" t="str">
        <f t="shared" si="1048"/>
        <v>0.861712659260544-1.51619914407745i</v>
      </c>
      <c r="E3566" s="57" t="str">
        <f t="shared" si="1049"/>
        <v>-18.735528721666-13.7114273207652i</v>
      </c>
      <c r="F3566" s="57" t="str">
        <f t="shared" si="1050"/>
        <v>1.10542131307541-1.79185163054907i</v>
      </c>
      <c r="G3566" s="57" t="str">
        <f t="shared" si="1051"/>
        <v>0.358952020725606-0.479693097243029i</v>
      </c>
      <c r="H3566" s="57" t="str">
        <f t="shared" si="1052"/>
        <v>0.00446613453955814-7.14503288971441i</v>
      </c>
      <c r="I3566" s="57" t="str">
        <f t="shared" si="1053"/>
        <v>-0.0866481946342231-0.0535294300761935i</v>
      </c>
      <c r="K3566" s="57" t="str">
        <f t="shared" si="1054"/>
        <v>0.000437414496384635-0.000217327277504149i</v>
      </c>
      <c r="L3566" s="57" t="str">
        <f t="shared" si="1055"/>
        <v>0.00075-0.00104761321750112i</v>
      </c>
      <c r="M3566" s="57" t="str">
        <f t="shared" si="1056"/>
        <v>0.00075-0.000165065107799547i</v>
      </c>
      <c r="N3566" s="57">
        <f t="shared" si="1057"/>
        <v>50.610879254692549</v>
      </c>
      <c r="O3566" s="57">
        <f t="shared" si="1058"/>
        <v>34.077153823093312</v>
      </c>
      <c r="P3566" s="371">
        <f t="shared" si="1059"/>
        <v>-34.077153823093312</v>
      </c>
      <c r="Q3566" s="371">
        <f t="shared" si="1060"/>
        <v>129.38912074530745</v>
      </c>
      <c r="R3566" s="12">
        <f t="shared" si="1061"/>
        <v>-50.610879254692549</v>
      </c>
      <c r="S3566" s="57">
        <f t="shared" si="1062"/>
        <v>633.00613732044644</v>
      </c>
      <c r="T3566" s="12">
        <f t="shared" si="1045"/>
        <v>-34.077153823093312</v>
      </c>
    </row>
    <row r="3567" spans="1:20" x14ac:dyDescent="0.3">
      <c r="A3567" s="57">
        <f t="shared" si="1046"/>
        <v>3992408.5818395251</v>
      </c>
      <c r="B3567" s="12">
        <f t="shared" si="1063"/>
        <v>635411.5606422642</v>
      </c>
      <c r="C3567" s="57" t="str">
        <f t="shared" si="1047"/>
        <v>-0.0123698580391115+0.0151587521553061i</v>
      </c>
      <c r="D3567" s="57" t="str">
        <f t="shared" si="1048"/>
        <v>0.85680830265025-1.51326721668602i</v>
      </c>
      <c r="E3567" s="57" t="str">
        <f t="shared" si="1049"/>
        <v>-18.6384457103464-13.5806194475574i</v>
      </c>
      <c r="F3567" s="57" t="str">
        <f t="shared" si="1050"/>
        <v>1.10005171711985-1.78907120261887i</v>
      </c>
      <c r="G3567" s="57" t="str">
        <f t="shared" si="1051"/>
        <v>0.357208407411908-0.479176962182195i</v>
      </c>
      <c r="H3567" s="57" t="str">
        <f t="shared" si="1052"/>
        <v>0.00442878077163394-7.11797070408565i</v>
      </c>
      <c r="I3567" s="57" t="str">
        <f t="shared" si="1053"/>
        <v>-0.0861863290417921-0.0530675804878027i</v>
      </c>
      <c r="K3567" s="57" t="str">
        <f t="shared" si="1054"/>
        <v>0.000437060568840236-0.00021678435916573i</v>
      </c>
      <c r="L3567" s="57" t="str">
        <f t="shared" si="1055"/>
        <v>0.00075-0.00104364735754246i</v>
      </c>
      <c r="M3567" s="57" t="str">
        <f t="shared" si="1056"/>
        <v>0.00075-0.000164440234906901i</v>
      </c>
      <c r="N3567" s="57">
        <f t="shared" si="1057"/>
        <v>50.78483725295203</v>
      </c>
      <c r="O3567" s="57">
        <f t="shared" si="1058"/>
        <v>34.17026760737172</v>
      </c>
      <c r="P3567" s="371">
        <f t="shared" si="1059"/>
        <v>-34.17026760737172</v>
      </c>
      <c r="Q3567" s="371">
        <f t="shared" si="1060"/>
        <v>129.21516274704797</v>
      </c>
      <c r="R3567" s="12">
        <f t="shared" si="1061"/>
        <v>-50.78483725295203</v>
      </c>
      <c r="S3567" s="57">
        <f t="shared" si="1062"/>
        <v>635.41156064226425</v>
      </c>
      <c r="T3567" s="12">
        <f t="shared" si="1045"/>
        <v>-34.17026760737172</v>
      </c>
    </row>
    <row r="3568" spans="1:20" x14ac:dyDescent="0.3">
      <c r="A3568" s="57">
        <f t="shared" si="1046"/>
        <v>4007579.7344505149</v>
      </c>
      <c r="B3568" s="12">
        <f t="shared" si="1063"/>
        <v>637826.12457270478</v>
      </c>
      <c r="C3568" s="57" t="str">
        <f t="shared" si="1047"/>
        <v>-0.0121923936110431+0.0150339472443444i</v>
      </c>
      <c r="D3568" s="57" t="str">
        <f t="shared" si="1048"/>
        <v>0.851922744753347-1.51032503731888i</v>
      </c>
      <c r="E3568" s="57" t="str">
        <f t="shared" si="1049"/>
        <v>-18.5415798942006-13.4509194041179i</v>
      </c>
      <c r="F3568" s="57" t="str">
        <f t="shared" si="1050"/>
        <v>1.09469374077938-1.7862775179432i</v>
      </c>
      <c r="G3568" s="57" t="str">
        <f t="shared" si="1051"/>
        <v>0.355468567215539-0.478655058405602i</v>
      </c>
      <c r="H3568" s="57" t="str">
        <f t="shared" si="1052"/>
        <v>0.00439174270289711-7.09101109665124i</v>
      </c>
      <c r="I3568" s="57" t="str">
        <f t="shared" si="1053"/>
        <v>-0.0857260810700626-0.0526090215301115i</v>
      </c>
      <c r="K3568" s="57" t="str">
        <f t="shared" si="1054"/>
        <v>0.000436707244161839-0.000216242028213129i</v>
      </c>
      <c r="L3568" s="57" t="str">
        <f t="shared" si="1055"/>
        <v>0.00075-0.00103969651080142i</v>
      </c>
      <c r="M3568" s="57" t="str">
        <f t="shared" si="1056"/>
        <v>0.00075-0.00016381772754224i</v>
      </c>
      <c r="N3568" s="57">
        <f t="shared" si="1057"/>
        <v>50.95826390635051</v>
      </c>
      <c r="O3568" s="57">
        <f t="shared" si="1058"/>
        <v>34.263464063854066</v>
      </c>
      <c r="P3568" s="371">
        <f t="shared" si="1059"/>
        <v>-34.263464063854066</v>
      </c>
      <c r="Q3568" s="371">
        <f t="shared" si="1060"/>
        <v>129.04173609364949</v>
      </c>
      <c r="R3568" s="12">
        <f t="shared" si="1061"/>
        <v>-50.95826390635051</v>
      </c>
      <c r="S3568" s="57">
        <f t="shared" si="1062"/>
        <v>637.82612457270477</v>
      </c>
      <c r="T3568" s="12">
        <f t="shared" si="1045"/>
        <v>-34.263464063854066</v>
      </c>
    </row>
    <row r="3569" spans="1:20" x14ac:dyDescent="0.3">
      <c r="A3569" s="57">
        <f t="shared" si="1046"/>
        <v>4022808.5374414274</v>
      </c>
      <c r="B3569" s="12">
        <f t="shared" si="1063"/>
        <v>640249.86384608108</v>
      </c>
      <c r="C3569" s="57" t="str">
        <f t="shared" si="1047"/>
        <v>-0.0120172225999486+0.0149096906404288i</v>
      </c>
      <c r="D3569" s="57" t="str">
        <f t="shared" si="1048"/>
        <v>0.847056017443257-1.50737274809167i</v>
      </c>
      <c r="E3569" s="57" t="str">
        <f t="shared" si="1049"/>
        <v>-18.4449347558574-13.3223198680519i</v>
      </c>
      <c r="F3569" s="57" t="str">
        <f t="shared" si="1050"/>
        <v>1.08934750002734-1.78347066360423i</v>
      </c>
      <c r="G3569" s="57" t="str">
        <f t="shared" si="1051"/>
        <v>0.353732537795322-0.478127419732651i</v>
      </c>
      <c r="H3569" s="57" t="str">
        <f t="shared" si="1052"/>
        <v>0.00435501772585311-7.06415367785376i</v>
      </c>
      <c r="I3569" s="57" t="str">
        <f t="shared" si="1053"/>
        <v>-0.0852674516775696-0.0521537383136444i</v>
      </c>
      <c r="K3569" s="57" t="str">
        <f t="shared" si="1054"/>
        <v>0.000436354530203045-0.00021570028247306i</v>
      </c>
      <c r="L3569" s="57" t="str">
        <f t="shared" si="1055"/>
        <v>0.00075-0.00103576062044373i</v>
      </c>
      <c r="M3569" s="57" t="str">
        <f t="shared" si="1056"/>
        <v>0.00075-0.000163197576750588i</v>
      </c>
      <c r="N3569" s="57">
        <f t="shared" si="1057"/>
        <v>51.131157871996379</v>
      </c>
      <c r="O3569" s="57">
        <f t="shared" si="1058"/>
        <v>34.356742695519131</v>
      </c>
      <c r="P3569" s="371">
        <f t="shared" si="1059"/>
        <v>-34.356742695519131</v>
      </c>
      <c r="Q3569" s="371">
        <f t="shared" si="1060"/>
        <v>128.86884212800362</v>
      </c>
      <c r="R3569" s="12">
        <f t="shared" si="1061"/>
        <v>-51.131157871996379</v>
      </c>
      <c r="S3569" s="57">
        <f t="shared" si="1062"/>
        <v>640.2498638460811</v>
      </c>
      <c r="T3569" s="12">
        <f t="shared" si="1045"/>
        <v>-34.356742695519131</v>
      </c>
    </row>
    <row r="3570" spans="1:20" x14ac:dyDescent="0.3">
      <c r="A3570" s="57">
        <f t="shared" si="1046"/>
        <v>4038095.2098837048</v>
      </c>
      <c r="B3570" s="12">
        <f t="shared" si="1063"/>
        <v>642682.81332869618</v>
      </c>
      <c r="C3570" s="57" t="str">
        <f t="shared" si="1047"/>
        <v>-0.0118443208704869+0.0147859894872784i</v>
      </c>
      <c r="D3570" s="57" t="str">
        <f t="shared" si="1048"/>
        <v>0.842208151268828-1.50441049092421i</v>
      </c>
      <c r="E3570" s="57" t="str">
        <f t="shared" si="1049"/>
        <v>-18.3485137157025-13.1948135367193i</v>
      </c>
      <c r="F3570" s="57" t="str">
        <f t="shared" si="1050"/>
        <v>1.08401310965582-1.78065072761137i</v>
      </c>
      <c r="G3570" s="57" t="str">
        <f t="shared" si="1051"/>
        <v>0.352000356426513-0.477594080262853i</v>
      </c>
      <c r="H3570" s="57" t="str">
        <f t="shared" si="1052"/>
        <v>0.00431860325309228-7.03739805962309i</v>
      </c>
      <c r="I3570" s="57" t="str">
        <f t="shared" si="1053"/>
        <v>-0.0848104417958471-0.0517017159244382i</v>
      </c>
      <c r="K3570" s="57" t="str">
        <f t="shared" si="1054"/>
        <v>0.000436002434768702-0.000215159119872308i</v>
      </c>
      <c r="L3570" s="57" t="str">
        <f t="shared" si="1055"/>
        <v>0.00075-0.0010318396298503i</v>
      </c>
      <c r="M3570" s="57" t="str">
        <f t="shared" si="1056"/>
        <v>0.00075-0.000162579773610866i</v>
      </c>
      <c r="N3570" s="57">
        <f t="shared" si="1057"/>
        <v>51.303517834854375</v>
      </c>
      <c r="O3570" s="57">
        <f t="shared" si="1058"/>
        <v>34.450103003963278</v>
      </c>
      <c r="P3570" s="371">
        <f t="shared" si="1059"/>
        <v>-34.450103003963278</v>
      </c>
      <c r="Q3570" s="371">
        <f t="shared" si="1060"/>
        <v>128.69648216514562</v>
      </c>
      <c r="R3570" s="12">
        <f t="shared" si="1061"/>
        <v>-51.303517834854375</v>
      </c>
      <c r="S3570" s="57">
        <f t="shared" si="1062"/>
        <v>642.68281332869617</v>
      </c>
      <c r="T3570" s="12">
        <f t="shared" si="1045"/>
        <v>-34.450103003963278</v>
      </c>
    </row>
    <row r="3571" spans="1:20" x14ac:dyDescent="0.3">
      <c r="A3571" s="57">
        <f t="shared" si="1046"/>
        <v>4053439.9716812628</v>
      </c>
      <c r="B3571" s="12">
        <f t="shared" si="1063"/>
        <v>645125.00801934523</v>
      </c>
      <c r="C3571" s="57" t="str">
        <f t="shared" si="1047"/>
        <v>-0.0116736644323166+0.0146628507001017i</v>
      </c>
      <c r="D3571" s="57" t="str">
        <f t="shared" si="1048"/>
        <v>0.837379175461513-1.50143840752714i</v>
      </c>
      <c r="E3571" s="57" t="str">
        <f t="shared" si="1049"/>
        <v>-18.2523201323552-13.0683931275817i</v>
      </c>
      <c r="F3571" s="57" t="str">
        <f t="shared" si="1050"/>
        <v>1.07869068326824-1.77781779888536i</v>
      </c>
      <c r="G3571" s="57" t="str">
        <f t="shared" si="1051"/>
        <v>0.350272059998369-0.477055074370736i</v>
      </c>
      <c r="H3571" s="57" t="str">
        <f t="shared" si="1052"/>
        <v>0.00428249671714822-7.01074385537066i</v>
      </c>
      <c r="I3571" s="57" t="str">
        <f t="shared" si="1053"/>
        <v>-0.0843550523285749-0.051252939424935i</v>
      </c>
      <c r="K3571" s="57" t="str">
        <f t="shared" si="1054"/>
        <v>0.000435650965614051-0.000214618538436864i</v>
      </c>
      <c r="L3571" s="57" t="str">
        <f t="shared" si="1055"/>
        <v>0.00075-0.00102793348261636i</v>
      </c>
      <c r="M3571" s="57" t="str">
        <f t="shared" si="1056"/>
        <v>0.00075-0.00016196430923577i</v>
      </c>
      <c r="N3571" s="57">
        <f t="shared" si="1057"/>
        <v>51.475342507786621</v>
      </c>
      <c r="O3571" s="57">
        <f t="shared" si="1058"/>
        <v>34.543544489449602</v>
      </c>
      <c r="P3571" s="371">
        <f t="shared" si="1059"/>
        <v>-34.543544489449602</v>
      </c>
      <c r="Q3571" s="371">
        <f t="shared" si="1060"/>
        <v>128.52465749221338</v>
      </c>
      <c r="R3571" s="12">
        <f t="shared" si="1061"/>
        <v>-51.475342507786621</v>
      </c>
      <c r="S3571" s="57">
        <f t="shared" si="1062"/>
        <v>645.12500801934527</v>
      </c>
      <c r="T3571" s="12">
        <f t="shared" si="1045"/>
        <v>-34.543544489449602</v>
      </c>
    </row>
    <row r="3572" spans="1:20" x14ac:dyDescent="0.3">
      <c r="A3572" s="57">
        <f t="shared" si="1046"/>
        <v>4068843.0435736519</v>
      </c>
      <c r="B3572" s="12">
        <f t="shared" si="1063"/>
        <v>647576.48304981878</v>
      </c>
      <c r="C3572" s="57" t="str">
        <f t="shared" si="1047"/>
        <v>-0.0115052294412865+0.0145402809685108i</v>
      </c>
      <c r="D3572" s="57" t="str">
        <f t="shared" si="1048"/>
        <v>0.832569117942697-1.4984566393888i</v>
      </c>
      <c r="E3572" s="57" t="str">
        <f t="shared" si="1049"/>
        <v>-18.1563573031437-12.9430513785436i</v>
      </c>
      <c r="F3572" s="57" t="str">
        <f t="shared" si="1050"/>
        <v>1.07338033327217-1.77497196724225i</v>
      </c>
      <c r="G3572" s="57" t="str">
        <f t="shared" si="1051"/>
        <v>0.34854768501183-0.476510436700734i</v>
      </c>
      <c r="H3572" s="57" t="str">
        <f t="shared" si="1052"/>
        <v>0.00424669557035714-6.98419067998361i</v>
      </c>
      <c r="I3572" s="57" t="str">
        <f t="shared" si="1053"/>
        <v>-0.0839012841507399-0.0508073938548777i</v>
      </c>
      <c r="K3572" s="57" t="str">
        <f t="shared" si="1054"/>
        <v>0.000435300130443883-0.00021407853629105i</v>
      </c>
      <c r="L3572" s="57" t="str">
        <f t="shared" si="1055"/>
        <v>0.00075-0.00102404212255066i</v>
      </c>
      <c r="M3572" s="57" t="str">
        <f t="shared" si="1056"/>
        <v>0.00075-0.000161351174771638i</v>
      </c>
      <c r="N3572" s="57">
        <f t="shared" si="1057"/>
        <v>51.646630631586561</v>
      </c>
      <c r="O3572" s="57">
        <f t="shared" si="1058"/>
        <v>34.637066650957344</v>
      </c>
      <c r="P3572" s="371">
        <f t="shared" si="1059"/>
        <v>-34.637066650957344</v>
      </c>
      <c r="Q3572" s="371">
        <f t="shared" si="1060"/>
        <v>128.35336936841344</v>
      </c>
      <c r="R3572" s="12">
        <f t="shared" si="1061"/>
        <v>-51.646630631586561</v>
      </c>
      <c r="S3572" s="57">
        <f t="shared" si="1062"/>
        <v>647.57648304981876</v>
      </c>
      <c r="T3572" s="12">
        <f t="shared" si="1045"/>
        <v>-34.637066650957344</v>
      </c>
    </row>
    <row r="3573" spans="1:20" x14ac:dyDescent="0.3">
      <c r="A3573" s="57">
        <f t="shared" si="1046"/>
        <v>4084304.6471392312</v>
      </c>
      <c r="B3573" s="12">
        <f t="shared" si="1063"/>
        <v>650037.27368540806</v>
      </c>
      <c r="C3573" s="57" t="str">
        <f t="shared" si="1047"/>
        <v>-0.0113389922005822+0.0144182867594377i</v>
      </c>
      <c r="D3573" s="57" t="str">
        <f t="shared" si="1048"/>
        <v>0.827778005331095-1.49546532776217i</v>
      </c>
      <c r="E3573" s="57" t="str">
        <f t="shared" si="1049"/>
        <v>-18.0606284645845-12.8187810482889i</v>
      </c>
      <c r="F3573" s="57" t="str">
        <f t="shared" si="1050"/>
        <v>1.06808217087234-1.77211332337739i</v>
      </c>
      <c r="G3573" s="57" t="str">
        <f t="shared" si="1051"/>
        <v>0.346827267577267-0.475960202162065i</v>
      </c>
      <c r="H3573" s="57" t="str">
        <f t="shared" si="1052"/>
        <v>0.00421119728471861-6.95773814981919i</v>
      </c>
      <c r="I3573" s="57" t="str">
        <f t="shared" si="1053"/>
        <v>-0.0834491381078215-0.0503650642322095i</v>
      </c>
      <c r="K3573" s="57" t="str">
        <f t="shared" si="1054"/>
        <v>0.000434949936911726-0.000213539111656647i</v>
      </c>
      <c r="L3573" s="57" t="str">
        <f t="shared" si="1055"/>
        <v>0.00075-0.0010201654936747i</v>
      </c>
      <c r="M3573" s="57" t="str">
        <f t="shared" si="1056"/>
        <v>0.00075-0.000160740361398325i</v>
      </c>
      <c r="N3573" s="57">
        <f t="shared" si="1057"/>
        <v>51.817380975013862</v>
      </c>
      <c r="O3573" s="57">
        <f t="shared" si="1058"/>
        <v>34.730668986230235</v>
      </c>
      <c r="P3573" s="371">
        <f t="shared" si="1059"/>
        <v>-34.730668986230235</v>
      </c>
      <c r="Q3573" s="371">
        <f t="shared" si="1060"/>
        <v>128.18261902498614</v>
      </c>
      <c r="R3573" s="12">
        <f t="shared" si="1061"/>
        <v>-51.817380975013862</v>
      </c>
      <c r="S3573" s="57">
        <f t="shared" si="1062"/>
        <v>650.03727368540808</v>
      </c>
      <c r="T3573" s="12">
        <f t="shared" si="1045"/>
        <v>-34.730668986230235</v>
      </c>
    </row>
    <row r="3574" spans="1:20" x14ac:dyDescent="0.3">
      <c r="A3574" s="57">
        <f t="shared" si="1046"/>
        <v>4099825.0047983606</v>
      </c>
      <c r="B3574" s="12">
        <f t="shared" si="1063"/>
        <v>652507.41532541264</v>
      </c>
      <c r="C3574" s="57" t="str">
        <f t="shared" si="1047"/>
        <v>-0.0111749291618281+0.0142968743200458i</v>
      </c>
      <c r="D3574" s="57" t="str">
        <f t="shared" si="1048"/>
        <v>0.823005862950378-1.49246461365213i</v>
      </c>
      <c r="E3574" s="57" t="str">
        <f t="shared" si="1049"/>
        <v>-17.9651367928586-12.6955749166106i</v>
      </c>
      <c r="F3574" s="57" t="str">
        <f t="shared" si="1050"/>
        <v>1.06279630606396-1.76924195884928i</v>
      </c>
      <c r="G3574" s="57" t="str">
        <f t="shared" si="1051"/>
        <v>0.345110843412283-0.475404405923573i</v>
      </c>
      <c r="H3574" s="57" t="str">
        <f t="shared" si="1052"/>
        <v>0.00417599935175701-6.93138588269892i</v>
      </c>
      <c r="I3574" s="57" t="str">
        <f t="shared" si="1053"/>
        <v>-0.0829986150149881-0.0499259355539783i</v>
      </c>
      <c r="K3574" s="57" t="str">
        <f t="shared" si="1054"/>
        <v>0.000434600392619023-0.000213000262851998i</v>
      </c>
      <c r="L3574" s="57" t="str">
        <f t="shared" si="1055"/>
        <v>0.00075-0.00101630354022186i</v>
      </c>
      <c r="M3574" s="57" t="str">
        <f t="shared" si="1056"/>
        <v>0.00075-0.000160131860329074i</v>
      </c>
      <c r="N3574" s="57">
        <f t="shared" si="1057"/>
        <v>51.987592334821329</v>
      </c>
      <c r="O3574" s="57">
        <f t="shared" si="1058"/>
        <v>34.824350991826037</v>
      </c>
      <c r="P3574" s="371">
        <f t="shared" si="1059"/>
        <v>-34.824350991826037</v>
      </c>
      <c r="Q3574" s="371">
        <f t="shared" si="1060"/>
        <v>128.01240766517867</v>
      </c>
      <c r="R3574" s="12">
        <f t="shared" si="1061"/>
        <v>-51.987592334821329</v>
      </c>
      <c r="S3574" s="57">
        <f t="shared" si="1062"/>
        <v>652.50741532541269</v>
      </c>
      <c r="T3574" s="12">
        <f t="shared" si="1045"/>
        <v>-34.824350991826037</v>
      </c>
    </row>
    <row r="3575" spans="1:20" x14ac:dyDescent="0.3">
      <c r="A3575" s="57">
        <f t="shared" si="1046"/>
        <v>4115404.3398165945</v>
      </c>
      <c r="B3575" s="12">
        <f t="shared" si="1063"/>
        <v>654986.94350364921</v>
      </c>
      <c r="C3575" s="57" t="str">
        <f t="shared" si="1047"/>
        <v>-0.0110130169261474+0.0141760496806424i</v>
      </c>
      <c r="D3575" s="57" t="str">
        <f t="shared" si="1048"/>
        <v>0.818252714836829-1.48945463780265i</v>
      </c>
      <c r="E3575" s="57" t="str">
        <f t="shared" si="1049"/>
        <v>-17.8698854042935-12.5734257847374i</v>
      </c>
      <c r="F3575" s="57" t="str">
        <f t="shared" si="1050"/>
        <v>1.05752284762627-1.76635796606355i</v>
      </c>
      <c r="G3575" s="57" t="str">
        <f t="shared" si="1051"/>
        <v>0.343398447839637-0.474843083408577i</v>
      </c>
      <c r="H3575" s="57" t="str">
        <f t="shared" si="1052"/>
        <v>0.00414109928238425-6.90513349790297i</v>
      </c>
      <c r="I3575" s="57" t="str">
        <f t="shared" si="1053"/>
        <v>-0.0825497156563222-0.049489992797246i</v>
      </c>
      <c r="K3575" s="57" t="str">
        <f t="shared" si="1054"/>
        <v>0.000434251505114339-0.000212461988291118i</v>
      </c>
      <c r="L3575" s="57" t="str">
        <f t="shared" si="1055"/>
        <v>0.00075-0.00101245620663664i</v>
      </c>
      <c r="M3575" s="57" t="str">
        <f t="shared" si="1056"/>
        <v>0.00075-0.000159525662810395i</v>
      </c>
      <c r="N3575" s="57">
        <f t="shared" si="1057"/>
        <v>52.157263535780757</v>
      </c>
      <c r="O3575" s="57">
        <f t="shared" si="1058"/>
        <v>34.91811216316443</v>
      </c>
      <c r="P3575" s="371">
        <f t="shared" si="1059"/>
        <v>-34.91811216316443</v>
      </c>
      <c r="Q3575" s="371">
        <f t="shared" si="1060"/>
        <v>127.84273646421924</v>
      </c>
      <c r="R3575" s="12">
        <f t="shared" si="1061"/>
        <v>-52.157263535780757</v>
      </c>
      <c r="S3575" s="57">
        <f t="shared" si="1062"/>
        <v>654.98694350364917</v>
      </c>
      <c r="T3575" s="12">
        <f t="shared" si="1045"/>
        <v>-34.91811216316443</v>
      </c>
    </row>
    <row r="3576" spans="1:20" x14ac:dyDescent="0.3">
      <c r="A3576" s="57">
        <f t="shared" si="1046"/>
        <v>4131042.8763078973</v>
      </c>
      <c r="B3576" s="12">
        <f t="shared" si="1063"/>
        <v>657475.89388896304</v>
      </c>
      <c r="C3576" s="57" t="str">
        <f t="shared" si="1047"/>
        <v>-0.010853232245178+0.0140558186575855i</v>
      </c>
      <c r="D3576" s="57" t="str">
        <f t="shared" si="1048"/>
        <v>0.813518583747204-1.48643554068436i</v>
      </c>
      <c r="E3576" s="57" t="str">
        <f t="shared" si="1049"/>
        <v>-17.7748773558409-12.4523264756529i</v>
      </c>
      <c r="F3576" s="57" t="str">
        <f t="shared" si="1050"/>
        <v>1.05226190311633-1.76346143825665i</v>
      </c>
      <c r="G3576" s="57" t="str">
        <f t="shared" si="1051"/>
        <v>0.341690115785213-0.474276270289692i</v>
      </c>
      <c r="H3576" s="57" t="str">
        <f t="shared" si="1052"/>
        <v>0.0041064946067637-6.87898061616453i</v>
      </c>
      <c r="I3576" s="57" t="str">
        <f t="shared" si="1053"/>
        <v>-0.0821024407840522-0.0490572209200005i</v>
      </c>
      <c r="K3576" s="57" t="str">
        <f t="shared" si="1054"/>
        <v>0.000433903281892587-0.000211924286482791i</v>
      </c>
      <c r="L3576" s="57" t="str">
        <f t="shared" si="1055"/>
        <v>0.00075-0.00100862343757386i</v>
      </c>
      <c r="M3576" s="57" t="str">
        <f t="shared" si="1056"/>
        <v>0.00075-0.000158921760121931i</v>
      </c>
      <c r="N3576" s="57">
        <f t="shared" si="1057"/>
        <v>52.326393430701373</v>
      </c>
      <c r="O3576" s="57">
        <f t="shared" si="1058"/>
        <v>35.011951994575924</v>
      </c>
      <c r="P3576" s="371">
        <f t="shared" si="1059"/>
        <v>-35.011951994575924</v>
      </c>
      <c r="Q3576" s="371">
        <f t="shared" si="1060"/>
        <v>127.67360656929863</v>
      </c>
      <c r="R3576" s="12">
        <f t="shared" si="1061"/>
        <v>-52.326393430701373</v>
      </c>
      <c r="S3576" s="57">
        <f t="shared" si="1062"/>
        <v>657.47589388896301</v>
      </c>
      <c r="T3576" s="12">
        <f t="shared" si="1045"/>
        <v>-35.011951994575924</v>
      </c>
    </row>
    <row r="3577" spans="1:20" x14ac:dyDescent="0.3">
      <c r="A3577" s="57">
        <f t="shared" si="1046"/>
        <v>4146740.8392378674</v>
      </c>
      <c r="B3577" s="12">
        <f t="shared" si="1063"/>
        <v>659974.30228574108</v>
      </c>
      <c r="C3577" s="57" t="str">
        <f t="shared" si="1047"/>
        <v>-0.0106955520220435+0.0139361868561873i</v>
      </c>
      <c r="D3577" s="57" t="str">
        <f t="shared" si="1048"/>
        <v>0.808803491166638-1.48340746248212i</v>
      </c>
      <c r="E3577" s="57" t="str">
        <f t="shared" si="1049"/>
        <v>-17.6801156455589-12.3322698344082i</v>
      </c>
      <c r="F3577" s="57" t="str">
        <f t="shared" si="1050"/>
        <v>1.04701357886293-1.76055246947975i</v>
      </c>
      <c r="G3577" s="57" t="str">
        <f t="shared" si="1051"/>
        <v>0.339985881776066-0.473704002483636i</v>
      </c>
      <c r="H3577" s="57" t="str">
        <f t="shared" si="1052"/>
        <v>0.00407218287417459-6.85292685966407i</v>
      </c>
      <c r="I3577" s="57" t="str">
        <f t="shared" si="1053"/>
        <v>-0.0816567911178117-0.0486276048620641i</v>
      </c>
      <c r="K3577" s="57" t="str">
        <f t="shared" si="1054"/>
        <v>0.000433555730394234-0.000211387156029633i</v>
      </c>
      <c r="L3577" s="57" t="str">
        <f t="shared" si="1055"/>
        <v>0.00075-0.00100480517789785i</v>
      </c>
      <c r="M3577" s="57" t="str">
        <f t="shared" si="1056"/>
        <v>0.00075-0.000158320143576341i</v>
      </c>
      <c r="N3577" s="57">
        <f t="shared" si="1057"/>
        <v>52.494980900450585</v>
      </c>
      <c r="O3577" s="57">
        <f t="shared" si="1058"/>
        <v>35.105869979351148</v>
      </c>
      <c r="P3577" s="371">
        <f t="shared" si="1059"/>
        <v>-35.105869979351148</v>
      </c>
      <c r="Q3577" s="371">
        <f t="shared" si="1060"/>
        <v>127.50501909954941</v>
      </c>
      <c r="R3577" s="12">
        <f t="shared" si="1061"/>
        <v>-52.494980900450585</v>
      </c>
      <c r="S3577" s="57">
        <f t="shared" si="1062"/>
        <v>659.97430228574103</v>
      </c>
      <c r="T3577" s="12">
        <f t="shared" si="1045"/>
        <v>-35.105869979351148</v>
      </c>
    </row>
    <row r="3578" spans="1:20" x14ac:dyDescent="0.3">
      <c r="A3578" s="57">
        <f t="shared" si="1046"/>
        <v>4162498.4544269708</v>
      </c>
      <c r="B3578" s="12">
        <f t="shared" si="1063"/>
        <v>662482.20463442686</v>
      </c>
      <c r="C3578" s="57" t="str">
        <f t="shared" si="1047"/>
        <v>-0.0105399533122862+0.0138171596736142i</v>
      </c>
      <c r="D3578" s="57" t="str">
        <f t="shared" si="1048"/>
        <v>0.80410745731676-1.48037054308288i</v>
      </c>
      <c r="E3578" s="57" t="str">
        <f t="shared" si="1049"/>
        <v>-17.5856032130913-12.2132487284329i</v>
      </c>
      <c r="F3578" s="57" t="str">
        <f t="shared" si="1050"/>
        <v>1.04177797996098-1.75763115458238i</v>
      </c>
      <c r="G3578" s="57" t="str">
        <f t="shared" si="1051"/>
        <v>0.338285779938574-0.473126316146042i</v>
      </c>
      <c r="H3578" s="57" t="str">
        <f t="shared" si="1052"/>
        <v>0.00403816165287808-6.8269718520238i</v>
      </c>
      <c r="I3578" s="57" t="str">
        <f t="shared" si="1053"/>
        <v>-0.0812127673439095-0.0482011295460177i</v>
      </c>
      <c r="K3578" s="57" t="str">
        <f t="shared" si="1054"/>
        <v>0.000433208858004567-0.000210850595627201i</v>
      </c>
      <c r="L3578" s="57" t="str">
        <f t="shared" si="1055"/>
        <v>0.00075-0.00100100137268166i</v>
      </c>
      <c r="M3578" s="57" t="str">
        <f t="shared" si="1056"/>
        <v>0.00075-0.000157720804519168i</v>
      </c>
      <c r="N3578" s="57">
        <f t="shared" si="1057"/>
        <v>52.663024853960835</v>
      </c>
      <c r="O3578" s="57">
        <f t="shared" si="1058"/>
        <v>35.199865609788205</v>
      </c>
      <c r="P3578" s="371">
        <f t="shared" si="1059"/>
        <v>-35.199865609788205</v>
      </c>
      <c r="Q3578" s="371">
        <f t="shared" si="1060"/>
        <v>127.33697514603917</v>
      </c>
      <c r="R3578" s="12">
        <f t="shared" si="1061"/>
        <v>-52.663024853960835</v>
      </c>
      <c r="S3578" s="57">
        <f t="shared" si="1062"/>
        <v>662.48220463442681</v>
      </c>
      <c r="T3578" s="12">
        <f t="shared" si="1045"/>
        <v>-35.199865609788205</v>
      </c>
    </row>
    <row r="3579" spans="1:20" x14ac:dyDescent="0.3">
      <c r="A3579" s="57">
        <f t="shared" si="1046"/>
        <v>4178315.9485537931</v>
      </c>
      <c r="B3579" s="12">
        <f t="shared" si="1063"/>
        <v>664999.63701203768</v>
      </c>
      <c r="C3579" s="57" t="str">
        <f t="shared" si="1047"/>
        <v>-0.0103864133247528+0.0136987423017807i</v>
      </c>
      <c r="D3579" s="57" t="str">
        <f t="shared" si="1048"/>
        <v>0.799430501163823-1.47732492206355i</v>
      </c>
      <c r="E3579" s="57" t="str">
        <f t="shared" si="1049"/>
        <v>-17.4913429401509-12.0952560478369i</v>
      </c>
      <c r="F3579" s="57" t="str">
        <f t="shared" si="1050"/>
        <v>1.03655521026592-1.75469758919626i</v>
      </c>
      <c r="G3579" s="57" t="str">
        <f t="shared" si="1051"/>
        <v>0.336589843996637-0.472543247666239i</v>
      </c>
      <c r="H3579" s="57" t="str">
        <f t="shared" si="1052"/>
        <v>0.00400442852998393-6.80111521830207i</v>
      </c>
      <c r="I3579" s="57" t="str">
        <f t="shared" si="1053"/>
        <v>-0.0807703701146262-0.0477777798781161i</v>
      </c>
      <c r="K3579" s="57" t="str">
        <f t="shared" si="1054"/>
        <v>0.000432862672052939-0.00021031460406304i</v>
      </c>
      <c r="L3579" s="57" t="str">
        <f t="shared" si="1055"/>
        <v>0.00075-0.000997211967206272i</v>
      </c>
      <c r="M3579" s="57" t="str">
        <f t="shared" si="1056"/>
        <v>0.00075-0.000157123734328719i</v>
      </c>
      <c r="N3579" s="57">
        <f t="shared" si="1057"/>
        <v>52.830524228243405</v>
      </c>
      <c r="O3579" s="57">
        <f t="shared" si="1058"/>
        <v>35.29393837724178</v>
      </c>
      <c r="P3579" s="371">
        <f t="shared" si="1059"/>
        <v>-35.29393837724178</v>
      </c>
      <c r="Q3579" s="371">
        <f t="shared" si="1060"/>
        <v>127.16947577175659</v>
      </c>
      <c r="R3579" s="12">
        <f t="shared" si="1061"/>
        <v>-52.830524228243405</v>
      </c>
      <c r="S3579" s="57">
        <f t="shared" si="1062"/>
        <v>664.99963701203774</v>
      </c>
      <c r="T3579" s="12">
        <f t="shared" si="1045"/>
        <v>-35.29393837724178</v>
      </c>
    </row>
    <row r="3580" spans="1:20" x14ac:dyDescent="0.3">
      <c r="A3580" s="57">
        <f t="shared" si="1046"/>
        <v>4194193.5491582975</v>
      </c>
      <c r="B3580" s="12">
        <f t="shared" si="1063"/>
        <v>667526.63563268341</v>
      </c>
      <c r="C3580" s="57" t="str">
        <f t="shared" si="1047"/>
        <v>-0.0102349094224405+0.013580939730238i</v>
      </c>
      <c r="D3580" s="57" t="str">
        <f t="shared" si="1048"/>
        <v>0.794772640427016-1.4742707386792i</v>
      </c>
      <c r="E3580" s="57" t="str">
        <f t="shared" si="1049"/>
        <v>-17.3973376510011-11.978284705708i</v>
      </c>
      <c r="F3580" s="57" t="str">
        <f t="shared" si="1050"/>
        <v>1.03134537238843-1.75175186971891i</v>
      </c>
      <c r="G3580" s="57" t="str">
        <f t="shared" si="1051"/>
        <v>0.334898107269965-0.471954833662036i</v>
      </c>
      <c r="H3580" s="57" t="str">
        <f t="shared" si="1052"/>
        <v>0.00397098111131829-6.77535658498779i</v>
      </c>
      <c r="I3580" s="57" t="str">
        <f t="shared" si="1053"/>
        <v>-0.0803296000475207-0.0473575407492091i</v>
      </c>
      <c r="K3580" s="57" t="str">
        <f t="shared" si="1054"/>
        <v>0.000432517179812039-0.00020977918021575i</v>
      </c>
      <c r="L3580" s="57" t="str">
        <f t="shared" si="1055"/>
        <v>0.00075-0.000993436906959826i</v>
      </c>
      <c r="M3580" s="57" t="str">
        <f t="shared" si="1056"/>
        <v>0.00075-0.000156528924415939i</v>
      </c>
      <c r="N3580" s="57">
        <f t="shared" si="1057"/>
        <v>52.997477988393172</v>
      </c>
      <c r="O3580" s="57">
        <f t="shared" si="1058"/>
        <v>35.38808777217114</v>
      </c>
      <c r="P3580" s="371">
        <f t="shared" si="1059"/>
        <v>-35.38808777217114</v>
      </c>
      <c r="Q3580" s="371">
        <f t="shared" si="1060"/>
        <v>127.00252201160683</v>
      </c>
      <c r="R3580" s="12">
        <f t="shared" si="1061"/>
        <v>-52.997477988393172</v>
      </c>
      <c r="S3580" s="57">
        <f t="shared" si="1062"/>
        <v>667.52663563268345</v>
      </c>
      <c r="T3580" s="12">
        <f t="shared" si="1045"/>
        <v>-35.38808777217114</v>
      </c>
    </row>
    <row r="3581" spans="1:20" x14ac:dyDescent="0.3">
      <c r="A3581" s="57">
        <f t="shared" si="1046"/>
        <v>4210131.4846450994</v>
      </c>
      <c r="B3581" s="12">
        <f t="shared" si="1063"/>
        <v>670063.23684808763</v>
      </c>
      <c r="C3581" s="57" t="str">
        <f t="shared" si="1047"/>
        <v>-0.0100854191233016+0.0134637567490547i</v>
      </c>
      <c r="D3581" s="57" t="str">
        <f t="shared" si="1048"/>
        <v>0.790133891586867-1.47120813185126i</v>
      </c>
      <c r="E3581" s="57" t="str">
        <f t="shared" si="1049"/>
        <v>-17.3035901129374-11.8623276384049i</v>
      </c>
      <c r="F3581" s="57" t="str">
        <f t="shared" si="1050"/>
        <v>1.0261485676895-1.74879409329739i</v>
      </c>
      <c r="G3581" s="57" t="str">
        <f t="shared" si="1051"/>
        <v>0.333210602672455-0.471361110974499i</v>
      </c>
      <c r="H3581" s="57" t="str">
        <f t="shared" si="1052"/>
        <v>0.00393781702129235-6.74969557999482i</v>
      </c>
      <c r="I3581" s="57" t="str">
        <f t="shared" si="1053"/>
        <v>-0.0798904577247603-0.0469403970356687i</v>
      </c>
      <c r="K3581" s="57" t="str">
        <f t="shared" si="1054"/>
        <v>0.000432172388497176-0.000209244323054041i</v>
      </c>
      <c r="L3581" s="57" t="str">
        <f t="shared" si="1055"/>
        <v>0.00075-0.000989676137636808i</v>
      </c>
      <c r="M3581" s="57" t="str">
        <f t="shared" si="1056"/>
        <v>0.00075-0.000155936366224287i</v>
      </c>
      <c r="N3581" s="57">
        <f t="shared" si="1057"/>
        <v>53.163885127586624</v>
      </c>
      <c r="O3581" s="57">
        <f t="shared" si="1058"/>
        <v>35.482313284188521</v>
      </c>
      <c r="P3581" s="371">
        <f t="shared" si="1059"/>
        <v>-35.482313284188521</v>
      </c>
      <c r="Q3581" s="371">
        <f t="shared" si="1060"/>
        <v>126.83611487241338</v>
      </c>
      <c r="R3581" s="12">
        <f t="shared" si="1061"/>
        <v>-53.163885127586624</v>
      </c>
      <c r="S3581" s="57">
        <f t="shared" si="1062"/>
        <v>670.06323684808763</v>
      </c>
      <c r="T3581" s="12">
        <f t="shared" si="1045"/>
        <v>-35.482313284188521</v>
      </c>
    </row>
    <row r="3582" spans="1:20" x14ac:dyDescent="0.3">
      <c r="A3582" s="57">
        <f t="shared" si="1046"/>
        <v>4226129.9842867507</v>
      </c>
      <c r="B3582" s="12">
        <f t="shared" si="1063"/>
        <v>672609.4771481104</v>
      </c>
      <c r="C3582" s="57" t="str">
        <f t="shared" si="1047"/>
        <v>-0.00993792010100596+0.0133471979516924i</v>
      </c>
      <c r="D3582" s="57" t="str">
        <f t="shared" si="1048"/>
        <v>0.785514269893744-1.46813724015604i</v>
      </c>
      <c r="E3582" s="57" t="str">
        <f t="shared" si="1049"/>
        <v>-17.2101030367712-11.7473778058433i</v>
      </c>
      <c r="F3582" s="57" t="str">
        <f t="shared" si="1050"/>
        <v>1.02096489627548-1.74582435781184i</v>
      </c>
      <c r="G3582" s="57" t="str">
        <f t="shared" si="1051"/>
        <v>0.331527362710615-0.470762116662715i</v>
      </c>
      <c r="H3582" s="57" t="str">
        <f t="shared" si="1052"/>
        <v>0.00390493390277228-6.72413183265661i</v>
      </c>
      <c r="I3582" s="57" t="str">
        <f t="shared" si="1053"/>
        <v>-0.079452943692464-0.0465263336003094i</v>
      </c>
      <c r="K3582" s="57" t="str">
        <f t="shared" si="1054"/>
        <v>0.000431828305265581-0.00020871003163578i</v>
      </c>
      <c r="L3582" s="57" t="str">
        <f t="shared" si="1055"/>
        <v>0.00075-0.000985929605137283i</v>
      </c>
      <c r="M3582" s="57" t="str">
        <f t="shared" si="1056"/>
        <v>0.00075-0.000155346051229614i</v>
      </c>
      <c r="N3582" s="57">
        <f t="shared" si="1057"/>
        <v>53.32974466708211</v>
      </c>
      <c r="O3582" s="57">
        <f t="shared" si="1058"/>
        <v>35.57661440210677</v>
      </c>
      <c r="P3582" s="371">
        <f t="shared" si="1059"/>
        <v>-35.57661440210677</v>
      </c>
      <c r="Q3582" s="371">
        <f t="shared" si="1060"/>
        <v>126.67025533291789</v>
      </c>
      <c r="R3582" s="12">
        <f t="shared" si="1061"/>
        <v>-53.32974466708211</v>
      </c>
      <c r="S3582" s="57">
        <f t="shared" si="1062"/>
        <v>672.60947714811039</v>
      </c>
      <c r="T3582" s="12">
        <f t="shared" si="1045"/>
        <v>-35.57661440210677</v>
      </c>
    </row>
    <row r="3583" spans="1:20" x14ac:dyDescent="0.3">
      <c r="A3583" s="57">
        <f t="shared" si="1046"/>
        <v>4242189.2782270405</v>
      </c>
      <c r="B3583" s="12">
        <f t="shared" si="1063"/>
        <v>675165.39316127321</v>
      </c>
      <c r="C3583" s="57" t="str">
        <f t="shared" si="1047"/>
        <v>-0.00979239018566285+0.0132312677378718i</v>
      </c>
      <c r="D3583" s="57" t="str">
        <f t="shared" si="1048"/>
        <v>0.780913789376477-1.46505820181329i</v>
      </c>
      <c r="E3583" s="57" t="str">
        <f t="shared" si="1049"/>
        <v>-17.1168790773121-11.6334281917775i</v>
      </c>
      <c r="F3583" s="57" t="str">
        <f t="shared" si="1050"/>
        <v>1.0157944569937-1.74284276185926i</v>
      </c>
      <c r="G3583" s="57" t="str">
        <f t="shared" si="1051"/>
        <v>0.329848419482106-0.470157887998556i</v>
      </c>
      <c r="H3583" s="57" t="str">
        <f t="shared" si="1052"/>
        <v>0.00387232941694967-6.69866497372049i</v>
      </c>
      <c r="I3583" s="57" t="str">
        <f t="shared" si="1053"/>
        <v>-0.0790170584600704-0.0461153352933208i</v>
      </c>
      <c r="K3583" s="57" t="str">
        <f t="shared" si="1054"/>
        <v>0.000431484937215716-0.000208176305107032i</v>
      </c>
      <c r="L3583" s="57" t="str">
        <f t="shared" si="1055"/>
        <v>0.00075-0.000982197255566131i</v>
      </c>
      <c r="M3583" s="57" t="str">
        <f t="shared" si="1056"/>
        <v>0.00075-0.000154757970940042i</v>
      </c>
      <c r="N3583" s="57">
        <f t="shared" si="1057"/>
        <v>53.495055656212159</v>
      </c>
      <c r="O3583" s="57">
        <f t="shared" si="1058"/>
        <v>35.670990613987385</v>
      </c>
      <c r="P3583" s="371">
        <f t="shared" si="1059"/>
        <v>-35.670990613987385</v>
      </c>
      <c r="Q3583" s="371">
        <f t="shared" si="1060"/>
        <v>126.50494434378784</v>
      </c>
      <c r="R3583" s="12">
        <f t="shared" si="1061"/>
        <v>-53.495055656212159</v>
      </c>
      <c r="S3583" s="57">
        <f t="shared" si="1062"/>
        <v>675.16539316127319</v>
      </c>
      <c r="T3583" s="12">
        <f t="shared" si="1045"/>
        <v>-35.670990613987385</v>
      </c>
    </row>
    <row r="3584" spans="1:20" x14ac:dyDescent="0.3">
      <c r="A3584" s="57">
        <f t="shared" si="1046"/>
        <v>4258309.5974843036</v>
      </c>
      <c r="B3584" s="12">
        <f t="shared" si="1063"/>
        <v>677731.02165528608</v>
      </c>
      <c r="C3584" s="57" t="str">
        <f t="shared" si="1047"/>
        <v>-0.00964880736450154+0.0131159703164307i</v>
      </c>
      <c r="D3584" s="57" t="str">
        <f t="shared" si="1048"/>
        <v>0.77633246285103-1.46197115467498i</v>
      </c>
      <c r="E3584" s="57" t="str">
        <f t="shared" si="1049"/>
        <v>-17.0239208338516-11.520471804076i</v>
      </c>
      <c r="F3584" s="57" t="str">
        <f t="shared" si="1050"/>
        <v>1.01063734742799-1.73984940473704i</v>
      </c>
      <c r="G3584" s="57" t="str">
        <f t="shared" si="1051"/>
        <v>0.328173804674325-0.469548462461441i</v>
      </c>
      <c r="H3584" s="57" t="str">
        <f t="shared" si="1052"/>
        <v>0.00384000124321329-6.67329463534236i</v>
      </c>
      <c r="I3584" s="57" t="str">
        <f t="shared" si="1053"/>
        <v>-0.0785828024997173-0.0457073869531903i</v>
      </c>
      <c r="K3584" s="57" t="str">
        <f t="shared" si="1054"/>
        <v>0.000431142291386599-0.000207643142701087i</v>
      </c>
      <c r="L3584" s="57" t="str">
        <f t="shared" si="1055"/>
        <v>0.00075-0.000978479035232252i</v>
      </c>
      <c r="M3584" s="57" t="str">
        <f t="shared" si="1056"/>
        <v>0.00075-0.000154172116895838i</v>
      </c>
      <c r="N3584" s="57">
        <f t="shared" si="1057"/>
        <v>53.659817172374744</v>
      </c>
      <c r="O3584" s="57">
        <f t="shared" si="1058"/>
        <v>35.76544140718844</v>
      </c>
      <c r="P3584" s="371">
        <f t="shared" si="1059"/>
        <v>-35.76544140718844</v>
      </c>
      <c r="Q3584" s="371">
        <f t="shared" si="1060"/>
        <v>126.34018282762526</v>
      </c>
      <c r="R3584" s="12">
        <f t="shared" si="1061"/>
        <v>-53.659817172374744</v>
      </c>
      <c r="S3584" s="57">
        <f t="shared" si="1062"/>
        <v>677.7310216552861</v>
      </c>
      <c r="T3584" s="12">
        <f t="shared" si="1045"/>
        <v>-35.76544140718844</v>
      </c>
    </row>
    <row r="3585" spans="1:20" x14ac:dyDescent="0.3">
      <c r="A3585" s="57">
        <f t="shared" si="1046"/>
        <v>4274491.1739547439</v>
      </c>
      <c r="B3585" s="12">
        <f t="shared" si="1063"/>
        <v>680306.39953757613</v>
      </c>
      <c r="C3585" s="57" t="str">
        <f t="shared" si="1047"/>
        <v>-0.00950714978251329+0.0130013097081728i</v>
      </c>
      <c r="D3585" s="57" t="str">
        <f t="shared" si="1048"/>
        <v>0.771770301929353-1.45887623621423i</v>
      </c>
      <c r="E3585" s="57" t="str">
        <f t="shared" si="1049"/>
        <v>-16.9312308506454-11.4085016749926i</v>
      </c>
      <c r="F3585" s="57" t="str">
        <f t="shared" si="1050"/>
        <v>1.00549366389471-1.7368443864266i</v>
      </c>
      <c r="G3585" s="57" t="str">
        <f t="shared" si="1051"/>
        <v>0.326503549563081-0.468933877733087i</v>
      </c>
      <c r="H3585" s="57" t="str">
        <f t="shared" si="1052"/>
        <v>0.00380794707902163-6.64802045108112i</v>
      </c>
      <c r="I3585" s="57" t="str">
        <f t="shared" si="1053"/>
        <v>-0.0781501762456416-0.0453024734076361i</v>
      </c>
      <c r="K3585" s="57" t="str">
        <f t="shared" si="1054"/>
        <v>0.000430800374757148-0.000207110543737492i</v>
      </c>
      <c r="L3585" s="57" t="str">
        <f t="shared" si="1055"/>
        <v>0.00075-0.000974774890647786i</v>
      </c>
      <c r="M3585" s="57" t="str">
        <f t="shared" si="1056"/>
        <v>0.00075-0.000153588480669294i</v>
      </c>
      <c r="N3585" s="57">
        <f t="shared" si="1057"/>
        <v>53.824028321015859</v>
      </c>
      <c r="O3585" s="57">
        <f t="shared" si="1058"/>
        <v>35.859966268411981</v>
      </c>
      <c r="P3585" s="371">
        <f t="shared" si="1059"/>
        <v>-35.859966268411981</v>
      </c>
      <c r="Q3585" s="371">
        <f t="shared" si="1060"/>
        <v>126.17597167898414</v>
      </c>
      <c r="R3585" s="12">
        <f t="shared" si="1061"/>
        <v>-53.824028321015859</v>
      </c>
      <c r="S3585" s="57">
        <f t="shared" si="1062"/>
        <v>680.30639953757611</v>
      </c>
      <c r="T3585" s="12">
        <f t="shared" si="1045"/>
        <v>-35.859966268411981</v>
      </c>
    </row>
    <row r="3586" spans="1:20" x14ac:dyDescent="0.3">
      <c r="A3586" s="57">
        <f t="shared" si="1046"/>
        <v>4290734.2404157715</v>
      </c>
      <c r="B3586" s="12">
        <f t="shared" si="1063"/>
        <v>682891.56385581894</v>
      </c>
      <c r="C3586" s="57" t="str">
        <f t="shared" si="1047"/>
        <v>-0.00936739574305114+0.0128872897487081i</v>
      </c>
      <c r="D3586" s="57" t="str">
        <f t="shared" si="1048"/>
        <v>0.76722731702826-1.45577358351446i</v>
      </c>
      <c r="E3586" s="57" t="str">
        <f t="shared" si="1049"/>
        <v>-16.8388116173981-11.29751086143i</v>
      </c>
      <c r="F3586" s="57" t="str">
        <f t="shared" si="1050"/>
        <v>1.00036350143883-1.73382780757705i</v>
      </c>
      <c r="G3586" s="57" t="str">
        <f t="shared" si="1051"/>
        <v>0.324837685011341-0.468314171692267i</v>
      </c>
      <c r="H3586" s="57" t="str">
        <f t="shared" si="1052"/>
        <v>0.00377616463977634-6.62284205589333i</v>
      </c>
      <c r="I3586" s="57" t="str">
        <f t="shared" si="1053"/>
        <v>-0.0777191800935991-0.0449005794745348i</v>
      </c>
      <c r="K3586" s="57" t="str">
        <f t="shared" si="1054"/>
        <v>0.000430459194245531-0.000206578507621069i</v>
      </c>
      <c r="L3586" s="57" t="str">
        <f t="shared" si="1055"/>
        <v>0.00075-0.000971084768527379i</v>
      </c>
      <c r="M3586" s="57" t="str">
        <f t="shared" si="1056"/>
        <v>0.00075-0.000153007053864609i</v>
      </c>
      <c r="N3586" s="57">
        <f t="shared" si="1057"/>
        <v>53.987688235618009</v>
      </c>
      <c r="O3586" s="57">
        <f t="shared" si="1058"/>
        <v>35.954564683751279</v>
      </c>
      <c r="P3586" s="371">
        <f t="shared" si="1059"/>
        <v>-35.954564683751279</v>
      </c>
      <c r="Q3586" s="371">
        <f t="shared" si="1060"/>
        <v>126.01231176438199</v>
      </c>
      <c r="R3586" s="12">
        <f t="shared" si="1061"/>
        <v>-53.987688235618009</v>
      </c>
      <c r="S3586" s="57">
        <f t="shared" si="1062"/>
        <v>682.89156385581896</v>
      </c>
      <c r="T3586" s="12">
        <f t="shared" si="1045"/>
        <v>-35.954564683751279</v>
      </c>
    </row>
    <row r="3587" spans="1:20" x14ac:dyDescent="0.3">
      <c r="A3587" s="57">
        <f t="shared" si="1046"/>
        <v>4307039.0305293519</v>
      </c>
      <c r="B3587" s="12">
        <f t="shared" si="1063"/>
        <v>685486.55179847102</v>
      </c>
      <c r="C3587" s="57" t="str">
        <f t="shared" si="1047"/>
        <v>-0.00922952370839253+0.0127739140912801i</v>
      </c>
      <c r="D3587" s="57" t="str">
        <f t="shared" si="1048"/>
        <v>0.762703517378411-1.45266333325859i</v>
      </c>
      <c r="E3587" s="57" t="str">
        <f t="shared" si="1049"/>
        <v>-16.7466655697449-11.1874924452007i</v>
      </c>
      <c r="F3587" s="57" t="str">
        <f t="shared" si="1050"/>
        <v>0.995246953830347-1.73079976948873i</v>
      </c>
      <c r="G3587" s="57" t="str">
        <f t="shared" si="1051"/>
        <v>0.323176241468071-0.467689382409567i</v>
      </c>
      <c r="H3587" s="57" t="str">
        <f t="shared" si="1052"/>
        <v>0.00374465165869668-6.5977590861277i</v>
      </c>
      <c r="I3587" s="57" t="str">
        <f t="shared" si="1053"/>
        <v>-0.077289814400296-0.0445016899628522i</v>
      </c>
      <c r="K3587" s="57" t="str">
        <f t="shared" si="1054"/>
        <v>0.000430118756708543-0.000206047033840933i</v>
      </c>
      <c r="L3587" s="57" t="str">
        <f t="shared" si="1055"/>
        <v>0.00075-0.000967408615787395i</v>
      </c>
      <c r="M3587" s="57" t="str">
        <f t="shared" si="1056"/>
        <v>0.00075-0.000152427828117761i</v>
      </c>
      <c r="N3587" s="57">
        <f t="shared" si="1057"/>
        <v>54.150796077672666</v>
      </c>
      <c r="O3587" s="57">
        <f t="shared" si="1058"/>
        <v>36.049236138738614</v>
      </c>
      <c r="P3587" s="371">
        <f t="shared" si="1059"/>
        <v>-36.049236138738614</v>
      </c>
      <c r="Q3587" s="371">
        <f t="shared" si="1060"/>
        <v>125.84920392232733</v>
      </c>
      <c r="R3587" s="12">
        <f t="shared" si="1061"/>
        <v>-54.150796077672666</v>
      </c>
      <c r="S3587" s="57">
        <f t="shared" si="1062"/>
        <v>685.48655179847106</v>
      </c>
      <c r="T3587" s="12">
        <f t="shared" si="1045"/>
        <v>-36.049236138738614</v>
      </c>
    </row>
    <row r="3588" spans="1:20" x14ac:dyDescent="0.3">
      <c r="A3588" s="57">
        <f t="shared" si="1046"/>
        <v>4323405.7788453633</v>
      </c>
      <c r="B3588" s="12">
        <f t="shared" si="1063"/>
        <v>688091.4006953052</v>
      </c>
      <c r="C3588" s="57" t="str">
        <f t="shared" si="1047"/>
        <v>-0.00909351230026158+0.0126611862095852i</v>
      </c>
      <c r="D3588" s="57" t="str">
        <f t="shared" si="1048"/>
        <v>0.758198911033419-1.44954562171854i</v>
      </c>
      <c r="E3588" s="57" t="str">
        <f t="shared" si="1049"/>
        <v>-16.6547950897363-11.0784395332805i</v>
      </c>
      <c r="F3588" s="57" t="str">
        <f t="shared" si="1050"/>
        <v>0.990144113560901-1.72776037409693i</v>
      </c>
      <c r="G3588" s="57" t="str">
        <f t="shared" si="1051"/>
        <v>0.321519248967119-0.467059548142139i</v>
      </c>
      <c r="H3588" s="57" t="str">
        <f t="shared" si="1052"/>
        <v>0.0037134058866947-6.57277117951978i</v>
      </c>
      <c r="I3588" s="57" t="str">
        <f t="shared" si="1053"/>
        <v>-0.0768620794828468-0.0441057896735744i</v>
      </c>
      <c r="K3588" s="57" t="str">
        <f t="shared" si="1054"/>
        <v>0.000429779068940977-0.000205516121969494i</v>
      </c>
      <c r="L3588" s="57" t="str">
        <f t="shared" si="1055"/>
        <v>0.00075-0.000963746379545117i</v>
      </c>
      <c r="M3588" s="57" t="str">
        <f t="shared" si="1056"/>
        <v>0.00075-0.000151850795096395i</v>
      </c>
      <c r="N3588" s="57">
        <f t="shared" si="1057"/>
        <v>54.313351036659327</v>
      </c>
      <c r="O3588" s="57">
        <f t="shared" si="1058"/>
        <v>36.143980118391816</v>
      </c>
      <c r="P3588" s="371">
        <f t="shared" si="1059"/>
        <v>-36.143980118391816</v>
      </c>
      <c r="Q3588" s="371">
        <f t="shared" si="1060"/>
        <v>125.68664896334067</v>
      </c>
      <c r="R3588" s="12">
        <f t="shared" si="1061"/>
        <v>-54.313351036659327</v>
      </c>
      <c r="S3588" s="57">
        <f t="shared" si="1062"/>
        <v>688.0914006953052</v>
      </c>
      <c r="T3588" s="12">
        <f t="shared" si="1045"/>
        <v>-36.143980118391816</v>
      </c>
    </row>
    <row r="3589" spans="1:20" x14ac:dyDescent="0.3">
      <c r="A3589" s="57">
        <f t="shared" si="1046"/>
        <v>4339834.7208049754</v>
      </c>
      <c r="B3589" s="12">
        <f t="shared" si="1063"/>
        <v>690706.14801794733</v>
      </c>
      <c r="C3589" s="57" t="str">
        <f t="shared" si="1047"/>
        <v>-0.00895934030031316+0.0125491094005775i</v>
      </c>
      <c r="D3589" s="57" t="str">
        <f t="shared" si="1048"/>
        <v>0.753713504878981-1.44642058474475i</v>
      </c>
      <c r="E3589" s="57" t="str">
        <f t="shared" si="1049"/>
        <v>-16.5632025063197-10.9703452580575i</v>
      </c>
      <c r="F3589" s="57" t="str">
        <f t="shared" si="1050"/>
        <v>0.985055071840602-1.72470972395538i</v>
      </c>
      <c r="G3589" s="57" t="str">
        <f t="shared" si="1051"/>
        <v>0.319866737126203-0.46642470732846i</v>
      </c>
      <c r="H3589" s="57" t="str">
        <f t="shared" si="1052"/>
        <v>0.00368242509225156-6.54787797518656i</v>
      </c>
      <c r="I3589" s="57" t="str">
        <f t="shared" si="1053"/>
        <v>-0.0764359756182382-0.043712863400637i</v>
      </c>
      <c r="K3589" s="57" t="str">
        <f t="shared" si="1054"/>
        <v>0.000429440137675033-0.000204985771661464i</v>
      </c>
      <c r="L3589" s="57" t="str">
        <f t="shared" si="1055"/>
        <v>0.00075-0.000960098007118075i</v>
      </c>
      <c r="M3589" s="57" t="str">
        <f t="shared" si="1056"/>
        <v>0.00075-0.000151275946499696i</v>
      </c>
      <c r="N3589" s="57">
        <f t="shared" si="1057"/>
        <v>54.475352330013195</v>
      </c>
      <c r="O3589" s="57">
        <f t="shared" si="1058"/>
        <v>36.238796107261969</v>
      </c>
      <c r="P3589" s="371">
        <f t="shared" si="1059"/>
        <v>-36.238796107261969</v>
      </c>
      <c r="Q3589" s="371">
        <f t="shared" si="1060"/>
        <v>125.52464766998681</v>
      </c>
      <c r="R3589" s="12">
        <f t="shared" si="1061"/>
        <v>-54.475352330013195</v>
      </c>
      <c r="S3589" s="57">
        <f t="shared" si="1062"/>
        <v>690.70614801794738</v>
      </c>
      <c r="T3589" s="12">
        <f t="shared" si="1045"/>
        <v>-36.238796107261969</v>
      </c>
    </row>
    <row r="3590" spans="1:20" x14ac:dyDescent="0.3">
      <c r="A3590" s="57">
        <f t="shared" si="1046"/>
        <v>4356326.0927440347</v>
      </c>
      <c r="B3590" s="12">
        <f t="shared" si="1063"/>
        <v>693330.83138041559</v>
      </c>
      <c r="C3590" s="57" t="str">
        <f t="shared" si="1047"/>
        <v>-0.00882698665057869+0.0124376867872656i</v>
      </c>
      <c r="D3590" s="57" t="str">
        <f t="shared" si="1048"/>
        <v>0.749247304642154-1.44328835775608i</v>
      </c>
      <c r="E3590" s="57" t="str">
        <f t="shared" si="1049"/>
        <v>-16.4718900958239-10.8632027775751i</v>
      </c>
      <c r="F3590" s="57" t="str">
        <f t="shared" si="1050"/>
        <v>0.979979918595149-1.72164792222007i</v>
      </c>
      <c r="G3590" s="57" t="str">
        <f t="shared" si="1051"/>
        <v>0.318218735145962-0.465784898583097i</v>
      </c>
      <c r="H3590" s="57" t="str">
        <f t="shared" si="1052"/>
        <v>0.00365170706129443-6.52307911362109i</v>
      </c>
      <c r="I3590" s="57" t="str">
        <f t="shared" si="1053"/>
        <v>-0.0760115030428245-0.0433228959318565i</v>
      </c>
      <c r="K3590" s="57" t="str">
        <f t="shared" si="1054"/>
        <v>0.00042910196957972-0.000204455982652849i</v>
      </c>
      <c r="L3590" s="57" t="str">
        <f t="shared" si="1055"/>
        <v>0.00075-0.000956463446023181i</v>
      </c>
      <c r="M3590" s="57" t="str">
        <f t="shared" si="1056"/>
        <v>0.00075-0.000150703274058275i</v>
      </c>
      <c r="N3590" s="57">
        <f t="shared" si="1057"/>
        <v>54.636799203098334</v>
      </c>
      <c r="O3590" s="57">
        <f t="shared" si="1058"/>
        <v>36.333683589479094</v>
      </c>
      <c r="P3590" s="371">
        <f t="shared" si="1059"/>
        <v>-36.333683589479094</v>
      </c>
      <c r="Q3590" s="371">
        <f t="shared" si="1060"/>
        <v>125.36320079690167</v>
      </c>
      <c r="R3590" s="12">
        <f t="shared" si="1061"/>
        <v>-54.636799203098334</v>
      </c>
      <c r="S3590" s="57">
        <f t="shared" si="1062"/>
        <v>693.33083138041559</v>
      </c>
      <c r="T3590" s="12">
        <f t="shared" si="1045"/>
        <v>-36.333683589479094</v>
      </c>
    </row>
    <row r="3591" spans="1:20" x14ac:dyDescent="0.3">
      <c r="A3591" s="57">
        <f t="shared" si="1046"/>
        <v>4372880.1318964614</v>
      </c>
      <c r="B3591" s="12">
        <f t="shared" si="1063"/>
        <v>695965.48853966116</v>
      </c>
      <c r="C3591" s="57" t="str">
        <f t="shared" si="1047"/>
        <v>-0.00869643045387489+0.0123269213214919i</v>
      </c>
      <c r="D3591" s="57" t="str">
        <f t="shared" si="1048"/>
        <v>0.744800314900675-1.4401490757296i</v>
      </c>
      <c r="E3591" s="57" t="str">
        <f t="shared" si="1049"/>
        <v>-16.3808600824401-10.7570052757707i</v>
      </c>
      <c r="F3591" s="57" t="str">
        <f t="shared" si="1050"/>
        <v>0.97491874246311-1.71857507263277i</v>
      </c>
      <c r="G3591" s="57" t="str">
        <f t="shared" si="1051"/>
        <v>0.316575271809085-0.465140160691473i</v>
      </c>
      <c r="H3591" s="57" t="str">
        <f t="shared" si="1052"/>
        <v>0.00362124959707463-6.49837423668721i</v>
      </c>
      <c r="I3591" s="57" t="str">
        <f t="shared" si="1053"/>
        <v>-0.0755886619518276-0.0429358720498594i</v>
      </c>
      <c r="K3591" s="57" t="str">
        <f t="shared" si="1054"/>
        <v>0.000428764571260301-0.000203926754759956i</v>
      </c>
      <c r="L3591" s="57" t="str">
        <f t="shared" si="1055"/>
        <v>0.00075-0.000952842643976075i</v>
      </c>
      <c r="M3591" s="57" t="str">
        <f t="shared" si="1056"/>
        <v>0.00075-0.000150132769534045i</v>
      </c>
      <c r="N3591" s="57">
        <f t="shared" si="1057"/>
        <v>54.797690929164673</v>
      </c>
      <c r="O3591" s="57">
        <f t="shared" si="1058"/>
        <v>36.428642048799688</v>
      </c>
      <c r="P3591" s="371">
        <f t="shared" si="1059"/>
        <v>-36.428642048799688</v>
      </c>
      <c r="Q3591" s="371">
        <f t="shared" si="1060"/>
        <v>125.20230907083533</v>
      </c>
      <c r="R3591" s="12">
        <f t="shared" si="1061"/>
        <v>-54.797690929164673</v>
      </c>
      <c r="S3591" s="57">
        <f t="shared" si="1062"/>
        <v>695.96548853966112</v>
      </c>
      <c r="T3591" s="12">
        <f t="shared" si="1045"/>
        <v>-36.428642048799688</v>
      </c>
    </row>
    <row r="3592" spans="1:20" x14ac:dyDescent="0.3">
      <c r="A3592" s="57">
        <f t="shared" si="1046"/>
        <v>4389497.0763976686</v>
      </c>
      <c r="B3592" s="12">
        <f t="shared" si="1063"/>
        <v>698610.15739611187</v>
      </c>
      <c r="C3592" s="57" t="str">
        <f t="shared" si="1047"/>
        <v>-0.00856765097417378+0.0122168157867033i</v>
      </c>
      <c r="D3592" s="57" t="str">
        <f t="shared" si="1048"/>
        <v>0.740372539092351-1.4370028731908i</v>
      </c>
      <c r="E3592" s="57" t="str">
        <f t="shared" si="1049"/>
        <v>-16.2901146387059-10.6517459627078i</v>
      </c>
      <c r="F3592" s="57" t="str">
        <f t="shared" si="1050"/>
        <v>0.969871630793485-1.71549127950475i</v>
      </c>
      <c r="G3592" s="57" t="str">
        <f t="shared" si="1051"/>
        <v>0.314936375479501-0.464490532604633i</v>
      </c>
      <c r="H3592" s="57" t="str">
        <f t="shared" si="1052"/>
        <v>0.0035910505200462-6.47376298761423i</v>
      </c>
      <c r="I3592" s="57" t="str">
        <f t="shared" si="1053"/>
        <v>-0.0751674524988612-0.0425517765330118i</v>
      </c>
      <c r="K3592" s="57" t="str">
        <f t="shared" si="1054"/>
        <v>0.000428427949257711-0.000203398087878367i</v>
      </c>
      <c r="L3592" s="57" t="str">
        <f t="shared" si="1055"/>
        <v>0.00075-0.000949235548890291i</v>
      </c>
      <c r="M3592" s="57" t="str">
        <f t="shared" si="1056"/>
        <v>0.00075-0.000149564424720109i</v>
      </c>
      <c r="N3592" s="57">
        <f t="shared" si="1057"/>
        <v>54.958026809315612</v>
      </c>
      <c r="O3592" s="57">
        <f t="shared" si="1058"/>
        <v>36.523670968652418</v>
      </c>
      <c r="P3592" s="371">
        <f t="shared" si="1059"/>
        <v>-36.523670968652418</v>
      </c>
      <c r="Q3592" s="371">
        <f t="shared" si="1060"/>
        <v>125.04197319068439</v>
      </c>
      <c r="R3592" s="12">
        <f t="shared" si="1061"/>
        <v>-54.958026809315612</v>
      </c>
      <c r="S3592" s="57">
        <f t="shared" si="1062"/>
        <v>698.61015739611184</v>
      </c>
      <c r="T3592" s="12">
        <f t="shared" si="1045"/>
        <v>-36.523670968652418</v>
      </c>
    </row>
    <row r="3593" spans="1:20" x14ac:dyDescent="0.3">
      <c r="A3593" s="57">
        <f t="shared" si="1046"/>
        <v>4406177.1652879799</v>
      </c>
      <c r="B3593" s="12">
        <f t="shared" si="1063"/>
        <v>701264.87599421712</v>
      </c>
      <c r="C3593" s="57" t="str">
        <f t="shared" si="1047"/>
        <v>-0.00844062763693736+0.0121073728007044i</v>
      </c>
      <c r="D3593" s="57" t="str">
        <f t="shared" si="1048"/>
        <v>0.735963979524539-1.4338498842038i</v>
      </c>
      <c r="E3593" s="57" t="str">
        <f t="shared" si="1049"/>
        <v>-16.1996558859858-10.5474180748037i</v>
      </c>
      <c r="F3593" s="57" t="str">
        <f t="shared" si="1050"/>
        <v>0.964838669643443-1.71239664770048i</v>
      </c>
      <c r="G3593" s="57" t="str">
        <f t="shared" si="1051"/>
        <v>0.313302074101674-0.463836053434038i</v>
      </c>
      <c r="H3593" s="57" t="str">
        <f t="shared" si="1052"/>
        <v>0.00356110766774567-6.44924501099166i</v>
      </c>
      <c r="I3593" s="57" t="str">
        <f t="shared" si="1053"/>
        <v>-0.0747478747954708-0.0421705941563461i</v>
      </c>
      <c r="K3593" s="57" t="str">
        <f t="shared" si="1054"/>
        <v>0.000428092110048025-0.000202869981981919i</v>
      </c>
      <c r="L3593" s="57" t="str">
        <f t="shared" si="1055"/>
        <v>0.00075-0.000945642108876555i</v>
      </c>
      <c r="M3593" s="57" t="str">
        <f t="shared" si="1056"/>
        <v>0.00075-0.000148998231440634i</v>
      </c>
      <c r="N3593" s="57">
        <f t="shared" si="1057"/>
        <v>55.117806172459339</v>
      </c>
      <c r="O3593" s="57">
        <f t="shared" si="1058"/>
        <v>36.618769832184967</v>
      </c>
      <c r="P3593" s="371">
        <f t="shared" si="1059"/>
        <v>-36.618769832184967</v>
      </c>
      <c r="Q3593" s="371">
        <f t="shared" si="1060"/>
        <v>124.88219382754066</v>
      </c>
      <c r="R3593" s="12">
        <f t="shared" si="1061"/>
        <v>-55.117806172459339</v>
      </c>
      <c r="S3593" s="57">
        <f t="shared" si="1062"/>
        <v>701.26487599421716</v>
      </c>
      <c r="T3593" s="12">
        <f t="shared" si="1045"/>
        <v>-36.618769832184967</v>
      </c>
    </row>
    <row r="3594" spans="1:20" x14ac:dyDescent="0.3">
      <c r="A3594" s="57">
        <f t="shared" si="1046"/>
        <v>4422920.638516074</v>
      </c>
      <c r="B3594" s="12">
        <f t="shared" si="1063"/>
        <v>703929.68252299516</v>
      </c>
      <c r="C3594" s="57" t="str">
        <f t="shared" si="1047"/>
        <v>-0.00831534002941549+0.0119985948184001i</v>
      </c>
      <c r="D3594" s="57" t="str">
        <f t="shared" si="1048"/>
        <v>0.731574637383723-1.43069024236185i</v>
      </c>
      <c r="E3594" s="57" t="str">
        <f t="shared" si="1049"/>
        <v>-16.1094858949537-10.4440148750517i</v>
      </c>
      <c r="F3594" s="57" t="str">
        <f t="shared" si="1050"/>
        <v>0.959819943776376-1.70929128262139i</v>
      </c>
      <c r="G3594" s="57" t="str">
        <f t="shared" si="1051"/>
        <v>0.311672395199934-0.463176762446337i</v>
      </c>
      <c r="H3594" s="57" t="str">
        <f t="shared" si="1052"/>
        <v>0.00353141889467245-6.42481995276388i</v>
      </c>
      <c r="I3594" s="57" t="str">
        <f t="shared" si="1053"/>
        <v>-0.0743299289106912-0.0417923096924901i</v>
      </c>
      <c r="K3594" s="57" t="str">
        <f t="shared" si="1054"/>
        <v>0.000427757060041931-0.000202342437121701i</v>
      </c>
      <c r="L3594" s="57" t="str">
        <f t="shared" si="1055"/>
        <v>0.00075-0.000942062272242038i</v>
      </c>
      <c r="M3594" s="57" t="str">
        <f t="shared" si="1056"/>
        <v>0.00075-0.000148434181550742i</v>
      </c>
      <c r="N3594" s="57">
        <f t="shared" si="1057"/>
        <v>55.277028375265587</v>
      </c>
      <c r="O3594" s="57">
        <f t="shared" si="1058"/>
        <v>36.71393812230906</v>
      </c>
      <c r="P3594" s="371">
        <f t="shared" si="1059"/>
        <v>-36.71393812230906</v>
      </c>
      <c r="Q3594" s="371">
        <f t="shared" si="1060"/>
        <v>124.72297162473441</v>
      </c>
      <c r="R3594" s="12">
        <f t="shared" si="1061"/>
        <v>-55.277028375265587</v>
      </c>
      <c r="S3594" s="57">
        <f t="shared" si="1062"/>
        <v>703.92968252299511</v>
      </c>
      <c r="T3594" s="12">
        <f t="shared" si="1045"/>
        <v>-36.71393812230906</v>
      </c>
    </row>
    <row r="3595" spans="1:20" x14ac:dyDescent="0.3">
      <c r="A3595" s="57">
        <f t="shared" si="1046"/>
        <v>4439727.7369424356</v>
      </c>
      <c r="B3595" s="12">
        <f t="shared" si="1063"/>
        <v>706604.61531658261</v>
      </c>
      <c r="C3595" s="57" t="str">
        <f t="shared" si="1047"/>
        <v>-0.00819176790090714+0.0118904841345199i</v>
      </c>
      <c r="D3595" s="57" t="str">
        <f t="shared" si="1048"/>
        <v>0.727204512745079-1.42752408077785i</v>
      </c>
      <c r="E3595" s="57" t="str">
        <f t="shared" si="1049"/>
        <v>-16.0196066860731-10.3415296532376i</v>
      </c>
      <c r="F3595" s="57" t="str">
        <f t="shared" si="1050"/>
        <v>0.954815536660048-1.70617529018954i</v>
      </c>
      <c r="G3595" s="57" t="str">
        <f t="shared" si="1051"/>
        <v>0.31004736587791-0.462512699058176i</v>
      </c>
      <c r="H3595" s="57" t="str">
        <f t="shared" si="1052"/>
        <v>0.00350198207217023-6.400487460225i</v>
      </c>
      <c r="I3595" s="57" t="str">
        <f t="shared" si="1053"/>
        <v>-0.0739136148706176-0.0414169079125896i</v>
      </c>
      <c r="K3595" s="57" t="str">
        <f t="shared" si="1054"/>
        <v>0.000427422805584212-0.000201815453425013i</v>
      </c>
      <c r="L3595" s="57" t="str">
        <f t="shared" si="1055"/>
        <v>0.00075-0.000938495987489583i</v>
      </c>
      <c r="M3595" s="57" t="str">
        <f t="shared" si="1056"/>
        <v>0.00075-0.000147872266936383i</v>
      </c>
      <c r="N3595" s="57">
        <f t="shared" si="1057"/>
        <v>55.435692802113351</v>
      </c>
      <c r="O3595" s="57">
        <f t="shared" si="1058"/>
        <v>36.809175321747318</v>
      </c>
      <c r="P3595" s="371">
        <f t="shared" si="1059"/>
        <v>-36.809175321747318</v>
      </c>
      <c r="Q3595" s="371">
        <f t="shared" si="1060"/>
        <v>124.56430719788665</v>
      </c>
      <c r="R3595" s="12">
        <f t="shared" si="1061"/>
        <v>-55.435692802113351</v>
      </c>
      <c r="S3595" s="57">
        <f t="shared" si="1062"/>
        <v>706.60461531658257</v>
      </c>
      <c r="T3595" s="12">
        <f t="shared" si="1045"/>
        <v>-36.809175321747318</v>
      </c>
    </row>
    <row r="3596" spans="1:20" x14ac:dyDescent="0.3">
      <c r="A3596" s="57">
        <f t="shared" si="1046"/>
        <v>4456598.7023428166</v>
      </c>
      <c r="B3596" s="12">
        <f t="shared" si="1063"/>
        <v>709289.71285478561</v>
      </c>
      <c r="C3596" s="57" t="str">
        <f t="shared" si="1047"/>
        <v>-0.00806989116298731+0.0117830428863305i</v>
      </c>
      <c r="D3596" s="57" t="str">
        <f t="shared" si="1048"/>
        <v>0.722853604582208-1.42435153207521i</v>
      </c>
      <c r="E3596" s="57" t="str">
        <f t="shared" si="1049"/>
        <v>-15.9300202300787-10.2399557261515i</v>
      </c>
      <c r="F3596" s="57" t="str">
        <f t="shared" si="1050"/>
        <v>0.94982553046511-1.7030487768315i</v>
      </c>
      <c r="G3596" s="57" t="str">
        <f t="shared" si="1051"/>
        <v>0.308427012818023-0.461843902831004i</v>
      </c>
      <c r="H3596" s="57" t="str">
        <f t="shared" si="1052"/>
        <v>0.00347279508830901-6.37624718201359i</v>
      </c>
      <c r="I3596" s="57" t="str">
        <f t="shared" si="1053"/>
        <v>-0.0734989326580002-0.0410443735872353i</v>
      </c>
      <c r="K3596" s="57" t="str">
        <f t="shared" si="1054"/>
        <v>0.000427089352953243-0.000201289031094344i</v>
      </c>
      <c r="L3596" s="57" t="str">
        <f t="shared" si="1055"/>
        <v>0.00075-0.000934943203316971i</v>
      </c>
      <c r="M3596" s="57" t="str">
        <f t="shared" si="1056"/>
        <v>0.00075-0.000147312479514229i</v>
      </c>
      <c r="N3596" s="57">
        <f t="shared" si="1057"/>
        <v>55.593798865039275</v>
      </c>
      <c r="O3596" s="57">
        <f t="shared" si="1058"/>
        <v>36.904480913077833</v>
      </c>
      <c r="P3596" s="371">
        <f t="shared" si="1059"/>
        <v>-36.904480913077833</v>
      </c>
      <c r="Q3596" s="371">
        <f t="shared" si="1060"/>
        <v>124.40620113496072</v>
      </c>
      <c r="R3596" s="12">
        <f t="shared" si="1061"/>
        <v>-55.593798865039275</v>
      </c>
      <c r="S3596" s="57">
        <f t="shared" si="1062"/>
        <v>709.28971285478565</v>
      </c>
      <c r="T3596" s="12">
        <f t="shared" si="1045"/>
        <v>-36.904480913077833</v>
      </c>
    </row>
    <row r="3597" spans="1:20" x14ac:dyDescent="0.3">
      <c r="A3597" s="57">
        <f t="shared" si="1046"/>
        <v>4473533.7774117189</v>
      </c>
      <c r="B3597" s="12">
        <f t="shared" si="1063"/>
        <v>711985.01376363379</v>
      </c>
      <c r="C3597" s="57" t="str">
        <f t="shared" si="1047"/>
        <v>-0.00794968988969851+0.0116762730563304i</v>
      </c>
      <c r="D3597" s="57" t="str">
        <f t="shared" si="1048"/>
        <v>0.718521910776835-1.42117272837874i</v>
      </c>
      <c r="E3597" s="57" t="str">
        <f t="shared" si="1049"/>
        <v>-15.8407284484556-10.1392864377945i</v>
      </c>
      <c r="F3597" s="57" t="str">
        <f t="shared" si="1050"/>
        <v>0.944850006063732-1.69991184946214i</v>
      </c>
      <c r="G3597" s="57" t="str">
        <f t="shared" si="1051"/>
        <v>0.306811362281053-0.461170413465887i</v>
      </c>
      <c r="H3597" s="57" t="str">
        <f t="shared" si="1052"/>
        <v>0.00344385584776809-6.3520987681075i</v>
      </c>
      <c r="I3597" s="57" t="str">
        <f t="shared" si="1053"/>
        <v>-0.0730858822118494-0.040674691487383i</v>
      </c>
      <c r="K3597" s="57" t="str">
        <f t="shared" si="1054"/>
        <v>0.000426756708360511-0.000200763170406339i</v>
      </c>
      <c r="L3597" s="57" t="str">
        <f t="shared" si="1055"/>
        <v>0.00075-0.000931403868616235i</v>
      </c>
      <c r="M3597" s="57" t="str">
        <f t="shared" si="1056"/>
        <v>0.00075-0.000146754811231549i</v>
      </c>
      <c r="N3597" s="57">
        <f t="shared" si="1057"/>
        <v>55.751346003678961</v>
      </c>
      <c r="O3597" s="57">
        <f t="shared" si="1058"/>
        <v>36.999854378779823</v>
      </c>
      <c r="P3597" s="371">
        <f t="shared" si="1059"/>
        <v>-36.999854378779823</v>
      </c>
      <c r="Q3597" s="371">
        <f t="shared" si="1060"/>
        <v>124.24865399632104</v>
      </c>
      <c r="R3597" s="12">
        <f t="shared" si="1061"/>
        <v>-55.751346003678961</v>
      </c>
      <c r="S3597" s="57">
        <f t="shared" si="1062"/>
        <v>711.98501376363379</v>
      </c>
      <c r="T3597" s="12">
        <f t="shared" si="1045"/>
        <v>-36.999854378779823</v>
      </c>
    </row>
    <row r="3598" spans="1:20" x14ac:dyDescent="0.3">
      <c r="A3598" s="57">
        <f t="shared" si="1046"/>
        <v>4490533.2057658844</v>
      </c>
      <c r="B3598" s="12">
        <f t="shared" si="1063"/>
        <v>714690.55681593565</v>
      </c>
      <c r="C3598" s="57" t="str">
        <f t="shared" si="1047"/>
        <v>-0.00783114431770699+0.0115701764749291i</v>
      </c>
      <c r="D3598" s="57" t="str">
        <f t="shared" si="1048"/>
        <v>0.714209428128647-1.41798780130577i</v>
      </c>
      <c r="E3598" s="57" t="str">
        <f t="shared" si="1049"/>
        <v>-15.7517332139181-10.0395151595785i</v>
      </c>
      <c r="F3598" s="57" t="str">
        <f t="shared" si="1050"/>
        <v>0.939889043028452-1.69676461546842i</v>
      </c>
      <c r="G3598" s="57" t="str">
        <f t="shared" si="1051"/>
        <v>0.305200440105779-0.460492270798347i</v>
      </c>
      <c r="H3598" s="57" t="str">
        <f t="shared" si="1052"/>
        <v>0.00341516227171978-6.32804186981865i</v>
      </c>
      <c r="I3598" s="57" t="str">
        <f t="shared" si="1053"/>
        <v>-0.0726744634270574-0.0403078463852715i</v>
      </c>
      <c r="K3598" s="57" t="str">
        <f t="shared" si="1054"/>
        <v>0.00042642487795014-0.000200237871710762i</v>
      </c>
      <c r="L3598" s="57" t="str">
        <f t="shared" si="1055"/>
        <v>0.00075-0.000927877932472838i</v>
      </c>
      <c r="M3598" s="57" t="str">
        <f t="shared" si="1056"/>
        <v>0.00075-0.000146199254066098i</v>
      </c>
      <c r="N3598" s="57">
        <f t="shared" si="1057"/>
        <v>55.908333685208859</v>
      </c>
      <c r="O3598" s="57">
        <f t="shared" si="1058"/>
        <v>37.095295201279043</v>
      </c>
      <c r="P3598" s="371">
        <f t="shared" si="1059"/>
        <v>-37.095295201279043</v>
      </c>
      <c r="Q3598" s="371">
        <f t="shared" si="1060"/>
        <v>124.09166631479114</v>
      </c>
      <c r="R3598" s="12">
        <f t="shared" si="1061"/>
        <v>-55.908333685208859</v>
      </c>
      <c r="S3598" s="57">
        <f t="shared" si="1062"/>
        <v>714.69055681593568</v>
      </c>
      <c r="T3598" s="12">
        <f t="shared" si="1045"/>
        <v>-37.095295201279043</v>
      </c>
    </row>
    <row r="3599" spans="1:20" x14ac:dyDescent="0.3">
      <c r="A3599" s="57">
        <f t="shared" si="1046"/>
        <v>4507597.2319477946</v>
      </c>
      <c r="B3599" s="12">
        <f t="shared" si="1063"/>
        <v>717406.3809318362</v>
      </c>
      <c r="C3599" s="57" t="str">
        <f t="shared" si="1047"/>
        <v>-0.00771423484642732+0.01146475482311i</v>
      </c>
      <c r="D3599" s="57" t="str">
        <f t="shared" si="1048"/>
        <v>0.709916152365133-1.41479688195744i</v>
      </c>
      <c r="E3599" s="57" t="str">
        <f t="shared" si="1049"/>
        <v>-15.6630363508892-9.94063529052423i</v>
      </c>
      <c r="F3599" s="57" t="str">
        <f t="shared" si="1050"/>
        <v>0.934942719631412-1.69360718269348i</v>
      </c>
      <c r="G3599" s="57" t="str">
        <f t="shared" si="1051"/>
        <v>0.303594271708688-0.459809514793201i</v>
      </c>
      <c r="H3599" s="57" t="str">
        <f t="shared" si="1052"/>
        <v>0.00338671229771389-6.30407613978791i</v>
      </c>
      <c r="I3599" s="57" t="str">
        <f t="shared" si="1053"/>
        <v>-0.0722646761540458-0.039943823055346i</v>
      </c>
      <c r="K3599" s="57" t="str">
        <f t="shared" si="1054"/>
        <v>0.000426093867798438-0.000199713135429455i</v>
      </c>
      <c r="L3599" s="57" t="str">
        <f t="shared" si="1055"/>
        <v>0.00075-0.00092436534416501i</v>
      </c>
      <c r="M3599" s="57" t="str">
        <f t="shared" si="1056"/>
        <v>0.00075-0.000145645800025999i</v>
      </c>
      <c r="N3599" s="57">
        <f t="shared" si="1057"/>
        <v>56.064761404277832</v>
      </c>
      <c r="O3599" s="57">
        <f t="shared" si="1058"/>
        <v>37.190802862992001</v>
      </c>
      <c r="P3599" s="371">
        <f t="shared" si="1059"/>
        <v>-37.190802862992001</v>
      </c>
      <c r="Q3599" s="371">
        <f t="shared" si="1060"/>
        <v>123.93523859572217</v>
      </c>
      <c r="R3599" s="12">
        <f t="shared" si="1061"/>
        <v>-56.064761404277832</v>
      </c>
      <c r="S3599" s="57">
        <f t="shared" si="1062"/>
        <v>717.40638093183622</v>
      </c>
      <c r="T3599" s="12">
        <f t="shared" si="1045"/>
        <v>-37.190802862992001</v>
      </c>
    </row>
    <row r="3600" spans="1:20" x14ac:dyDescent="0.3">
      <c r="A3600" s="57">
        <f t="shared" si="1046"/>
        <v>4524726.1014291961</v>
      </c>
      <c r="B3600" s="12">
        <f t="shared" si="1063"/>
        <v>720132.52517937717</v>
      </c>
      <c r="C3600" s="57" t="str">
        <f t="shared" si="1047"/>
        <v>-0.00759894203811042+0.0113600096350764i</v>
      </c>
      <c r="D3600" s="57" t="str">
        <f t="shared" si="1048"/>
        <v>0.7056420781515-1.4116001009101i</v>
      </c>
      <c r="E3600" s="57" t="str">
        <f t="shared" si="1049"/>
        <v>-15.5746396359778-9.84264025745024i</v>
      </c>
      <c r="F3600" s="57" t="str">
        <f t="shared" si="1050"/>
        <v>0.930011112843528-1.69043965942038i</v>
      </c>
      <c r="G3600" s="57" t="str">
        <f t="shared" si="1051"/>
        <v>0.301992882083758-0.459122185539431i</v>
      </c>
      <c r="H3600" s="57" t="str">
        <f t="shared" si="1052"/>
        <v>0.00335850387956311-6.28020123197999i</v>
      </c>
      <c r="I3600" s="57" t="str">
        <f t="shared" si="1053"/>
        <v>-0.0718565201984149-0.0395826062751662i</v>
      </c>
      <c r="K3600" s="57" t="str">
        <f t="shared" si="1054"/>
        <v>0.000425763683913453-0.000199188962055303i</v>
      </c>
      <c r="L3600" s="57" t="str">
        <f t="shared" si="1055"/>
        <v>0.00075-0.000920866053162988i</v>
      </c>
      <c r="M3600" s="57" t="str">
        <f t="shared" si="1056"/>
        <v>0.00075-0.000145094441149631i</v>
      </c>
      <c r="N3600" s="57">
        <f t="shared" si="1057"/>
        <v>56.220628682945588</v>
      </c>
      <c r="O3600" s="57">
        <f t="shared" si="1058"/>
        <v>37.286376846371041</v>
      </c>
      <c r="P3600" s="371">
        <f t="shared" si="1059"/>
        <v>-37.286376846371041</v>
      </c>
      <c r="Q3600" s="371">
        <f t="shared" si="1060"/>
        <v>123.77937131705441</v>
      </c>
      <c r="R3600" s="12">
        <f t="shared" si="1061"/>
        <v>-56.220628682945588</v>
      </c>
      <c r="S3600" s="57">
        <f t="shared" si="1062"/>
        <v>720.13252517937713</v>
      </c>
      <c r="T3600" s="12">
        <f t="shared" si="1045"/>
        <v>-37.286376846371041</v>
      </c>
    </row>
    <row r="3601" spans="1:20" x14ac:dyDescent="0.3">
      <c r="A3601" s="57">
        <f t="shared" si="1046"/>
        <v>4541920.0606146269</v>
      </c>
      <c r="B3601" s="12">
        <f t="shared" si="1063"/>
        <v>722869.0287750588</v>
      </c>
      <c r="C3601" s="57" t="str">
        <f t="shared" si="1047"/>
        <v>-0.00748524661790125+0.01125594230088i</v>
      </c>
      <c r="D3601" s="57" t="str">
        <f t="shared" si="1048"/>
        <v>0.701387199100648-1.40839758820698i</v>
      </c>
      <c r="E3601" s="57" t="str">
        <f t="shared" si="1049"/>
        <v>-15.4865447984554-9.74552351515943i</v>
      </c>
      <c r="F3601" s="57" t="str">
        <f t="shared" si="1050"/>
        <v>0.925094298334137-1.68726215435623i</v>
      </c>
      <c r="G3601" s="57" t="str">
        <f t="shared" si="1051"/>
        <v>0.300396295802312-0.458430323245051i</v>
      </c>
      <c r="H3601" s="57" t="str">
        <f t="shared" si="1052"/>
        <v>0.00333053498722912-6.25641680167828i</v>
      </c>
      <c r="I3601" s="57" t="str">
        <f t="shared" si="1053"/>
        <v>-0.0714499953206207-0.0392241808263231i</v>
      </c>
      <c r="K3601" s="57" t="str">
        <f t="shared" si="1054"/>
        <v>0.000425434332234559-0.000198665352151192i</v>
      </c>
      <c r="L3601" s="57" t="str">
        <f t="shared" si="1055"/>
        <v>0.00075-0.000917380009128303i</v>
      </c>
      <c r="M3601" s="57" t="str">
        <f t="shared" si="1056"/>
        <v>0.00075-0.00014454516950551i</v>
      </c>
      <c r="N3601" s="57">
        <f t="shared" si="1057"/>
        <v>56.375935070608861</v>
      </c>
      <c r="O3601" s="57">
        <f t="shared" si="1058"/>
        <v>37.382016633948197</v>
      </c>
      <c r="P3601" s="371">
        <f t="shared" si="1059"/>
        <v>-37.382016633948197</v>
      </c>
      <c r="Q3601" s="371">
        <f t="shared" si="1060"/>
        <v>123.62406492939114</v>
      </c>
      <c r="R3601" s="12">
        <f t="shared" si="1061"/>
        <v>-56.375935070608861</v>
      </c>
      <c r="S3601" s="57">
        <f t="shared" si="1062"/>
        <v>722.86902877505884</v>
      </c>
      <c r="T3601" s="12">
        <f t="shared" si="1045"/>
        <v>-37.382016633948197</v>
      </c>
    </row>
    <row r="3602" spans="1:20" x14ac:dyDescent="0.3">
      <c r="A3602" s="57">
        <f t="shared" si="1046"/>
        <v>4559179.3568449626</v>
      </c>
      <c r="B3602" s="12">
        <f t="shared" si="1063"/>
        <v>725615.931084404</v>
      </c>
      <c r="C3602" s="57" t="str">
        <f t="shared" si="1047"/>
        <v>-0.00737312947386264+0.011152554069031i</v>
      </c>
      <c r="D3602" s="57" t="str">
        <f t="shared" si="1048"/>
        <v>0.697151507783178-1.40518947334991i</v>
      </c>
      <c r="E3602" s="57" t="str">
        <f t="shared" si="1049"/>
        <v>-15.3987535207329-9.64927854661982i</v>
      </c>
      <c r="F3602" s="57" t="str">
        <f t="shared" si="1050"/>
        <v>0.920192350470746-1.68407477661628i</v>
      </c>
      <c r="G3602" s="57" t="str">
        <f t="shared" si="1051"/>
        <v>0.29880453701293-0.457733968232005i</v>
      </c>
      <c r="H3602" s="57" t="str">
        <f t="shared" si="1052"/>
        <v>0.00330280360670924-6.23272250547977i</v>
      </c>
      <c r="I3602" s="57" t="str">
        <f t="shared" si="1053"/>
        <v>-0.071045101235667-0.0388685314953479i</v>
      </c>
      <c r="K3602" s="57" t="str">
        <f t="shared" si="1054"/>
        <v>0.00042510581863202-0.000198142306348948i</v>
      </c>
      <c r="L3602" s="57" t="str">
        <f t="shared" si="1055"/>
        <v>0.00075-0.000913907161913034i</v>
      </c>
      <c r="M3602" s="57" t="str">
        <f t="shared" si="1056"/>
        <v>0.00075-0.00014399797719218i</v>
      </c>
      <c r="N3602" s="57">
        <f t="shared" si="1057"/>
        <v>56.53068014392727</v>
      </c>
      <c r="O3602" s="57">
        <f t="shared" si="1058"/>
        <v>37.47772170837974</v>
      </c>
      <c r="P3602" s="371">
        <f t="shared" si="1059"/>
        <v>-37.47772170837974</v>
      </c>
      <c r="Q3602" s="371">
        <f t="shared" si="1060"/>
        <v>123.46931985607273</v>
      </c>
      <c r="R3602" s="12">
        <f t="shared" si="1061"/>
        <v>-56.53068014392727</v>
      </c>
      <c r="S3602" s="57">
        <f t="shared" si="1062"/>
        <v>725.615931084404</v>
      </c>
      <c r="T3602" s="12">
        <f t="shared" si="1045"/>
        <v>-37.47772170837974</v>
      </c>
    </row>
    <row r="3603" spans="1:20" x14ac:dyDescent="0.3">
      <c r="A3603" s="57">
        <f t="shared" si="1046"/>
        <v>4576504.2384009734</v>
      </c>
      <c r="B3603" s="12">
        <f t="shared" si="1063"/>
        <v>728373.27162252471</v>
      </c>
      <c r="C3603" s="57" t="str">
        <f t="shared" si="1047"/>
        <v>-0.00726257165696741+0.0110498460490912i</v>
      </c>
      <c r="D3603" s="57" t="str">
        <f t="shared" si="1048"/>
        <v>0.692934995737446-1.40197588529129i</v>
      </c>
      <c r="E3603" s="57" t="str">
        <f t="shared" si="1049"/>
        <v>-15.3112674388348-9.55389886313943i</v>
      </c>
      <c r="F3603" s="57" t="str">
        <f t="shared" si="1050"/>
        <v>0.915305342318962-1.68087763570792i</v>
      </c>
      <c r="G3603" s="57" t="str">
        <f t="shared" si="1051"/>
        <v>0.297217629441457-0.457033160931084i</v>
      </c>
      <c r="H3603" s="57" t="str">
        <f t="shared" si="1052"/>
        <v>0.00327530773992424-6.20911800128998i</v>
      </c>
      <c r="I3603" s="57" t="str">
        <f t="shared" si="1053"/>
        <v>-0.0706418376128049-0.0385156430746163i</v>
      </c>
      <c r="K3603" s="57" t="str">
        <f t="shared" si="1054"/>
        <v>0.000424778148906615-0.000197619825348299i</v>
      </c>
      <c r="L3603" s="57" t="str">
        <f t="shared" si="1055"/>
        <v>0.00075-0.000910447461559111i</v>
      </c>
      <c r="M3603" s="57" t="str">
        <f t="shared" si="1056"/>
        <v>0.00075-0.000143452856338095i</v>
      </c>
      <c r="N3603" s="57">
        <f t="shared" si="1057"/>
        <v>56.684863506748115</v>
      </c>
      <c r="O3603" s="57">
        <f t="shared" si="1058"/>
        <v>37.573491552489713</v>
      </c>
      <c r="P3603" s="371">
        <f t="shared" si="1059"/>
        <v>-37.573491552489713</v>
      </c>
      <c r="Q3603" s="371">
        <f t="shared" si="1060"/>
        <v>123.31513649325188</v>
      </c>
      <c r="R3603" s="12">
        <f t="shared" si="1061"/>
        <v>-56.684863506748115</v>
      </c>
      <c r="S3603" s="57">
        <f t="shared" si="1062"/>
        <v>728.37327162252473</v>
      </c>
      <c r="T3603" s="12">
        <f t="shared" si="1045"/>
        <v>-37.573491552489713</v>
      </c>
    </row>
    <row r="3604" spans="1:20" x14ac:dyDescent="0.3">
      <c r="A3604" s="57">
        <f t="shared" si="1046"/>
        <v>4593894.9545068974</v>
      </c>
      <c r="B3604" s="12">
        <f t="shared" si="1063"/>
        <v>731141.09005469037</v>
      </c>
      <c r="C3604" s="57" t="str">
        <f t="shared" si="1047"/>
        <v>-0.00715355438105932+0.0109478192142476i</v>
      </c>
      <c r="D3604" s="57" t="str">
        <f t="shared" si="1048"/>
        <v>0.68873765347969-1.39875695242619i</v>
      </c>
      <c r="E3604" s="57" t="str">
        <f t="shared" si="1049"/>
        <v>-15.2240881428738-9.4593780045372i</v>
      </c>
      <c r="F3604" s="57" t="str">
        <f t="shared" si="1050"/>
        <v>0.910433345642695-1.6776708415149i</v>
      </c>
      <c r="G3604" s="57" t="str">
        <f t="shared" si="1051"/>
        <v>0.295635596391046-0.456327941876844i</v>
      </c>
      <c r="H3604" s="57" t="str">
        <f t="shared" si="1052"/>
        <v>0.00324804540460664-6.18560294831794i</v>
      </c>
      <c r="I3604" s="57" t="str">
        <f t="shared" si="1053"/>
        <v>-0.0702402040752575-0.0381655003632526i</v>
      </c>
      <c r="K3604" s="57" t="str">
        <f t="shared" si="1054"/>
        <v>0.000424451328789247-0.000197097909915831i</v>
      </c>
      <c r="L3604" s="57" t="str">
        <f t="shared" si="1055"/>
        <v>0.00075-0.000907000858297574i</v>
      </c>
      <c r="M3604" s="57" t="str">
        <f t="shared" si="1056"/>
        <v>0.00075-0.000142909799101509i</v>
      </c>
      <c r="N3604" s="57">
        <f t="shared" si="1057"/>
        <v>56.838484790024737</v>
      </c>
      <c r="O3604" s="57">
        <f t="shared" si="1058"/>
        <v>37.669325649313564</v>
      </c>
      <c r="P3604" s="371">
        <f t="shared" si="1059"/>
        <v>-37.669325649313564</v>
      </c>
      <c r="Q3604" s="371">
        <f t="shared" si="1060"/>
        <v>123.16151520997526</v>
      </c>
      <c r="R3604" s="12">
        <f t="shared" si="1061"/>
        <v>-56.838484790024737</v>
      </c>
      <c r="S3604" s="57">
        <f t="shared" si="1062"/>
        <v>731.14109005469038</v>
      </c>
      <c r="T3604" s="12">
        <f t="shared" si="1045"/>
        <v>-37.669325649313564</v>
      </c>
    </row>
    <row r="3605" spans="1:20" x14ac:dyDescent="0.3">
      <c r="A3605" s="57">
        <f t="shared" si="1046"/>
        <v>4611351.7553340234</v>
      </c>
      <c r="B3605" s="12">
        <f t="shared" si="1063"/>
        <v>733919.42619689822</v>
      </c>
      <c r="C3605" s="57" t="str">
        <f t="shared" si="1047"/>
        <v>-0.00704605902278305+0.010846474403868i</v>
      </c>
      <c r="D3605" s="57" t="str">
        <f t="shared" si="1048"/>
        <v>0.68455947051415-1.39553280258462i</v>
      </c>
      <c r="E3605" s="57" t="str">
        <f t="shared" si="1049"/>
        <v>-15.1372171775241-9.36570953930842i</v>
      </c>
      <c r="F3605" s="57" t="str">
        <f t="shared" si="1050"/>
        <v>0.905576430904561-1.6744545042816i</v>
      </c>
      <c r="G3605" s="57" t="str">
        <f t="shared" si="1051"/>
        <v>0.294058460742292-0.455618351702569i</v>
      </c>
      <c r="H3605" s="57" t="str">
        <f t="shared" si="1052"/>
        <v>0.00322101463418979-6.16217700707113i</v>
      </c>
      <c r="I3605" s="57" t="str">
        <f t="shared" si="1053"/>
        <v>-0.0698402001999575-0.0378180881680295i</v>
      </c>
      <c r="K3605" s="57" t="str">
        <f t="shared" si="1054"/>
        <v>0.000424125363940581-0.000196576560883925i</v>
      </c>
      <c r="L3605" s="57" t="str">
        <f t="shared" si="1055"/>
        <v>0.00075-0.000903567302547892i</v>
      </c>
      <c r="M3605" s="57" t="str">
        <f t="shared" si="1056"/>
        <v>0.00075-0.000142368797670362i</v>
      </c>
      <c r="N3605" s="57">
        <f t="shared" si="1057"/>
        <v>56.99154365173375</v>
      </c>
      <c r="O3605" s="57">
        <f t="shared" si="1058"/>
        <v>37.765223482141103</v>
      </c>
      <c r="P3605" s="371">
        <f t="shared" si="1059"/>
        <v>-37.765223482141103</v>
      </c>
      <c r="Q3605" s="371">
        <f t="shared" si="1060"/>
        <v>123.00845634826625</v>
      </c>
      <c r="R3605" s="12">
        <f t="shared" si="1061"/>
        <v>-56.99154365173375</v>
      </c>
      <c r="S3605" s="57">
        <f t="shared" si="1062"/>
        <v>733.91942619689826</v>
      </c>
      <c r="T3605" s="12">
        <f t="shared" si="1045"/>
        <v>-37.765223482141103</v>
      </c>
    </row>
    <row r="3606" spans="1:20" x14ac:dyDescent="0.3">
      <c r="A3606" s="57">
        <f t="shared" si="1046"/>
        <v>4628874.8920042925</v>
      </c>
      <c r="B3606" s="12">
        <f t="shared" si="1063"/>
        <v>736708.32001644641</v>
      </c>
      <c r="C3606" s="57" t="str">
        <f t="shared" si="1047"/>
        <v>-0.0069400671214833+0.0107458123260357i</v>
      </c>
      <c r="D3606" s="57" t="str">
        <f t="shared" si="1048"/>
        <v>0.680400435343259-1.39230356302395i</v>
      </c>
      <c r="E3606" s="57" t="str">
        <f t="shared" si="1049"/>
        <v>-15.0506560424925-9.27288706478516i</v>
      </c>
      <c r="F3606" s="57" t="str">
        <f t="shared" si="1050"/>
        <v>0.900734667266479-1.6712287345973i</v>
      </c>
      <c r="G3606" s="57" t="str">
        <f t="shared" si="1051"/>
        <v>0.292486244953426-0.454904431135233i</v>
      </c>
      <c r="H3606" s="57" t="str">
        <f t="shared" si="1052"/>
        <v>0.00319421347769762-6.13883983935045i</v>
      </c>
      <c r="I3606" s="57" t="str">
        <f t="shared" si="1053"/>
        <v>-0.069441825517299-0.037473391304263i</v>
      </c>
      <c r="K3606" s="57" t="str">
        <f t="shared" si="1054"/>
        <v>0.00042380025995068-0.000196055779149705i</v>
      </c>
      <c r="L3606" s="57" t="str">
        <f t="shared" si="1055"/>
        <v>0.00075-0.00090014674491721i</v>
      </c>
      <c r="M3606" s="57" t="str">
        <f t="shared" si="1056"/>
        <v>0.00075-0.000141829844262165i</v>
      </c>
      <c r="N3606" s="57">
        <f t="shared" si="1057"/>
        <v>57.144039776786997</v>
      </c>
      <c r="O3606" s="57">
        <f t="shared" si="1058"/>
        <v>37.861184534560209</v>
      </c>
      <c r="P3606" s="371">
        <f t="shared" si="1059"/>
        <v>-37.861184534560209</v>
      </c>
      <c r="Q3606" s="371">
        <f t="shared" si="1060"/>
        <v>122.855960223213</v>
      </c>
      <c r="R3606" s="12">
        <f t="shared" si="1061"/>
        <v>-57.144039776786997</v>
      </c>
      <c r="S3606" s="57">
        <f t="shared" si="1062"/>
        <v>736.70832001644635</v>
      </c>
      <c r="T3606" s="12">
        <f t="shared" si="1045"/>
        <v>-37.861184534560209</v>
      </c>
    </row>
    <row r="3607" spans="1:20" x14ac:dyDescent="0.3">
      <c r="A3607" s="57">
        <f t="shared" si="1046"/>
        <v>4646464.6165939085</v>
      </c>
      <c r="B3607" s="12">
        <f t="shared" si="1063"/>
        <v>739507.81163250888</v>
      </c>
      <c r="C3607" s="57" t="str">
        <f t="shared" si="1047"/>
        <v>-0.00683556037907453+0.0106458335600668i</v>
      </c>
      <c r="D3607" s="57" t="str">
        <f t="shared" si="1048"/>
        <v>0.676260535477876-1.38906936042154i</v>
      </c>
      <c r="E3607" s="57" t="str">
        <f t="shared" si="1049"/>
        <v>-14.9644061929904-9.18090420729158i</v>
      </c>
      <c r="F3607" s="57" t="str">
        <f t="shared" si="1050"/>
        <v>0.895908122590452-1.66799364338055i</v>
      </c>
      <c r="G3607" s="57" t="str">
        <f t="shared" si="1051"/>
        <v>0.290918971060576-0.4541862209905i</v>
      </c>
      <c r="H3607" s="57" t="str">
        <f t="shared" si="1052"/>
        <v>0.0031676399996353-6.11559110824531i</v>
      </c>
      <c r="I3607" s="57" t="str">
        <f t="shared" si="1053"/>
        <v>-0.0690450795109061-0.037131394596704i</v>
      </c>
      <c r="K3607" s="57" t="str">
        <f t="shared" si="1054"/>
        <v>0.000423476022338676-0.000195535565673989i</v>
      </c>
      <c r="L3607" s="57" t="str">
        <f t="shared" si="1055"/>
        <v>0.00075-0.00089673913619965i</v>
      </c>
      <c r="M3607" s="57" t="str">
        <f t="shared" si="1056"/>
        <v>0.00075-0.000141292931123895i</v>
      </c>
      <c r="N3607" s="57">
        <f t="shared" si="1057"/>
        <v>57.295972876943992</v>
      </c>
      <c r="O3607" s="57">
        <f t="shared" si="1058"/>
        <v>37.957208290498833</v>
      </c>
      <c r="P3607" s="371">
        <f t="shared" si="1059"/>
        <v>-37.957208290498833</v>
      </c>
      <c r="Q3607" s="371">
        <f t="shared" si="1060"/>
        <v>122.70402712305601</v>
      </c>
      <c r="R3607" s="12">
        <f t="shared" si="1061"/>
        <v>-57.295972876943992</v>
      </c>
      <c r="S3607" s="57">
        <f t="shared" si="1062"/>
        <v>739.50781163250883</v>
      </c>
      <c r="T3607" s="12">
        <f t="shared" si="1045"/>
        <v>-37.957208290498833</v>
      </c>
    </row>
    <row r="3608" spans="1:20" x14ac:dyDescent="0.3">
      <c r="A3608" s="57">
        <f t="shared" si="1046"/>
        <v>4664121.1821369659</v>
      </c>
      <c r="B3608" s="12">
        <f t="shared" si="1063"/>
        <v>742317.94131671241</v>
      </c>
      <c r="C3608" s="57" t="str">
        <f t="shared" si="1047"/>
        <v>-0.00673252065988128+0.0105465385590059i</v>
      </c>
      <c r="D3608" s="57" t="str">
        <f t="shared" si="1048"/>
        <v>0.672139757447517-1.38583032086748i</v>
      </c>
      <c r="E3608" s="57" t="str">
        <f t="shared" si="1049"/>
        <v>-14.8784690402022-9.0897546222949i</v>
      </c>
      <c r="F3608" s="57" t="str">
        <f t="shared" si="1050"/>
        <v>0.891096863439592-1.66474934186358i</v>
      </c>
      <c r="G3608" s="57" t="str">
        <f t="shared" si="1051"/>
        <v>0.289356660678094-0.453463762167735i</v>
      </c>
      <c r="H3608" s="57" t="str">
        <f t="shared" si="1052"/>
        <v>0.00314129227988047-6.09243047812855i</v>
      </c>
      <c r="I3608" s="57" t="str">
        <f t="shared" si="1053"/>
        <v>-0.0686499616174144-0.0367920828804255i</v>
      </c>
      <c r="K3608" s="57" t="str">
        <f t="shared" si="1054"/>
        <v>0.000423152656552447-0.000195015921480231i</v>
      </c>
      <c r="L3608" s="57" t="str">
        <f t="shared" si="1055"/>
        <v>0.00075-0.000893344427375626i</v>
      </c>
      <c r="M3608" s="57" t="str">
        <f t="shared" si="1056"/>
        <v>0.00075-0.000140758050531873i</v>
      </c>
      <c r="N3608" s="57">
        <f t="shared" si="1057"/>
        <v>57.447342690716908</v>
      </c>
      <c r="O3608" s="57">
        <f t="shared" si="1058"/>
        <v>38.053294234267703</v>
      </c>
      <c r="P3608" s="371">
        <f t="shared" si="1059"/>
        <v>-38.053294234267703</v>
      </c>
      <c r="Q3608" s="371">
        <f t="shared" si="1060"/>
        <v>122.55265730928309</v>
      </c>
      <c r="R3608" s="12">
        <f t="shared" si="1061"/>
        <v>-57.447342690716908</v>
      </c>
      <c r="S3608" s="57">
        <f t="shared" si="1062"/>
        <v>742.31794131671245</v>
      </c>
      <c r="T3608" s="12">
        <f t="shared" si="1045"/>
        <v>-38.053294234267703</v>
      </c>
    </row>
    <row r="3609" spans="1:20" x14ac:dyDescent="0.3">
      <c r="A3609" s="57">
        <f t="shared" si="1046"/>
        <v>4681844.8426290862</v>
      </c>
      <c r="B3609" s="12">
        <f t="shared" si="1063"/>
        <v>745138.74949371594</v>
      </c>
      <c r="C3609" s="57" t="str">
        <f t="shared" si="1047"/>
        <v>-0.00663092999044948+0.0104479276521021i</v>
      </c>
      <c r="D3609" s="57" t="str">
        <f t="shared" si="1048"/>
        <v>0.668038086810654-1.38258656985752i</v>
      </c>
      <c r="E3609" s="57" t="str">
        <f t="shared" si="1049"/>
        <v>-14.7928459517547-8.99943199455116i</v>
      </c>
      <c r="F3609" s="57" t="str">
        <f t="shared" si="1050"/>
        <v>0.886300955079358-1.6614959415769i</v>
      </c>
      <c r="G3609" s="57" t="str">
        <f t="shared" si="1051"/>
        <v>0.287799334998954-0.452737095645048i</v>
      </c>
      <c r="H3609" s="57" t="str">
        <f t="shared" si="1052"/>
        <v>0.00311516841357521-6.06935761465159i</v>
      </c>
      <c r="I3609" s="57" t="str">
        <f t="shared" si="1053"/>
        <v>-0.0682564712262741-0.0364554410017078i</v>
      </c>
      <c r="K3609" s="57" t="str">
        <f t="shared" si="1054"/>
        <v>0.000422830167968305-0.000194496847653469i</v>
      </c>
      <c r="L3609" s="57" t="str">
        <f t="shared" si="1055"/>
        <v>0.00075-0.000889962569611102i</v>
      </c>
      <c r="M3609" s="57" t="str">
        <f t="shared" si="1056"/>
        <v>0.00075-0.000140225194791665i</v>
      </c>
      <c r="N3609" s="57">
        <f t="shared" si="1057"/>
        <v>57.598148983275095</v>
      </c>
      <c r="O3609" s="57">
        <f t="shared" si="1058"/>
        <v>38.149441850602429</v>
      </c>
      <c r="P3609" s="371">
        <f t="shared" si="1059"/>
        <v>-38.149441850602429</v>
      </c>
      <c r="Q3609" s="371">
        <f t="shared" si="1060"/>
        <v>122.4018510167249</v>
      </c>
      <c r="R3609" s="12">
        <f t="shared" si="1061"/>
        <v>-57.598148983275095</v>
      </c>
      <c r="S3609" s="57">
        <f t="shared" si="1062"/>
        <v>745.13874949371598</v>
      </c>
      <c r="T3609" s="12">
        <f t="shared" si="1045"/>
        <v>-38.149441850602429</v>
      </c>
    </row>
    <row r="3610" spans="1:20" x14ac:dyDescent="0.3">
      <c r="A3610" s="57">
        <f t="shared" si="1046"/>
        <v>4699635.8530310774</v>
      </c>
      <c r="B3610" s="12">
        <f t="shared" si="1063"/>
        <v>747970.2767417921</v>
      </c>
      <c r="C3610" s="57" t="str">
        <f t="shared" si="1047"/>
        <v>-0.00653077055932934+0.0103500010472647i</v>
      </c>
      <c r="D3610" s="57" t="str">
        <f t="shared" si="1048"/>
        <v>0.663955508165024-1.37933823228616i</v>
      </c>
      <c r="E3610" s="57" t="str">
        <f t="shared" si="1049"/>
        <v>-14.7075382521835-8.90993003824571i</v>
      </c>
      <c r="F3610" s="57" t="str">
        <f t="shared" si="1050"/>
        <v>0.8815204614789-1.65823355433376i</v>
      </c>
      <c r="G3610" s="57" t="str">
        <f t="shared" si="1051"/>
        <v>0.286247014795198-0.452006262474355i</v>
      </c>
      <c r="H3610" s="57" t="str">
        <f t="shared" si="1052"/>
        <v>0.00308926651101871-6.04637218473943i</v>
      </c>
      <c r="I3610" s="57" t="str">
        <f t="shared" si="1053"/>
        <v>-0.0678646076795578-0.0361214538189139i</v>
      </c>
      <c r="K3610" s="57" t="str">
        <f t="shared" si="1054"/>
        <v>0.0004225085618907-0.000193978345339262i</v>
      </c>
      <c r="L3610" s="57" t="str">
        <f t="shared" si="1055"/>
        <v>0.00075-0.000886593514256924i</v>
      </c>
      <c r="M3610" s="57" t="str">
        <f t="shared" si="1056"/>
        <v>0.00075-0.000139694356237961i</v>
      </c>
      <c r="N3610" s="57">
        <f t="shared" si="1057"/>
        <v>57.748391546346966</v>
      </c>
      <c r="O3610" s="57">
        <f t="shared" si="1058"/>
        <v>38.245650624705291</v>
      </c>
      <c r="P3610" s="371">
        <f t="shared" si="1059"/>
        <v>-38.245650624705291</v>
      </c>
      <c r="Q3610" s="371">
        <f t="shared" si="1060"/>
        <v>122.25160845365303</v>
      </c>
      <c r="R3610" s="12">
        <f t="shared" si="1061"/>
        <v>-57.748391546346966</v>
      </c>
      <c r="S3610" s="57">
        <f t="shared" si="1062"/>
        <v>747.97027674179208</v>
      </c>
      <c r="T3610" s="12">
        <f t="shared" si="1045"/>
        <v>-38.245650624705291</v>
      </c>
    </row>
    <row r="3611" spans="1:20" x14ac:dyDescent="0.3">
      <c r="A3611" s="57">
        <f t="shared" si="1046"/>
        <v>4717494.4692725949</v>
      </c>
      <c r="B3611" s="12">
        <f t="shared" si="1063"/>
        <v>750812.5637934109</v>
      </c>
      <c r="C3611" s="57" t="str">
        <f t="shared" si="1047"/>
        <v>-0.00643202471683095+0.0102527588334979i</v>
      </c>
      <c r="D3611" s="57" t="str">
        <f t="shared" si="1048"/>
        <v>0.659892005157962-1.3760854324399i</v>
      </c>
      <c r="E3611" s="57" t="str">
        <f t="shared" si="1049"/>
        <v>-14.6225472233994-8.82124249712979i</v>
      </c>
      <c r="F3611" s="57" t="str">
        <f t="shared" si="1050"/>
        <v>0.876755445312739-1.65496229221496i</v>
      </c>
      <c r="G3611" s="57" t="str">
        <f t="shared" si="1051"/>
        <v>0.284699720418471-0.451271303776471i</v>
      </c>
      <c r="H3611" s="57" t="str">
        <f t="shared" si="1052"/>
        <v>0.00306358469756065-6.02347385658582i</v>
      </c>
      <c r="I3611" s="57" t="str">
        <f t="shared" si="1053"/>
        <v>-0.0674743702717958-0.0357901062033672i</v>
      </c>
      <c r="K3611" s="57" t="str">
        <f t="shared" si="1054"/>
        <v>0.000422187843551944-0.000193460415742637i</v>
      </c>
      <c r="L3611" s="57" t="str">
        <f t="shared" si="1055"/>
        <v>0.00075-0.000883237212848105i</v>
      </c>
      <c r="M3611" s="57" t="str">
        <f t="shared" si="1056"/>
        <v>0.00075-0.00013916552723447i</v>
      </c>
      <c r="N3611" s="57">
        <f t="shared" si="1057"/>
        <v>57.89807019811694</v>
      </c>
      <c r="O3611" s="57">
        <f t="shared" si="1058"/>
        <v>38.341920042286539</v>
      </c>
      <c r="P3611" s="371">
        <f t="shared" si="1059"/>
        <v>-38.341920042286539</v>
      </c>
      <c r="Q3611" s="371">
        <f t="shared" si="1060"/>
        <v>122.10192980188306</v>
      </c>
      <c r="R3611" s="12">
        <f t="shared" si="1061"/>
        <v>-57.89807019811694</v>
      </c>
      <c r="S3611" s="57">
        <f t="shared" si="1062"/>
        <v>750.81256379341085</v>
      </c>
      <c r="T3611" s="12">
        <f t="shared" si="1045"/>
        <v>-38.341920042286539</v>
      </c>
    </row>
    <row r="3612" spans="1:20" x14ac:dyDescent="0.3">
      <c r="A3612" s="57">
        <f t="shared" si="1046"/>
        <v>4735420.9482558314</v>
      </c>
      <c r="B3612" s="12">
        <f t="shared" si="1063"/>
        <v>753665.65153582592</v>
      </c>
      <c r="C3612" s="57" t="str">
        <f t="shared" si="1047"/>
        <v>-0.00633467497475186+0.0101562009833139i</v>
      </c>
      <c r="D3612" s="57" t="str">
        <f t="shared" si="1048"/>
        <v>0.655847560496766-1.37282829399066i</v>
      </c>
      <c r="E3612" s="57" t="str">
        <f t="shared" si="1049"/>
        <v>-14.5378741051521-8.73336314465128i</v>
      </c>
      <c r="F3612" s="57" t="str">
        <f t="shared" si="1050"/>
        <v>0.8720059679625-1.65168226755347i</v>
      </c>
      <c r="G3612" s="57" t="str">
        <f t="shared" si="1051"/>
        <v>0.283157471800597-0.450532260736222i</v>
      </c>
      <c r="H3612" s="57" t="str">
        <f t="shared" si="1052"/>
        <v>0.00303812111349527-6.00066229964826i</v>
      </c>
      <c r="I3612" s="57" t="str">
        <f t="shared" si="1053"/>
        <v>-0.0670857582498126-0.0354613830402169i</v>
      </c>
      <c r="K3612" s="57" t="str">
        <f t="shared" si="1054"/>
        <v>0.000421868018111945-0.000192943060127036i</v>
      </c>
      <c r="L3612" s="57" t="str">
        <f t="shared" si="1055"/>
        <v>0.00075-0.000879893617103111i</v>
      </c>
      <c r="M3612" s="57" t="str">
        <f t="shared" si="1056"/>
        <v>0.00075-0.00013863870017381i</v>
      </c>
      <c r="N3612" s="57">
        <f t="shared" si="1057"/>
        <v>58.047184783121168</v>
      </c>
      <c r="O3612" s="57">
        <f t="shared" si="1058"/>
        <v>38.438249589606038</v>
      </c>
      <c r="P3612" s="371">
        <f t="shared" si="1059"/>
        <v>-38.438249589606038</v>
      </c>
      <c r="Q3612" s="371">
        <f t="shared" si="1060"/>
        <v>121.95281521687883</v>
      </c>
      <c r="R3612" s="12">
        <f t="shared" si="1061"/>
        <v>-58.047184783121168</v>
      </c>
      <c r="S3612" s="57">
        <f t="shared" si="1062"/>
        <v>753.66565153582587</v>
      </c>
      <c r="T3612" s="12">
        <f t="shared" si="1045"/>
        <v>-38.438249589606038</v>
      </c>
    </row>
    <row r="3613" spans="1:20" x14ac:dyDescent="0.3">
      <c r="A3613" s="57">
        <f t="shared" si="1046"/>
        <v>4753415.5478592031</v>
      </c>
      <c r="B3613" s="12">
        <f t="shared" si="1063"/>
        <v>756529.58101166203</v>
      </c>
      <c r="C3613" s="57" t="str">
        <f t="shared" si="1047"/>
        <v>-0.0062387040060788+0.0100603273551254i</v>
      </c>
      <c r="D3613" s="57" t="str">
        <f t="shared" si="1048"/>
        <v>0.65182215595908-1.36956693998933i</v>
      </c>
      <c r="E3613" s="57" t="str">
        <f t="shared" si="1049"/>
        <v>-14.4535200954935-8.64628578408171i</v>
      </c>
      <c r="F3613" s="57" t="str">
        <f t="shared" si="1050"/>
        <v>0.86727208951897-1.6483935929194i</v>
      </c>
      <c r="G3613" s="57" t="str">
        <f t="shared" si="1051"/>
        <v>0.281620288454233-0.449789174597597i</v>
      </c>
      <c r="H3613" s="57" t="str">
        <f t="shared" si="1052"/>
        <v>0.00301287391395607-5.97793718464322i</v>
      </c>
      <c r="I3613" s="57" t="str">
        <f t="shared" si="1053"/>
        <v>-0.0666987708125915-0.0351352692293058i</v>
      </c>
      <c r="K3613" s="57" t="str">
        <f t="shared" si="1054"/>
        <v>0.000421549090657953-0.000192426279813251i</v>
      </c>
      <c r="L3613" s="57" t="str">
        <f t="shared" si="1055"/>
        <v>0.00075-0.000876562678923202i</v>
      </c>
      <c r="M3613" s="57" t="str">
        <f t="shared" si="1056"/>
        <v>0.00075-0.000138113867477395i</v>
      </c>
      <c r="N3613" s="57">
        <f t="shared" si="1057"/>
        <v>58.195735172138711</v>
      </c>
      <c r="O3613" s="57">
        <f t="shared" si="1058"/>
        <v>38.534638753513761</v>
      </c>
      <c r="P3613" s="371">
        <f t="shared" si="1059"/>
        <v>-38.534638753513761</v>
      </c>
      <c r="Q3613" s="371">
        <f t="shared" si="1060"/>
        <v>121.80426482786129</v>
      </c>
      <c r="R3613" s="12">
        <f t="shared" si="1061"/>
        <v>-58.195735172138711</v>
      </c>
      <c r="S3613" s="57">
        <f t="shared" si="1062"/>
        <v>756.529581011662</v>
      </c>
      <c r="T3613" s="12">
        <f t="shared" si="1045"/>
        <v>-38.534638753513761</v>
      </c>
    </row>
    <row r="3614" spans="1:20" x14ac:dyDescent="0.3">
      <c r="A3614" s="57">
        <f t="shared" si="1046"/>
        <v>4771478.5269410685</v>
      </c>
      <c r="B3614" s="12">
        <f t="shared" si="1063"/>
        <v>759404.39341950638</v>
      </c>
      <c r="C3614" s="57" t="str">
        <f t="shared" si="1047"/>
        <v>-0.0061440946446624+0.00996513769561564i</v>
      </c>
      <c r="D3614" s="57" t="str">
        <f t="shared" si="1048"/>
        <v>0.647815772403286-1.36630149285953i</v>
      </c>
      <c r="E3614" s="57" t="str">
        <f t="shared" si="1049"/>
        <v>-14.3694863512384-8.56000424863794i</v>
      </c>
      <c r="F3614" s="57" t="str">
        <f t="shared" si="1050"/>
        <v>0.86255386878423-1.64509638110476i</v>
      </c>
      <c r="G3614" s="57" t="str">
        <f t="shared" si="1051"/>
        <v>0.280088189473571-0.44904208665891i</v>
      </c>
      <c r="H3614" s="57" t="str">
        <f t="shared" si="1052"/>
        <v>0.00298784126881126-5.95529818354127i</v>
      </c>
      <c r="I3614" s="57" t="str">
        <f t="shared" si="1053"/>
        <v>-0.0663134071111399-0.0348117496860262i</v>
      </c>
      <c r="K3614" s="57" t="str">
        <f t="shared" si="1054"/>
        <v>0.000421231066204324-0.000191910076178381i</v>
      </c>
      <c r="L3614" s="57" t="str">
        <f t="shared" si="1055"/>
        <v>0.00075-0.000873244350391712i</v>
      </c>
      <c r="M3614" s="57" t="str">
        <f t="shared" si="1056"/>
        <v>0.00075-0.000137591021595333i</v>
      </c>
      <c r="N3614" s="57">
        <f t="shared" si="1057"/>
        <v>58.343721262080976</v>
      </c>
      <c r="O3614" s="57">
        <f t="shared" si="1058"/>
        <v>38.631087021490799</v>
      </c>
      <c r="P3614" s="371">
        <f t="shared" si="1059"/>
        <v>-38.631087021490799</v>
      </c>
      <c r="Q3614" s="371">
        <f t="shared" si="1060"/>
        <v>121.65627873791902</v>
      </c>
      <c r="R3614" s="12">
        <f t="shared" si="1061"/>
        <v>-58.343721262080976</v>
      </c>
      <c r="S3614" s="57">
        <f t="shared" si="1062"/>
        <v>759.40439341950639</v>
      </c>
      <c r="T3614" s="12">
        <f t="shared" si="1045"/>
        <v>-38.631087021490799</v>
      </c>
    </row>
    <row r="3615" spans="1:20" x14ac:dyDescent="0.3">
      <c r="A3615" s="57">
        <f t="shared" si="1046"/>
        <v>4789610.1453434443</v>
      </c>
      <c r="B3615" s="12">
        <f t="shared" si="1063"/>
        <v>762290.13011450053</v>
      </c>
      <c r="C3615" s="57" t="str">
        <f t="shared" si="1047"/>
        <v>-0.006050829884867+0.0098706316420884i</v>
      </c>
      <c r="D3615" s="57" t="str">
        <f t="shared" si="1048"/>
        <v>0.643828389778937-1.36303207439146i</v>
      </c>
      <c r="E3615" s="57" t="str">
        <f t="shared" si="1049"/>
        <v>-14.2857739884263-8.47451240159925i</v>
      </c>
      <c r="F3615" s="57" t="str">
        <f t="shared" si="1050"/>
        <v>0.857851363274072-1.64179074510866i</v>
      </c>
      <c r="G3615" s="57" t="str">
        <f t="shared" si="1051"/>
        <v>0.278561193535119-0.448291038268008i</v>
      </c>
      <c r="H3615" s="57" t="str">
        <f t="shared" si="1052"/>
        <v>0.00296302136255986-5.93274496956224i</v>
      </c>
      <c r="I3615" s="57" t="str">
        <f t="shared" si="1053"/>
        <v>-0.0659296662483834-0.0344908093421756i</v>
      </c>
      <c r="K3615" s="57" t="str">
        <f t="shared" si="1054"/>
        <v>0.000420913949692303-0.000191394450654766i</v>
      </c>
      <c r="L3615" s="57" t="str">
        <f t="shared" si="1055"/>
        <v>0.00075-0.000869938583773373i</v>
      </c>
      <c r="M3615" s="57" t="str">
        <f t="shared" si="1056"/>
        <v>0.00075-0.000137070155006309i</v>
      </c>
      <c r="N3615" s="57">
        <f t="shared" si="1057"/>
        <v>58.491142975879939</v>
      </c>
      <c r="O3615" s="57">
        <f t="shared" si="1058"/>
        <v>38.727593881688605</v>
      </c>
      <c r="P3615" s="371">
        <f t="shared" si="1059"/>
        <v>-38.727593881688605</v>
      </c>
      <c r="Q3615" s="371">
        <f t="shared" si="1060"/>
        <v>121.50885702412006</v>
      </c>
      <c r="R3615" s="12">
        <f t="shared" si="1061"/>
        <v>-58.491142975879939</v>
      </c>
      <c r="S3615" s="57">
        <f t="shared" si="1062"/>
        <v>762.29013011450047</v>
      </c>
      <c r="T3615" s="12">
        <f t="shared" si="1045"/>
        <v>-38.727593881688605</v>
      </c>
    </row>
    <row r="3616" spans="1:20" x14ac:dyDescent="0.3">
      <c r="A3616" s="57">
        <f t="shared" si="1046"/>
        <v>4807810.6638957504</v>
      </c>
      <c r="B3616" s="12">
        <f t="shared" si="1063"/>
        <v>765186.83260893566</v>
      </c>
      <c r="C3616" s="57" t="str">
        <f t="shared" si="1047"/>
        <v>-0.0059588928811946+0.00977680872479277i</v>
      </c>
      <c r="D3616" s="57" t="str">
        <f t="shared" si="1048"/>
        <v>0.639859987137175-1.35975880573598i</v>
      </c>
      <c r="E3616" s="57" t="str">
        <f t="shared" si="1049"/>
        <v>-14.2023840827772-8.38980413641994i</v>
      </c>
      <c r="F3616" s="57" t="str">
        <f t="shared" si="1050"/>
        <v>0.853164629220536-1.63847679812225i</v>
      </c>
      <c r="G3616" s="57" t="str">
        <f t="shared" si="1051"/>
        <v>0.277039318898527-0.447536070817501i</v>
      </c>
      <c r="H3616" s="57" t="str">
        <f t="shared" si="1052"/>
        <v>0.00293841239422838-5.91027721717038i</v>
      </c>
      <c r="I3616" s="57" t="str">
        <f t="shared" si="1053"/>
        <v>-0.0655475472790592-0.0341724331468035i</v>
      </c>
      <c r="K3616" s="57" t="str">
        <f t="shared" si="1054"/>
        <v>0.000420597745989811-0.000190879404728943i</v>
      </c>
      <c r="L3616" s="57" t="str">
        <f t="shared" si="1055"/>
        <v>0.00075-0.000866645331513624i</v>
      </c>
      <c r="M3616" s="57" t="str">
        <f t="shared" si="1056"/>
        <v>0.00075-0.000136551260217483i</v>
      </c>
      <c r="N3616" s="57">
        <f t="shared" si="1057"/>
        <v>58.638000262368635</v>
      </c>
      <c r="O3616" s="57">
        <f t="shared" si="1058"/>
        <v>38.82415882297019</v>
      </c>
      <c r="P3616" s="371">
        <f t="shared" si="1059"/>
        <v>-38.82415882297019</v>
      </c>
      <c r="Q3616" s="371">
        <f t="shared" si="1060"/>
        <v>121.36199973763136</v>
      </c>
      <c r="R3616" s="12">
        <f t="shared" si="1061"/>
        <v>-58.638000262368635</v>
      </c>
      <c r="S3616" s="57">
        <f t="shared" si="1062"/>
        <v>765.18683260893567</v>
      </c>
      <c r="T3616" s="12">
        <f t="shared" si="1045"/>
        <v>-38.82415882297019</v>
      </c>
    </row>
    <row r="3617" spans="1:20" x14ac:dyDescent="0.3">
      <c r="A3617" s="57">
        <f t="shared" si="1046"/>
        <v>4826080.3444185546</v>
      </c>
      <c r="B3617" s="12">
        <f t="shared" si="1063"/>
        <v>768094.54257284966</v>
      </c>
      <c r="C3617" s="57" t="str">
        <f t="shared" si="1047"/>
        <v>-0.00586826694788492+0.00968366836922871i</v>
      </c>
      <c r="D3617" s="57" t="str">
        <f t="shared" si="1048"/>
        <v>0.63591054264118-1.3564818073988i</v>
      </c>
      <c r="E3617" s="57" t="str">
        <f t="shared" si="1049"/>
        <v>-14.1193176701505-8.30587337683749i</v>
      </c>
      <c r="F3617" s="57" t="str">
        <f t="shared" si="1050"/>
        <v>0.848493721574677-1.63515465351406i</v>
      </c>
      <c r="G3617" s="57" t="str">
        <f t="shared" si="1051"/>
        <v>0.275522583407477-0.446777225740018i</v>
      </c>
      <c r="H3617" s="57" t="str">
        <f t="shared" si="1052"/>
        <v>0.00291401257726819-5.88789460206964i</v>
      </c>
      <c r="I3617" s="57" t="str">
        <f t="shared" si="1053"/>
        <v>-0.0651670492096373-0.0338566060670553i</v>
      </c>
      <c r="K3617" s="57" t="str">
        <f t="shared" si="1054"/>
        <v>0.000420282459891246-0.000190364939940578i</v>
      </c>
      <c r="L3617" s="57" t="str">
        <f t="shared" si="1055"/>
        <v>0.00075-0.000863364546237922i</v>
      </c>
      <c r="M3617" s="57" t="str">
        <f t="shared" si="1056"/>
        <v>0.00075-0.000136034329764378i</v>
      </c>
      <c r="N3617" s="57">
        <f t="shared" si="1057"/>
        <v>58.784293096163609</v>
      </c>
      <c r="O3617" s="57">
        <f t="shared" si="1058"/>
        <v>38.920781334948693</v>
      </c>
      <c r="P3617" s="371">
        <f t="shared" si="1059"/>
        <v>-38.920781334948693</v>
      </c>
      <c r="Q3617" s="371">
        <f t="shared" si="1060"/>
        <v>121.21570690383639</v>
      </c>
      <c r="R3617" s="12">
        <f t="shared" si="1061"/>
        <v>-58.784293096163609</v>
      </c>
      <c r="S3617" s="57">
        <f t="shared" si="1062"/>
        <v>768.09454257284972</v>
      </c>
      <c r="T3617" s="12">
        <f t="shared" si="1045"/>
        <v>-38.920781334948693</v>
      </c>
    </row>
    <row r="3618" spans="1:20" x14ac:dyDescent="0.3">
      <c r="A3618" s="57">
        <f t="shared" si="1046"/>
        <v>4844419.4497273443</v>
      </c>
      <c r="B3618" s="12">
        <f t="shared" si="1063"/>
        <v>771013.30183462647</v>
      </c>
      <c r="C3618" s="57" t="str">
        <f t="shared" si="1047"/>
        <v>-0.00577893555849059+0.00959120989842808i</v>
      </c>
      <c r="D3618" s="57" t="str">
        <f t="shared" si="1048"/>
        <v>0.631980033576617-1.35320119923486i</v>
      </c>
      <c r="E3618" s="57" t="str">
        <f t="shared" si="1049"/>
        <v>-14.0365757469982-8.22271407697546i</v>
      </c>
      <c r="F3618" s="57" t="str">
        <f t="shared" si="1050"/>
        <v>0.843838694009451-1.63182442481517i</v>
      </c>
      <c r="G3618" s="57" t="str">
        <f t="shared" si="1051"/>
        <v>0.274011004490635-0.446014544503504i</v>
      </c>
      <c r="H3618" s="57" t="str">
        <f t="shared" si="1052"/>
        <v>0.00288982013945367-5.86559680119882i</v>
      </c>
      <c r="I3618" s="57" t="str">
        <f t="shared" si="1053"/>
        <v>-0.0647881709982429-0.0335433130890061i</v>
      </c>
      <c r="K3618" s="57" t="str">
        <f t="shared" si="1054"/>
        <v>0.000419968096117313-0.000189851057881433i</v>
      </c>
      <c r="L3618" s="57" t="str">
        <f t="shared" si="1055"/>
        <v>0.00075-0.000860096180751067i</v>
      </c>
      <c r="M3618" s="57" t="str">
        <f t="shared" si="1056"/>
        <v>0.00075-0.000135519356210777i</v>
      </c>
      <c r="N3618" s="57">
        <f t="shared" si="1057"/>
        <v>58.930021477542837</v>
      </c>
      <c r="O3618" s="57">
        <f t="shared" si="1058"/>
        <v>39.01746090802726</v>
      </c>
      <c r="P3618" s="371">
        <f t="shared" si="1059"/>
        <v>-39.01746090802726</v>
      </c>
      <c r="Q3618" s="371">
        <f t="shared" si="1060"/>
        <v>121.06997852245716</v>
      </c>
      <c r="R3618" s="12">
        <f t="shared" si="1061"/>
        <v>-58.930021477542837</v>
      </c>
      <c r="S3618" s="57">
        <f t="shared" si="1062"/>
        <v>771.01330183462642</v>
      </c>
      <c r="T3618" s="12">
        <f t="shared" si="1045"/>
        <v>-39.01746090802726</v>
      </c>
    </row>
    <row r="3619" spans="1:20" x14ac:dyDescent="0.3">
      <c r="A3619" s="57">
        <f t="shared" si="1046"/>
        <v>4862828.2436363082</v>
      </c>
      <c r="B3619" s="12">
        <f t="shared" si="1063"/>
        <v>773943.15238159802</v>
      </c>
      <c r="C3619" s="57" t="str">
        <f t="shared" si="1047"/>
        <v>-0.00569088234542978+0.00949943253521435i</v>
      </c>
      <c r="D3619" s="57" t="str">
        <f t="shared" si="1048"/>
        <v>0.62806843636212-1.3499171004428i</v>
      </c>
      <c r="E3619" s="57" t="str">
        <f t="shared" si="1049"/>
        <v>-13.9541592708199-8.14032022144272i</v>
      </c>
      <c r="F3619" s="57" t="str">
        <f t="shared" si="1050"/>
        <v>0.839199598922872-1.62848622570471i</v>
      </c>
      <c r="G3619" s="57" t="str">
        <f t="shared" si="1051"/>
        <v>0.272504599162668-0.445248068606548i</v>
      </c>
      <c r="H3619" s="57" t="str">
        <f t="shared" si="1052"/>
        <v>0.00286583332278083-5.84338349272688i</v>
      </c>
      <c r="I3619" s="57" t="str">
        <f t="shared" si="1053"/>
        <v>-0.0644109115546028-0.0332325392184942i</v>
      </c>
      <c r="K3619" s="57" t="str">
        <f t="shared" si="1054"/>
        <v>0.000419654659314859-0.000189337760194307i</v>
      </c>
      <c r="L3619" s="57" t="str">
        <f t="shared" si="1055"/>
        <v>0.00075-0.00085684018803653i</v>
      </c>
      <c r="M3619" s="57" t="str">
        <f t="shared" si="1056"/>
        <v>0.00075-0.000135006332148612i</v>
      </c>
      <c r="N3619" s="57">
        <f t="shared" si="1057"/>
        <v>59.075185432320637</v>
      </c>
      <c r="O3619" s="57">
        <f t="shared" si="1058"/>
        <v>39.114197033437307</v>
      </c>
      <c r="P3619" s="371">
        <f t="shared" si="1059"/>
        <v>-39.114197033437307</v>
      </c>
      <c r="Q3619" s="371">
        <f t="shared" si="1060"/>
        <v>120.92481456767936</v>
      </c>
      <c r="R3619" s="12">
        <f t="shared" si="1061"/>
        <v>-59.075185432320637</v>
      </c>
      <c r="S3619" s="57">
        <f t="shared" si="1062"/>
        <v>773.943152381598</v>
      </c>
      <c r="T3619" s="12">
        <f t="shared" si="1045"/>
        <v>-39.114197033437307</v>
      </c>
    </row>
    <row r="3620" spans="1:20" x14ac:dyDescent="0.3">
      <c r="A3620" s="57">
        <f t="shared" si="1046"/>
        <v>4881306.9909621263</v>
      </c>
      <c r="B3620" s="12">
        <f t="shared" si="1063"/>
        <v>776884.13636064809</v>
      </c>
      <c r="C3620" s="57" t="str">
        <f t="shared" si="1047"/>
        <v>-0.0056040910995147+0.0094083354044382i</v>
      </c>
      <c r="D3620" s="57" t="str">
        <f t="shared" si="1048"/>
        <v>0.624175726559708-1.34662962955968i</v>
      </c>
      <c r="E3620" s="57" t="str">
        <f t="shared" si="1049"/>
        <v>-13.8720691606133-8.05868582542791i</v>
      </c>
      <c r="F3620" s="57" t="str">
        <f t="shared" si="1050"/>
        <v>0.834576487441263-1.62514016999532i</v>
      </c>
      <c r="G3620" s="57" t="str">
        <f t="shared" si="1051"/>
        <v>0.271003384025295-0.444477839573733i</v>
      </c>
      <c r="H3620" s="57" t="str">
        <f t="shared" si="1052"/>
        <v>0.00284205038336656-5.82125435604816i</v>
      </c>
      <c r="I3620" s="57" t="str">
        <f t="shared" si="1053"/>
        <v>-0.0640352697399988-0.0329242694819438i</v>
      </c>
      <c r="K3620" s="57" t="str">
        <f t="shared" si="1054"/>
        <v>0.000419342154056706-0.000188825048571988i</v>
      </c>
      <c r="L3620" s="57" t="str">
        <f t="shared" si="1055"/>
        <v>0.00075-0.000853596521255755i</v>
      </c>
      <c r="M3620" s="57" t="str">
        <f t="shared" si="1056"/>
        <v>0.00075-0.000134495250197861i</v>
      </c>
      <c r="N3620" s="57">
        <f t="shared" si="1057"/>
        <v>59.219785011721171</v>
      </c>
      <c r="O3620" s="57">
        <f t="shared" si="1058"/>
        <v>39.210989203277606</v>
      </c>
      <c r="P3620" s="371">
        <f t="shared" si="1059"/>
        <v>-39.210989203277606</v>
      </c>
      <c r="Q3620" s="371">
        <f t="shared" si="1060"/>
        <v>120.78021498827883</v>
      </c>
      <c r="R3620" s="12">
        <f t="shared" si="1061"/>
        <v>-59.219785011721171</v>
      </c>
      <c r="S3620" s="57">
        <f t="shared" si="1062"/>
        <v>776.88413636064809</v>
      </c>
      <c r="T3620" s="12">
        <f t="shared" si="1045"/>
        <v>-39.210989203277606</v>
      </c>
    </row>
    <row r="3621" spans="1:20" x14ac:dyDescent="0.3">
      <c r="A3621" s="57">
        <f t="shared" si="1046"/>
        <v>4899855.9575277828</v>
      </c>
      <c r="B3621" s="12">
        <f t="shared" si="1063"/>
        <v>779836.29607881862</v>
      </c>
      <c r="C3621" s="57" t="str">
        <f t="shared" si="1047"/>
        <v>-0.00551854576945861+0.00931791753519069i</v>
      </c>
      <c r="D3621" s="57" t="str">
        <f t="shared" si="1048"/>
        <v>0.620301878885311-1.34333890445578i</v>
      </c>
      <c r="E3621" s="57" t="str">
        <f t="shared" si="1049"/>
        <v>-13.7903062973241-7.97780493478887i</v>
      </c>
      <c r="F3621" s="57" t="str">
        <f t="shared" si="1050"/>
        <v>0.829969409422712-1.62178637161872i</v>
      </c>
      <c r="G3621" s="57" t="str">
        <f t="shared" si="1051"/>
        <v>0.269507375268418-0.44370389895103i</v>
      </c>
      <c r="H3621" s="57" t="str">
        <f t="shared" si="1052"/>
        <v>0.00281846959134865-5.79920907177766i</v>
      </c>
      <c r="I3621" s="57" t="str">
        <f t="shared" si="1053"/>
        <v>-0.0636612443672348-0.0326184889271828i</v>
      </c>
      <c r="K3621" s="57" t="str">
        <f t="shared" si="1054"/>
        <v>0.00041903058484153-0.000188312924756206i</v>
      </c>
      <c r="L3621" s="57" t="str">
        <f t="shared" si="1055"/>
        <v>0.00075-0.000850365133747512i</v>
      </c>
      <c r="M3621" s="57" t="str">
        <f t="shared" si="1056"/>
        <v>0.00075-0.000133986103006436i</v>
      </c>
      <c r="N3621" s="57">
        <f t="shared" si="1057"/>
        <v>59.363820292246885</v>
      </c>
      <c r="O3621" s="57">
        <f t="shared" si="1058"/>
        <v>39.307836910552297</v>
      </c>
      <c r="P3621" s="371">
        <f t="shared" si="1059"/>
        <v>-39.307836910552297</v>
      </c>
      <c r="Q3621" s="371">
        <f t="shared" si="1060"/>
        <v>120.63617970775312</v>
      </c>
      <c r="R3621" s="12">
        <f t="shared" si="1061"/>
        <v>-59.363820292246885</v>
      </c>
      <c r="S3621" s="57">
        <f t="shared" si="1062"/>
        <v>779.83629607881858</v>
      </c>
      <c r="T3621" s="12">
        <f t="shared" si="1045"/>
        <v>-39.307836910552297</v>
      </c>
    </row>
    <row r="3622" spans="1:20" x14ac:dyDescent="0.3">
      <c r="A3622" s="57">
        <f t="shared" si="1046"/>
        <v>4918475.4101663884</v>
      </c>
      <c r="B3622" s="12">
        <f t="shared" si="1063"/>
        <v>782799.67400391819</v>
      </c>
      <c r="C3622" s="57" t="str">
        <f t="shared" si="1047"/>
        <v>-0.0054342304613604+0.0092281778629936i</v>
      </c>
      <c r="D3622" s="57" t="str">
        <f t="shared" si="1048"/>
        <v>0.616446867219189-1.34004504232955i</v>
      </c>
      <c r="E3622" s="57" t="str">
        <f t="shared" si="1049"/>
        <v>-13.7088715242948-7.89767162613907i</v>
      </c>
      <c r="F3622" s="57" t="str">
        <f t="shared" si="1050"/>
        <v>0.825378413460741-1.6184249446115i</v>
      </c>
      <c r="G3622" s="57" t="str">
        <f t="shared" si="1051"/>
        <v>0.268016588671309-0.442926288301229i</v>
      </c>
      <c r="H3622" s="57" t="str">
        <f t="shared" si="1052"/>
        <v>0.00279508923078639-5.77724732174643i</v>
      </c>
      <c r="I3622" s="57" t="str">
        <f t="shared" si="1053"/>
        <v>-0.0632888342006229-0.0323151826242565i</v>
      </c>
      <c r="K3622" s="57" t="str">
        <f t="shared" si="1054"/>
        <v>0.000418719956093729-0.000187801390536598i</v>
      </c>
      <c r="L3622" s="57" t="str">
        <f t="shared" si="1055"/>
        <v>0.00075-0.000847145979027213i</v>
      </c>
      <c r="M3622" s="57" t="str">
        <f t="shared" si="1056"/>
        <v>0.00075-0.000133478883250086i</v>
      </c>
      <c r="N3622" s="57">
        <f t="shared" si="1057"/>
        <v>59.50729137554724</v>
      </c>
      <c r="O3622" s="57">
        <f t="shared" si="1058"/>
        <v>39.404739649208402</v>
      </c>
      <c r="P3622" s="371">
        <f t="shared" si="1059"/>
        <v>-39.404739649208402</v>
      </c>
      <c r="Q3622" s="371">
        <f t="shared" si="1060"/>
        <v>120.49270862445276</v>
      </c>
      <c r="R3622" s="12">
        <f t="shared" si="1061"/>
        <v>-59.50729137554724</v>
      </c>
      <c r="S3622" s="57">
        <f t="shared" si="1062"/>
        <v>782.7996740039182</v>
      </c>
      <c r="T3622" s="12">
        <f t="shared" si="1045"/>
        <v>-39.404739649208402</v>
      </c>
    </row>
    <row r="3623" spans="1:20" x14ac:dyDescent="0.3">
      <c r="A3623" s="57">
        <f t="shared" si="1046"/>
        <v>4937165.616725021</v>
      </c>
      <c r="B3623" s="12">
        <f t="shared" si="1063"/>
        <v>785774.3127651331</v>
      </c>
      <c r="C3623" s="57" t="str">
        <f t="shared" si="1047"/>
        <v>-0.00535112943816775+0.00913911523196564i</v>
      </c>
      <c r="D3623" s="57" t="str">
        <f t="shared" si="1048"/>
        <v>0.61261066461646-1.33674815970283i</v>
      </c>
      <c r="E3623" s="57" t="str">
        <f t="shared" si="1049"/>
        <v>-13.6277656477098-7.81828000692791i</v>
      </c>
      <c r="F3623" s="57" t="str">
        <f t="shared" si="1050"/>
        <v>0.820803546888059-1.61505600310088i</v>
      </c>
      <c r="G3623" s="57" t="str">
        <f t="shared" si="1051"/>
        <v>0.266531039603827-0.442145049199389i</v>
      </c>
      <c r="H3623" s="57" t="str">
        <f t="shared" si="1052"/>
        <v>0.00277190759956158-5.75536878899675i</v>
      </c>
      <c r="I3623" s="57" t="str">
        <f t="shared" si="1053"/>
        <v>-0.0629180379559735-0.0320143356662302i</v>
      </c>
      <c r="K3623" s="57" t="str">
        <f t="shared" si="1054"/>
        <v>0.000418410272163308-0.000187290447749652i</v>
      </c>
      <c r="L3623" s="57" t="str">
        <f t="shared" si="1055"/>
        <v>0.00075-0.000843939010786226i</v>
      </c>
      <c r="M3623" s="57" t="str">
        <f t="shared" si="1056"/>
        <v>0.00075-0.000132973583632283i</v>
      </c>
      <c r="N3623" s="57">
        <f t="shared" si="1057"/>
        <v>59.650198388282902</v>
      </c>
      <c r="O3623" s="57">
        <f t="shared" si="1058"/>
        <v>39.501696914173564</v>
      </c>
      <c r="P3623" s="371">
        <f t="shared" si="1059"/>
        <v>-39.501696914173564</v>
      </c>
      <c r="Q3623" s="371">
        <f t="shared" si="1060"/>
        <v>120.3498016117171</v>
      </c>
      <c r="R3623" s="12">
        <f t="shared" si="1061"/>
        <v>-59.650198388282902</v>
      </c>
      <c r="S3623" s="57">
        <f t="shared" si="1062"/>
        <v>785.77431276513312</v>
      </c>
      <c r="T3623" s="12">
        <f t="shared" si="1045"/>
        <v>-39.501696914173564</v>
      </c>
    </row>
    <row r="3624" spans="1:20" x14ac:dyDescent="0.3">
      <c r="A3624" s="57">
        <f t="shared" si="1046"/>
        <v>4955926.846068576</v>
      </c>
      <c r="B3624" s="12">
        <f t="shared" si="1063"/>
        <v>788760.25515364064</v>
      </c>
      <c r="C3624" s="57" t="str">
        <f t="shared" si="1047"/>
        <v>-0.00526922711911908+0.009050728396965i</v>
      </c>
      <c r="D3624" s="57" t="str">
        <f t="shared" si="1048"/>
        <v>0.608793243317477-1.33344837241599i</v>
      </c>
      <c r="E3624" s="57" t="str">
        <f t="shared" si="1049"/>
        <v>-13.5469894370399-7.73962421551809i</v>
      </c>
      <c r="F3624" s="57" t="str">
        <f t="shared" si="1050"/>
        <v>0.81624485578056-1.61167966129066i</v>
      </c>
      <c r="G3624" s="57" t="str">
        <f t="shared" si="1051"/>
        <v>0.26505074302772-0.441360223228344i</v>
      </c>
      <c r="H3624" s="57" t="str">
        <f t="shared" si="1052"/>
        <v>0.00274892300928051-5.7335731577776i</v>
      </c>
      <c r="I3624" s="57" t="str">
        <f t="shared" si="1053"/>
        <v>-0.0625488543006052-0.0317159331699893i</v>
      </c>
      <c r="K3624" s="57" t="str">
        <f t="shared" si="1054"/>
        <v>0.000418101537325789-0.00018678009827768i</v>
      </c>
      <c r="L3624" s="57" t="str">
        <f t="shared" si="1055"/>
        <v>0.00075-0.000840744182891235i</v>
      </c>
      <c r="M3624" s="57" t="str">
        <f t="shared" si="1056"/>
        <v>0.00075-0.000132470196884123i</v>
      </c>
      <c r="N3624" s="57">
        <f t="shared" si="1057"/>
        <v>59.792541481988295</v>
      </c>
      <c r="O3624" s="57">
        <f t="shared" si="1058"/>
        <v>39.598708201393592</v>
      </c>
      <c r="P3624" s="371">
        <f t="shared" si="1059"/>
        <v>-39.598708201393592</v>
      </c>
      <c r="Q3624" s="371">
        <f t="shared" si="1060"/>
        <v>120.20745851801171</v>
      </c>
      <c r="R3624" s="12">
        <f t="shared" si="1061"/>
        <v>-59.792541481988295</v>
      </c>
      <c r="S3624" s="57">
        <f t="shared" si="1062"/>
        <v>788.76025515364063</v>
      </c>
      <c r="T3624" s="12">
        <f t="shared" si="1045"/>
        <v>-39.598708201393592</v>
      </c>
    </row>
    <row r="3625" spans="1:20" x14ac:dyDescent="0.3">
      <c r="A3625" s="57">
        <f t="shared" si="1046"/>
        <v>4974759.3680836372</v>
      </c>
      <c r="B3625" s="12">
        <f t="shared" si="1063"/>
        <v>791757.54412322445</v>
      </c>
      <c r="C3625" s="57" t="str">
        <f t="shared" si="1047"/>
        <v>-0.00518850807916619+0.00896301602571047i</v>
      </c>
      <c r="D3625" s="57" t="str">
        <f t="shared" si="1048"/>
        <v>0.604994574758395-1.3301457956235i</v>
      </c>
      <c r="E3625" s="57" t="str">
        <f t="shared" si="1049"/>
        <v>-13.4665436254855-7.66169842125814i</v>
      </c>
      <c r="F3625" s="57" t="str">
        <f t="shared" si="1050"/>
        <v>0.811702384961432-1.60829603344724i</v>
      </c>
      <c r="G3625" s="57" t="str">
        <f t="shared" si="1051"/>
        <v>0.263575713497958-0.440571851974227i</v>
      </c>
      <c r="H3625" s="57" t="str">
        <f t="shared" si="1052"/>
        <v>0.00272613378517628-5.71186011353994i</v>
      </c>
      <c r="I3625" s="57" t="str">
        <f t="shared" si="1053"/>
        <v>-0.0621812818533631-0.0314199602770296i</v>
      </c>
      <c r="K3625" s="57" t="str">
        <f t="shared" si="1054"/>
        <v>0.00041779375578213-0.000186270344047784i</v>
      </c>
      <c r="L3625" s="57" t="str">
        <f t="shared" si="1055"/>
        <v>0.00075-0.000837561449383581i</v>
      </c>
      <c r="M3625" s="57" t="str">
        <f t="shared" si="1056"/>
        <v>0.00075-0.000131968715764219i</v>
      </c>
      <c r="N3625" s="57">
        <f t="shared" si="1057"/>
        <v>59.934320832932698</v>
      </c>
      <c r="O3625" s="57">
        <f t="shared" si="1058"/>
        <v>39.695773007867686</v>
      </c>
      <c r="P3625" s="371">
        <f t="shared" si="1059"/>
        <v>-39.695773007867686</v>
      </c>
      <c r="Q3625" s="371">
        <f t="shared" si="1060"/>
        <v>120.0656791670673</v>
      </c>
      <c r="R3625" s="12">
        <f t="shared" si="1061"/>
        <v>-59.934320832932698</v>
      </c>
      <c r="S3625" s="57">
        <f t="shared" si="1062"/>
        <v>791.75754412322442</v>
      </c>
      <c r="T3625" s="12">
        <f t="shared" si="1045"/>
        <v>-39.695773007867686</v>
      </c>
    </row>
    <row r="3626" spans="1:20" x14ac:dyDescent="0.3">
      <c r="A3626" s="57">
        <f t="shared" si="1046"/>
        <v>4993663.4536823547</v>
      </c>
      <c r="B3626" s="12">
        <f t="shared" si="1063"/>
        <v>794766.2227908927</v>
      </c>
      <c r="C3626" s="57" t="str">
        <f t="shared" si="1047"/>
        <v>-0.00510895704837554+0.00887597670087471i</v>
      </c>
      <c r="D3626" s="57" t="str">
        <f t="shared" si="1048"/>
        <v>0.601214629581543-1.32684054378939i</v>
      </c>
      <c r="E3626" s="57" t="str">
        <f t="shared" si="1049"/>
        <v>-13.386428910415-7.58449682455073i</v>
      </c>
      <c r="F3626" s="57" t="str">
        <f t="shared" si="1050"/>
        <v>0.80717617800547-1.60490523388579i</v>
      </c>
      <c r="G3626" s="57" t="str">
        <f t="shared" si="1051"/>
        <v>0.262105965164136-0.439779977022047i</v>
      </c>
      <c r="H3626" s="57" t="str">
        <f t="shared" si="1052"/>
        <v>0.00270353826601176-5.69022934293214i</v>
      </c>
      <c r="I3626" s="57" t="str">
        <f t="shared" si="1053"/>
        <v>-0.0618153191846514-0.031126402154243i</v>
      </c>
      <c r="K3626" s="57" t="str">
        <f t="shared" si="1054"/>
        <v>0.000417486931658641-0.000185761187030813i</v>
      </c>
      <c r="L3626" s="57" t="str">
        <f t="shared" si="1055"/>
        <v>0.00075-0.000834390764478557i</v>
      </c>
      <c r="M3626" s="57" t="str">
        <f t="shared" si="1056"/>
        <v>0.00075-0.000131469133058597i</v>
      </c>
      <c r="N3626" s="57">
        <f t="shared" si="1057"/>
        <v>60.075536641974495</v>
      </c>
      <c r="O3626" s="57">
        <f t="shared" si="1058"/>
        <v>39.792890831686847</v>
      </c>
      <c r="P3626" s="371">
        <f t="shared" si="1059"/>
        <v>-39.792890831686847</v>
      </c>
      <c r="Q3626" s="371">
        <f t="shared" si="1060"/>
        <v>119.92446335802551</v>
      </c>
      <c r="R3626" s="12">
        <f t="shared" si="1061"/>
        <v>-60.075536641974495</v>
      </c>
      <c r="S3626" s="57">
        <f t="shared" si="1062"/>
        <v>794.7662227908927</v>
      </c>
      <c r="T3626" s="12">
        <f t="shared" si="1045"/>
        <v>-39.792890831686847</v>
      </c>
    </row>
    <row r="3627" spans="1:20" x14ac:dyDescent="0.3">
      <c r="A3627" s="57">
        <f t="shared" si="1046"/>
        <v>5012639.3748063473</v>
      </c>
      <c r="B3627" s="12">
        <f t="shared" si="1063"/>
        <v>797786.33443749812</v>
      </c>
      <c r="C3627" s="57" t="str">
        <f t="shared" si="1047"/>
        <v>-0.00503055891131119+0.00878960892215777i</v>
      </c>
      <c r="D3627" s="57" t="str">
        <f t="shared" si="1048"/>
        <v>0.597453377645877-1.323532730683i</v>
      </c>
      <c r="E3627" s="57" t="str">
        <f t="shared" si="1049"/>
        <v>-13.3066459538048-7.50801365691682i</v>
      </c>
      <c r="F3627" s="57" t="str">
        <f t="shared" si="1050"/>
        <v>0.802666277243528-1.60150737695654i</v>
      </c>
      <c r="G3627" s="57" t="str">
        <f t="shared" si="1051"/>
        <v>0.260641511771912-0.438984639951291i</v>
      </c>
      <c r="H3627" s="57" t="str">
        <f t="shared" si="1052"/>
        <v>0.00268113480398324-5.66868053379532i</v>
      </c>
      <c r="I3627" s="57" t="str">
        <f t="shared" si="1053"/>
        <v>-0.0614509648164787-0.0308352439946942i</v>
      </c>
      <c r="K3627" s="57" t="str">
        <f t="shared" si="1054"/>
        <v>0.000417181069006945-0.000185252629240339i</v>
      </c>
      <c r="L3627" s="57" t="str">
        <f t="shared" si="1055"/>
        <v>0.00075-0.000831232082564816i</v>
      </c>
      <c r="M3627" s="57" t="str">
        <f t="shared" si="1056"/>
        <v>0.00075-0.00013097144158059i</v>
      </c>
      <c r="N3627" s="57">
        <f t="shared" si="1057"/>
        <v>60.216189134419494</v>
      </c>
      <c r="O3627" s="57">
        <f t="shared" si="1058"/>
        <v>39.890061172068499</v>
      </c>
      <c r="P3627" s="371">
        <f t="shared" si="1059"/>
        <v>-39.890061172068499</v>
      </c>
      <c r="Q3627" s="371">
        <f t="shared" si="1060"/>
        <v>119.78381086558051</v>
      </c>
      <c r="R3627" s="12">
        <f t="shared" si="1061"/>
        <v>-60.216189134419494</v>
      </c>
      <c r="S3627" s="57">
        <f t="shared" si="1062"/>
        <v>797.78633443749811</v>
      </c>
      <c r="T3627" s="12">
        <f t="shared" si="1045"/>
        <v>-39.890061172068499</v>
      </c>
    </row>
    <row r="3628" spans="1:20" x14ac:dyDescent="0.3">
      <c r="A3628" s="57">
        <f t="shared" si="1046"/>
        <v>5031687.404430612</v>
      </c>
      <c r="B3628" s="12">
        <f t="shared" si="1063"/>
        <v>800817.92250836059</v>
      </c>
      <c r="C3628" s="57" t="str">
        <f t="shared" si="1047"/>
        <v>-0.00495329870639885+0.00870391110833497i</v>
      </c>
      <c r="D3628" s="57" t="str">
        <f t="shared" si="1048"/>
        <v>0.593710788037462-1.32022246937492i</v>
      </c>
      <c r="E3628" s="57" t="str">
        <f t="shared" si="1049"/>
        <v>-13.2271953826749-7.43224318105597i</v>
      </c>
      <c r="F3628" s="57" t="str">
        <f t="shared" si="1050"/>
        <v>0.798172723767127-1.59810257703118i</v>
      </c>
      <c r="G3628" s="57" t="str">
        <f t="shared" si="1051"/>
        <v>0.259182366664508-0.438185882331566i</v>
      </c>
      <c r="H3628" s="57" t="str">
        <f t="shared" si="1052"/>
        <v>0.0026589217646246-5.64721337515884i</v>
      </c>
      <c r="I3628" s="57" t="str">
        <f t="shared" si="1053"/>
        <v>-0.0610882172225149-0.0305464710183917i</v>
      </c>
      <c r="K3628" s="57" t="str">
        <f t="shared" si="1054"/>
        <v>0.000416876171803919-0.000184744672731635i</v>
      </c>
      <c r="L3628" s="57" t="str">
        <f t="shared" si="1055"/>
        <v>0.00075-0.000828085358203638i</v>
      </c>
      <c r="M3628" s="57" t="str">
        <f t="shared" si="1056"/>
        <v>0.00075-0.000130475634170742i</v>
      </c>
      <c r="N3628" s="57">
        <f t="shared" si="1057"/>
        <v>60.356278559872578</v>
      </c>
      <c r="O3628" s="57">
        <f t="shared" si="1058"/>
        <v>39.987283529392066</v>
      </c>
      <c r="P3628" s="371">
        <f t="shared" si="1059"/>
        <v>-39.987283529392066</v>
      </c>
      <c r="Q3628" s="371">
        <f t="shared" si="1060"/>
        <v>119.64372144012742</v>
      </c>
      <c r="R3628" s="12">
        <f t="shared" si="1061"/>
        <v>-60.356278559872578</v>
      </c>
      <c r="S3628" s="57">
        <f t="shared" si="1062"/>
        <v>800.81792250836054</v>
      </c>
      <c r="T3628" s="12">
        <f t="shared" ref="T3628:T3691" si="1064">P3628</f>
        <v>-39.987283529392066</v>
      </c>
    </row>
    <row r="3629" spans="1:20" x14ac:dyDescent="0.3">
      <c r="A3629" s="57">
        <f t="shared" ref="A3629:A3692" si="1065">2*PI()*B3629</f>
        <v>5050807.816567448</v>
      </c>
      <c r="B3629" s="12">
        <f t="shared" si="1063"/>
        <v>803861.03061389236</v>
      </c>
      <c r="C3629" s="57" t="str">
        <f t="shared" ref="C3629:C3692" si="1066">IMPRODUCT(D3629,E3629,$C$40,,K3629,$C$41)</f>
        <v>-0.00487716162527121+0.00861888159928031i</v>
      </c>
      <c r="D3629" s="57" t="str">
        <f t="shared" ref="D3629:D3692" si="1067">IMDIV(IMPRODUCT($C$37,$C$38,COMPLEX(1,A3629/$C$38)),IMSUM(-1*A3629*A3629/$C$39,COMPLEX(0,1*A3629)))</f>
        <v>0.589986829079844-1.31690987223294i</v>
      </c>
      <c r="E3629" s="57" t="str">
        <f t="shared" ref="E3629:E3692" si="1068">IMDIV(IMPRODUCT(IMSUM(F3629,G3629),$C$29,H3629),IMSUM(1,I3629))</f>
        <v>-13.1480777895231-7.35717969090212i</v>
      </c>
      <c r="F3629" s="57" t="str">
        <f t="shared" ref="F3629:F3692" si="1069">IMDIV(IMPRODUCT($C$14,$C$15,COMPLEX(1,A3629/$C$15)),IMSUM(-1*A3629*A3629/$C$16,COMPLEX(0,A3629)))</f>
        <v>0.793695557433223-1.59469094848932i</v>
      </c>
      <c r="G3629" s="57" t="str">
        <f t="shared" ref="G3629:G3692" si="1070">IMDIV(1,COMPLEX(1,A3629*$C$9*$C$10))</f>
        <v>0.257728542784265-0.437383745718293i</v>
      </c>
      <c r="H3629" s="57" t="str">
        <f t="shared" ref="H3629:H3692" si="1071">IMDIV($C$3,IMSUM(K3629,COMPLEX(0,$C$28*A3629)))</f>
        <v>0.00263689752671204-5.62582755723565i</v>
      </c>
      <c r="I3629" s="57" t="str">
        <f t="shared" ref="I3629:I3692" si="1072">IMPRODUCT(F3629,$C$29,H3629,$C$31)</f>
        <v>-0.0607270748281569-0.0302600684730501i</v>
      </c>
      <c r="K3629" s="57" t="str">
        <f t="shared" ref="K3629:K3692" si="1073">IF($C$26&lt;=0,IMDIV(1,IMSUM(IMDIV(1,L3629),1/$C$18)),IMDIV(1,IMSUM(IMDIV(1,L3629),1/$C$18,IMDIV(1,M3629))))</f>
        <v>0.000416572243951673-0.000184237319600643i</v>
      </c>
      <c r="L3629" s="57" t="str">
        <f t="shared" ref="L3629:L3692" si="1074">IMSUM($C$21/$C$22,IMDIV(1,COMPLEX(0,$C$20*$C$22*A3629)))</f>
        <v>0.00075-0.000824950546128351i</v>
      </c>
      <c r="M3629" s="57" t="str">
        <f t="shared" ref="M3629:M3692" si="1075">IMSUM($C$25/$C$26,IMDIV(1,COMPLEX(0,$C$24*$C$26*A3629)))</f>
        <v>0.00075-0.000129981703696694i</v>
      </c>
      <c r="N3629" s="57">
        <f t="shared" ref="N3629:N3692" si="1076">ABS(R3629)</f>
        <v>60.495805192087218</v>
      </c>
      <c r="O3629" s="57">
        <f t="shared" ref="O3629:O3692" si="1077">ABS(P3629)</f>
        <v>40.084557405234527</v>
      </c>
      <c r="P3629" s="371">
        <f t="shared" ref="P3629:P3692" si="1078">20*LOG10(IMABS(C3629))</f>
        <v>-40.084557405234527</v>
      </c>
      <c r="Q3629" s="371">
        <f t="shared" ref="Q3629:Q3692" si="1079">IMARGUMENT(C3629)*180/PI()</f>
        <v>119.50419480791278</v>
      </c>
      <c r="R3629" s="12">
        <f t="shared" ref="R3629:R3692" si="1080">IF(Q3629&lt;0,Q3629+180,Q3629-180)</f>
        <v>-60.495805192087218</v>
      </c>
      <c r="S3629" s="57">
        <f t="shared" ref="S3629:S3692" si="1081">B3629/1000</f>
        <v>803.86103061389235</v>
      </c>
      <c r="T3629" s="12">
        <f t="shared" si="1064"/>
        <v>-40.084557405234527</v>
      </c>
    </row>
    <row r="3630" spans="1:20" x14ac:dyDescent="0.3">
      <c r="A3630" s="57">
        <f t="shared" si="1065"/>
        <v>5070000.8862704048</v>
      </c>
      <c r="B3630" s="12">
        <f t="shared" ref="B3630:B3693" si="1082">B3629*(1+B$42)</f>
        <v>806915.70253022516</v>
      </c>
      <c r="C3630" s="57" t="str">
        <f t="shared" si="1066"/>
        <v>-0.00480213301209502+0.00853451865796584i</v>
      </c>
      <c r="D3630" s="57" t="str">
        <f t="shared" si="1067"/>
        <v>0.586281468344461-1.31359505091817i</v>
      </c>
      <c r="E3630" s="57" t="str">
        <f t="shared" si="1068"/>
        <v>-13.0692937327564-7.28281751167499i</v>
      </c>
      <c r="F3630" s="57" t="str">
        <f t="shared" si="1069"/>
        <v>0.789234816869101-1.59127260570514i</v>
      </c>
      <c r="G3630" s="57" t="str">
        <f t="shared" si="1070"/>
        <v>0.256280052674218-0.436578271648416i</v>
      </c>
      <c r="H3630" s="57" t="str">
        <f t="shared" si="1071"/>
        <v>0.00261506048216944-5.6045227714178i</v>
      </c>
      <c r="I3630" s="57" t="str">
        <f t="shared" si="1072"/>
        <v>-0.0603675360106098-0.0299760216348452i</v>
      </c>
      <c r="K3630" s="57" t="str">
        <f t="shared" si="1073"/>
        <v>0.000416269289277527-0.000183730571982967i</v>
      </c>
      <c r="L3630" s="57" t="str">
        <f t="shared" si="1074"/>
        <v>0.00075-0.000821827601243624i</v>
      </c>
      <c r="M3630" s="57" t="str">
        <f t="shared" si="1075"/>
        <v>0.00075-0.000129489643053092i</v>
      </c>
      <c r="N3630" s="57">
        <f t="shared" si="1076"/>
        <v>60.634769328815409</v>
      </c>
      <c r="O3630" s="57">
        <f t="shared" si="1077"/>
        <v>40.181882302405882</v>
      </c>
      <c r="P3630" s="371">
        <f t="shared" si="1078"/>
        <v>-40.181882302405882</v>
      </c>
      <c r="Q3630" s="371">
        <f t="shared" si="1079"/>
        <v>119.36523067118459</v>
      </c>
      <c r="R3630" s="12">
        <f t="shared" si="1080"/>
        <v>-60.634769328815409</v>
      </c>
      <c r="S3630" s="57">
        <f t="shared" si="1081"/>
        <v>806.91570253022519</v>
      </c>
      <c r="T3630" s="12">
        <f t="shared" si="1064"/>
        <v>-40.181882302405882</v>
      </c>
    </row>
    <row r="3631" spans="1:20" x14ac:dyDescent="0.3">
      <c r="A3631" s="57">
        <f t="shared" si="1065"/>
        <v>5089266.8896382321</v>
      </c>
      <c r="B3631" s="12">
        <f t="shared" si="1082"/>
        <v>809981.98219984001</v>
      </c>
      <c r="C3631" s="57" t="str">
        <f t="shared" si="1066"/>
        <v>-0.00472819836288254+0.00845082047243856i</v>
      </c>
      <c r="D3631" s="57" t="str">
        <f t="shared" si="1067"/>
        <v>0.582594672661061-1.31027811638143i</v>
      </c>
      <c r="E3631" s="57" t="str">
        <f t="shared" si="1068"/>
        <v>-12.9908437371221-7.20915099992895i</v>
      </c>
      <c r="F3631" s="57" t="str">
        <f t="shared" si="1069"/>
        <v>0.784790539477496-1.5878476630342i</v>
      </c>
      <c r="G3631" s="57" t="str">
        <f t="shared" si="1070"/>
        <v>0.25483690847977-0.435769501636178i</v>
      </c>
      <c r="H3631" s="57" t="str">
        <f t="shared" si="1071"/>
        <v>0.00259340903597432-5.58329871027188i</v>
      </c>
      <c r="I3631" s="57" t="str">
        <f t="shared" si="1072"/>
        <v>-0.0600095990989799-0.0296943158091637i</v>
      </c>
      <c r="K3631" s="57" t="str">
        <f t="shared" si="1073"/>
        <v>0.00041596731153401-0.000183224432052848i</v>
      </c>
      <c r="L3631" s="57" t="str">
        <f t="shared" si="1074"/>
        <v>0.00075-0.000818716478624849i</v>
      </c>
      <c r="M3631" s="57" t="str">
        <f t="shared" si="1075"/>
        <v>0.00075-0.000128999445161479i</v>
      </c>
      <c r="N3631" s="57">
        <f t="shared" si="1076"/>
        <v>60.773171291651394</v>
      </c>
      <c r="O3631" s="57">
        <f t="shared" si="1077"/>
        <v>40.279257724982131</v>
      </c>
      <c r="P3631" s="371">
        <f t="shared" si="1078"/>
        <v>-40.279257724982131</v>
      </c>
      <c r="Q3631" s="371">
        <f t="shared" si="1079"/>
        <v>119.22682870834861</v>
      </c>
      <c r="R3631" s="12">
        <f t="shared" si="1080"/>
        <v>-60.773171291651394</v>
      </c>
      <c r="S3631" s="57">
        <f t="shared" si="1081"/>
        <v>809.98198219983999</v>
      </c>
      <c r="T3631" s="12">
        <f t="shared" si="1064"/>
        <v>-40.279257724982131</v>
      </c>
    </row>
    <row r="3632" spans="1:20" x14ac:dyDescent="0.3">
      <c r="A3632" s="57">
        <f t="shared" si="1065"/>
        <v>5108606.1038188571</v>
      </c>
      <c r="B3632" s="12">
        <f t="shared" si="1082"/>
        <v>813059.91373219946</v>
      </c>
      <c r="C3632" s="57" t="str">
        <f t="shared" si="1066"/>
        <v>-0.00465534332478401+0.0083677851577707i</v>
      </c>
      <c r="D3632" s="57" t="str">
        <f t="shared" si="1067"/>
        <v>0.578926408128041-1.30695917885965i</v>
      </c>
      <c r="E3632" s="57" t="str">
        <f t="shared" si="1068"/>
        <v>-12.912728294134-7.13617454359587i</v>
      </c>
      <c r="F3632" s="57" t="str">
        <f t="shared" si="1069"/>
        <v>0.780362761441734-1.58441623480022i</v>
      </c>
      <c r="G3632" s="57" t="str">
        <f t="shared" si="1070"/>
        <v>0.253399121950362-0.434957477168916i</v>
      </c>
      <c r="H3632" s="57" t="str">
        <f t="shared" si="1071"/>
        <v>0.00257194160606426-5.56215506753453i</v>
      </c>
      <c r="I3632" s="57" t="str">
        <f t="shared" si="1072"/>
        <v>-0.0596532623743738-0.029414936331341i</v>
      </c>
      <c r="K3632" s="57" t="str">
        <f t="shared" si="1073"/>
        <v>0.000415666314398866-0.00018271890202216i</v>
      </c>
      <c r="L3632" s="57" t="str">
        <f t="shared" si="1074"/>
        <v>0.00075-0.000815617133517483i</v>
      </c>
      <c r="M3632" s="57" t="str">
        <f t="shared" si="1075"/>
        <v>0.00075-0.000128511102970192i</v>
      </c>
      <c r="N3632" s="57">
        <f t="shared" si="1076"/>
        <v>60.911011425877163</v>
      </c>
      <c r="O3632" s="57">
        <f t="shared" si="1077"/>
        <v>40.376683178340649</v>
      </c>
      <c r="P3632" s="371">
        <f t="shared" si="1078"/>
        <v>-40.376683178340649</v>
      </c>
      <c r="Q3632" s="371">
        <f t="shared" si="1079"/>
        <v>119.08898857412284</v>
      </c>
      <c r="R3632" s="12">
        <f t="shared" si="1080"/>
        <v>-60.911011425877163</v>
      </c>
      <c r="S3632" s="57">
        <f t="shared" si="1081"/>
        <v>813.05991373219945</v>
      </c>
      <c r="T3632" s="12">
        <f t="shared" si="1064"/>
        <v>-40.376683178340649</v>
      </c>
    </row>
    <row r="3633" spans="1:20" x14ac:dyDescent="0.3">
      <c r="A3633" s="57">
        <f t="shared" si="1065"/>
        <v>5128018.8070133692</v>
      </c>
      <c r="B3633" s="12">
        <f t="shared" si="1082"/>
        <v>816149.54140438186</v>
      </c>
      <c r="C3633" s="57" t="str">
        <f t="shared" si="1066"/>
        <v>-0.00458355369536538+0.00828541075798751i</v>
      </c>
      <c r="D3633" s="57" t="str">
        <f t="shared" si="1067"/>
        <v>0.57527664012281-1.30363834787242i</v>
      </c>
      <c r="E3633" s="57" t="str">
        <f t="shared" si="1068"/>
        <v>-12.8349478624992-7.06388256202588i</v>
      </c>
      <c r="F3633" s="57" t="str">
        <f t="shared" si="1069"/>
        <v>0.775951517731163-1.58097843528219i</v>
      </c>
      <c r="G3633" s="57" t="str">
        <f t="shared" si="1070"/>
        <v>0.251966704441227-0.434142239702904i</v>
      </c>
      <c r="H3633" s="57" t="str">
        <f t="shared" si="1071"/>
        <v>0.002550656623244-5.54109153810794i</v>
      </c>
      <c r="I3633" s="57" t="str">
        <f t="shared" si="1072"/>
        <v>-0.0592985240700158-0.0291378685673964i</v>
      </c>
      <c r="K3633" s="57" t="str">
        <f t="shared" si="1073"/>
        <v>0.000415366301475072-0.000182213984139401i</v>
      </c>
      <c r="L3633" s="57" t="str">
        <f t="shared" si="1074"/>
        <v>0.00075-0.000812529521336406i</v>
      </c>
      <c r="M3633" s="57" t="str">
        <f t="shared" si="1075"/>
        <v>0.00075-0.000128024609454266i</v>
      </c>
      <c r="N3633" s="57">
        <f t="shared" si="1076"/>
        <v>61.04829010030312</v>
      </c>
      <c r="O3633" s="57">
        <f t="shared" si="1077"/>
        <v>40.47415816919316</v>
      </c>
      <c r="P3633" s="371">
        <f t="shared" si="1078"/>
        <v>-40.47415816919316</v>
      </c>
      <c r="Q3633" s="371">
        <f t="shared" si="1079"/>
        <v>118.95170989969688</v>
      </c>
      <c r="R3633" s="12">
        <f t="shared" si="1080"/>
        <v>-61.04829010030312</v>
      </c>
      <c r="S3633" s="57">
        <f t="shared" si="1081"/>
        <v>816.14954140438181</v>
      </c>
      <c r="T3633" s="12">
        <f t="shared" si="1064"/>
        <v>-40.47415816919316</v>
      </c>
    </row>
    <row r="3634" spans="1:20" x14ac:dyDescent="0.3">
      <c r="A3634" s="57">
        <f t="shared" si="1065"/>
        <v>5147505.2784800204</v>
      </c>
      <c r="B3634" s="12">
        <f t="shared" si="1082"/>
        <v>819250.90966171853</v>
      </c>
      <c r="C3634" s="57" t="str">
        <f t="shared" si="1066"/>
        <v>-0.00451281542186949+0.00820369524797012i</v>
      </c>
      <c r="D3634" s="57" t="str">
        <f t="shared" si="1067"/>
        <v>0.571645333312105-1.30031573221875i</v>
      </c>
      <c r="E3634" s="57" t="str">
        <f t="shared" si="1068"/>
        <v>-12.7575028685407-6.99226950602305i</v>
      </c>
      <c r="F3634" s="57" t="str">
        <f t="shared" si="1069"/>
        <v>0.771556842106595-1.57753437870144i</v>
      </c>
      <c r="G3634" s="57" t="str">
        <f t="shared" si="1070"/>
        <v>0.25053966691516-0.433323830659244i</v>
      </c>
      <c r="H3634" s="57" t="str">
        <f t="shared" si="1071"/>
        <v>0.00252955253109304-5.52010781805536i</v>
      </c>
      <c r="I3634" s="57" t="str">
        <f t="shared" si="1072"/>
        <v>-0.0589453823713701-0.0288630979147554i</v>
      </c>
      <c r="K3634" s="57" t="str">
        <f t="shared" si="1073"/>
        <v>0.000415067276290878-0.000181709680688691i</v>
      </c>
      <c r="L3634" s="57" t="str">
        <f t="shared" si="1074"/>
        <v>0.00075-0.000809453597665282i</v>
      </c>
      <c r="M3634" s="57" t="str">
        <f t="shared" si="1075"/>
        <v>0.00075-0.000127539957615328i</v>
      </c>
      <c r="N3634" s="57">
        <f t="shared" si="1076"/>
        <v>61.185007707107928</v>
      </c>
      <c r="O3634" s="57">
        <f t="shared" si="1077"/>
        <v>40.571682205619041</v>
      </c>
      <c r="P3634" s="371">
        <f t="shared" si="1078"/>
        <v>-40.571682205619041</v>
      </c>
      <c r="Q3634" s="371">
        <f t="shared" si="1079"/>
        <v>118.81499229289207</v>
      </c>
      <c r="R3634" s="12">
        <f t="shared" si="1080"/>
        <v>-61.185007707107928</v>
      </c>
      <c r="S3634" s="57">
        <f t="shared" si="1081"/>
        <v>819.25090966171854</v>
      </c>
      <c r="T3634" s="12">
        <f t="shared" si="1064"/>
        <v>-40.571682205619041</v>
      </c>
    </row>
    <row r="3635" spans="1:20" x14ac:dyDescent="0.3">
      <c r="A3635" s="57">
        <f t="shared" si="1065"/>
        <v>5167065.7985382453</v>
      </c>
      <c r="B3635" s="12">
        <f t="shared" si="1082"/>
        <v>822364.06311843311</v>
      </c>
      <c r="C3635" s="57" t="str">
        <f t="shared" si="1066"/>
        <v>-0.00444311460046199+0.00812263653533417i</v>
      </c>
      <c r="D3635" s="57" t="str">
        <f t="shared" si="1067"/>
        <v>0.568032451662314-1.29699143997392i</v>
      </c>
      <c r="E3635" s="57" t="str">
        <f t="shared" si="1068"/>
        <v>-12.6803937066185-6.92132985787772i</v>
      </c>
      <c r="F3635" s="57" t="str">
        <f t="shared" si="1069"/>
        <v>0.767178767125987-1.57408417920896i</v>
      </c>
      <c r="G3635" s="57" t="str">
        <f t="shared" si="1070"/>
        <v>0.249118019944372-0.432502291419788i</v>
      </c>
      <c r="H3635" s="57" t="str">
        <f t="shared" si="1071"/>
        <v>0.0025086277858738-5.49920360459664i</v>
      </c>
      <c r="I3635" s="57" t="str">
        <f t="shared" si="1072"/>
        <v>-0.058593835416278-0.0285906098029685i</v>
      </c>
      <c r="K3635" s="57" t="str">
        <f t="shared" si="1073"/>
        <v>0.000414769242299846-0.00018120599398878i</v>
      </c>
      <c r="L3635" s="57" t="str">
        <f t="shared" si="1074"/>
        <v>0.00075-0.000806389318255906i</v>
      </c>
      <c r="M3635" s="57" t="str">
        <f t="shared" si="1075"/>
        <v>0.00075-0.000127057140481498i</v>
      </c>
      <c r="N3635" s="57">
        <f t="shared" si="1076"/>
        <v>61.321164661676633</v>
      </c>
      <c r="O3635" s="57">
        <f t="shared" si="1077"/>
        <v>40.669254797098148</v>
      </c>
      <c r="P3635" s="371">
        <f t="shared" si="1078"/>
        <v>-40.669254797098148</v>
      </c>
      <c r="Q3635" s="371">
        <f t="shared" si="1079"/>
        <v>118.67883533832337</v>
      </c>
      <c r="R3635" s="12">
        <f t="shared" si="1080"/>
        <v>-61.321164661676633</v>
      </c>
      <c r="S3635" s="57">
        <f t="shared" si="1081"/>
        <v>822.36406311843314</v>
      </c>
      <c r="T3635" s="12">
        <f t="shared" si="1064"/>
        <v>-40.669254797098148</v>
      </c>
    </row>
    <row r="3636" spans="1:20" x14ac:dyDescent="0.3">
      <c r="A3636" s="57">
        <f t="shared" si="1065"/>
        <v>5186700.6485726899</v>
      </c>
      <c r="B3636" s="12">
        <f t="shared" si="1082"/>
        <v>825489.04655828315</v>
      </c>
      <c r="C3636" s="57" t="str">
        <f t="shared" si="1066"/>
        <v>-0.00437443747546251+0.00804223246228362i</v>
      </c>
      <c r="D3636" s="57" t="str">
        <f t="shared" si="1067"/>
        <v>0.564437958449748-1.29366557848648i</v>
      </c>
      <c r="E3636" s="57" t="str">
        <f t="shared" si="1068"/>
        <v>-12.6036207395477-6.8510581313948i</v>
      </c>
      <c r="F3636" s="57" t="str">
        <f t="shared" si="1069"/>
        <v>0.762817324150164-1.5706279508727i</v>
      </c>
      <c r="G3636" s="57" t="str">
        <f t="shared" si="1070"/>
        <v>0.247701773712341-0.431677663323111i</v>
      </c>
      <c r="H3636" s="57" t="str">
        <f t="shared" si="1071"/>
        <v>0.00248788085644034-5.47837859610379i</v>
      </c>
      <c r="I3636" s="57" t="str">
        <f t="shared" si="1072"/>
        <v>-0.0582438812951007-0.0283203896944174i</v>
      </c>
      <c r="K3636" s="57" t="str">
        <f t="shared" si="1073"/>
        <v>0.00041447220288091-0.000180702926392047i</v>
      </c>
      <c r="L3636" s="57" t="str">
        <f t="shared" si="1074"/>
        <v>0.00075-0.000803336639027599i</v>
      </c>
      <c r="M3636" s="57" t="str">
        <f t="shared" si="1075"/>
        <v>0.00075-0.00012657615110729i</v>
      </c>
      <c r="N3636" s="57">
        <f t="shared" si="1076"/>
        <v>61.456761402434338</v>
      </c>
      <c r="O3636" s="57">
        <f t="shared" si="1077"/>
        <v>40.766875454543637</v>
      </c>
      <c r="P3636" s="371">
        <f t="shared" si="1078"/>
        <v>-40.766875454543637</v>
      </c>
      <c r="Q3636" s="371">
        <f t="shared" si="1079"/>
        <v>118.54323859756566</v>
      </c>
      <c r="R3636" s="12">
        <f t="shared" si="1080"/>
        <v>-61.456761402434338</v>
      </c>
      <c r="S3636" s="57">
        <f t="shared" si="1081"/>
        <v>825.48904655828312</v>
      </c>
      <c r="T3636" s="12">
        <f t="shared" si="1064"/>
        <v>-40.766875454543637</v>
      </c>
    </row>
    <row r="3637" spans="1:20" x14ac:dyDescent="0.3">
      <c r="A3637" s="57">
        <f t="shared" si="1065"/>
        <v>5206410.1110372664</v>
      </c>
      <c r="B3637" s="12">
        <f t="shared" si="1082"/>
        <v>828625.90493520466</v>
      </c>
      <c r="C3637" s="57" t="str">
        <f t="shared" si="1066"/>
        <v>-0.00430677043856153+0.00796248080744115i</v>
      </c>
      <c r="D3637" s="57" t="str">
        <f t="shared" si="1067"/>
        <v>0.560861816270893-1.29033825437535i</v>
      </c>
      <c r="E3637" s="57" t="str">
        <f t="shared" si="1068"/>
        <v>-12.5271842990156-6.78144887191892i</v>
      </c>
      <c r="F3637" s="57" t="str">
        <f t="shared" si="1069"/>
        <v>0.758472543348782-1.56716580766521i</v>
      </c>
      <c r="G3637" s="57" t="str">
        <f t="shared" si="1070"/>
        <v>0.246290938015743-0.430849987660518i</v>
      </c>
      <c r="H3637" s="57" t="str">
        <f t="shared" si="1071"/>
        <v>0.00246731022414764-5.45763249209662i</v>
      </c>
      <c r="I3637" s="57" t="str">
        <f t="shared" si="1072"/>
        <v>-0.0578955180508798-0.0280524230850186i</v>
      </c>
      <c r="K3637" s="57" t="str">
        <f t="shared" si="1073"/>
        <v>0.000414176161338445-0.000180200480283523i</v>
      </c>
      <c r="L3637" s="57" t="str">
        <f t="shared" si="1074"/>
        <v>0.00075-0.000800295516066551i</v>
      </c>
      <c r="M3637" s="57" t="str">
        <f t="shared" si="1075"/>
        <v>0.00075-0.000126096982573511i</v>
      </c>
      <c r="N3637" s="57">
        <f t="shared" si="1076"/>
        <v>61.591798390680381</v>
      </c>
      <c r="O3637" s="57">
        <f t="shared" si="1077"/>
        <v>40.864543690333541</v>
      </c>
      <c r="P3637" s="371">
        <f t="shared" si="1078"/>
        <v>-40.864543690333541</v>
      </c>
      <c r="Q3637" s="371">
        <f t="shared" si="1079"/>
        <v>118.40820160931962</v>
      </c>
      <c r="R3637" s="12">
        <f t="shared" si="1080"/>
        <v>-61.591798390680381</v>
      </c>
      <c r="S3637" s="57">
        <f t="shared" si="1081"/>
        <v>828.62590493520463</v>
      </c>
      <c r="T3637" s="12">
        <f t="shared" si="1064"/>
        <v>-40.864543690333541</v>
      </c>
    </row>
    <row r="3638" spans="1:20" x14ac:dyDescent="0.3">
      <c r="A3638" s="57">
        <f t="shared" si="1065"/>
        <v>5226194.4694592087</v>
      </c>
      <c r="B3638" s="12">
        <f t="shared" si="1082"/>
        <v>831774.68337395845</v>
      </c>
      <c r="C3638" s="57" t="str">
        <f t="shared" si="1066"/>
        <v>-0.00424010002802289+0.00788337928765344i</v>
      </c>
      <c r="D3638" s="57" t="str">
        <f t="shared" si="1067"/>
        <v>0.55730398705261-1.28700957352709i</v>
      </c>
      <c r="E3638" s="57" t="str">
        <f t="shared" si="1068"/>
        <v>-12.4510846859952-6.71249665635495i</v>
      </c>
      <c r="F3638" s="57" t="str">
        <f t="shared" si="1069"/>
        <v>0.754144453706327-1.56369786345123i</v>
      </c>
      <c r="G3638" s="57" t="str">
        <f t="shared" si="1070"/>
        <v>0.244885522266414-0.430019305672106i</v>
      </c>
      <c r="H3638" s="57" t="str">
        <f t="shared" si="1071"/>
        <v>0.00244691438276139-5.4369649932382i</v>
      </c>
      <c r="I3638" s="57" t="str">
        <f t="shared" si="1072"/>
        <v>-0.0575487436794998-0.0277866955049128i</v>
      </c>
      <c r="K3638" s="57" t="str">
        <f t="shared" si="1073"/>
        <v>0.000413881120902352-0.0001796986580799i</v>
      </c>
      <c r="L3638" s="57" t="str">
        <f t="shared" si="1074"/>
        <v>0.00075-0.000797265905625173i</v>
      </c>
      <c r="M3638" s="57" t="str">
        <f t="shared" si="1075"/>
        <v>0.00075-0.00012561962798716i</v>
      </c>
      <c r="N3638" s="57">
        <f t="shared" si="1076"/>
        <v>61.726276110420699</v>
      </c>
      <c r="O3638" s="57">
        <f t="shared" si="1077"/>
        <v>40.962259018342692</v>
      </c>
      <c r="P3638" s="371">
        <f t="shared" si="1078"/>
        <v>-40.962259018342692</v>
      </c>
      <c r="Q3638" s="371">
        <f t="shared" si="1079"/>
        <v>118.2737238895793</v>
      </c>
      <c r="R3638" s="12">
        <f t="shared" si="1080"/>
        <v>-61.726276110420699</v>
      </c>
      <c r="S3638" s="57">
        <f t="shared" si="1081"/>
        <v>831.77468337395851</v>
      </c>
      <c r="T3638" s="12">
        <f t="shared" si="1064"/>
        <v>-40.962259018342692</v>
      </c>
    </row>
    <row r="3639" spans="1:20" x14ac:dyDescent="0.3">
      <c r="A3639" s="57">
        <f t="shared" si="1065"/>
        <v>5246054.0084431535</v>
      </c>
      <c r="B3639" s="12">
        <f t="shared" si="1082"/>
        <v>834935.42717077956</v>
      </c>
      <c r="C3639" s="57" t="str">
        <f t="shared" si="1066"/>
        <v>-0.00417441292787346+0.00780492555977291i</v>
      </c>
      <c r="D3639" s="57" t="str">
        <f t="shared" si="1067"/>
        <v>0.553764432062375-1.28367964109335i</v>
      </c>
      <c r="E3639" s="57" t="str">
        <f t="shared" si="1068"/>
        <v>-12.3753221711569-6.64419609318552i</v>
      </c>
      <c r="F3639" s="57" t="str">
        <f t="shared" si="1069"/>
        <v>0.749833083028296-1.56022423197552i</v>
      </c>
      <c r="G3639" s="57" t="str">
        <f t="shared" si="1070"/>
        <v>0.243485535493343-0.429185658542854i</v>
      </c>
      <c r="H3639" s="57" t="str">
        <f t="shared" si="1071"/>
        <v>0.0024266918383684-5.41637580133061i</v>
      </c>
      <c r="I3639" s="57" t="str">
        <f t="shared" si="1072"/>
        <v>-0.0572035561298675-0.027523192519151i</v>
      </c>
      <c r="K3639" s="57" t="str">
        <f t="shared" si="1073"/>
        <v>0.00041358708472815-0.000179197462228565i</v>
      </c>
      <c r="L3639" s="57" t="str">
        <f t="shared" si="1074"/>
        <v>0.00075-0.000794247764121509i</v>
      </c>
      <c r="M3639" s="57" t="str">
        <f t="shared" si="1075"/>
        <v>0.00075-0.000125144080481331i</v>
      </c>
      <c r="N3639" s="57">
        <f t="shared" si="1076"/>
        <v>61.860195068197399</v>
      </c>
      <c r="O3639" s="57">
        <f t="shared" si="1077"/>
        <v>41.060020953973506</v>
      </c>
      <c r="P3639" s="371">
        <f t="shared" si="1078"/>
        <v>-41.060020953973506</v>
      </c>
      <c r="Q3639" s="371">
        <f t="shared" si="1079"/>
        <v>118.1398049318026</v>
      </c>
      <c r="R3639" s="12">
        <f t="shared" si="1080"/>
        <v>-61.860195068197399</v>
      </c>
      <c r="S3639" s="57">
        <f t="shared" si="1081"/>
        <v>834.93542717077958</v>
      </c>
      <c r="T3639" s="12">
        <f t="shared" si="1064"/>
        <v>-41.060020953973506</v>
      </c>
    </row>
    <row r="3640" spans="1:20" x14ac:dyDescent="0.3">
      <c r="A3640" s="57">
        <f t="shared" si="1065"/>
        <v>5265989.0136752371</v>
      </c>
      <c r="B3640" s="12">
        <f t="shared" si="1082"/>
        <v>838108.1817940285</v>
      </c>
      <c r="C3640" s="57" t="str">
        <f t="shared" si="1066"/>
        <v>-0.00410969596707947+0.00772711722241388i</v>
      </c>
      <c r="D3640" s="57" t="str">
        <f t="shared" si="1067"/>
        <v>0.550243111918393-1.28034856148829i</v>
      </c>
      <c r="E3640" s="57" t="str">
        <f t="shared" si="1068"/>
        <v>-12.2998969952778-6.57654182248493i</v>
      </c>
      <c r="F3640" s="57" t="str">
        <f t="shared" si="1069"/>
        <v>0.74553845794749-1.55674502685076i</v>
      </c>
      <c r="G3640" s="57" t="str">
        <f t="shared" si="1070"/>
        <v>0.242090986344723-0.428349087398773i</v>
      </c>
      <c r="H3640" s="57" t="str">
        <f t="shared" si="1071"/>
        <v>0.00240664110928736-5.39586461931049i</v>
      </c>
      <c r="I3640" s="57" t="str">
        <f t="shared" si="1072"/>
        <v>-0.0568599533040958-0.0272618997283692i</v>
      </c>
      <c r="K3640" s="57" t="str">
        <f t="shared" si="1073"/>
        <v>0.000413294055897079-0.000178696895206616i</v>
      </c>
      <c r="L3640" s="57" t="str">
        <f t="shared" si="1074"/>
        <v>0.00075-0.000791241048138583i</v>
      </c>
      <c r="M3640" s="57" t="str">
        <f t="shared" si="1075"/>
        <v>0.00075-0.000124670333215113i</v>
      </c>
      <c r="N3640" s="57">
        <f t="shared" si="1076"/>
        <v>61.993555792914847</v>
      </c>
      <c r="O3640" s="57">
        <f t="shared" si="1077"/>
        <v>41.157829014187385</v>
      </c>
      <c r="P3640" s="371">
        <f t="shared" si="1078"/>
        <v>-41.157829014187385</v>
      </c>
      <c r="Q3640" s="371">
        <f t="shared" si="1079"/>
        <v>118.00644420708515</v>
      </c>
      <c r="R3640" s="12">
        <f t="shared" si="1080"/>
        <v>-61.993555792914847</v>
      </c>
      <c r="S3640" s="57">
        <f t="shared" si="1081"/>
        <v>838.1081817940285</v>
      </c>
      <c r="T3640" s="12">
        <f t="shared" si="1064"/>
        <v>-41.157829014187385</v>
      </c>
    </row>
    <row r="3641" spans="1:20" x14ac:dyDescent="0.3">
      <c r="A3641" s="57">
        <f t="shared" si="1065"/>
        <v>5285999.7719272031</v>
      </c>
      <c r="B3641" s="12">
        <f t="shared" si="1082"/>
        <v>841292.99288484582</v>
      </c>
      <c r="C3641" s="57" t="str">
        <f t="shared" si="1066"/>
        <v>-0.00404593611871043+0.00764995181768568i</v>
      </c>
      <c r="D3641" s="57" t="str">
        <f t="shared" si="1067"/>
        <v>0.546739986599781-1.27701643838637i</v>
      </c>
      <c r="E3641" s="57" t="str">
        <f t="shared" si="1068"/>
        <v>-12.2248093696476-6.50952851592894i</v>
      </c>
      <c r="F3641" s="57" t="str">
        <f t="shared" si="1069"/>
        <v>0.741260603930404-1.55326036154564i</v>
      </c>
      <c r="G3641" s="57" t="str">
        <f t="shared" si="1070"/>
        <v>0.240701883090029-0.427509633303091i</v>
      </c>
      <c r="H3641" s="57" t="str">
        <f t="shared" si="1071"/>
        <v>0.00238676072598034-5.3754311512447i</v>
      </c>
      <c r="I3641" s="57" t="str">
        <f t="shared" si="1072"/>
        <v>-0.0565179330577007-0.0270028027694552i</v>
      </c>
      <c r="K3641" s="57" t="str">
        <f t="shared" si="1073"/>
        <v>0.000413002037416216-0.000178196959519907i</v>
      </c>
      <c r="L3641" s="57" t="str">
        <f t="shared" si="1074"/>
        <v>0.00075-0.000788245714423774i</v>
      </c>
      <c r="M3641" s="57" t="str">
        <f t="shared" si="1075"/>
        <v>0.00075-0.000124198379373494i</v>
      </c>
      <c r="N3641" s="57">
        <f t="shared" si="1076"/>
        <v>62.126358835666878</v>
      </c>
      <c r="O3641" s="57">
        <f t="shared" si="1077"/>
        <v>41.255682717534697</v>
      </c>
      <c r="P3641" s="371">
        <f t="shared" si="1078"/>
        <v>-41.255682717534697</v>
      </c>
      <c r="Q3641" s="371">
        <f t="shared" si="1079"/>
        <v>117.87364116433312</v>
      </c>
      <c r="R3641" s="12">
        <f t="shared" si="1080"/>
        <v>-62.126358835666878</v>
      </c>
      <c r="S3641" s="57">
        <f t="shared" si="1081"/>
        <v>841.29299288484583</v>
      </c>
      <c r="T3641" s="12">
        <f t="shared" si="1064"/>
        <v>-41.255682717534697</v>
      </c>
    </row>
    <row r="3642" spans="1:20" x14ac:dyDescent="0.3">
      <c r="A3642" s="57">
        <f t="shared" si="1065"/>
        <v>5306086.5710605262</v>
      </c>
      <c r="B3642" s="12">
        <f t="shared" si="1082"/>
        <v>844489.90625780821</v>
      </c>
      <c r="C3642" s="57" t="str">
        <f t="shared" si="1066"/>
        <v>-0.00398312049909103+0.00757342683290118i</v>
      </c>
      <c r="D3642" s="57" t="str">
        <f t="shared" si="1067"/>
        <v>0.543255015456604-1.27368337472002i</v>
      </c>
      <c r="E3642" s="57" t="str">
        <f t="shared" si="1068"/>
        <v>-12.1500594764742-6.44315087680187i</v>
      </c>
      <c r="F3642" s="57" t="str">
        <f t="shared" si="1069"/>
        <v>0.736999545283803-1.54977034937308i</v>
      </c>
      <c r="G3642" s="57" t="str">
        <f t="shared" si="1070"/>
        <v>0.239318233622142-0.426667337252478i</v>
      </c>
      <c r="H3642" s="57" t="str">
        <f t="shared" si="1071"/>
        <v>0.00236704923096473-5.355075102326i</v>
      </c>
      <c r="I3642" s="57" t="str">
        <f t="shared" si="1072"/>
        <v>-0.0561774931998066-0.0267458873162084i</v>
      </c>
      <c r="K3642" s="57" t="str">
        <f t="shared" si="1073"/>
        <v>0.000412711032218611-0.000177697657702084i</v>
      </c>
      <c r="L3642" s="57" t="str">
        <f t="shared" si="1074"/>
        <v>0.00075-0.000785261719888197i</v>
      </c>
      <c r="M3642" s="57" t="str">
        <f t="shared" si="1075"/>
        <v>0.00075-0.000123728212167258i</v>
      </c>
      <c r="N3642" s="57">
        <f t="shared" si="1076"/>
        <v>62.258604769561472</v>
      </c>
      <c r="O3642" s="57">
        <f t="shared" si="1077"/>
        <v>41.35358158418461</v>
      </c>
      <c r="P3642" s="371">
        <f t="shared" si="1078"/>
        <v>-41.35358158418461</v>
      </c>
      <c r="Q3642" s="371">
        <f t="shared" si="1079"/>
        <v>117.74139523043853</v>
      </c>
      <c r="R3642" s="12">
        <f t="shared" si="1080"/>
        <v>-62.258604769561472</v>
      </c>
      <c r="S3642" s="57">
        <f t="shared" si="1081"/>
        <v>844.48990625780823</v>
      </c>
      <c r="T3642" s="12">
        <f t="shared" si="1064"/>
        <v>-41.35358158418461</v>
      </c>
    </row>
    <row r="3643" spans="1:20" x14ac:dyDescent="0.3">
      <c r="A3643" s="57">
        <f t="shared" si="1065"/>
        <v>5326249.7000305569</v>
      </c>
      <c r="B3643" s="12">
        <f t="shared" si="1082"/>
        <v>847698.96790158795</v>
      </c>
      <c r="C3643" s="57" t="str">
        <f t="shared" si="1066"/>
        <v>-0.00392123636694134+0.00749753970226036i</v>
      </c>
      <c r="D3643" s="57" t="str">
        <f t="shared" si="1067"/>
        <v>0.53978815721996-1.27034947267758i</v>
      </c>
      <c r="E3643" s="57" t="str">
        <f t="shared" si="1068"/>
        <v>-12.0756474692842-6.3774036399995i</v>
      </c>
      <c r="F3643" s="57" t="str">
        <f t="shared" si="1069"/>
        <v>0.732755305161344-1.54627510347857i</v>
      </c>
      <c r="G3643" s="57" t="str">
        <f t="shared" si="1070"/>
        <v>0.237940045459509-0.425822240173333i</v>
      </c>
      <c r="H3643" s="57" t="str">
        <f t="shared" si="1071"/>
        <v>0.00234750517872571-5.33479617886871i</v>
      </c>
      <c r="I3643" s="57" t="str">
        <f t="shared" si="1072"/>
        <v>-0.0558386314933611-0.0264911390799893i</v>
      </c>
      <c r="K3643" s="57" t="str">
        <f t="shared" si="1073"/>
        <v>0.000412421043163425-0.000177198992313636i</v>
      </c>
      <c r="L3643" s="57" t="str">
        <f t="shared" si="1074"/>
        <v>0.00075-0.000782289021606098i</v>
      </c>
      <c r="M3643" s="57" t="str">
        <f t="shared" si="1075"/>
        <v>0.00075-0.000123259824832893i</v>
      </c>
      <c r="N3643" s="57">
        <f t="shared" si="1076"/>
        <v>62.390294189541848</v>
      </c>
      <c r="O3643" s="57">
        <f t="shared" si="1077"/>
        <v>41.451525135955166</v>
      </c>
      <c r="P3643" s="371">
        <f t="shared" si="1078"/>
        <v>-41.451525135955166</v>
      </c>
      <c r="Q3643" s="371">
        <f t="shared" si="1079"/>
        <v>117.60970581045815</v>
      </c>
      <c r="R3643" s="12">
        <f t="shared" si="1080"/>
        <v>-62.390294189541848</v>
      </c>
      <c r="S3643" s="57">
        <f t="shared" si="1081"/>
        <v>847.69896790158793</v>
      </c>
      <c r="T3643" s="12">
        <f t="shared" si="1064"/>
        <v>-41.451525135955166</v>
      </c>
    </row>
    <row r="3644" spans="1:20" x14ac:dyDescent="0.3">
      <c r="A3644" s="57">
        <f t="shared" si="1065"/>
        <v>5346489.448890673</v>
      </c>
      <c r="B3644" s="12">
        <f t="shared" si="1082"/>
        <v>850920.22397961398</v>
      </c>
      <c r="C3644" s="57" t="str">
        <f t="shared" si="1066"/>
        <v>-0.00386027112250612+0.00742228780851106i</v>
      </c>
      <c r="D3644" s="57" t="str">
        <f t="shared" si="1067"/>
        <v>0.536339370012032-1.2670148337014i</v>
      </c>
      <c r="E3644" s="57" t="str">
        <f t="shared" si="1068"/>
        <v>-12.0015734733233-6.31228157202879i</v>
      </c>
      <c r="F3644" s="57" t="str">
        <f t="shared" si="1069"/>
        <v>0.728527905570329-1.54277473682862i</v>
      </c>
      <c r="G3644" s="57" t="str">
        <f t="shared" si="1070"/>
        <v>0.236567325748336-0.424974382918096i</v>
      </c>
      <c r="H3644" s="57" t="str">
        <f t="shared" si="1071"/>
        <v>0.00232812713562913-5.31459408830443i</v>
      </c>
      <c r="I3644" s="57" t="str">
        <f t="shared" si="1072"/>
        <v>-0.0555013456553565-0.0262385438103602i</v>
      </c>
      <c r="K3644" s="57" t="str">
        <f t="shared" si="1073"/>
        <v>0.000412132073036067-0.000176700965940935i</v>
      </c>
      <c r="L3644" s="57" t="str">
        <f t="shared" si="1074"/>
        <v>0.00075-0.000779327576814203i</v>
      </c>
      <c r="M3644" s="57" t="str">
        <f t="shared" si="1075"/>
        <v>0.00075-0.00012279321063249i</v>
      </c>
      <c r="N3644" s="57">
        <f t="shared" si="1076"/>
        <v>62.521427712208435</v>
      </c>
      <c r="O3644" s="57">
        <f t="shared" si="1077"/>
        <v>41.549512896341618</v>
      </c>
      <c r="P3644" s="371">
        <f t="shared" si="1078"/>
        <v>-41.549512896341618</v>
      </c>
      <c r="Q3644" s="371">
        <f t="shared" si="1079"/>
        <v>117.47857228779156</v>
      </c>
      <c r="R3644" s="12">
        <f t="shared" si="1080"/>
        <v>-62.521427712208435</v>
      </c>
      <c r="S3644" s="57">
        <f t="shared" si="1081"/>
        <v>850.92022397961398</v>
      </c>
      <c r="T3644" s="12">
        <f t="shared" si="1064"/>
        <v>-41.549512896341618</v>
      </c>
    </row>
    <row r="3645" spans="1:20" x14ac:dyDescent="0.3">
      <c r="A3645" s="57">
        <f t="shared" si="1065"/>
        <v>5366806.1087964578</v>
      </c>
      <c r="B3645" s="12">
        <f t="shared" si="1082"/>
        <v>854153.72083073657</v>
      </c>
      <c r="C3645" s="57" t="str">
        <f t="shared" si="1066"/>
        <v>-0.00380021230667296+0.00734766848458402i</v>
      </c>
      <c r="D3645" s="57" t="str">
        <f t="shared" si="1067"/>
        <v>0.532908611355999-1.26367955848591i</v>
      </c>
      <c r="E3645" s="57" t="str">
        <f t="shared" si="1068"/>
        <v>-11.9278375859516-6.24777947100452i</v>
      </c>
      <c r="F3645" s="57" t="str">
        <f t="shared" si="1069"/>
        <v>0.724317367378621-1.53926936219943i</v>
      </c>
      <c r="G3645" s="57" t="str">
        <f t="shared" si="1070"/>
        <v>0.235200081264826-0.424123806261621i</v>
      </c>
      <c r="H3645" s="57" t="str">
        <f t="shared" si="1071"/>
        <v>0.00230891367983516-5.29446853917774i</v>
      </c>
      <c r="I3645" s="57" t="str">
        <f t="shared" si="1072"/>
        <v>-0.0551656333570639-0.0259880872957191i</v>
      </c>
      <c r="K3645" s="57" t="str">
        <f t="shared" si="1073"/>
        <v>0.000411844124548381-0.000176203581195316i</v>
      </c>
      <c r="L3645" s="57" t="str">
        <f t="shared" si="1074"/>
        <v>0.00075-0.00077637734291114i</v>
      </c>
      <c r="M3645" s="57" t="str">
        <f t="shared" si="1075"/>
        <v>0.00075-0.000122328362853646i</v>
      </c>
      <c r="N3645" s="57">
        <f t="shared" si="1076"/>
        <v>62.652005975637366</v>
      </c>
      <c r="O3645" s="57">
        <f t="shared" si="1077"/>
        <v>41.64754439054601</v>
      </c>
      <c r="P3645" s="371">
        <f t="shared" si="1078"/>
        <v>-41.64754439054601</v>
      </c>
      <c r="Q3645" s="371">
        <f t="shared" si="1079"/>
        <v>117.34799402436263</v>
      </c>
      <c r="R3645" s="12">
        <f t="shared" si="1080"/>
        <v>-62.652005975637366</v>
      </c>
      <c r="S3645" s="57">
        <f t="shared" si="1081"/>
        <v>854.15372083073657</v>
      </c>
      <c r="T3645" s="12">
        <f t="shared" si="1064"/>
        <v>-41.64754439054601</v>
      </c>
    </row>
    <row r="3646" spans="1:20" x14ac:dyDescent="0.3">
      <c r="A3646" s="57">
        <f t="shared" si="1065"/>
        <v>5387199.9720098851</v>
      </c>
      <c r="B3646" s="12">
        <f t="shared" si="1082"/>
        <v>857399.50496989337</v>
      </c>
      <c r="C3646" s="57" t="str">
        <f t="shared" si="1066"/>
        <v>-0.00374104760008074+0.00727367901520564i</v>
      </c>
      <c r="D3646" s="57" t="str">
        <f t="shared" si="1067"/>
        <v>0.529495838186055-1.26034374697599i</v>
      </c>
      <c r="E3646" s="57" t="str">
        <f t="shared" si="1068"/>
        <v>-11.8544398770396-6.18389216664196i</v>
      </c>
      <c r="F3646" s="57" t="str">
        <f t="shared" si="1069"/>
        <v>0.720123710321592-1.53575909216564i</v>
      </c>
      <c r="G3646" s="57" t="str">
        <f t="shared" si="1070"/>
        <v>0.233838318417444-0.423270550897586i</v>
      </c>
      <c r="H3646" s="57" t="str">
        <f t="shared" si="1071"/>
        <v>0.00228986340121216-5.27441924114193i</v>
      </c>
      <c r="I3646" s="57" t="str">
        <f t="shared" si="1072"/>
        <v>-0.0548314922242737-0.0257397553639228i</v>
      </c>
      <c r="K3646" s="57" t="str">
        <f t="shared" si="1073"/>
        <v>0.000411557200338794-0.000175706840712118i</v>
      </c>
      <c r="L3646" s="57" t="str">
        <f t="shared" si="1074"/>
        <v>0.00075-0.000773438277456805i</v>
      </c>
      <c r="M3646" s="57" t="str">
        <f t="shared" si="1075"/>
        <v>0.00075-0.00012186527480937i</v>
      </c>
      <c r="N3646" s="57">
        <f t="shared" si="1076"/>
        <v>62.782029639199095</v>
      </c>
      <c r="O3646" s="57">
        <f t="shared" si="1077"/>
        <v>41.745619145504442</v>
      </c>
      <c r="P3646" s="371">
        <f t="shared" si="1078"/>
        <v>-41.745619145504442</v>
      </c>
      <c r="Q3646" s="371">
        <f t="shared" si="1079"/>
        <v>117.2179703608009</v>
      </c>
      <c r="R3646" s="12">
        <f t="shared" si="1080"/>
        <v>-62.782029639199095</v>
      </c>
      <c r="S3646" s="57">
        <f t="shared" si="1081"/>
        <v>857.39950496989343</v>
      </c>
      <c r="T3646" s="12">
        <f t="shared" si="1064"/>
        <v>-41.745619145504442</v>
      </c>
    </row>
    <row r="3647" spans="1:20" x14ac:dyDescent="0.3">
      <c r="A3647" s="57">
        <f t="shared" si="1065"/>
        <v>5407671.3319035228</v>
      </c>
      <c r="B3647" s="12">
        <f t="shared" si="1082"/>
        <v>860657.62308877904</v>
      </c>
      <c r="C3647" s="57" t="str">
        <f t="shared" si="1066"/>
        <v>-0.0036827648222177+0.00720031663848452i</v>
      </c>
      <c r="D3647" s="57" t="str">
        <f t="shared" si="1067"/>
        <v>0.526101006857247-1.25700749836528i</v>
      </c>
      <c r="E3647" s="57" t="str">
        <f t="shared" si="1068"/>
        <v>-11.7813803893577-6.12061452024693i</v>
      </c>
      <c r="F3647" s="57" t="str">
        <f t="shared" si="1069"/>
        <v>0.715946953009237-1.53224403908924i</v>
      </c>
      <c r="G3647" s="57" t="str">
        <f t="shared" si="1070"/>
        <v>0.232482043249222-0.422414657434953i</v>
      </c>
      <c r="H3647" s="57" t="str">
        <f t="shared" si="1071"/>
        <v>0.0022709749012513-5.25444590495476i</v>
      </c>
      <c r="I3647" s="57" t="str">
        <f t="shared" si="1072"/>
        <v>-0.0544989198375445-0.025493533882902i</v>
      </c>
      <c r="K3647" s="57" t="str">
        <f t="shared" si="1073"/>
        <v>0.000411271302972518-0.000175210747149775i</v>
      </c>
      <c r="L3647" s="57" t="str">
        <f t="shared" si="1074"/>
        <v>0.00075-0.000770510338171748i</v>
      </c>
      <c r="M3647" s="57" t="str">
        <f t="shared" si="1075"/>
        <v>0.00075-0.000121403939837986i</v>
      </c>
      <c r="N3647" s="57">
        <f t="shared" si="1076"/>
        <v>62.911499383371762</v>
      </c>
      <c r="O3647" s="57">
        <f t="shared" si="1077"/>
        <v>41.843736689916192</v>
      </c>
      <c r="P3647" s="371">
        <f t="shared" si="1078"/>
        <v>-41.843736689916192</v>
      </c>
      <c r="Q3647" s="371">
        <f t="shared" si="1079"/>
        <v>117.08850061662824</v>
      </c>
      <c r="R3647" s="12">
        <f t="shared" si="1080"/>
        <v>-62.911499383371762</v>
      </c>
      <c r="S3647" s="57">
        <f t="shared" si="1081"/>
        <v>860.65762308877902</v>
      </c>
      <c r="T3647" s="12">
        <f t="shared" si="1064"/>
        <v>-41.843736689916192</v>
      </c>
    </row>
    <row r="3648" spans="1:20" x14ac:dyDescent="0.3">
      <c r="A3648" s="57">
        <f t="shared" si="1065"/>
        <v>5428220.4829647569</v>
      </c>
      <c r="B3648" s="12">
        <f t="shared" si="1082"/>
        <v>863928.12205651647</v>
      </c>
      <c r="C3648" s="57" t="str">
        <f t="shared" si="1066"/>
        <v>-0.00362535193051059+0.00712757854747717i</v>
      </c>
      <c r="D3648" s="57" t="str">
        <f t="shared" si="1067"/>
        <v>0.522724073155375-1.25367091109482i</v>
      </c>
      <c r="E3648" s="57" t="str">
        <f t="shared" si="1068"/>
        <v>-11.7086591389676-6.05794142470223i</v>
      </c>
      <c r="F3648" s="57" t="str">
        <f t="shared" si="1069"/>
        <v>0.711787112933379-1.52872431510868i</v>
      </c>
      <c r="G3648" s="57" t="str">
        <f t="shared" si="1070"/>
        <v>0.231131261440093-0.421556166394473i</v>
      </c>
      <c r="H3648" s="57" t="str">
        <f t="shared" si="1071"/>
        <v>0.00225224679298151-5.23454824247421i</v>
      </c>
      <c r="I3648" s="57" t="str">
        <f t="shared" si="1072"/>
        <v>-0.0541679137324631-0.0252494087612684i</v>
      </c>
      <c r="K3648" s="57" t="str">
        <f t="shared" si="1073"/>
        <v>0.000410986434941734-0.000174715303188884i</v>
      </c>
      <c r="L3648" s="57" t="str">
        <f t="shared" si="1074"/>
        <v>0.00075-0.000767593482936593i</v>
      </c>
      <c r="M3648" s="57" t="str">
        <f t="shared" si="1075"/>
        <v>0.00075-0.000120944351303034i</v>
      </c>
      <c r="N3648" s="57">
        <f t="shared" si="1076"/>
        <v>63.040415909560195</v>
      </c>
      <c r="O3648" s="57">
        <f t="shared" si="1077"/>
        <v>41.941896554269377</v>
      </c>
      <c r="P3648" s="371">
        <f t="shared" si="1078"/>
        <v>-41.941896554269377</v>
      </c>
      <c r="Q3648" s="371">
        <f t="shared" si="1079"/>
        <v>116.9595840904398</v>
      </c>
      <c r="R3648" s="12">
        <f t="shared" si="1080"/>
        <v>-63.040415909560195</v>
      </c>
      <c r="S3648" s="57">
        <f t="shared" si="1081"/>
        <v>863.92812205651649</v>
      </c>
      <c r="T3648" s="12">
        <f t="shared" si="1064"/>
        <v>-41.941896554269377</v>
      </c>
    </row>
    <row r="3649" spans="1:20" x14ac:dyDescent="0.3">
      <c r="A3649" s="57">
        <f t="shared" si="1065"/>
        <v>5448847.7208000226</v>
      </c>
      <c r="B3649" s="12">
        <f t="shared" si="1082"/>
        <v>867211.04892033129</v>
      </c>
      <c r="C3649" s="57" t="str">
        <f t="shared" si="1066"/>
        <v>-0.00356879701940441+0.00705546189172628i</v>
      </c>
      <c r="D3649" s="57" t="str">
        <f t="shared" si="1067"/>
        <v>0.519364992306781-1.25033408285159i</v>
      </c>
      <c r="E3649" s="57" t="str">
        <f t="shared" si="1068"/>
        <v>-11.6362761156066-5.99586780445092i</v>
      </c>
      <c r="F3649" s="57" t="str">
        <f t="shared" si="1069"/>
        <v>0.707644206474936-1.52520003212796i</v>
      </c>
      <c r="G3649" s="57" t="str">
        <f t="shared" si="1070"/>
        <v>0.229785978309268-0.42069511820524i</v>
      </c>
      <c r="H3649" s="57" t="str">
        <f t="shared" si="1071"/>
        <v>0.00223367770088502-5.2147259666543i</v>
      </c>
      <c r="I3649" s="57" t="str">
        <f t="shared" si="1072"/>
        <v>-0.0538384713999068-0.0250073659489109i</v>
      </c>
      <c r="K3649" s="57" t="str">
        <f t="shared" si="1073"/>
        <v>0.000410702598665797-0.000174220511531291i</v>
      </c>
      <c r="L3649" s="57" t="str">
        <f t="shared" si="1074"/>
        <v>0.00075-0.000764687669791382i</v>
      </c>
      <c r="M3649" s="57" t="str">
        <f t="shared" si="1075"/>
        <v>0.00075-0.00012048650259318i</v>
      </c>
      <c r="N3649" s="57">
        <f t="shared" si="1076"/>
        <v>63.168779939904056</v>
      </c>
      <c r="O3649" s="57">
        <f t="shared" si="1077"/>
        <v>42.040098270869692</v>
      </c>
      <c r="P3649" s="371">
        <f t="shared" si="1078"/>
        <v>-42.040098270869692</v>
      </c>
      <c r="Q3649" s="371">
        <f t="shared" si="1079"/>
        <v>116.83122006009594</v>
      </c>
      <c r="R3649" s="12">
        <f t="shared" si="1080"/>
        <v>-63.168779939904056</v>
      </c>
      <c r="S3649" s="57">
        <f t="shared" si="1081"/>
        <v>867.21104892033134</v>
      </c>
      <c r="T3649" s="12">
        <f t="shared" si="1064"/>
        <v>-42.040098270869692</v>
      </c>
    </row>
    <row r="3650" spans="1:20" x14ac:dyDescent="0.3">
      <c r="A3650" s="57">
        <f t="shared" si="1065"/>
        <v>5469553.3421390634</v>
      </c>
      <c r="B3650" s="12">
        <f t="shared" si="1082"/>
        <v>870506.45090622862</v>
      </c>
      <c r="C3650" s="57" t="str">
        <f t="shared" si="1066"/>
        <v>-0.0035130883194339+0.00698396377877843i</v>
      </c>
      <c r="D3650" s="57" t="str">
        <f t="shared" si="1067"/>
        <v>0.516023718988135-1.24699711056735i</v>
      </c>
      <c r="E3650" s="57" t="str">
        <f t="shared" si="1068"/>
        <v>-11.5642312830726-5.93438861547645i</v>
      </c>
      <c r="F3650" s="57" t="str">
        <f t="shared" si="1069"/>
        <v>0.70351824891135-1.52167130180608i</v>
      </c>
      <c r="G3650" s="57" t="str">
        <f t="shared" si="1070"/>
        <v>0.228446198817628-0.419831553201286i</v>
      </c>
      <c r="H3650" s="57" t="str">
        <f t="shared" si="1071"/>
        <v>0.00221526626081344-5.19497879154082i</v>
      </c>
      <c r="I3650" s="57" t="str">
        <f t="shared" si="1072"/>
        <v>-0.0535105902863199-0.0247673914375844i</v>
      </c>
      <c r="K3650" s="57" t="str">
        <f t="shared" si="1073"/>
        <v>0.000410419796491461-0.000173726374899189i</v>
      </c>
      <c r="L3650" s="57" t="str">
        <f t="shared" si="1074"/>
        <v>0.00075-0.000761792856935029i</v>
      </c>
      <c r="M3650" s="57" t="str">
        <f t="shared" si="1075"/>
        <v>0.00075-0.000120030387122116i</v>
      </c>
      <c r="N3650" s="57">
        <f t="shared" si="1076"/>
        <v>63.29659221709305</v>
      </c>
      <c r="O3650" s="57">
        <f t="shared" si="1077"/>
        <v>42.138341373865622</v>
      </c>
      <c r="P3650" s="371">
        <f t="shared" si="1078"/>
        <v>-42.138341373865622</v>
      </c>
      <c r="Q3650" s="371">
        <f t="shared" si="1079"/>
        <v>116.70340778290695</v>
      </c>
      <c r="R3650" s="12">
        <f t="shared" si="1080"/>
        <v>-63.29659221709305</v>
      </c>
      <c r="S3650" s="57">
        <f t="shared" si="1081"/>
        <v>870.50645090622868</v>
      </c>
      <c r="T3650" s="12">
        <f t="shared" si="1064"/>
        <v>-42.138341373865622</v>
      </c>
    </row>
    <row r="3651" spans="1:20" x14ac:dyDescent="0.3">
      <c r="A3651" s="57">
        <f t="shared" si="1065"/>
        <v>5490337.6448391918</v>
      </c>
      <c r="B3651" s="12">
        <f t="shared" si="1082"/>
        <v>873814.37541967235</v>
      </c>
      <c r="C3651" s="57" t="str">
        <f t="shared" si="1066"/>
        <v>-0.00345821419628663+0.00691308127567602i</v>
      </c>
      <c r="D3651" s="57" t="str">
        <f t="shared" si="1067"/>
        <v>0.512700207336156-1.24366009041746i</v>
      </c>
      <c r="E3651" s="57" t="str">
        <f t="shared" si="1068"/>
        <v>-11.4925245796048-5.87349884527966i</v>
      </c>
      <c r="F3651" s="57" t="str">
        <f t="shared" si="1069"/>
        <v>0.699409254424029-1.51813823554645i</v>
      </c>
      <c r="G3651" s="57" t="str">
        <f t="shared" si="1070"/>
        <v>0.227111927570162-0.418965511618233i</v>
      </c>
      <c r="H3651" s="57" t="str">
        <f t="shared" si="1071"/>
        <v>0.00219701111990419-5.17530643226723i</v>
      </c>
      <c r="I3651" s="57" t="str">
        <f t="shared" si="1072"/>
        <v>-0.0531842677939935-0.0245294712614882i</v>
      </c>
      <c r="K3651" s="57" t="str">
        <f t="shared" si="1073"/>
        <v>0.000410138030693092-0.000173232896034209i</v>
      </c>
      <c r="L3651" s="57" t="str">
        <f t="shared" si="1074"/>
        <v>0.00075-0.000758909002724675i</v>
      </c>
      <c r="M3651" s="57" t="str">
        <f t="shared" si="1075"/>
        <v>0.00075-0.000119575998328468i</v>
      </c>
      <c r="N3651" s="57">
        <f t="shared" si="1076"/>
        <v>63.423853504175383</v>
      </c>
      <c r="O3651" s="57">
        <f t="shared" si="1077"/>
        <v>42.236625399275376</v>
      </c>
      <c r="P3651" s="371">
        <f t="shared" si="1078"/>
        <v>-42.236625399275376</v>
      </c>
      <c r="Q3651" s="371">
        <f t="shared" si="1079"/>
        <v>116.57614649582462</v>
      </c>
      <c r="R3651" s="12">
        <f t="shared" si="1080"/>
        <v>-63.423853504175383</v>
      </c>
      <c r="S3651" s="57">
        <f t="shared" si="1081"/>
        <v>873.81437541967239</v>
      </c>
      <c r="T3651" s="12">
        <f t="shared" si="1064"/>
        <v>-42.236625399275376</v>
      </c>
    </row>
    <row r="3652" spans="1:20" x14ac:dyDescent="0.3">
      <c r="A3652" s="57">
        <f t="shared" si="1065"/>
        <v>5511200.9278895818</v>
      </c>
      <c r="B3652" s="12">
        <f t="shared" si="1082"/>
        <v>877134.87004626717</v>
      </c>
      <c r="C3652" s="57" t="str">
        <f t="shared" si="1066"/>
        <v>-0.00340416314985838+0.0068428114104268i</v>
      </c>
      <c r="D3652" s="57" t="str">
        <f t="shared" si="1067"/>
        <v>0.509394410957254-1.24032311781991i</v>
      </c>
      <c r="E3652" s="57" t="str">
        <f t="shared" si="1068"/>
        <v>-11.4211559182624-5.81319351285302i</v>
      </c>
      <c r="F3652" s="57" t="str">
        <f t="shared" si="1069"/>
        <v>0.695317236105997-1.51460094448658i</v>
      </c>
      <c r="G3652" s="57" t="str">
        <f t="shared" si="1070"/>
        <v>0.225783168818429-0.418097033589977i</v>
      </c>
      <c r="H3652" s="57" t="str">
        <f t="shared" si="1071"/>
        <v>0.00217891093649756-5.15570860505041i</v>
      </c>
      <c r="I3652" s="57" t="str">
        <f t="shared" si="1072"/>
        <v>-0.0528595012813555-0.0242935914978379i</v>
      </c>
      <c r="K3652" s="57" t="str">
        <f t="shared" si="1073"/>
        <v>0.000409857303472906-0.000172740077696529i</v>
      </c>
      <c r="L3652" s="57" t="str">
        <f t="shared" si="1074"/>
        <v>0.00075-0.000756036065675112i</v>
      </c>
      <c r="M3652" s="57" t="str">
        <f t="shared" si="1075"/>
        <v>0.00075-0.0001191233296757i</v>
      </c>
      <c r="N3652" s="57">
        <f t="shared" si="1076"/>
        <v>63.55056458436809</v>
      </c>
      <c r="O3652" s="57">
        <f t="shared" si="1077"/>
        <v>42.334949885012222</v>
      </c>
      <c r="P3652" s="371">
        <f t="shared" si="1078"/>
        <v>-42.334949885012222</v>
      </c>
      <c r="Q3652" s="371">
        <f t="shared" si="1079"/>
        <v>116.44943541563191</v>
      </c>
      <c r="R3652" s="12">
        <f t="shared" si="1080"/>
        <v>-63.55056458436809</v>
      </c>
      <c r="S3652" s="57">
        <f t="shared" si="1081"/>
        <v>877.13487004626722</v>
      </c>
      <c r="T3652" s="12">
        <f t="shared" si="1064"/>
        <v>-42.334949885012222</v>
      </c>
    </row>
    <row r="3653" spans="1:20" x14ac:dyDescent="0.3">
      <c r="A3653" s="57">
        <f t="shared" si="1065"/>
        <v>5532143.4914155621</v>
      </c>
      <c r="B3653" s="12">
        <f t="shared" si="1082"/>
        <v>880467.98255244305</v>
      </c>
      <c r="C3653" s="57" t="str">
        <f t="shared" si="1066"/>
        <v>-0.0033509238133016+0.00677315117344979i</v>
      </c>
      <c r="D3653" s="57" t="str">
        <f t="shared" si="1067"/>
        <v>0.506106282937214-1.23698628743442i</v>
      </c>
      <c r="E3653" s="57" t="str">
        <f t="shared" si="1068"/>
        <v>-11.3501251873005-5.75346766865158i</v>
      </c>
      <c r="F3653" s="57" t="str">
        <f t="shared" si="1069"/>
        <v>0.691242205969538-1.51105953948786i</v>
      </c>
      <c r="G3653" s="57" t="str">
        <f t="shared" si="1070"/>
        <v>0.224459926463049-0.417226159145435i</v>
      </c>
      <c r="H3653" s="57" t="str">
        <f t="shared" si="1071"/>
        <v>0.00216096438005419-5.13618502718658i</v>
      </c>
      <c r="I3653" s="57" t="str">
        <f t="shared" si="1072"/>
        <v>-0.0525362880632678-0.0240597382674259i</v>
      </c>
      <c r="K3653" s="57" t="str">
        <f t="shared" si="1073"/>
        <v>0.000409577616961219-0.000172247922663989i</v>
      </c>
      <c r="L3653" s="57" t="str">
        <f t="shared" si="1074"/>
        <v>0.00075-0.000753174004458174i</v>
      </c>
      <c r="M3653" s="57" t="str">
        <f t="shared" si="1075"/>
        <v>0.00075-0.000118672374652023i</v>
      </c>
      <c r="N3653" s="57">
        <f t="shared" si="1076"/>
        <v>63.676726260862665</v>
      </c>
      <c r="O3653" s="57">
        <f t="shared" si="1077"/>
        <v>42.433314370909379</v>
      </c>
      <c r="P3653" s="371">
        <f t="shared" si="1078"/>
        <v>-42.433314370909379</v>
      </c>
      <c r="Q3653" s="371">
        <f t="shared" si="1079"/>
        <v>116.32327373913733</v>
      </c>
      <c r="R3653" s="12">
        <f t="shared" si="1080"/>
        <v>-63.676726260862665</v>
      </c>
      <c r="S3653" s="57">
        <f t="shared" si="1081"/>
        <v>880.467982552443</v>
      </c>
      <c r="T3653" s="12">
        <f t="shared" si="1064"/>
        <v>-42.433314370909379</v>
      </c>
    </row>
    <row r="3654" spans="1:20" x14ac:dyDescent="0.3">
      <c r="A3654" s="57">
        <f t="shared" si="1065"/>
        <v>5553165.6366829416</v>
      </c>
      <c r="B3654" s="12">
        <f t="shared" si="1082"/>
        <v>883813.76088614238</v>
      </c>
      <c r="C3654" s="57" t="str">
        <f t="shared" si="1066"/>
        <v>-0.00329848495206603+0.00670409751899724i</v>
      </c>
      <c r="D3654" s="57" t="str">
        <f t="shared" si="1067"/>
        <v>0.502835775850727-1.23364969316165i</v>
      </c>
      <c r="E3654" s="57" t="str">
        <f t="shared" si="1068"/>
        <v>-11.2794322505427-5.69431639456069i</v>
      </c>
      <c r="F3654" s="57" t="str">
        <f t="shared" si="1069"/>
        <v>0.687184174953934-1.50751413112548i</v>
      </c>
      <c r="G3654" s="57" t="str">
        <f t="shared" si="1070"/>
        <v>0.223142204056227-0.416352928205334i</v>
      </c>
      <c r="H3654" s="57" t="str">
        <f t="shared" si="1071"/>
        <v>0.00214317013107306-5.11673541704711i</v>
      </c>
      <c r="I3654" s="57" t="str">
        <f t="shared" si="1072"/>
        <v>-0.052214625411329-0.0238278977351721i</v>
      </c>
      <c r="K3654" s="57" t="str">
        <f t="shared" si="1073"/>
        <v>0.000409298973216696-0.000171756433731209i</v>
      </c>
      <c r="L3654" s="57" t="str">
        <f t="shared" si="1074"/>
        <v>0.00075-0.000750322777902141i</v>
      </c>
      <c r="M3654" s="57" t="str">
        <f t="shared" si="1075"/>
        <v>0.00075-0.000118223126770296i</v>
      </c>
      <c r="N3654" s="57">
        <f t="shared" si="1076"/>
        <v>63.802339356633482</v>
      </c>
      <c r="O3654" s="57">
        <f t="shared" si="1077"/>
        <v>42.531718398745511</v>
      </c>
      <c r="P3654" s="371">
        <f t="shared" si="1078"/>
        <v>-42.531718398745511</v>
      </c>
      <c r="Q3654" s="371">
        <f t="shared" si="1079"/>
        <v>116.19766064336652</v>
      </c>
      <c r="R3654" s="12">
        <f t="shared" si="1080"/>
        <v>-63.802339356633482</v>
      </c>
      <c r="S3654" s="57">
        <f t="shared" si="1081"/>
        <v>883.8137608861424</v>
      </c>
      <c r="T3654" s="12">
        <f t="shared" si="1064"/>
        <v>-42.531718398745511</v>
      </c>
    </row>
    <row r="3655" spans="1:20" x14ac:dyDescent="0.3">
      <c r="A3655" s="57">
        <f t="shared" si="1065"/>
        <v>5574267.6661023377</v>
      </c>
      <c r="B3655" s="12">
        <f t="shared" si="1082"/>
        <v>887172.25317750976</v>
      </c>
      <c r="C3655" s="57" t="str">
        <f t="shared" si="1066"/>
        <v>-0.00324683546293355+0.00663564736655453i</v>
      </c>
      <c r="D3655" s="57" t="str">
        <f t="shared" si="1067"/>
        <v>0.499582841770935-1.23031342814253i</v>
      </c>
      <c r="E3655" s="57" t="str">
        <f t="shared" si="1068"/>
        <v>-11.2090769477523-5.63573480386149i</v>
      </c>
      <c r="F3655" s="57" t="str">
        <f t="shared" si="1069"/>
        <v>0.683143152933353-1.50396482967846i</v>
      </c>
      <c r="G3655" s="57" t="str">
        <f t="shared" si="1070"/>
        <v>0.221830004804294-0.415477380579041i</v>
      </c>
      <c r="H3655" s="57" t="str">
        <f t="shared" si="1071"/>
        <v>0.00212552688100999-5.09735949407443i</v>
      </c>
      <c r="I3655" s="57" t="str">
        <f t="shared" si="1072"/>
        <v>-0.0518945105541834-0.0235980561106687i</v>
      </c>
      <c r="K3655" s="57" t="str">
        <f t="shared" si="1073"/>
        <v>0.000409021374226623-0.000171265613708725i</v>
      </c>
      <c r="L3655" s="57" t="str">
        <f t="shared" si="1074"/>
        <v>0.00075-0.000747482344991177i</v>
      </c>
      <c r="M3655" s="57" t="str">
        <f t="shared" si="1075"/>
        <v>0.00075-0.000117775579567937i</v>
      </c>
      <c r="N3655" s="57">
        <f t="shared" si="1076"/>
        <v>63.927404714242769</v>
      </c>
      <c r="O3655" s="57">
        <f t="shared" si="1077"/>
        <v>42.630161512268231</v>
      </c>
      <c r="P3655" s="371">
        <f t="shared" si="1078"/>
        <v>-42.630161512268231</v>
      </c>
      <c r="Q3655" s="371">
        <f t="shared" si="1079"/>
        <v>116.07259528575723</v>
      </c>
      <c r="R3655" s="12">
        <f t="shared" si="1080"/>
        <v>-63.927404714242769</v>
      </c>
      <c r="S3655" s="57">
        <f t="shared" si="1081"/>
        <v>887.17225317750979</v>
      </c>
      <c r="T3655" s="12">
        <f t="shared" si="1064"/>
        <v>-42.630161512268231</v>
      </c>
    </row>
    <row r="3656" spans="1:20" x14ac:dyDescent="0.3">
      <c r="A3656" s="57">
        <f t="shared" si="1065"/>
        <v>5595449.8832335267</v>
      </c>
      <c r="B3656" s="12">
        <f t="shared" si="1082"/>
        <v>890543.50773958431</v>
      </c>
      <c r="C3656" s="57" t="str">
        <f t="shared" si="1066"/>
        <v>-0.00319596437304635+0.00656779760221526i</v>
      </c>
      <c r="D3656" s="57" t="str">
        <f t="shared" si="1067"/>
        <v>0.496347432278898-1.22697758475768i</v>
      </c>
      <c r="E3656" s="57" t="str">
        <f t="shared" si="1068"/>
        <v>-11.139059094999-5.57771804119282i</v>
      </c>
      <c r="F3656" s="57" t="str">
        <f t="shared" si="1069"/>
        <v>0.679119148724737-1.50041174511993i</v>
      </c>
      <c r="G3656" s="57" t="str">
        <f t="shared" si="1070"/>
        <v>0.220523331570293-0.41459955596145i</v>
      </c>
      <c r="H3656" s="57" t="str">
        <f t="shared" si="1071"/>
        <v>0.00210803333219649-5.07805697877792i</v>
      </c>
      <c r="I3656" s="57" t="str">
        <f t="shared" si="1072"/>
        <v>-0.0515759406778405-0.023370199648712i</v>
      </c>
      <c r="K3656" s="57" t="str">
        <f t="shared" si="1073"/>
        <v>0.000408744821907166-0.000170775465422107i</v>
      </c>
      <c r="L3656" s="57" t="str">
        <f t="shared" si="1074"/>
        <v>0.00075-0.000744652664864688i</v>
      </c>
      <c r="M3656" s="57" t="str">
        <f t="shared" si="1075"/>
        <v>0.00075-0.000117329726606831i</v>
      </c>
      <c r="N3656" s="57">
        <f t="shared" si="1076"/>
        <v>64.051923195642431</v>
      </c>
      <c r="O3656" s="57">
        <f t="shared" si="1077"/>
        <v>42.728643257219268</v>
      </c>
      <c r="P3656" s="371">
        <f t="shared" si="1078"/>
        <v>-42.728643257219268</v>
      </c>
      <c r="Q3656" s="371">
        <f t="shared" si="1079"/>
        <v>115.94807680435757</v>
      </c>
      <c r="R3656" s="12">
        <f t="shared" si="1080"/>
        <v>-64.051923195642431</v>
      </c>
      <c r="S3656" s="57">
        <f t="shared" si="1081"/>
        <v>890.54350773958436</v>
      </c>
      <c r="T3656" s="12">
        <f t="shared" si="1064"/>
        <v>-42.728643257219268</v>
      </c>
    </row>
    <row r="3657" spans="1:20" x14ac:dyDescent="0.3">
      <c r="A3657" s="57">
        <f t="shared" si="1065"/>
        <v>5616712.5927898139</v>
      </c>
      <c r="B3657" s="12">
        <f t="shared" si="1082"/>
        <v>893927.5730689948</v>
      </c>
      <c r="C3657" s="57" t="str">
        <f t="shared" si="1066"/>
        <v>-0.00314586083892966+0.00650054508003576i</v>
      </c>
      <c r="D3657" s="57" t="str">
        <f t="shared" si="1067"/>
        <v>0.493129498473016-1.22364225462698i</v>
      </c>
      <c r="E3657" s="57" t="str">
        <f t="shared" si="1068"/>
        <v>-11.0693784850251-5.52026128251112i</v>
      </c>
      <c r="F3657" s="57" t="str">
        <f t="shared" si="1069"/>
        <v>0.67511217009587-1.49685498710753i</v>
      </c>
      <c r="G3657" s="57" t="str">
        <f t="shared" si="1070"/>
        <v>0.21922218687657-0.413719493929914i</v>
      </c>
      <c r="H3657" s="57" t="str">
        <f t="shared" si="1071"/>
        <v>0.00209068819775929-5.05882759272985i</v>
      </c>
      <c r="I3657" s="57" t="str">
        <f t="shared" si="1072"/>
        <v>-0.0512589129260006-0.0231443146498293i</v>
      </c>
      <c r="K3657" s="57" t="str">
        <f t="shared" si="1073"/>
        <v>0.000408469318103668-0.000170285991711121i</v>
      </c>
      <c r="L3657" s="57" t="str">
        <f t="shared" si="1074"/>
        <v>0.00075-0.000741833696816784i</v>
      </c>
      <c r="M3657" s="57" t="str">
        <f t="shared" si="1075"/>
        <v>0.00075-0.000116885561473233i</v>
      </c>
      <c r="N3657" s="57">
        <f t="shared" si="1076"/>
        <v>64.175895681979924</v>
      </c>
      <c r="O3657" s="57">
        <f t="shared" si="1077"/>
        <v>42.827163181356404</v>
      </c>
      <c r="P3657" s="371">
        <f t="shared" si="1078"/>
        <v>-42.827163181356404</v>
      </c>
      <c r="Q3657" s="371">
        <f t="shared" si="1079"/>
        <v>115.82410431802008</v>
      </c>
      <c r="R3657" s="12">
        <f t="shared" si="1080"/>
        <v>-64.175895681979924</v>
      </c>
      <c r="S3657" s="57">
        <f t="shared" si="1081"/>
        <v>893.92757306899477</v>
      </c>
      <c r="T3657" s="12">
        <f t="shared" si="1064"/>
        <v>-42.827163181356404</v>
      </c>
    </row>
    <row r="3658" spans="1:20" x14ac:dyDescent="0.3">
      <c r="A3658" s="57">
        <f t="shared" si="1065"/>
        <v>5638056.1006424148</v>
      </c>
      <c r="B3658" s="12">
        <f t="shared" si="1082"/>
        <v>897324.49784665694</v>
      </c>
      <c r="C3658" s="57" t="str">
        <f t="shared" si="1066"/>
        <v>-0.00309651414550859+0.00643388662336469i</v>
      </c>
      <c r="D3658" s="57" t="str">
        <f t="shared" si="1067"/>
        <v>0.489928990978411-1.22030752860922i</v>
      </c>
      <c r="E3658" s="57" t="str">
        <f t="shared" si="1068"/>
        <v>-11.0000348876068-5.4633597350464i</v>
      </c>
      <c r="F3658" s="57" t="str">
        <f t="shared" si="1069"/>
        <v>0.671122223773403-1.49329466497384i</v>
      </c>
      <c r="G3658" s="57" t="str">
        <f t="shared" si="1070"/>
        <v>0.217926572907403-0.41283723394122i</v>
      </c>
      <c r="H3658" s="57" t="str">
        <f t="shared" si="1071"/>
        <v>0.0020734902015402-5.03967105856123i</v>
      </c>
      <c r="I3658" s="57" t="str">
        <f t="shared" si="1072"/>
        <v>-0.0509434244003804-0.0229203874607915i</v>
      </c>
      <c r="K3658" s="57" t="str">
        <f t="shared" si="1073"/>
        <v>0.000408194864590933-0.000169797195428869i</v>
      </c>
      <c r="L3658" s="57" t="str">
        <f t="shared" si="1074"/>
        <v>0.00075-0.000739025400295663i</v>
      </c>
      <c r="M3658" s="57" t="str">
        <f t="shared" si="1075"/>
        <v>0.00075-0.000116443077777678i</v>
      </c>
      <c r="N3658" s="57">
        <f t="shared" si="1076"/>
        <v>64.299323073398824</v>
      </c>
      <c r="O3658" s="57">
        <f t="shared" si="1077"/>
        <v>42.925720834477481</v>
      </c>
      <c r="P3658" s="371">
        <f t="shared" si="1078"/>
        <v>-42.925720834477481</v>
      </c>
      <c r="Q3658" s="371">
        <f t="shared" si="1079"/>
        <v>115.70067692660118</v>
      </c>
      <c r="R3658" s="12">
        <f t="shared" si="1080"/>
        <v>-64.299323073398824</v>
      </c>
      <c r="S3658" s="57">
        <f t="shared" si="1081"/>
        <v>897.32449784665698</v>
      </c>
      <c r="T3658" s="12">
        <f t="shared" si="1064"/>
        <v>-42.925720834477481</v>
      </c>
    </row>
    <row r="3659" spans="1:20" x14ac:dyDescent="0.3">
      <c r="A3659" s="57">
        <f t="shared" si="1065"/>
        <v>5659480.713824857</v>
      </c>
      <c r="B3659" s="12">
        <f t="shared" si="1082"/>
        <v>900734.33093847428</v>
      </c>
      <c r="C3659" s="57" t="str">
        <f t="shared" si="1066"/>
        <v>-0.00304791370512022+0.00636781902615071i</v>
      </c>
      <c r="D3659" s="57" t="str">
        <f t="shared" si="1067"/>
        <v>0.486745859956209-1.21697349680181i</v>
      </c>
      <c r="E3659" s="57" t="str">
        <f t="shared" si="1068"/>
        <v>-10.9310280499137-5.4070086372567i</v>
      </c>
      <c r="F3659" s="57" t="str">
        <f t="shared" si="1069"/>
        <v>0.667149315451051-1.48973088771712i</v>
      </c>
      <c r="G3659" s="57" t="str">
        <f t="shared" si="1070"/>
        <v>0.216636491511655-0.411952815328619i</v>
      </c>
      <c r="H3659" s="57" t="str">
        <f t="shared" si="1071"/>
        <v>0.00205643807801646-5.02058709995785i</v>
      </c>
      <c r="I3659" s="57" t="str">
        <f t="shared" si="1072"/>
        <v>-0.0506294721610544-0.0226984044751212i</v>
      </c>
      <c r="K3659" s="57" t="str">
        <f t="shared" si="1073"/>
        <v>0.000407921463073531-0.000169309079440954i</v>
      </c>
      <c r="L3659" s="57" t="str">
        <f t="shared" si="1074"/>
        <v>0.00075-0.000736227734903029i</v>
      </c>
      <c r="M3659" s="57" t="str">
        <f t="shared" si="1075"/>
        <v>0.00075-0.000116002269154889i</v>
      </c>
      <c r="N3659" s="57">
        <f t="shared" si="1076"/>
        <v>64.422206288838893</v>
      </c>
      <c r="O3659" s="57">
        <f t="shared" si="1077"/>
        <v>43.024315768442996</v>
      </c>
      <c r="P3659" s="371">
        <f t="shared" si="1078"/>
        <v>-43.024315768442996</v>
      </c>
      <c r="Q3659" s="371">
        <f t="shared" si="1079"/>
        <v>115.57779371116111</v>
      </c>
      <c r="R3659" s="12">
        <f t="shared" si="1080"/>
        <v>-64.422206288838893</v>
      </c>
      <c r="S3659" s="57">
        <f t="shared" si="1081"/>
        <v>900.73433093847427</v>
      </c>
      <c r="T3659" s="12">
        <f t="shared" si="1064"/>
        <v>-43.024315768442996</v>
      </c>
    </row>
    <row r="3660" spans="1:20" x14ac:dyDescent="0.3">
      <c r="A3660" s="57">
        <f t="shared" si="1065"/>
        <v>5680986.740537391</v>
      </c>
      <c r="B3660" s="12">
        <f t="shared" si="1082"/>
        <v>904157.12139604054</v>
      </c>
      <c r="C3660" s="57" t="str">
        <f t="shared" si="1066"/>
        <v>-0.00300004905652096+0.00630233905422821i</v>
      </c>
      <c r="D3660" s="57" t="str">
        <f t="shared" si="1067"/>
        <v>0.483580055112828-1.21364024854068i</v>
      </c>
      <c r="E3660" s="57" t="str">
        <f t="shared" si="1068"/>
        <v>-10.8623576968663-5.35120325877919i</v>
      </c>
      <c r="F3660" s="57" t="str">
        <f t="shared" si="1069"/>
        <v>0.663193449797845-1.48616376399213i</v>
      </c>
      <c r="G3660" s="57" t="str">
        <f t="shared" si="1070"/>
        <v>0.215351944205443-0.411066277298903i</v>
      </c>
      <c r="H3660" s="57" t="str">
        <f t="shared" si="1071"/>
        <v>0.0020395305722216-5.00157544165619i</v>
      </c>
      <c r="I3660" s="57" t="str">
        <f t="shared" si="1072"/>
        <v>-0.0503170532267963-0.0224783521335891i</v>
      </c>
      <c r="K3660" s="57" t="str">
        <f t="shared" si="1073"/>
        <v>0.000407649115186103-0.000168821646624643i</v>
      </c>
      <c r="L3660" s="57" t="str">
        <f t="shared" si="1074"/>
        <v>0.00075-0.000733440660393538i</v>
      </c>
      <c r="M3660" s="57" t="str">
        <f t="shared" si="1075"/>
        <v>0.00075-0.000115563129263687i</v>
      </c>
      <c r="N3660" s="57">
        <f t="shared" si="1076"/>
        <v>64.544546265836843</v>
      </c>
      <c r="O3660" s="57">
        <f t="shared" si="1077"/>
        <v>43.122947537197625</v>
      </c>
      <c r="P3660" s="371">
        <f t="shared" si="1078"/>
        <v>-43.122947537197625</v>
      </c>
      <c r="Q3660" s="371">
        <f t="shared" si="1079"/>
        <v>115.45545373416316</v>
      </c>
      <c r="R3660" s="12">
        <f t="shared" si="1080"/>
        <v>-64.544546265836843</v>
      </c>
      <c r="S3660" s="57">
        <f t="shared" si="1081"/>
        <v>904.15712139604057</v>
      </c>
      <c r="T3660" s="12">
        <f t="shared" si="1064"/>
        <v>-43.122947537197625</v>
      </c>
    </row>
    <row r="3661" spans="1:20" x14ac:dyDescent="0.3">
      <c r="A3661" s="57">
        <f t="shared" si="1065"/>
        <v>5702574.4901514342</v>
      </c>
      <c r="B3661" s="12">
        <f t="shared" si="1082"/>
        <v>907592.91845734557</v>
      </c>
      <c r="C3661" s="57" t="str">
        <f t="shared" si="1066"/>
        <v>-0.00295290986388914+0.0062374434465797i</v>
      </c>
      <c r="D3661" s="57" t="str">
        <f t="shared" si="1067"/>
        <v>0.480431525709161-1.21030787240024i</v>
      </c>
      <c r="E3661" s="57" t="str">
        <f t="shared" si="1068"/>
        <v>-10.7940235314891-5.2959389003784i</v>
      </c>
      <c r="F3661" s="57" t="str">
        <f t="shared" si="1069"/>
        <v>0.65925463046636-1.48259340210104i</v>
      </c>
      <c r="G3661" s="57" t="str">
        <f t="shared" si="1070"/>
        <v>0.21407293217484-0.410177658929526i</v>
      </c>
      <c r="H3661" s="57" t="str">
        <f t="shared" si="1071"/>
        <v>0.00202276643966676-4.98263580943944i</v>
      </c>
      <c r="I3661" s="57" t="str">
        <f t="shared" si="1072"/>
        <v>-0.0500061645754268-0.0222602169247001i</v>
      </c>
      <c r="K3661" s="57" t="str">
        <f t="shared" si="1073"/>
        <v>0.000407377822493678-0.000168334899868039i</v>
      </c>
      <c r="L3661" s="57" t="str">
        <f t="shared" si="1074"/>
        <v>0.00075-0.000730664136674176i</v>
      </c>
      <c r="M3661" s="57" t="str">
        <f t="shared" si="1075"/>
        <v>0.00075-0.000115125651786897i</v>
      </c>
      <c r="N3661" s="57">
        <f t="shared" si="1076"/>
        <v>64.66634396032579</v>
      </c>
      <c r="O3661" s="57">
        <f t="shared" si="1077"/>
        <v>43.221615696792497</v>
      </c>
      <c r="P3661" s="371">
        <f t="shared" si="1078"/>
        <v>-43.221615696792497</v>
      </c>
      <c r="Q3661" s="371">
        <f t="shared" si="1079"/>
        <v>115.33365603967421</v>
      </c>
      <c r="R3661" s="12">
        <f t="shared" si="1080"/>
        <v>-64.66634396032579</v>
      </c>
      <c r="S3661" s="57">
        <f t="shared" si="1081"/>
        <v>907.5929184573456</v>
      </c>
      <c r="T3661" s="12">
        <f t="shared" si="1064"/>
        <v>-43.221615696792497</v>
      </c>
    </row>
    <row r="3662" spans="1:20" x14ac:dyDescent="0.3">
      <c r="A3662" s="57">
        <f t="shared" si="1065"/>
        <v>5724244.2732140096</v>
      </c>
      <c r="B3662" s="12">
        <f t="shared" si="1082"/>
        <v>911041.77154748351</v>
      </c>
      <c r="C3662" s="57" t="str">
        <f t="shared" si="1066"/>
        <v>-0.0029064859158241+0.00617312891657623i</v>
      </c>
      <c r="D3662" s="57" t="str">
        <f t="shared" si="1067"/>
        <v>0.477300220569737-1.2069764561934i</v>
      </c>
      <c r="E3662" s="57" t="str">
        <f t="shared" si="1068"/>
        <v>-10.7260252352618-5.24121089389247i</v>
      </c>
      <c r="F3662" s="57" t="str">
        <f t="shared" si="1069"/>
        <v>0.655332860101169-1.4790199099846i</v>
      </c>
      <c r="G3662" s="57" t="str">
        <f t="shared" si="1070"/>
        <v>0.212799456278587-0.409286999165774i</v>
      </c>
      <c r="H3662" s="57" t="str">
        <f t="shared" si="1071"/>
        <v>0.00200614444626237-4.96376793013334i</v>
      </c>
      <c r="I3662" s="57" t="str">
        <f t="shared" si="1072"/>
        <v>-0.0496968031441685-0.022043985385173i</v>
      </c>
      <c r="K3662" s="57" t="str">
        <f t="shared" si="1073"/>
        <v>0.000407107586492004-0.00016784884206927i</v>
      </c>
      <c r="L3662" s="57" t="str">
        <f t="shared" si="1074"/>
        <v>0.00075-0.000727898123803721i</v>
      </c>
      <c r="M3662" s="57" t="str">
        <f t="shared" si="1075"/>
        <v>0.00075-0.000114689830431258i</v>
      </c>
      <c r="N3662" s="57">
        <f t="shared" si="1076"/>
        <v>64.787600346430906</v>
      </c>
      <c r="O3662" s="57">
        <f t="shared" si="1077"/>
        <v>43.320319805406498</v>
      </c>
      <c r="P3662" s="371">
        <f t="shared" si="1078"/>
        <v>-43.320319805406498</v>
      </c>
      <c r="Q3662" s="371">
        <f t="shared" si="1079"/>
        <v>115.21239965356909</v>
      </c>
      <c r="R3662" s="12">
        <f t="shared" si="1080"/>
        <v>-64.787600346430906</v>
      </c>
      <c r="S3662" s="57">
        <f t="shared" si="1081"/>
        <v>911.04177154748356</v>
      </c>
      <c r="T3662" s="12">
        <f t="shared" si="1064"/>
        <v>-43.320319805406498</v>
      </c>
    </row>
    <row r="3663" spans="1:20" x14ac:dyDescent="0.3">
      <c r="A3663" s="57">
        <f t="shared" si="1065"/>
        <v>5745996.4014522228</v>
      </c>
      <c r="B3663" s="12">
        <f t="shared" si="1082"/>
        <v>914503.73027936392</v>
      </c>
      <c r="C3663" s="57" t="str">
        <f t="shared" si="1066"/>
        <v>-0.00286076712434131+0.00610939215319684i</v>
      </c>
      <c r="D3663" s="57" t="str">
        <f t="shared" si="1067"/>
        <v>0.474186088091763-1.20364608697174i</v>
      </c>
      <c r="E3663" s="57" t="str">
        <f t="shared" si="1068"/>
        <v>-10.6583624684689-5.18701460217691i</v>
      </c>
      <c r="F3663" s="57" t="str">
        <f t="shared" si="1069"/>
        <v>0.65142814034725-1.47544339521342i</v>
      </c>
      <c r="G3663" s="57" t="str">
        <f t="shared" si="1070"/>
        <v>0.211531517050836-0.408394336817992i</v>
      </c>
      <c r="H3663" s="57" t="str">
        <f t="shared" si="1071"/>
        <v>0.00198966336824065-4.94497153160256i</v>
      </c>
      <c r="I3663" s="57" t="str">
        <f t="shared" si="1072"/>
        <v>-0.0493889658300099-0.0218296441004107i</v>
      </c>
      <c r="K3663" s="57" t="str">
        <f t="shared" si="1073"/>
        <v>0.000406838408607883-0.000167363476135682i</v>
      </c>
      <c r="L3663" s="57" t="str">
        <f t="shared" si="1074"/>
        <v>0.00075-0.000725142581992152i</v>
      </c>
      <c r="M3663" s="57" t="str">
        <f t="shared" si="1075"/>
        <v>0.00075-0.000114255658927334i</v>
      </c>
      <c r="N3663" s="57">
        <f t="shared" si="1076"/>
        <v>64.908316416269926</v>
      </c>
      <c r="O3663" s="57">
        <f t="shared" si="1077"/>
        <v>43.419059423366079</v>
      </c>
      <c r="P3663" s="371">
        <f t="shared" si="1078"/>
        <v>-43.419059423366079</v>
      </c>
      <c r="Q3663" s="371">
        <f t="shared" si="1079"/>
        <v>115.09168358373007</v>
      </c>
      <c r="R3663" s="12">
        <f t="shared" si="1080"/>
        <v>-64.908316416269926</v>
      </c>
      <c r="S3663" s="57">
        <f t="shared" si="1081"/>
        <v>914.50373027936394</v>
      </c>
      <c r="T3663" s="12">
        <f t="shared" si="1064"/>
        <v>-43.419059423366079</v>
      </c>
    </row>
    <row r="3664" spans="1:20" x14ac:dyDescent="0.3">
      <c r="A3664" s="57">
        <f t="shared" si="1065"/>
        <v>5767831.1877777409</v>
      </c>
      <c r="B3664" s="12">
        <f t="shared" si="1082"/>
        <v>917978.8444544255</v>
      </c>
      <c r="C3664" s="57" t="str">
        <f t="shared" si="1066"/>
        <v>-0.00281574352386386+0.00604622982222378i</v>
      </c>
      <c r="D3664" s="57" t="str">
        <f t="shared" si="1067"/>
        <v>0.471089076254217-1.20031685102581i</v>
      </c>
      <c r="E3664" s="57" t="str">
        <f t="shared" si="1068"/>
        <v>-10.591034870543-5.13334541904443i</v>
      </c>
      <c r="F3664" s="57" t="str">
        <f t="shared" si="1069"/>
        <v>0.647540471858431-1.47186396497929i</v>
      </c>
      <c r="G3664" s="57" t="str">
        <f t="shared" si="1070"/>
        <v>0.210269114703907-0.407499710558845i</v>
      </c>
      <c r="H3664" s="57" t="str">
        <f t="shared" si="1071"/>
        <v>0.00197332199207785-4.92624634274614i</v>
      </c>
      <c r="I3664" s="57" t="str">
        <f t="shared" si="1072"/>
        <v>-0.0490826494900622-0.0216171797049555i</v>
      </c>
      <c r="K3664" s="57" t="str">
        <f t="shared" si="1073"/>
        <v>0.000406570290199506-0.000166878804983029i</v>
      </c>
      <c r="L3664" s="57" t="str">
        <f t="shared" si="1074"/>
        <v>0.00075-0.000722397471600069i</v>
      </c>
      <c r="M3664" s="57" t="str">
        <f t="shared" si="1075"/>
        <v>0.00075-0.000113823131029423i</v>
      </c>
      <c r="N3664" s="57">
        <f t="shared" si="1076"/>
        <v>65.028493179746988</v>
      </c>
      <c r="O3664" s="57">
        <f t="shared" si="1077"/>
        <v>43.517834113167254</v>
      </c>
      <c r="P3664" s="371">
        <f t="shared" si="1078"/>
        <v>-43.517834113167254</v>
      </c>
      <c r="Q3664" s="371">
        <f t="shared" si="1079"/>
        <v>114.97150682025301</v>
      </c>
      <c r="R3664" s="12">
        <f t="shared" si="1080"/>
        <v>-65.028493179746988</v>
      </c>
      <c r="S3664" s="57">
        <f t="shared" si="1081"/>
        <v>917.97884445442548</v>
      </c>
      <c r="T3664" s="12">
        <f t="shared" si="1064"/>
        <v>-43.517834113167254</v>
      </c>
    </row>
    <row r="3665" spans="1:20" x14ac:dyDescent="0.3">
      <c r="A3665" s="57">
        <f t="shared" si="1065"/>
        <v>5789748.9462912967</v>
      </c>
      <c r="B3665" s="12">
        <f t="shared" si="1082"/>
        <v>921467.16406335239</v>
      </c>
      <c r="C3665" s="57" t="str">
        <f t="shared" si="1066"/>
        <v>-0.00277140527021155+0.00598363856741831i</v>
      </c>
      <c r="D3665" s="57" t="str">
        <f t="shared" si="1067"/>
        <v>0.468009132626742-1.19698883388537i</v>
      </c>
      <c r="E3665" s="57" t="str">
        <f t="shared" si="1068"/>
        <v>-10.5240420604098-5.0801987692046i</v>
      </c>
      <c r="F3665" s="57" t="str">
        <f t="shared" si="1069"/>
        <v>0.643669854306022-1.46828172608686i</v>
      </c>
      <c r="G3665" s="57" t="str">
        <f t="shared" si="1070"/>
        <v>0.209012249131063-0.406603158920633i</v>
      </c>
      <c r="H3665" s="57" t="str">
        <f t="shared" si="1071"/>
        <v>0.00195711911441783-4.90759209349413i</v>
      </c>
      <c r="I3665" s="57" t="str">
        <f t="shared" si="1072"/>
        <v>-0.0487778509419397-0.0214065788829444i</v>
      </c>
      <c r="K3665" s="57" t="str">
        <f t="shared" si="1073"/>
        <v>0.000406303232556809-0.000166394831534688i</v>
      </c>
      <c r="L3665" s="57" t="str">
        <f t="shared" si="1074"/>
        <v>0.00075-0.000719662753138145i</v>
      </c>
      <c r="M3665" s="57" t="str">
        <f t="shared" si="1075"/>
        <v>0.00075-0.000113392240515464i</v>
      </c>
      <c r="N3665" s="57">
        <f t="shared" si="1076"/>
        <v>65.148131664348711</v>
      </c>
      <c r="O3665" s="57">
        <f t="shared" si="1077"/>
        <v>43.616643439494361</v>
      </c>
      <c r="P3665" s="371">
        <f t="shared" si="1078"/>
        <v>-43.616643439494361</v>
      </c>
      <c r="Q3665" s="371">
        <f t="shared" si="1079"/>
        <v>114.85186833565129</v>
      </c>
      <c r="R3665" s="12">
        <f t="shared" si="1080"/>
        <v>-65.148131664348711</v>
      </c>
      <c r="S3665" s="57">
        <f t="shared" si="1081"/>
        <v>921.46716406335236</v>
      </c>
      <c r="T3665" s="12">
        <f t="shared" si="1064"/>
        <v>-43.616643439494361</v>
      </c>
    </row>
    <row r="3666" spans="1:20" x14ac:dyDescent="0.3">
      <c r="A3666" s="57">
        <f t="shared" si="1065"/>
        <v>5811749.9922872037</v>
      </c>
      <c r="B3666" s="12">
        <f t="shared" si="1082"/>
        <v>924968.73928679316</v>
      </c>
      <c r="C3666" s="57" t="str">
        <f t="shared" si="1066"/>
        <v>-0.00272774263958695+0.00592161501167386i</v>
      </c>
      <c r="D3666" s="57" t="str">
        <f t="shared" si="1067"/>
        <v>0.46494620437861-1.19366212031998i</v>
      </c>
      <c r="E3666" s="57" t="str">
        <f t="shared" si="1068"/>
        <v>-10.4573836368266-5.02757010819933i</v>
      </c>
      <c r="F3666" s="57" t="str">
        <f t="shared" si="1069"/>
        <v>0.639816286387403-1.4646967849453i</v>
      </c>
      <c r="G3666" s="57" t="str">
        <f t="shared" si="1070"/>
        <v>0.207760919909318-0.405704720292668i</v>
      </c>
      <c r="H3666" s="57" t="str">
        <f t="shared" si="1071"/>
        <v>0.00194105354199551-4.88900851480333i</v>
      </c>
      <c r="I3666" s="57" t="str">
        <f t="shared" si="1072"/>
        <v>-0.048474566964131-0.0211978283685488i</v>
      </c>
      <c r="K3666" s="57" t="str">
        <f t="shared" si="1073"/>
        <v>0.000406037236901831-0.000165911558720872i</v>
      </c>
      <c r="L3666" s="57" t="str">
        <f t="shared" si="1074"/>
        <v>0.00075-0.000716938387266531i</v>
      </c>
      <c r="M3666" s="57" t="str">
        <f t="shared" si="1075"/>
        <v>0.00075-0.000112962981186954i</v>
      </c>
      <c r="N3666" s="57">
        <f t="shared" si="1076"/>
        <v>65.267232914938603</v>
      </c>
      <c r="O3666" s="57">
        <f t="shared" si="1077"/>
        <v>43.715486969239556</v>
      </c>
      <c r="P3666" s="371">
        <f t="shared" si="1078"/>
        <v>-43.715486969239556</v>
      </c>
      <c r="Q3666" s="371">
        <f t="shared" si="1079"/>
        <v>114.7327670850614</v>
      </c>
      <c r="R3666" s="12">
        <f t="shared" si="1080"/>
        <v>-65.267232914938603</v>
      </c>
      <c r="S3666" s="57">
        <f t="shared" si="1081"/>
        <v>924.96873928679315</v>
      </c>
      <c r="T3666" s="12">
        <f t="shared" si="1064"/>
        <v>-43.715486969239556</v>
      </c>
    </row>
    <row r="3667" spans="1:20" x14ac:dyDescent="0.3">
      <c r="A3667" s="57">
        <f t="shared" si="1065"/>
        <v>5833834.6422578963</v>
      </c>
      <c r="B3667" s="12">
        <f t="shared" si="1082"/>
        <v>928483.62049608305</v>
      </c>
      <c r="C3667" s="57" t="str">
        <f t="shared" si="1066"/>
        <v>-0.00268474602755866+0.00586015575814745i</v>
      </c>
      <c r="D3667" s="57" t="str">
        <f t="shared" si="1067"/>
        <v>0.461900238287537-1.1903367943394i</v>
      </c>
      <c r="E3667" s="57" t="str">
        <f t="shared" si="1068"/>
        <v>-10.39105917872-4.97545492233629i</v>
      </c>
      <c r="F3667" s="57" t="str">
        <f t="shared" si="1069"/>
        <v>0.635979765834652-1.46110924756014i</v>
      </c>
      <c r="G3667" s="57" t="str">
        <f t="shared" si="1070"/>
        <v>0.206515126302233-0.40480443291867i</v>
      </c>
      <c r="H3667" s="57" t="str">
        <f t="shared" si="1071"/>
        <v>0.00192512409156081-4.87049533865334i</v>
      </c>
      <c r="I3667" s="57" t="str">
        <f t="shared" si="1072"/>
        <v>-0.0481727942963785-0.0209909149464042i</v>
      </c>
      <c r="K3667" s="57" t="str">
        <f t="shared" si="1073"/>
        <v>0.000405772304389078-0.000165428989477857i</v>
      </c>
      <c r="L3667" s="57" t="str">
        <f t="shared" si="1074"/>
        <v>0.00075-0.000714224334794311i</v>
      </c>
      <c r="M3667" s="57" t="str">
        <f t="shared" si="1075"/>
        <v>0.00075-0.000112535346868852i</v>
      </c>
      <c r="N3667" s="57">
        <f t="shared" si="1076"/>
        <v>65.385797993552501</v>
      </c>
      <c r="O3667" s="57">
        <f t="shared" si="1077"/>
        <v>43.814364271522599</v>
      </c>
      <c r="P3667" s="371">
        <f t="shared" si="1078"/>
        <v>-43.814364271522599</v>
      </c>
      <c r="Q3667" s="371">
        <f t="shared" si="1079"/>
        <v>114.6142020064475</v>
      </c>
      <c r="R3667" s="12">
        <f t="shared" si="1080"/>
        <v>-65.385797993552501</v>
      </c>
      <c r="S3667" s="57">
        <f t="shared" si="1081"/>
        <v>928.48362049608306</v>
      </c>
      <c r="T3667" s="12">
        <f t="shared" si="1064"/>
        <v>-43.814364271522599</v>
      </c>
    </row>
    <row r="3668" spans="1:20" x14ac:dyDescent="0.3">
      <c r="A3668" s="57">
        <f t="shared" si="1065"/>
        <v>5856003.2138984762</v>
      </c>
      <c r="B3668" s="12">
        <f t="shared" si="1082"/>
        <v>932011.85825396818</v>
      </c>
      <c r="C3668" s="57" t="str">
        <f t="shared" si="1066"/>
        <v>-0.00264240594804311+0.00579925739137044i</v>
      </c>
      <c r="D3668" s="57" t="str">
        <f t="shared" si="1067"/>
        <v>0.458871180748456-1.18701293919426i</v>
      </c>
      <c r="E3668" s="57" t="str">
        <f t="shared" si="1068"/>
        <v>-10.3250682455199-4.92384872862062i</v>
      </c>
      <c r="F3668" s="57" t="str">
        <f t="shared" si="1069"/>
        <v>0.632160289423318-1.45751921952533i</v>
      </c>
      <c r="G3668" s="57" t="str">
        <f t="shared" si="1070"/>
        <v>0.205274867262765-0.40390233489424i</v>
      </c>
      <c r="H3668" s="57" t="str">
        <f t="shared" si="1071"/>
        <v>0.00190932958980328-4.85205229804274i</v>
      </c>
      <c r="I3668" s="57" t="str">
        <f t="shared" si="1072"/>
        <v>-0.0478725296400664-0.0207858254520357i</v>
      </c>
      <c r="K3668" s="57" t="str">
        <f t="shared" si="1073"/>
        <v>0.000405508436105895-0.000164947126747213i</v>
      </c>
      <c r="L3668" s="57" t="str">
        <f t="shared" si="1074"/>
        <v>0.00075-0.000711520556678936i</v>
      </c>
      <c r="M3668" s="57" t="str">
        <f t="shared" si="1075"/>
        <v>0.00075-0.000112109331409496i</v>
      </c>
      <c r="N3668" s="57">
        <f t="shared" si="1076"/>
        <v>65.503827979190589</v>
      </c>
      <c r="O3668" s="57">
        <f t="shared" si="1077"/>
        <v>43.913274917709174</v>
      </c>
      <c r="P3668" s="371">
        <f t="shared" si="1078"/>
        <v>-43.913274917709174</v>
      </c>
      <c r="Q3668" s="371">
        <f t="shared" si="1079"/>
        <v>114.49617202080941</v>
      </c>
      <c r="R3668" s="12">
        <f t="shared" si="1080"/>
        <v>-65.503827979190589</v>
      </c>
      <c r="S3668" s="57">
        <f t="shared" si="1081"/>
        <v>932.01185825396817</v>
      </c>
      <c r="T3668" s="12">
        <f t="shared" si="1064"/>
        <v>-43.913274917709174</v>
      </c>
    </row>
    <row r="3669" spans="1:20" x14ac:dyDescent="0.3">
      <c r="A3669" s="57">
        <f t="shared" si="1065"/>
        <v>5878256.0261112908</v>
      </c>
      <c r="B3669" s="12">
        <f t="shared" si="1082"/>
        <v>935553.50331533328</v>
      </c>
      <c r="C3669" s="57" t="str">
        <f t="shared" si="1066"/>
        <v>-0.00260071303228438+0.00573891647833859i</v>
      </c>
      <c r="D3669" s="57" t="str">
        <f t="shared" si="1067"/>
        <v>0.455858977782272-1.18369063737685i</v>
      </c>
      <c r="E3669" s="57" t="str">
        <f t="shared" si="1068"/>
        <v>-10.2594103774913-4.87274707468373i</v>
      </c>
      <c r="F3669" s="57" t="str">
        <f t="shared" si="1069"/>
        <v>0.628357852981155-1.45392680601538i</v>
      </c>
      <c r="G3669" s="57" t="str">
        <f t="shared" si="1070"/>
        <v>0.204040141436105-0.402998464164368i</v>
      </c>
      <c r="H3669" s="57" t="str">
        <f t="shared" si="1071"/>
        <v>0.00189366887327699-4.83367912698512i</v>
      </c>
      <c r="I3669" s="57" t="str">
        <f t="shared" si="1072"/>
        <v>-0.0475737696586094-0.0205825467722696i</v>
      </c>
      <c r="K3669" s="57" t="str">
        <f t="shared" si="1073"/>
        <v>0.000405245633072849-0.000164465973475045i</v>
      </c>
      <c r="L3669" s="57" t="str">
        <f t="shared" si="1074"/>
        <v>0.00075-0.000708827014025636i</v>
      </c>
      <c r="M3669" s="57" t="str">
        <f t="shared" si="1075"/>
        <v>0.00075-0.00011168492868051i</v>
      </c>
      <c r="N3669" s="57">
        <f t="shared" si="1076"/>
        <v>65.621323967611502</v>
      </c>
      <c r="O3669" s="57">
        <f t="shared" si="1077"/>
        <v>44.012218481428398</v>
      </c>
      <c r="P3669" s="371">
        <f t="shared" si="1078"/>
        <v>-44.012218481428398</v>
      </c>
      <c r="Q3669" s="371">
        <f t="shared" si="1079"/>
        <v>114.3786760323885</v>
      </c>
      <c r="R3669" s="12">
        <f t="shared" si="1080"/>
        <v>-65.621323967611502</v>
      </c>
      <c r="S3669" s="57">
        <f t="shared" si="1081"/>
        <v>935.55350331533327</v>
      </c>
      <c r="T3669" s="12">
        <f t="shared" si="1064"/>
        <v>-44.012218481428398</v>
      </c>
    </row>
    <row r="3670" spans="1:20" x14ac:dyDescent="0.3">
      <c r="A3670" s="57">
        <f t="shared" si="1065"/>
        <v>5900593.3990105139</v>
      </c>
      <c r="B3670" s="12">
        <f t="shared" si="1082"/>
        <v>939108.60662793159</v>
      </c>
      <c r="C3670" s="57" t="str">
        <f t="shared" si="1066"/>
        <v>-0.0025596580278324+0.00567912956958013i</v>
      </c>
      <c r="D3670" s="57" t="str">
        <f t="shared" si="1067"/>
        <v>0.452863575044483-1.18036997062179i</v>
      </c>
      <c r="E3670" s="57" t="str">
        <f t="shared" si="1068"/>
        <v>-10.1940850960628-4.82214553871041i</v>
      </c>
      <c r="F3670" s="57" t="str">
        <f t="shared" si="1069"/>
        <v>0.624572451396947-1.45033211177764i</v>
      </c>
      <c r="G3670" s="57" t="str">
        <f t="shared" si="1070"/>
        <v>0.202810947162539-0.40209285852098i</v>
      </c>
      <c r="H3670" s="57" t="str">
        <f t="shared" si="1071"/>
        <v>0.00187814078832615-4.81537556050548i</v>
      </c>
      <c r="I3670" s="57" t="str">
        <f t="shared" si="1072"/>
        <v>-0.0472765109778491-0.0203810658456392i</v>
      </c>
      <c r="K3670" s="57" t="str">
        <f t="shared" si="1073"/>
        <v>0.000404983896244119-0.000163985532611251i</v>
      </c>
      <c r="L3670" s="57" t="str">
        <f t="shared" si="1074"/>
        <v>0.00075-0.000706143668086907i</v>
      </c>
      <c r="M3670" s="57" t="str">
        <f t="shared" si="1075"/>
        <v>0.00075-0.000111262132576718i</v>
      </c>
      <c r="N3670" s="57">
        <f t="shared" si="1076"/>
        <v>65.738287071123125</v>
      </c>
      <c r="O3670" s="57">
        <f t="shared" si="1077"/>
        <v>44.11119453859132</v>
      </c>
      <c r="P3670" s="371">
        <f t="shared" si="1078"/>
        <v>-44.11119453859132</v>
      </c>
      <c r="Q3670" s="371">
        <f t="shared" si="1079"/>
        <v>114.26171292887688</v>
      </c>
      <c r="R3670" s="12">
        <f t="shared" si="1080"/>
        <v>-65.738287071123125</v>
      </c>
      <c r="S3670" s="57">
        <f t="shared" si="1081"/>
        <v>939.10860662793164</v>
      </c>
      <c r="T3670" s="12">
        <f t="shared" si="1064"/>
        <v>-44.11119453859132</v>
      </c>
    </row>
    <row r="3671" spans="1:20" x14ac:dyDescent="0.3">
      <c r="A3671" s="57">
        <f t="shared" si="1065"/>
        <v>5923015.6539267534</v>
      </c>
      <c r="B3671" s="12">
        <f t="shared" si="1082"/>
        <v>942677.21933311771</v>
      </c>
      <c r="C3671" s="57" t="str">
        <f t="shared" si="1066"/>
        <v>-0.00251923179751993+0.00561989320020398i</v>
      </c>
      <c r="D3671" s="57" t="str">
        <f t="shared" si="1067"/>
        <v>0.449884917833796-1.17705101990706i</v>
      </c>
      <c r="E3671" s="57" t="str">
        <f t="shared" si="1068"/>
        <v>-10.129091904152-4.7720397293629i</v>
      </c>
      <c r="F3671" s="57" t="str">
        <f t="shared" si="1069"/>
        <v>0.62080407862937-1.44673524112481i</v>
      </c>
      <c r="G3671" s="57" t="str">
        <f t="shared" si="1070"/>
        <v>0.201587282480332-0.401185555600556i</v>
      </c>
      <c r="H3671" s="57" t="str">
        <f t="shared" si="1071"/>
        <v>0.00186274419101054-4.79714133463583i</v>
      </c>
      <c r="I3671" s="57" t="str">
        <f t="shared" si="1072"/>
        <v>-0.0469807501864486-0.0201813696627775i</v>
      </c>
      <c r="K3671" s="57" t="str">
        <f t="shared" si="1073"/>
        <v>0.000404723226507878-0.000163505807108767i</v>
      </c>
      <c r="L3671" s="57" t="str">
        <f t="shared" si="1074"/>
        <v>0.00075-0.000703470480261911i</v>
      </c>
      <c r="M3671" s="57" t="str">
        <f t="shared" si="1075"/>
        <v>0.00075-0.000110840937016057i</v>
      </c>
      <c r="N3671" s="57">
        <f t="shared" si="1076"/>
        <v>65.854718418375782</v>
      </c>
      <c r="O3671" s="57">
        <f t="shared" si="1077"/>
        <v>44.210202667407934</v>
      </c>
      <c r="P3671" s="371">
        <f t="shared" si="1078"/>
        <v>-44.210202667407934</v>
      </c>
      <c r="Q3671" s="371">
        <f t="shared" si="1079"/>
        <v>114.14528158162422</v>
      </c>
      <c r="R3671" s="12">
        <f t="shared" si="1080"/>
        <v>-65.854718418375782</v>
      </c>
      <c r="S3671" s="57">
        <f t="shared" si="1081"/>
        <v>942.6772193331177</v>
      </c>
      <c r="T3671" s="12">
        <f t="shared" si="1064"/>
        <v>-44.210202667407934</v>
      </c>
    </row>
    <row r="3672" spans="1:20" x14ac:dyDescent="0.3">
      <c r="A3672" s="57">
        <f t="shared" si="1065"/>
        <v>5945523.1134116752</v>
      </c>
      <c r="B3672" s="12">
        <f t="shared" si="1082"/>
        <v>946259.39276658359</v>
      </c>
      <c r="C3672" s="57" t="str">
        <f t="shared" si="1066"/>
        <v>-0.0024794253184388+0.0055612038909269i</v>
      </c>
      <c r="D3672" s="57" t="str">
        <f t="shared" si="1067"/>
        <v>0.446922951100631-1.17373386545483i</v>
      </c>
      <c r="E3672" s="57" t="str">
        <f t="shared" si="1068"/>
        <v>-10.0644302864887-4.72242528570376i</v>
      </c>
      <c r="F3672" s="57" t="str">
        <f t="shared" si="1069"/>
        <v>0.617052727715893-1.44313629792749i</v>
      </c>
      <c r="G3672" s="57" t="str">
        <f t="shared" si="1070"/>
        <v>0.200369145128614-0.400276592881775i</v>
      </c>
      <c r="H3672" s="57" t="str">
        <f t="shared" si="1071"/>
        <v>0.00184747794703213-4.77897618641182i</v>
      </c>
      <c r="I3672" s="57" t="str">
        <f t="shared" si="1072"/>
        <v>-0.0466864838362986-0.0199834452668049i</v>
      </c>
      <c r="K3672" s="57" t="str">
        <f t="shared" si="1073"/>
        <v>0.000404463624686709-0.000163026799922847i</v>
      </c>
      <c r="L3672" s="57" t="str">
        <f t="shared" si="1074"/>
        <v>0.00075-0.000700807412095947i</v>
      </c>
      <c r="M3672" s="57" t="str">
        <f t="shared" si="1075"/>
        <v>0.00075-0.000110421335939487i</v>
      </c>
      <c r="N3672" s="57">
        <f t="shared" si="1076"/>
        <v>65.970619154151876</v>
      </c>
      <c r="O3672" s="57">
        <f t="shared" si="1077"/>
        <v>44.309242448404483</v>
      </c>
      <c r="P3672" s="371">
        <f t="shared" si="1078"/>
        <v>-44.309242448404483</v>
      </c>
      <c r="Q3672" s="371">
        <f t="shared" si="1079"/>
        <v>114.02938084584812</v>
      </c>
      <c r="R3672" s="12">
        <f t="shared" si="1080"/>
        <v>-65.970619154151876</v>
      </c>
      <c r="S3672" s="57">
        <f t="shared" si="1081"/>
        <v>946.25939276658357</v>
      </c>
      <c r="T3672" s="12">
        <f t="shared" si="1064"/>
        <v>-44.309242448404483</v>
      </c>
    </row>
    <row r="3673" spans="1:20" x14ac:dyDescent="0.3">
      <c r="A3673" s="57">
        <f t="shared" si="1065"/>
        <v>5968116.1012426391</v>
      </c>
      <c r="B3673" s="12">
        <f t="shared" si="1082"/>
        <v>949855.17845909658</v>
      </c>
      <c r="C3673" s="57" t="str">
        <f t="shared" si="1066"/>
        <v>-0.00244022968091557+0.00550305814908141i</v>
      </c>
      <c r="D3673" s="57" t="str">
        <f t="shared" si="1067"/>
        <v>0.443977619455618-1.17041858673267i</v>
      </c>
      <c r="E3673" s="57" t="str">
        <f t="shared" si="1068"/>
        <v>-10.0000997099352-4.67329787711608i</v>
      </c>
      <c r="F3673" s="57" t="str">
        <f t="shared" si="1069"/>
        <v>0.613318390781731-1.43953538560699i</v>
      </c>
      <c r="G3673" s="57" t="str">
        <f t="shared" si="1070"/>
        <v>0.199156532550284-0.399366007683217i</v>
      </c>
      <c r="H3673" s="57" t="str">
        <f t="shared" si="1071"/>
        <v>0.00183234093166169-4.76087985386865i</v>
      </c>
      <c r="I3673" s="57" t="str">
        <f t="shared" si="1072"/>
        <v>-0.046393708442923-0.0197872797537051i</v>
      </c>
      <c r="K3673" s="57" t="str">
        <f t="shared" si="1073"/>
        <v>0.000404205091538005-0.000162548514010338i</v>
      </c>
      <c r="L3673" s="57" t="str">
        <f t="shared" si="1074"/>
        <v>0.00075-0.000698154425279884i</v>
      </c>
      <c r="M3673" s="57" t="str">
        <f t="shared" si="1075"/>
        <v>0.00075-0.000110003323310906i</v>
      </c>
      <c r="N3673" s="57">
        <f t="shared" si="1076"/>
        <v>66.085990439158209</v>
      </c>
      <c r="O3673" s="57">
        <f t="shared" si="1077"/>
        <v>44.408313464438763</v>
      </c>
      <c r="P3673" s="371">
        <f t="shared" si="1078"/>
        <v>-44.408313464438763</v>
      </c>
      <c r="Q3673" s="371">
        <f t="shared" si="1079"/>
        <v>113.91400956084179</v>
      </c>
      <c r="R3673" s="12">
        <f t="shared" si="1080"/>
        <v>-66.085990439158209</v>
      </c>
      <c r="S3673" s="57">
        <f t="shared" si="1081"/>
        <v>949.85517845909658</v>
      </c>
      <c r="T3673" s="12">
        <f t="shared" si="1064"/>
        <v>-44.408313464438763</v>
      </c>
    </row>
    <row r="3674" spans="1:20" x14ac:dyDescent="0.3">
      <c r="A3674" s="57">
        <f t="shared" si="1065"/>
        <v>5990794.9424273614</v>
      </c>
      <c r="B3674" s="12">
        <f t="shared" si="1082"/>
        <v>953464.62813724112</v>
      </c>
      <c r="C3674" s="57" t="str">
        <f t="shared" si="1066"/>
        <v>-0.00240163608748636+0.00544545246960196i</v>
      </c>
      <c r="D3674" s="57" t="str">
        <f t="shared" si="1067"/>
        <v>0.441048867177953-1.16710526245458i</v>
      </c>
      <c r="E3674" s="57" t="str">
        <f t="shared" si="1068"/>
        <v>-9.93609962380314-4.62465320322149i</v>
      </c>
      <c r="F3674" s="57" t="str">
        <f t="shared" si="1069"/>
        <v>0.609601059048789-1.43593260712817i</v>
      </c>
      <c r="G3674" s="57" t="str">
        <f t="shared" si="1070"/>
        <v>0.197949441894929-0.398453837161113i</v>
      </c>
      <c r="H3674" s="57" t="str">
        <f t="shared" si="1071"/>
        <v>0.00181733202966591-4.7428520760373i</v>
      </c>
      <c r="I3674" s="57" t="str">
        <f t="shared" si="1072"/>
        <v>-0.0461024204858879-0.0195928602726914i</v>
      </c>
      <c r="K3674" s="57" t="str">
        <f t="shared" si="1073"/>
        <v>0.000403947627754381-0.000162070952328957i</v>
      </c>
      <c r="L3674" s="57" t="str">
        <f t="shared" si="1074"/>
        <v>0.00075-0.000695511481649612i</v>
      </c>
      <c r="M3674" s="57" t="str">
        <f t="shared" si="1075"/>
        <v>0.00075-0.000109586893117061i</v>
      </c>
      <c r="N3674" s="57">
        <f t="shared" si="1076"/>
        <v>66.200833449816102</v>
      </c>
      <c r="O3674" s="57">
        <f t="shared" si="1077"/>
        <v>44.507415300717412</v>
      </c>
      <c r="P3674" s="371">
        <f t="shared" si="1078"/>
        <v>-44.507415300717412</v>
      </c>
      <c r="Q3674" s="371">
        <f t="shared" si="1079"/>
        <v>113.7991665501839</v>
      </c>
      <c r="R3674" s="12">
        <f t="shared" si="1080"/>
        <v>-66.200833449816102</v>
      </c>
      <c r="S3674" s="57">
        <f t="shared" si="1081"/>
        <v>953.46462813724111</v>
      </c>
      <c r="T3674" s="12">
        <f t="shared" si="1064"/>
        <v>-44.507415300717412</v>
      </c>
    </row>
    <row r="3675" spans="1:20" x14ac:dyDescent="0.3">
      <c r="A3675" s="57">
        <f t="shared" si="1065"/>
        <v>6013559.963208585</v>
      </c>
      <c r="B3675" s="12">
        <f t="shared" si="1082"/>
        <v>957087.79372416262</v>
      </c>
      <c r="C3675" s="57" t="str">
        <f t="shared" si="1066"/>
        <v>-0.00236363585187244+0.00538838333599293i</v>
      </c>
      <c r="D3675" s="57" t="str">
        <f t="shared" si="1067"/>
        <v>0.438136638223773-1.16379397058228i</v>
      </c>
      <c r="E3675" s="57" t="str">
        <f t="shared" si="1068"/>
        <v>-9.87242946016854-4.57648699379701i</v>
      </c>
      <c r="F3675" s="57" t="str">
        <f t="shared" si="1069"/>
        <v>0.605900722844742-1.43232806499255i</v>
      </c>
      <c r="G3675" s="57" t="str">
        <f t="shared" si="1070"/>
        <v>0.196747870021746-0.397540118307136i</v>
      </c>
      <c r="H3675" s="57" t="str">
        <f t="shared" si="1071"/>
        <v>0.00180245013523517-4.72489259294088i</v>
      </c>
      <c r="I3675" s="57" t="str">
        <f t="shared" si="1072"/>
        <v>-0.0458126164092191-0.0194001740265679i</v>
      </c>
      <c r="K3675" s="57" t="str">
        <f t="shared" si="1073"/>
        <v>0.000403691233964101-0.000161594117836598i</v>
      </c>
      <c r="L3675" s="57" t="str">
        <f t="shared" si="1074"/>
        <v>0.00075-0.000692878543185509i</v>
      </c>
      <c r="M3675" s="57" t="str">
        <f t="shared" si="1075"/>
        <v>0.00075-0.000109172039367465i</v>
      </c>
      <c r="N3675" s="57">
        <f t="shared" si="1076"/>
        <v>66.315149378050378</v>
      </c>
      <c r="O3675" s="57">
        <f t="shared" si="1077"/>
        <v>44.606547544809956</v>
      </c>
      <c r="P3675" s="371">
        <f t="shared" si="1078"/>
        <v>-44.606547544809956</v>
      </c>
      <c r="Q3675" s="371">
        <f t="shared" si="1079"/>
        <v>113.68485062194962</v>
      </c>
      <c r="R3675" s="12">
        <f t="shared" si="1080"/>
        <v>-66.315149378050378</v>
      </c>
      <c r="S3675" s="57">
        <f t="shared" si="1081"/>
        <v>957.08779372416257</v>
      </c>
      <c r="T3675" s="12">
        <f t="shared" si="1064"/>
        <v>-44.606547544809956</v>
      </c>
    </row>
    <row r="3676" spans="1:20" x14ac:dyDescent="0.3">
      <c r="A3676" s="57">
        <f t="shared" si="1065"/>
        <v>6036411.4910687776</v>
      </c>
      <c r="B3676" s="12">
        <f t="shared" si="1082"/>
        <v>960724.72734031442</v>
      </c>
      <c r="C3676" s="57" t="str">
        <f t="shared" si="1066"/>
        <v>-0.0023262203979548+0.00533184722127474i</v>
      </c>
      <c r="D3676" s="57" t="str">
        <f t="shared" si="1067"/>
        <v>0.435240876234373-1.16048478832645i</v>
      </c>
      <c r="E3676" s="57" t="str">
        <f t="shared" si="1068"/>
        <v>-9.80908863418198-4.52879500868834i</v>
      </c>
      <c r="F3676" s="57" t="str">
        <f t="shared" si="1069"/>
        <v>0.602217371612009-1.42872186123142i</v>
      </c>
      <c r="G3676" s="57" t="str">
        <f t="shared" si="1070"/>
        <v>0.195551813502485-0.396624887946249i</v>
      </c>
      <c r="H3676" s="57" t="str">
        <f t="shared" si="1071"/>
        <v>0.00178769415191127-4.70700114559049i</v>
      </c>
      <c r="I3676" s="57" t="str">
        <f t="shared" si="1072"/>
        <v>-0.0455242926218132-0.0192092082720744i</v>
      </c>
      <c r="K3676" s="57" t="str">
        <f t="shared" si="1073"/>
        <v>0.000403435910731498-0.000161118013490625i</v>
      </c>
      <c r="L3676" s="57" t="str">
        <f t="shared" si="1074"/>
        <v>0.00075-0.000690255572011862i</v>
      </c>
      <c r="M3676" s="57" t="str">
        <f t="shared" si="1075"/>
        <v>0.00075-0.000108758756094306i</v>
      </c>
      <c r="N3676" s="57">
        <f t="shared" si="1076"/>
        <v>66.428939431080039</v>
      </c>
      <c r="O3676" s="57">
        <f t="shared" si="1077"/>
        <v>44.705709786666006</v>
      </c>
      <c r="P3676" s="371">
        <f t="shared" si="1078"/>
        <v>-44.705709786666006</v>
      </c>
      <c r="Q3676" s="371">
        <f t="shared" si="1079"/>
        <v>113.57106056891996</v>
      </c>
      <c r="R3676" s="12">
        <f t="shared" si="1080"/>
        <v>-66.428939431080039</v>
      </c>
      <c r="S3676" s="57">
        <f t="shared" si="1081"/>
        <v>960.72472734031442</v>
      </c>
      <c r="T3676" s="12">
        <f t="shared" si="1064"/>
        <v>-44.705709786666006</v>
      </c>
    </row>
    <row r="3677" spans="1:20" x14ac:dyDescent="0.3">
      <c r="A3677" s="57">
        <f t="shared" si="1065"/>
        <v>6059349.8547348389</v>
      </c>
      <c r="B3677" s="12">
        <f t="shared" si="1082"/>
        <v>964375.48130420758</v>
      </c>
      <c r="C3677" s="57" t="str">
        <f t="shared" si="1066"/>
        <v>-0.00228938125875047+0.00527584058891315i</v>
      </c>
      <c r="D3677" s="57" t="str">
        <f t="shared" si="1067"/>
        <v>0.432361524544452-1.15717779214819i</v>
      </c>
      <c r="E3677" s="57" t="str">
        <f t="shared" si="1068"/>
        <v>-9.74607654437899-4.48157303772308i</v>
      </c>
      <c r="F3677" s="57" t="str">
        <f t="shared" si="1069"/>
        <v>0.598550993916884-1.42511409739928i</v>
      </c>
      <c r="G3677" s="57" t="str">
        <f t="shared" si="1070"/>
        <v>0.194361268624399-0.395708182734592i</v>
      </c>
      <c r="H3677" s="57" t="str">
        <f t="shared" si="1071"/>
        <v>0.00177306299251618-4.6891774759818i</v>
      </c>
      <c r="I3677" s="57" t="str">
        <f t="shared" si="1072"/>
        <v>-0.0452374454978647-0.0190199503202299i</v>
      </c>
      <c r="K3677" s="57" t="str">
        <f t="shared" si="1073"/>
        <v>0.000403181658557412-0.000160642642247193i</v>
      </c>
      <c r="L3677" s="57" t="str">
        <f t="shared" si="1074"/>
        <v>0.00075-0.000687642530396358i</v>
      </c>
      <c r="M3677" s="57" t="str">
        <f t="shared" si="1075"/>
        <v>0.00075-0.000108347037352367i</v>
      </c>
      <c r="N3677" s="57">
        <f t="shared" si="1076"/>
        <v>66.542204831207556</v>
      </c>
      <c r="O3677" s="57">
        <f t="shared" si="1077"/>
        <v>44.804901618627547</v>
      </c>
      <c r="P3677" s="371">
        <f t="shared" si="1078"/>
        <v>-44.804901618627547</v>
      </c>
      <c r="Q3677" s="371">
        <f t="shared" si="1079"/>
        <v>113.45779516879244</v>
      </c>
      <c r="R3677" s="12">
        <f t="shared" si="1080"/>
        <v>-66.542204831207556</v>
      </c>
      <c r="S3677" s="57">
        <f t="shared" si="1081"/>
        <v>964.3754813042076</v>
      </c>
      <c r="T3677" s="12">
        <f t="shared" si="1064"/>
        <v>-44.804901618627547</v>
      </c>
    </row>
    <row r="3678" spans="1:20" x14ac:dyDescent="0.3">
      <c r="A3678" s="57">
        <f t="shared" si="1065"/>
        <v>6082375.3841828313</v>
      </c>
      <c r="B3678" s="12">
        <f t="shared" si="1082"/>
        <v>968040.10813316365</v>
      </c>
      <c r="C3678" s="57" t="str">
        <f t="shared" si="1066"/>
        <v>-0.00225311007538842+0.00522035989372656i</v>
      </c>
      <c r="D3678" s="57" t="str">
        <f t="shared" si="1067"/>
        <v>0.429498526190212-1.15387305776043i</v>
      </c>
      <c r="E3678" s="57" t="str">
        <f t="shared" si="1068"/>
        <v>-9.68339257298449-4.43481690062044i</v>
      </c>
      <c r="F3678" s="57" t="str">
        <f t="shared" si="1069"/>
        <v>0.594901577458622-1.42150487456722i</v>
      </c>
      <c r="G3678" s="57" t="str">
        <f t="shared" si="1070"/>
        <v>0.193176231393197-0.394790039157422i</v>
      </c>
      <c r="H3678" s="57" t="str">
        <f t="shared" si="1071"/>
        <v>0.00175855557908074-4.67142132709105i</v>
      </c>
      <c r="I3678" s="57" t="str">
        <f t="shared" si="1072"/>
        <v>-0.0449520713772844-0.0188323875366618i</v>
      </c>
      <c r="K3678" s="57" t="str">
        <f t="shared" si="1073"/>
        <v>0.000402928477879618-0.000160168007060555i</v>
      </c>
      <c r="L3678" s="57" t="str">
        <f t="shared" si="1074"/>
        <v>0.00075-0.000685039380749509i</v>
      </c>
      <c r="M3678" s="57" t="str">
        <f t="shared" si="1075"/>
        <v>0.00075-0.000107936877218935i</v>
      </c>
      <c r="N3678" s="57">
        <f t="shared" si="1076"/>
        <v>66.654946815607204</v>
      </c>
      <c r="O3678" s="57">
        <f t="shared" si="1077"/>
        <v>44.90412263544507</v>
      </c>
      <c r="P3678" s="371">
        <f t="shared" si="1078"/>
        <v>-44.90412263544507</v>
      </c>
      <c r="Q3678" s="371">
        <f t="shared" si="1079"/>
        <v>113.3450531843928</v>
      </c>
      <c r="R3678" s="12">
        <f t="shared" si="1080"/>
        <v>-66.654946815607204</v>
      </c>
      <c r="S3678" s="57">
        <f t="shared" si="1081"/>
        <v>968.0401081331637</v>
      </c>
      <c r="T3678" s="12">
        <f t="shared" si="1064"/>
        <v>-44.90412263544507</v>
      </c>
    </row>
    <row r="3679" spans="1:20" x14ac:dyDescent="0.3">
      <c r="A3679" s="57">
        <f t="shared" si="1065"/>
        <v>6105488.4106427263</v>
      </c>
      <c r="B3679" s="12">
        <f t="shared" si="1082"/>
        <v>971718.66054406972</v>
      </c>
      <c r="C3679" s="57" t="str">
        <f t="shared" si="1066"/>
        <v>-0.00221739859608702+0.00516540158277621i</v>
      </c>
      <c r="D3679" s="57" t="str">
        <f t="shared" si="1067"/>
        <v>0.426651823917414-1.15057066012945i</v>
      </c>
      <c r="E3679" s="57" t="str">
        <f t="shared" si="1068"/>
        <v>-9.62103608621681-4.38852244690042i</v>
      </c>
      <c r="F3679" s="57" t="str">
        <f t="shared" si="1069"/>
        <v>0.591269109078607-1.41789429331665i</v>
      </c>
      <c r="G3679" s="57" t="str">
        <f t="shared" si="1070"/>
        <v>0.191996697536007-0.393870493527091i</v>
      </c>
      <c r="H3679" s="57" t="str">
        <f t="shared" si="1071"/>
        <v>0.00174417084277417-4.65373244287147i</v>
      </c>
      <c r="I3679" s="57" t="str">
        <f t="shared" si="1072"/>
        <v>-0.0446681665661307-0.0186465073419298i</v>
      </c>
      <c r="K3679" s="57" t="str">
        <f t="shared" si="1073"/>
        <v>0.000402676369073287-0.000159694110882416i</v>
      </c>
      <c r="L3679" s="57" t="str">
        <f t="shared" si="1074"/>
        <v>0.00075-0.00068244608562414i</v>
      </c>
      <c r="M3679" s="57" t="str">
        <f t="shared" si="1075"/>
        <v>0.00075-0.000107528269793719i</v>
      </c>
      <c r="N3679" s="57">
        <f t="shared" si="1076"/>
        <v>66.767166636115476</v>
      </c>
      <c r="O3679" s="57">
        <f t="shared" si="1077"/>
        <v>45.003372434290078</v>
      </c>
      <c r="P3679" s="371">
        <f t="shared" si="1078"/>
        <v>-45.003372434290078</v>
      </c>
      <c r="Q3679" s="371">
        <f t="shared" si="1079"/>
        <v>113.23283336388452</v>
      </c>
      <c r="R3679" s="12">
        <f t="shared" si="1080"/>
        <v>-66.767166636115476</v>
      </c>
      <c r="S3679" s="57">
        <f t="shared" si="1081"/>
        <v>971.71866054406973</v>
      </c>
      <c r="T3679" s="12">
        <f t="shared" si="1064"/>
        <v>-45.003372434290078</v>
      </c>
    </row>
    <row r="3680" spans="1:20" x14ac:dyDescent="0.3">
      <c r="A3680" s="57">
        <f t="shared" si="1065"/>
        <v>6128689.266603169</v>
      </c>
      <c r="B3680" s="12">
        <f t="shared" si="1082"/>
        <v>975411.19145413721</v>
      </c>
      <c r="C3680" s="57" t="str">
        <f t="shared" si="1066"/>
        <v>-0.00218223867513229+0.00511096209623597i</v>
      </c>
      <c r="D3680" s="57" t="str">
        <f t="shared" si="1067"/>
        <v>0.423821360189401-1.14727067347653i</v>
      </c>
      <c r="E3680" s="57" t="str">
        <f t="shared" si="1068"/>
        <v>-9.559006434587-4.34268555578981i</v>
      </c>
      <c r="F3680" s="57" t="str">
        <f t="shared" si="1069"/>
        <v>0.587653574769448-1.41428245373299i</v>
      </c>
      <c r="G3680" s="57" t="str">
        <f t="shared" si="1070"/>
        <v>0.190822662504365-0.392949581981086i</v>
      </c>
      <c r="H3680" s="57" t="str">
        <f t="shared" si="1071"/>
        <v>0.00172990772383357-4.63611056824941i</v>
      </c>
      <c r="I3680" s="57" t="str">
        <f t="shared" si="1072"/>
        <v>-0.0443857273370348-0.0184622972118357i</v>
      </c>
      <c r="K3680" s="57" t="str">
        <f t="shared" si="1073"/>
        <v>0.000402425332451414-0.000159220956661248i</v>
      </c>
      <c r="L3680" s="57" t="str">
        <f t="shared" si="1074"/>
        <v>0.00075-0.000679862607714822i</v>
      </c>
      <c r="M3680" s="57" t="str">
        <f t="shared" si="1075"/>
        <v>0.00075-0.000107121209198764i</v>
      </c>
      <c r="N3680" s="57">
        <f t="shared" si="1076"/>
        <v>66.878865559018564</v>
      </c>
      <c r="O3680" s="57">
        <f t="shared" si="1077"/>
        <v>45.102650614769431</v>
      </c>
      <c r="P3680" s="371">
        <f t="shared" si="1078"/>
        <v>-45.102650614769431</v>
      </c>
      <c r="Q3680" s="371">
        <f t="shared" si="1079"/>
        <v>113.12113444098144</v>
      </c>
      <c r="R3680" s="12">
        <f t="shared" si="1080"/>
        <v>-66.878865559018564</v>
      </c>
      <c r="S3680" s="57">
        <f t="shared" si="1081"/>
        <v>975.41119145413722</v>
      </c>
      <c r="T3680" s="12">
        <f t="shared" si="1064"/>
        <v>-45.102650614769431</v>
      </c>
    </row>
    <row r="3681" spans="1:20" x14ac:dyDescent="0.3">
      <c r="A3681" s="57">
        <f t="shared" si="1065"/>
        <v>6151978.2858162615</v>
      </c>
      <c r="B3681" s="12">
        <f t="shared" si="1082"/>
        <v>979117.75398166291</v>
      </c>
      <c r="C3681" s="57" t="str">
        <f t="shared" si="1066"/>
        <v>-0.00214762227185784+0.00505703786824445i</v>
      </c>
      <c r="D3681" s="57" t="str">
        <f t="shared" si="1067"/>
        <v>0.421007077195003-1.14397317127962i</v>
      </c>
      <c r="E3681" s="57" t="str">
        <f t="shared" si="1068"/>
        <v>-9.49730295319643-4.29730213612764i</v>
      </c>
      <c r="F3681" s="57" t="str">
        <f t="shared" si="1069"/>
        <v>0.584054959684215-1.41066945539962i</v>
      </c>
      <c r="G3681" s="57" t="str">
        <f t="shared" si="1070"/>
        <v>0.189654121477175-0.392027340480095i</v>
      </c>
      <c r="H3681" s="57" t="str">
        <f t="shared" si="1071"/>
        <v>0.00171576517149431-4.61855544912069i</v>
      </c>
      <c r="I3681" s="57" t="str">
        <f t="shared" si="1072"/>
        <v>-0.0441047499296345-0.0182797446777302i</v>
      </c>
      <c r="K3681" s="57" t="str">
        <f t="shared" si="1073"/>
        <v>0.00040217536826529-0.000158748547341653i</v>
      </c>
      <c r="L3681" s="57" t="str">
        <f t="shared" si="1074"/>
        <v>0.00075-0.000677288909857365i</v>
      </c>
      <c r="M3681" s="57" t="str">
        <f t="shared" si="1075"/>
        <v>0.00075-0.000106715689578366i</v>
      </c>
      <c r="N3681" s="57">
        <f t="shared" si="1076"/>
        <v>66.990044864841224</v>
      </c>
      <c r="O3681" s="57">
        <f t="shared" si="1077"/>
        <v>45.201956778937678</v>
      </c>
      <c r="P3681" s="371">
        <f t="shared" si="1078"/>
        <v>-45.201956778937678</v>
      </c>
      <c r="Q3681" s="371">
        <f t="shared" si="1079"/>
        <v>113.00995513515878</v>
      </c>
      <c r="R3681" s="12">
        <f t="shared" si="1080"/>
        <v>-66.990044864841224</v>
      </c>
      <c r="S3681" s="57">
        <f t="shared" si="1081"/>
        <v>979.11775398166287</v>
      </c>
      <c r="T3681" s="12">
        <f t="shared" si="1064"/>
        <v>-45.201956778937678</v>
      </c>
    </row>
    <row r="3682" spans="1:20" x14ac:dyDescent="0.3">
      <c r="A3682" s="57">
        <f t="shared" si="1065"/>
        <v>6175355.8033023626</v>
      </c>
      <c r="B3682" s="12">
        <f t="shared" si="1082"/>
        <v>982838.40144679323</v>
      </c>
      <c r="C3682" s="57" t="str">
        <f t="shared" si="1066"/>
        <v>-0.00211354144962611+0.00500362532773796i</v>
      </c>
      <c r="D3682" s="57" t="str">
        <f t="shared" si="1067"/>
        <v>0.418208916856395-1.14067822627505i</v>
      </c>
      <c r="E3682" s="57" t="str">
        <f t="shared" si="1068"/>
        <v>-9.43592496203125-4.25236812626811i</v>
      </c>
      <c r="F3682" s="57" t="str">
        <f t="shared" si="1069"/>
        <v>0.580473248145621-1.40705539739196i</v>
      </c>
      <c r="G3682" s="57" t="str">
        <f t="shared" si="1070"/>
        <v>0.188491069363716-0.39110380480614i</v>
      </c>
      <c r="H3682" s="57" t="str">
        <f t="shared" si="1071"/>
        <v>0.00170174214392043-4.6010668323468i</v>
      </c>
      <c r="I3682" s="57" t="str">
        <f t="shared" si="1072"/>
        <v>-0.0438252305510088-0.0180988373268068i</v>
      </c>
      <c r="K3682" s="57" t="str">
        <f t="shared" si="1073"/>
        <v>0.000401926476704954-0.000158276885863719i</v>
      </c>
      <c r="L3682" s="57" t="str">
        <f t="shared" si="1074"/>
        <v>0.00075-0.000674724955028255i</v>
      </c>
      <c r="M3682" s="57" t="str">
        <f t="shared" si="1075"/>
        <v>0.00075-0.00010631170509899i</v>
      </c>
      <c r="N3682" s="57">
        <f t="shared" si="1076"/>
        <v>67.100705848135831</v>
      </c>
      <c r="O3682" s="57">
        <f t="shared" si="1077"/>
        <v>45.301290531309945</v>
      </c>
      <c r="P3682" s="371">
        <f t="shared" si="1078"/>
        <v>-45.301290531309945</v>
      </c>
      <c r="Q3682" s="371">
        <f t="shared" si="1079"/>
        <v>112.89929415186417</v>
      </c>
      <c r="R3682" s="12">
        <f t="shared" si="1080"/>
        <v>-67.100705848135831</v>
      </c>
      <c r="S3682" s="57">
        <f t="shared" si="1081"/>
        <v>982.83840144679323</v>
      </c>
      <c r="T3682" s="12">
        <f t="shared" si="1064"/>
        <v>-45.301290531309945</v>
      </c>
    </row>
    <row r="3683" spans="1:20" x14ac:dyDescent="0.3">
      <c r="A3683" s="57">
        <f t="shared" si="1065"/>
        <v>6198822.1553549124</v>
      </c>
      <c r="B3683" s="12">
        <f t="shared" si="1082"/>
        <v>986573.18737229111</v>
      </c>
      <c r="C3683" s="57" t="str">
        <f t="shared" si="1066"/>
        <v>-0.00207998837481177+0.00495072089926568i</v>
      </c>
      <c r="D3683" s="57" t="str">
        <f t="shared" si="1067"/>
        <v>0.415426820836885-1.1373859104594i</v>
      </c>
      <c r="E3683" s="57" t="str">
        <f t="shared" si="1068"/>
        <v>-9.37487176625435-4.20787949398237i</v>
      </c>
      <c r="F3683" s="57" t="str">
        <f t="shared" si="1069"/>
        <v>0.576908423655232-1.40344037827163i</v>
      </c>
      <c r="G3683" s="57" t="str">
        <f t="shared" si="1070"/>
        <v>0.187333500806625-0.390179010560741i</v>
      </c>
      <c r="H3683" s="57" t="str">
        <f t="shared" si="1071"/>
        <v>0.0016878376081359-4.5836444657515i</v>
      </c>
      <c r="I3683" s="57" t="str">
        <f t="shared" si="1072"/>
        <v>-0.043547165376116-0.0179195628023887i</v>
      </c>
      <c r="K3683" s="57" t="str">
        <f t="shared" si="1073"/>
        <v>0.000401678657899655-0.000157805975162382i</v>
      </c>
      <c r="L3683" s="57" t="str">
        <f t="shared" si="1074"/>
        <v>0.00075-0.000672170706344148i</v>
      </c>
      <c r="M3683" s="57" t="str">
        <f t="shared" si="1075"/>
        <v>0.00075-0.000105909249949183i</v>
      </c>
      <c r="N3683" s="57">
        <f t="shared" si="1076"/>
        <v>67.210849817270372</v>
      </c>
      <c r="O3683" s="57">
        <f t="shared" si="1077"/>
        <v>45.400651478873542</v>
      </c>
      <c r="P3683" s="371">
        <f t="shared" si="1078"/>
        <v>-45.400651478873542</v>
      </c>
      <c r="Q3683" s="371">
        <f t="shared" si="1079"/>
        <v>112.78915018272963</v>
      </c>
      <c r="R3683" s="12">
        <f t="shared" si="1080"/>
        <v>-67.210849817270372</v>
      </c>
      <c r="S3683" s="57">
        <f t="shared" si="1081"/>
        <v>986.57318737229116</v>
      </c>
      <c r="T3683" s="12">
        <f t="shared" si="1064"/>
        <v>-45.400651478873542</v>
      </c>
    </row>
    <row r="3684" spans="1:20" x14ac:dyDescent="0.3">
      <c r="A3684" s="57">
        <f t="shared" si="1065"/>
        <v>6222377.679545261</v>
      </c>
      <c r="B3684" s="12">
        <f t="shared" si="1082"/>
        <v>990322.16548430582</v>
      </c>
      <c r="C3684" s="57" t="str">
        <f t="shared" si="1066"/>
        <v>-0.00204695531578684+0.00489832100378613i</v>
      </c>
      <c r="D3684" s="57" t="str">
        <f t="shared" si="1067"/>
        <v>0.412660730548634-1.1340962950914i</v>
      </c>
      <c r="E3684" s="57" t="str">
        <f t="shared" si="1068"/>
        <v>-9.31414265649325-4.16383223635806i</v>
      </c>
      <c r="F3684" s="57" t="str">
        <f t="shared" si="1069"/>
        <v>0.573360468902738-1.39982449608086i</v>
      </c>
      <c r="G3684" s="57" t="str">
        <f t="shared" si="1070"/>
        <v>0.186181410184896-0.389252993163135i</v>
      </c>
      <c r="H3684" s="57" t="str">
        <f t="shared" si="1071"/>
        <v>0.00167405053995573-4.56628809811666i</v>
      </c>
      <c r="I3684" s="57" t="str">
        <f t="shared" si="1072"/>
        <v>-0.0432705505482303-0.0177419088042057i</v>
      </c>
      <c r="K3684" s="57" t="str">
        <f t="shared" si="1073"/>
        <v>0.000401431911918326-0.000157335818166806i</v>
      </c>
      <c r="L3684" s="57" t="str">
        <f t="shared" si="1074"/>
        <v>0.00075-0.000669626127061316i</v>
      </c>
      <c r="M3684" s="57" t="str">
        <f t="shared" si="1075"/>
        <v>0.00075-0.000105508318339493i</v>
      </c>
      <c r="N3684" s="57">
        <f t="shared" si="1076"/>
        <v>67.320478094217094</v>
      </c>
      <c r="O3684" s="57">
        <f t="shared" si="1077"/>
        <v>45.500039231100125</v>
      </c>
      <c r="P3684" s="371">
        <f t="shared" si="1078"/>
        <v>-45.500039231100125</v>
      </c>
      <c r="Q3684" s="371">
        <f t="shared" si="1079"/>
        <v>112.67952190578291</v>
      </c>
      <c r="R3684" s="12">
        <f t="shared" si="1080"/>
        <v>-67.320478094217094</v>
      </c>
      <c r="S3684" s="57">
        <f t="shared" si="1081"/>
        <v>990.32216548430586</v>
      </c>
      <c r="T3684" s="12">
        <f t="shared" si="1064"/>
        <v>-45.500039231100125</v>
      </c>
    </row>
    <row r="3685" spans="1:20" x14ac:dyDescent="0.3">
      <c r="A3685" s="57">
        <f t="shared" si="1065"/>
        <v>6246022.714727534</v>
      </c>
      <c r="B3685" s="12">
        <f t="shared" si="1082"/>
        <v>994085.38971314626</v>
      </c>
      <c r="C3685" s="57" t="str">
        <f t="shared" si="1066"/>
        <v>-0.00201443464190823+0.00484642205944613i</v>
      </c>
      <c r="D3685" s="57" t="str">
        <f t="shared" si="1067"/>
        <v>0.409910587160303-1.13080945069382i</v>
      </c>
      <c r="E3685" s="57" t="str">
        <f t="shared" si="1068"/>
        <v>-9.25373690912678-4.12022237969759i</v>
      </c>
      <c r="F3685" s="57" t="str">
        <f t="shared" si="1069"/>
        <v>0.569829365775137-1.39620784833689i</v>
      </c>
      <c r="G3685" s="57" t="str">
        <f t="shared" si="1070"/>
        <v>0.185034791616889-0.388325787848533i</v>
      </c>
      <c r="H3685" s="57" t="str">
        <f t="shared" si="1071"/>
        <v>0.00166037992391812-4.54899747917904i</v>
      </c>
      <c r="I3685" s="57" t="str">
        <f t="shared" si="1072"/>
        <v>-0.0429953821793845-0.0175658630886625i</v>
      </c>
      <c r="K3685" s="57" t="str">
        <f t="shared" si="1073"/>
        <v>0.000401186238770055-0.000156866417799767i</v>
      </c>
      <c r="L3685" s="57" t="str">
        <f t="shared" si="1074"/>
        <v>0.00075-0.000667091180575129i</v>
      </c>
      <c r="M3685" s="57" t="str">
        <f t="shared" si="1075"/>
        <v>0.00075-0.000105108904502384i</v>
      </c>
      <c r="N3685" s="57">
        <f t="shared" si="1076"/>
        <v>67.429592014341054</v>
      </c>
      <c r="O3685" s="57">
        <f t="shared" si="1077"/>
        <v>45.599453399956872</v>
      </c>
      <c r="P3685" s="371">
        <f t="shared" si="1078"/>
        <v>-45.599453399956872</v>
      </c>
      <c r="Q3685" s="371">
        <f t="shared" si="1079"/>
        <v>112.57040798565895</v>
      </c>
      <c r="R3685" s="12">
        <f t="shared" si="1080"/>
        <v>-67.429592014341054</v>
      </c>
      <c r="S3685" s="57">
        <f t="shared" si="1081"/>
        <v>994.08538971314624</v>
      </c>
      <c r="T3685" s="12">
        <f t="shared" si="1064"/>
        <v>-45.599453399956872</v>
      </c>
    </row>
    <row r="3686" spans="1:20" x14ac:dyDescent="0.3">
      <c r="A3686" s="57">
        <f t="shared" si="1065"/>
        <v>6269757.6010434981</v>
      </c>
      <c r="B3686" s="12">
        <f t="shared" si="1082"/>
        <v>997862.91419405618</v>
      </c>
      <c r="C3686" s="57" t="str">
        <f t="shared" si="1066"/>
        <v>-0.00198241882250783+0.00479502048234213i</v>
      </c>
      <c r="D3686" s="57" t="str">
        <f t="shared" si="1067"/>
        <v>0.407176331604622-1.12752544705556i</v>
      </c>
      <c r="E3686" s="57" t="str">
        <f t="shared" si="1068"/>
        <v>-9.19365378656787-4.077045979415i</v>
      </c>
      <c r="F3686" s="57" t="str">
        <f t="shared" si="1069"/>
        <v>0.566315095366052-1.39259053202665i</v>
      </c>
      <c r="G3686" s="57" t="str">
        <f t="shared" si="1070"/>
        <v>0.18389363896333-0.387397429666427i</v>
      </c>
      <c r="H3686" s="57" t="str">
        <f t="shared" si="1071"/>
        <v>0.00164682475321656-4.53177235962649i</v>
      </c>
      <c r="I3686" s="57" t="str">
        <f t="shared" si="1072"/>
        <v>-0.0427216563508133-0.0173914134690997i</v>
      </c>
      <c r="K3686" s="57" t="str">
        <f t="shared" si="1073"/>
        <v>0.000400941638404564-0.000156397776977046i</v>
      </c>
      <c r="L3686" s="57" t="str">
        <f t="shared" si="1074"/>
        <v>0.00075-0.000664565830419535i</v>
      </c>
      <c r="M3686" s="57" t="str">
        <f t="shared" si="1075"/>
        <v>0.00075-0.000104711002692154i</v>
      </c>
      <c r="N3686" s="57">
        <f t="shared" si="1076"/>
        <v>67.538192926188259</v>
      </c>
      <c r="O3686" s="57">
        <f t="shared" si="1077"/>
        <v>45.698893599917049</v>
      </c>
      <c r="P3686" s="371">
        <f t="shared" si="1078"/>
        <v>-45.698893599917049</v>
      </c>
      <c r="Q3686" s="371">
        <f t="shared" si="1079"/>
        <v>112.46180707381174</v>
      </c>
      <c r="R3686" s="12">
        <f t="shared" si="1080"/>
        <v>-67.538192926188259</v>
      </c>
      <c r="S3686" s="57">
        <f t="shared" si="1081"/>
        <v>997.8629141940562</v>
      </c>
      <c r="T3686" s="12">
        <f t="shared" si="1064"/>
        <v>-45.698893599917049</v>
      </c>
    </row>
    <row r="3687" spans="1:20" x14ac:dyDescent="0.3">
      <c r="A3687" s="57">
        <f t="shared" si="1065"/>
        <v>6293582.6799274636</v>
      </c>
      <c r="B3687" s="12">
        <f t="shared" si="1082"/>
        <v>1001654.7932679936</v>
      </c>
      <c r="C3687" s="57" t="str">
        <f t="shared" si="1066"/>
        <v>-0.00195090042588505+0.00474411268726392i</v>
      </c>
      <c r="D3687" s="57" t="str">
        <f t="shared" si="1067"/>
        <v>0.404457904585902-1.12424435323371i</v>
      </c>
      <c r="E3687" s="57" t="str">
        <f t="shared" si="1068"/>
        <v>-9.13389253754382-4.03429911993084i</v>
      </c>
      <c r="F3687" s="57" t="str">
        <f t="shared" si="1069"/>
        <v>0.562817637984984-1.38897264360154i</v>
      </c>
      <c r="G3687" s="57" t="str">
        <f t="shared" si="1070"/>
        <v>0.182757945830327-0.386467953478948i</v>
      </c>
      <c r="H3687" s="57" t="str">
        <f t="shared" si="1071"/>
        <v>0.00163338402963255-4.51461249109422i</v>
      </c>
      <c r="I3687" s="57" t="str">
        <f t="shared" si="1072"/>
        <v>-0.0424493691133984-0.0172185478160444i</v>
      </c>
      <c r="K3687" s="57" t="str">
        <f t="shared" si="1073"/>
        <v>0.000400698110712697-0.000155929898606838i</v>
      </c>
      <c r="L3687" s="57" t="str">
        <f t="shared" si="1074"/>
        <v>0.00075-0.000662050040266523i</v>
      </c>
      <c r="M3687" s="57" t="str">
        <f t="shared" si="1075"/>
        <v>0.00075-0.000104314607184851i</v>
      </c>
      <c r="N3687" s="57">
        <f t="shared" si="1076"/>
        <v>67.646282191274949</v>
      </c>
      <c r="O3687" s="57">
        <f t="shared" si="1077"/>
        <v>45.798359447970498</v>
      </c>
      <c r="P3687" s="371">
        <f t="shared" si="1078"/>
        <v>-45.798359447970498</v>
      </c>
      <c r="Q3687" s="371">
        <f t="shared" si="1079"/>
        <v>112.35371780872505</v>
      </c>
      <c r="R3687" s="12">
        <f t="shared" si="1080"/>
        <v>-67.646282191274949</v>
      </c>
      <c r="S3687" s="57">
        <f t="shared" si="1081"/>
        <v>1001.6547932679936</v>
      </c>
      <c r="T3687" s="12">
        <f t="shared" si="1064"/>
        <v>-45.798359447970498</v>
      </c>
    </row>
    <row r="3688" spans="1:20" x14ac:dyDescent="0.3">
      <c r="A3688" s="57">
        <f t="shared" si="1065"/>
        <v>6317498.2941111885</v>
      </c>
      <c r="B3688" s="12">
        <f t="shared" si="1082"/>
        <v>1005461.0814824121</v>
      </c>
      <c r="C3688" s="57" t="str">
        <f t="shared" si="1066"/>
        <v>-0.00191987211830232+0.00469369508842083i</v>
      </c>
      <c r="D3688" s="57" t="str">
        <f t="shared" si="1067"/>
        <v>0.401755246587473-1.12096623755569i</v>
      </c>
      <c r="E3688" s="57" t="str">
        <f t="shared" si="1068"/>
        <v>-9.07445239737353-3.99197791456577i</v>
      </c>
      <c r="F3688" s="57" t="str">
        <f t="shared" si="1069"/>
        <v>0.559336973166578-1.38535427897228i</v>
      </c>
      <c r="G3688" s="57" t="str">
        <f t="shared" si="1070"/>
        <v>0.181627705572377-0.385537393959251i</v>
      </c>
      <c r="H3688" s="57" t="str">
        <f t="shared" si="1071"/>
        <v>0.00162005676346862-4.49751762616123i</v>
      </c>
      <c r="I3688" s="57" t="str">
        <f t="shared" si="1072"/>
        <v>-0.042178516488113-0.0170472540574524i</v>
      </c>
      <c r="K3688" s="57" t="str">
        <f t="shared" si="1073"/>
        <v>0.000400455655526898-0.000155462785589156i</v>
      </c>
      <c r="L3688" s="57" t="str">
        <f t="shared" si="1074"/>
        <v>0.00075-0.000659543773925603i</v>
      </c>
      <c r="M3688" s="57" t="str">
        <f t="shared" si="1075"/>
        <v>0.00075-0.000103919712278194i</v>
      </c>
      <c r="N3688" s="57">
        <f t="shared" si="1076"/>
        <v>67.753861183875088</v>
      </c>
      <c r="O3688" s="57">
        <f t="shared" si="1077"/>
        <v>45.89785056363408</v>
      </c>
      <c r="P3688" s="371">
        <f t="shared" si="1078"/>
        <v>-45.89785056363408</v>
      </c>
      <c r="Q3688" s="371">
        <f t="shared" si="1079"/>
        <v>112.24613881612491</v>
      </c>
      <c r="R3688" s="12">
        <f t="shared" si="1080"/>
        <v>-67.753861183875088</v>
      </c>
      <c r="S3688" s="57">
        <f t="shared" si="1081"/>
        <v>1005.4610814824121</v>
      </c>
      <c r="T3688" s="12">
        <f t="shared" si="1064"/>
        <v>-45.89785056363408</v>
      </c>
    </row>
    <row r="3689" spans="1:20" x14ac:dyDescent="0.3">
      <c r="A3689" s="57">
        <f t="shared" si="1065"/>
        <v>6341504.7876288109</v>
      </c>
      <c r="B3689" s="12">
        <f t="shared" si="1082"/>
        <v>1009281.8335920452</v>
      </c>
      <c r="C3689" s="57" t="str">
        <f t="shared" si="1066"/>
        <v>-0.0018893266629837+0.00464376410015182i</v>
      </c>
      <c r="D3689" s="57" t="str">
        <f t="shared" si="1067"/>
        <v>0.399068297879051-1.1176911676215i</v>
      </c>
      <c r="E3689" s="57" t="str">
        <f t="shared" si="1068"/>
        <v>-9.01533258824295-3.95007850543298i</v>
      </c>
      <c r="F3689" s="57" t="str">
        <f t="shared" si="1069"/>
        <v>0.555873079679927-1.38173553350402i</v>
      </c>
      <c r="G3689" s="57" t="str">
        <f t="shared" si="1070"/>
        <v>0.180502911295383-0.384605785589965i</v>
      </c>
      <c r="H3689" s="57" t="str">
        <f t="shared" si="1071"/>
        <v>0.00160684197348204-4.48048751834689i</v>
      </c>
      <c r="I3689" s="57" t="str">
        <f t="shared" si="1072"/>
        <v>-0.0419090944664745-0.0168775201789433i</v>
      </c>
      <c r="K3689" s="57" t="str">
        <f t="shared" si="1073"/>
        <v>0.000400214272621705-0.000154996440815261i</v>
      </c>
      <c r="L3689" s="57" t="str">
        <f t="shared" si="1074"/>
        <v>0.00075-0.000657046995343303i</v>
      </c>
      <c r="M3689" s="57" t="str">
        <f t="shared" si="1075"/>
        <v>0.00075-0.000103526312291487i</v>
      </c>
      <c r="N3689" s="57">
        <f t="shared" si="1076"/>
        <v>67.860931290811138</v>
      </c>
      <c r="O3689" s="57">
        <f t="shared" si="1077"/>
        <v>45.997366568960217</v>
      </c>
      <c r="P3689" s="371">
        <f t="shared" si="1078"/>
        <v>-45.997366568960217</v>
      </c>
      <c r="Q3689" s="371">
        <f t="shared" si="1079"/>
        <v>112.13906870918886</v>
      </c>
      <c r="R3689" s="12">
        <f t="shared" si="1080"/>
        <v>-67.860931290811138</v>
      </c>
      <c r="S3689" s="57">
        <f t="shared" si="1081"/>
        <v>1009.2818335920452</v>
      </c>
      <c r="T3689" s="12">
        <f t="shared" si="1064"/>
        <v>-45.997366568960217</v>
      </c>
    </row>
    <row r="3690" spans="1:20" x14ac:dyDescent="0.3">
      <c r="A3690" s="57">
        <f t="shared" si="1065"/>
        <v>6365602.5058217999</v>
      </c>
      <c r="B3690" s="12">
        <f t="shared" si="1082"/>
        <v>1013117.104559695</v>
      </c>
      <c r="C3690" s="57" t="str">
        <f t="shared" si="1066"/>
        <v>-0.00185925691911638+0.00459431613761715i</v>
      </c>
      <c r="D3690" s="57" t="str">
        <f t="shared" si="1067"/>
        <v>0.396396998524008-1.11441921030593i</v>
      </c>
      <c r="E3690" s="57" t="str">
        <f t="shared" si="1068"/>
        <v>-8.95653231947557-3.90859706332835i</v>
      </c>
      <c r="F3690" s="57" t="str">
        <f t="shared" si="1069"/>
        <v>0.55242593553782-1.37811650201143i</v>
      </c>
      <c r="G3690" s="57" t="str">
        <f t="shared" si="1070"/>
        <v>0.179383555859673-0.383673162661676i</v>
      </c>
      <c r="H3690" s="57" t="str">
        <f t="shared" si="1071"/>
        <v>0.00159373868681844-4.46352192210701i</v>
      </c>
      <c r="I3690" s="57" t="str">
        <f t="shared" si="1072"/>
        <v>-0.0416410990109874-0.0167093342240242i</v>
      </c>
      <c r="K3690" s="57" t="str">
        <f t="shared" si="1073"/>
        <v>0.000399973961714248-0.000154530867167085i</v>
      </c>
      <c r="L3690" s="57" t="str">
        <f t="shared" si="1074"/>
        <v>0.00075-0.000654559668602612i</v>
      </c>
      <c r="M3690" s="57" t="str">
        <f t="shared" si="1075"/>
        <v>0.00075-0.000103134401565537i</v>
      </c>
      <c r="N3690" s="57">
        <f t="shared" si="1076"/>
        <v>67.967493911241604</v>
      </c>
      <c r="O3690" s="57">
        <f t="shared" si="1077"/>
        <v>46.096907088547674</v>
      </c>
      <c r="P3690" s="371">
        <f t="shared" si="1078"/>
        <v>-46.096907088547674</v>
      </c>
      <c r="Q3690" s="371">
        <f t="shared" si="1079"/>
        <v>112.0325060887584</v>
      </c>
      <c r="R3690" s="12">
        <f t="shared" si="1080"/>
        <v>-67.967493911241604</v>
      </c>
      <c r="S3690" s="57">
        <f t="shared" si="1081"/>
        <v>1013.117104559695</v>
      </c>
      <c r="T3690" s="12">
        <f t="shared" si="1064"/>
        <v>-46.096907088547674</v>
      </c>
    </row>
    <row r="3691" spans="1:20" x14ac:dyDescent="0.3">
      <c r="A3691" s="57">
        <f t="shared" si="1065"/>
        <v>6389791.7953439234</v>
      </c>
      <c r="B3691" s="12">
        <f t="shared" si="1082"/>
        <v>1016966.9495570218</v>
      </c>
      <c r="C3691" s="57" t="str">
        <f t="shared" si="1066"/>
        <v>-0.0018296558408562+0.00454534761747544i</v>
      </c>
      <c r="D3691" s="57" t="str">
        <f t="shared" si="1067"/>
        <v>0.393741288386632-1.11115043176097i</v>
      </c>
      <c r="E3691" s="57" t="str">
        <f t="shared" si="1068"/>
        <v>-8.89805078780274-3.86752978762047i</v>
      </c>
      <c r="F3691" s="57" t="str">
        <f t="shared" si="1069"/>
        <v>0.548995518006082-1.37449727875413i</v>
      </c>
      <c r="G3691" s="57" t="str">
        <f t="shared" si="1070"/>
        <v>0.17826963188301-0.382739559271453i</v>
      </c>
      <c r="H3691" s="57" t="str">
        <f t="shared" si="1071"/>
        <v>0.00158074593894643-4.44662059283062i</v>
      </c>
      <c r="I3691" s="57" t="str">
        <f t="shared" si="1072"/>
        <v>-0.041374526055602-0.016542684294309i</v>
      </c>
      <c r="K3691" s="57" t="str">
        <f t="shared" si="1073"/>
        <v>0.000399734722464748-0.000154066067516682i</v>
      </c>
      <c r="L3691" s="57" t="str">
        <f t="shared" si="1074"/>
        <v>0.00075-0.000652081757922506i</v>
      </c>
      <c r="M3691" s="57" t="str">
        <f t="shared" si="1075"/>
        <v>0.00075-0.00010274397446258i</v>
      </c>
      <c r="N3691" s="57">
        <f t="shared" si="1076"/>
        <v>68.07355045645086</v>
      </c>
      <c r="O3691" s="57">
        <f t="shared" si="1077"/>
        <v>46.196471749548394</v>
      </c>
      <c r="P3691" s="371">
        <f t="shared" si="1078"/>
        <v>-46.196471749548394</v>
      </c>
      <c r="Q3691" s="371">
        <f t="shared" si="1079"/>
        <v>111.92644954354914</v>
      </c>
      <c r="R3691" s="12">
        <f t="shared" si="1080"/>
        <v>-68.07355045645086</v>
      </c>
      <c r="S3691" s="57">
        <f t="shared" si="1081"/>
        <v>1016.9669495570218</v>
      </c>
      <c r="T3691" s="12">
        <f t="shared" si="1064"/>
        <v>-46.196471749548394</v>
      </c>
    </row>
    <row r="3692" spans="1:20" x14ac:dyDescent="0.3">
      <c r="A3692" s="57">
        <f t="shared" si="1065"/>
        <v>6414073.0041662296</v>
      </c>
      <c r="B3692" s="12">
        <f t="shared" si="1082"/>
        <v>1020831.4239653385</v>
      </c>
      <c r="C3692" s="57" t="str">
        <f t="shared" si="1066"/>
        <v>-0.00180051647633601+0.00449685495854239i</v>
      </c>
      <c r="D3692" s="57" t="str">
        <f t="shared" si="1067"/>
        <v>0.391101107139254-1.10788489741814i</v>
      </c>
      <c r="E3692" s="57" t="str">
        <f t="shared" si="1068"/>
        <v>-8.8398871776289-3.82687290613804i</v>
      </c>
      <c r="F3692" s="57" t="str">
        <f t="shared" si="1069"/>
        <v>0.545581803612838-1.37087795743202i</v>
      </c>
      <c r="G3692" s="57" t="str">
        <f t="shared" si="1070"/>
        <v>0.177161131743614-0.381805009321428i</v>
      </c>
      <c r="H3692" s="57" t="str">
        <f t="shared" si="1071"/>
        <v>0.00156786277359202-4.42978328683609i</v>
      </c>
      <c r="I3692" s="57" t="str">
        <f t="shared" si="1072"/>
        <v>-0.0411093715061584-0.0163775585497249i</v>
      </c>
      <c r="K3692" s="57" t="str">
        <f t="shared" si="1073"/>
        <v>0.000399496554477011-0.000153602044725667i</v>
      </c>
      <c r="L3692" s="57" t="str">
        <f t="shared" si="1074"/>
        <v>0.00075-0.000649613227657405i</v>
      </c>
      <c r="M3692" s="57" t="str">
        <f t="shared" si="1075"/>
        <v>0.00075-0.000102355025366188i</v>
      </c>
      <c r="N3692" s="57">
        <f t="shared" si="1076"/>
        <v>68.179102349638541</v>
      </c>
      <c r="O3692" s="57">
        <f t="shared" si="1077"/>
        <v>46.296060181677475</v>
      </c>
      <c r="P3692" s="371">
        <f t="shared" si="1078"/>
        <v>-46.296060181677475</v>
      </c>
      <c r="Q3692" s="371">
        <f t="shared" si="1079"/>
        <v>111.82089765036146</v>
      </c>
      <c r="R3692" s="12">
        <f t="shared" si="1080"/>
        <v>-68.179102349638541</v>
      </c>
      <c r="S3692" s="57">
        <f t="shared" si="1081"/>
        <v>1020.8314239653384</v>
      </c>
      <c r="T3692" s="12">
        <f t="shared" ref="T3692:T3755" si="1083">P3692</f>
        <v>-46.296060181677475</v>
      </c>
    </row>
    <row r="3693" spans="1:20" x14ac:dyDescent="0.3">
      <c r="A3693" s="57">
        <f t="shared" ref="A3693:A3756" si="1084">2*PI()*B3693</f>
        <v>6438446.4815820614</v>
      </c>
      <c r="B3693" s="12">
        <f t="shared" si="1082"/>
        <v>1024710.5833764068</v>
      </c>
      <c r="C3693" s="57" t="str">
        <f t="shared" ref="C3693:C3756" si="1085">IMPRODUCT(D3693,E3693,$C$40,,K3693,$C$41)</f>
        <v>-0.00177183196667827+0.00444883458243465i</v>
      </c>
      <c r="D3693" s="57" t="str">
        <f t="shared" ref="D3693:D3756" si="1086">IMDIV(IMPRODUCT($C$37,$C$38,COMPLEX(1,A3693/$C$38)),IMSUM(-1*A3693*A3693/$C$39,COMPLEX(0,1*A3693)))</f>
        <v>0.388476394269324-1.10462267199094i</v>
      </c>
      <c r="E3693" s="57" t="str">
        <f t="shared" ref="E3693:E3756" si="1087">IMDIV(IMPRODUCT(IMSUM(F3693,G3693),$C$29,H3693),IMSUM(1,I3693))</f>
        <v>-8.78204066129564-3.78662267505685i</v>
      </c>
      <c r="F3693" s="57" t="str">
        <f t="shared" ref="F3693:F3756" si="1088">IMDIV(IMPRODUCT($C$14,$C$15,COMPLEX(1,A3693/$C$15)),IMSUM(-1*A3693*A3693/$C$16,COMPLEX(0,A3693)))</f>
        <v>0.54218476815779-1.36725863118098i</v>
      </c>
      <c r="G3693" s="57" t="str">
        <f t="shared" ref="G3693:G3756" si="1089">IMDIV(1,COMPLEX(1,A3693*$C$9*$C$10))</f>
        <v>0.176058047583174-0.380869546517406i</v>
      </c>
      <c r="H3693" s="57" t="str">
        <f t="shared" ref="H3693:H3756" si="1090">IMDIV($C$3,IMSUM(K3693,COMPLEX(0,$C$28*A3693)))</f>
        <v>0.00155508824267403-4.41300976136782i</v>
      </c>
      <c r="I3693" s="57" t="str">
        <f t="shared" ref="I3693:I3756" si="1091">IMPRODUCT(F3693,$C$29,H3693,$C$31)</f>
        <v>-0.0408456312408462-0.0162139452087138i</v>
      </c>
      <c r="K3693" s="57" t="str">
        <f t="shared" ref="K3693:K3756" si="1092">IF($C$26&lt;=0,IMDIV(1,IMSUM(IMDIV(1,L3693),1/$C$18)),IMDIV(1,IMSUM(IMDIV(1,L3693),1/$C$18,IMDIV(1,M3693))))</f>
        <v>0.000399259457298942-0.00015313880164468i</v>
      </c>
      <c r="L3693" s="57" t="str">
        <f t="shared" ref="L3693:L3756" si="1093">IMSUM($C$21/$C$22,IMDIV(1,COMPLEX(0,$C$20*$C$22*A3693)))</f>
        <v>0.00075-0.000647154042296682i</v>
      </c>
      <c r="M3693" s="57" t="str">
        <f t="shared" ref="M3693:M3756" si="1094">IMSUM($C$25/$C$26,IMDIV(1,COMPLEX(0,$C$24*$C$26*A3693)))</f>
        <v>0.00075-0.0001019675486812i</v>
      </c>
      <c r="N3693" s="57">
        <f t="shared" ref="N3693:N3756" si="1095">ABS(R3693)</f>
        <v>68.284151025709704</v>
      </c>
      <c r="O3693" s="57">
        <f t="shared" ref="O3693:O3756" si="1096">ABS(P3693)</f>
        <v>46.395672017220321</v>
      </c>
      <c r="P3693" s="371">
        <f t="shared" ref="P3693:P3756" si="1097">20*LOG10(IMABS(C3693))</f>
        <v>-46.395672017220321</v>
      </c>
      <c r="Q3693" s="371">
        <f t="shared" ref="Q3693:Q3756" si="1098">IMARGUMENT(C3693)*180/PI()</f>
        <v>111.7158489742903</v>
      </c>
      <c r="R3693" s="12">
        <f t="shared" ref="R3693:R3756" si="1099">IF(Q3693&lt;0,Q3693+180,Q3693-180)</f>
        <v>-68.284151025709704</v>
      </c>
      <c r="S3693" s="57">
        <f t="shared" ref="S3693:S3756" si="1100">B3693/1000</f>
        <v>1024.7105833764067</v>
      </c>
      <c r="T3693" s="12">
        <f t="shared" si="1083"/>
        <v>-46.395672017220321</v>
      </c>
    </row>
    <row r="3694" spans="1:20" x14ac:dyDescent="0.3">
      <c r="A3694" s="57">
        <f t="shared" si="1084"/>
        <v>6462912.578212074</v>
      </c>
      <c r="B3694" s="12">
        <f t="shared" ref="B3694:B3757" si="1101">B3693*(1+B$42)</f>
        <v>1028604.4835932372</v>
      </c>
      <c r="C3694" s="57" t="str">
        <f t="shared" si="1085"/>
        <v>-0.00174359554501131+0.00440128291419721i</v>
      </c>
      <c r="D3694" s="57" t="str">
        <f t="shared" si="1086"/>
        <v>0.385867089086433-1.1013638194774i</v>
      </c>
      <c r="E3694" s="57" t="str">
        <f t="shared" si="1087"/>
        <v>-8.72451039934192-3.74677537878494i</v>
      </c>
      <c r="F3694" s="57" t="str">
        <f t="shared" si="1088"/>
        <v>0.53880438672151-1.3636393925685i</v>
      </c>
      <c r="G3694" s="57" t="str">
        <f t="shared" si="1089"/>
        <v>0.174960371309862-0.379933204367527i</v>
      </c>
      <c r="H3694" s="57" t="str">
        <f t="shared" si="1090"/>
        <v>0.00154242140623943-4.39629977459256i</v>
      </c>
      <c r="I3694" s="57" t="str">
        <f t="shared" si="1091"/>
        <v>-0.0405833011106539-0.0160518325484234i</v>
      </c>
      <c r="K3694" s="57" t="str">
        <f t="shared" si="1092"/>
        <v>0.000399023430423051-0.000152676341112853i</v>
      </c>
      <c r="L3694" s="57" t="str">
        <f t="shared" si="1093"/>
        <v>0.00075-0.000644704166464115i</v>
      </c>
      <c r="M3694" s="57" t="str">
        <f t="shared" si="1094"/>
        <v>0.00075-0.000101581538833632i</v>
      </c>
      <c r="N3694" s="57">
        <f t="shared" si="1095"/>
        <v>68.388697931065437</v>
      </c>
      <c r="O3694" s="57">
        <f t="shared" si="1096"/>
        <v>46.495306891040315</v>
      </c>
      <c r="P3694" s="371">
        <f t="shared" si="1097"/>
        <v>-46.495306891040315</v>
      </c>
      <c r="Q3694" s="371">
        <f t="shared" si="1098"/>
        <v>111.61130206893456</v>
      </c>
      <c r="R3694" s="12">
        <f t="shared" si="1099"/>
        <v>-68.388697931065437</v>
      </c>
      <c r="S3694" s="57">
        <f t="shared" si="1100"/>
        <v>1028.6044835932373</v>
      </c>
      <c r="T3694" s="12">
        <f t="shared" si="1083"/>
        <v>-46.495306891040315</v>
      </c>
    </row>
    <row r="3695" spans="1:20" x14ac:dyDescent="0.3">
      <c r="A3695" s="57">
        <f t="shared" si="1084"/>
        <v>6487471.6460092803</v>
      </c>
      <c r="B3695" s="12">
        <f t="shared" si="1101"/>
        <v>1032513.1806308916</v>
      </c>
      <c r="C3695" s="57" t="str">
        <f t="shared" si="1085"/>
        <v>-0.00171580053548985+0.00435419638291507i</v>
      </c>
      <c r="D3695" s="57" t="str">
        <f t="shared" si="1086"/>
        <v>0.383273130729245-1.09810840316257i</v>
      </c>
      <c r="E3695" s="57" t="str">
        <f t="shared" si="1087"/>
        <v>-8.66729554076233-3.70732732984708i</v>
      </c>
      <c r="F3695" s="57" t="str">
        <f t="shared" si="1088"/>
        <v>0.535440633674741-1.36002033358958i</v>
      </c>
      <c r="G3695" s="57" t="str">
        <f t="shared" si="1089"/>
        <v>0.173868094601354-0.378996016180973i</v>
      </c>
      <c r="H3695" s="57" t="str">
        <f t="shared" si="1090"/>
        <v>0.00152986133239946-4.37965308559603i</v>
      </c>
      <c r="I3695" s="57" t="str">
        <f t="shared" si="1091"/>
        <v>-0.0403223769398258-0.0158912089048922i</v>
      </c>
      <c r="K3695" s="57" t="str">
        <f t="shared" si="1092"/>
        <v>0.000398788473286966-0.000152214665957289i</v>
      </c>
      <c r="L3695" s="57" t="str">
        <f t="shared" si="1093"/>
        <v>0.00075-0.000642263564917429i</v>
      </c>
      <c r="M3695" s="57" t="str">
        <f t="shared" si="1094"/>
        <v>0.00075-0.000101196990270603i</v>
      </c>
      <c r="N3695" s="57">
        <f t="shared" si="1095"/>
        <v>68.492744523391821</v>
      </c>
      <c r="O3695" s="57">
        <f t="shared" si="1096"/>
        <v>46.594964440585841</v>
      </c>
      <c r="P3695" s="371">
        <f t="shared" si="1097"/>
        <v>-46.594964440585841</v>
      </c>
      <c r="Q3695" s="371">
        <f t="shared" si="1098"/>
        <v>111.50725547660818</v>
      </c>
      <c r="R3695" s="12">
        <f t="shared" si="1099"/>
        <v>-68.492744523391821</v>
      </c>
      <c r="S3695" s="57">
        <f t="shared" si="1100"/>
        <v>1032.5131806308916</v>
      </c>
      <c r="T3695" s="12">
        <f t="shared" si="1083"/>
        <v>-46.594964440585841</v>
      </c>
    </row>
    <row r="3696" spans="1:20" x14ac:dyDescent="0.3">
      <c r="A3696" s="57">
        <f t="shared" si="1084"/>
        <v>6512124.0382641153</v>
      </c>
      <c r="B3696" s="12">
        <f t="shared" si="1101"/>
        <v>1036436.730717289</v>
      </c>
      <c r="C3696" s="57" t="str">
        <f t="shared" si="1085"/>
        <v>-0.00168844035231931+0.00430757142230935i</v>
      </c>
      <c r="D3696" s="57" t="str">
        <f t="shared" si="1086"/>
        <v>0.380694458172356-1.0948564856212i</v>
      </c>
      <c r="E3696" s="57" t="str">
        <f t="shared" si="1087"/>
        <v>-8.61039522326169-3.66827486876718i</v>
      </c>
      <c r="F3696" s="57" t="str">
        <f t="shared" si="1088"/>
        <v>0.532093482687627-1.35640154566271i</v>
      </c>
      <c r="G3696" s="57" t="str">
        <f t="shared" si="1089"/>
        <v>0.172781208907829-0.378058015066707i</v>
      </c>
      <c r="H3696" s="57" t="str">
        <f t="shared" si="1090"/>
        <v>0.00151740709726564-4.36306945437912i</v>
      </c>
      <c r="I3696" s="57" t="str">
        <f t="shared" si="1091"/>
        <v>-0.0400628545263155-0.0157320626732225i</v>
      </c>
      <c r="K3696" s="57" t="str">
        <f t="shared" si="1092"/>
        <v>0.000398554585273942-0.000151753778992542i</v>
      </c>
      <c r="L3696" s="57" t="str">
        <f t="shared" si="1093"/>
        <v>0.00075-0.000639832202547747i</v>
      </c>
      <c r="M3696" s="57" t="str">
        <f t="shared" si="1094"/>
        <v>0.00075-0.000100813897460254i</v>
      </c>
      <c r="N3696" s="57">
        <f t="shared" si="1095"/>
        <v>68.59629227145372</v>
      </c>
      <c r="O3696" s="57">
        <f t="shared" si="1096"/>
        <v>46.694644305897427</v>
      </c>
      <c r="P3696" s="371">
        <f t="shared" si="1097"/>
        <v>-46.694644305897427</v>
      </c>
      <c r="Q3696" s="371">
        <f t="shared" si="1098"/>
        <v>111.40370772854628</v>
      </c>
      <c r="R3696" s="12">
        <f t="shared" si="1099"/>
        <v>-68.59629227145372</v>
      </c>
      <c r="S3696" s="57">
        <f t="shared" si="1100"/>
        <v>1036.436730717289</v>
      </c>
      <c r="T3696" s="12">
        <f t="shared" si="1083"/>
        <v>-46.694644305897427</v>
      </c>
    </row>
    <row r="3697" spans="1:20" x14ac:dyDescent="0.3">
      <c r="A3697" s="57">
        <f t="shared" si="1084"/>
        <v>6536870.1096095191</v>
      </c>
      <c r="B3697" s="12">
        <f t="shared" si="1101"/>
        <v>1040375.1902940148</v>
      </c>
      <c r="C3697" s="57" t="str">
        <f t="shared" si="1085"/>
        <v>-0.00166150849878502+0.00426140447131806i</v>
      </c>
      <c r="D3697" s="57" t="str">
        <f t="shared" si="1086"/>
        <v>0.378131010233094-1.09160812872032i</v>
      </c>
      <c r="E3697" s="57" t="str">
        <f t="shared" si="1087"/>
        <v>-8.55380857350774-3.62961436395052i</v>
      </c>
      <c r="F3697" s="57" t="str">
        <f t="shared" si="1088"/>
        <v>0.528762906739003-1.35278311962597i</v>
      </c>
      <c r="G3697" s="57" t="str">
        <f t="shared" si="1089"/>
        <v>0.171699705454984-0.377119233932262i</v>
      </c>
      <c r="H3697" s="57" t="str">
        <f t="shared" si="1090"/>
        <v>0.00150505778488689-4.34654864185477i</v>
      </c>
      <c r="I3697" s="57" t="str">
        <f t="shared" si="1091"/>
        <v>-0.0398047296422433-0.0155743823077503i</v>
      </c>
      <c r="K3697" s="57" t="str">
        <f t="shared" si="1092"/>
        <v>0.000398321765713388-0.000151293683020118i</v>
      </c>
      <c r="L3697" s="57" t="str">
        <f t="shared" si="1093"/>
        <v>0.00075-0.00063741004437911i</v>
      </c>
      <c r="M3697" s="57" t="str">
        <f t="shared" si="1094"/>
        <v>0.00075-0.000100432254891666i</v>
      </c>
      <c r="N3697" s="57">
        <f t="shared" si="1095"/>
        <v>68.699342654882713</v>
      </c>
      <c r="O3697" s="57">
        <f t="shared" si="1096"/>
        <v>46.794346129613899</v>
      </c>
      <c r="P3697" s="371">
        <f t="shared" si="1097"/>
        <v>-46.794346129613899</v>
      </c>
      <c r="Q3697" s="371">
        <f t="shared" si="1098"/>
        <v>111.30065734511729</v>
      </c>
      <c r="R3697" s="12">
        <f t="shared" si="1099"/>
        <v>-68.699342654882713</v>
      </c>
      <c r="S3697" s="57">
        <f t="shared" si="1100"/>
        <v>1040.3751902940148</v>
      </c>
      <c r="T3697" s="12">
        <f t="shared" si="1083"/>
        <v>-46.794346129613899</v>
      </c>
    </row>
    <row r="3698" spans="1:20" x14ac:dyDescent="0.3">
      <c r="A3698" s="57">
        <f t="shared" si="1084"/>
        <v>6561710.2160260361</v>
      </c>
      <c r="B3698" s="12">
        <f t="shared" si="1101"/>
        <v>1044328.6160171321</v>
      </c>
      <c r="C3698" s="57" t="str">
        <f t="shared" si="1085"/>
        <v>-0.00163499856628546+0.00421569197466212i</v>
      </c>
      <c r="D3698" s="57" t="str">
        <f t="shared" si="1086"/>
        <v>0.375582725578227-1.08836339362202i</v>
      </c>
      <c r="E3698" s="57" t="str">
        <f t="shared" si="1087"/>
        <v>-8.49753470738079-3.59134221156423i</v>
      </c>
      <c r="F3698" s="57" t="str">
        <f t="shared" si="1088"/>
        <v>0.525448878125634-1.34916514573325i</v>
      </c>
      <c r="G3698" s="57" t="str">
        <f t="shared" si="1089"/>
        <v>0.170623575247038-0.376179705482574i</v>
      </c>
      <c r="H3698" s="57" t="str">
        <f t="shared" si="1090"/>
        <v>0.00149281248718648-4.33009040984433i</v>
      </c>
      <c r="I3698" s="57" t="str">
        <f t="shared" si="1091"/>
        <v>-0.0395479980343515-0.0154181563222032i</v>
      </c>
      <c r="K3698" s="57" t="str">
        <f t="shared" si="1092"/>
        <v>0.000398090013881381-0.00015083438082798i</v>
      </c>
      <c r="L3698" s="57" t="str">
        <f t="shared" si="1093"/>
        <v>0.00075-0.000634997055567949i</v>
      </c>
      <c r="M3698" s="57" t="str">
        <f t="shared" si="1094"/>
        <v>0.00075-0.000100052057074782i</v>
      </c>
      <c r="N3698" s="57">
        <f t="shared" si="1095"/>
        <v>68.80189716397237</v>
      </c>
      <c r="O3698" s="57">
        <f t="shared" si="1096"/>
        <v>46.894069556977982</v>
      </c>
      <c r="P3698" s="371">
        <f t="shared" si="1097"/>
        <v>-46.894069556977982</v>
      </c>
      <c r="Q3698" s="371">
        <f t="shared" si="1098"/>
        <v>111.19810283602763</v>
      </c>
      <c r="R3698" s="12">
        <f t="shared" si="1099"/>
        <v>-68.80189716397237</v>
      </c>
      <c r="S3698" s="57">
        <f t="shared" si="1100"/>
        <v>1044.3286160171322</v>
      </c>
      <c r="T3698" s="12">
        <f t="shared" si="1083"/>
        <v>-46.894069556977982</v>
      </c>
    </row>
    <row r="3699" spans="1:20" x14ac:dyDescent="0.3">
      <c r="A3699" s="57">
        <f t="shared" si="1084"/>
        <v>6586644.7148469351</v>
      </c>
      <c r="B3699" s="12">
        <f t="shared" si="1101"/>
        <v>1048297.0647579972</v>
      </c>
      <c r="C3699" s="57" t="str">
        <f t="shared" si="1085"/>
        <v>-0.00160890423337039+0.0041704303833958i</v>
      </c>
      <c r="D3699" s="57" t="str">
        <f t="shared" si="1086"/>
        <v>0.373049542730629-1.08512234078615i</v>
      </c>
      <c r="E3699" s="57" t="str">
        <f t="shared" si="1087"/>
        <v>-8.44157273022036-3.55345483541675i</v>
      </c>
      <c r="F3699" s="57" t="str">
        <f t="shared" si="1088"/>
        <v>0.522151368471493-1.34554771365073i</v>
      </c>
      <c r="G3699" s="57" t="str">
        <f t="shared" si="1089"/>
        <v>0.169552809069729-0.375239462218852i</v>
      </c>
      <c r="H3699" s="57" t="str">
        <f t="shared" si="1090"/>
        <v>0.00148067030389946-4.3136945210739i</v>
      </c>
      <c r="I3699" s="57" t="str">
        <f t="shared" si="1091"/>
        <v>-0.0392926554244613-0.0152633732898521i</v>
      </c>
      <c r="K3699" s="57" t="str">
        <f t="shared" si="1092"/>
        <v>0.000397859329001191-0.000150375875190056i</v>
      </c>
      <c r="L3699" s="57" t="str">
        <f t="shared" si="1093"/>
        <v>0.00075-0.000632593201402621i</v>
      </c>
      <c r="M3699" s="57" t="str">
        <f t="shared" si="1094"/>
        <v>0.00075-0.0000996732985403282i</v>
      </c>
      <c r="N3699" s="57">
        <f t="shared" si="1095"/>
        <v>68.903957299467805</v>
      </c>
      <c r="O3699" s="57">
        <f t="shared" si="1096"/>
        <v>46.993814235842493</v>
      </c>
      <c r="P3699" s="371">
        <f t="shared" si="1097"/>
        <v>-46.993814235842493</v>
      </c>
      <c r="Q3699" s="371">
        <f t="shared" si="1098"/>
        <v>111.09604270053219</v>
      </c>
      <c r="R3699" s="12">
        <f t="shared" si="1099"/>
        <v>-68.903957299467805</v>
      </c>
      <c r="S3699" s="57">
        <f t="shared" si="1100"/>
        <v>1048.2970647579971</v>
      </c>
      <c r="T3699" s="12">
        <f t="shared" si="1083"/>
        <v>-46.993814235842493</v>
      </c>
    </row>
    <row r="3700" spans="1:20" x14ac:dyDescent="0.3">
      <c r="A3700" s="57">
        <f t="shared" si="1084"/>
        <v>6611673.9647633536</v>
      </c>
      <c r="B3700" s="12">
        <f t="shared" si="1101"/>
        <v>1052280.5936040776</v>
      </c>
      <c r="C3700" s="57" t="str">
        <f t="shared" si="1085"/>
        <v>-0.00158321926478359+0.00412561615544309i</v>
      </c>
      <c r="D3700" s="57" t="str">
        <f t="shared" si="1086"/>
        <v>0.370531400075843-1.08188502997318i</v>
      </c>
      <c r="E3700" s="57" t="str">
        <f t="shared" si="1087"/>
        <v>-8.38592173706943-3.51594868683636i</v>
      </c>
      <c r="F3700" s="57" t="str">
        <f t="shared" si="1088"/>
        <v>0.518870348736922-1.34193091245325i</v>
      </c>
      <c r="G3700" s="57" t="str">
        <f t="shared" si="1089"/>
        <v>0.168487397493314-0.374298536437486i</v>
      </c>
      <c r="H3700" s="57" t="str">
        <f t="shared" si="1090"/>
        <v>0.00146863034251077-4.29736073917123i</v>
      </c>
      <c r="I3700" s="57" t="str">
        <f t="shared" si="1091"/>
        <v>-0.0390386975099291-0.0151100218436543i</v>
      </c>
      <c r="K3700" s="57" t="str">
        <f t="shared" si="1092"/>
        <v>0.0003976297102438-0.000149918168865762i</v>
      </c>
      <c r="L3700" s="57" t="str">
        <f t="shared" si="1093"/>
        <v>0.00075-0.000630198447302871i</v>
      </c>
      <c r="M3700" s="57" t="str">
        <f t="shared" si="1094"/>
        <v>0.00075-0.0000992959738397381i</v>
      </c>
      <c r="N3700" s="57">
        <f t="shared" si="1095"/>
        <v>69.005524572360315</v>
      </c>
      <c r="O3700" s="57">
        <f t="shared" si="1096"/>
        <v>47.09357981667516</v>
      </c>
      <c r="P3700" s="371">
        <f t="shared" si="1097"/>
        <v>-47.09357981667516</v>
      </c>
      <c r="Q3700" s="371">
        <f t="shared" si="1098"/>
        <v>110.99447542763968</v>
      </c>
      <c r="R3700" s="12">
        <f t="shared" si="1099"/>
        <v>-69.005524572360315</v>
      </c>
      <c r="S3700" s="57">
        <f t="shared" si="1100"/>
        <v>1052.2805936040777</v>
      </c>
      <c r="T3700" s="12">
        <f t="shared" si="1083"/>
        <v>-47.09357981667516</v>
      </c>
    </row>
    <row r="3701" spans="1:20" x14ac:dyDescent="0.3">
      <c r="A3701" s="57">
        <f t="shared" si="1084"/>
        <v>6636798.3258294547</v>
      </c>
      <c r="B3701" s="12">
        <f t="shared" si="1101"/>
        <v>1056279.2598597731</v>
      </c>
      <c r="C3701" s="57" t="str">
        <f t="shared" si="1085"/>
        <v>-0.00155793751051056+0.00408124575611935i</v>
      </c>
      <c r="D3701" s="57" t="str">
        <f t="shared" si="1086"/>
        <v>0.3680282358686-1.07865152024704i</v>
      </c>
      <c r="E3701" s="57" t="str">
        <f t="shared" si="1087"/>
        <v>-8.33058081291543-3.47882024454844i</v>
      </c>
      <c r="F3701" s="57" t="str">
        <f t="shared" si="1088"/>
        <v>0.51560578922788-1.33831483062097i</v>
      </c>
      <c r="G3701" s="57" t="str">
        <f t="shared" si="1089"/>
        <v>0.167427330875558-0.373356960229007i</v>
      </c>
      <c r="H3701" s="57" t="str">
        <f t="shared" si="1090"/>
        <v>0.00145669171819346-4.281088828662i</v>
      </c>
      <c r="I3701" s="57" t="str">
        <f t="shared" si="1091"/>
        <v>-0.0387861199641017-0.0149580906763884i</v>
      </c>
      <c r="K3701" s="57" t="str">
        <f t="shared" si="1092"/>
        <v>0.000397401156728448-0.000149461264599544i</v>
      </c>
      <c r="L3701" s="57" t="str">
        <f t="shared" si="1093"/>
        <v>0.00075-0.000627812758819355i</v>
      </c>
      <c r="M3701" s="57" t="str">
        <f t="shared" si="1094"/>
        <v>0.00075-0.0000989200775450667i</v>
      </c>
      <c r="N3701" s="57">
        <f t="shared" si="1095"/>
        <v>69.106600503680525</v>
      </c>
      <c r="O3701" s="57">
        <f t="shared" si="1096"/>
        <v>47.193365952563447</v>
      </c>
      <c r="P3701" s="371">
        <f t="shared" si="1097"/>
        <v>-47.193365952563447</v>
      </c>
      <c r="Q3701" s="371">
        <f t="shared" si="1098"/>
        <v>110.89339949631947</v>
      </c>
      <c r="R3701" s="12">
        <f t="shared" si="1099"/>
        <v>-69.106600503680525</v>
      </c>
      <c r="S3701" s="57">
        <f t="shared" si="1100"/>
        <v>1056.279259859773</v>
      </c>
      <c r="T3701" s="12">
        <f t="shared" si="1083"/>
        <v>-47.193365952563447</v>
      </c>
    </row>
    <row r="3702" spans="1:20" x14ac:dyDescent="0.3">
      <c r="A3702" s="57">
        <f t="shared" si="1084"/>
        <v>6662018.1594676059</v>
      </c>
      <c r="B3702" s="12">
        <f t="shared" si="1101"/>
        <v>1060293.1210472402</v>
      </c>
      <c r="C3702" s="57" t="str">
        <f t="shared" si="1085"/>
        <v>-0.00153305290483121+0.0040373156586386i</v>
      </c>
      <c r="D3702" s="57" t="str">
        <f t="shared" si="1086"/>
        <v>0.365539988239229-1.07542186997796i</v>
      </c>
      <c r="E3702" s="57" t="str">
        <f t="shared" si="1087"/>
        <v>-8.27554903292973-3.44206601455224i</v>
      </c>
      <c r="F3702" s="57" t="str">
        <f t="shared" si="1088"/>
        <v>0.51235765960516-1.3346995560362i</v>
      </c>
      <c r="G3702" s="57" t="str">
        <f t="shared" si="1089"/>
        <v>0.166372599364718-0.372414765477075i</v>
      </c>
      <c r="H3702" s="57" t="str">
        <f t="shared" si="1090"/>
        <v>0.00144485355374737-4.26487855496651i</v>
      </c>
      <c r="I3702" s="57" t="str">
        <f t="shared" si="1091"/>
        <v>-0.0385349184367762-0.0148075685407839i</v>
      </c>
      <c r="K3702" s="57" t="str">
        <f t="shared" si="1092"/>
        <v>0.000397173667523139-0.000149005165120404i</v>
      </c>
      <c r="L3702" s="57" t="str">
        <f t="shared" si="1093"/>
        <v>0.00075-0.000625436101633147i</v>
      </c>
      <c r="M3702" s="57" t="str">
        <f t="shared" si="1094"/>
        <v>0.00075-0.0000985456042489201i</v>
      </c>
      <c r="N3702" s="57">
        <f t="shared" si="1095"/>
        <v>69.207186624291793</v>
      </c>
      <c r="O3702" s="57">
        <f t="shared" si="1096"/>
        <v>47.293172299219215</v>
      </c>
      <c r="P3702" s="371">
        <f t="shared" si="1097"/>
        <v>-47.293172299219215</v>
      </c>
      <c r="Q3702" s="371">
        <f t="shared" si="1098"/>
        <v>110.79281337570821</v>
      </c>
      <c r="R3702" s="12">
        <f t="shared" si="1099"/>
        <v>-69.207186624291793</v>
      </c>
      <c r="S3702" s="57">
        <f t="shared" si="1100"/>
        <v>1060.2931210472402</v>
      </c>
      <c r="T3702" s="12">
        <f t="shared" si="1083"/>
        <v>-47.293172299219215</v>
      </c>
    </row>
    <row r="3703" spans="1:20" x14ac:dyDescent="0.3">
      <c r="A3703" s="57">
        <f t="shared" si="1084"/>
        <v>6687333.8284735829</v>
      </c>
      <c r="B3703" s="12">
        <f t="shared" si="1101"/>
        <v>1064322.2349072197</v>
      </c>
      <c r="C3703" s="57" t="str">
        <f t="shared" si="1085"/>
        <v>-0.00150855946537772+0.0039938223446072i</v>
      </c>
      <c r="D3703" s="57" t="str">
        <f t="shared" si="1086"/>
        <v>0.363066595200045-1.0721961368455i</v>
      </c>
      <c r="E3703" s="57" t="str">
        <f t="shared" si="1087"/>
        <v>-8.22082546270315-3.40568252999607i</v>
      </c>
      <c r="F3703" s="57" t="str">
        <f t="shared" si="1088"/>
        <v>0.509125928893518-1.33108517598021i</v>
      </c>
      <c r="G3703" s="57" t="str">
        <f t="shared" si="1089"/>
        <v>0.165323192902527-0.371471983857519i</v>
      </c>
      <c r="H3703" s="57" t="str">
        <f t="shared" si="1090"/>
        <v>0.00143311497953833-4.24872968439631i</v>
      </c>
      <c r="I3703" s="57" t="str">
        <f t="shared" si="1091"/>
        <v>-0.0382850885546548-0.0146584442496392i</v>
      </c>
      <c r="K3703" s="57" t="str">
        <f t="shared" si="1092"/>
        <v>0.000396947241645191-0.000148549873141463i</v>
      </c>
      <c r="L3703" s="57" t="str">
        <f t="shared" si="1093"/>
        <v>0.00075-0.000623068441555239i</v>
      </c>
      <c r="M3703" s="57" t="str">
        <f t="shared" si="1094"/>
        <v>0.00075-0.0000981725485643756i</v>
      </c>
      <c r="N3703" s="57">
        <f t="shared" si="1095"/>
        <v>69.307284474685844</v>
      </c>
      <c r="O3703" s="57">
        <f t="shared" si="1096"/>
        <v>47.392998514982175</v>
      </c>
      <c r="P3703" s="371">
        <f t="shared" si="1097"/>
        <v>-47.392998514982175</v>
      </c>
      <c r="Q3703" s="371">
        <f t="shared" si="1098"/>
        <v>110.69271552531416</v>
      </c>
      <c r="R3703" s="12">
        <f t="shared" si="1099"/>
        <v>-69.307284474685844</v>
      </c>
      <c r="S3703" s="57">
        <f t="shared" si="1100"/>
        <v>1064.3222349072196</v>
      </c>
      <c r="T3703" s="12">
        <f t="shared" si="1083"/>
        <v>-47.392998514982175</v>
      </c>
    </row>
    <row r="3704" spans="1:20" x14ac:dyDescent="0.3">
      <c r="A3704" s="57">
        <f t="shared" si="1084"/>
        <v>6712745.6970217824</v>
      </c>
      <c r="B3704" s="12">
        <f t="shared" si="1101"/>
        <v>1068366.6593998671</v>
      </c>
      <c r="C3704" s="57" t="str">
        <f t="shared" si="1085"/>
        <v>-0.00148445129219749+0.00395076230450298i</v>
      </c>
      <c r="D3704" s="57" t="str">
        <f t="shared" si="1086"/>
        <v>0.360607994651622-1.0689743778415i</v>
      </c>
      <c r="E3704" s="57" t="str">
        <f t="shared" si="1087"/>
        <v>-8.16640915847911-3.36966635105178i</v>
      </c>
      <c r="F3704" s="57" t="str">
        <f t="shared" si="1088"/>
        <v>0.505910565490844-1.32747177713021i</v>
      </c>
      <c r="G3704" s="57" t="str">
        <f t="shared" si="1089"/>
        <v>0.164279101227159-0.370528646837402i</v>
      </c>
      <c r="H3704" s="57" t="str">
        <f t="shared" si="1090"/>
        <v>0.00142147513343753-4.23264198415069i</v>
      </c>
      <c r="I3704" s="57" t="str">
        <f t="shared" si="1091"/>
        <v>-0.0380366259217991-0.0145107066759344i</v>
      </c>
      <c r="K3704" s="57" t="str">
        <f t="shared" si="1092"/>
        <v>0.000396721878061756-0.000148095391359503i</v>
      </c>
      <c r="L3704" s="57" t="str">
        <f t="shared" si="1093"/>
        <v>0.00075-0.000620709744526039i</v>
      </c>
      <c r="M3704" s="57" t="str">
        <f t="shared" si="1094"/>
        <v>0.00075-0.0000978009051249011i</v>
      </c>
      <c r="N3704" s="57">
        <f t="shared" si="1095"/>
        <v>69.406895604777333</v>
      </c>
      <c r="O3704" s="57">
        <f t="shared" si="1096"/>
        <v>47.49284426082437</v>
      </c>
      <c r="P3704" s="371">
        <f t="shared" si="1097"/>
        <v>-47.49284426082437</v>
      </c>
      <c r="Q3704" s="371">
        <f t="shared" si="1098"/>
        <v>110.59310439522267</v>
      </c>
      <c r="R3704" s="12">
        <f t="shared" si="1099"/>
        <v>-69.406895604777333</v>
      </c>
      <c r="S3704" s="57">
        <f t="shared" si="1100"/>
        <v>1068.3666593998671</v>
      </c>
      <c r="T3704" s="12">
        <f t="shared" si="1083"/>
        <v>-47.49284426082437</v>
      </c>
    </row>
    <row r="3705" spans="1:20" x14ac:dyDescent="0.3">
      <c r="A3705" s="57">
        <f t="shared" si="1084"/>
        <v>6738254.1306704646</v>
      </c>
      <c r="B3705" s="12">
        <f t="shared" si="1101"/>
        <v>1072426.4527055866</v>
      </c>
      <c r="C3705" s="57" t="str">
        <f t="shared" si="1085"/>
        <v>-0.00146072256682159+0.00390813203814134i</v>
      </c>
      <c r="D3705" s="57" t="str">
        <f t="shared" si="1086"/>
        <v>0.358164124389009-1.06575664927306i</v>
      </c>
      <c r="E3705" s="57" t="str">
        <f t="shared" si="1087"/>
        <v>-8.11229916738445-3.33401406478862i</v>
      </c>
      <c r="F3705" s="57" t="str">
        <f t="shared" si="1088"/>
        <v>0.502711537177324-1.32385944555653i</v>
      </c>
      <c r="G3705" s="57" t="str">
        <f t="shared" si="1089"/>
        <v>0.163240313876206-0.369584785674145i</v>
      </c>
      <c r="H3705" s="57" t="str">
        <f t="shared" si="1090"/>
        <v>0.00140993316076143-4.21661522231327i</v>
      </c>
      <c r="I3705" s="57" t="str">
        <f t="shared" si="1091"/>
        <v>-0.0377895261200883-0.0143643447529367i</v>
      </c>
      <c r="K3705" s="57" t="str">
        <f t="shared" si="1092"/>
        <v>0.000396497575690369-0.000147641722454555i</v>
      </c>
      <c r="L3705" s="57" t="str">
        <f t="shared" si="1093"/>
        <v>0.00075-0.000618359976614904i</v>
      </c>
      <c r="M3705" s="57" t="str">
        <f t="shared" si="1094"/>
        <v>0.00075-0.0000974306685842806i</v>
      </c>
      <c r="N3705" s="57">
        <f t="shared" si="1095"/>
        <v>69.506021573700139</v>
      </c>
      <c r="O3705" s="57">
        <f t="shared" si="1096"/>
        <v>47.59270920035312</v>
      </c>
      <c r="P3705" s="371">
        <f t="shared" si="1097"/>
        <v>-47.59270920035312</v>
      </c>
      <c r="Q3705" s="371">
        <f t="shared" si="1098"/>
        <v>110.49397842629986</v>
      </c>
      <c r="R3705" s="12">
        <f t="shared" si="1099"/>
        <v>-69.506021573700139</v>
      </c>
      <c r="S3705" s="57">
        <f t="shared" si="1100"/>
        <v>1072.4264527055866</v>
      </c>
      <c r="T3705" s="12">
        <f t="shared" si="1083"/>
        <v>-47.59270920035312</v>
      </c>
    </row>
    <row r="3706" spans="1:20" x14ac:dyDescent="0.3">
      <c r="A3706" s="57">
        <f t="shared" si="1084"/>
        <v>6763859.4963670131</v>
      </c>
      <c r="B3706" s="12">
        <f t="shared" si="1101"/>
        <v>1076501.6732258678</v>
      </c>
      <c r="C3706" s="57" t="str">
        <f t="shared" si="1085"/>
        <v>-0.0014373675513387+0.00386592805512795i</v>
      </c>
      <c r="D3706" s="57" t="str">
        <f t="shared" si="1086"/>
        <v>0.355734922107895-1.06254300676569i</v>
      </c>
      <c r="E3706" s="57" t="str">
        <f t="shared" si="1087"/>
        <v>-8.0584945276577-3.29872228504588i</v>
      </c>
      <c r="F3706" s="57" t="str">
        <f t="shared" si="1088"/>
        <v>0.499528811124505-1.32024826671985i</v>
      </c>
      <c r="G3706" s="57" t="str">
        <f t="shared" si="1089"/>
        <v>0.162206820189626-0.368640431414673i</v>
      </c>
      <c r="H3706" s="57" t="str">
        <f t="shared" si="1090"/>
        <v>0.00139848821421212-4.20064916784887i</v>
      </c>
      <c r="I3706" s="57" t="str">
        <f t="shared" si="1091"/>
        <v>-0.0375437847096753-0.0142193474742972i</v>
      </c>
      <c r="K3706" s="57" t="str">
        <f t="shared" si="1092"/>
        <v>0.000396274333399473-0.000147188869089458i</v>
      </c>
      <c r="L3706" s="57" t="str">
        <f t="shared" si="1093"/>
        <v>0.00075-0.00061601910401963i</v>
      </c>
      <c r="M3706" s="57" t="str">
        <f t="shared" si="1094"/>
        <v>0.00075-0.0000970618336165385i</v>
      </c>
      <c r="N3706" s="57">
        <f t="shared" si="1095"/>
        <v>69.604663949603761</v>
      </c>
      <c r="O3706" s="57">
        <f t="shared" si="1096"/>
        <v>47.692592999813513</v>
      </c>
      <c r="P3706" s="371">
        <f t="shared" si="1097"/>
        <v>-47.692592999813513</v>
      </c>
      <c r="Q3706" s="371">
        <f t="shared" si="1098"/>
        <v>110.39533605039624</v>
      </c>
      <c r="R3706" s="12">
        <f t="shared" si="1099"/>
        <v>-69.604663949603761</v>
      </c>
      <c r="S3706" s="57">
        <f t="shared" si="1100"/>
        <v>1076.5016732258678</v>
      </c>
      <c r="T3706" s="12">
        <f t="shared" si="1083"/>
        <v>-47.692592999813513</v>
      </c>
    </row>
    <row r="3707" spans="1:20" x14ac:dyDescent="0.3">
      <c r="A3707" s="57">
        <f t="shared" si="1084"/>
        <v>6789562.1624532081</v>
      </c>
      <c r="B3707" s="12">
        <f t="shared" si="1101"/>
        <v>1080592.3795841262</v>
      </c>
      <c r="C3707" s="57" t="str">
        <f t="shared" si="1085"/>
        <v>-0.00141438058747437+0.0038241468752978i</v>
      </c>
      <c r="D3707" s="57" t="str">
        <f t="shared" si="1086"/>
        <v>0.353320325410666-1.05933350526639i</v>
      </c>
      <c r="E3707" s="57" t="str">
        <f t="shared" si="1087"/>
        <v>-8.0049942688738-3.26378765230473i</v>
      </c>
      <c r="F3707" s="57" t="str">
        <f t="shared" si="1088"/>
        <v>0.496362353904422-1.31663832546852i</v>
      </c>
      <c r="G3707" s="57" t="str">
        <f t="shared" si="1089"/>
        <v>0.161178609312699-0.367695614894607i</v>
      </c>
      <c r="H3707" s="57" t="str">
        <f t="shared" si="1090"/>
        <v>0.00138713945381776-4.18474359059979i</v>
      </c>
      <c r="I3707" s="57" t="str">
        <f t="shared" si="1091"/>
        <v>-0.0372993972294378-0.0140757038941402i</v>
      </c>
      <c r="K3707" s="57" t="str">
        <f t="shared" si="1092"/>
        <v>0.000396052150008963-0.000146736833909455i</v>
      </c>
      <c r="L3707" s="57" t="str">
        <f t="shared" si="1093"/>
        <v>0.00075-0.000613687093065978i</v>
      </c>
      <c r="M3707" s="57" t="str">
        <f t="shared" si="1094"/>
        <v>0.00075-0.0000966943949158582i</v>
      </c>
      <c r="N3707" s="57">
        <f t="shared" si="1095"/>
        <v>69.702824309451557</v>
      </c>
      <c r="O3707" s="57">
        <f t="shared" si="1096"/>
        <v>47.79249532809159</v>
      </c>
      <c r="P3707" s="371">
        <f t="shared" si="1097"/>
        <v>-47.79249532809159</v>
      </c>
      <c r="Q3707" s="371">
        <f t="shared" si="1098"/>
        <v>110.29717569054844</v>
      </c>
      <c r="R3707" s="12">
        <f t="shared" si="1099"/>
        <v>-69.702824309451557</v>
      </c>
      <c r="S3707" s="57">
        <f t="shared" si="1100"/>
        <v>1080.5923795841261</v>
      </c>
      <c r="T3707" s="12">
        <f t="shared" si="1083"/>
        <v>-47.79249532809159</v>
      </c>
    </row>
    <row r="3708" spans="1:20" x14ac:dyDescent="0.3">
      <c r="A3708" s="57">
        <f t="shared" si="1084"/>
        <v>6815362.4986705305</v>
      </c>
      <c r="B3708" s="12">
        <f t="shared" si="1101"/>
        <v>1084698.630626546</v>
      </c>
      <c r="C3708" s="57" t="str">
        <f t="shared" si="1085"/>
        <v>-0.00139175609567613+0.00378278502914148i</v>
      </c>
      <c r="D3708" s="57" t="str">
        <f t="shared" si="1086"/>
        <v>0.35092027181241-1.05612819904675i</v>
      </c>
      <c r="E3708" s="57" t="str">
        <f t="shared" si="1087"/>
        <v>-7.95179741216717-3.22920683355943i</v>
      </c>
      <c r="F3708" s="57" t="str">
        <f t="shared" si="1088"/>
        <v>0.493212131498629-1.3130297060361i</v>
      </c>
      <c r="G3708" s="57" t="str">
        <f t="shared" si="1089"/>
        <v>0.160155670198969-0.366750366737497i</v>
      </c>
      <c r="H3708" s="57" t="str">
        <f t="shared" si="1090"/>
        <v>0.0013758860468738-4.16889826128275i</v>
      </c>
      <c r="I3708" s="57" t="str">
        <f t="shared" si="1091"/>
        <v>-0.0370563591974359-0.0139334031271464i</v>
      </c>
      <c r="K3708" s="57" t="str">
        <f t="shared" si="1092"/>
        <v>0.000395831024290726-0.00014628561954178i</v>
      </c>
      <c r="L3708" s="57" t="str">
        <f t="shared" si="1093"/>
        <v>0.00075-0.00061136391020719i</v>
      </c>
      <c r="M3708" s="57" t="str">
        <f t="shared" si="1094"/>
        <v>0.00075-0.0000963283471965107i</v>
      </c>
      <c r="N3708" s="57">
        <f t="shared" si="1095"/>
        <v>69.800504238817993</v>
      </c>
      <c r="O3708" s="57">
        <f t="shared" si="1096"/>
        <v>47.892415856716468</v>
      </c>
      <c r="P3708" s="371">
        <f t="shared" si="1097"/>
        <v>-47.892415856716468</v>
      </c>
      <c r="Q3708" s="371">
        <f t="shared" si="1098"/>
        <v>110.19949576118201</v>
      </c>
      <c r="R3708" s="12">
        <f t="shared" si="1099"/>
        <v>-69.800504238817993</v>
      </c>
      <c r="S3708" s="57">
        <f t="shared" si="1100"/>
        <v>1084.698630626546</v>
      </c>
      <c r="T3708" s="12">
        <f t="shared" si="1083"/>
        <v>-47.892415856716468</v>
      </c>
    </row>
    <row r="3709" spans="1:20" x14ac:dyDescent="0.3">
      <c r="A3709" s="57">
        <f t="shared" si="1084"/>
        <v>6841260.8761654794</v>
      </c>
      <c r="B3709" s="12">
        <f t="shared" si="1101"/>
        <v>1088820.485422927</v>
      </c>
      <c r="C3709" s="57" t="str">
        <f t="shared" si="1085"/>
        <v>-0.00136948857420431+0.00374183905821886i</v>
      </c>
      <c r="D3709" s="57" t="str">
        <f t="shared" si="1086"/>
        <v>0.348534698746853-1.05292714170617i</v>
      </c>
      <c r="E3709" s="57" t="str">
        <f t="shared" si="1087"/>
        <v>-7.89890297045179-3.19497652218772i</v>
      </c>
      <c r="F3709" s="57" t="str">
        <f t="shared" si="1088"/>
        <v>0.490078109307246-1.30942249203893i</v>
      </c>
      <c r="G3709" s="57" t="str">
        <f t="shared" si="1089"/>
        <v>0.159137991613176-0.365804717354083i</v>
      </c>
      <c r="H3709" s="57" t="str">
        <f t="shared" si="1090"/>
        <v>0.00136472716788431-4.15311295148546i</v>
      </c>
      <c r="I3709" s="57" t="str">
        <f t="shared" si="1091"/>
        <v>-0.0368146661113646-0.0137924343486275i</v>
      </c>
      <c r="K3709" s="57" t="str">
        <f t="shared" si="1092"/>
        <v>0.000395610954969175-0.000145835228595265i</v>
      </c>
      <c r="L3709" s="57" t="str">
        <f t="shared" si="1093"/>
        <v>0.00075-0.000609049522023503i</v>
      </c>
      <c r="M3709" s="57" t="str">
        <f t="shared" si="1094"/>
        <v>0.00075-0.0000959636851927782i</v>
      </c>
      <c r="N3709" s="57">
        <f t="shared" si="1095"/>
        <v>69.897705331688101</v>
      </c>
      <c r="O3709" s="57">
        <f t="shared" si="1096"/>
        <v>47.992354259862012</v>
      </c>
      <c r="P3709" s="371">
        <f t="shared" si="1097"/>
        <v>-47.992354259862012</v>
      </c>
      <c r="Q3709" s="371">
        <f t="shared" si="1098"/>
        <v>110.1022946683119</v>
      </c>
      <c r="R3709" s="12">
        <f t="shared" si="1099"/>
        <v>-69.897705331688101</v>
      </c>
      <c r="S3709" s="57">
        <f t="shared" si="1100"/>
        <v>1088.820485422927</v>
      </c>
      <c r="T3709" s="12">
        <f t="shared" si="1083"/>
        <v>-47.992354259862012</v>
      </c>
    </row>
    <row r="3710" spans="1:20" x14ac:dyDescent="0.3">
      <c r="A3710" s="57">
        <f t="shared" si="1084"/>
        <v>6867257.667494908</v>
      </c>
      <c r="B3710" s="12">
        <f t="shared" si="1101"/>
        <v>1092958.0032675341</v>
      </c>
      <c r="C3710" s="57" t="str">
        <f t="shared" si="1085"/>
        <v>-0.00134757259822865+0.00370130551556003i</v>
      </c>
      <c r="D3710" s="57" t="str">
        <f t="shared" si="1086"/>
        <v>0.34616354357223-1.04973038617512i</v>
      </c>
      <c r="E3710" s="57" t="str">
        <f t="shared" si="1087"/>
        <v>-7.84630994863826-3.16109343782016i</v>
      </c>
      <c r="F3710" s="57" t="str">
        <f t="shared" si="1088"/>
        <v>0.486960252157962-1.30581676647383i</v>
      </c>
      <c r="G3710" s="57" t="str">
        <f t="shared" si="1089"/>
        <v>0.158125562134179-0.364858696941609i</v>
      </c>
      <c r="H3710" s="57" t="str">
        <f t="shared" si="1090"/>
        <v>0.00135366199850373-4.13738743366319i</v>
      </c>
      <c r="I3710" s="57" t="str">
        <f t="shared" si="1091"/>
        <v>-0.036574313449004-0.0136527867945941i</v>
      </c>
      <c r="K3710" s="57" t="str">
        <f t="shared" si="1092"/>
        <v>0.000395391940721806-0.000145385663659951i</v>
      </c>
      <c r="L3710" s="57" t="str">
        <f t="shared" si="1093"/>
        <v>0.00075-0.000606743895221658i</v>
      </c>
      <c r="M3710" s="57" t="str">
        <f t="shared" si="1094"/>
        <v>0.00075-0.0000956004036588753i</v>
      </c>
      <c r="N3710" s="57">
        <f t="shared" si="1095"/>
        <v>69.994429190257577</v>
      </c>
      <c r="O3710" s="57">
        <f t="shared" si="1096"/>
        <v>48.092310214348181</v>
      </c>
      <c r="P3710" s="371">
        <f t="shared" si="1097"/>
        <v>-48.092310214348181</v>
      </c>
      <c r="Q3710" s="371">
        <f t="shared" si="1098"/>
        <v>110.00557080974242</v>
      </c>
      <c r="R3710" s="12">
        <f t="shared" si="1099"/>
        <v>-69.994429190257577</v>
      </c>
      <c r="S3710" s="57">
        <f t="shared" si="1100"/>
        <v>1092.958003267534</v>
      </c>
      <c r="T3710" s="12">
        <f t="shared" si="1083"/>
        <v>-48.092310214348181</v>
      </c>
    </row>
    <row r="3711" spans="1:20" x14ac:dyDescent="0.3">
      <c r="A3711" s="57">
        <f t="shared" si="1084"/>
        <v>6893353.2466313886</v>
      </c>
      <c r="B3711" s="12">
        <f t="shared" si="1101"/>
        <v>1097111.2436799507</v>
      </c>
      <c r="C3711" s="57" t="str">
        <f t="shared" si="1085"/>
        <v>-0.00132600281893085+0.00366118096605378i</v>
      </c>
      <c r="D3711" s="57" t="str">
        <f t="shared" si="1086"/>
        <v>0.343806743577055-1.04653798471831i</v>
      </c>
      <c r="E3711" s="57" t="str">
        <f t="shared" si="1087"/>
        <v>-7.7940173438492-3.12755432620942i</v>
      </c>
      <c r="F3711" s="57" t="str">
        <f t="shared" si="1088"/>
        <v>0.483858524315013-1.30221261171599i</v>
      </c>
      <c r="G3711" s="57" t="str">
        <f t="shared" si="1089"/>
        <v>0.157118370157873-0.363912335483158i</v>
      </c>
      <c r="H3711" s="57" t="str">
        <f t="shared" si="1090"/>
        <v>0.00134268972747913-4.12172148113569i</v>
      </c>
      <c r="I3711" s="57" t="str">
        <f t="shared" si="1091"/>
        <v>-0.0363352966686752-0.0135144497618171i</v>
      </c>
      <c r="K3711" s="57" t="str">
        <f t="shared" si="1092"/>
        <v>0.000395173980179724-0.000144936927306708i</v>
      </c>
      <c r="L3711" s="57" t="str">
        <f t="shared" si="1093"/>
        <v>0.00075-0.00060444699663445i</v>
      </c>
      <c r="M3711" s="57" t="str">
        <f t="shared" si="1094"/>
        <v>0.00075-0.0000952384973688734i</v>
      </c>
      <c r="N3711" s="57">
        <f t="shared" si="1095"/>
        <v>70.090677424732775</v>
      </c>
      <c r="O3711" s="57">
        <f t="shared" si="1096"/>
        <v>48.192283399642399</v>
      </c>
      <c r="P3711" s="371">
        <f t="shared" si="1097"/>
        <v>-48.192283399642399</v>
      </c>
      <c r="Q3711" s="371">
        <f t="shared" si="1098"/>
        <v>109.90932257526723</v>
      </c>
      <c r="R3711" s="12">
        <f t="shared" si="1099"/>
        <v>-70.090677424732775</v>
      </c>
      <c r="S3711" s="57">
        <f t="shared" si="1100"/>
        <v>1097.1112436799508</v>
      </c>
      <c r="T3711" s="12">
        <f t="shared" si="1083"/>
        <v>-48.192283399642399</v>
      </c>
    </row>
    <row r="3712" spans="1:20" x14ac:dyDescent="0.3">
      <c r="A3712" s="57">
        <f t="shared" si="1084"/>
        <v>6919547.9889685875</v>
      </c>
      <c r="B3712" s="12">
        <f t="shared" si="1101"/>
        <v>1101280.2664059345</v>
      </c>
      <c r="C3712" s="57" t="str">
        <f t="shared" si="1085"/>
        <v>-0.00130477396261304+0.00362146198682383i</v>
      </c>
      <c r="D3712" s="57" t="str">
        <f t="shared" si="1086"/>
        <v>0.341464235985854-1.04334998893804i</v>
      </c>
      <c r="E3712" s="57" t="str">
        <f t="shared" si="1087"/>
        <v>-7.74202414563079-3.09435595909805i</v>
      </c>
      <c r="F3712" s="57" t="str">
        <f t="shared" si="1088"/>
        <v>0.480772889488122-1.29861010951684i</v>
      </c>
      <c r="G3712" s="57" t="str">
        <f t="shared" si="1089"/>
        <v>0.156116403900093-0.362965662747037i</v>
      </c>
      <c r="H3712" s="57" t="str">
        <f t="shared" si="1090"/>
        <v>0.00133180955059267-4.10611486808363i</v>
      </c>
      <c r="I3712" s="57" t="str">
        <f t="shared" si="1091"/>
        <v>-0.0360976112096856-0.0133774126078806i</v>
      </c>
      <c r="K3712" s="57" t="str">
        <f t="shared" si="1092"/>
        <v>0.000394957071928193-0.00014448902208686i</v>
      </c>
      <c r="L3712" s="57" t="str">
        <f t="shared" si="1093"/>
        <v>0.00075-0.000602158793220212i</v>
      </c>
      <c r="M3712" s="57" t="str">
        <f t="shared" si="1094"/>
        <v>0.00075-0.0000948779611166296i</v>
      </c>
      <c r="N3712" s="57">
        <f t="shared" si="1095"/>
        <v>70.186451653132536</v>
      </c>
      <c r="O3712" s="57">
        <f t="shared" si="1096"/>
        <v>48.29227349786072</v>
      </c>
      <c r="P3712" s="371">
        <f t="shared" si="1097"/>
        <v>-48.29227349786072</v>
      </c>
      <c r="Q3712" s="371">
        <f t="shared" si="1098"/>
        <v>109.81354834686746</v>
      </c>
      <c r="R3712" s="12">
        <f t="shared" si="1099"/>
        <v>-70.186451653132536</v>
      </c>
      <c r="S3712" s="57">
        <f t="shared" si="1100"/>
        <v>1101.2802664059345</v>
      </c>
      <c r="T3712" s="12">
        <f t="shared" si="1083"/>
        <v>-48.29227349786072</v>
      </c>
    </row>
    <row r="3713" spans="1:20" x14ac:dyDescent="0.3">
      <c r="A3713" s="57">
        <f t="shared" si="1084"/>
        <v>6945842.2713266686</v>
      </c>
      <c r="B3713" s="12">
        <f t="shared" si="1101"/>
        <v>1105465.131418277</v>
      </c>
      <c r="C3713" s="57" t="str">
        <f t="shared" si="1085"/>
        <v>-0.00128388082981252+0.00358214516759367i</v>
      </c>
      <c r="D3713" s="57" t="str">
        <f t="shared" si="1086"/>
        <v>0.339135957964817-1.04016644977751i</v>
      </c>
      <c r="E3713" s="57" t="str">
        <f t="shared" si="1087"/>
        <v>-7.69032933616305-3.0614951340863i</v>
      </c>
      <c r="F3713" s="57" t="str">
        <f t="shared" si="1088"/>
        <v>0.477703310841415-1.29500934100217i</v>
      </c>
      <c r="G3713" s="57" t="str">
        <f t="shared" si="1089"/>
        <v>0.155119651399504-0.362018708286188i</v>
      </c>
      <c r="H3713" s="57" t="str">
        <f t="shared" si="1090"/>
        <v>0.00132102067060458-4.09056736954552i</v>
      </c>
      <c r="I3713" s="57" t="str">
        <f t="shared" si="1091"/>
        <v>-0.0358612524927826-0.013241664751229i</v>
      </c>
      <c r="K3713" s="57" t="str">
        <f t="shared" si="1092"/>
        <v>0.000394741214507187-0.000144041950531832i</v>
      </c>
      <c r="L3713" s="57" t="str">
        <f t="shared" si="1093"/>
        <v>0.00075-0.000599879252062375i</v>
      </c>
      <c r="M3713" s="57" t="str">
        <f t="shared" si="1094"/>
        <v>0.00075-0.0000945187897157101i</v>
      </c>
      <c r="N3713" s="57">
        <f t="shared" si="1095"/>
        <v>70.28175350109062</v>
      </c>
      <c r="O3713" s="57">
        <f t="shared" si="1096"/>
        <v>48.392280193767263</v>
      </c>
      <c r="P3713" s="371">
        <f t="shared" si="1097"/>
        <v>-48.392280193767263</v>
      </c>
      <c r="Q3713" s="371">
        <f t="shared" si="1098"/>
        <v>109.71824649890938</v>
      </c>
      <c r="R3713" s="12">
        <f t="shared" si="1099"/>
        <v>-70.28175350109062</v>
      </c>
      <c r="S3713" s="57">
        <f t="shared" si="1100"/>
        <v>1105.465131418277</v>
      </c>
      <c r="T3713" s="12">
        <f t="shared" si="1083"/>
        <v>-48.392280193767263</v>
      </c>
    </row>
    <row r="3714" spans="1:20" x14ac:dyDescent="0.3">
      <c r="A3714" s="57">
        <f t="shared" si="1084"/>
        <v>6972236.4719577106</v>
      </c>
      <c r="B3714" s="12">
        <f t="shared" si="1101"/>
        <v>1109665.8989176666</v>
      </c>
      <c r="C3714" s="57" t="str">
        <f t="shared" si="1085"/>
        <v>-0.00126331829442233+0.00354322711103879i</v>
      </c>
      <c r="D3714" s="57" t="str">
        <f t="shared" si="1086"/>
        <v>0.336821846627361-1.03698741752416i</v>
      </c>
      <c r="E3714" s="57" t="str">
        <f t="shared" si="1087"/>
        <v>-7.63893189046665-3.02896867449888i</v>
      </c>
      <c r="F3714" s="57" t="str">
        <f t="shared" si="1088"/>
        <v>0.474649751002284-1.29141038667027i</v>
      </c>
      <c r="G3714" s="57" t="str">
        <f t="shared" si="1089"/>
        <v>0.154128100520488-0.361071501437644i</v>
      </c>
      <c r="H3714" s="57" t="str">
        <f t="shared" si="1090"/>
        <v>0.00131032229719643-4.07507876141435i</v>
      </c>
      <c r="I3714" s="57" t="str">
        <f t="shared" si="1091"/>
        <v>-0.0356262159205994-0.0131071956712069i</v>
      </c>
      <c r="K3714" s="57" t="str">
        <f t="shared" si="1092"/>
        <v>0.000394526406411924-0.000143595715152785i</v>
      </c>
      <c r="L3714" s="57" t="str">
        <f t="shared" si="1093"/>
        <v>0.00075-0.000597608340368972i</v>
      </c>
      <c r="M3714" s="57" t="str">
        <f t="shared" si="1094"/>
        <v>0.00075-0.0000941609779993127i</v>
      </c>
      <c r="N3714" s="57">
        <f t="shared" si="1095"/>
        <v>70.376584601659673</v>
      </c>
      <c r="O3714" s="57">
        <f t="shared" si="1096"/>
        <v>48.49230317477533</v>
      </c>
      <c r="P3714" s="371">
        <f t="shared" si="1097"/>
        <v>-48.49230317477533</v>
      </c>
      <c r="Q3714" s="371">
        <f t="shared" si="1098"/>
        <v>109.62341539834033</v>
      </c>
      <c r="R3714" s="12">
        <f t="shared" si="1099"/>
        <v>-70.376584601659673</v>
      </c>
      <c r="S3714" s="57">
        <f t="shared" si="1100"/>
        <v>1109.6658989176667</v>
      </c>
      <c r="T3714" s="12">
        <f t="shared" si="1083"/>
        <v>-48.49230317477533</v>
      </c>
    </row>
    <row r="3715" spans="1:20" x14ac:dyDescent="0.3">
      <c r="A3715" s="57">
        <f t="shared" si="1084"/>
        <v>6998730.9705511509</v>
      </c>
      <c r="B3715" s="12">
        <f t="shared" si="1101"/>
        <v>1113882.6293335538</v>
      </c>
      <c r="C3715" s="57" t="str">
        <f t="shared" si="1085"/>
        <v>-0.00124308130281841+0.00350470443312807i</v>
      </c>
      <c r="D3715" s="57" t="str">
        <f t="shared" si="1086"/>
        <v>0.334521839039658-1.03381294181306i</v>
      </c>
      <c r="E3715" s="57" t="str">
        <f t="shared" si="1087"/>
        <v>-7.58783077660768-2.99677342925139i</v>
      </c>
      <c r="F3715" s="57" t="str">
        <f t="shared" si="1088"/>
        <v>0.471612172070247-1.28781332639021i</v>
      </c>
      <c r="G3715" s="57" t="str">
        <f t="shared" si="1089"/>
        <v>0.153141738956013-0.360124071322012i</v>
      </c>
      <c r="H3715" s="57" t="str">
        <f t="shared" si="1090"/>
        <v>0.00129971364691488-4.0596488204344i</v>
      </c>
      <c r="I3715" s="57" t="str">
        <f t="shared" si="1091"/>
        <v>-0.0353924968781027-0.012973994908092i</v>
      </c>
      <c r="K3715" s="57" t="str">
        <f t="shared" si="1092"/>
        <v>0.000394312646093421-0.000143150318440279i</v>
      </c>
      <c r="L3715" s="57" t="str">
        <f t="shared" si="1093"/>
        <v>0.00075-0.000595346025472177i</v>
      </c>
      <c r="M3715" s="57" t="str">
        <f t="shared" si="1094"/>
        <v>0.00075-0.0000938045208201962i</v>
      </c>
      <c r="N3715" s="57">
        <f t="shared" si="1095"/>
        <v>70.470946595114114</v>
      </c>
      <c r="O3715" s="57">
        <f t="shared" si="1096"/>
        <v>48.592342130946363</v>
      </c>
      <c r="P3715" s="371">
        <f t="shared" si="1097"/>
        <v>-48.592342130946363</v>
      </c>
      <c r="Q3715" s="371">
        <f t="shared" si="1098"/>
        <v>109.52905340488589</v>
      </c>
      <c r="R3715" s="12">
        <f t="shared" si="1099"/>
        <v>-70.470946595114114</v>
      </c>
      <c r="S3715" s="57">
        <f t="shared" si="1100"/>
        <v>1113.8826293335537</v>
      </c>
      <c r="T3715" s="12">
        <f t="shared" si="1083"/>
        <v>-48.592342130946363</v>
      </c>
    </row>
    <row r="3716" spans="1:20" x14ac:dyDescent="0.3">
      <c r="A3716" s="57">
        <f t="shared" si="1084"/>
        <v>7025326.1482392456</v>
      </c>
      <c r="B3716" s="12">
        <f t="shared" si="1101"/>
        <v>1118115.3833250215</v>
      </c>
      <c r="C3716" s="57" t="str">
        <f t="shared" si="1085"/>
        <v>-0.00122316487299258+0.00346657376345305i</v>
      </c>
      <c r="D3716" s="57" t="str">
        <f t="shared" si="1086"/>
        <v>0.332235872226051-1.03064307163032i</v>
      </c>
      <c r="E3716" s="57" t="str">
        <f t="shared" si="1087"/>
        <v>-7.53702495589904-2.96490627271585i</v>
      </c>
      <c r="F3716" s="57" t="str">
        <f t="shared" si="1088"/>
        <v>0.468590535625743-1.28421823940024i</v>
      </c>
      <c r="G3716" s="57" t="str">
        <f t="shared" si="1089"/>
        <v>0.152160554230496-0.359176446843002i</v>
      </c>
      <c r="H3716" s="57" t="str">
        <f t="shared" si="1090"/>
        <v>0.00128919394311552-4.04427732419777i</v>
      </c>
      <c r="I3716" s="57" t="str">
        <f t="shared" si="1091"/>
        <v>-0.0351600907330363-0.0128420520631209i</v>
      </c>
      <c r="K3716" s="57" t="str">
        <f t="shared" si="1092"/>
        <v>0.000394099931959032-0.000142705762863932i</v>
      </c>
      <c r="L3716" s="57" t="str">
        <f t="shared" si="1093"/>
        <v>0.00075-0.000593092274827832i</v>
      </c>
      <c r="M3716" s="57" t="str">
        <f t="shared" si="1094"/>
        <v>0.00075-0.000093449413050604i</v>
      </c>
      <c r="N3716" s="57">
        <f t="shared" si="1095"/>
        <v>70.564841128757053</v>
      </c>
      <c r="O3716" s="57">
        <f t="shared" si="1096"/>
        <v>48.692396754990519</v>
      </c>
      <c r="P3716" s="371">
        <f t="shared" si="1097"/>
        <v>-48.692396754990519</v>
      </c>
      <c r="Q3716" s="371">
        <f t="shared" si="1098"/>
        <v>109.43515887124295</v>
      </c>
      <c r="R3716" s="12">
        <f t="shared" si="1099"/>
        <v>-70.564841128757053</v>
      </c>
      <c r="S3716" s="57">
        <f t="shared" si="1100"/>
        <v>1118.1153833250214</v>
      </c>
      <c r="T3716" s="12">
        <f t="shared" si="1083"/>
        <v>-48.692396754990519</v>
      </c>
    </row>
    <row r="3717" spans="1:20" x14ac:dyDescent="0.3">
      <c r="A3717" s="57">
        <f t="shared" si="1084"/>
        <v>7052022.3876025556</v>
      </c>
      <c r="B3717" s="12">
        <f t="shared" si="1101"/>
        <v>1122364.2217816566</v>
      </c>
      <c r="C3717" s="57" t="str">
        <f t="shared" si="1085"/>
        <v>-0.00120356409369249+0.00342883174554714i</v>
      </c>
      <c r="D3717" s="57" t="str">
        <f t="shared" si="1086"/>
        <v>0.329963883174451-1.02747785531658i</v>
      </c>
      <c r="E3717" s="57" t="str">
        <f t="shared" si="1087"/>
        <v>-7.486513383101-2.93336410458628i</v>
      </c>
      <c r="F3717" s="57" t="str">
        <f t="shared" si="1088"/>
        <v>0.465584802738924-1.28062520430629i</v>
      </c>
      <c r="G3717" s="57" t="str">
        <f t="shared" si="1089"/>
        <v>0.151184533702644-0.358228656686979i</v>
      </c>
      <c r="H3717" s="57" t="str">
        <f t="shared" si="1090"/>
        <v>0.00127876241590758-4.02896405114153i</v>
      </c>
      <c r="I3717" s="57" t="str">
        <f t="shared" si="1091"/>
        <v>-0.0349289928363686-0.0127113567985099i</v>
      </c>
      <c r="K3717" s="57" t="str">
        <f t="shared" si="1092"/>
        <v>0.000393888262372998-0.00014226205087209i</v>
      </c>
      <c r="L3717" s="57" t="str">
        <f t="shared" si="1093"/>
        <v>0.00075-0.000590847056014976i</v>
      </c>
      <c r="M3717" s="57" t="str">
        <f t="shared" si="1094"/>
        <v>0.00075-0.0000930956495821916i</v>
      </c>
      <c r="N3717" s="57">
        <f t="shared" si="1095"/>
        <v>70.658269856724488</v>
      </c>
      <c r="O3717" s="57">
        <f t="shared" si="1096"/>
        <v>48.792466742263947</v>
      </c>
      <c r="P3717" s="371">
        <f t="shared" si="1097"/>
        <v>-48.792466742263947</v>
      </c>
      <c r="Q3717" s="371">
        <f t="shared" si="1098"/>
        <v>109.34173014327551</v>
      </c>
      <c r="R3717" s="12">
        <f t="shared" si="1099"/>
        <v>-70.658269856724488</v>
      </c>
      <c r="S3717" s="57">
        <f t="shared" si="1100"/>
        <v>1122.3642217816566</v>
      </c>
      <c r="T3717" s="12">
        <f t="shared" si="1083"/>
        <v>-48.792466742263947</v>
      </c>
    </row>
    <row r="3718" spans="1:20" x14ac:dyDescent="0.3">
      <c r="A3718" s="57">
        <f t="shared" si="1084"/>
        <v>7078820.0726754442</v>
      </c>
      <c r="B3718" s="12">
        <f t="shared" si="1101"/>
        <v>1126629.2058244268</v>
      </c>
      <c r="C3718" s="57" t="str">
        <f t="shared" si="1085"/>
        <v>-0.00118427412356714+0.00339147503719241i</v>
      </c>
      <c r="D3718" s="57" t="str">
        <f t="shared" si="1086"/>
        <v>0.327705808841604-1.02431734057039i</v>
      </c>
      <c r="E3718" s="57" t="str">
        <f t="shared" si="1087"/>
        <v>-7.43629500661711-2.90214384974283i</v>
      </c>
      <c r="F3718" s="57" t="str">
        <f t="shared" si="1088"/>
        <v>0.462594933978339-1.27703429908055i</v>
      </c>
      <c r="G3718" s="57" t="str">
        <f t="shared" si="1089"/>
        <v>0.150213664568295-0.357280729322558i</v>
      </c>
      <c r="H3718" s="57" t="str">
        <f t="shared" si="1090"/>
        <v>0.00126841830209843-4.01370878054411i</v>
      </c>
      <c r="I3718" s="57" t="str">
        <f t="shared" si="1091"/>
        <v>-0.034699198522731-0.0125818988374662i</v>
      </c>
      <c r="K3718" s="57" t="str">
        <f t="shared" si="1092"/>
        <v>0.000393677635656993-0.00014181918489151i</v>
      </c>
      <c r="L3718" s="57" t="str">
        <f t="shared" si="1093"/>
        <v>0.00075-0.00058861033673538i</v>
      </c>
      <c r="M3718" s="57" t="str">
        <f t="shared" si="1094"/>
        <v>0.00075-0.0000927432253259532i</v>
      </c>
      <c r="N3718" s="57">
        <f t="shared" si="1095"/>
        <v>70.751234439795482</v>
      </c>
      <c r="O3718" s="57">
        <f t="shared" si="1096"/>
        <v>48.892551790769687</v>
      </c>
      <c r="P3718" s="371">
        <f t="shared" si="1097"/>
        <v>-48.892551790769687</v>
      </c>
      <c r="Q3718" s="371">
        <f t="shared" si="1098"/>
        <v>109.24876556020452</v>
      </c>
      <c r="R3718" s="12">
        <f t="shared" si="1099"/>
        <v>-70.751234439795482</v>
      </c>
      <c r="S3718" s="57">
        <f t="shared" si="1100"/>
        <v>1126.6292058244269</v>
      </c>
      <c r="T3718" s="12">
        <f t="shared" si="1083"/>
        <v>-48.892551790769687</v>
      </c>
    </row>
    <row r="3719" spans="1:20" x14ac:dyDescent="0.3">
      <c r="A3719" s="57">
        <f t="shared" si="1084"/>
        <v>7105719.5889516119</v>
      </c>
      <c r="B3719" s="12">
        <f t="shared" si="1101"/>
        <v>1130910.3968065598</v>
      </c>
      <c r="C3719" s="57" t="str">
        <f t="shared" si="1085"/>
        <v>-0.0011652901903197+0.00335450031071687i</v>
      </c>
      <c r="D3719" s="57" t="str">
        <f t="shared" si="1086"/>
        <v>0.325461586158343-1.02116157445178i</v>
      </c>
      <c r="E3719" s="57" t="str">
        <f t="shared" si="1087"/>
        <v>-7.38636876868941-2.87124245811654i</v>
      </c>
      <c r="F3719" s="57" t="str">
        <f t="shared" si="1088"/>
        <v>0.459620889419679-1.27344560106019i</v>
      </c>
      <c r="G3719" s="57" t="str">
        <f t="shared" si="1089"/>
        <v>0.14924793386324-0.356332693000227i</v>
      </c>
      <c r="H3719" s="57" t="str">
        <f t="shared" si="1090"/>
        <v>0.00125816084513897-3.99851129252237i</v>
      </c>
      <c r="I3719" s="57" t="str">
        <f t="shared" si="1091"/>
        <v>-0.0344707031108612-0.012453667964196i</v>
      </c>
      <c r="K3719" s="57" t="str">
        <f t="shared" si="1092"/>
        <v>0.00039346805009067-0.000141377167327048i</v>
      </c>
      <c r="L3719" s="57" t="str">
        <f t="shared" si="1093"/>
        <v>0.00075-0.00058638208481309i</v>
      </c>
      <c r="M3719" s="57" t="str">
        <f t="shared" si="1094"/>
        <v>0.00075-0.0000923921352121467i</v>
      </c>
      <c r="N3719" s="57">
        <f t="shared" si="1095"/>
        <v>70.843736545197217</v>
      </c>
      <c r="O3719" s="57">
        <f t="shared" si="1096"/>
        <v>48.992651601154591</v>
      </c>
      <c r="P3719" s="371">
        <f t="shared" si="1097"/>
        <v>-48.992651601154591</v>
      </c>
      <c r="Q3719" s="371">
        <f t="shared" si="1098"/>
        <v>109.15626345480278</v>
      </c>
      <c r="R3719" s="12">
        <f t="shared" si="1099"/>
        <v>-70.843736545197217</v>
      </c>
      <c r="S3719" s="57">
        <f t="shared" si="1100"/>
        <v>1130.9103968065597</v>
      </c>
      <c r="T3719" s="12">
        <f t="shared" si="1083"/>
        <v>-48.992651601154591</v>
      </c>
    </row>
    <row r="3720" spans="1:20" x14ac:dyDescent="0.3">
      <c r="A3720" s="57">
        <f t="shared" si="1084"/>
        <v>7132721.323389628</v>
      </c>
      <c r="B3720" s="12">
        <f t="shared" si="1101"/>
        <v>1135207.8563144247</v>
      </c>
      <c r="C3720" s="57" t="str">
        <f t="shared" si="1085"/>
        <v>-0.00114660758986622+0.00331790425328037i</v>
      </c>
      <c r="D3720" s="57" t="str">
        <f t="shared" si="1086"/>
        <v>0.323231152034749-1.01801060338575i</v>
      </c>
      <c r="E3720" s="57" t="str">
        <f t="shared" si="1087"/>
        <v>-7.33673360559007-2.84065690455262i</v>
      </c>
      <c r="F3720" s="57" t="str">
        <f t="shared" si="1088"/>
        <v>0.456662628654392-1.26985918694619i</v>
      </c>
      <c r="G3720" s="57" t="str">
        <f t="shared" si="1089"/>
        <v>0.148287328466029-0.355384575752011i</v>
      </c>
      <c r="H3720" s="57" t="str">
        <f t="shared" si="1090"/>
        <v>0.00124798929506894-3.98337136802818i</v>
      </c>
      <c r="I3720" s="57" t="str">
        <f t="shared" si="1091"/>
        <v>-0.0342435019040407-0.0123266540239034i</v>
      </c>
      <c r="K3720" s="57" t="str">
        <f t="shared" si="1092"/>
        <v>0.000393259503912205-0.000140936000561353i</v>
      </c>
      <c r="L3720" s="57" t="str">
        <f t="shared" si="1093"/>
        <v>0.00075-0.000584162268193954i</v>
      </c>
      <c r="M3720" s="57" t="str">
        <f t="shared" si="1094"/>
        <v>0.00075-0.0000920423741902237i</v>
      </c>
      <c r="N3720" s="57">
        <f t="shared" si="1095"/>
        <v>70.935777846416372</v>
      </c>
      <c r="O3720" s="57">
        <f t="shared" si="1096"/>
        <v>49.092765876708299</v>
      </c>
      <c r="P3720" s="371">
        <f t="shared" si="1097"/>
        <v>-49.092765876708299</v>
      </c>
      <c r="Q3720" s="371">
        <f t="shared" si="1098"/>
        <v>109.06422215358363</v>
      </c>
      <c r="R3720" s="12">
        <f t="shared" si="1099"/>
        <v>-70.935777846416372</v>
      </c>
      <c r="S3720" s="57">
        <f t="shared" si="1100"/>
        <v>1135.2078563144246</v>
      </c>
      <c r="T3720" s="12">
        <f t="shared" si="1083"/>
        <v>-49.092765876708299</v>
      </c>
    </row>
    <row r="3721" spans="1:20" x14ac:dyDescent="0.3">
      <c r="A3721" s="57">
        <f t="shared" si="1084"/>
        <v>7159825.6644185083</v>
      </c>
      <c r="B3721" s="12">
        <f t="shared" si="1101"/>
        <v>1139521.6461684194</v>
      </c>
      <c r="C3721" s="57" t="str">
        <f t="shared" si="1085"/>
        <v>-0.00112822168550122+0.00328168356715079i</v>
      </c>
      <c r="D3721" s="57" t="str">
        <f t="shared" si="1086"/>
        <v>0.321014443365231-1.01486447316586i</v>
      </c>
      <c r="E3721" s="57" t="str">
        <f t="shared" si="1087"/>
        <v>-7.28738844781149-2.81038418867408i</v>
      </c>
      <c r="F3721" s="57" t="str">
        <f t="shared" si="1088"/>
        <v>0.453720110798316-1.26627513280227i</v>
      </c>
      <c r="G3721" s="57" t="str">
        <f t="shared" si="1089"/>
        <v>0.14733183510077-0.354436405391164i</v>
      </c>
      <c r="H3721" s="57" t="str">
        <f t="shared" si="1090"/>
        <v>0.001237902908463-3.96828878884545i</v>
      </c>
      <c r="I3721" s="57" t="str">
        <f t="shared" si="1091"/>
        <v>-0.0340175901905344-0.0122008469227851i</v>
      </c>
      <c r="K3721" s="57" t="str">
        <f t="shared" si="1092"/>
        <v>0.000393051995318848-0.000140495686954575i</v>
      </c>
      <c r="L3721" s="57" t="str">
        <f t="shared" si="1093"/>
        <v>0.00075-0.000581950854945163i</v>
      </c>
      <c r="M3721" s="57" t="str">
        <f t="shared" si="1094"/>
        <v>0.00075-0.0000916939372287544i</v>
      </c>
      <c r="N3721" s="57">
        <f t="shared" si="1095"/>
        <v>71.027360023010118</v>
      </c>
      <c r="O3721" s="57">
        <f t="shared" si="1096"/>
        <v>49.192894323359965</v>
      </c>
      <c r="P3721" s="371">
        <f t="shared" si="1097"/>
        <v>-49.192894323359965</v>
      </c>
      <c r="Q3721" s="371">
        <f t="shared" si="1098"/>
        <v>108.97263997698988</v>
      </c>
      <c r="R3721" s="12">
        <f t="shared" si="1099"/>
        <v>-71.027360023010118</v>
      </c>
      <c r="S3721" s="57">
        <f t="shared" si="1100"/>
        <v>1139.5216461684195</v>
      </c>
      <c r="T3721" s="12">
        <f t="shared" si="1083"/>
        <v>-49.192894323359965</v>
      </c>
    </row>
    <row r="3722" spans="1:20" x14ac:dyDescent="0.3">
      <c r="A3722" s="57">
        <f t="shared" si="1084"/>
        <v>7187033.0019432977</v>
      </c>
      <c r="B3722" s="12">
        <f t="shared" si="1101"/>
        <v>1143851.8284238593</v>
      </c>
      <c r="C3722" s="57" t="str">
        <f t="shared" si="1085"/>
        <v>-0.00111012790706971+0.00324583496996896i</v>
      </c>
      <c r="D3722" s="57" t="str">
        <f t="shared" si="1086"/>
        <v>0.318811397033551-1.01172322895773i</v>
      </c>
      <c r="E3722" s="57" t="str">
        <f t="shared" si="1087"/>
        <v>-7.23833222025285-2.78042133474446i</v>
      </c>
      <c r="F3722" s="57" t="str">
        <f t="shared" si="1088"/>
        <v>0.450793294500226-1.26269351405382i</v>
      </c>
      <c r="G3722" s="57" t="str">
        <f t="shared" si="1089"/>
        <v>0.146381440339907-0.35348820951189i</v>
      </c>
      <c r="H3722" s="57" t="str">
        <f t="shared" si="1090"/>
        <v>0.00122790094837689-3.9532633375869i</v>
      </c>
      <c r="I3722" s="57" t="str">
        <f t="shared" si="1091"/>
        <v>-0.0337929632440235-0.012076236628017i</v>
      </c>
      <c r="K3722" s="57" t="str">
        <f t="shared" si="1092"/>
        <v>0.000392845522467457-0.000140056228844068i</v>
      </c>
      <c r="L3722" s="57" t="str">
        <f t="shared" si="1093"/>
        <v>0.00075-0.000579747813254795i</v>
      </c>
      <c r="M3722" s="57" t="str">
        <f t="shared" si="1094"/>
        <v>0.00075-0.0000913468193153565i</v>
      </c>
      <c r="N3722" s="57">
        <f t="shared" si="1095"/>
        <v>71.118484760415271</v>
      </c>
      <c r="O3722" s="57">
        <f t="shared" si="1096"/>
        <v>49.29303664967734</v>
      </c>
      <c r="P3722" s="371">
        <f t="shared" si="1097"/>
        <v>-49.29303664967734</v>
      </c>
      <c r="Q3722" s="371">
        <f t="shared" si="1098"/>
        <v>108.88151523958473</v>
      </c>
      <c r="R3722" s="12">
        <f t="shared" si="1099"/>
        <v>-71.118484760415271</v>
      </c>
      <c r="S3722" s="57">
        <f t="shared" si="1100"/>
        <v>1143.8518284238594</v>
      </c>
      <c r="T3722" s="12">
        <f t="shared" si="1083"/>
        <v>-49.29303664967734</v>
      </c>
    </row>
    <row r="3723" spans="1:20" x14ac:dyDescent="0.3">
      <c r="A3723" s="57">
        <f t="shared" si="1084"/>
        <v>7214343.727350682</v>
      </c>
      <c r="B3723" s="12">
        <f t="shared" si="1101"/>
        <v>1148198.46537187</v>
      </c>
      <c r="C3723" s="57" t="str">
        <f t="shared" si="1085"/>
        <v>-0.00109232175014594+0.00321035519500476i</v>
      </c>
      <c r="D3723" s="57" t="str">
        <f t="shared" si="1086"/>
        <v>0.3166219499178-1.00858691530272i</v>
      </c>
      <c r="E3723" s="57" t="str">
        <f t="shared" si="1087"/>
        <v>-7.18956384240491-2.75076539153023i</v>
      </c>
      <c r="F3723" s="57" t="str">
        <f t="shared" si="1088"/>
        <v>0.447882137950363-1.25911440548712i</v>
      </c>
      <c r="G3723" s="57" t="str">
        <f t="shared" si="1089"/>
        <v>0.145436130606994-0.352540015489106i</v>
      </c>
      <c r="H3723" s="57" t="str">
        <f t="shared" si="1090"/>
        <v>0.00121798268429402-3.93829479769073i</v>
      </c>
      <c r="I3723" s="57" t="str">
        <f t="shared" si="1091"/>
        <v>-0.0335696163240394-0.0119528131677356i</v>
      </c>
      <c r="K3723" s="57" t="str">
        <f t="shared" si="1092"/>
        <v>0.000392640083475059-0.000139617628544125i</v>
      </c>
      <c r="L3723" s="57" t="str">
        <f t="shared" si="1093"/>
        <v>0.00075-0.000577553111431356i</v>
      </c>
      <c r="M3723" s="57" t="str">
        <f t="shared" si="1094"/>
        <v>0.00075-0.0000910010154566208i</v>
      </c>
      <c r="N3723" s="57">
        <f t="shared" si="1095"/>
        <v>71.209153749763431</v>
      </c>
      <c r="O3723" s="57">
        <f t="shared" si="1096"/>
        <v>49.393192566862638</v>
      </c>
      <c r="P3723" s="371">
        <f t="shared" si="1097"/>
        <v>-49.393192566862638</v>
      </c>
      <c r="Q3723" s="371">
        <f t="shared" si="1098"/>
        <v>108.79084625023657</v>
      </c>
      <c r="R3723" s="12">
        <f t="shared" si="1099"/>
        <v>-71.209153749763431</v>
      </c>
      <c r="S3723" s="57">
        <f t="shared" si="1100"/>
        <v>1148.19846537187</v>
      </c>
      <c r="T3723" s="12">
        <f t="shared" si="1083"/>
        <v>-49.393192566862638</v>
      </c>
    </row>
    <row r="3724" spans="1:20" x14ac:dyDescent="0.3">
      <c r="A3724" s="57">
        <f t="shared" si="1084"/>
        <v>7241758.2335146144</v>
      </c>
      <c r="B3724" s="12">
        <f t="shared" si="1101"/>
        <v>1152561.619540283</v>
      </c>
      <c r="C3724" s="57" t="str">
        <f t="shared" si="1085"/>
        <v>-0.00107479877521879+0.00317524099140255i</v>
      </c>
      <c r="D3724" s="57" t="str">
        <f t="shared" si="1086"/>
        <v>0.314446038895252-1.00545557612147i</v>
      </c>
      <c r="E3724" s="57" t="str">
        <f t="shared" si="1087"/>
        <v>-7.14108222853272-2.72141343216321i</v>
      </c>
      <c r="F3724" s="57" t="str">
        <f t="shared" si="1088"/>
        <v>0.444986598888937-1.25553788124853i</v>
      </c>
      <c r="G3724" s="57" t="str">
        <f t="shared" si="1089"/>
        <v>0.14449589217944-0.351591850478233i</v>
      </c>
      <c r="H3724" s="57" t="str">
        <f t="shared" si="1090"/>
        <v>0.00120814739207252-3.92338295341772i</v>
      </c>
      <c r="I3724" s="57" t="str">
        <f t="shared" si="1091"/>
        <v>-0.0333475446763975-0.0118305666310138i</v>
      </c>
      <c r="K3724" s="57" t="str">
        <f t="shared" si="1092"/>
        <v>0.000392435676419384-0.000139179888345698i</v>
      </c>
      <c r="L3724" s="57" t="str">
        <f t="shared" si="1093"/>
        <v>0.00075-0.000575366717903322i</v>
      </c>
      <c r="M3724" s="57" t="str">
        <f t="shared" si="1094"/>
        <v>0.00075-0.0000906565206780442i</v>
      </c>
      <c r="N3724" s="57">
        <f t="shared" si="1095"/>
        <v>71.299368687693701</v>
      </c>
      <c r="O3724" s="57">
        <f t="shared" si="1096"/>
        <v>49.493361788750008</v>
      </c>
      <c r="P3724" s="371">
        <f t="shared" si="1097"/>
        <v>-49.493361788750008</v>
      </c>
      <c r="Q3724" s="371">
        <f t="shared" si="1098"/>
        <v>108.7006313123063</v>
      </c>
      <c r="R3724" s="12">
        <f t="shared" si="1099"/>
        <v>-71.299368687693701</v>
      </c>
      <c r="S3724" s="57">
        <f t="shared" si="1100"/>
        <v>1152.5616195402829</v>
      </c>
      <c r="T3724" s="12">
        <f t="shared" si="1083"/>
        <v>-49.493361788750008</v>
      </c>
    </row>
    <row r="3725" spans="1:20" x14ac:dyDescent="0.3">
      <c r="A3725" s="57">
        <f t="shared" si="1084"/>
        <v>7269276.9148019692</v>
      </c>
      <c r="B3725" s="12">
        <f t="shared" si="1101"/>
        <v>1156941.353694536</v>
      </c>
      <c r="C3725" s="57" t="str">
        <f t="shared" si="1085"/>
        <v>-0.00105755460688386+0.00314048912441716i</v>
      </c>
      <c r="D3725" s="57" t="str">
        <f t="shared" si="1086"/>
        <v>0.312283600847217-1.00232925471759i</v>
      </c>
      <c r="E3725" s="57" t="str">
        <f t="shared" si="1087"/>
        <v>-7.0928862878547-2.69236255400199i</v>
      </c>
      <c r="F3725" s="57" t="str">
        <f t="shared" si="1088"/>
        <v>0.442106634614513-1.25196401484373i</v>
      </c>
      <c r="G3725" s="57" t="str">
        <f t="shared" si="1089"/>
        <v>0.143560711191256-0.350643741415011i</v>
      </c>
      <c r="H3725" s="57" t="str">
        <f t="shared" si="1090"/>
        <v>0.00119839435389245-3.90852758984782i</v>
      </c>
      <c r="I3725" s="57" t="str">
        <f t="shared" si="1091"/>
        <v>-0.0331267435336218-0.0117094871678286i</v>
      </c>
      <c r="K3725" s="57" t="str">
        <f t="shared" si="1092"/>
        <v>0.000392232299339411-0.000138743010516135i</v>
      </c>
      <c r="L3725" s="57" t="str">
        <f t="shared" si="1093"/>
        <v>0.00075-0.000573188601218693i</v>
      </c>
      <c r="M3725" s="57" t="str">
        <f t="shared" si="1094"/>
        <v>0.00075-0.0000903133300239532i</v>
      </c>
      <c r="N3725" s="57">
        <f t="shared" si="1095"/>
        <v>71.38913127616749</v>
      </c>
      <c r="O3725" s="57">
        <f t="shared" si="1096"/>
        <v>49.593544031802338</v>
      </c>
      <c r="P3725" s="371">
        <f t="shared" si="1097"/>
        <v>-49.593544031802338</v>
      </c>
      <c r="Q3725" s="371">
        <f t="shared" si="1098"/>
        <v>108.61086872383251</v>
      </c>
      <c r="R3725" s="12">
        <f t="shared" si="1099"/>
        <v>-71.38913127616749</v>
      </c>
      <c r="S3725" s="57">
        <f t="shared" si="1100"/>
        <v>1156.941353694536</v>
      </c>
      <c r="T3725" s="12">
        <f t="shared" si="1083"/>
        <v>-49.593544031802338</v>
      </c>
    </row>
    <row r="3726" spans="1:20" x14ac:dyDescent="0.3">
      <c r="A3726" s="57">
        <f t="shared" si="1084"/>
        <v>7296900.1670782184</v>
      </c>
      <c r="B3726" s="12">
        <f t="shared" si="1101"/>
        <v>1161337.7308385754</v>
      </c>
      <c r="C3726" s="57" t="str">
        <f t="shared" si="1085"/>
        <v>-0.00104058493304236+0.00310609637564062i</v>
      </c>
      <c r="D3726" s="57" t="str">
        <f t="shared" si="1086"/>
        <v>0.310134572663774-0.999207993781283i</v>
      </c>
      <c r="E3726" s="57" t="str">
        <f t="shared" si="1087"/>
        <v>-7.04497492472106-2.66360987849386i</v>
      </c>
      <c r="F3726" s="57" t="str">
        <f t="shared" si="1088"/>
        <v>0.439242201992445-1.24839287913724i</v>
      </c>
      <c r="G3726" s="57" t="str">
        <f t="shared" si="1089"/>
        <v>0.142630573635772-0.349695715015359i</v>
      </c>
      <c r="H3726" s="57" t="str">
        <f t="shared" si="1090"/>
        <v>0.00118872285820369-3.89372849287735i</v>
      </c>
      <c r="I3726" s="57" t="str">
        <f t="shared" si="1091"/>
        <v>-0.0329072081153778-0.0115895649890261i</v>
      </c>
      <c r="K3726" s="57" t="str">
        <f t="shared" si="1092"/>
        <v>0.000392029950235905-0.000138306997298922i</v>
      </c>
      <c r="L3726" s="57" t="str">
        <f t="shared" si="1093"/>
        <v>0.00075-0.000571018730044523i</v>
      </c>
      <c r="M3726" s="57" t="str">
        <f t="shared" si="1094"/>
        <v>0.00075-0.0000899714385574356i</v>
      </c>
      <c r="N3726" s="57">
        <f t="shared" si="1095"/>
        <v>71.478443222285222</v>
      </c>
      <c r="O3726" s="57">
        <f t="shared" si="1096"/>
        <v>49.693739015107155</v>
      </c>
      <c r="P3726" s="371">
        <f t="shared" si="1097"/>
        <v>-49.693739015107155</v>
      </c>
      <c r="Q3726" s="371">
        <f t="shared" si="1098"/>
        <v>108.52155677771478</v>
      </c>
      <c r="R3726" s="12">
        <f t="shared" si="1099"/>
        <v>-71.478443222285222</v>
      </c>
      <c r="S3726" s="57">
        <f t="shared" si="1100"/>
        <v>1161.3377308385755</v>
      </c>
      <c r="T3726" s="12">
        <f t="shared" si="1083"/>
        <v>-49.693739015107155</v>
      </c>
    </row>
    <row r="3727" spans="1:20" x14ac:dyDescent="0.3">
      <c r="A3727" s="57">
        <f t="shared" si="1084"/>
        <v>7324628.3877131157</v>
      </c>
      <c r="B3727" s="12">
        <f t="shared" si="1101"/>
        <v>1165750.8142157621</v>
      </c>
      <c r="C3727" s="57" t="str">
        <f t="shared" si="1085"/>
        <v>-0.00102388550410675+0.00307205954321951i</v>
      </c>
      <c r="D3727" s="57" t="str">
        <f t="shared" si="1086"/>
        <v>0.307998891248457-0.996091835393057i</v>
      </c>
      <c r="E3727" s="57" t="str">
        <f t="shared" si="1087"/>
        <v>-6.99734703878836-2.63515255103572i</v>
      </c>
      <c r="F3727" s="57" t="str">
        <f t="shared" si="1088"/>
        <v>0.436393257463191-1.24482454635187i</v>
      </c>
      <c r="G3727" s="57" t="str">
        <f t="shared" si="1089"/>
        <v>0.141705465368349-0.348747797775253i</v>
      </c>
      <c r="H3727" s="57" t="str">
        <f t="shared" si="1090"/>
        <v>0.00117913219967384-3.87898544921564i</v>
      </c>
      <c r="I3727" s="57" t="str">
        <f t="shared" si="1091"/>
        <v>-0.0326889336288945-0.0114707903662774i</v>
      </c>
      <c r="K3727" s="57" t="str">
        <f t="shared" si="1092"/>
        <v>0.000391828627071978-0.000137871850913444i</v>
      </c>
      <c r="L3727" s="57" t="str">
        <f t="shared" si="1093"/>
        <v>0.00075-0.000568857073166489i</v>
      </c>
      <c r="M3727" s="57" t="str">
        <f t="shared" si="1094"/>
        <v>0.00075-0.0000896308413602664i</v>
      </c>
      <c r="N3727" s="57">
        <f t="shared" si="1095"/>
        <v>71.567306238103711</v>
      </c>
      <c r="O3727" s="57">
        <f t="shared" si="1096"/>
        <v>49.793946460372432</v>
      </c>
      <c r="P3727" s="371">
        <f t="shared" si="1097"/>
        <v>-49.793946460372432</v>
      </c>
      <c r="Q3727" s="371">
        <f t="shared" si="1098"/>
        <v>108.43269376189629</v>
      </c>
      <c r="R3727" s="12">
        <f t="shared" si="1099"/>
        <v>-71.567306238103711</v>
      </c>
      <c r="S3727" s="57">
        <f t="shared" si="1100"/>
        <v>1165.7508142157621</v>
      </c>
      <c r="T3727" s="12">
        <f t="shared" si="1083"/>
        <v>-49.793946460372432</v>
      </c>
    </row>
    <row r="3728" spans="1:20" x14ac:dyDescent="0.3">
      <c r="A3728" s="57">
        <f t="shared" si="1084"/>
        <v>7352461.9755864255</v>
      </c>
      <c r="B3728" s="12">
        <f t="shared" si="1101"/>
        <v>1170180.667309782</v>
      </c>
      <c r="C3728" s="57" t="str">
        <f t="shared" si="1085"/>
        <v>-0.00100745213221315+0.00303837544206295i</v>
      </c>
      <c r="D3728" s="57" t="str">
        <f t="shared" si="1086"/>
        <v>0.30587649352289-0.992980821027397i</v>
      </c>
      <c r="E3728" s="57" t="str">
        <f t="shared" si="1087"/>
        <v>-6.95000152519245-2.60698774083515i</v>
      </c>
      <c r="F3728" s="57" t="str">
        <f t="shared" si="1088"/>
        <v>0.433559757050607-1.24125908806829i</v>
      </c>
      <c r="G3728" s="57" t="str">
        <f t="shared" si="1089"/>
        <v>0.140785372109071-0.347800015970646i</v>
      </c>
      <c r="H3728" s="57" t="str">
        <f t="shared" si="1090"/>
        <v>0.0011696216791367-3.86429824638205i</v>
      </c>
      <c r="I3728" s="57" t="str">
        <f t="shared" si="1091"/>
        <v>-0.0324719152693869-0.0113531536320308i</v>
      </c>
      <c r="K3728" s="57" t="str">
        <f t="shared" si="1092"/>
        <v>0.00039162832777361-0.000137437573554738i</v>
      </c>
      <c r="L3728" s="57" t="str">
        <f t="shared" si="1093"/>
        <v>0.00075-0.000566703599488434i</v>
      </c>
      <c r="M3728" s="57" t="str">
        <f t="shared" si="1094"/>
        <v>0.00075-0.0000892915335328418i</v>
      </c>
      <c r="N3728" s="57">
        <f t="shared" si="1095"/>
        <v>71.655722040454464</v>
      </c>
      <c r="O3728" s="57">
        <f t="shared" si="1096"/>
        <v>49.894166091922813</v>
      </c>
      <c r="P3728" s="371">
        <f t="shared" si="1097"/>
        <v>-49.894166091922813</v>
      </c>
      <c r="Q3728" s="371">
        <f t="shared" si="1098"/>
        <v>108.34427795954554</v>
      </c>
      <c r="R3728" s="12">
        <f t="shared" si="1099"/>
        <v>-71.655722040454464</v>
      </c>
      <c r="S3728" s="57">
        <f t="shared" si="1100"/>
        <v>1170.1806673097819</v>
      </c>
      <c r="T3728" s="12">
        <f t="shared" si="1083"/>
        <v>-49.894166091922813</v>
      </c>
    </row>
    <row r="3729" spans="1:20" x14ac:dyDescent="0.3">
      <c r="A3729" s="57">
        <f t="shared" si="1084"/>
        <v>7380401.331093655</v>
      </c>
      <c r="B3729" s="12">
        <f t="shared" si="1101"/>
        <v>1174627.3538455593</v>
      </c>
      <c r="C3729" s="57" t="str">
        <f t="shared" si="1085"/>
        <v>-0.000991280690440575+0.00300504090404188i</v>
      </c>
      <c r="D3729" s="57" t="str">
        <f t="shared" si="1086"/>
        <v>0.303767316431328-0.989874991556489i</v>
      </c>
      <c r="E3729" s="57" t="str">
        <f t="shared" si="1087"/>
        <v>-6.90293727471875-2.57911264077105i</v>
      </c>
      <c r="F3729" s="57" t="str">
        <f t="shared" si="1088"/>
        <v>0.430741656370203-1.2376965752248i</v>
      </c>
      <c r="G3729" s="57" t="str">
        <f t="shared" si="1089"/>
        <v>0.139870279445419-0.346852395657403i</v>
      </c>
      <c r="H3729" s="57" t="str">
        <f t="shared" si="1090"/>
        <v>0.001160190603541-3.84966667270279i</v>
      </c>
      <c r="I3729" s="57" t="str">
        <f t="shared" si="1091"/>
        <v>-0.0322561482204782-0.0112366451794577i</v>
      </c>
      <c r="K3729" s="57" t="str">
        <f t="shared" si="1092"/>
        <v>0.000391429050230198-0.00013700416739326i</v>
      </c>
      <c r="L3729" s="57" t="str">
        <f t="shared" si="1093"/>
        <v>0.00075-0.000564558278031911i</v>
      </c>
      <c r="M3729" s="57" t="str">
        <f t="shared" si="1094"/>
        <v>0.00075-0.0000889535101941035i</v>
      </c>
      <c r="N3729" s="57">
        <f t="shared" si="1095"/>
        <v>71.743692350763851</v>
      </c>
      <c r="O3729" s="57">
        <f t="shared" si="1096"/>
        <v>49.994397636694941</v>
      </c>
      <c r="P3729" s="371">
        <f t="shared" si="1097"/>
        <v>-49.994397636694941</v>
      </c>
      <c r="Q3729" s="371">
        <f t="shared" si="1098"/>
        <v>108.25630764923615</v>
      </c>
      <c r="R3729" s="12">
        <f t="shared" si="1099"/>
        <v>-71.743692350763851</v>
      </c>
      <c r="S3729" s="57">
        <f t="shared" si="1100"/>
        <v>1174.6273538455594</v>
      </c>
      <c r="T3729" s="12">
        <f t="shared" si="1083"/>
        <v>-49.994397636694941</v>
      </c>
    </row>
    <row r="3730" spans="1:20" x14ac:dyDescent="0.3">
      <c r="A3730" s="57">
        <f t="shared" si="1084"/>
        <v>7408446.8561518108</v>
      </c>
      <c r="B3730" s="12">
        <f t="shared" si="1101"/>
        <v>1179090.9377901724</v>
      </c>
      <c r="C3730" s="57" t="str">
        <f t="shared" si="1085"/>
        <v>-0.000975367112037093+0.00297205277817962i</v>
      </c>
      <c r="D3730" s="57" t="str">
        <f t="shared" si="1086"/>
        <v>0.301671296945143-0.986774387253932i</v>
      </c>
      <c r="E3730" s="57" t="str">
        <f t="shared" si="1087"/>
        <v>-6.85615317397068-2.55152446725415i</v>
      </c>
      <c r="F3730" s="57" t="str">
        <f t="shared" si="1088"/>
        <v>0.427938910637317-1.23413707811704i</v>
      </c>
      <c r="G3730" s="57" t="str">
        <f t="shared" si="1089"/>
        <v>0.138960172834935-0.345904962671281i</v>
      </c>
      <c r="H3730" s="57" t="str">
        <f t="shared" si="1090"/>
        <v>0.00115083828589952-3.8350905173079i</v>
      </c>
      <c r="I3730" s="57" t="str">
        <f t="shared" si="1091"/>
        <v>-0.0320416276546166-0.0111212554623922i</v>
      </c>
      <c r="K3730" s="57" t="str">
        <f t="shared" si="1092"/>
        <v>0.000391230792295097-0.000136571634574664i</v>
      </c>
      <c r="L3730" s="57" t="str">
        <f t="shared" si="1093"/>
        <v>0.00075-0.000562421077935758i</v>
      </c>
      <c r="M3730" s="57" t="str">
        <f t="shared" si="1094"/>
        <v>0.00075-0.0000886167664814745i</v>
      </c>
      <c r="N3730" s="57">
        <f t="shared" si="1095"/>
        <v>71.831218894874084</v>
      </c>
      <c r="O3730" s="57">
        <f t="shared" si="1096"/>
        <v>50.094640824232457</v>
      </c>
      <c r="P3730" s="371">
        <f t="shared" si="1097"/>
        <v>-50.094640824232457</v>
      </c>
      <c r="Q3730" s="371">
        <f t="shared" si="1098"/>
        <v>108.16878110512592</v>
      </c>
      <c r="R3730" s="12">
        <f t="shared" si="1099"/>
        <v>-71.831218894874084</v>
      </c>
      <c r="S3730" s="57">
        <f t="shared" si="1100"/>
        <v>1179.0909377901723</v>
      </c>
      <c r="T3730" s="12">
        <f t="shared" si="1083"/>
        <v>-50.094640824232457</v>
      </c>
    </row>
    <row r="3731" spans="1:20" x14ac:dyDescent="0.3">
      <c r="A3731" s="57">
        <f t="shared" si="1084"/>
        <v>7436598.954205187</v>
      </c>
      <c r="B3731" s="12">
        <f t="shared" si="1101"/>
        <v>1183571.483353775</v>
      </c>
      <c r="C3731" s="57" t="str">
        <f t="shared" si="1085"/>
        <v>-0.000959707389652797+0.00293940793083382i</v>
      </c>
      <c r="D3731" s="57" t="str">
        <f t="shared" si="1086"/>
        <v>0.299588372067253-0.983679047798512i</v>
      </c>
      <c r="E3731" s="57" t="str">
        <f t="shared" si="1087"/>
        <v>-6.8096481055354-2.52422046008741i</v>
      </c>
      <c r="F3731" s="57" t="str">
        <f t="shared" si="1088"/>
        <v>0.425151474675272-1.23058066639791i</v>
      </c>
      <c r="G3731" s="57" t="str">
        <f t="shared" si="1089"/>
        <v>0.138055037607865-0.344957742627928i</v>
      </c>
      <c r="H3731" s="57" t="str">
        <f t="shared" si="1090"/>
        <v>0.00114156404523865-3.82056957012828i</v>
      </c>
      <c r="I3731" s="57" t="str">
        <f t="shared" si="1091"/>
        <v>-0.0318283487334925-0.0110069749952669i</v>
      </c>
      <c r="K3731" s="57" t="str">
        <f t="shared" si="1092"/>
        <v>0.000391033551786153-0.000136139977219582i</v>
      </c>
      <c r="L3731" s="57" t="str">
        <f t="shared" si="1093"/>
        <v>0.00075-0.000560291968455627i</v>
      </c>
      <c r="M3731" s="57" t="str">
        <f t="shared" si="1094"/>
        <v>0.00075-0.0000882812975507816i</v>
      </c>
      <c r="N3731" s="57">
        <f t="shared" si="1095"/>
        <v>71.918303402865845</v>
      </c>
      <c r="O3731" s="57">
        <f t="shared" si="1096"/>
        <v>50.194895386680692</v>
      </c>
      <c r="P3731" s="371">
        <f t="shared" si="1097"/>
        <v>-50.194895386680692</v>
      </c>
      <c r="Q3731" s="371">
        <f t="shared" si="1098"/>
        <v>108.08169659713415</v>
      </c>
      <c r="R3731" s="12">
        <f t="shared" si="1099"/>
        <v>-71.918303402865845</v>
      </c>
      <c r="S3731" s="57">
        <f t="shared" si="1100"/>
        <v>1183.571483353775</v>
      </c>
      <c r="T3731" s="12">
        <f t="shared" si="1083"/>
        <v>-50.194895386680692</v>
      </c>
    </row>
    <row r="3732" spans="1:20" x14ac:dyDescent="0.3">
      <c r="A3732" s="57">
        <f t="shared" si="1084"/>
        <v>7464858.0302311666</v>
      </c>
      <c r="B3732" s="12">
        <f t="shared" si="1101"/>
        <v>1188069.0549905193</v>
      </c>
      <c r="C3732" s="57" t="str">
        <f t="shared" si="1085"/>
        <v>-0.000944297574579622+0.00290710324586972i</v>
      </c>
      <c r="D3732" s="57" t="str">
        <f t="shared" si="1086"/>
        <v>0.297518478836478-0.980589012277947i</v>
      </c>
      <c r="E3732" s="57" t="str">
        <f t="shared" si="1087"/>
        <v>-6.76342094814695-2.49719788232593i</v>
      </c>
      <c r="F3732" s="57" t="str">
        <f t="shared" si="1088"/>
        <v>0.422379302923462-1.22702740907749i</v>
      </c>
      <c r="G3732" s="57" t="str">
        <f t="shared" si="1089"/>
        <v>0.137154858969785-0.344010760922915i</v>
      </c>
      <c r="H3732" s="57" t="str">
        <f t="shared" si="1090"/>
        <v>0.00113236720654803-3.80610362189237i</v>
      </c>
      <c r="I3732" s="57" t="str">
        <f t="shared" si="1091"/>
        <v>-0.0316163066084492-0.0108937943530408i</v>
      </c>
      <c r="K3732" s="57" t="str">
        <f t="shared" si="1092"/>
        <v>0.000390837326486245-0.000135709197423416i</v>
      </c>
      <c r="L3732" s="57" t="str">
        <f t="shared" si="1093"/>
        <v>0.00075-0.000558170918963564i</v>
      </c>
      <c r="M3732" s="57" t="str">
        <f t="shared" si="1094"/>
        <v>0.00075-0.0000879470985761918i</v>
      </c>
      <c r="N3732" s="57">
        <f t="shared" si="1095"/>
        <v>72.004947608881338</v>
      </c>
      <c r="O3732" s="57">
        <f t="shared" si="1096"/>
        <v>50.295161058781943</v>
      </c>
      <c r="P3732" s="371">
        <f t="shared" si="1097"/>
        <v>-50.295161058781943</v>
      </c>
      <c r="Q3732" s="371">
        <f t="shared" si="1098"/>
        <v>107.99505239111866</v>
      </c>
      <c r="R3732" s="12">
        <f t="shared" si="1099"/>
        <v>-72.004947608881338</v>
      </c>
      <c r="S3732" s="57">
        <f t="shared" si="1100"/>
        <v>1188.0690549905194</v>
      </c>
      <c r="T3732" s="12">
        <f t="shared" si="1083"/>
        <v>-50.295161058781943</v>
      </c>
    </row>
    <row r="3733" spans="1:20" x14ac:dyDescent="0.3">
      <c r="A3733" s="57">
        <f t="shared" si="1084"/>
        <v>7493224.4907460455</v>
      </c>
      <c r="B3733" s="12">
        <f t="shared" si="1101"/>
        <v>1192583.7173994833</v>
      </c>
      <c r="C3733" s="57" t="str">
        <f t="shared" si="1085"/>
        <v>-0.000929133775998179+0.00287513562482576i</v>
      </c>
      <c r="D3733" s="57" t="str">
        <f t="shared" si="1086"/>
        <v>0.295461554331823-0.977504319192647i</v>
      </c>
      <c r="E3733" s="57" t="str">
        <f t="shared" si="1087"/>
        <v>-6.71747057684836-2.47045402013725i</v>
      </c>
      <c r="F3733" s="57" t="str">
        <f t="shared" si="1088"/>
        <v>0.419622349445405-1.22347737452315i</v>
      </c>
      <c r="G3733" s="57" t="str">
        <f t="shared" si="1089"/>
        <v>0.136259622004213-0.343064042731794i</v>
      </c>
      <c r="H3733" s="57" t="str">
        <f t="shared" si="1090"/>
        <v>0.001123247100731-3.79169246412351i</v>
      </c>
      <c r="I3733" s="57" t="str">
        <f t="shared" si="1091"/>
        <v>-0.0314054964208981-0.0107817041711254i</v>
      </c>
      <c r="K3733" s="57" t="str">
        <f t="shared" si="1092"/>
        <v>0.000390642114143819-0.000135279297256137i</v>
      </c>
      <c r="L3733" s="57" t="str">
        <f t="shared" si="1093"/>
        <v>0.00075-0.000556057898947563i</v>
      </c>
      <c r="M3733" s="57" t="str">
        <f t="shared" si="1094"/>
        <v>0.00075-0.000087614164750141i</v>
      </c>
      <c r="N3733" s="57">
        <f t="shared" si="1095"/>
        <v>72.091153250950072</v>
      </c>
      <c r="O3733" s="57">
        <f t="shared" si="1096"/>
        <v>50.395437577868805</v>
      </c>
      <c r="P3733" s="371">
        <f t="shared" si="1097"/>
        <v>-50.395437577868805</v>
      </c>
      <c r="Q3733" s="371">
        <f t="shared" si="1098"/>
        <v>107.90884674904993</v>
      </c>
      <c r="R3733" s="12">
        <f t="shared" si="1099"/>
        <v>-72.091153250950072</v>
      </c>
      <c r="S3733" s="57">
        <f t="shared" si="1100"/>
        <v>1192.5837173994832</v>
      </c>
      <c r="T3733" s="12">
        <f t="shared" si="1083"/>
        <v>-50.395437577868805</v>
      </c>
    </row>
    <row r="3734" spans="1:20" x14ac:dyDescent="0.3">
      <c r="A3734" s="57">
        <f t="shared" si="1084"/>
        <v>7521698.74381088</v>
      </c>
      <c r="B3734" s="12">
        <f t="shared" si="1101"/>
        <v>1197115.5355256014</v>
      </c>
      <c r="C3734" s="57" t="str">
        <f t="shared" si="1085"/>
        <v>-0.000914212160231316+0.00284350198707045i</v>
      </c>
      <c r="D3734" s="57" t="str">
        <f t="shared" si="1086"/>
        <v>0.293417535676722-0.974425006459541i</v>
      </c>
      <c r="E3734" s="57" t="str">
        <f t="shared" si="1087"/>
        <v>-6.67179586314977-2.44398618266077i</v>
      </c>
      <c r="F3734" s="57" t="str">
        <f t="shared" si="1088"/>
        <v>0.416880567936703-1.21993063045963i</v>
      </c>
      <c r="G3734" s="57" t="str">
        <f t="shared" si="1089"/>
        <v>0.135369311675204-0.342117613010183i</v>
      </c>
      <c r="H3734" s="57" t="str">
        <f t="shared" si="1090"/>
        <v>0.00111420306455476-3.7773358891364i</v>
      </c>
      <c r="I3734" s="57" t="str">
        <f t="shared" si="1091"/>
        <v>-0.0311959133027211-0.0106706951453002i</v>
      </c>
      <c r="K3734" s="57" t="str">
        <f t="shared" si="1092"/>
        <v>0.000390447912473418-0.000134850278762084i</v>
      </c>
      <c r="L3734" s="57" t="str">
        <f t="shared" si="1093"/>
        <v>0.00075-0.000553952878011121i</v>
      </c>
      <c r="M3734" s="57" t="str">
        <f t="shared" si="1094"/>
        <v>0.00075-0.000087282491283265i</v>
      </c>
      <c r="N3734" s="57">
        <f t="shared" si="1095"/>
        <v>72.176922070815138</v>
      </c>
      <c r="O3734" s="57">
        <f t="shared" si="1096"/>
        <v>50.495724683859152</v>
      </c>
      <c r="P3734" s="371">
        <f t="shared" si="1097"/>
        <v>-50.495724683859152</v>
      </c>
      <c r="Q3734" s="371">
        <f t="shared" si="1098"/>
        <v>107.82307792918486</v>
      </c>
      <c r="R3734" s="12">
        <f t="shared" si="1099"/>
        <v>-72.176922070815138</v>
      </c>
      <c r="S3734" s="57">
        <f t="shared" si="1100"/>
        <v>1197.1155355256014</v>
      </c>
      <c r="T3734" s="12">
        <f t="shared" si="1083"/>
        <v>-50.495724683859152</v>
      </c>
    </row>
    <row r="3735" spans="1:20" x14ac:dyDescent="0.3">
      <c r="A3735" s="57">
        <f t="shared" si="1084"/>
        <v>7550281.1990373619</v>
      </c>
      <c r="B3735" s="12">
        <f t="shared" si="1101"/>
        <v>1201664.5745605987</v>
      </c>
      <c r="C3735" s="57" t="str">
        <f t="shared" si="1085"/>
        <v>-0.000899528950004778+0.00281219926995176i</v>
      </c>
      <c r="D3735" s="57" t="str">
        <f t="shared" si="1086"/>
        <v>0.291386360043184-0.971351111415833i</v>
      </c>
      <c r="E3735" s="57" t="str">
        <f t="shared" si="1087"/>
        <v>-6.62639567518584-2.41779170186787i</v>
      </c>
      <c r="F3735" s="57" t="str">
        <f t="shared" si="1088"/>
        <v>0.414153911732991-1.21638724396924i</v>
      </c>
      <c r="G3735" s="57" t="str">
        <f t="shared" si="1089"/>
        <v>0.134483912829924-0.341171496493886i</v>
      </c>
      <c r="H3735" s="57" t="str">
        <f t="shared" si="1090"/>
        <v>0.00110523444060163-3.76303369003464i</v>
      </c>
      <c r="I3735" s="57" t="str">
        <f t="shared" si="1091"/>
        <v>-0.0309875523766807-0.0105607580316293i</v>
      </c>
      <c r="K3735" s="57" t="str">
        <f t="shared" si="1092"/>
        <v>0.000390254719156218-0.000134422143959784i</v>
      </c>
      <c r="L3735" s="57" t="str">
        <f t="shared" si="1093"/>
        <v>0.00075-0.000551855825872803i</v>
      </c>
      <c r="M3735" s="57" t="str">
        <f t="shared" si="1094"/>
        <v>0.00075-0.0000869520734043284i</v>
      </c>
      <c r="N3735" s="57">
        <f t="shared" si="1095"/>
        <v>72.262255813760305</v>
      </c>
      <c r="O3735" s="57">
        <f t="shared" si="1096"/>
        <v>50.596022119249554</v>
      </c>
      <c r="P3735" s="371">
        <f t="shared" si="1097"/>
        <v>-50.596022119249554</v>
      </c>
      <c r="Q3735" s="371">
        <f t="shared" si="1098"/>
        <v>107.73774418623969</v>
      </c>
      <c r="R3735" s="12">
        <f t="shared" si="1099"/>
        <v>-72.262255813760305</v>
      </c>
      <c r="S3735" s="57">
        <f t="shared" si="1100"/>
        <v>1201.6645745605988</v>
      </c>
      <c r="T3735" s="12">
        <f t="shared" si="1083"/>
        <v>-50.596022119249554</v>
      </c>
    </row>
    <row r="3736" spans="1:20" x14ac:dyDescent="0.3">
      <c r="A3736" s="57">
        <f t="shared" si="1084"/>
        <v>7578972.2675937042</v>
      </c>
      <c r="B3736" s="12">
        <f t="shared" si="1101"/>
        <v>1206230.8999439289</v>
      </c>
      <c r="C3736" s="57" t="str">
        <f t="shared" si="1085"/>
        <v>-0.000885080423714728+0.00278122442893876i</v>
      </c>
      <c r="D3736" s="57" t="str">
        <f t="shared" si="1086"/>
        <v>0.289367964655904-0.968282670822849i</v>
      </c>
      <c r="E3736" s="57" t="str">
        <f t="shared" si="1087"/>
        <v>-6.58126887787013-2.39186793242141i</v>
      </c>
      <c r="F3736" s="57" t="str">
        <f t="shared" si="1088"/>
        <v>0.411442333817835-1.21284728149228i</v>
      </c>
      <c r="G3736" s="57" t="str">
        <f t="shared" si="1089"/>
        <v>0.133603410201209-0.340225717699025i</v>
      </c>
      <c r="H3736" s="57" t="str">
        <f t="shared" si="1090"/>
        <v>0.00109634057721995-3.74878566070729i</v>
      </c>
      <c r="I3736" s="57" t="str">
        <f t="shared" si="1091"/>
        <v>-0.0307804087568217-0.0104518836463679i</v>
      </c>
      <c r="K3736" s="57" t="str">
        <f t="shared" si="1092"/>
        <v>0.00039006253184056-0.000133994894841764i</v>
      </c>
      <c r="L3736" s="57" t="str">
        <f t="shared" si="1093"/>
        <v>0.00075-0.000549766712365813i</v>
      </c>
      <c r="M3736" s="57" t="str">
        <f t="shared" si="1094"/>
        <v>0.00075-0.00008662290636016i</v>
      </c>
      <c r="N3736" s="57">
        <f t="shared" si="1095"/>
        <v>72.347156228439218</v>
      </c>
      <c r="O3736" s="57">
        <f t="shared" si="1096"/>
        <v>50.696329629108561</v>
      </c>
      <c r="P3736" s="371">
        <f t="shared" si="1097"/>
        <v>-50.696329629108561</v>
      </c>
      <c r="Q3736" s="371">
        <f t="shared" si="1098"/>
        <v>107.65284377156078</v>
      </c>
      <c r="R3736" s="12">
        <f t="shared" si="1099"/>
        <v>-72.347156228439218</v>
      </c>
      <c r="S3736" s="57">
        <f t="shared" si="1100"/>
        <v>1206.230899943929</v>
      </c>
      <c r="T3736" s="12">
        <f t="shared" si="1083"/>
        <v>-50.696329629108561</v>
      </c>
    </row>
    <row r="3737" spans="1:20" x14ac:dyDescent="0.3">
      <c r="A3737" s="57">
        <f t="shared" si="1084"/>
        <v>7607772.3622105606</v>
      </c>
      <c r="B3737" s="12">
        <f t="shared" si="1101"/>
        <v>1210814.577363716</v>
      </c>
      <c r="C3737" s="57" t="str">
        <f t="shared" si="1085"/>
        <v>-0.000870862914702069+0.00275057443775535i</v>
      </c>
      <c r="D3737" s="57" t="str">
        <f t="shared" si="1086"/>
        <v>0.287362286796296-0.96521972086984i</v>
      </c>
      <c r="E3737" s="57" t="str">
        <f t="shared" si="1087"/>
        <v>-6.53641433304725-2.36621225153519i</v>
      </c>
      <c r="F3737" s="57" t="str">
        <f t="shared" si="1088"/>
        <v>0.40874578683052-1.20931080882728i</v>
      </c>
      <c r="G3737" s="57" t="str">
        <f t="shared" si="1089"/>
        <v>0.132727788410105-0.339280300922213i</v>
      </c>
      <c r="H3737" s="57" t="str">
        <f t="shared" si="1090"/>
        <v>0.00108752082847579-3.73459159582604i</v>
      </c>
      <c r="I3737" s="57" t="str">
        <f t="shared" si="1091"/>
        <v>-0.0305744775488693-0.0103440628658659i</v>
      </c>
      <c r="K3737" s="57" t="str">
        <f t="shared" si="1092"/>
        <v>0.000389871348142477-0.000133568533374386i</v>
      </c>
      <c r="L3737" s="57" t="str">
        <f t="shared" si="1093"/>
        <v>0.00075-0.000547685507437552i</v>
      </c>
      <c r="M3737" s="57" t="str">
        <f t="shared" si="1094"/>
        <v>0.00075-0.0000862949854155807i</v>
      </c>
      <c r="N3737" s="57">
        <f t="shared" si="1095"/>
        <v>72.431625066706644</v>
      </c>
      <c r="O3737" s="57">
        <f t="shared" si="1096"/>
        <v>50.796646961070692</v>
      </c>
      <c r="P3737" s="371">
        <f t="shared" si="1097"/>
        <v>-50.796646961070692</v>
      </c>
      <c r="Q3737" s="371">
        <f t="shared" si="1098"/>
        <v>107.56837493329336</v>
      </c>
      <c r="R3737" s="12">
        <f t="shared" si="1099"/>
        <v>-72.431625066706644</v>
      </c>
      <c r="S3737" s="57">
        <f t="shared" si="1100"/>
        <v>1210.8145773637159</v>
      </c>
      <c r="T3737" s="12">
        <f t="shared" si="1083"/>
        <v>-50.796646961070692</v>
      </c>
    </row>
    <row r="3738" spans="1:20" x14ac:dyDescent="0.3">
      <c r="A3738" s="57">
        <f t="shared" si="1084"/>
        <v>7636681.897186962</v>
      </c>
      <c r="B3738" s="12">
        <f t="shared" si="1101"/>
        <v>1215415.6727576982</v>
      </c>
      <c r="C3738" s="57" t="str">
        <f t="shared" si="1085"/>
        <v>-0.000856872810533961+0.00272024628850706i</v>
      </c>
      <c r="D3738" s="57" t="str">
        <f t="shared" si="1086"/>
        <v>0.285369263806471-0.962162297177834i</v>
      </c>
      <c r="E3738" s="57" t="str">
        <f t="shared" si="1087"/>
        <v>-6.49183089964362-2.34082205883374i</v>
      </c>
      <c r="F3738" s="57" t="str">
        <f t="shared" si="1088"/>
        <v>0.406064223073846-1.20577789113156i</v>
      </c>
      <c r="G3738" s="57" t="str">
        <f t="shared" si="1089"/>
        <v>0.131857031968396-0.33833527024075i</v>
      </c>
      <c r="H3738" s="57" t="str">
        <f t="shared" si="1090"/>
        <v>0.00107877455410485-3.72045129084231i</v>
      </c>
      <c r="I3738" s="57" t="str">
        <f t="shared" si="1091"/>
        <v>-0.0303697538506293-0.0102372866264669i</v>
      </c>
      <c r="K3738" s="57" t="str">
        <f t="shared" si="1092"/>
        <v>0.000389681165646217-0.000133143061497669i</v>
      </c>
      <c r="L3738" s="57" t="str">
        <f t="shared" si="1093"/>
        <v>0.00075-0.000545612181149184i</v>
      </c>
      <c r="M3738" s="57" t="str">
        <f t="shared" si="1094"/>
        <v>0.00075-0.0000859683058533377i</v>
      </c>
      <c r="N3738" s="57">
        <f t="shared" si="1095"/>
        <v>72.515664083448897</v>
      </c>
      <c r="O3738" s="57">
        <f t="shared" si="1096"/>
        <v>50.896973865328611</v>
      </c>
      <c r="P3738" s="371">
        <f t="shared" si="1097"/>
        <v>-50.896973865328611</v>
      </c>
      <c r="Q3738" s="371">
        <f t="shared" si="1098"/>
        <v>107.4843359165511</v>
      </c>
      <c r="R3738" s="12">
        <f t="shared" si="1099"/>
        <v>-72.515664083448897</v>
      </c>
      <c r="S3738" s="57">
        <f t="shared" si="1100"/>
        <v>1215.4156727576983</v>
      </c>
      <c r="T3738" s="12">
        <f t="shared" si="1083"/>
        <v>-50.896973865328611</v>
      </c>
    </row>
    <row r="3739" spans="1:20" x14ac:dyDescent="0.3">
      <c r="A3739" s="57">
        <f t="shared" si="1084"/>
        <v>7665701.2883962728</v>
      </c>
      <c r="B3739" s="12">
        <f t="shared" si="1101"/>
        <v>1220034.2523141776</v>
      </c>
      <c r="C3739" s="57" t="str">
        <f t="shared" si="1085"/>
        <v>-0.000843106552291992+0.00269023699180009i</v>
      </c>
      <c r="D3739" s="57" t="str">
        <f t="shared" si="1086"/>
        <v>0.283388833093139-0.959110434803448i</v>
      </c>
      <c r="E3739" s="57" t="str">
        <f t="shared" si="1087"/>
        <v>-6.44751743381481-2.31569477621161i</v>
      </c>
      <c r="F3739" s="57" t="str">
        <f t="shared" si="1088"/>
        <v>0.403397594521831-1.20224859292172i</v>
      </c>
      <c r="G3739" s="57" t="str">
        <f t="shared" si="1089"/>
        <v>0.130991125281101-0.337390649512834i</v>
      </c>
      <c r="H3739" s="57" t="str">
        <f t="shared" si="1090"/>
        <v>0.00107010111946466-3.70636454198415i</v>
      </c>
      <c r="I3739" s="57" t="str">
        <f t="shared" si="1091"/>
        <v>-0.0301662327523803-0.0101315459244009i</v>
      </c>
      <c r="K3739" s="57" t="str">
        <f t="shared" si="1092"/>
        <v>0.00038949198190478-0.000132718481125142i</v>
      </c>
      <c r="L3739" s="57" t="str">
        <f t="shared" si="1093"/>
        <v>0.00075-0.000543546703675217i</v>
      </c>
      <c r="M3739" s="57" t="str">
        <f t="shared" si="1094"/>
        <v>0.00075-0.0000856428629740365i</v>
      </c>
      <c r="N3739" s="57">
        <f t="shared" si="1095"/>
        <v>72.599275036417964</v>
      </c>
      <c r="O3739" s="57">
        <f t="shared" si="1096"/>
        <v>50.997310094626755</v>
      </c>
      <c r="P3739" s="371">
        <f t="shared" si="1097"/>
        <v>-50.997310094626755</v>
      </c>
      <c r="Q3739" s="371">
        <f t="shared" si="1098"/>
        <v>107.40072496358204</v>
      </c>
      <c r="R3739" s="12">
        <f t="shared" si="1099"/>
        <v>-72.599275036417964</v>
      </c>
      <c r="S3739" s="57">
        <f t="shared" si="1100"/>
        <v>1220.0342523141776</v>
      </c>
      <c r="T3739" s="12">
        <f t="shared" si="1083"/>
        <v>-50.997310094626755</v>
      </c>
    </row>
    <row r="3740" spans="1:20" x14ac:dyDescent="0.3">
      <c r="A3740" s="57">
        <f t="shared" si="1084"/>
        <v>7694830.9532921789</v>
      </c>
      <c r="B3740" s="12">
        <f t="shared" si="1101"/>
        <v>1224670.3824729715</v>
      </c>
      <c r="C3740" s="57" t="str">
        <f t="shared" si="1085"/>
        <v>-0.000829560633867433+0.00266054357685368i</v>
      </c>
      <c r="D3740" s="57" t="str">
        <f t="shared" si="1086"/>
        <v>0.281420932131468-0.956064168242779i</v>
      </c>
      <c r="E3740" s="57" t="str">
        <f t="shared" si="1087"/>
        <v>-6.40347278909191-2.29082784769295i</v>
      </c>
      <c r="F3740" s="57" t="str">
        <f t="shared" si="1088"/>
        <v>0.400745852827379-1.19872297807434i</v>
      </c>
      <c r="G3740" s="57" t="str">
        <f t="shared" si="1089"/>
        <v>0.130130052648969-0.336446462377814i</v>
      </c>
      <c r="H3740" s="57" t="str">
        <f t="shared" si="1090"/>
        <v>0.00106149989548715-3.69233114625323i</v>
      </c>
      <c r="I3740" s="57" t="str">
        <f t="shared" si="1091"/>
        <v>-0.0299639093372667-0.0100268318156735i</v>
      </c>
      <c r="K3740" s="57" t="str">
        <f t="shared" si="1092"/>
        <v>0.00038930379444043-0.000132294794143686i</v>
      </c>
      <c r="L3740" s="57" t="str">
        <f t="shared" si="1093"/>
        <v>0.00075-0.000541489045303067i</v>
      </c>
      <c r="M3740" s="57" t="str">
        <f t="shared" si="1094"/>
        <v>0.00075-0.0000853186520960717i</v>
      </c>
      <c r="N3740" s="57">
        <f t="shared" si="1095"/>
        <v>72.682459686066636</v>
      </c>
      <c r="O3740" s="57">
        <f t="shared" si="1096"/>
        <v>51.097655404253274</v>
      </c>
      <c r="P3740" s="371">
        <f t="shared" si="1097"/>
        <v>-51.097655404253274</v>
      </c>
      <c r="Q3740" s="371">
        <f t="shared" si="1098"/>
        <v>107.31754031393336</v>
      </c>
      <c r="R3740" s="12">
        <f t="shared" si="1099"/>
        <v>-72.682459686066636</v>
      </c>
      <c r="S3740" s="57">
        <f t="shared" si="1100"/>
        <v>1224.6703824729714</v>
      </c>
      <c r="T3740" s="12">
        <f t="shared" si="1083"/>
        <v>-51.097655404253274</v>
      </c>
    </row>
    <row r="3741" spans="1:20" x14ac:dyDescent="0.3">
      <c r="A3741" s="57">
        <f t="shared" si="1084"/>
        <v>7724071.3109146897</v>
      </c>
      <c r="B3741" s="12">
        <f t="shared" si="1101"/>
        <v>1229324.1299263688</v>
      </c>
      <c r="C3741" s="57" t="str">
        <f t="shared" si="1085"/>
        <v>-0.000816231601263461+0.00263116309160516i</v>
      </c>
      <c r="D3741" s="57" t="str">
        <f t="shared" si="1086"/>
        <v>0.279465498468867-0.953023531435228i</v>
      </c>
      <c r="E3741" s="57" t="str">
        <f t="shared" si="1087"/>
        <v>-6.35969581652504-2.26621873929109i</v>
      </c>
      <c r="F3741" s="57" t="str">
        <f t="shared" si="1088"/>
        <v>0.398108949329874-1.19520110982658i</v>
      </c>
      <c r="G3741" s="57" t="str">
        <f t="shared" si="1089"/>
        <v>0.129273798270938-0.33550273225645i</v>
      </c>
      <c r="H3741" s="57" t="str">
        <f t="shared" si="1090"/>
        <v>0.00105297025863163-3.67835090142212i</v>
      </c>
      <c r="I3741" s="57" t="str">
        <f t="shared" si="1091"/>
        <v>-0.0297627786816868-0.00992313541595003i</v>
      </c>
      <c r="K3741" s="57" t="str">
        <f t="shared" si="1092"/>
        <v>0.00038911660074522-0.000131872002413381i</v>
      </c>
      <c r="L3741" s="57" t="str">
        <f t="shared" si="1093"/>
        <v>0.00075-0.000539439176432621i</v>
      </c>
      <c r="M3741" s="57" t="str">
        <f t="shared" si="1094"/>
        <v>0.00075-0.0000849956685555599i</v>
      </c>
      <c r="N3741" s="57">
        <f t="shared" si="1095"/>
        <v>72.765219795381952</v>
      </c>
      <c r="O3741" s="57">
        <f t="shared" si="1096"/>
        <v>51.198009552032808</v>
      </c>
      <c r="P3741" s="371">
        <f t="shared" si="1097"/>
        <v>-51.198009552032808</v>
      </c>
      <c r="Q3741" s="371">
        <f t="shared" si="1098"/>
        <v>107.23478020461805</v>
      </c>
      <c r="R3741" s="12">
        <f t="shared" si="1099"/>
        <v>-72.765219795381952</v>
      </c>
      <c r="S3741" s="57">
        <f t="shared" si="1100"/>
        <v>1229.3241299263689</v>
      </c>
      <c r="T3741" s="12">
        <f t="shared" si="1083"/>
        <v>-51.198009552032808</v>
      </c>
    </row>
    <row r="3742" spans="1:20" x14ac:dyDescent="0.3">
      <c r="A3742" s="57">
        <f t="shared" si="1084"/>
        <v>7753422.7818961646</v>
      </c>
      <c r="B3742" s="12">
        <f t="shared" si="1101"/>
        <v>1233995.561620089</v>
      </c>
      <c r="C3742" s="57" t="str">
        <f t="shared" si="1085"/>
        <v>-0.000803116051904113+0.00260209260280864i</v>
      </c>
      <c r="D3742" s="57" t="str">
        <f t="shared" si="1086"/>
        <v>0.277522469728713-0.949988557767391i</v>
      </c>
      <c r="E3742" s="57" t="str">
        <f t="shared" si="1087"/>
        <v>-6.31618536482526-2.24186493886797i</v>
      </c>
      <c r="F3742" s="57" t="str">
        <f t="shared" si="1088"/>
        <v>0.395486835062714-1.19168305077705i</v>
      </c>
      <c r="G3742" s="57" t="str">
        <f t="shared" si="1089"/>
        <v>0.128422346246596-0.334559482351218i</v>
      </c>
      <c r="H3742" s="57" t="str">
        <f t="shared" si="1090"/>
        <v>0.00104451159083806-3.66442360603121i</v>
      </c>
      <c r="I3742" s="57" t="str">
        <f t="shared" si="1091"/>
        <v>-0.02956283585568-0.00982044790043455i</v>
      </c>
      <c r="K3742" s="57" t="str">
        <f t="shared" si="1092"/>
        <v>0.000388930398281517-0.000131450107767382i</v>
      </c>
      <c r="L3742" s="57" t="str">
        <f t="shared" si="1093"/>
        <v>0.00075-0.000537397067575834i</v>
      </c>
      <c r="M3742" s="57" t="str">
        <f t="shared" si="1094"/>
        <v>0.00075-0.0000846739077062767i</v>
      </c>
      <c r="N3742" s="57">
        <f t="shared" si="1095"/>
        <v>72.847557129726368</v>
      </c>
      <c r="O3742" s="57">
        <f t="shared" si="1096"/>
        <v>51.298372298317958</v>
      </c>
      <c r="P3742" s="371">
        <f t="shared" si="1097"/>
        <v>-51.298372298317958</v>
      </c>
      <c r="Q3742" s="371">
        <f t="shared" si="1098"/>
        <v>107.15244287027363</v>
      </c>
      <c r="R3742" s="12">
        <f t="shared" si="1099"/>
        <v>-72.847557129726368</v>
      </c>
      <c r="S3742" s="57">
        <f t="shared" si="1100"/>
        <v>1233.9955616200889</v>
      </c>
      <c r="T3742" s="12">
        <f t="shared" si="1083"/>
        <v>-51.298372298317958</v>
      </c>
    </row>
    <row r="3743" spans="1:20" x14ac:dyDescent="0.3">
      <c r="A3743" s="57">
        <f t="shared" si="1084"/>
        <v>7782885.78846737</v>
      </c>
      <c r="B3743" s="12">
        <f t="shared" si="1101"/>
        <v>1238684.7447542453</v>
      </c>
      <c r="C3743" s="57" t="str">
        <f t="shared" si="1085"/>
        <v>-0.00079021063395031+0.00257332919612646i</v>
      </c>
      <c r="D3743" s="57" t="str">
        <f t="shared" si="1086"/>
        <v>0.27559178361402-0.946959280076921i</v>
      </c>
      <c r="E3743" s="57" t="str">
        <f t="shared" si="1087"/>
        <v>-6.27294028050358-2.21776395599374i</v>
      </c>
      <c r="F3743" s="57" t="str">
        <f t="shared" si="1088"/>
        <v>0.392879460760816-1.18816886288659i</v>
      </c>
      <c r="G3743" s="57" t="str">
        <f t="shared" si="1089"/>
        <v>0.127575680578597-0.333616735646617i</v>
      </c>
      <c r="H3743" s="57" t="str">
        <f t="shared" si="1090"/>
        <v>0.00103612327948052-3.65054905938568i</v>
      </c>
      <c r="I3743" s="57" t="str">
        <f t="shared" si="1091"/>
        <v>-0.0293640759233066-0.0097187605037449i</v>
      </c>
      <c r="K3743" s="57" t="str">
        <f t="shared" si="1092"/>
        <v>0.000388745184482508-0.000131029112011774i</v>
      </c>
      <c r="L3743" s="57" t="str">
        <f t="shared" si="1093"/>
        <v>0.00075-0.00053536268935628i</v>
      </c>
      <c r="M3743" s="57" t="str">
        <f t="shared" si="1094"/>
        <v>0.00075-0.000084353364919582i</v>
      </c>
      <c r="N3743" s="57">
        <f t="shared" si="1095"/>
        <v>72.929473456673549</v>
      </c>
      <c r="O3743" s="57">
        <f t="shared" si="1096"/>
        <v>51.398743405982103</v>
      </c>
      <c r="P3743" s="371">
        <f t="shared" si="1097"/>
        <v>-51.398743405982103</v>
      </c>
      <c r="Q3743" s="371">
        <f t="shared" si="1098"/>
        <v>107.07052654332645</v>
      </c>
      <c r="R3743" s="12">
        <f t="shared" si="1099"/>
        <v>-72.929473456673549</v>
      </c>
      <c r="S3743" s="57">
        <f t="shared" si="1100"/>
        <v>1238.6847447542452</v>
      </c>
      <c r="T3743" s="12">
        <f t="shared" si="1083"/>
        <v>-51.398743405982103</v>
      </c>
    </row>
    <row r="3744" spans="1:20" x14ac:dyDescent="0.3">
      <c r="A3744" s="57">
        <f t="shared" si="1084"/>
        <v>7812460.7544635469</v>
      </c>
      <c r="B3744" s="12">
        <f t="shared" si="1101"/>
        <v>1243391.7467843115</v>
      </c>
      <c r="C3744" s="57" t="str">
        <f t="shared" si="1085"/>
        <v>-0.000777512045622777+0.00254486997621482i</v>
      </c>
      <c r="D3744" s="57" t="str">
        <f t="shared" si="1086"/>
        <v>0.273673377911039-0.943935730656406i</v>
      </c>
      <c r="E3744" s="57" t="str">
        <f t="shared" si="1087"/>
        <v>-6.22995940800905-2.19391332180652i</v>
      </c>
      <c r="F3744" s="57" t="str">
        <f t="shared" si="1088"/>
        <v>0.390286776868029-1.18465860747924i</v>
      </c>
      <c r="G3744" s="57" t="str">
        <f t="shared" si="1089"/>
        <v>0.126733785175089-0.332674514909518i</v>
      </c>
      <c r="H3744" s="57" t="str">
        <f t="shared" si="1090"/>
        <v>0.00102780471732131-3.63672706155285i</v>
      </c>
      <c r="I3744" s="57" t="str">
        <f t="shared" si="1091"/>
        <v>-0.0291664939430311-0.00961806451978343i</v>
      </c>
      <c r="K3744" s="57" t="str">
        <f t="shared" si="1092"/>
        <v>0.000388560956752726-0.000130609016925449i</v>
      </c>
      <c r="L3744" s="57" t="str">
        <f t="shared" si="1093"/>
        <v>0.00075-0.000533336012508748i</v>
      </c>
      <c r="M3744" s="57" t="str">
        <f t="shared" si="1094"/>
        <v>0.00075-0.0000840340355843613i</v>
      </c>
      <c r="N3744" s="57">
        <f t="shared" si="1095"/>
        <v>73.010970545849929</v>
      </c>
      <c r="O3744" s="57">
        <f t="shared" si="1096"/>
        <v>51.499122640409965</v>
      </c>
      <c r="P3744" s="371">
        <f t="shared" si="1097"/>
        <v>-51.499122640409965</v>
      </c>
      <c r="Q3744" s="371">
        <f t="shared" si="1098"/>
        <v>106.98902945415007</v>
      </c>
      <c r="R3744" s="12">
        <f t="shared" si="1099"/>
        <v>-73.010970545849929</v>
      </c>
      <c r="S3744" s="57">
        <f t="shared" si="1100"/>
        <v>1243.3917467843114</v>
      </c>
      <c r="T3744" s="12">
        <f t="shared" si="1083"/>
        <v>-51.499122640409965</v>
      </c>
    </row>
    <row r="3745" spans="1:20" x14ac:dyDescent="0.3">
      <c r="A3745" s="57">
        <f t="shared" si="1084"/>
        <v>7842148.1053305082</v>
      </c>
      <c r="B3745" s="12">
        <f t="shared" si="1101"/>
        <v>1248116.6354220919</v>
      </c>
      <c r="C3745" s="57" t="str">
        <f t="shared" si="1085"/>
        <v>-0.000765017034531666+0.0025167120668024i</v>
      </c>
      <c r="D3745" s="57" t="str">
        <f t="shared" si="1086"/>
        <v>0.271767190492809-0.940917941257265i</v>
      </c>
      <c r="E3745" s="57" t="str">
        <f t="shared" si="1087"/>
        <v>-6.18724158986346-2.1703105888719i</v>
      </c>
      <c r="F3745" s="57" t="str">
        <f t="shared" si="1088"/>
        <v>0.387708733544503-1.1811523452432i</v>
      </c>
      <c r="G3745" s="57" t="str">
        <f t="shared" si="1089"/>
        <v>0.125896643852091-0.331732842689522i</v>
      </c>
      <c r="H3745" s="57" t="str">
        <f t="shared" si="1090"/>
        <v>0.001019555302465-3.62295741335893i</v>
      </c>
      <c r="I3745" s="57" t="str">
        <f t="shared" si="1091"/>
        <v>-0.0289700849680955-0.00951835130160217i</v>
      </c>
      <c r="K3745" s="57" t="str">
        <f t="shared" si="1092"/>
        <v>0.000388377712468554-0.000130189824259994i</v>
      </c>
      <c r="L3745" s="57" t="str">
        <f t="shared" si="1093"/>
        <v>0.00075-0.000531317007878808i</v>
      </c>
      <c r="M3745" s="57" t="str">
        <f t="shared" si="1094"/>
        <v>0.00075-0.0000837159151069552i</v>
      </c>
      <c r="N3745" s="57">
        <f t="shared" si="1095"/>
        <v>73.092050168777249</v>
      </c>
      <c r="O3745" s="57">
        <f t="shared" si="1096"/>
        <v>51.59950976949024</v>
      </c>
      <c r="P3745" s="371">
        <f t="shared" si="1097"/>
        <v>-51.59950976949024</v>
      </c>
      <c r="Q3745" s="371">
        <f t="shared" si="1098"/>
        <v>106.90794983122275</v>
      </c>
      <c r="R3745" s="12">
        <f t="shared" si="1099"/>
        <v>-73.092050168777249</v>
      </c>
      <c r="S3745" s="57">
        <f t="shared" si="1100"/>
        <v>1248.116635422092</v>
      </c>
      <c r="T3745" s="12">
        <f t="shared" si="1083"/>
        <v>-51.59950976949024</v>
      </c>
    </row>
    <row r="3746" spans="1:20" x14ac:dyDescent="0.3">
      <c r="A3746" s="57">
        <f t="shared" si="1084"/>
        <v>7871948.2681307653</v>
      </c>
      <c r="B3746" s="12">
        <f t="shared" si="1101"/>
        <v>1252859.478636696</v>
      </c>
      <c r="C3746" s="57" t="str">
        <f t="shared" si="1085"/>
        <v>-0.000752722397013398+0.00248885261076354i</v>
      </c>
      <c r="D3746" s="57" t="str">
        <f t="shared" si="1086"/>
        <v>0.269873159322641-0.937905943093625i</v>
      </c>
      <c r="E3746" s="57" t="str">
        <f t="shared" si="1087"/>
        <v>-6.14478566679557-2.14695333104311i</v>
      </c>
      <c r="F3746" s="57" t="str">
        <f t="shared" si="1088"/>
        <v>0.385145280674007-1.17765013623194i</v>
      </c>
      <c r="G3746" s="57" t="str">
        <f t="shared" si="1089"/>
        <v>0.12506424033588-0.330791741319352i</v>
      </c>
      <c r="H3746" s="57" t="str">
        <f t="shared" si="1090"/>
        <v>0.00101137443831332-3.60923991638654i</v>
      </c>
      <c r="I3746" s="57" t="str">
        <f t="shared" si="1091"/>
        <v>-0.0287748440468968-0.00941961226126586i</v>
      </c>
      <c r="K3746" s="57" t="str">
        <f t="shared" si="1092"/>
        <v>0.000388195448978746-0.000129771535739569i</v>
      </c>
      <c r="L3746" s="57" t="str">
        <f t="shared" si="1093"/>
        <v>0.00075-0.000529305646422404i</v>
      </c>
      <c r="M3746" s="57" t="str">
        <f t="shared" si="1094"/>
        <v>0.00075-0.0000833989989110927i</v>
      </c>
      <c r="N3746" s="57">
        <f t="shared" si="1095"/>
        <v>73.172714098714422</v>
      </c>
      <c r="O3746" s="57">
        <f t="shared" si="1096"/>
        <v>51.699904563605166</v>
      </c>
      <c r="P3746" s="371">
        <f t="shared" si="1097"/>
        <v>-51.699904563605166</v>
      </c>
      <c r="Q3746" s="371">
        <f t="shared" si="1098"/>
        <v>106.82728590128558</v>
      </c>
      <c r="R3746" s="12">
        <f t="shared" si="1099"/>
        <v>-73.172714098714422</v>
      </c>
      <c r="S3746" s="57">
        <f t="shared" si="1100"/>
        <v>1252.8594786366959</v>
      </c>
      <c r="T3746" s="12">
        <f t="shared" si="1083"/>
        <v>-51.699904563605166</v>
      </c>
    </row>
    <row r="3747" spans="1:20" x14ac:dyDescent="0.3">
      <c r="A3747" s="57">
        <f t="shared" si="1084"/>
        <v>7901861.671549662</v>
      </c>
      <c r="B3747" s="12">
        <f t="shared" si="1101"/>
        <v>1257620.3446555154</v>
      </c>
      <c r="C3747" s="57" t="str">
        <f t="shared" si="1085"/>
        <v>-0.00074062497747395+0.0024612887701844i</v>
      </c>
      <c r="D3747" s="57" t="str">
        <f t="shared" si="1086"/>
        <v>0.267991222457539-0.934899766846208i</v>
      </c>
      <c r="E3747" s="57" t="str">
        <f t="shared" si="1087"/>
        <v>-6.10259047787151-2.12383914332063i</v>
      </c>
      <c r="F3747" s="57" t="str">
        <f t="shared" si="1088"/>
        <v>0.38259636787117-1.17415203986529i</v>
      </c>
      <c r="G3747" s="57" t="str">
        <f t="shared" si="1089"/>
        <v>0.124236558265334-0.329851232915261i</v>
      </c>
      <c r="H3747" s="57" t="str">
        <f t="shared" si="1090"/>
        <v>0.00100326153351977-3.59557437297143i</v>
      </c>
      <c r="I3747" s="57" t="str">
        <f t="shared" si="1091"/>
        <v>-0.0285807662233539-0.00932183886970825i</v>
      </c>
      <c r="K3747" s="57" t="str">
        <f t="shared" si="1092"/>
        <v>0.00038801416360492-0.000129354153060803i</v>
      </c>
      <c r="L3747" s="57" t="str">
        <f t="shared" si="1093"/>
        <v>0.00075-0.000527301899205422i</v>
      </c>
      <c r="M3747" s="57" t="str">
        <f t="shared" si="1094"/>
        <v>0.00075-0.0000830832824378294i</v>
      </c>
      <c r="N3747" s="57">
        <f t="shared" si="1095"/>
        <v>73.252964110503243</v>
      </c>
      <c r="O3747" s="57">
        <f t="shared" si="1096"/>
        <v>51.800306795623428</v>
      </c>
      <c r="P3747" s="371">
        <f t="shared" si="1097"/>
        <v>-51.800306795623428</v>
      </c>
      <c r="Q3747" s="371">
        <f t="shared" si="1098"/>
        <v>106.74703588949676</v>
      </c>
      <c r="R3747" s="12">
        <f t="shared" si="1099"/>
        <v>-73.252964110503243</v>
      </c>
      <c r="S3747" s="57">
        <f t="shared" si="1100"/>
        <v>1257.6203446555153</v>
      </c>
      <c r="T3747" s="12">
        <f t="shared" si="1083"/>
        <v>-51.800306795623428</v>
      </c>
    </row>
    <row r="3748" spans="1:20" x14ac:dyDescent="0.3">
      <c r="A3748" s="57">
        <f t="shared" si="1084"/>
        <v>7931888.7459015502</v>
      </c>
      <c r="B3748" s="12">
        <f t="shared" si="1101"/>
        <v>1262399.3019652064</v>
      </c>
      <c r="C3748" s="57" t="str">
        <f t="shared" si="1085"/>
        <v>-0.000728721667739369+0.00243401772642427i</v>
      </c>
      <c r="D3748" s="57" t="str">
        <f t="shared" si="1086"/>
        <v>0.266121318051581-0.931899442666251i</v>
      </c>
      <c r="E3748" s="57" t="str">
        <f t="shared" si="1087"/>
        <v>-6.0606548606249-2.10096564171257i</v>
      </c>
      <c r="F3748" s="57" t="str">
        <f t="shared" si="1088"/>
        <v>0.380061944488672-1.17065811493069i</v>
      </c>
      <c r="G3748" s="57" t="str">
        <f t="shared" si="1089"/>
        <v>0.123413581194274-0.328911339377465i</v>
      </c>
      <c r="H3748" s="57" t="str">
        <f t="shared" si="1090"/>
        <v>0.000995216001945125-3.58196058619994i</v>
      </c>
      <c r="I3748" s="57" t="str">
        <f t="shared" si="1091"/>
        <v>-0.0283878465372781-0.00922502265658642i</v>
      </c>
      <c r="K3748" s="57" t="str">
        <f t="shared" si="1092"/>
        <v>0.000387833853642081-0.0001289376778927i</v>
      </c>
      <c r="L3748" s="57" t="str">
        <f t="shared" si="1093"/>
        <v>0.00075-0.00052530573740329i</v>
      </c>
      <c r="M3748" s="57" t="str">
        <f t="shared" si="1094"/>
        <v>0.00075-0.0000827687611454766i</v>
      </c>
      <c r="N3748" s="57">
        <f t="shared" si="1095"/>
        <v>73.332801980414601</v>
      </c>
      <c r="O3748" s="57">
        <f t="shared" si="1096"/>
        <v>51.900716240889047</v>
      </c>
      <c r="P3748" s="371">
        <f t="shared" si="1097"/>
        <v>-51.900716240889047</v>
      </c>
      <c r="Q3748" s="371">
        <f t="shared" si="1098"/>
        <v>106.6671980195854</v>
      </c>
      <c r="R3748" s="12">
        <f t="shared" si="1099"/>
        <v>-73.332801980414601</v>
      </c>
      <c r="S3748" s="57">
        <f t="shared" si="1100"/>
        <v>1262.3993019652064</v>
      </c>
      <c r="T3748" s="12">
        <f t="shared" si="1083"/>
        <v>-51.900716240889047</v>
      </c>
    </row>
    <row r="3749" spans="1:20" x14ac:dyDescent="0.3">
      <c r="A3749" s="57">
        <f t="shared" si="1084"/>
        <v>7962029.9231359772</v>
      </c>
      <c r="B3749" s="12">
        <f t="shared" si="1101"/>
        <v>1267196.4193126743</v>
      </c>
      <c r="C3749" s="57" t="str">
        <f t="shared" si="1085"/>
        <v>-0.000717009406412806+0.00240703668017006i</v>
      </c>
      <c r="D3749" s="57" t="str">
        <f t="shared" si="1086"/>
        <v>0.264263384359224-0.928905000179387i</v>
      </c>
      <c r="E3749" s="57" t="str">
        <f t="shared" si="1087"/>
        <v>-6.01897765118341-2.07833046309461i</v>
      </c>
      <c r="F3749" s="57" t="str">
        <f t="shared" si="1088"/>
        <v>0.377541959624369-1.1671684195844i</v>
      </c>
      <c r="G3749" s="57" t="str">
        <f t="shared" si="1089"/>
        <v>0.122595292593773-0.327972082390591i</v>
      </c>
      <c r="H3749" s="57" t="str">
        <f t="shared" si="1090"/>
        <v>0.000987237262612849-3.5683983599059i</v>
      </c>
      <c r="I3749" s="57" t="str">
        <f t="shared" si="1091"/>
        <v>-0.0281960800247344-0.00912915521012935i</v>
      </c>
      <c r="K3749" s="57" t="str">
        <f t="shared" si="1092"/>
        <v>0.000387654516359106-0.000128522111876535i</v>
      </c>
      <c r="L3749" s="57" t="str">
        <f t="shared" si="1093"/>
        <v>0.00075-0.000523317132300549i</v>
      </c>
      <c r="M3749" s="57" t="str">
        <f t="shared" si="1094"/>
        <v>0.00075-0.0000824554305095401i</v>
      </c>
      <c r="N3749" s="57">
        <f t="shared" si="1095"/>
        <v>73.412229485995738</v>
      </c>
      <c r="O3749" s="57">
        <f t="shared" si="1096"/>
        <v>52.00113267721364</v>
      </c>
      <c r="P3749" s="371">
        <f t="shared" si="1097"/>
        <v>-52.00113267721364</v>
      </c>
      <c r="Q3749" s="371">
        <f t="shared" si="1098"/>
        <v>106.58777051400426</v>
      </c>
      <c r="R3749" s="12">
        <f t="shared" si="1099"/>
        <v>-73.412229485995738</v>
      </c>
      <c r="S3749" s="57">
        <f t="shared" si="1100"/>
        <v>1267.1964193126744</v>
      </c>
      <c r="T3749" s="12">
        <f t="shared" si="1083"/>
        <v>-52.00113267721364</v>
      </c>
    </row>
    <row r="3750" spans="1:20" x14ac:dyDescent="0.3">
      <c r="A3750" s="57">
        <f t="shared" si="1084"/>
        <v>7992285.6368438946</v>
      </c>
      <c r="B3750" s="12">
        <f t="shared" si="1101"/>
        <v>1272011.7657060625</v>
      </c>
      <c r="C3750" s="57" t="str">
        <f t="shared" si="1085"/>
        <v>-0.000705485178238554+0.00238034285148602i</v>
      </c>
      <c r="D3750" s="57" t="str">
        <f t="shared" si="1086"/>
        <v>0.262417359738549-0.925916468489542i</v>
      </c>
      <c r="E3750" s="57" t="str">
        <f t="shared" si="1087"/>
        <v>-5.97755768439487-2.05593126507065i</v>
      </c>
      <c r="F3750" s="57" t="str">
        <f t="shared" si="1088"/>
        <v>0.375036362128373-1.16368301135291i</v>
      </c>
      <c r="G3750" s="57" t="str">
        <f t="shared" si="1089"/>
        <v>0.121781675854459-0.327033483424157i</v>
      </c>
      <c r="H3750" s="57" t="str">
        <f t="shared" si="1090"/>
        <v>0.000979324739665051-3.55488749866788i</v>
      </c>
      <c r="I3750" s="57" t="str">
        <f t="shared" si="1091"/>
        <v>-0.0280054617184051-0.00903422817698389i</v>
      </c>
      <c r="K3750" s="57" t="str">
        <f t="shared" si="1092"/>
        <v>0.000387476148999255-0.000128107456625772i</v>
      </c>
      <c r="L3750" s="57" t="str">
        <f t="shared" si="1093"/>
        <v>0.00075-0.000521336055290445i</v>
      </c>
      <c r="M3750" s="57" t="str">
        <f t="shared" si="1094"/>
        <v>0.00075-0.0000821432860226541i</v>
      </c>
      <c r="N3750" s="57">
        <f t="shared" si="1095"/>
        <v>73.491248405920402</v>
      </c>
      <c r="O3750" s="57">
        <f t="shared" si="1096"/>
        <v>52.101555884865604</v>
      </c>
      <c r="P3750" s="371">
        <f t="shared" si="1097"/>
        <v>-52.101555884865604</v>
      </c>
      <c r="Q3750" s="371">
        <f t="shared" si="1098"/>
        <v>106.5087515940796</v>
      </c>
      <c r="R3750" s="12">
        <f t="shared" si="1099"/>
        <v>-73.491248405920402</v>
      </c>
      <c r="S3750" s="57">
        <f t="shared" si="1100"/>
        <v>1272.0117657060625</v>
      </c>
      <c r="T3750" s="12">
        <f t="shared" si="1083"/>
        <v>-52.101555884865604</v>
      </c>
    </row>
    <row r="3751" spans="1:20" x14ac:dyDescent="0.3">
      <c r="A3751" s="57">
        <f t="shared" si="1084"/>
        <v>8022656.3222639011</v>
      </c>
      <c r="B3751" s="12">
        <f t="shared" si="1101"/>
        <v>1276845.4104157456</v>
      </c>
      <c r="C3751" s="57" t="str">
        <f t="shared" si="1085"/>
        <v>-0.00069414601347281+0.00235393347985736i</v>
      </c>
      <c r="D3751" s="57" t="str">
        <f t="shared" si="1086"/>
        <v>0.260583182654468-0.922933876182842i</v>
      </c>
      <c r="E3751" s="57" t="str">
        <f t="shared" si="1087"/>
        <v>-5.93639379395008-2.03376572583327i</v>
      </c>
      <c r="F3751" s="57" t="str">
        <f t="shared" si="1088"/>
        <v>0.372545100610046-1.16020194713427i</v>
      </c>
      <c r="G3751" s="57" t="str">
        <f t="shared" si="1089"/>
        <v>0.120972714288781-0.326095563733066i</v>
      </c>
      <c r="H3751" s="57" t="str">
        <f t="shared" si="1090"/>
        <v>0.000971477862318793-3.54142780780641i</v>
      </c>
      <c r="I3751" s="57" t="str">
        <f t="shared" si="1091"/>
        <v>-0.027815986647946-0.00894023326205605i</v>
      </c>
      <c r="K3751" s="57" t="str">
        <f t="shared" si="1092"/>
        <v>0.000387298748780673-0.000127693713725983i</v>
      </c>
      <c r="L3751" s="57" t="str">
        <f t="shared" si="1093"/>
        <v>0.00075-0.000519362477874519i</v>
      </c>
      <c r="M3751" s="57" t="str">
        <f t="shared" si="1094"/>
        <v>0.00075-0.0000818323231945146i</v>
      </c>
      <c r="N3751" s="57">
        <f t="shared" si="1095"/>
        <v>73.56986051983813</v>
      </c>
      <c r="O3751" s="57">
        <f t="shared" si="1096"/>
        <v>52.201985646560942</v>
      </c>
      <c r="P3751" s="371">
        <f t="shared" si="1097"/>
        <v>-52.201985646560942</v>
      </c>
      <c r="Q3751" s="371">
        <f t="shared" si="1098"/>
        <v>106.43013948016187</v>
      </c>
      <c r="R3751" s="12">
        <f t="shared" si="1099"/>
        <v>-73.56986051983813</v>
      </c>
      <c r="S3751" s="57">
        <f t="shared" si="1100"/>
        <v>1276.8454104157456</v>
      </c>
      <c r="T3751" s="12">
        <f t="shared" si="1083"/>
        <v>-52.201985646560942</v>
      </c>
    </row>
    <row r="3752" spans="1:20" x14ac:dyDescent="0.3">
      <c r="A3752" s="57">
        <f t="shared" si="1084"/>
        <v>8053142.4162885044</v>
      </c>
      <c r="B3752" s="12">
        <f t="shared" si="1101"/>
        <v>1281697.4229753255</v>
      </c>
      <c r="C3752" s="57" t="str">
        <f t="shared" si="1085"/>
        <v>-0.000682988987261108+0.00232780582422883i</v>
      </c>
      <c r="D3752" s="57" t="str">
        <f t="shared" si="1086"/>
        <v>0.258760791681855-0.91995725133152i</v>
      </c>
      <c r="E3752" s="57" t="str">
        <f t="shared" si="1087"/>
        <v>-5.89548481250453-2.01183154402448i</v>
      </c>
      <c r="F3752" s="57" t="str">
        <f t="shared" si="1088"/>
        <v>0.370068123444953-1.15672528319961i</v>
      </c>
      <c r="G3752" s="57" t="str">
        <f t="shared" si="1089"/>
        <v>0.120168391133271-0.325158344358118i</v>
      </c>
      <c r="H3752" s="57" t="str">
        <f t="shared" si="1090"/>
        <v>0.000963696064822511-3.52801909338101i</v>
      </c>
      <c r="I3752" s="57" t="str">
        <f t="shared" si="1091"/>
        <v>-0.0276276498403414-0.00884716222834845i</v>
      </c>
      <c r="K3752" s="57" t="str">
        <f t="shared" si="1092"/>
        <v>0.000387122312896871-0.00012728088473477i</v>
      </c>
      <c r="L3752" s="57" t="str">
        <f t="shared" si="1093"/>
        <v>0.00075-0.000517396371662204i</v>
      </c>
      <c r="M3752" s="57" t="str">
        <f t="shared" si="1094"/>
        <v>0.00075-0.0000815225375518182i</v>
      </c>
      <c r="N3752" s="57">
        <f t="shared" si="1095"/>
        <v>73.648067608228871</v>
      </c>
      <c r="O3752" s="57">
        <f t="shared" si="1096"/>
        <v>52.302421747452996</v>
      </c>
      <c r="P3752" s="371">
        <f t="shared" si="1097"/>
        <v>-52.302421747452996</v>
      </c>
      <c r="Q3752" s="371">
        <f t="shared" si="1098"/>
        <v>106.35193239177113</v>
      </c>
      <c r="R3752" s="12">
        <f t="shared" si="1099"/>
        <v>-73.648067608228871</v>
      </c>
      <c r="S3752" s="57">
        <f t="shared" si="1100"/>
        <v>1281.6974229753255</v>
      </c>
      <c r="T3752" s="12">
        <f t="shared" si="1083"/>
        <v>-52.302421747452996</v>
      </c>
    </row>
    <row r="3753" spans="1:20" x14ac:dyDescent="0.3">
      <c r="A3753" s="57">
        <f t="shared" si="1084"/>
        <v>8083744.3574704016</v>
      </c>
      <c r="B3753" s="12">
        <f t="shared" si="1101"/>
        <v>1286567.8731826318</v>
      </c>
      <c r="C3753" s="57" t="str">
        <f t="shared" si="1085"/>
        <v>-0.000672011219022671+0.00230195716303796i</v>
      </c>
      <c r="D3753" s="57" t="str">
        <f t="shared" si="1086"/>
        <v>0.256950125508636-0.916986621497817i</v>
      </c>
      <c r="E3753" s="57" t="str">
        <f t="shared" si="1087"/>
        <v>-5.85482957179812-1.99012643859682i</v>
      </c>
      <c r="F3753" s="57" t="str">
        <f t="shared" si="1088"/>
        <v>0.367605378781746-1.15325307519464i</v>
      </c>
      <c r="G3753" s="57" t="str">
        <f t="shared" si="1089"/>
        <v>0.119368689550776-0.324221846126547i</v>
      </c>
      <c r="H3753" s="57" t="str">
        <f t="shared" si="1090"/>
        <v>0.000955978786413019-3.51466116218757i</v>
      </c>
      <c r="I3753" s="57" t="str">
        <f t="shared" si="1091"/>
        <v>-0.0274404463202563-0.00875500689679472i</v>
      </c>
      <c r="K3753" s="57" t="str">
        <f t="shared" si="1092"/>
        <v>0.000386946838517227-0.000126868971181694i</v>
      </c>
      <c r="L3753" s="57" t="str">
        <f t="shared" si="1093"/>
        <v>0.00075-0.000515437708370396i</v>
      </c>
      <c r="M3753" s="57" t="str">
        <f t="shared" si="1094"/>
        <v>0.00075-0.0000812139246381928i</v>
      </c>
      <c r="N3753" s="57">
        <f t="shared" si="1095"/>
        <v>73.725871452254921</v>
      </c>
      <c r="O3753" s="57">
        <f t="shared" si="1096"/>
        <v>52.402863975122067</v>
      </c>
      <c r="P3753" s="371">
        <f t="shared" si="1097"/>
        <v>-52.402863975122067</v>
      </c>
      <c r="Q3753" s="371">
        <f t="shared" si="1098"/>
        <v>106.27412854774508</v>
      </c>
      <c r="R3753" s="12">
        <f t="shared" si="1099"/>
        <v>-73.725871452254921</v>
      </c>
      <c r="S3753" s="57">
        <f t="shared" si="1100"/>
        <v>1286.5678731826317</v>
      </c>
      <c r="T3753" s="12">
        <f t="shared" si="1083"/>
        <v>-52.402863975122067</v>
      </c>
    </row>
    <row r="3754" spans="1:20" x14ac:dyDescent="0.3">
      <c r="A3754" s="57">
        <f t="shared" si="1084"/>
        <v>8114462.5860287892</v>
      </c>
      <c r="B3754" s="12">
        <f t="shared" si="1101"/>
        <v>1291456.8311007258</v>
      </c>
      <c r="C3754" s="57" t="str">
        <f t="shared" si="1085"/>
        <v>-0.000661209871841283+0.00227638479424301i</v>
      </c>
      <c r="D3754" s="57" t="str">
        <f t="shared" si="1086"/>
        <v>0.255151122938808-0.914022013737878i</v>
      </c>
      <c r="E3754" s="57" t="str">
        <f t="shared" si="1087"/>
        <v>-5.81442690277221-1.96864814867442i</v>
      </c>
      <c r="F3754" s="57" t="str">
        <f t="shared" si="1088"/>
        <v>0.365156814548977-1.14978537814122i</v>
      </c>
      <c r="G3754" s="57" t="str">
        <f t="shared" si="1089"/>
        <v>0.118573592632677-0.323286089652581i</v>
      </c>
      <c r="H3754" s="57" t="str">
        <f t="shared" si="1090"/>
        <v>0.000948325471272585-3.50135382175531i</v>
      </c>
      <c r="I3754" s="57" t="str">
        <f t="shared" si="1091"/>
        <v>-0.0272543711103821-0.00866375914608899i</v>
      </c>
      <c r="K3754" s="57" t="str">
        <f t="shared" si="1092"/>
        <v>0.000386772322787476-0.000126457974568213i</v>
      </c>
      <c r="L3754" s="57" t="str">
        <f t="shared" si="1093"/>
        <v>0.00075-0.000513486459823069i</v>
      </c>
      <c r="M3754" s="57" t="str">
        <f t="shared" si="1094"/>
        <v>0.00075-0.0000809064800141387i</v>
      </c>
      <c r="N3754" s="57">
        <f t="shared" si="1095"/>
        <v>73.803273833616814</v>
      </c>
      <c r="O3754" s="57">
        <f t="shared" si="1096"/>
        <v>52.503312119565699</v>
      </c>
      <c r="P3754" s="371">
        <f t="shared" si="1097"/>
        <v>-52.503312119565699</v>
      </c>
      <c r="Q3754" s="371">
        <f t="shared" si="1098"/>
        <v>106.19672616638319</v>
      </c>
      <c r="R3754" s="12">
        <f t="shared" si="1099"/>
        <v>-73.803273833616814</v>
      </c>
      <c r="S3754" s="57">
        <f t="shared" si="1100"/>
        <v>1291.4568311007258</v>
      </c>
      <c r="T3754" s="12">
        <f t="shared" si="1083"/>
        <v>-52.503312119565699</v>
      </c>
    </row>
    <row r="3755" spans="1:20" x14ac:dyDescent="0.3">
      <c r="A3755" s="57">
        <f t="shared" si="1084"/>
        <v>8145297.5438556978</v>
      </c>
      <c r="B3755" s="12">
        <f t="shared" si="1101"/>
        <v>1296364.3670589086</v>
      </c>
      <c r="C3755" s="57" t="str">
        <f t="shared" si="1085"/>
        <v>-0.000650582151862971+0.00225108603534638i</v>
      </c>
      <c r="D3755" s="57" t="str">
        <f t="shared" si="1086"/>
        <v>0.253363722895415-0.911063454605661i</v>
      </c>
      <c r="E3755" s="57" t="str">
        <f t="shared" si="1087"/>
        <v>-5.77427563568618-1.94739443341457i</v>
      </c>
      <c r="F3755" s="57" t="str">
        <f t="shared" si="1088"/>
        <v>0.362722378461874-1.14632224643907i</v>
      </c>
      <c r="G3755" s="57" t="str">
        <f t="shared" si="1089"/>
        <v>0.117783083401077-0.322351095338005i</v>
      </c>
      <c r="H3755" s="57" t="str">
        <f t="shared" si="1090"/>
        <v>0.00094073556848656-3.4880968803442i</v>
      </c>
      <c r="I3755" s="57" t="str">
        <f t="shared" si="1091"/>
        <v>-0.0270694192317845-0.00857341091251344i</v>
      </c>
      <c r="K3755" s="57" t="str">
        <f t="shared" si="1092"/>
        <v>0.000386598762830196-0.000126047896367625i</v>
      </c>
      <c r="L3755" s="57" t="str">
        <f t="shared" si="1093"/>
        <v>0.00075-0.000511542597950855i</v>
      </c>
      <c r="M3755" s="57" t="str">
        <f t="shared" si="1094"/>
        <v>0.00075-0.0000806001992569625i</v>
      </c>
      <c r="N3755" s="57">
        <f t="shared" si="1095"/>
        <v>73.88027653441155</v>
      </c>
      <c r="O3755" s="57">
        <f t="shared" si="1096"/>
        <v>52.603765973187095</v>
      </c>
      <c r="P3755" s="371">
        <f t="shared" si="1097"/>
        <v>-52.603765973187095</v>
      </c>
      <c r="Q3755" s="371">
        <f t="shared" si="1098"/>
        <v>106.11972346558845</v>
      </c>
      <c r="R3755" s="12">
        <f t="shared" si="1099"/>
        <v>-73.88027653441155</v>
      </c>
      <c r="S3755" s="57">
        <f t="shared" si="1100"/>
        <v>1296.3643670589086</v>
      </c>
      <c r="T3755" s="12">
        <f t="shared" si="1083"/>
        <v>-52.603765973187095</v>
      </c>
    </row>
    <row r="3756" spans="1:20" x14ac:dyDescent="0.3">
      <c r="A3756" s="57">
        <f t="shared" si="1084"/>
        <v>8176249.6745223505</v>
      </c>
      <c r="B3756" s="12">
        <f t="shared" si="1101"/>
        <v>1301290.5516537325</v>
      </c>
      <c r="C3756" s="57" t="str">
        <f t="shared" si="1085"/>
        <v>-0.000640125307700276+0.00222605822341252i</v>
      </c>
      <c r="D3756" s="57" t="str">
        <f t="shared" si="1086"/>
        <v>0.251587864423464-0.908110970156827i</v>
      </c>
      <c r="E3756" s="57" t="str">
        <f t="shared" si="1087"/>
        <v>-5.73437460023046-1.92636307186933i</v>
      </c>
      <c r="F3756" s="57" t="str">
        <f t="shared" si="1088"/>
        <v>0.360302018029019-1.14286373386737i</v>
      </c>
      <c r="G3756" s="57" t="str">
        <f t="shared" si="1089"/>
        <v>0.116997144810983-0.321416883372764i</v>
      </c>
      <c r="H3756" s="57" t="str">
        <f t="shared" si="1090"/>
        <v>0.000933208532001107-3.47489014694203i</v>
      </c>
      <c r="I3756" s="57" t="str">
        <f t="shared" si="1091"/>
        <v>-0.026885585704241-0.00848395418976064i</v>
      </c>
      <c r="K3756" s="57" t="str">
        <f t="shared" si="1092"/>
        <v>0.000386426155745283-0.000125638738025009i</v>
      </c>
      <c r="L3756" s="57" t="str">
        <f t="shared" si="1093"/>
        <v>0.00075-0.000509606094790652i</v>
      </c>
      <c r="M3756" s="57" t="str">
        <f t="shared" si="1094"/>
        <v>0.00075-0.0000802950779607121i</v>
      </c>
      <c r="N3756" s="57">
        <f t="shared" si="1095"/>
        <v>73.956881336989099</v>
      </c>
      <c r="O3756" s="57">
        <f t="shared" si="1096"/>
        <v>52.704225330785661</v>
      </c>
      <c r="P3756" s="371">
        <f t="shared" si="1097"/>
        <v>-52.704225330785661</v>
      </c>
      <c r="Q3756" s="371">
        <f t="shared" si="1098"/>
        <v>106.0431186630109</v>
      </c>
      <c r="R3756" s="12">
        <f t="shared" si="1099"/>
        <v>-73.956881336989099</v>
      </c>
      <c r="S3756" s="57">
        <f t="shared" si="1100"/>
        <v>1301.2905516537326</v>
      </c>
      <c r="T3756" s="12">
        <f t="shared" ref="T3756:T3819" si="1102">P3756</f>
        <v>-52.704225330785661</v>
      </c>
    </row>
    <row r="3757" spans="1:20" x14ac:dyDescent="0.3">
      <c r="A3757" s="57">
        <f t="shared" ref="A3757:A3820" si="1103">2*PI()*B3757</f>
        <v>8207319.4232855355</v>
      </c>
      <c r="B3757" s="12">
        <f t="shared" si="1101"/>
        <v>1306235.4557500167</v>
      </c>
      <c r="C3757" s="57" t="str">
        <f t="shared" ref="C3757:C3820" si="1104">IMPRODUCT(D3757,E3757,$C$40,,K3757,$C$41)</f>
        <v>-0.000629836629843227+0.00220129871508179i</v>
      </c>
      <c r="D3757" s="57" t="str">
        <f t="shared" ref="D3757:D3820" si="1105">IMDIV(IMPRODUCT($C$37,$C$38,COMPLEX(1,A3757/$C$38)),IMSUM(-1*A3757*A3757/$C$39,COMPLEX(0,1*A3757)))</f>
        <v>0.249823486692783-0.905164585952646i</v>
      </c>
      <c r="E3757" s="57" t="str">
        <f t="shared" ref="E3757:E3820" si="1106">IMDIV(IMPRODUCT(IMSUM(F3757,G3757),$C$29,H3757),IMSUM(1,I3757))</f>
        <v>-5.69472262563928-1.90555186284764i</v>
      </c>
      <c r="F3757" s="57" t="str">
        <f t="shared" ref="F3757:F3820" si="1107">IMDIV(IMPRODUCT($C$14,$C$15,COMPLEX(1,A3757/$C$15)),IMSUM(-1*A3757*A3757/$C$16,COMPLEX(0,A3757)))</f>
        <v>0.357895680559002-1.13940989358663i</v>
      </c>
      <c r="G3757" s="57" t="str">
        <f t="shared" ref="G3757:G3820" si="1108">IMDIV(1,COMPLEX(1,A3757*$C$9*$C$10))</f>
        <v>0.116215759752459-0.32048347373557i</v>
      </c>
      <c r="H3757" s="57" t="str">
        <f t="shared" ref="H3757:H3820" si="1109">IMDIV($C$3,IMSUM(K3757,COMPLEX(0,$C$28*A3757)))</f>
        <v>0.000925743820581427-3.46173343126172i</v>
      </c>
      <c r="I3757" s="57" t="str">
        <f t="shared" ref="I3757:I3820" si="1110">IMPRODUCT(F3757,$C$29,H3757,$C$31)</f>
        <v>-0.0267028655465823-0.00839538102875393i</v>
      </c>
      <c r="K3757" s="57" t="str">
        <f t="shared" ref="K3757:K3820" si="1111">IF($C$26&lt;=0,IMDIV(1,IMSUM(IMDIV(1,L3757),1/$C$18)),IMDIV(1,IMSUM(IMDIV(1,L3757),1/$C$18,IMDIV(1,M3757))))</f>
        <v>0.000386254498610447-0.000125230500957185i</v>
      </c>
      <c r="L3757" s="57" t="str">
        <f t="shared" ref="L3757:L3820" si="1112">IMSUM($C$21/$C$22,IMDIV(1,COMPLEX(0,$C$20*$C$22*A3757)))</f>
        <v>0.00075-0.000507676922485207i</v>
      </c>
      <c r="M3757" s="57" t="str">
        <f t="shared" ref="M3757:M3820" si="1113">IMSUM($C$25/$C$26,IMDIV(1,COMPLEX(0,$C$24*$C$26*A3757)))</f>
        <v>0.00075-0.0000799911117361148i</v>
      </c>
      <c r="N3757" s="57">
        <f t="shared" ref="N3757:N3820" si="1114">ABS(R3757)</f>
        <v>74.0330900238136</v>
      </c>
      <c r="O3757" s="57">
        <f t="shared" ref="O3757:O3820" si="1115">ABS(P3757)</f>
        <v>52.804689989544883</v>
      </c>
      <c r="P3757" s="371">
        <f t="shared" ref="P3757:P3820" si="1116">20*LOG10(IMABS(C3757))</f>
        <v>-52.804689989544883</v>
      </c>
      <c r="Q3757" s="371">
        <f t="shared" ref="Q3757:Q3820" si="1117">IMARGUMENT(C3757)*180/PI()</f>
        <v>105.9669099761864</v>
      </c>
      <c r="R3757" s="12">
        <f t="shared" ref="R3757:R3820" si="1118">IF(Q3757&lt;0,Q3757+180,Q3757-180)</f>
        <v>-74.0330900238136</v>
      </c>
      <c r="S3757" s="57">
        <f t="shared" ref="S3757:S3820" si="1119">B3757/1000</f>
        <v>1306.2354557500166</v>
      </c>
      <c r="T3757" s="12">
        <f t="shared" si="1102"/>
        <v>-52.804689989544883</v>
      </c>
    </row>
    <row r="3758" spans="1:20" x14ac:dyDescent="0.3">
      <c r="A3758" s="57">
        <f t="shared" si="1103"/>
        <v>8238507.2370940214</v>
      </c>
      <c r="B3758" s="12">
        <f t="shared" ref="B3758:B3821" si="1120">B3757*(1+B$42)</f>
        <v>1311199.1504818669</v>
      </c>
      <c r="C3758" s="57" t="str">
        <f t="shared" si="1104"/>
        <v>-0.000619713450076768+0.00217680488657919i</v>
      </c>
      <c r="D3758" s="57" t="str">
        <f t="shared" si="1105"/>
        <v>0.248070529000834-0.902224327063886i</v>
      </c>
      <c r="E3758" s="57" t="str">
        <f t="shared" si="1106"/>
        <v>-5.65531854080039-1.88495862477739i</v>
      </c>
      <c r="F3758" s="57" t="str">
        <f t="shared" si="1107"/>
        <v>0.355503313166975-1.13596077814044i</v>
      </c>
      <c r="G3758" s="57" t="str">
        <f t="shared" si="1108"/>
        <v>0.115438911052757-0.319550886194532i</v>
      </c>
      <c r="H3758" s="57" t="str">
        <f t="shared" si="1109"/>
        <v>0.00091834089777018-3.44862654373851i</v>
      </c>
      <c r="I3758" s="57" t="str">
        <f t="shared" si="1110"/>
        <v>-0.0265212537770247-0.00830768353746326i</v>
      </c>
      <c r="K3758" s="57" t="str">
        <f t="shared" si="1111"/>
        <v>0.000386083788481677-0.00012482318655267i</v>
      </c>
      <c r="L3758" s="57" t="str">
        <f t="shared" si="1112"/>
        <v>0.00075-0.000505755053282734i</v>
      </c>
      <c r="M3758" s="57" t="str">
        <f t="shared" si="1113"/>
        <v>0.00075-0.0000796882962105147i</v>
      </c>
      <c r="N3758" s="57">
        <f t="shared" si="1114"/>
        <v>74.1089043773257</v>
      </c>
      <c r="O3758" s="57">
        <f t="shared" si="1115"/>
        <v>52.905159749022019</v>
      </c>
      <c r="P3758" s="371">
        <f t="shared" si="1116"/>
        <v>-52.905159749022019</v>
      </c>
      <c r="Q3758" s="371">
        <f t="shared" si="1117"/>
        <v>105.8910956226743</v>
      </c>
      <c r="R3758" s="12">
        <f t="shared" si="1118"/>
        <v>-74.1089043773257</v>
      </c>
      <c r="S3758" s="57">
        <f t="shared" si="1119"/>
        <v>1311.1991504818668</v>
      </c>
      <c r="T3758" s="12">
        <f t="shared" si="1102"/>
        <v>-52.905159749022019</v>
      </c>
    </row>
    <row r="3759" spans="1:20" x14ac:dyDescent="0.3">
      <c r="A3759" s="57">
        <f t="shared" si="1103"/>
        <v>8269813.5645949785</v>
      </c>
      <c r="B3759" s="12">
        <f t="shared" si="1120"/>
        <v>1316181.707253698</v>
      </c>
      <c r="C3759" s="57" t="str">
        <f t="shared" si="1104"/>
        <v>-0.000609753140904939+0.00215257413371884i</v>
      </c>
      <c r="D3759" s="57" t="str">
        <f t="shared" si="1105"/>
        <v>0.246328930775467-0.899290218074706i</v>
      </c>
      <c r="E3759" s="57" t="str">
        <f t="shared" si="1106"/>
        <v>-5.61616117436382-1.86458119556816i</v>
      </c>
      <c r="F3759" s="57" t="str">
        <f t="shared" si="1107"/>
        <v>0.353124862781177-1.13251643945735i</v>
      </c>
      <c r="G3759" s="57" t="str">
        <f t="shared" si="1108"/>
        <v>0.114666581478433-0.318619140307802i</v>
      </c>
      <c r="H3759" s="57" t="str">
        <f t="shared" si="1109"/>
        <v>0.000910999231846302-3.43556929552732i</v>
      </c>
      <c r="I3759" s="57" t="str">
        <f t="shared" si="1110"/>
        <v>-0.0263407454135026-0.00822085388071891i</v>
      </c>
      <c r="K3759" s="57" t="str">
        <f t="shared" si="1111"/>
        <v>0.000385914022393718-0.000124416796171638i</v>
      </c>
      <c r="L3759" s="57" t="str">
        <f t="shared" si="1112"/>
        <v>0.00075-0.000503840459536495i</v>
      </c>
      <c r="M3759" s="57" t="str">
        <f t="shared" si="1113"/>
        <v>0.00075-0.0000793866270278088i</v>
      </c>
      <c r="N3759" s="57">
        <f t="shared" si="1114"/>
        <v>74.184326179803833</v>
      </c>
      <c r="O3759" s="57">
        <f t="shared" si="1115"/>
        <v>53.005634411136533</v>
      </c>
      <c r="P3759" s="371">
        <f t="shared" si="1116"/>
        <v>-53.005634411136533</v>
      </c>
      <c r="Q3759" s="371">
        <f t="shared" si="1117"/>
        <v>105.81567382019617</v>
      </c>
      <c r="R3759" s="12">
        <f t="shared" si="1118"/>
        <v>-74.184326179803833</v>
      </c>
      <c r="S3759" s="57">
        <f t="shared" si="1119"/>
        <v>1316.1817072536981</v>
      </c>
      <c r="T3759" s="12">
        <f t="shared" si="1102"/>
        <v>-53.005634411136533</v>
      </c>
    </row>
    <row r="3760" spans="1:20" x14ac:dyDescent="0.3">
      <c r="A3760" s="57">
        <f t="shared" si="1103"/>
        <v>8301238.8561404403</v>
      </c>
      <c r="B3760" s="12">
        <f t="shared" si="1120"/>
        <v>1321183.1977412621</v>
      </c>
      <c r="C3760" s="57" t="str">
        <f t="shared" si="1104"/>
        <v>-0.00059995311498143+0.00212860387190406i</v>
      </c>
      <c r="D3760" s="57" t="str">
        <f t="shared" si="1105"/>
        <v>0.244598631577622-0.896362283086554i</v>
      </c>
      <c r="E3760" s="57" t="str">
        <f t="shared" si="1106"/>
        <v>-5.57724935484825-1.84441743247393i</v>
      </c>
      <c r="F3760" s="57" t="str">
        <f t="shared" si="1107"/>
        <v>0.350760276149374-1.12907692885284i</v>
      </c>
      <c r="G3760" s="57" t="str">
        <f t="shared" si="1108"/>
        <v>0.113898753737437-0.317688255424238i</v>
      </c>
      <c r="H3760" s="57" t="str">
        <f t="shared" si="1109"/>
        <v>0.000903718295784035-3.42256149849984i</v>
      </c>
      <c r="I3760" s="57" t="str">
        <f t="shared" si="1110"/>
        <v>-0.0261613354739957-0.00813488428002082i</v>
      </c>
      <c r="K3760" s="57" t="str">
        <f t="shared" si="1111"/>
        <v>0.000385745197360547-0.000124011331145892i</v>
      </c>
      <c r="L3760" s="57" t="str">
        <f t="shared" si="1112"/>
        <v>0.00075-0.000501933113704416i</v>
      </c>
      <c r="M3760" s="57" t="str">
        <f t="shared" si="1113"/>
        <v>0.00075-0.0000790860998483852i</v>
      </c>
      <c r="N3760" s="57">
        <f t="shared" si="1114"/>
        <v>74.259357213230516</v>
      </c>
      <c r="O3760" s="57">
        <f t="shared" si="1115"/>
        <v>53.10611378015868</v>
      </c>
      <c r="P3760" s="371">
        <f t="shared" si="1116"/>
        <v>-53.10611378015868</v>
      </c>
      <c r="Q3760" s="371">
        <f t="shared" si="1117"/>
        <v>105.74064278676948</v>
      </c>
      <c r="R3760" s="12">
        <f t="shared" si="1118"/>
        <v>-74.259357213230516</v>
      </c>
      <c r="S3760" s="57">
        <f t="shared" si="1119"/>
        <v>1321.1831977412621</v>
      </c>
      <c r="T3760" s="12">
        <f t="shared" si="1102"/>
        <v>-53.10611378015868</v>
      </c>
    </row>
    <row r="3761" spans="1:20" x14ac:dyDescent="0.3">
      <c r="A3761" s="57">
        <f t="shared" si="1103"/>
        <v>8332783.5637937738</v>
      </c>
      <c r="B3761" s="12">
        <f t="shared" si="1120"/>
        <v>1326203.6938926789</v>
      </c>
      <c r="C3761" s="57" t="str">
        <f t="shared" si="1104"/>
        <v>-0.000590310824546663+0.00210489153612309i</v>
      </c>
      <c r="D3761" s="57" t="str">
        <f t="shared" si="1105"/>
        <v>0.242879571103973-0.893440545722033i</v>
      </c>
      <c r="E3761" s="57" t="str">
        <f t="shared" si="1106"/>
        <v>-5.53858191074576-1.82446521195628i</v>
      </c>
      <c r="F3761" s="57" t="str">
        <f t="shared" si="1107"/>
        <v>0.348409499845236-1.12564229703125i</v>
      </c>
      <c r="G3761" s="57" t="str">
        <f t="shared" si="1108"/>
        <v>0.113135410481192-0.31675825068409i</v>
      </c>
      <c r="H3761" s="57" t="str">
        <f t="shared" si="1109"/>
        <v>0.000896497567212341-3.40960296524187i</v>
      </c>
      <c r="I3761" s="57" t="str">
        <f t="shared" si="1110"/>
        <v>-0.0259830189768529-0.00804976701334537i</v>
      </c>
      <c r="K3761" s="57" t="str">
        <f t="shared" si="1111"/>
        <v>0.000385577310375838-0.000123606792778842i</v>
      </c>
      <c r="L3761" s="57" t="str">
        <f t="shared" si="1112"/>
        <v>0.00075-0.000500032988348691i</v>
      </c>
      <c r="M3761" s="57" t="str">
        <f t="shared" si="1113"/>
        <v>0.00075-0.0000787867103490585i</v>
      </c>
      <c r="N3761" s="57">
        <f t="shared" si="1114"/>
        <v>74.333999259158972</v>
      </c>
      <c r="O3761" s="57">
        <f t="shared" si="1115"/>
        <v>53.206597662698172</v>
      </c>
      <c r="P3761" s="371">
        <f t="shared" si="1116"/>
        <v>-53.206597662698172</v>
      </c>
      <c r="Q3761" s="371">
        <f t="shared" si="1117"/>
        <v>105.66600074084103</v>
      </c>
      <c r="R3761" s="12">
        <f t="shared" si="1118"/>
        <v>-74.333999259158972</v>
      </c>
      <c r="S3761" s="57">
        <f t="shared" si="1119"/>
        <v>1326.203693892679</v>
      </c>
      <c r="T3761" s="12">
        <f t="shared" si="1102"/>
        <v>-53.206597662698172</v>
      </c>
    </row>
    <row r="3762" spans="1:20" x14ac:dyDescent="0.3">
      <c r="A3762" s="57">
        <f t="shared" si="1103"/>
        <v>8364448.1413361905</v>
      </c>
      <c r="B3762" s="12">
        <f t="shared" si="1120"/>
        <v>1331243.2679294711</v>
      </c>
      <c r="C3762" s="57" t="str">
        <f t="shared" si="1104"/>
        <v>-0.000580823760871411+0.0020814345809407i</v>
      </c>
      <c r="D3762" s="57" t="str">
        <f t="shared" si="1105"/>
        <v>0.241171689189531-0.890525029128789i</v>
      </c>
      <c r="E3762" s="57" t="str">
        <f t="shared" si="1106"/>
        <v>-5.50015767062492-1.80472242954792i</v>
      </c>
      <c r="F3762" s="57" t="str">
        <f t="shared" si="1107"/>
        <v>0.346072480274657-1.12221259408778i</v>
      </c>
      <c r="G3762" s="57" t="str">
        <f t="shared" si="1108"/>
        <v>0.112376534306641-0.315829145019692i</v>
      </c>
      <c r="H3762" s="57" t="str">
        <f t="shared" si="1109"/>
        <v>0.000889336528374622-3.39669350905065i</v>
      </c>
      <c r="I3762" s="57" t="str">
        <f t="shared" si="1110"/>
        <v>-0.025805790941113-0.00796549441494923i</v>
      </c>
      <c r="K3762" s="57" t="str">
        <f t="shared" si="1111"/>
        <v>0.000385410358413426-0.000123203182345477i</v>
      </c>
      <c r="L3762" s="57" t="str">
        <f t="shared" si="1112"/>
        <v>0.00075-0.000498140056135377i</v>
      </c>
      <c r="M3762" s="57" t="str">
        <f t="shared" si="1113"/>
        <v>0.00075-0.0000784884542230111i</v>
      </c>
      <c r="N3762" s="57">
        <f t="shared" si="1114"/>
        <v>74.408254098579434</v>
      </c>
      <c r="O3762" s="57">
        <f t="shared" si="1115"/>
        <v>53.307085867692592</v>
      </c>
      <c r="P3762" s="371">
        <f t="shared" si="1116"/>
        <v>-53.307085867692592</v>
      </c>
      <c r="Q3762" s="371">
        <f t="shared" si="1117"/>
        <v>105.59174590142057</v>
      </c>
      <c r="R3762" s="12">
        <f t="shared" si="1118"/>
        <v>-74.408254098579434</v>
      </c>
      <c r="S3762" s="57">
        <f t="shared" si="1119"/>
        <v>1331.2432679294711</v>
      </c>
      <c r="T3762" s="12">
        <f t="shared" si="1102"/>
        <v>-53.307085867692592</v>
      </c>
    </row>
    <row r="3763" spans="1:20" x14ac:dyDescent="0.3">
      <c r="A3763" s="57">
        <f t="shared" si="1103"/>
        <v>8396233.0442732684</v>
      </c>
      <c r="B3763" s="12">
        <f t="shared" si="1120"/>
        <v>1336301.9923476032</v>
      </c>
      <c r="C3763" s="57" t="str">
        <f t="shared" si="1104"/>
        <v>-0.000571489453706778+0.00205823048048596i</v>
      </c>
      <c r="D3763" s="57" t="str">
        <f t="shared" si="1105"/>
        <v>0.239474925810187-0.887615755983387i</v>
      </c>
      <c r="E3763" s="57" t="str">
        <f t="shared" si="1106"/>
        <v>-5.46197546323241-1.78518699971654i</v>
      </c>
      <c r="F3763" s="57" t="str">
        <f t="shared" si="1107"/>
        <v>0.343749163682022-1.11878786951069i</v>
      </c>
      <c r="G3763" s="57" t="str">
        <f t="shared" si="1108"/>
        <v>0.111622107758278-0.314900957156178i</v>
      </c>
      <c r="H3763" s="57" t="str">
        <f t="shared" si="1109"/>
        <v>0.000882234666088729-3.38383294393209i</v>
      </c>
      <c r="I3763" s="57" t="str">
        <f t="shared" si="1110"/>
        <v>-0.0256296463868245-0.00788205887517014i</v>
      </c>
      <c r="K3763" s="57" t="str">
        <f t="shared" si="1111"/>
        <v>0.000385244338427773-0.000122800501092355i</v>
      </c>
      <c r="L3763" s="57" t="str">
        <f t="shared" si="1112"/>
        <v>0.00075-0.00049625428983401i</v>
      </c>
      <c r="M3763" s="57" t="str">
        <f t="shared" si="1113"/>
        <v>0.00075-0.0000781913271797285i</v>
      </c>
      <c r="N3763" s="57">
        <f t="shared" si="1114"/>
        <v>74.482123511790405</v>
      </c>
      <c r="O3763" s="57">
        <f t="shared" si="1115"/>
        <v>53.407578206394888</v>
      </c>
      <c r="P3763" s="371">
        <f t="shared" si="1116"/>
        <v>-53.407578206394888</v>
      </c>
      <c r="Q3763" s="371">
        <f t="shared" si="1117"/>
        <v>105.51787648820959</v>
      </c>
      <c r="R3763" s="12">
        <f t="shared" si="1118"/>
        <v>-74.482123511790405</v>
      </c>
      <c r="S3763" s="57">
        <f t="shared" si="1119"/>
        <v>1336.3019923476031</v>
      </c>
      <c r="T3763" s="12">
        <f t="shared" si="1102"/>
        <v>-53.407578206394888</v>
      </c>
    </row>
    <row r="3764" spans="1:20" x14ac:dyDescent="0.3">
      <c r="A3764" s="57">
        <f t="shared" si="1103"/>
        <v>8428138.7298415061</v>
      </c>
      <c r="B3764" s="12">
        <f t="shared" si="1120"/>
        <v>1341379.9399185241</v>
      </c>
      <c r="C3764" s="57" t="str">
        <f t="shared" si="1104"/>
        <v>-0.000562305470740589+0.0020352767284358i</v>
      </c>
      <c r="D3764" s="57" t="str">
        <f t="shared" si="1105"/>
        <v>0.237789221085207-0.884712748495171i</v>
      </c>
      <c r="E3764" s="57" t="str">
        <f t="shared" si="1106"/>
        <v>-5.4240341175923-1.76585685572907i</v>
      </c>
      <c r="F3764" s="57" t="str">
        <f t="shared" si="1107"/>
        <v>0.341439496156394-1.11536817218332i</v>
      </c>
      <c r="G3764" s="57" t="str">
        <f t="shared" si="1108"/>
        <v>0.11087211333016-0.313973705612212i</v>
      </c>
      <c r="H3764" s="57" t="str">
        <f t="shared" si="1109"/>
        <v>0.000875191471707296-3.37102108459817i</v>
      </c>
      <c r="I3764" s="57" t="str">
        <f t="shared" si="1110"/>
        <v>-0.0254545803353577-0.00779945284022483i</v>
      </c>
      <c r="K3764" s="57" t="str">
        <f t="shared" si="1111"/>
        <v>0.000385079247354418-0.00012239875023759i</v>
      </c>
      <c r="L3764" s="57" t="str">
        <f t="shared" si="1112"/>
        <v>0.00075-0.000494375662317204i</v>
      </c>
      <c r="M3764" s="57" t="str">
        <f t="shared" si="1113"/>
        <v>0.00075-0.0000778953249449374i</v>
      </c>
      <c r="N3764" s="57">
        <f t="shared" si="1114"/>
        <v>74.555609278268591</v>
      </c>
      <c r="O3764" s="57">
        <f t="shared" si="1115"/>
        <v>53.508074492361857</v>
      </c>
      <c r="P3764" s="371">
        <f t="shared" si="1116"/>
        <v>-53.508074492361857</v>
      </c>
      <c r="Q3764" s="371">
        <f t="shared" si="1117"/>
        <v>105.44439072173141</v>
      </c>
      <c r="R3764" s="12">
        <f t="shared" si="1118"/>
        <v>-74.555609278268591</v>
      </c>
      <c r="S3764" s="57">
        <f t="shared" si="1119"/>
        <v>1341.3799399185241</v>
      </c>
      <c r="T3764" s="12">
        <f t="shared" si="1102"/>
        <v>-53.508074492361857</v>
      </c>
    </row>
    <row r="3765" spans="1:20" x14ac:dyDescent="0.3">
      <c r="A3765" s="57">
        <f t="shared" si="1103"/>
        <v>8460165.6570149045</v>
      </c>
      <c r="B3765" s="12">
        <f t="shared" si="1120"/>
        <v>1346477.1836902145</v>
      </c>
      <c r="C3765" s="57" t="str">
        <f t="shared" si="1104"/>
        <v>-0.000553269417060095+0.00201257083799484i</v>
      </c>
      <c r="D3765" s="57" t="str">
        <f t="shared" si="1105"/>
        <v>0.236114515279676-0.881816028410141i</v>
      </c>
      <c r="E3765" s="57" t="str">
        <f t="shared" si="1106"/>
        <v>-5.38633246310377-1.74672994951607i</v>
      </c>
      <c r="F3765" s="57" t="str">
        <f t="shared" si="1107"/>
        <v>0.33914342363763-1.11195355038627i</v>
      </c>
      <c r="G3765" s="57" t="str">
        <f t="shared" si="1108"/>
        <v>0.110126533467899-0.313047408700732i</v>
      </c>
      <c r="H3765" s="57" t="str">
        <f t="shared" si="1109"/>
        <v>0.000868206441078312-3.35825774646408i</v>
      </c>
      <c r="I3765" s="57" t="str">
        <f t="shared" si="1110"/>
        <v>-0.0252805878097142-0.00771766881200328i</v>
      </c>
      <c r="K3765" s="57" t="str">
        <f t="shared" si="1111"/>
        <v>0.000384915082110447-0.00012199793097085i</v>
      </c>
      <c r="L3765" s="57" t="str">
        <f t="shared" si="1112"/>
        <v>0.00075-0.000492504146560273i</v>
      </c>
      <c r="M3765" s="57" t="str">
        <f t="shared" si="1113"/>
        <v>0.00075-0.0000776004432605474i</v>
      </c>
      <c r="N3765" s="57">
        <f t="shared" si="1114"/>
        <v>74.628713176542249</v>
      </c>
      <c r="O3765" s="57">
        <f t="shared" si="1115"/>
        <v>53.608574541442209</v>
      </c>
      <c r="P3765" s="371">
        <f t="shared" si="1116"/>
        <v>-53.608574541442209</v>
      </c>
      <c r="Q3765" s="371">
        <f t="shared" si="1117"/>
        <v>105.37128682345775</v>
      </c>
      <c r="R3765" s="12">
        <f t="shared" si="1118"/>
        <v>-74.628713176542249</v>
      </c>
      <c r="S3765" s="57">
        <f t="shared" si="1119"/>
        <v>1346.4771836902146</v>
      </c>
      <c r="T3765" s="12">
        <f t="shared" si="1102"/>
        <v>-53.608574541442209</v>
      </c>
    </row>
    <row r="3766" spans="1:20" x14ac:dyDescent="0.3">
      <c r="A3766" s="57">
        <f t="shared" si="1103"/>
        <v>8492314.2865115609</v>
      </c>
      <c r="B3766" s="12">
        <f t="shared" si="1120"/>
        <v>1351593.7969882374</v>
      </c>
      <c r="C3766" s="57" t="str">
        <f t="shared" si="1104"/>
        <v>-0.000544378934621058+0.00199011034187165i</v>
      </c>
      <c r="D3766" s="57" t="str">
        <f t="shared" si="1105"/>
        <v>0.234450748806889-0.878925617014789i</v>
      </c>
      <c r="E3766" s="57" t="str">
        <f t="shared" si="1106"/>
        <v>-5.34886932963771-1.72780425153687i</v>
      </c>
      <c r="F3766" s="57" t="str">
        <f t="shared" si="1107"/>
        <v>0.336860891922465-1.1085440517997i</v>
      </c>
      <c r="G3766" s="57" t="str">
        <f t="shared" si="1108"/>
        <v>0.10938535057063-0.312122084529709i</v>
      </c>
      <c r="H3766" s="57" t="str">
        <f t="shared" si="1109"/>
        <v>0.000861279074506063-3.34554274564567i</v>
      </c>
      <c r="I3766" s="57" t="str">
        <f t="shared" si="1110"/>
        <v>-0.0251076638348365-0.00763669934786162i</v>
      </c>
      <c r="K3766" s="57" t="str">
        <f t="shared" si="1111"/>
        <v>0.000384751839594928-0.00012159804445335i</v>
      </c>
      <c r="L3766" s="57" t="str">
        <f t="shared" si="1112"/>
        <v>0.00075-0.00049063971564084i</v>
      </c>
      <c r="M3766" s="57" t="str">
        <f t="shared" si="1113"/>
        <v>0.00075-0.000077306677884586i</v>
      </c>
      <c r="N3766" s="57">
        <f t="shared" si="1114"/>
        <v>74.70143698406514</v>
      </c>
      <c r="O3766" s="57">
        <f t="shared" si="1115"/>
        <v>53.709078171763863</v>
      </c>
      <c r="P3766" s="371">
        <f t="shared" si="1116"/>
        <v>-53.709078171763863</v>
      </c>
      <c r="Q3766" s="371">
        <f t="shared" si="1117"/>
        <v>105.29856301593486</v>
      </c>
      <c r="R3766" s="12">
        <f t="shared" si="1118"/>
        <v>-74.70143698406514</v>
      </c>
      <c r="S3766" s="57">
        <f t="shared" si="1119"/>
        <v>1351.5937969882375</v>
      </c>
      <c r="T3766" s="12">
        <f t="shared" si="1102"/>
        <v>-53.709078171763863</v>
      </c>
    </row>
    <row r="3767" spans="1:20" x14ac:dyDescent="0.3">
      <c r="A3767" s="57">
        <f t="shared" si="1103"/>
        <v>8524585.0808003061</v>
      </c>
      <c r="B3767" s="12">
        <f t="shared" si="1120"/>
        <v>1356729.8534167928</v>
      </c>
      <c r="C3767" s="57" t="str">
        <f t="shared" si="1104"/>
        <v>-0.000535631701723069+0.00196789279225126i</v>
      </c>
      <c r="D3767" s="57" t="str">
        <f t="shared" si="1105"/>
        <v>0.232797862230703-0.876041535139965i</v>
      </c>
      <c r="E3767" s="57" t="str">
        <f t="shared" si="1106"/>
        <v>-5.31164354763087-1.7090777506448i</v>
      </c>
      <c r="F3767" s="57" t="str">
        <f t="shared" si="1107"/>
        <v>0.334591846670499-1.10513972350552i</v>
      </c>
      <c r="G3767" s="57" t="str">
        <f t="shared" si="1108"/>
        <v>0.108648546992957-0.311197751002921i</v>
      </c>
      <c r="H3767" s="57" t="str">
        <f t="shared" si="1109"/>
        <v>0.000854408876712393-3.33287589895677i</v>
      </c>
      <c r="I3767" s="57" t="str">
        <f t="shared" si="1110"/>
        <v>-0.0249358034379099-0.00755653706041126i</v>
      </c>
      <c r="K3767" s="57" t="str">
        <f t="shared" si="1111"/>
        <v>0.000384589516689372-0.000121199091817863i</v>
      </c>
      <c r="L3767" s="57" t="str">
        <f t="shared" si="1112"/>
        <v>0.00075-0.000488782342738434i</v>
      </c>
      <c r="M3767" s="57" t="str">
        <f t="shared" si="1113"/>
        <v>0.00075-0.0000770140245911398i</v>
      </c>
      <c r="N3767" s="57">
        <f t="shared" si="1114"/>
        <v>74.773782477092468</v>
      </c>
      <c r="O3767" s="57">
        <f t="shared" si="1115"/>
        <v>53.809585203721674</v>
      </c>
      <c r="P3767" s="371">
        <f t="shared" si="1116"/>
        <v>-53.809585203721674</v>
      </c>
      <c r="Q3767" s="371">
        <f t="shared" si="1117"/>
        <v>105.22621752290753</v>
      </c>
      <c r="R3767" s="12">
        <f t="shared" si="1118"/>
        <v>-74.773782477092468</v>
      </c>
      <c r="S3767" s="57">
        <f t="shared" si="1119"/>
        <v>1356.7298534167928</v>
      </c>
      <c r="T3767" s="12">
        <f t="shared" si="1102"/>
        <v>-53.809585203721674</v>
      </c>
    </row>
    <row r="3768" spans="1:20" x14ac:dyDescent="0.3">
      <c r="A3768" s="57">
        <f t="shared" si="1103"/>
        <v>8556978.5041073486</v>
      </c>
      <c r="B3768" s="12">
        <f t="shared" si="1120"/>
        <v>1361885.4268597767</v>
      </c>
      <c r="C3768" s="57" t="str">
        <f t="shared" si="1104"/>
        <v>-0.000527025432491092+0.00194591576076422i</v>
      </c>
      <c r="D3768" s="57" t="str">
        <f t="shared" si="1105"/>
        <v>0.231155796267821-0.873163803164702i</v>
      </c>
      <c r="E3768" s="57" t="str">
        <f t="shared" si="1106"/>
        <v>-5.27465394817894-1.69054845395297i</v>
      </c>
      <c r="F3768" s="57" t="str">
        <f t="shared" si="1107"/>
        <v>0.332336233410146-1.10174061198975i</v>
      </c>
      <c r="G3768" s="57" t="str">
        <f t="shared" si="1108"/>
        <v>0.107916105046883-0.310274425820746i</v>
      </c>
      <c r="H3768" s="57" t="str">
        <f t="shared" si="1109"/>
        <v>0.000847595356798175-3.32025702390648i</v>
      </c>
      <c r="I3768" s="57" t="str">
        <f t="shared" si="1110"/>
        <v>-0.0247650016486633-0.00747717461730588i</v>
      </c>
      <c r="K3768" s="57" t="str">
        <f t="shared" si="1111"/>
        <v>0.000384428110258173-0.000120801074168725i</v>
      </c>
      <c r="L3768" s="57" t="str">
        <f t="shared" si="1112"/>
        <v>0.00075-0.000486932001134124i</v>
      </c>
      <c r="M3768" s="57" t="str">
        <f t="shared" si="1113"/>
        <v>0.00075-0.0000767224791702926i</v>
      </c>
      <c r="N3768" s="57">
        <f t="shared" si="1114"/>
        <v>74.845751430558451</v>
      </c>
      <c r="O3768" s="57">
        <f t="shared" si="1115"/>
        <v>53.910095459965021</v>
      </c>
      <c r="P3768" s="371">
        <f t="shared" si="1116"/>
        <v>-53.910095459965021</v>
      </c>
      <c r="Q3768" s="371">
        <f t="shared" si="1117"/>
        <v>105.15424856944155</v>
      </c>
      <c r="R3768" s="12">
        <f t="shared" si="1118"/>
        <v>-74.845751430558451</v>
      </c>
      <c r="S3768" s="57">
        <f t="shared" si="1119"/>
        <v>1361.8854268597768</v>
      </c>
      <c r="T3768" s="12">
        <f t="shared" si="1102"/>
        <v>-53.910095459965021</v>
      </c>
    </row>
    <row r="3769" spans="1:20" x14ac:dyDescent="0.3">
      <c r="A3769" s="57">
        <f t="shared" si="1103"/>
        <v>8589495.0224229563</v>
      </c>
      <c r="B3769" s="12">
        <f t="shared" si="1120"/>
        <v>1367060.591481844</v>
      </c>
      <c r="C3769" s="57" t="str">
        <f t="shared" si="1104"/>
        <v>-0.000518557876363224+0.00192417683845225i</v>
      </c>
      <c r="D3769" s="57" t="str">
        <f t="shared" si="1105"/>
        <v>0.229524491790045-0.870292441020064i</v>
      </c>
      <c r="E3769" s="57" t="str">
        <f t="shared" si="1106"/>
        <v>-5.23789936312757-1.67221438670036i</v>
      </c>
      <c r="F3769" s="57" t="str">
        <f t="shared" si="1107"/>
        <v>0.330093997544493-1.09834676314485i</v>
      </c>
      <c r="G3769" s="57" t="str">
        <f t="shared" si="1108"/>
        <v>0.107188007003722-0.30935212648096i</v>
      </c>
      <c r="H3769" s="57" t="str">
        <f t="shared" si="1109"/>
        <v>0.000840838028205174-3.30768593869658i</v>
      </c>
      <c r="I3769" s="57" t="str">
        <f t="shared" si="1110"/>
        <v>-0.0245952534996654-0.00739860474102551i</v>
      </c>
      <c r="K3769" s="57" t="str">
        <f t="shared" si="1111"/>
        <v>0.000384267617149055-0.000120403992581851i</v>
      </c>
      <c r="L3769" s="57" t="str">
        <f t="shared" si="1112"/>
        <v>0.00075-0.000485088664210125i</v>
      </c>
      <c r="M3769" s="57" t="str">
        <f t="shared" si="1113"/>
        <v>0.00075-0.0000764320374280661i</v>
      </c>
      <c r="N3769" s="57">
        <f t="shared" si="1114"/>
        <v>74.917345617955348</v>
      </c>
      <c r="O3769" s="57">
        <f t="shared" si="1115"/>
        <v>54.01060876538503</v>
      </c>
      <c r="P3769" s="371">
        <f t="shared" si="1116"/>
        <v>-54.01060876538503</v>
      </c>
      <c r="Q3769" s="371">
        <f t="shared" si="1117"/>
        <v>105.08265438204465</v>
      </c>
      <c r="R3769" s="12">
        <f t="shared" si="1118"/>
        <v>-74.917345617955348</v>
      </c>
      <c r="S3769" s="57">
        <f t="shared" si="1119"/>
        <v>1367.0605914818439</v>
      </c>
      <c r="T3769" s="12">
        <f t="shared" si="1102"/>
        <v>-54.01060876538503</v>
      </c>
    </row>
    <row r="3770" spans="1:20" x14ac:dyDescent="0.3">
      <c r="A3770" s="57">
        <f t="shared" si="1103"/>
        <v>8622135.1035081651</v>
      </c>
      <c r="B3770" s="12">
        <f t="shared" si="1120"/>
        <v>1372255.421729475</v>
      </c>
      <c r="C3770" s="57" t="str">
        <f t="shared" si="1104"/>
        <v>-0.00051022681758461+0.00190267363573068i</v>
      </c>
      <c r="D3770" s="57" t="str">
        <f t="shared" si="1105"/>
        <v>0.227903889826476-0.867427468192966i</v>
      </c>
      <c r="E3770" s="57" t="str">
        <f t="shared" si="1106"/>
        <v>-5.20137862516225-1.65407359211848i</v>
      </c>
      <c r="F3770" s="57" t="str">
        <f t="shared" si="1107"/>
        <v>0.327865084357125-1.09495822227215i</v>
      </c>
      <c r="G3770" s="57" t="str">
        <f t="shared" si="1108"/>
        <v>0.106464235095975-0.308430870279556i</v>
      </c>
      <c r="H3770" s="57" t="str">
        <f t="shared" si="1109"/>
        <v>0.000834136408678135-3.29516246221888i</v>
      </c>
      <c r="I3770" s="57" t="str">
        <f t="shared" si="1110"/>
        <v>-0.0244265540266187-0.00732082020865866i</v>
      </c>
      <c r="K3770" s="57" t="str">
        <f t="shared" si="1111"/>
        <v>0.000384108034193498-0.00012000784810475i</v>
      </c>
      <c r="L3770" s="57" t="str">
        <f t="shared" si="1112"/>
        <v>0.00075-0.000483252305449417i</v>
      </c>
      <c r="M3770" s="57" t="str">
        <f t="shared" si="1113"/>
        <v>0.00075-0.0000761426951863579i</v>
      </c>
      <c r="N3770" s="57">
        <f t="shared" si="1114"/>
        <v>74.988566811214412</v>
      </c>
      <c r="O3770" s="57">
        <f t="shared" si="1115"/>
        <v>54.111124947101601</v>
      </c>
      <c r="P3770" s="371">
        <f t="shared" si="1116"/>
        <v>-54.111124947101601</v>
      </c>
      <c r="Q3770" s="371">
        <f t="shared" si="1117"/>
        <v>105.01143318878559</v>
      </c>
      <c r="R3770" s="12">
        <f t="shared" si="1118"/>
        <v>-74.988566811214412</v>
      </c>
      <c r="S3770" s="57">
        <f t="shared" si="1119"/>
        <v>1372.2554217294751</v>
      </c>
      <c r="T3770" s="12">
        <f t="shared" si="1102"/>
        <v>-54.111124947101601</v>
      </c>
    </row>
    <row r="3771" spans="1:20" x14ac:dyDescent="0.3">
      <c r="A3771" s="57">
        <f t="shared" si="1103"/>
        <v>8654899.2169014961</v>
      </c>
      <c r="B3771" s="12">
        <f t="shared" si="1120"/>
        <v>1377469.9923320471</v>
      </c>
      <c r="C3771" s="57" t="str">
        <f t="shared" si="1104"/>
        <v>-0.00050203007470746+0.00188140378234744i</v>
      </c>
      <c r="D3771" s="57" t="str">
        <f t="shared" si="1105"/>
        <v>0.226293931565657-0.864568903729976i</v>
      </c>
      <c r="E3771" s="57" t="str">
        <f t="shared" si="1106"/>
        <v>-5.16509056789589-1.63612413129829i</v>
      </c>
      <c r="F3771" s="57" t="str">
        <f t="shared" si="1107"/>
        <v>0.32564943901786-1.09157503408425i</v>
      </c>
      <c r="G3771" s="57" t="str">
        <f t="shared" si="1108"/>
        <v>0.105744771519207-0.307510674311572i</v>
      </c>
      <c r="H3771" s="57" t="str">
        <f t="shared" si="1109"/>
        <v>0.000827490020227243-3.2826864140526i</v>
      </c>
      <c r="I3771" s="57" t="str">
        <f t="shared" si="1110"/>
        <v>-0.0242588982686481-0.00724381385168142i</v>
      </c>
      <c r="K3771" s="57" t="str">
        <f t="shared" si="1111"/>
        <v>0.000383949358207189-0.000119612641756549i</v>
      </c>
      <c r="L3771" s="57" t="str">
        <f t="shared" si="1112"/>
        <v>0.00075-0.000481422898435362i</v>
      </c>
      <c r="M3771" s="57" t="str">
        <f t="shared" si="1113"/>
        <v>0.00075-0.0000758544482828825i</v>
      </c>
      <c r="N3771" s="57">
        <f t="shared" si="1114"/>
        <v>75.059416780586673</v>
      </c>
      <c r="O3771" s="57">
        <f t="shared" si="1115"/>
        <v>54.211643834451067</v>
      </c>
      <c r="P3771" s="371">
        <f t="shared" si="1116"/>
        <v>-54.211643834451067</v>
      </c>
      <c r="Q3771" s="371">
        <f t="shared" si="1117"/>
        <v>104.94058321941333</v>
      </c>
      <c r="R3771" s="12">
        <f t="shared" si="1118"/>
        <v>-75.059416780586673</v>
      </c>
      <c r="S3771" s="57">
        <f t="shared" si="1119"/>
        <v>1377.469992332047</v>
      </c>
      <c r="T3771" s="12">
        <f t="shared" si="1102"/>
        <v>-54.211643834451067</v>
      </c>
    </row>
    <row r="3772" spans="1:20" x14ac:dyDescent="0.3">
      <c r="A3772" s="57">
        <f t="shared" si="1103"/>
        <v>8687787.8339257222</v>
      </c>
      <c r="B3772" s="12">
        <f t="shared" si="1120"/>
        <v>1382704.378302909</v>
      </c>
      <c r="C3772" s="57" t="str">
        <f t="shared" si="1104"/>
        <v>-0.000493965500097068+0.0018603649273392i</v>
      </c>
      <c r="D3772" s="57" t="str">
        <f t="shared" si="1105"/>
        <v>0.224694558357681-0.861716766241137i</v>
      </c>
      <c r="E3772" s="57" t="str">
        <f t="shared" si="1106"/>
        <v>-5.12903402595536-1.61836408305755i</v>
      </c>
      <c r="F3772" s="57" t="str">
        <f t="shared" si="1107"/>
        <v>0.323447006588431-1.08819724270751i</v>
      </c>
      <c r="G3772" s="57" t="str">
        <f t="shared" si="1108"/>
        <v>0.105029598433884-0.306591555471935i</v>
      </c>
      <c r="H3772" s="57" t="str">
        <f t="shared" si="1109"/>
        <v>0.000820898389090707-3.27025761446162i</v>
      </c>
      <c r="I3772" s="57" t="str">
        <f t="shared" si="1110"/>
        <v>-0.024092281268586-0.00716757855573421i</v>
      </c>
      <c r="K3772" s="57" t="str">
        <f t="shared" si="1111"/>
        <v>0.00038379158599044-0.000119218374528022i</v>
      </c>
      <c r="L3772" s="57" t="str">
        <f t="shared" si="1112"/>
        <v>0.00075-0.000479600416851328i</v>
      </c>
      <c r="M3772" s="57" t="str">
        <f t="shared" si="1113"/>
        <v>0.00075-0.0000755672925711123i</v>
      </c>
      <c r="N3772" s="57">
        <f t="shared" si="1114"/>
        <v>75.1298972945293</v>
      </c>
      <c r="O3772" s="57">
        <f t="shared" si="1115"/>
        <v>54.312165258972989</v>
      </c>
      <c r="P3772" s="371">
        <f t="shared" si="1116"/>
        <v>-54.312165258972989</v>
      </c>
      <c r="Q3772" s="371">
        <f t="shared" si="1117"/>
        <v>104.8701027054707</v>
      </c>
      <c r="R3772" s="12">
        <f t="shared" si="1118"/>
        <v>-75.1298972945293</v>
      </c>
      <c r="S3772" s="57">
        <f t="shared" si="1119"/>
        <v>1382.7043783029089</v>
      </c>
      <c r="T3772" s="12">
        <f t="shared" si="1102"/>
        <v>-54.312165258972989</v>
      </c>
    </row>
    <row r="3773" spans="1:20" x14ac:dyDescent="0.3">
      <c r="A3773" s="57">
        <f t="shared" si="1103"/>
        <v>8720801.4276946411</v>
      </c>
      <c r="B3773" s="12">
        <f t="shared" si="1120"/>
        <v>1387958.6549404601</v>
      </c>
      <c r="C3773" s="57" t="str">
        <f t="shared" si="1104"/>
        <v>-0.000486030979444042+0.00183955473898456i</v>
      </c>
      <c r="D3773" s="57" t="str">
        <f t="shared" si="1105"/>
        <v>0.223105711716253-0.858871073903781i</v>
      </c>
      <c r="E3773" s="57" t="str">
        <f t="shared" si="1106"/>
        <v>-5.09320783506667-1.60079154380892i</v>
      </c>
      <c r="F3773" s="57" t="str">
        <f t="shared" si="1107"/>
        <v>0.32125773202812-1.08482489168463i</v>
      </c>
      <c r="G3773" s="57" t="str">
        <f t="shared" si="1108"/>
        <v>0.1043186979672-0.305673530456316i</v>
      </c>
      <c r="H3773" s="57" t="str">
        <f t="shared" si="1109"/>
        <v>0.000814361045697931-3.25787588439212i</v>
      </c>
      <c r="I3773" s="57" t="str">
        <f t="shared" si="1110"/>
        <v>-0.0239266980732584-0.00709210726039737i</v>
      </c>
      <c r="K3773" s="57" t="str">
        <f t="shared" si="1111"/>
        <v>0.000383634714328626-0.000118825047381619i</v>
      </c>
      <c r="L3773" s="57" t="str">
        <f t="shared" si="1112"/>
        <v>0.00075-0.000477784834480303i</v>
      </c>
      <c r="M3773" s="57" t="str">
        <f t="shared" si="1113"/>
        <v>0.00075-0.0000752812239202156i</v>
      </c>
      <c r="N3773" s="57">
        <f t="shared" si="1114"/>
        <v>75.200010119588725</v>
      </c>
      <c r="O3773" s="57">
        <f t="shared" si="1115"/>
        <v>54.412689054396239</v>
      </c>
      <c r="P3773" s="371">
        <f t="shared" si="1116"/>
        <v>-54.412689054396239</v>
      </c>
      <c r="Q3773" s="371">
        <f t="shared" si="1117"/>
        <v>104.79998988041127</v>
      </c>
      <c r="R3773" s="12">
        <f t="shared" si="1118"/>
        <v>-75.200010119588725</v>
      </c>
      <c r="S3773" s="57">
        <f t="shared" si="1119"/>
        <v>1387.9586549404601</v>
      </c>
      <c r="T3773" s="12">
        <f t="shared" si="1102"/>
        <v>-54.412689054396239</v>
      </c>
    </row>
    <row r="3774" spans="1:20" x14ac:dyDescent="0.3">
      <c r="A3774" s="57">
        <f t="shared" si="1103"/>
        <v>8753940.473119881</v>
      </c>
      <c r="B3774" s="12">
        <f t="shared" si="1120"/>
        <v>1393232.8978292339</v>
      </c>
      <c r="C3774" s="57" t="str">
        <f t="shared" si="1104"/>
        <v>-0.000478224431282293+0.00181897090475391i</v>
      </c>
      <c r="D3774" s="57" t="str">
        <f t="shared" si="1105"/>
        <v>0.221527333320686-0.856031844466267i</v>
      </c>
      <c r="E3774" s="57" t="str">
        <f t="shared" si="1106"/>
        <v>-5.05761083213765-1.58340462742815i</v>
      </c>
      <c r="F3774" s="57" t="str">
        <f t="shared" si="1107"/>
        <v>0.319081560199294-1.08145802397711i</v>
      </c>
      <c r="G3774" s="57" t="str">
        <f t="shared" si="1108"/>
        <v>0.103612052214885-0.304756615761996i</v>
      </c>
      <c r="H3774" s="57" t="str">
        <f t="shared" si="1109"/>
        <v>0.000807877524632676-3.24554104546981i</v>
      </c>
      <c r="I3774" s="57" t="str">
        <f t="shared" si="1110"/>
        <v>-0.0237621437337607-0.0070173929589629i</v>
      </c>
      <c r="K3774" s="57" t="str">
        <f t="shared" si="1111"/>
        <v>0.000383478739992601-0.000118432661251501i</v>
      </c>
      <c r="L3774" s="57" t="str">
        <f t="shared" si="1112"/>
        <v>0.00075-0.000475976125204525i</v>
      </c>
      <c r="M3774" s="57" t="str">
        <f t="shared" si="1113"/>
        <v>0.00075-0.0000749962382149987i</v>
      </c>
      <c r="N3774" s="57">
        <f t="shared" si="1114"/>
        <v>75.269757020288381</v>
      </c>
      <c r="O3774" s="57">
        <f t="shared" si="1115"/>
        <v>54.513215056627004</v>
      </c>
      <c r="P3774" s="371">
        <f t="shared" si="1116"/>
        <v>-54.513215056627004</v>
      </c>
      <c r="Q3774" s="371">
        <f t="shared" si="1117"/>
        <v>104.73024297971162</v>
      </c>
      <c r="R3774" s="12">
        <f t="shared" si="1118"/>
        <v>-75.269757020288381</v>
      </c>
      <c r="S3774" s="57">
        <f t="shared" si="1119"/>
        <v>1393.2328978292339</v>
      </c>
      <c r="T3774" s="12">
        <f t="shared" si="1102"/>
        <v>-54.513215056627004</v>
      </c>
    </row>
    <row r="3775" spans="1:20" x14ac:dyDescent="0.3">
      <c r="A3775" s="57">
        <f t="shared" si="1103"/>
        <v>8787205.446917735</v>
      </c>
      <c r="B3775" s="12">
        <f t="shared" si="1120"/>
        <v>1398527.182840985</v>
      </c>
      <c r="C3775" s="57" t="str">
        <f t="shared" si="1104"/>
        <v>-0.000470543806513062+0.0017986111312569i</v>
      </c>
      <c r="D3775" s="57" t="str">
        <f t="shared" si="1105"/>
        <v>0.219959365017878-0.85319909525181i</v>
      </c>
      <c r="E3775" s="57" t="str">
        <f t="shared" si="1106"/>
        <v>-5.02224185534003-1.56620146512281i</v>
      </c>
      <c r="F3775" s="57" t="str">
        <f t="shared" si="1107"/>
        <v>0.316918435872904-1.07809668196793i</v>
      </c>
      <c r="G3775" s="57" t="str">
        <f t="shared" si="1108"/>
        <v>0.102909643242981-0.303840827688748i</v>
      </c>
      <c r="H3775" s="57" t="str">
        <f t="shared" si="1109"/>
        <v>0.000801447364596673-3.23325291999734i</v>
      </c>
      <c r="I3775" s="57" t="str">
        <f t="shared" si="1110"/>
        <v>-0.0235986133057346-0.0069434286982049i</v>
      </c>
      <c r="K3775" s="57" t="str">
        <f t="shared" si="1111"/>
        <v>0.000383323659739126-0.000118041217043584i</v>
      </c>
      <c r="L3775" s="57" t="str">
        <f t="shared" si="1112"/>
        <v>0.00075-0.000474174263005105i</v>
      </c>
      <c r="M3775" s="57" t="str">
        <f t="shared" si="1113"/>
        <v>0.00075-0.0000747123313558464i</v>
      </c>
      <c r="N3775" s="57">
        <f t="shared" si="1114"/>
        <v>75.339139759018522</v>
      </c>
      <c r="O3775" s="57">
        <f t="shared" si="1115"/>
        <v>54.613743103734713</v>
      </c>
      <c r="P3775" s="371">
        <f t="shared" si="1116"/>
        <v>-54.613743103734713</v>
      </c>
      <c r="Q3775" s="371">
        <f t="shared" si="1117"/>
        <v>104.66086024098148</v>
      </c>
      <c r="R3775" s="12">
        <f t="shared" si="1118"/>
        <v>-75.339139759018522</v>
      </c>
      <c r="S3775" s="57">
        <f t="shared" si="1119"/>
        <v>1398.527182840985</v>
      </c>
      <c r="T3775" s="12">
        <f t="shared" si="1102"/>
        <v>-54.613743103734713</v>
      </c>
    </row>
    <row r="3776" spans="1:20" x14ac:dyDescent="0.3">
      <c r="A3776" s="57">
        <f t="shared" si="1103"/>
        <v>8820596.8276160248</v>
      </c>
      <c r="B3776" s="12">
        <f t="shared" si="1120"/>
        <v>1403841.5861357809</v>
      </c>
      <c r="C3776" s="57" t="str">
        <f t="shared" si="1104"/>
        <v>-0.000462987087934903+0.00177847314418694i</v>
      </c>
      <c r="D3776" s="57" t="str">
        <f t="shared" si="1105"/>
        <v>0.218401748824226-0.850372843162218i</v>
      </c>
      <c r="E3776" s="57" t="str">
        <f t="shared" si="1106"/>
        <v>-4.98709974418963-1.54918020530176i</v>
      </c>
      <c r="F3776" s="57" t="str">
        <f t="shared" si="1107"/>
        <v>0.314768303733913-1.07474090746412i</v>
      </c>
      <c r="G3776" s="57" t="str">
        <f t="shared" si="1108"/>
        <v>0.102211453089609-0.302926182339723i</v>
      </c>
      <c r="H3776" s="57" t="str">
        <f t="shared" si="1109"/>
        <v>0.000795070108373491-3.22101133095183i</v>
      </c>
      <c r="I3776" s="57" t="str">
        <f t="shared" si="1110"/>
        <v>-0.0234361018496398-0.00687020757814813i</v>
      </c>
      <c r="K3776" s="57" t="str">
        <f t="shared" si="1111"/>
        <v>0.000383169470311278-0.000117650715635575i</v>
      </c>
      <c r="L3776" s="57" t="str">
        <f t="shared" si="1112"/>
        <v>0.00075-0.00047237922196165i</v>
      </c>
      <c r="M3776" s="57" t="str">
        <f t="shared" si="1113"/>
        <v>0.00075-0.0000744294992586637i</v>
      </c>
      <c r="N3776" s="57">
        <f t="shared" si="1114"/>
        <v>75.408160095924032</v>
      </c>
      <c r="O3776" s="57">
        <f t="shared" si="1115"/>
        <v>54.714273035938831</v>
      </c>
      <c r="P3776" s="371">
        <f t="shared" si="1116"/>
        <v>-54.714273035938831</v>
      </c>
      <c r="Q3776" s="371">
        <f t="shared" si="1117"/>
        <v>104.59183990407597</v>
      </c>
      <c r="R3776" s="12">
        <f t="shared" si="1118"/>
        <v>-75.408160095924032</v>
      </c>
      <c r="S3776" s="57">
        <f t="shared" si="1119"/>
        <v>1403.841586135781</v>
      </c>
      <c r="T3776" s="12">
        <f t="shared" si="1102"/>
        <v>-54.714273035938831</v>
      </c>
    </row>
    <row r="3777" spans="1:20" x14ac:dyDescent="0.3">
      <c r="A3777" s="57">
        <f t="shared" si="1103"/>
        <v>8854115.0955609642</v>
      </c>
      <c r="B3777" s="12">
        <f t="shared" si="1120"/>
        <v>1409176.1841630968</v>
      </c>
      <c r="C3777" s="57" t="str">
        <f t="shared" si="1104"/>
        <v>-0.000455552289779378+0.00175855468826312i</v>
      </c>
      <c r="D3777" s="57" t="str">
        <f t="shared" si="1105"/>
        <v>0.216854426927501-0.847553104681659i</v>
      </c>
      <c r="E3777" s="57" t="str">
        <f t="shared" si="1106"/>
        <v>-4.95218333962488-1.53233901344474i</v>
      </c>
      <c r="F3777" s="57" t="str">
        <f t="shared" si="1107"/>
        <v>0.312631108386665-1.07139074169945i</v>
      </c>
      <c r="G3777" s="57" t="str">
        <f t="shared" si="1108"/>
        <v>0.101517463766709-0.302012695622359i</v>
      </c>
      <c r="H3777" s="57" t="str">
        <f t="shared" si="1109"/>
        <v>0.000788745302792664-3.20881610198217i</v>
      </c>
      <c r="I3777" s="57" t="str">
        <f t="shared" si="1110"/>
        <v>-0.0232746044310224-0.00679772275183401i</v>
      </c>
      <c r="K3777" s="57" t="str">
        <f t="shared" si="1111"/>
        <v>0.000383016168438871-0.000117261157877027i</v>
      </c>
      <c r="L3777" s="57" t="str">
        <f t="shared" si="1112"/>
        <v>0.00075-0.000470590976251894i</v>
      </c>
      <c r="M3777" s="57" t="str">
        <f t="shared" si="1113"/>
        <v>0.00075-0.000074147737854815i</v>
      </c>
      <c r="N3777" s="57">
        <f t="shared" si="1114"/>
        <v>75.476819788798196</v>
      </c>
      <c r="O3777" s="57">
        <f t="shared" si="1115"/>
        <v>54.814804695595292</v>
      </c>
      <c r="P3777" s="371">
        <f t="shared" si="1116"/>
        <v>-54.814804695595292</v>
      </c>
      <c r="Q3777" s="371">
        <f t="shared" si="1117"/>
        <v>104.5231802112018</v>
      </c>
      <c r="R3777" s="12">
        <f t="shared" si="1118"/>
        <v>-75.476819788798196</v>
      </c>
      <c r="S3777" s="57">
        <f t="shared" si="1119"/>
        <v>1409.1761841630969</v>
      </c>
      <c r="T3777" s="12">
        <f t="shared" si="1102"/>
        <v>-54.814804695595292</v>
      </c>
    </row>
    <row r="3778" spans="1:20" x14ac:dyDescent="0.3">
      <c r="A3778" s="57">
        <f t="shared" si="1103"/>
        <v>8887760.7329240963</v>
      </c>
      <c r="B3778" s="12">
        <f t="shared" si="1120"/>
        <v>1414531.0536629166</v>
      </c>
      <c r="C3778" s="57" t="str">
        <f t="shared" si="1104"/>
        <v>-0.000448237457252657+0.0017388535271696i</v>
      </c>
      <c r="D3778" s="57" t="str">
        <f t="shared" si="1105"/>
        <v>0.215317341688677-0.844739895880394i</v>
      </c>
      <c r="E3778" s="57" t="str">
        <f t="shared" si="1106"/>
        <v>-4.91749148408436-1.51567607197273i</v>
      </c>
      <c r="F3778" s="57" t="str">
        <f t="shared" si="1107"/>
        <v>0.310506794360176-1.06804622533717i</v>
      </c>
      <c r="G3778" s="57" t="str">
        <f t="shared" si="1108"/>
        <v>0.100827657261764-0.301100383249288i</v>
      </c>
      <c r="H3778" s="57" t="str">
        <f t="shared" si="1109"/>
        <v>0.000782472498694169-3.19666705740659i</v>
      </c>
      <c r="I3778" s="57" t="str">
        <f t="shared" si="1110"/>
        <v>-0.0231141161207815-0.00672596742508494i</v>
      </c>
      <c r="K3778" s="57" t="str">
        <f t="shared" si="1111"/>
        <v>0.000382863750838865-0.000116872544589389i</v>
      </c>
      <c r="L3778" s="57" t="str">
        <f t="shared" si="1112"/>
        <v>0.00075-0.00046880950015132i</v>
      </c>
      <c r="M3778" s="57" t="str">
        <f t="shared" si="1113"/>
        <v>0.00075-0.0000738670430910691i</v>
      </c>
      <c r="N3778" s="57">
        <f t="shared" si="1114"/>
        <v>75.545120592975323</v>
      </c>
      <c r="O3778" s="57">
        <f t="shared" si="1115"/>
        <v>54.915337927182719</v>
      </c>
      <c r="P3778" s="371">
        <f t="shared" si="1116"/>
        <v>-54.915337927182719</v>
      </c>
      <c r="Q3778" s="371">
        <f t="shared" si="1117"/>
        <v>104.45487940702468</v>
      </c>
      <c r="R3778" s="12">
        <f t="shared" si="1118"/>
        <v>-75.545120592975323</v>
      </c>
      <c r="S3778" s="57">
        <f t="shared" si="1119"/>
        <v>1414.5310536629167</v>
      </c>
      <c r="T3778" s="12">
        <f t="shared" si="1102"/>
        <v>-54.915337927182719</v>
      </c>
    </row>
    <row r="3779" spans="1:20" x14ac:dyDescent="0.3">
      <c r="A3779" s="57">
        <f t="shared" si="1103"/>
        <v>8921534.2237092089</v>
      </c>
      <c r="B3779" s="12">
        <f t="shared" si="1120"/>
        <v>1419906.2716668358</v>
      </c>
      <c r="C3779" s="57" t="str">
        <f t="shared" si="1104"/>
        <v>-0.000441040666082812+0.00171936744349236i</v>
      </c>
      <c r="D3779" s="57" t="str">
        <f t="shared" si="1105"/>
        <v>0.213790435643722-0.841933232418536i</v>
      </c>
      <c r="E3779" s="57" t="str">
        <f t="shared" si="1106"/>
        <v>-4.88302302158209-1.49918958011863i</v>
      </c>
      <c r="F3779" s="57" t="str">
        <f t="shared" si="1107"/>
        <v>0.308395306113381-1.06470739847265i</v>
      </c>
      <c r="G3779" s="57" t="str">
        <f t="shared" si="1108"/>
        <v>0.100142015539499-0.300189260739263i</v>
      </c>
      <c r="H3779" s="57" t="str">
        <f t="shared" si="1109"/>
        <v>0.000776251250893098-3.18456402221004i</v>
      </c>
      <c r="I3779" s="57" t="str">
        <f t="shared" si="1110"/>
        <v>-0.0229546319954281-0.00665493485626672i</v>
      </c>
      <c r="K3779" s="57" t="str">
        <f t="shared" si="1111"/>
        <v>0.000382712214215765-0.00011648487656606i</v>
      </c>
      <c r="L3779" s="57" t="str">
        <f t="shared" si="1112"/>
        <v>0.00075-0.000467034768032794i</v>
      </c>
      <c r="M3779" s="57" t="str">
        <f t="shared" si="1113"/>
        <v>0.00075-0.0000735874109295368i</v>
      </c>
      <c r="N3779" s="57">
        <f t="shared" si="1114"/>
        <v>75.613064261225347</v>
      </c>
      <c r="O3779" s="57">
        <f t="shared" si="1115"/>
        <v>55.015872577289187</v>
      </c>
      <c r="P3779" s="371">
        <f t="shared" si="1116"/>
        <v>-55.015872577289187</v>
      </c>
      <c r="Q3779" s="371">
        <f t="shared" si="1117"/>
        <v>104.38693573877465</v>
      </c>
      <c r="R3779" s="12">
        <f t="shared" si="1118"/>
        <v>-75.613064261225347</v>
      </c>
      <c r="S3779" s="57">
        <f t="shared" si="1119"/>
        <v>1419.9062716668357</v>
      </c>
      <c r="T3779" s="12">
        <f t="shared" si="1102"/>
        <v>-55.015872577289187</v>
      </c>
    </row>
    <row r="3780" spans="1:20" x14ac:dyDescent="0.3">
      <c r="A3780" s="57">
        <f t="shared" si="1103"/>
        <v>8955436.0537593048</v>
      </c>
      <c r="B3780" s="12">
        <f t="shared" si="1120"/>
        <v>1425301.9154991698</v>
      </c>
      <c r="C3780" s="57" t="str">
        <f t="shared" si="1104"/>
        <v>-0.000433960022072847+0.00170009423865381i</v>
      </c>
      <c r="D3780" s="57" t="str">
        <f t="shared" si="1105"/>
        <v>0.212273651505332-0.83913312954973i</v>
      </c>
      <c r="E3780" s="57" t="str">
        <f t="shared" si="1106"/>
        <v>-4.8487767977823-1.48287775379853i</v>
      </c>
      <c r="F3780" s="57" t="str">
        <f t="shared" si="1107"/>
        <v>0.306296588040301-1.06137430063625i</v>
      </c>
      <c r="G3780" s="57" t="str">
        <f t="shared" si="1108"/>
        <v>0.0994605205435594-0.299279343418091i</v>
      </c>
      <c r="H3780" s="57" t="str">
        <f t="shared" si="1109"/>
        <v>0.000770081118144657-3.17250682204162i</v>
      </c>
      <c r="I3780" s="57" t="str">
        <f t="shared" si="1110"/>
        <v>-0.0227961471373457-0.00658461835604878i</v>
      </c>
      <c r="K3780" s="57" t="str">
        <f t="shared" si="1111"/>
        <v>0.000382561555262035-0.000116098154572451i</v>
      </c>
      <c r="L3780" s="57" t="str">
        <f t="shared" si="1112"/>
        <v>0.00075-0.000465266754366203i</v>
      </c>
      <c r="M3780" s="57" t="str">
        <f t="shared" si="1113"/>
        <v>0.00075-0.0000733088373476158i</v>
      </c>
      <c r="N3780" s="57">
        <f t="shared" si="1114"/>
        <v>75.680652543651306</v>
      </c>
      <c r="O3780" s="57">
        <f t="shared" si="1115"/>
        <v>55.116408494597877</v>
      </c>
      <c r="P3780" s="371">
        <f t="shared" si="1116"/>
        <v>-55.116408494597877</v>
      </c>
      <c r="Q3780" s="371">
        <f t="shared" si="1117"/>
        <v>104.31934745634869</v>
      </c>
      <c r="R3780" s="12">
        <f t="shared" si="1118"/>
        <v>-75.680652543651306</v>
      </c>
      <c r="S3780" s="57">
        <f t="shared" si="1119"/>
        <v>1425.3019154991698</v>
      </c>
      <c r="T3780" s="12">
        <f t="shared" si="1102"/>
        <v>-55.116408494597877</v>
      </c>
    </row>
    <row r="3781" spans="1:20" x14ac:dyDescent="0.3">
      <c r="A3781" s="57">
        <f t="shared" si="1103"/>
        <v>8989466.7107635885</v>
      </c>
      <c r="B3781" s="12">
        <f t="shared" si="1120"/>
        <v>1430718.0627780666</v>
      </c>
      <c r="C3781" s="57" t="str">
        <f t="shared" si="1104"/>
        <v>-0.000426993660659401+0.00168103173284486i</v>
      </c>
      <c r="D3781" s="57" t="str">
        <f t="shared" si="1105"/>
        <v>0.210766932164641-0.836339602124905i</v>
      </c>
      <c r="E3781" s="57" t="str">
        <f t="shared" si="1106"/>
        <v>-4.81475166007207-1.46673882548353i</v>
      </c>
      <c r="F3781" s="57" t="str">
        <f t="shared" si="1107"/>
        <v>0.304210584475167-1.05804697079605i</v>
      </c>
      <c r="G3781" s="57" t="str">
        <f t="shared" si="1108"/>
        <v>0.0987831541981772-0.298370646419577i</v>
      </c>
      <c r="H3781" s="57" t="str">
        <f t="shared" si="1109"/>
        <v>0.000763961663109493-3.16049528321221i</v>
      </c>
      <c r="I3781" s="57" t="str">
        <f t="shared" si="1110"/>
        <v>-0.0226386566350439-0.00651501128716359i</v>
      </c>
      <c r="K3781" s="57" t="str">
        <f t="shared" si="1111"/>
        <v>0.000382411770658484-0.000115712379346045i</v>
      </c>
      <c r="L3781" s="57" t="str">
        <f t="shared" si="1112"/>
        <v>0.00075-0.000463505433718074i</v>
      </c>
      <c r="M3781" s="57" t="str">
        <f t="shared" si="1113"/>
        <v>0.00075-0.0000730313183379318i</v>
      </c>
      <c r="N3781" s="57">
        <f t="shared" si="1114"/>
        <v>75.747887187586301</v>
      </c>
      <c r="O3781" s="57">
        <f t="shared" si="1115"/>
        <v>55.216945529873442</v>
      </c>
      <c r="P3781" s="371">
        <f t="shared" si="1116"/>
        <v>-55.216945529873442</v>
      </c>
      <c r="Q3781" s="371">
        <f t="shared" si="1117"/>
        <v>104.2521128124137</v>
      </c>
      <c r="R3781" s="12">
        <f t="shared" si="1118"/>
        <v>-75.747887187586301</v>
      </c>
      <c r="S3781" s="57">
        <f t="shared" si="1119"/>
        <v>1430.7180627780667</v>
      </c>
      <c r="T3781" s="12">
        <f t="shared" si="1102"/>
        <v>-55.216945529873442</v>
      </c>
    </row>
    <row r="3782" spans="1:20" x14ac:dyDescent="0.3">
      <c r="A3782" s="57">
        <f t="shared" si="1103"/>
        <v>9023626.6842644922</v>
      </c>
      <c r="B3782" s="12">
        <f t="shared" si="1120"/>
        <v>1436154.7914166234</v>
      </c>
      <c r="C3782" s="57" t="str">
        <f t="shared" si="1104"/>
        <v>-0.00042013974647702+0.00166217776495477i</v>
      </c>
      <c r="D3782" s="57" t="str">
        <f t="shared" si="1105"/>
        <v>0.20927022069287-0.833552664595942i</v>
      </c>
      <c r="E3782" s="57" t="str">
        <f t="shared" si="1106"/>
        <v>-4.78094645763247-1.45077104407193i</v>
      </c>
      <c r="F3782" s="57" t="str">
        <f t="shared" si="1107"/>
        <v>0.302137239697459-1.05472544736068i</v>
      </c>
      <c r="G3782" s="57" t="str">
        <f t="shared" si="1108"/>
        <v>0.0981098984098039-0.297463184686478i</v>
      </c>
      <c r="H3782" s="57" t="str">
        <f t="shared" si="1109"/>
        <v>0.000757892452319146-3.14852923269168i</v>
      </c>
      <c r="I3782" s="57" t="str">
        <f t="shared" si="1110"/>
        <v>-0.0224821555834082-0.00644610706416284i</v>
      </c>
      <c r="K3782" s="57" t="str">
        <f t="shared" si="1111"/>
        <v>0.000382262857074671-0.000115327551596464i</v>
      </c>
      <c r="L3782" s="57" t="str">
        <f t="shared" si="1112"/>
        <v>0.00075-0.000461750780751219i</v>
      </c>
      <c r="M3782" s="57" t="str">
        <f t="shared" si="1113"/>
        <v>0.00075-0.0000727548499082802i</v>
      </c>
      <c r="N3782" s="57">
        <f t="shared" si="1114"/>
        <v>75.81476993749321</v>
      </c>
      <c r="O3782" s="57">
        <f t="shared" si="1115"/>
        <v>55.317483535948526</v>
      </c>
      <c r="P3782" s="371">
        <f t="shared" si="1116"/>
        <v>-55.317483535948526</v>
      </c>
      <c r="Q3782" s="371">
        <f t="shared" si="1117"/>
        <v>104.18523006250679</v>
      </c>
      <c r="R3782" s="12">
        <f t="shared" si="1118"/>
        <v>-75.81476993749321</v>
      </c>
      <c r="S3782" s="57">
        <f t="shared" si="1119"/>
        <v>1436.1547914166233</v>
      </c>
      <c r="T3782" s="12">
        <f t="shared" si="1102"/>
        <v>-55.317483535948526</v>
      </c>
    </row>
    <row r="3783" spans="1:20" x14ac:dyDescent="0.3">
      <c r="A3783" s="57">
        <f t="shared" si="1103"/>
        <v>9057916.4656646959</v>
      </c>
      <c r="B3783" s="12">
        <f t="shared" si="1120"/>
        <v>1441612.1796240066</v>
      </c>
      <c r="C3783" s="57" t="str">
        <f t="shared" si="1104"/>
        <v>-0.000413396472928035+0.0016435301924991i</v>
      </c>
      <c r="D3783" s="57" t="str">
        <f t="shared" si="1105"/>
        <v>0.207783460342952-0.83077233101937i</v>
      </c>
      <c r="E3783" s="57" t="str">
        <f t="shared" si="1106"/>
        <v>-4.74736004150915-1.4349726747621i</v>
      </c>
      <c r="F3783" s="57" t="str">
        <f t="shared" si="1107"/>
        <v>0.300076497936895-1.0514097681822i</v>
      </c>
      <c r="G3783" s="57" t="str">
        <f t="shared" si="1108"/>
        <v>0.0974407350687332-0.296556972971465i</v>
      </c>
      <c r="H3783" s="57" t="str">
        <f t="shared" si="1109"/>
        <v>0.000751873056141991-3.13660849810667i</v>
      </c>
      <c r="I3783" s="57" t="str">
        <f t="shared" si="1110"/>
        <v>-0.0223266390839497-0.00637789915317347i</v>
      </c>
      <c r="K3783" s="57" t="str">
        <f t="shared" si="1111"/>
        <v>0.000382114811169297-0.000114943672005546i</v>
      </c>
      <c r="L3783" s="57" t="str">
        <f t="shared" si="1112"/>
        <v>0.00075-0.000460002770224366i</v>
      </c>
      <c r="M3783" s="57" t="str">
        <f t="shared" si="1113"/>
        <v>0.00075-0.0000724794280815702i</v>
      </c>
      <c r="N3783" s="57">
        <f t="shared" si="1114"/>
        <v>75.881302534867231</v>
      </c>
      <c r="O3783" s="57">
        <f t="shared" si="1115"/>
        <v>55.41802236770873</v>
      </c>
      <c r="P3783" s="371">
        <f t="shared" si="1116"/>
        <v>-55.41802236770873</v>
      </c>
      <c r="Q3783" s="371">
        <f t="shared" si="1117"/>
        <v>104.11869746513277</v>
      </c>
      <c r="R3783" s="12">
        <f t="shared" si="1118"/>
        <v>-75.881302534867231</v>
      </c>
      <c r="S3783" s="57">
        <f t="shared" si="1119"/>
        <v>1441.6121796240066</v>
      </c>
      <c r="T3783" s="12">
        <f t="shared" si="1102"/>
        <v>-55.41802236770873</v>
      </c>
    </row>
    <row r="3784" spans="1:20" x14ac:dyDescent="0.3">
      <c r="A3784" s="57">
        <f t="shared" si="1103"/>
        <v>9092336.5482342243</v>
      </c>
      <c r="B3784" s="12">
        <f t="shared" si="1120"/>
        <v>1447090.305906578</v>
      </c>
      <c r="C3784" s="57" t="str">
        <f t="shared" si="1104"/>
        <v>-0.000406762061757938+0.00162508689154518i</v>
      </c>
      <c r="D3784" s="57" t="str">
        <f t="shared" si="1105"/>
        <v>0.206306594551091-0.827998615060016i</v>
      </c>
      <c r="E3784" s="57" t="str">
        <f t="shared" si="1106"/>
        <v>-4.71399126468061-1.41934199892587i</v>
      </c>
      <c r="F3784" s="57" t="str">
        <f t="shared" si="1107"/>
        <v>0.298028303378357-1.048099970559i</v>
      </c>
      <c r="G3784" s="57" t="str">
        <f t="shared" si="1108"/>
        <v>0.0967756460507-0.295652025838095i</v>
      </c>
      <c r="H3784" s="57" t="str">
        <f t="shared" si="1109"/>
        <v>0.000745903048749272-3.12473290773792i</v>
      </c>
      <c r="I3784" s="57" t="str">
        <f t="shared" si="1110"/>
        <v>-0.0221721022450489-0.00631038107165116i</v>
      </c>
      <c r="K3784" s="57" t="str">
        <f t="shared" si="1111"/>
        <v>0.000381967629590581-0.000114560741227409i</v>
      </c>
      <c r="L3784" s="57" t="str">
        <f t="shared" si="1112"/>
        <v>0.00075-0.000458261376991799i</v>
      </c>
      <c r="M3784" s="57" t="str">
        <f t="shared" si="1113"/>
        <v>0.00075-0.0000722050488957663i</v>
      </c>
      <c r="N3784" s="57">
        <f t="shared" si="1114"/>
        <v>75.947486718137114</v>
      </c>
      <c r="O3784" s="57">
        <f t="shared" si="1115"/>
        <v>55.51856188207956</v>
      </c>
      <c r="P3784" s="371">
        <f t="shared" si="1116"/>
        <v>-55.51856188207956</v>
      </c>
      <c r="Q3784" s="371">
        <f t="shared" si="1117"/>
        <v>104.05251328186289</v>
      </c>
      <c r="R3784" s="12">
        <f t="shared" si="1118"/>
        <v>-75.947486718137114</v>
      </c>
      <c r="S3784" s="57">
        <f t="shared" si="1119"/>
        <v>1447.0903059065779</v>
      </c>
      <c r="T3784" s="12">
        <f t="shared" si="1102"/>
        <v>-55.51856188207956</v>
      </c>
    </row>
    <row r="3785" spans="1:20" x14ac:dyDescent="0.3">
      <c r="A3785" s="57">
        <f t="shared" si="1103"/>
        <v>9126887.4271175135</v>
      </c>
      <c r="B3785" s="12">
        <f t="shared" si="1120"/>
        <v>1452589.2490690229</v>
      </c>
      <c r="C3785" s="57" t="str">
        <f t="shared" si="1104"/>
        <v>-0.000400234762636246+0.00160684575663595i</v>
      </c>
      <c r="D3785" s="57" t="str">
        <f t="shared" si="1105"/>
        <v>0.204839566938314-0.8252315299947i</v>
      </c>
      <c r="E3785" s="57" t="str">
        <f t="shared" si="1106"/>
        <v>-4.68083898212559-1.40387731398232i</v>
      </c>
      <c r="F3785" s="57" t="str">
        <f t="shared" si="1107"/>
        <v>0.295992600166755-1.04479609123864i</v>
      </c>
      <c r="G3785" s="57" t="str">
        <f t="shared" si="1108"/>
        <v>0.0961146132184593-0.294748357661795i</v>
      </c>
      <c r="H3785" s="57" t="str">
        <f t="shared" si="1109"/>
        <v>0.000739982008081489-3.11290229051779i</v>
      </c>
      <c r="I3785" s="57" t="str">
        <f t="shared" si="1110"/>
        <v>-0.0220185401821945-0.00624354638813258i</v>
      </c>
      <c r="K3785" s="57" t="str">
        <f t="shared" si="1111"/>
        <v>0.00038182130897666-0.000114178759888536i</v>
      </c>
      <c r="L3785" s="57" t="str">
        <f t="shared" si="1112"/>
        <v>0.00075-0.000456526576002987i</v>
      </c>
      <c r="M3785" s="57" t="str">
        <f t="shared" si="1113"/>
        <v>0.00075-0.0000719317084038319i</v>
      </c>
      <c r="N3785" s="57">
        <f t="shared" si="1114"/>
        <v>76.013324222570574</v>
      </c>
      <c r="O3785" s="57">
        <f t="shared" si="1115"/>
        <v>55.619101938011362</v>
      </c>
      <c r="P3785" s="371">
        <f t="shared" si="1116"/>
        <v>-55.619101938011362</v>
      </c>
      <c r="Q3785" s="371">
        <f t="shared" si="1117"/>
        <v>103.98667577742943</v>
      </c>
      <c r="R3785" s="12">
        <f t="shared" si="1118"/>
        <v>-76.013324222570574</v>
      </c>
      <c r="S3785" s="57">
        <f t="shared" si="1119"/>
        <v>1452.589249069023</v>
      </c>
      <c r="T3785" s="12">
        <f t="shared" si="1102"/>
        <v>-55.619101938011362</v>
      </c>
    </row>
    <row r="3786" spans="1:20" x14ac:dyDescent="0.3">
      <c r="A3786" s="57">
        <f t="shared" si="1103"/>
        <v>9161569.5993405599</v>
      </c>
      <c r="B3786" s="12">
        <f t="shared" si="1120"/>
        <v>1458109.0882154852</v>
      </c>
      <c r="C3786" s="57" t="str">
        <f t="shared" si="1104"/>
        <v>-0.000393812852742768+0.00158880470071152i</v>
      </c>
      <c r="D3786" s="57" t="str">
        <f t="shared" si="1105"/>
        <v>0.203382321311948-0.822471088715836i</v>
      </c>
      <c r="E3786" s="57" t="str">
        <f t="shared" si="1106"/>
        <v>-4.64790205088881-1.38857693327232i</v>
      </c>
      <c r="F3786" s="57" t="str">
        <f t="shared" si="1107"/>
        <v>0.293969332411827-1.04149816642088i</v>
      </c>
      <c r="G3786" s="57" t="str">
        <f t="shared" si="1108"/>
        <v>0.095457618423343-0.293845982630844i</v>
      </c>
      <c r="H3786" s="57" t="str">
        <f t="shared" si="1109"/>
        <v>0.000734109515815065-3.10111647602785i</v>
      </c>
      <c r="I3786" s="57" t="str">
        <f t="shared" si="1110"/>
        <v>-0.0218659480182232-0.00617738872198634i</v>
      </c>
      <c r="K3786" s="57" t="str">
        <f t="shared" si="1111"/>
        <v>0.000381675845955955-0.000113797728587852i</v>
      </c>
      <c r="L3786" s="57" t="str">
        <f t="shared" si="1112"/>
        <v>0.00075-0.000454798342302239i</v>
      </c>
      <c r="M3786" s="57" t="str">
        <f t="shared" si="1113"/>
        <v>0.00075-0.0000716594026736722i</v>
      </c>
      <c r="N3786" s="57">
        <f t="shared" si="1114"/>
        <v>76.078816780178926</v>
      </c>
      <c r="O3786" s="57">
        <f t="shared" si="1115"/>
        <v>55.719642396466035</v>
      </c>
      <c r="P3786" s="371">
        <f t="shared" si="1116"/>
        <v>-55.719642396466035</v>
      </c>
      <c r="Q3786" s="371">
        <f t="shared" si="1117"/>
        <v>103.92118321982107</v>
      </c>
      <c r="R3786" s="12">
        <f t="shared" si="1118"/>
        <v>-76.078816780178926</v>
      </c>
      <c r="S3786" s="57">
        <f t="shared" si="1119"/>
        <v>1458.1090882154851</v>
      </c>
      <c r="T3786" s="12">
        <f t="shared" si="1102"/>
        <v>-55.719642396466035</v>
      </c>
    </row>
    <row r="3787" spans="1:20" x14ac:dyDescent="0.3">
      <c r="A3787" s="57">
        <f t="shared" si="1103"/>
        <v>9196383.5638180543</v>
      </c>
      <c r="B3787" s="12">
        <f t="shared" si="1120"/>
        <v>1463649.9027507042</v>
      </c>
      <c r="C3787" s="57" t="str">
        <f t="shared" si="1104"/>
        <v>-0.000387494636359264+0.00157096165502923i</v>
      </c>
      <c r="D3787" s="57" t="str">
        <f t="shared" si="1105"/>
        <v>0.201934801667084-0.819717303735094i</v>
      </c>
      <c r="E3787" s="57" t="str">
        <f t="shared" si="1106"/>
        <v>-4.6151793301459-1.37343918593345i</v>
      </c>
      <c r="F3787" s="57" t="str">
        <f t="shared" si="1107"/>
        <v>0.291958444192871-1.03820623176058i</v>
      </c>
      <c r="G3787" s="57" t="str">
        <f t="shared" si="1108"/>
        <v>0.0948046435068021-0.292944914747381i</v>
      </c>
      <c r="H3787" s="57" t="str">
        <f t="shared" si="1109"/>
        <v>0.000728285157329257-3.08937529449635i</v>
      </c>
      <c r="I3787" s="57" t="str">
        <f t="shared" si="1110"/>
        <v>-0.0217143208835517-0.00611190174316203i</v>
      </c>
      <c r="K3787" s="57" t="str">
        <f t="shared" si="1111"/>
        <v>0.000381531237147557-0.000113417647896808i</v>
      </c>
      <c r="L3787" s="57" t="str">
        <f t="shared" si="1112"/>
        <v>0.00075-0.000453076651028331i</v>
      </c>
      <c r="M3787" s="57" t="str">
        <f t="shared" si="1113"/>
        <v>0.00075-0.0000713881277880771i</v>
      </c>
      <c r="N3787" s="57">
        <f t="shared" si="1114"/>
        <v>76.143966119625844</v>
      </c>
      <c r="O3787" s="57">
        <f t="shared" si="1115"/>
        <v>55.820183120401758</v>
      </c>
      <c r="P3787" s="371">
        <f t="shared" si="1116"/>
        <v>-55.820183120401758</v>
      </c>
      <c r="Q3787" s="371">
        <f t="shared" si="1117"/>
        <v>103.85603388037416</v>
      </c>
      <c r="R3787" s="12">
        <f t="shared" si="1118"/>
        <v>-76.143966119625844</v>
      </c>
      <c r="S3787" s="57">
        <f t="shared" si="1119"/>
        <v>1463.6499027507043</v>
      </c>
      <c r="T3787" s="12">
        <f t="shared" si="1102"/>
        <v>-55.820183120401758</v>
      </c>
    </row>
    <row r="3788" spans="1:20" x14ac:dyDescent="0.3">
      <c r="A3788" s="57">
        <f t="shared" si="1103"/>
        <v>9231329.8213605639</v>
      </c>
      <c r="B3788" s="12">
        <f t="shared" si="1120"/>
        <v>1469211.7723811569</v>
      </c>
      <c r="C3788" s="57" t="str">
        <f t="shared" si="1104"/>
        <v>-0.000381278444466392+0.00155331456908154i</v>
      </c>
      <c r="D3788" s="57" t="str">
        <f t="shared" si="1105"/>
        <v>0.200496952187983-0.816970187186988i</v>
      </c>
      <c r="E3788" s="57" t="str">
        <f t="shared" si="1106"/>
        <v>-4.58266968126617-1.35846241677555i</v>
      </c>
      <c r="F3788" s="57" t="str">
        <f t="shared" si="1107"/>
        <v>0.28995987956343-1.03492032237069i</v>
      </c>
      <c r="G3788" s="57" t="str">
        <f t="shared" si="1108"/>
        <v>0.0941556703019229-0.2920451678284i</v>
      </c>
      <c r="H3788" s="57" t="str">
        <f t="shared" si="1109"/>
        <v>0.000722508521673329-3.07767857679579i</v>
      </c>
      <c r="I3788" s="57" t="str">
        <f t="shared" si="1110"/>
        <v>-0.0215636539164074-0.00604707917193845i</v>
      </c>
      <c r="K3788" s="57" t="str">
        <f t="shared" si="1111"/>
        <v>0.000381387479161595-0.000113038518359472i</v>
      </c>
      <c r="L3788" s="57" t="str">
        <f t="shared" si="1112"/>
        <v>0.00075-0.000451361477414158i</v>
      </c>
      <c r="M3788" s="57" t="str">
        <f t="shared" si="1113"/>
        <v>0.00075-0.0000711178798446676i</v>
      </c>
      <c r="N3788" s="57">
        <f t="shared" si="1114"/>
        <v>76.208773966135539</v>
      </c>
      <c r="O3788" s="57">
        <f t="shared" si="1115"/>
        <v>55.920723974759653</v>
      </c>
      <c r="P3788" s="371">
        <f t="shared" si="1116"/>
        <v>-55.920723974759653</v>
      </c>
      <c r="Q3788" s="371">
        <f t="shared" si="1117"/>
        <v>103.79122603386446</v>
      </c>
      <c r="R3788" s="12">
        <f t="shared" si="1118"/>
        <v>-76.208773966135539</v>
      </c>
      <c r="S3788" s="57">
        <f t="shared" si="1119"/>
        <v>1469.2117723811568</v>
      </c>
      <c r="T3788" s="12">
        <f t="shared" si="1102"/>
        <v>-55.920723974759653</v>
      </c>
    </row>
    <row r="3789" spans="1:20" x14ac:dyDescent="0.3">
      <c r="A3789" s="57">
        <f t="shared" si="1103"/>
        <v>9266408.8746817335</v>
      </c>
      <c r="B3789" s="12">
        <f t="shared" si="1120"/>
        <v>1474794.7771162053</v>
      </c>
      <c r="C3789" s="57" t="str">
        <f t="shared" si="1104"/>
        <v>-0.000375162634345999+0.00153586141051256i</v>
      </c>
      <c r="D3789" s="57" t="str">
        <f t="shared" si="1105"/>
        <v>0.199068717249449-0.814229750832495i</v>
      </c>
      <c r="E3789" s="57" t="str">
        <f t="shared" si="1106"/>
        <v>-4.55037196787494-1.34364498615689i</v>
      </c>
      <c r="F3789" s="57" t="str">
        <f t="shared" si="1107"/>
        <v>0.287973582555905-1.03164047282531i</v>
      </c>
      <c r="G3789" s="57" t="str">
        <f t="shared" si="1108"/>
        <v>0.0935106806349258-0.29114675550677i</v>
      </c>
      <c r="H3789" s="57" t="str">
        <f t="shared" si="1109"/>
        <v>0.000716779201534025-3.06602615444044i</v>
      </c>
      <c r="I3789" s="57" t="str">
        <f t="shared" si="1110"/>
        <v>-0.021413942263056-0.00598291477867017i</v>
      </c>
      <c r="K3789" s="57" t="str">
        <f t="shared" si="1111"/>
        <v>0.00038124456859961-0.000112660340492615i</v>
      </c>
      <c r="L3789" s="57" t="str">
        <f t="shared" si="1112"/>
        <v>0.00075-0.000449652796786368i</v>
      </c>
      <c r="M3789" s="57" t="str">
        <f t="shared" si="1113"/>
        <v>0.00075-0.0000708486549558354i</v>
      </c>
      <c r="N3789" s="57">
        <f t="shared" si="1114"/>
        <v>76.273242041403364</v>
      </c>
      <c r="O3789" s="57">
        <f t="shared" si="1115"/>
        <v>56.021264826448487</v>
      </c>
      <c r="P3789" s="371">
        <f t="shared" si="1116"/>
        <v>-56.021264826448487</v>
      </c>
      <c r="Q3789" s="371">
        <f t="shared" si="1117"/>
        <v>103.72675795859664</v>
      </c>
      <c r="R3789" s="12">
        <f t="shared" si="1118"/>
        <v>-76.273242041403364</v>
      </c>
      <c r="S3789" s="57">
        <f t="shared" si="1119"/>
        <v>1474.7947771162053</v>
      </c>
      <c r="T3789" s="12">
        <f t="shared" si="1102"/>
        <v>-56.021264826448487</v>
      </c>
    </row>
    <row r="3790" spans="1:20" x14ac:dyDescent="0.3">
      <c r="A3790" s="57">
        <f t="shared" si="1103"/>
        <v>9301621.228405524</v>
      </c>
      <c r="B3790" s="12">
        <f t="shared" si="1120"/>
        <v>1480398.997269247</v>
      </c>
      <c r="C3790" s="57" t="str">
        <f t="shared" si="1104"/>
        <v>-0.000369145589188557+0.00151860016503266i</v>
      </c>
      <c r="D3790" s="57" t="str">
        <f t="shared" si="1105"/>
        <v>0.197650041418171-0.81149600606263i</v>
      </c>
      <c r="E3790" s="57" t="str">
        <f t="shared" si="1106"/>
        <v>-4.51828505591407-1.3289852698608i</v>
      </c>
      <c r="F3790" s="57" t="str">
        <f t="shared" si="1107"/>
        <v>0.285999497186108-1.02836671716268i</v>
      </c>
      <c r="G3790" s="57" t="str">
        <f t="shared" si="1108"/>
        <v>0.0928696563266446-0.290249691232248i</v>
      </c>
      <c r="H3790" s="57" t="str">
        <f t="shared" si="1109"/>
        <v>0.000711096793203291-3.05441785958397i</v>
      </c>
      <c r="I3790" s="57" t="str">
        <f t="shared" si="1110"/>
        <v>-0.0212651810780248-0.00591940238353304i</v>
      </c>
      <c r="K3790" s="57" t="str">
        <f t="shared" si="1111"/>
        <v>0.000381102502054908-0.000112283114785806i</v>
      </c>
      <c r="L3790" s="57" t="str">
        <f t="shared" si="1112"/>
        <v>0.00075-0.000447950584565021i</v>
      </c>
      <c r="M3790" s="57" t="str">
        <f t="shared" si="1113"/>
        <v>0.00075-0.0000705804492486903i</v>
      </c>
      <c r="N3790" s="57">
        <f t="shared" si="1114"/>
        <v>76.337372063508383</v>
      </c>
      <c r="O3790" s="57">
        <f t="shared" si="1115"/>
        <v>56.121805544330734</v>
      </c>
      <c r="P3790" s="371">
        <f t="shared" si="1116"/>
        <v>-56.121805544330734</v>
      </c>
      <c r="Q3790" s="371">
        <f t="shared" si="1117"/>
        <v>103.66262793649162</v>
      </c>
      <c r="R3790" s="12">
        <f t="shared" si="1118"/>
        <v>-76.337372063508383</v>
      </c>
      <c r="S3790" s="57">
        <f t="shared" si="1119"/>
        <v>1480.398997269247</v>
      </c>
      <c r="T3790" s="12">
        <f t="shared" si="1102"/>
        <v>-56.121805544330734</v>
      </c>
    </row>
    <row r="3791" spans="1:20" x14ac:dyDescent="0.3">
      <c r="A3791" s="57">
        <f t="shared" si="1103"/>
        <v>9336967.3890734669</v>
      </c>
      <c r="B3791" s="12">
        <f t="shared" si="1120"/>
        <v>1486024.5134588701</v>
      </c>
      <c r="C3791" s="57" t="str">
        <f t="shared" si="1104"/>
        <v>-0.000363225717705847+0.00150152883633157i</v>
      </c>
      <c r="D3791" s="57" t="str">
        <f t="shared" si="1105"/>
        <v>0.196240869454016-0.808768963902025i</v>
      </c>
      <c r="E3791" s="57" t="str">
        <f t="shared" si="1106"/>
        <v>-4.48640781370106-1.31448165897289i</v>
      </c>
      <c r="F3791" s="57" t="str">
        <f t="shared" si="1107"/>
        <v>0.28403756745776-1.02509908888825i</v>
      </c>
      <c r="G3791" s="57" t="str">
        <f t="shared" si="1108"/>
        <v>0.0922325791939874-0.289353988272518i</v>
      </c>
      <c r="H3791" s="57" t="str">
        <f t="shared" si="1109"/>
        <v>0.00070546089654621-3.04285352501683i</v>
      </c>
      <c r="I3791" s="57" t="str">
        <f t="shared" si="1110"/>
        <v>-0.0211173655243213-0.00585653585626815i</v>
      </c>
      <c r="K3791" s="57" t="str">
        <f t="shared" si="1111"/>
        <v>0.000380961276112943-0.000111906841701511i</v>
      </c>
      <c r="L3791" s="57" t="str">
        <f t="shared" si="1112"/>
        <v>0.00075-0.000446254816263221i</v>
      </c>
      <c r="M3791" s="57" t="str">
        <f t="shared" si="1113"/>
        <v>0.00075-0.0000703132588650033i</v>
      </c>
      <c r="N3791" s="57">
        <f t="shared" si="1114"/>
        <v>76.40116574682591</v>
      </c>
      <c r="O3791" s="57">
        <f t="shared" si="1115"/>
        <v>56.22234599920813</v>
      </c>
      <c r="P3791" s="371">
        <f t="shared" si="1116"/>
        <v>-56.22234599920813</v>
      </c>
      <c r="Q3791" s="371">
        <f t="shared" si="1117"/>
        <v>103.59883425317409</v>
      </c>
      <c r="R3791" s="12">
        <f t="shared" si="1118"/>
        <v>-76.40116574682591</v>
      </c>
      <c r="S3791" s="57">
        <f t="shared" si="1119"/>
        <v>1486.0245134588702</v>
      </c>
      <c r="T3791" s="12">
        <f t="shared" si="1102"/>
        <v>-56.22234599920813</v>
      </c>
    </row>
    <row r="3792" spans="1:20" x14ac:dyDescent="0.3">
      <c r="A3792" s="57">
        <f t="shared" si="1103"/>
        <v>9372447.8651519455</v>
      </c>
      <c r="B3792" s="12">
        <f t="shared" si="1120"/>
        <v>1491671.4066100139</v>
      </c>
      <c r="C3792" s="57" t="str">
        <f t="shared" si="1104"/>
        <v>-0.000357401453748753+0.00148464544599009i</v>
      </c>
      <c r="D3792" s="57" t="str">
        <f t="shared" si="1105"/>
        <v>0.194841146311289-0.806048635012477i</v>
      </c>
      <c r="E3792" s="57" t="str">
        <f t="shared" si="1106"/>
        <v>-4.45473911198773-1.30013255975906i</v>
      </c>
      <c r="F3792" s="57" t="str">
        <f t="shared" si="1107"/>
        <v>0.282087737366917-1.02183762097778i</v>
      </c>
      <c r="G3792" s="57" t="str">
        <f t="shared" si="1108"/>
        <v>0.0915994310513738-0.288459659714211i</v>
      </c>
      <c r="H3792" s="57" t="str">
        <f t="shared" si="1109"/>
        <v>0.000699871114969329-3.03133298416413i</v>
      </c>
      <c r="I3792" s="57" t="str">
        <f t="shared" si="1110"/>
        <v>-0.0209704907736531-0.00579430911592535i</v>
      </c>
      <c r="K3792" s="57" t="str">
        <f t="shared" si="1111"/>
        <v>0.000380820887351649-0.000111531521675187i</v>
      </c>
      <c r="L3792" s="57" t="str">
        <f t="shared" si="1112"/>
        <v>0.00075-0.000444565467486771i</v>
      </c>
      <c r="M3792" s="57" t="str">
        <f t="shared" si="1113"/>
        <v>0.00075-0.0000700470799611512i</v>
      </c>
      <c r="N3792" s="57">
        <f t="shared" si="1114"/>
        <v>76.464624801943188</v>
      </c>
      <c r="O3792" s="57">
        <f t="shared" si="1115"/>
        <v>56.322886063806507</v>
      </c>
      <c r="P3792" s="371">
        <f t="shared" si="1116"/>
        <v>-56.322886063806507</v>
      </c>
      <c r="Q3792" s="371">
        <f t="shared" si="1117"/>
        <v>103.53537519805681</v>
      </c>
      <c r="R3792" s="12">
        <f t="shared" si="1118"/>
        <v>-76.464624801943188</v>
      </c>
      <c r="S3792" s="57">
        <f t="shared" si="1119"/>
        <v>1491.6714066100139</v>
      </c>
      <c r="T3792" s="12">
        <f t="shared" si="1102"/>
        <v>-56.322886063806507</v>
      </c>
    </row>
    <row r="3793" spans="1:20" x14ac:dyDescent="0.3">
      <c r="A3793" s="57">
        <f t="shared" si="1103"/>
        <v>9408063.1670395229</v>
      </c>
      <c r="B3793" s="12">
        <f t="shared" si="1120"/>
        <v>1497339.7579551321</v>
      </c>
      <c r="C3793" s="57" t="str">
        <f t="shared" si="1104"/>
        <v>-0.000351671255930086+0.00146794803339003i</v>
      </c>
      <c r="D3793" s="57" t="str">
        <f t="shared" si="1105"/>
        <v>0.193450817139954-0.803335029696485i</v>
      </c>
      <c r="E3793" s="57" t="str">
        <f t="shared" si="1106"/>
        <v>-4.42327782401636-1.28593639354368i</v>
      </c>
      <c r="F3793" s="57" t="str">
        <f t="shared" si="1107"/>
        <v>0.280149950906351-1.01858234588039i</v>
      </c>
      <c r="G3793" s="57" t="str">
        <f t="shared" si="1108"/>
        <v>0.0909701937121545-0.287566718463955i</v>
      </c>
      <c r="H3793" s="57" t="str">
        <f t="shared" si="1109"/>
        <v>0.000694327055389076-3.0198560710829i</v>
      </c>
      <c r="I3793" s="57" t="str">
        <f t="shared" si="1110"/>
        <v>-0.0208245520066374-0.00573271613060475i</v>
      </c>
      <c r="K3793" s="57" t="str">
        <f t="shared" si="1111"/>
        <v>0.000380681332341815-0.000111157155115389i</v>
      </c>
      <c r="L3793" s="57" t="str">
        <f t="shared" si="1112"/>
        <v>0.00075-0.000442882513933822i</v>
      </c>
      <c r="M3793" s="57" t="str">
        <f t="shared" si="1113"/>
        <v>0.00075-0.0000697819087080603i</v>
      </c>
      <c r="N3793" s="57">
        <f t="shared" si="1114"/>
        <v>76.52775093557581</v>
      </c>
      <c r="O3793" s="57">
        <f t="shared" si="1115"/>
        <v>56.423425612762273</v>
      </c>
      <c r="P3793" s="371">
        <f t="shared" si="1116"/>
        <v>-56.423425612762273</v>
      </c>
      <c r="Q3793" s="371">
        <f t="shared" si="1117"/>
        <v>103.47224906442419</v>
      </c>
      <c r="R3793" s="12">
        <f t="shared" si="1118"/>
        <v>-76.52775093557581</v>
      </c>
      <c r="S3793" s="57">
        <f t="shared" si="1119"/>
        <v>1497.339757955132</v>
      </c>
      <c r="T3793" s="12">
        <f t="shared" si="1102"/>
        <v>-56.423425612762273</v>
      </c>
    </row>
    <row r="3794" spans="1:20" x14ac:dyDescent="0.3">
      <c r="A3794" s="57">
        <f t="shared" si="1103"/>
        <v>9443813.8070742749</v>
      </c>
      <c r="B3794" s="12">
        <f t="shared" si="1120"/>
        <v>1503029.6490353616</v>
      </c>
      <c r="C3794" s="57" t="str">
        <f t="shared" si="1104"/>
        <v>-0.0003460336072525+0.00145143465562312i</v>
      </c>
      <c r="D3794" s="57" t="str">
        <f t="shared" si="1105"/>
        <v>0.19206982728682-0.80062815790078i</v>
      </c>
      <c r="E3794" s="57" t="str">
        <f t="shared" si="1106"/>
        <v>-4.39202282557595-1.27189159658877i</v>
      </c>
      <c r="F3794" s="57" t="str">
        <f t="shared" si="1107"/>
        <v>0.27822415206985-1.01533329552172i</v>
      </c>
      <c r="G3794" s="57" t="str">
        <f t="shared" si="1108"/>
        <v>0.0903448489900141-0.286675177249419i</v>
      </c>
      <c r="H3794" s="57" t="str">
        <f t="shared" si="1109"/>
        <v>0.000688828328200599-3.00842262045994i</v>
      </c>
      <c r="I3794" s="57" t="str">
        <f t="shared" si="1110"/>
        <v>-0.0206795444130139-0.0056717509171979i</v>
      </c>
      <c r="K3794" s="57" t="str">
        <f t="shared" si="1111"/>
        <v>0.000380542607647422-0.000110783742403875i</v>
      </c>
      <c r="L3794" s="57" t="str">
        <f t="shared" si="1112"/>
        <v>0.00075-0.000441205931394523i</v>
      </c>
      <c r="M3794" s="57" t="str">
        <f t="shared" si="1113"/>
        <v>0.00075-0.0000695177412911541i</v>
      </c>
      <c r="N3794" s="57">
        <f t="shared" si="1114"/>
        <v>76.590545850486521</v>
      </c>
      <c r="O3794" s="57">
        <f t="shared" si="1115"/>
        <v>56.523964522606825</v>
      </c>
      <c r="P3794" s="371">
        <f t="shared" si="1116"/>
        <v>-56.523964522606825</v>
      </c>
      <c r="Q3794" s="371">
        <f t="shared" si="1117"/>
        <v>103.40945414951348</v>
      </c>
      <c r="R3794" s="12">
        <f t="shared" si="1118"/>
        <v>-76.590545850486521</v>
      </c>
      <c r="S3794" s="57">
        <f t="shared" si="1119"/>
        <v>1503.0296490353617</v>
      </c>
      <c r="T3794" s="12">
        <f t="shared" si="1102"/>
        <v>-56.523964522606825</v>
      </c>
    </row>
    <row r="3795" spans="1:20" x14ac:dyDescent="0.3">
      <c r="A3795" s="57">
        <f t="shared" si="1103"/>
        <v>9479700.2995411567</v>
      </c>
      <c r="B3795" s="12">
        <f t="shared" si="1120"/>
        <v>1508741.161701696</v>
      </c>
      <c r="C3795" s="57" t="str">
        <f t="shared" si="1104"/>
        <v>-0.000340487014741393+0.00143510338739833i</v>
      </c>
      <c r="D3795" s="57" t="str">
        <f t="shared" si="1105"/>
        <v>0.190698122296692-0.797928029219837i</v>
      </c>
      <c r="E3795" s="57" t="str">
        <f t="shared" si="1106"/>
        <v>-4.36097299505624-1.25799661997359i</v>
      </c>
      <c r="F3795" s="57" t="str">
        <f t="shared" si="1107"/>
        <v>0.276310284856485-1.01209050130706i</v>
      </c>
      <c r="G3795" s="57" t="str">
        <f t="shared" si="1108"/>
        <v>0.089723378700351-0.285785048620365i</v>
      </c>
      <c r="H3795" s="57" t="str">
        <f t="shared" si="1109"/>
        <v>0.000683374547246748-2.9970324676093i</v>
      </c>
      <c r="I3795" s="57" t="str">
        <f t="shared" si="1110"/>
        <v>-0.0205354631918506-0.00561140754112782i</v>
      </c>
      <c r="K3795" s="57" t="str">
        <f t="shared" si="1111"/>
        <v>0.000380404709825995-0.000110411283895711i</v>
      </c>
      <c r="L3795" s="57" t="str">
        <f t="shared" si="1112"/>
        <v>0.00075-0.000439535695750671i</v>
      </c>
      <c r="M3795" s="57" t="str">
        <f t="shared" si="1113"/>
        <v>0.00075-0.0000692545739102948i</v>
      </c>
      <c r="N3795" s="57">
        <f t="shared" si="1114"/>
        <v>76.653011245403363</v>
      </c>
      <c r="O3795" s="57">
        <f t="shared" si="1115"/>
        <v>56.624502671752225</v>
      </c>
      <c r="P3795" s="371">
        <f t="shared" si="1116"/>
        <v>-56.624502671752225</v>
      </c>
      <c r="Q3795" s="371">
        <f t="shared" si="1117"/>
        <v>103.34698875459664</v>
      </c>
      <c r="R3795" s="12">
        <f t="shared" si="1118"/>
        <v>-76.653011245403363</v>
      </c>
      <c r="S3795" s="57">
        <f t="shared" si="1119"/>
        <v>1508.741161701696</v>
      </c>
      <c r="T3795" s="12">
        <f t="shared" si="1102"/>
        <v>-56.624502671752225</v>
      </c>
    </row>
    <row r="3796" spans="1:20" x14ac:dyDescent="0.3">
      <c r="A3796" s="57">
        <f t="shared" si="1103"/>
        <v>9515723.160679413</v>
      </c>
      <c r="B3796" s="12">
        <f t="shared" si="1120"/>
        <v>1514474.3781161625</v>
      </c>
      <c r="C3796" s="57" t="str">
        <f t="shared" si="1104"/>
        <v>-0.000335030009082688+0.00141895232094797i</v>
      </c>
      <c r="D3796" s="57" t="str">
        <f t="shared" si="1105"/>
        <v>0.189335647913481-0.795234652899348i</v>
      </c>
      <c r="E3796" s="57" t="str">
        <f t="shared" si="1106"/>
        <v>-4.33012721350098-1.24424992947479i</v>
      </c>
      <c r="F3796" s="57" t="str">
        <f t="shared" si="1107"/>
        <v>0.274408293274804-1.00885399412451i</v>
      </c>
      <c r="G3796" s="57" t="str">
        <f t="shared" si="1108"/>
        <v>0.0891057646616379-0.284896344949707i</v>
      </c>
      <c r="H3796" s="57" t="str">
        <f t="shared" si="1109"/>
        <v>0.000677965329787335-2.98568544846983i</v>
      </c>
      <c r="I3796" s="57" t="str">
        <f t="shared" si="1110"/>
        <v>-0.0203923035517463-0.00555168011608791i</v>
      </c>
      <c r="K3796" s="57" t="str">
        <f t="shared" si="1111"/>
        <v>0.000380267635428948-0.000110039779919384i</v>
      </c>
      <c r="L3796" s="57" t="str">
        <f t="shared" si="1112"/>
        <v>0.00075-0.000437871782975364i</v>
      </c>
      <c r="M3796" s="57" t="str">
        <f t="shared" si="1113"/>
        <v>0.00075-0.0000689924027797317i</v>
      </c>
      <c r="N3796" s="57">
        <f t="shared" si="1114"/>
        <v>76.715148814941486</v>
      </c>
      <c r="O3796" s="57">
        <f t="shared" si="1115"/>
        <v>56.725039940476677</v>
      </c>
      <c r="P3796" s="371">
        <f t="shared" si="1116"/>
        <v>-56.725039940476677</v>
      </c>
      <c r="Q3796" s="371">
        <f t="shared" si="1117"/>
        <v>103.28485118505851</v>
      </c>
      <c r="R3796" s="12">
        <f t="shared" si="1118"/>
        <v>-76.715148814941486</v>
      </c>
      <c r="S3796" s="57">
        <f t="shared" si="1119"/>
        <v>1514.4743781161626</v>
      </c>
      <c r="T3796" s="12">
        <f t="shared" si="1102"/>
        <v>-56.725039940476677</v>
      </c>
    </row>
    <row r="3797" spans="1:20" x14ac:dyDescent="0.3">
      <c r="A3797" s="57">
        <f t="shared" si="1103"/>
        <v>9551882.9086899962</v>
      </c>
      <c r="B3797" s="12">
        <f t="shared" si="1120"/>
        <v>1520229.380753004</v>
      </c>
      <c r="C3797" s="57" t="str">
        <f t="shared" si="1104"/>
        <v>-0.000329661144265513+0.00140297956593262i</v>
      </c>
      <c r="D3797" s="57" t="str">
        <f t="shared" si="1105"/>
        <v>0.187982350081285-0.792548037839725i</v>
      </c>
      <c r="E3797" s="57" t="str">
        <f t="shared" si="1106"/>
        <v>-4.29948436466014-1.23065000544723i</v>
      </c>
      <c r="F3797" s="57" t="str">
        <f t="shared" si="1107"/>
        <v>0.272518121346943-1.00562380434811i</v>
      </c>
      <c r="G3797" s="57" t="str">
        <f t="shared" si="1108"/>
        <v>0.0884919886967646-0.284009078434575i</v>
      </c>
      <c r="H3797" s="57" t="str">
        <f t="shared" si="1109"/>
        <v>0.000672600296468733-2.97438139960302i</v>
      </c>
      <c r="I3797" s="57" t="str">
        <f t="shared" si="1110"/>
        <v>-0.0202500607110315-0.00549256280378i</v>
      </c>
      <c r="K3797" s="57" t="str">
        <f t="shared" si="1111"/>
        <v>0.000380131381001913-0.000109669230776916i</v>
      </c>
      <c r="L3797" s="57" t="str">
        <f t="shared" si="1112"/>
        <v>0.00075-0.00043621416913266i</v>
      </c>
      <c r="M3797" s="57" t="str">
        <f t="shared" si="1113"/>
        <v>0.00075-0.0000687312241280453i</v>
      </c>
      <c r="N3797" s="57">
        <f t="shared" si="1114"/>
        <v>76.776960249526496</v>
      </c>
      <c r="O3797" s="57">
        <f t="shared" si="1115"/>
        <v>56.825576210909631</v>
      </c>
      <c r="P3797" s="371">
        <f t="shared" si="1116"/>
        <v>-56.825576210909631</v>
      </c>
      <c r="Q3797" s="371">
        <f t="shared" si="1117"/>
        <v>103.2230397504735</v>
      </c>
      <c r="R3797" s="12">
        <f t="shared" si="1118"/>
        <v>-76.776960249526496</v>
      </c>
      <c r="S3797" s="57">
        <f t="shared" si="1119"/>
        <v>1520.2293807530041</v>
      </c>
      <c r="T3797" s="12">
        <f t="shared" si="1102"/>
        <v>-56.825576210909631</v>
      </c>
    </row>
    <row r="3798" spans="1:20" x14ac:dyDescent="0.3">
      <c r="A3798" s="57">
        <f t="shared" si="1103"/>
        <v>9588180.0637430176</v>
      </c>
      <c r="B3798" s="12">
        <f t="shared" si="1120"/>
        <v>1526006.2523998655</v>
      </c>
      <c r="C3798" s="57" t="str">
        <f t="shared" si="1104"/>
        <v>-0.000324378997229769+0.00138718324934486i</v>
      </c>
      <c r="D3798" s="57" t="str">
        <f t="shared" si="1105"/>
        <v>0.186638174945428-0.789868192599533i</v>
      </c>
      <c r="E3798" s="57" t="str">
        <f t="shared" si="1106"/>
        <v>-4.26904333504055-1.21719534270545i</v>
      </c>
      <c r="F3798" s="57" t="str">
        <f t="shared" si="1107"/>
        <v>0.270639713112733-1.00239996184111i</v>
      </c>
      <c r="G3798" s="57" t="str">
        <f t="shared" si="1108"/>
        <v>0.0878820326343636-0.283123261097382i</v>
      </c>
      <c r="H3798" s="57" t="str">
        <f t="shared" si="1109"/>
        <v>0.000667279071293575-2.96312015819039i</v>
      </c>
      <c r="I3798" s="57" t="str">
        <f t="shared" si="1110"/>
        <v>-0.020108729897965-0.00543404981365189i</v>
      </c>
      <c r="K3798" s="57" t="str">
        <f t="shared" si="1111"/>
        <v>0.000379995943085085-0.000109299636743975i</v>
      </c>
      <c r="L3798" s="57" t="str">
        <f t="shared" si="1112"/>
        <v>0.00075-0.000434562830377228i</v>
      </c>
      <c r="M3798" s="57" t="str">
        <f t="shared" si="1113"/>
        <v>0.00075-0.0000684710341980923i</v>
      </c>
      <c r="N3798" s="57">
        <f t="shared" si="1114"/>
        <v>76.838447235316835</v>
      </c>
      <c r="O3798" s="57">
        <f t="shared" si="1115"/>
        <v>56.926111367016915</v>
      </c>
      <c r="P3798" s="371">
        <f t="shared" si="1116"/>
        <v>-56.926111367016915</v>
      </c>
      <c r="Q3798" s="371">
        <f t="shared" si="1117"/>
        <v>103.16155276468317</v>
      </c>
      <c r="R3798" s="12">
        <f t="shared" si="1118"/>
        <v>-76.838447235316835</v>
      </c>
      <c r="S3798" s="57">
        <f t="shared" si="1119"/>
        <v>1526.0062523998656</v>
      </c>
      <c r="T3798" s="12">
        <f t="shared" si="1102"/>
        <v>-56.926111367016915</v>
      </c>
    </row>
    <row r="3799" spans="1:20" x14ac:dyDescent="0.3">
      <c r="A3799" s="57">
        <f t="shared" si="1103"/>
        <v>9624615.1479852423</v>
      </c>
      <c r="B3799" s="12">
        <f t="shared" si="1120"/>
        <v>1531805.076158985</v>
      </c>
      <c r="C3799" s="57" t="str">
        <f t="shared" si="1104"/>
        <v>-0.000319182167518395+0.00137156151541185i</v>
      </c>
      <c r="D3799" s="57" t="str">
        <f t="shared" si="1105"/>
        <v>0.185303068853473-0.787195125398953i</v>
      </c>
      <c r="E3799" s="57" t="str">
        <f t="shared" si="1106"/>
        <v>-4.23880301395566-1.2038844504056i</v>
      </c>
      <c r="F3799" s="57" t="str">
        <f t="shared" si="1107"/>
        <v>0.268773012633687-0.999182495959057i</v>
      </c>
      <c r="G3799" s="57" t="str">
        <f t="shared" si="1108"/>
        <v>0.0872758783101103-0.282238904786901i</v>
      </c>
      <c r="H3799" s="57" t="str">
        <f t="shared" si="1109"/>
        <v>0.000662001281590863-2.95190156203132i</v>
      </c>
      <c r="I3799" s="57" t="str">
        <f t="shared" si="1110"/>
        <v>-0.0199683063509264-0.00537613540263358i</v>
      </c>
      <c r="K3799" s="57" t="str">
        <f t="shared" si="1111"/>
        <v>0.000379861318213545-0.000108930998069997i</v>
      </c>
      <c r="L3799" s="57" t="str">
        <f t="shared" si="1112"/>
        <v>0.00075-0.000432917742954001i</v>
      </c>
      <c r="M3799" s="57" t="str">
        <f t="shared" si="1113"/>
        <v>0.00075-0.0000682118292469542i</v>
      </c>
      <c r="N3799" s="57">
        <f t="shared" si="1114"/>
        <v>76.899611454130451</v>
      </c>
      <c r="O3799" s="57">
        <f t="shared" si="1115"/>
        <v>57.026645294586373</v>
      </c>
      <c r="P3799" s="371">
        <f t="shared" si="1116"/>
        <v>-57.026645294586373</v>
      </c>
      <c r="Q3799" s="371">
        <f t="shared" si="1117"/>
        <v>103.10038854586955</v>
      </c>
      <c r="R3799" s="12">
        <f t="shared" si="1118"/>
        <v>-76.899611454130451</v>
      </c>
      <c r="S3799" s="57">
        <f t="shared" si="1119"/>
        <v>1531.805076158985</v>
      </c>
      <c r="T3799" s="12">
        <f t="shared" si="1102"/>
        <v>-57.026645294586373</v>
      </c>
    </row>
    <row r="3800" spans="1:20" x14ac:dyDescent="0.3">
      <c r="A3800" s="57">
        <f t="shared" si="1103"/>
        <v>9661188.6855475865</v>
      </c>
      <c r="B3800" s="12">
        <f t="shared" si="1120"/>
        <v>1537625.9354483893</v>
      </c>
      <c r="C3800" s="57" t="str">
        <f t="shared" si="1104"/>
        <v>-0.000314069276934439+0.00135611252549699i</v>
      </c>
      <c r="D3800" s="57" t="str">
        <f t="shared" si="1105"/>
        <v>0.18397697835619-0.784528844123191i</v>
      </c>
      <c r="E3800" s="57" t="str">
        <f t="shared" si="1106"/>
        <v>-4.20876229357413-1.1907158519282i</v>
      </c>
      <c r="F3800" s="57" t="str">
        <f t="shared" si="1107"/>
        <v>0.266917963996986-0.995971435553149i</v>
      </c>
      <c r="G3800" s="57" t="str">
        <f t="shared" si="1108"/>
        <v>0.0866735075680119-0.281356021179341i</v>
      </c>
      <c r="H3800" s="57" t="str">
        <f t="shared" si="1109"/>
        <v>0.000656766557986196-2.94072544954054i</v>
      </c>
      <c r="I3800" s="57" t="str">
        <f t="shared" si="1110"/>
        <v>-0.0198287853186076-0.00531881387487332i</v>
      </c>
      <c r="K3800" s="57" t="str">
        <f t="shared" si="1111"/>
        <v>0.000379727502917598-0.000108563314978312i</v>
      </c>
      <c r="L3800" s="57" t="str">
        <f t="shared" si="1112"/>
        <v>0.00075-0.00043127888319785i</v>
      </c>
      <c r="M3800" s="57" t="str">
        <f t="shared" si="1113"/>
        <v>0.00075-0.0000679536055458796i</v>
      </c>
      <c r="N3800" s="57">
        <f t="shared" si="1114"/>
        <v>76.960454583371629</v>
      </c>
      <c r="O3800" s="57">
        <f t="shared" si="1115"/>
        <v>57.127177881212447</v>
      </c>
      <c r="P3800" s="371">
        <f t="shared" si="1116"/>
        <v>-57.127177881212447</v>
      </c>
      <c r="Q3800" s="371">
        <f t="shared" si="1117"/>
        <v>103.03954541662837</v>
      </c>
      <c r="R3800" s="12">
        <f t="shared" si="1118"/>
        <v>-76.960454583371629</v>
      </c>
      <c r="S3800" s="57">
        <f t="shared" si="1119"/>
        <v>1537.6259354483893</v>
      </c>
      <c r="T3800" s="12">
        <f t="shared" si="1102"/>
        <v>-57.127177881212447</v>
      </c>
    </row>
    <row r="3801" spans="1:20" x14ac:dyDescent="0.3">
      <c r="A3801" s="57">
        <f t="shared" si="1103"/>
        <v>9697901.2025526688</v>
      </c>
      <c r="B3801" s="12">
        <f t="shared" si="1120"/>
        <v>1543468.9140030933</v>
      </c>
      <c r="C3801" s="57" t="str">
        <f t="shared" si="1104"/>
        <v>-0.000309038969202772+0.00134083445800036i</v>
      </c>
      <c r="D3801" s="57" t="str">
        <f t="shared" si="1105"/>
        <v>0.182659850208502-0.781869356325896i</v>
      </c>
      <c r="E3801" s="57" t="str">
        <f t="shared" si="1106"/>
        <v>-4.17892006896718-1.17768808476126i</v>
      </c>
      <c r="F3801" s="57" t="str">
        <f t="shared" si="1107"/>
        <v>0.265074511319352-0.992766808973362i</v>
      </c>
      <c r="G3801" s="57" t="str">
        <f t="shared" si="1108"/>
        <v>0.0860749022616718-0.280474621779432i</v>
      </c>
      <c r="H3801" s="57" t="str">
        <f t="shared" si="1109"/>
        <v>0.000651574534372355-2.92959165974593i</v>
      </c>
      <c r="I3801" s="57" t="str">
        <f t="shared" si="1110"/>
        <v>-0.0196901620601984-0.00526207958147241i</v>
      </c>
      <c r="K3801" s="57" t="str">
        <f t="shared" si="1111"/>
        <v>0.000379594493723083-0.000108196587666254i</v>
      </c>
      <c r="L3801" s="57" t="str">
        <f t="shared" si="1112"/>
        <v>0.00075-0.000429646227533224i</v>
      </c>
      <c r="M3801" s="57" t="str">
        <f t="shared" si="1113"/>
        <v>0.00075-0.0000676963593802349i</v>
      </c>
      <c r="N3801" s="57">
        <f t="shared" si="1114"/>
        <v>77.02097829595867</v>
      </c>
      <c r="O3801" s="57">
        <f t="shared" si="1115"/>
        <v>57.227709016282127</v>
      </c>
      <c r="P3801" s="371">
        <f t="shared" si="1116"/>
        <v>-57.227709016282127</v>
      </c>
      <c r="Q3801" s="371">
        <f t="shared" si="1117"/>
        <v>102.97902170404133</v>
      </c>
      <c r="R3801" s="12">
        <f t="shared" si="1118"/>
        <v>-77.02097829595867</v>
      </c>
      <c r="S3801" s="57">
        <f t="shared" si="1119"/>
        <v>1543.4689140030932</v>
      </c>
      <c r="T3801" s="12">
        <f t="shared" si="1102"/>
        <v>-57.227709016282127</v>
      </c>
    </row>
    <row r="3802" spans="1:20" x14ac:dyDescent="0.3">
      <c r="A3802" s="57">
        <f t="shared" si="1103"/>
        <v>9734753.2271223683</v>
      </c>
      <c r="B3802" s="12">
        <f t="shared" si="1120"/>
        <v>1549334.0958763051</v>
      </c>
      <c r="C3802" s="57" t="str">
        <f t="shared" si="1104"/>
        <v>-0.000304089909636476+0.00132572550825848i</v>
      </c>
      <c r="D3802" s="57" t="str">
        <f t="shared" si="1105"/>
        <v>0.181351631370388-0.779216669232551i</v>
      </c>
      <c r="E3802" s="57" t="str">
        <f t="shared" si="1106"/>
        <v>-4.14927523815504-1.16479970038429i</v>
      </c>
      <c r="F3802" s="57" t="str">
        <f t="shared" si="1107"/>
        <v>0.263242598750915-0.989568644071749i</v>
      </c>
      <c r="G3802" s="57" t="str">
        <f t="shared" si="1108"/>
        <v>0.0854800442555382-0.279594717921511i</v>
      </c>
      <c r="H3802" s="57" t="str">
        <f t="shared" si="1109"/>
        <v>0.000646424847880026-2.91850003228607i</v>
      </c>
      <c r="I3802" s="57" t="str">
        <f t="shared" si="1110"/>
        <v>-0.0195524318455707-0.00520592692021996i</v>
      </c>
      <c r="K3802" s="57" t="str">
        <f t="shared" si="1111"/>
        <v>0.000379462287151704-0.000107830816305296i</v>
      </c>
      <c r="L3802" s="57" t="str">
        <f t="shared" si="1112"/>
        <v>0.00075-0.000428019752473823i</v>
      </c>
      <c r="M3802" s="57" t="str">
        <f t="shared" si="1113"/>
        <v>0.00075-0.0000674400870494469i</v>
      </c>
      <c r="N3802" s="57">
        <f t="shared" si="1114"/>
        <v>77.081184260254247</v>
      </c>
      <c r="O3802" s="57">
        <f t="shared" si="1115"/>
        <v>57.328238590959295</v>
      </c>
      <c r="P3802" s="371">
        <f t="shared" si="1116"/>
        <v>-57.328238590959295</v>
      </c>
      <c r="Q3802" s="371">
        <f t="shared" si="1117"/>
        <v>102.91881573974575</v>
      </c>
      <c r="R3802" s="12">
        <f t="shared" si="1118"/>
        <v>-77.081184260254247</v>
      </c>
      <c r="S3802" s="57">
        <f t="shared" si="1119"/>
        <v>1549.3340958763051</v>
      </c>
      <c r="T3802" s="12">
        <f t="shared" si="1102"/>
        <v>-57.328238590959295</v>
      </c>
    </row>
    <row r="3803" spans="1:20" x14ac:dyDescent="0.3">
      <c r="A3803" s="57">
        <f t="shared" si="1103"/>
        <v>9771745.2893854342</v>
      </c>
      <c r="B3803" s="12">
        <f t="shared" si="1120"/>
        <v>1555221.5654406352</v>
      </c>
      <c r="C3803" s="57" t="str">
        <f t="shared" si="1104"/>
        <v>-0.000299220784807754+0.0013107838884429i</v>
      </c>
      <c r="D3803" s="57" t="str">
        <f t="shared" si="1105"/>
        <v>0.180052269007759-0.776570789743839i</v>
      </c>
      <c r="E3803" s="57" t="str">
        <f t="shared" si="1106"/>
        <v>-4.1198267021519-1.15204926415268i</v>
      </c>
      <c r="F3803" s="57" t="str">
        <f t="shared" si="1107"/>
        <v>0.261422170478975-0.986376968205674i</v>
      </c>
      <c r="G3803" s="57" t="str">
        <f t="shared" si="1108"/>
        <v>0.0848889154261324-0.278716320770613i</v>
      </c>
      <c r="H3803" s="57" t="str">
        <f t="shared" si="1109"/>
        <v>0.000641317138848872-2.90745040740799i</v>
      </c>
      <c r="I3803" s="57" t="str">
        <f t="shared" si="1110"/>
        <v>-0.0194155899554588-0.00515035033532631i</v>
      </c>
      <c r="K3803" s="57" t="str">
        <f t="shared" si="1111"/>
        <v>0.000379330879721342-0.000107466001041179i</v>
      </c>
      <c r="L3803" s="57" t="str">
        <f t="shared" si="1112"/>
        <v>0.00075-0.000426399434622259i</v>
      </c>
      <c r="M3803" s="57" t="str">
        <f t="shared" si="1113"/>
        <v>0.00075-0.0000671847848669525i</v>
      </c>
      <c r="N3803" s="57">
        <f t="shared" si="1114"/>
        <v>77.141074139997173</v>
      </c>
      <c r="O3803" s="57">
        <f t="shared" si="1115"/>
        <v>57.428766498170702</v>
      </c>
      <c r="P3803" s="371">
        <f t="shared" si="1116"/>
        <v>-57.428766498170702</v>
      </c>
      <c r="Q3803" s="371">
        <f t="shared" si="1117"/>
        <v>102.85892586000283</v>
      </c>
      <c r="R3803" s="12">
        <f t="shared" si="1118"/>
        <v>-77.141074139997173</v>
      </c>
      <c r="S3803" s="57">
        <f t="shared" si="1119"/>
        <v>1555.2215654406352</v>
      </c>
      <c r="T3803" s="12">
        <f t="shared" si="1102"/>
        <v>-57.428766498170702</v>
      </c>
    </row>
    <row r="3804" spans="1:20" x14ac:dyDescent="0.3">
      <c r="A3804" s="57">
        <f t="shared" si="1103"/>
        <v>9808877.9214850999</v>
      </c>
      <c r="B3804" s="12">
        <f t="shared" si="1120"/>
        <v>1561131.4073893097</v>
      </c>
      <c r="C3804" s="57" t="str">
        <f t="shared" si="1104"/>
        <v>-0.000294430302223478+0.00129600782745816i</v>
      </c>
      <c r="D3804" s="57" t="str">
        <f t="shared" si="1105"/>
        <v>0.178761710493304-0.773931724439014i</v>
      </c>
      <c r="E3804" s="57" t="str">
        <f t="shared" si="1106"/>
        <v>-4.09057336501037-1.13943535518294i</v>
      </c>
      <c r="F3804" s="57" t="str">
        <f t="shared" si="1107"/>
        <v>0.259613170731751-0.983191808241106i</v>
      </c>
      <c r="G3804" s="57" t="str">
        <f t="shared" si="1108"/>
        <v>0.0843014976632604-0.277839441323567i</v>
      </c>
      <c r="H3804" s="57" t="str">
        <f t="shared" si="1109"/>
        <v>0.000636251050798781-2.89644262596486i</v>
      </c>
      <c r="I3804" s="57" t="str">
        <f t="shared" si="1110"/>
        <v>-0.0192796316816368-0.00509534431715685i</v>
      </c>
      <c r="K3804" s="57" t="str">
        <f t="shared" si="1111"/>
        <v>0.000379200267946363-0.000107102141994034i</v>
      </c>
      <c r="L3804" s="57" t="str">
        <f t="shared" si="1112"/>
        <v>0.00075-0.000424785250669714i</v>
      </c>
      <c r="M3804" s="57" t="str">
        <f t="shared" si="1113"/>
        <v>0.00075-0.0000669304491601439i</v>
      </c>
      <c r="N3804" s="57">
        <f t="shared" si="1114"/>
        <v>77.200649594233582</v>
      </c>
      <c r="O3804" s="57">
        <f t="shared" si="1115"/>
        <v>57.529292632590483</v>
      </c>
      <c r="P3804" s="371">
        <f t="shared" si="1116"/>
        <v>-57.529292632590483</v>
      </c>
      <c r="Q3804" s="371">
        <f t="shared" si="1117"/>
        <v>102.79935040576642</v>
      </c>
      <c r="R3804" s="12">
        <f t="shared" si="1118"/>
        <v>-77.200649594233582</v>
      </c>
      <c r="S3804" s="57">
        <f t="shared" si="1119"/>
        <v>1561.1314073893097</v>
      </c>
      <c r="T3804" s="12">
        <f t="shared" si="1102"/>
        <v>-57.529292632590483</v>
      </c>
    </row>
    <row r="3805" spans="1:20" x14ac:dyDescent="0.3">
      <c r="A3805" s="57">
        <f t="shared" si="1103"/>
        <v>9846151.6575867422</v>
      </c>
      <c r="B3805" s="12">
        <f t="shared" si="1120"/>
        <v>1567063.7067373891</v>
      </c>
      <c r="C3805" s="57" t="str">
        <f t="shared" si="1104"/>
        <v>-0.000289717190005129+0.00128139557083885i</v>
      </c>
      <c r="D3805" s="57" t="str">
        <f t="shared" si="1105"/>
        <v>0.177479903407292-0.771299479579223i</v>
      </c>
      <c r="E3805" s="57" t="str">
        <f t="shared" si="1106"/>
        <v>-4.06151413386438-1.12695656623837i</v>
      </c>
      <c r="F3805" s="57" t="str">
        <f t="shared" si="1107"/>
        <v>0.257815543782039-0.980013190555881i</v>
      </c>
      <c r="G3805" s="57" t="str">
        <f t="shared" si="1108"/>
        <v>0.0837177728712033-0.276964090410091i</v>
      </c>
      <c r="H3805" s="57" t="str">
        <f t="shared" si="1109"/>
        <v>0.000631226230401366-2.88547652941365i</v>
      </c>
      <c r="I3805" s="57" t="str">
        <f t="shared" si="1110"/>
        <v>-0.0191445523270924-0.00504090340196442i</v>
      </c>
      <c r="K3805" s="57" t="str">
        <f t="shared" si="1111"/>
        <v>0.000379070448337931-0.000106739239258517i</v>
      </c>
      <c r="L3805" s="57" t="str">
        <f t="shared" si="1112"/>
        <v>0.00075-0.00042317717739561i</v>
      </c>
      <c r="M3805" s="57" t="str">
        <f t="shared" si="1113"/>
        <v>0.00075-0.0000666770762703169i</v>
      </c>
      <c r="N3805" s="57">
        <f t="shared" si="1114"/>
        <v>77.259912277252795</v>
      </c>
      <c r="O3805" s="57">
        <f t="shared" si="1115"/>
        <v>57.62981689062542</v>
      </c>
      <c r="P3805" s="371">
        <f t="shared" si="1116"/>
        <v>-57.62981689062542</v>
      </c>
      <c r="Q3805" s="371">
        <f t="shared" si="1117"/>
        <v>102.74008772274721</v>
      </c>
      <c r="R3805" s="12">
        <f t="shared" si="1118"/>
        <v>-77.259912277252795</v>
      </c>
      <c r="S3805" s="57">
        <f t="shared" si="1119"/>
        <v>1567.0637067373891</v>
      </c>
      <c r="T3805" s="12">
        <f t="shared" si="1102"/>
        <v>-57.62981689062542</v>
      </c>
    </row>
    <row r="3806" spans="1:20" x14ac:dyDescent="0.3">
      <c r="A3806" s="57">
        <f t="shared" si="1103"/>
        <v>9883567.033885574</v>
      </c>
      <c r="B3806" s="12">
        <f t="shared" si="1120"/>
        <v>1573018.5488229913</v>
      </c>
      <c r="C3806" s="57" t="str">
        <f t="shared" si="1104"/>
        <v>-0.000285080196573243+0.00126694538064587i</v>
      </c>
      <c r="D3806" s="57" t="str">
        <f t="shared" si="1105"/>
        <v>0.176206795538356-0.768674061110839i</v>
      </c>
      <c r="E3806" s="57" t="str">
        <f t="shared" si="1106"/>
        <v>-4.03264791897109-1.11461150361551i</v>
      </c>
      <c r="F3806" s="57" t="str">
        <f t="shared" si="1107"/>
        <v>0.25602923395083-0.976841141043008i</v>
      </c>
      <c r="G3806" s="57" t="str">
        <f t="shared" si="1108"/>
        <v>0.0831377229698946-0.276090278693901i</v>
      </c>
      <c r="H3806" s="57" t="str">
        <f t="shared" si="1109"/>
        <v>0.000626242327451725-2.87455195981278i</v>
      </c>
      <c r="I3806" s="57" t="str">
        <f t="shared" si="1110"/>
        <v>-0.0190103472061975-0.00498702217162157i</v>
      </c>
      <c r="K3806" s="57" t="str">
        <f t="shared" si="1111"/>
        <v>0.000378941417404319-0.000106377292903949i</v>
      </c>
      <c r="L3806" s="57" t="str">
        <f t="shared" si="1112"/>
        <v>0.00075-0.000421575191667274i</v>
      </c>
      <c r="M3806" s="57" t="str">
        <f t="shared" si="1113"/>
        <v>0.00075-0.0000664246625526168i</v>
      </c>
      <c r="N3806" s="57">
        <f t="shared" si="1114"/>
        <v>77.318863838521253</v>
      </c>
      <c r="O3806" s="57">
        <f t="shared" si="1115"/>
        <v>57.730339170400384</v>
      </c>
      <c r="P3806" s="371">
        <f t="shared" si="1116"/>
        <v>-57.730339170400384</v>
      </c>
      <c r="Q3806" s="371">
        <f t="shared" si="1117"/>
        <v>102.68113616147875</v>
      </c>
      <c r="R3806" s="12">
        <f t="shared" si="1118"/>
        <v>-77.318863838521253</v>
      </c>
      <c r="S3806" s="57">
        <f t="shared" si="1119"/>
        <v>1573.0185488229913</v>
      </c>
      <c r="T3806" s="12">
        <f t="shared" si="1102"/>
        <v>-57.730339170400384</v>
      </c>
    </row>
    <row r="3807" spans="1:20" x14ac:dyDescent="0.3">
      <c r="A3807" s="57">
        <f t="shared" si="1103"/>
        <v>9921124.588614339</v>
      </c>
      <c r="B3807" s="12">
        <f t="shared" si="1120"/>
        <v>1578996.0193085186</v>
      </c>
      <c r="C3807" s="57" t="str">
        <f t="shared" si="1104"/>
        <v>-0.000280518090336212+0.00125265553536207i</v>
      </c>
      <c r="D3807" s="57" t="str">
        <f t="shared" si="1105"/>
        <v>0.174942334884243-0.766055474668762i</v>
      </c>
      <c r="E3807" s="57" t="str">
        <f t="shared" si="1106"/>
        <v>-4.00397363375195-1.10239878703111i</v>
      </c>
      <c r="F3807" s="57" t="str">
        <f t="shared" si="1107"/>
        <v>0.254254185610874-0.973675685113957i</v>
      </c>
      <c r="G3807" s="57" t="str">
        <f t="shared" si="1108"/>
        <v>0.0825613298960712-0.275218016673806i</v>
      </c>
      <c r="H3807" s="57" t="str">
        <f t="shared" si="1109"/>
        <v>0.000621298994840428-2.86366875981997i</v>
      </c>
      <c r="I3807" s="57" t="str">
        <f t="shared" si="1110"/>
        <v>-0.0188770116448762-0.00493369525335287i</v>
      </c>
      <c r="K3807" s="57" t="str">
        <f t="shared" si="1111"/>
        <v>0.000378813171651195-0.000106016302974443i</v>
      </c>
      <c r="L3807" s="57" t="str">
        <f t="shared" si="1112"/>
        <v>0.00075-0.000419979270439604i</v>
      </c>
      <c r="M3807" s="57" t="str">
        <f t="shared" si="1113"/>
        <v>0.00075-0.0000661732043759879i</v>
      </c>
      <c r="N3807" s="57">
        <f t="shared" si="1114"/>
        <v>77.377505922620387</v>
      </c>
      <c r="O3807" s="57">
        <f t="shared" si="1115"/>
        <v>57.83085937174328</v>
      </c>
      <c r="P3807" s="371">
        <f t="shared" si="1116"/>
        <v>-57.83085937174328</v>
      </c>
      <c r="Q3807" s="371">
        <f t="shared" si="1117"/>
        <v>102.62249407737961</v>
      </c>
      <c r="R3807" s="12">
        <f t="shared" si="1118"/>
        <v>-77.377505922620387</v>
      </c>
      <c r="S3807" s="57">
        <f t="shared" si="1119"/>
        <v>1578.9960193085187</v>
      </c>
      <c r="T3807" s="12">
        <f t="shared" si="1102"/>
        <v>-57.83085937174328</v>
      </c>
    </row>
    <row r="3808" spans="1:20" x14ac:dyDescent="0.3">
      <c r="A3808" s="57">
        <f t="shared" si="1103"/>
        <v>9958824.8620510735</v>
      </c>
      <c r="B3808" s="12">
        <f t="shared" si="1120"/>
        <v>1584996.2041818909</v>
      </c>
      <c r="C3808" s="57" t="str">
        <f t="shared" si="1104"/>
        <v>-0.000276029659383451+0.00123852432978726i</v>
      </c>
      <c r="D3808" s="57" t="str">
        <f t="shared" si="1105"/>
        <v>0.173686469652521-0.763443725579692i</v>
      </c>
      <c r="E3808" s="57" t="str">
        <f t="shared" si="1106"/>
        <v>-3.97549019483282-1.09031704950984i</v>
      </c>
      <c r="F3808" s="57" t="str">
        <f t="shared" si="1107"/>
        <v>0.252490343190176-0.97051684770199i</v>
      </c>
      <c r="G3808" s="57" t="str">
        <f t="shared" si="1108"/>
        <v>0.0819885756044158-0.274347314684826i</v>
      </c>
      <c r="H3808" s="57" t="str">
        <f t="shared" si="1109"/>
        <v>0.000616395888525737-2.85282677268985i</v>
      </c>
      <c r="I3808" s="57" t="str">
        <f t="shared" si="1110"/>
        <v>-0.0187445409807696-0.00488091731946606i</v>
      </c>
      <c r="K3808" s="57" t="str">
        <f t="shared" si="1111"/>
        <v>0.000378685707581933-0.000105656269489047i</v>
      </c>
      <c r="L3808" s="57" t="str">
        <f t="shared" si="1112"/>
        <v>0.00075-0.000418389390754736i</v>
      </c>
      <c r="M3808" s="57" t="str">
        <f t="shared" si="1113"/>
        <v>0.00075-0.0000659226981231202i</v>
      </c>
      <c r="N3808" s="57">
        <f t="shared" si="1114"/>
        <v>77.435840169185283</v>
      </c>
      <c r="O3808" s="57">
        <f t="shared" si="1115"/>
        <v>57.931377396169744</v>
      </c>
      <c r="P3808" s="371">
        <f t="shared" si="1116"/>
        <v>-57.931377396169744</v>
      </c>
      <c r="Q3808" s="371">
        <f t="shared" si="1117"/>
        <v>102.56415983081472</v>
      </c>
      <c r="R3808" s="12">
        <f t="shared" si="1118"/>
        <v>-77.435840169185283</v>
      </c>
      <c r="S3808" s="57">
        <f t="shared" si="1119"/>
        <v>1584.996204181891</v>
      </c>
      <c r="T3808" s="12">
        <f t="shared" si="1102"/>
        <v>-57.931377396169744</v>
      </c>
    </row>
    <row r="3809" spans="1:20" x14ac:dyDescent="0.3">
      <c r="A3809" s="57">
        <f t="shared" si="1103"/>
        <v>9996668.3965268675</v>
      </c>
      <c r="B3809" s="12">
        <f t="shared" si="1120"/>
        <v>1591019.1897577823</v>
      </c>
      <c r="C3809" s="57" t="str">
        <f t="shared" si="1104"/>
        <v>-0.000271613711182856+0.00122455007493238i</v>
      </c>
      <c r="D3809" s="57" t="str">
        <f t="shared" si="1105"/>
        <v>0.172439148261281-0.760838818865423i</v>
      </c>
      <c r="E3809" s="57" t="str">
        <f t="shared" si="1106"/>
        <v>-3.94719652208242-1.07836493727255i</v>
      </c>
      <c r="F3809" s="57" t="str">
        <f t="shared" si="1107"/>
        <v>0.250737651175448-0.967364653265455i</v>
      </c>
      <c r="G3809" s="57" t="str">
        <f t="shared" si="1108"/>
        <v>0.0814194420686727-0.273478182899292i</v>
      </c>
      <c r="H3809" s="57" t="str">
        <f t="shared" si="1109"/>
        <v>0.000611532667506063-2.8420258422717i</v>
      </c>
      <c r="I3809" s="57" t="str">
        <f t="shared" si="1110"/>
        <v>-0.0186129305633966-0.00482868308708329i</v>
      </c>
      <c r="K3809" s="57" t="str">
        <f t="shared" si="1111"/>
        <v>0.000378559021697897-0.000105297192441884i</v>
      </c>
      <c r="L3809" s="57" t="str">
        <f t="shared" si="1112"/>
        <v>0.00075-0.000416805529741717i</v>
      </c>
      <c r="M3809" s="57" t="str">
        <f t="shared" si="1113"/>
        <v>0.00075-0.0000656731401903968i</v>
      </c>
      <c r="N3809" s="57">
        <f t="shared" si="1114"/>
        <v>77.493868212842813</v>
      </c>
      <c r="O3809" s="57">
        <f t="shared" si="1115"/>
        <v>58.031893146869251</v>
      </c>
      <c r="P3809" s="371">
        <f t="shared" si="1116"/>
        <v>-58.031893146869251</v>
      </c>
      <c r="Q3809" s="371">
        <f t="shared" si="1117"/>
        <v>102.50613178715719</v>
      </c>
      <c r="R3809" s="12">
        <f t="shared" si="1118"/>
        <v>-77.493868212842813</v>
      </c>
      <c r="S3809" s="57">
        <f t="shared" si="1119"/>
        <v>1591.0191897577822</v>
      </c>
      <c r="T3809" s="12">
        <f t="shared" si="1102"/>
        <v>-58.031893146869251</v>
      </c>
    </row>
    <row r="3810" spans="1:20" x14ac:dyDescent="0.3">
      <c r="A3810" s="57">
        <f t="shared" si="1103"/>
        <v>10034655.73643367</v>
      </c>
      <c r="B3810" s="12">
        <f t="shared" si="1120"/>
        <v>1597065.0626788619</v>
      </c>
      <c r="C3810" s="57" t="str">
        <f t="shared" si="1104"/>
        <v>-0.000267269072282512+0.00121073109791339i</v>
      </c>
      <c r="D3810" s="57" t="str">
        <f t="shared" si="1105"/>
        <v>0.171200319339776-0.758240759246053i</v>
      </c>
      <c r="E3810" s="57" t="str">
        <f t="shared" si="1106"/>
        <v>-3.91909153865077-1.06654110962527i</v>
      </c>
      <c r="F3810" s="57" t="str">
        <f t="shared" si="1107"/>
        <v>0.248996054115505-0.964219125791139i</v>
      </c>
      <c r="G3810" s="57" t="str">
        <f t="shared" si="1108"/>
        <v>0.0808539112827526-0.272610631327968i</v>
      </c>
      <c r="H3810" s="57" t="str">
        <f t="shared" si="1109"/>
        <v>0.000606708993792671-2.83126581300724i</v>
      </c>
      <c r="I3810" s="57" t="str">
        <f t="shared" si="1110"/>
        <v>-0.018482175754313-0.00477698731787224i</v>
      </c>
      <c r="K3810" s="57" t="str">
        <f t="shared" si="1111"/>
        <v>0.000378433110498737-0.000104939071802289i</v>
      </c>
      <c r="L3810" s="57" t="str">
        <f t="shared" si="1112"/>
        <v>0.00075-0.000415227664616176i</v>
      </c>
      <c r="M3810" s="57" t="str">
        <f t="shared" si="1113"/>
        <v>0.00075-0.0000654245269878427i</v>
      </c>
      <c r="N3810" s="57">
        <f t="shared" si="1114"/>
        <v>77.551591683153887</v>
      </c>
      <c r="O3810" s="57">
        <f t="shared" si="1115"/>
        <v>58.132406528689316</v>
      </c>
      <c r="P3810" s="371">
        <f t="shared" si="1116"/>
        <v>-58.132406528689316</v>
      </c>
      <c r="Q3810" s="371">
        <f t="shared" si="1117"/>
        <v>102.44840831684611</v>
      </c>
      <c r="R3810" s="12">
        <f t="shared" si="1118"/>
        <v>-77.551591683153887</v>
      </c>
      <c r="S3810" s="57">
        <f t="shared" si="1119"/>
        <v>1597.065062678862</v>
      </c>
      <c r="T3810" s="12">
        <f t="shared" si="1102"/>
        <v>-58.132406528689316</v>
      </c>
    </row>
    <row r="3811" spans="1:20" x14ac:dyDescent="0.3">
      <c r="A3811" s="57">
        <f t="shared" si="1103"/>
        <v>10072787.428232118</v>
      </c>
      <c r="B3811" s="12">
        <f t="shared" si="1120"/>
        <v>1603133.9099170417</v>
      </c>
      <c r="C3811" s="57" t="str">
        <f t="shared" si="1104"/>
        <v>-0.000262994588016594+0.00119706574184441i</v>
      </c>
      <c r="D3811" s="57" t="str">
        <f t="shared" si="1105"/>
        <v>0.169969931729064-0.755649551143251i</v>
      </c>
      <c r="E3811" s="57" t="str">
        <f t="shared" si="1106"/>
        <v>-3.89117417100584-1.05484423884874i</v>
      </c>
      <c r="F3811" s="57" t="str">
        <f t="shared" si="1107"/>
        <v>0.247265496624597-0.961080288797588i</v>
      </c>
      <c r="G3811" s="57" t="str">
        <f t="shared" si="1108"/>
        <v>0.0802919652618146-0.271744669821158i</v>
      </c>
      <c r="H3811" s="57" t="str">
        <f t="shared" si="1109"/>
        <v>0.000601924532382599-2.82054652992836i</v>
      </c>
      <c r="I3811" s="57" t="str">
        <f t="shared" si="1110"/>
        <v>-0.0183522719272664-0.00472582481777654i</v>
      </c>
      <c r="K3811" s="57" t="str">
        <f t="shared" si="1111"/>
        <v>0.000378307970482672-0.000104581907514958i</v>
      </c>
      <c r="L3811" s="57" t="str">
        <f t="shared" si="1112"/>
        <v>0.00075-0.000413655772679992i</v>
      </c>
      <c r="M3811" s="57" t="str">
        <f t="shared" si="1113"/>
        <v>0.00075-0.0000651768549390742i</v>
      </c>
      <c r="N3811" s="57">
        <f t="shared" si="1114"/>
        <v>77.60901220455537</v>
      </c>
      <c r="O3811" s="57">
        <f t="shared" si="1115"/>
        <v>58.232917448121142</v>
      </c>
      <c r="P3811" s="371">
        <f t="shared" si="1116"/>
        <v>-58.232917448121142</v>
      </c>
      <c r="Q3811" s="371">
        <f t="shared" si="1117"/>
        <v>102.39098779544463</v>
      </c>
      <c r="R3811" s="12">
        <f t="shared" si="1118"/>
        <v>-77.60901220455537</v>
      </c>
      <c r="S3811" s="57">
        <f t="shared" si="1119"/>
        <v>1603.1339099170416</v>
      </c>
      <c r="T3811" s="12">
        <f t="shared" si="1102"/>
        <v>-58.232917448121142</v>
      </c>
    </row>
    <row r="3812" spans="1:20" x14ac:dyDescent="0.3">
      <c r="A3812" s="57">
        <f t="shared" si="1103"/>
        <v>10111064.0204594</v>
      </c>
      <c r="B3812" s="12">
        <f t="shared" si="1120"/>
        <v>1609225.8187747265</v>
      </c>
      <c r="C3812" s="57" t="str">
        <f t="shared" si="1104"/>
        <v>-0.000258789122215427+0.0011835523657305i</v>
      </c>
      <c r="D3812" s="57" t="str">
        <f t="shared" si="1105"/>
        <v>0.168747934482601-0.75306519868345i</v>
      </c>
      <c r="E3812" s="57" t="str">
        <f t="shared" si="1106"/>
        <v>-3.86344334896953-1.04327301008867i</v>
      </c>
      <c r="F3812" s="57" t="str">
        <f t="shared" si="1107"/>
        <v>0.245545923385704-0.957948165338452i</v>
      </c>
      <c r="G3812" s="57" t="str">
        <f t="shared" si="1108"/>
        <v>0.0797335860433344-0.270880308069827i</v>
      </c>
      <c r="H3812" s="57" t="str">
        <f t="shared" si="1109"/>
        <v>0.00059717895123181-2.80986783865483i</v>
      </c>
      <c r="I3812" s="57" t="str">
        <f t="shared" si="1110"/>
        <v>-0.0182232144683484-0.00467519043674633i</v>
      </c>
      <c r="K3812" s="57" t="str">
        <f t="shared" si="1111"/>
        <v>0.000378183598146777-0.000104225699500093i</v>
      </c>
      <c r="L3812" s="57" t="str">
        <f t="shared" si="1112"/>
        <v>0.00075-0.000412089831320972i</v>
      </c>
      <c r="M3812" s="57" t="str">
        <f t="shared" si="1113"/>
        <v>0.00075-0.0000649301204812455i</v>
      </c>
      <c r="N3812" s="57">
        <f t="shared" si="1114"/>
        <v>77.666131396304294</v>
      </c>
      <c r="O3812" s="57">
        <f t="shared" si="1115"/>
        <v>58.3334258132843</v>
      </c>
      <c r="P3812" s="371">
        <f t="shared" si="1116"/>
        <v>-58.3334258132843</v>
      </c>
      <c r="Q3812" s="371">
        <f t="shared" si="1117"/>
        <v>102.33386860369571</v>
      </c>
      <c r="R3812" s="12">
        <f t="shared" si="1118"/>
        <v>-77.666131396304294</v>
      </c>
      <c r="S3812" s="57">
        <f t="shared" si="1119"/>
        <v>1609.2258187747266</v>
      </c>
      <c r="T3812" s="12">
        <f t="shared" si="1102"/>
        <v>-58.3334258132843</v>
      </c>
    </row>
    <row r="3813" spans="1:20" x14ac:dyDescent="0.3">
      <c r="A3813" s="57">
        <f t="shared" si="1103"/>
        <v>10149486.063737147</v>
      </c>
      <c r="B3813" s="12">
        <f t="shared" si="1120"/>
        <v>1615340.8768860705</v>
      </c>
      <c r="C3813" s="57" t="str">
        <f t="shared" si="1104"/>
        <v>-0.000254651556919649+0.00117018934435981i</v>
      </c>
      <c r="D3813" s="57" t="str">
        <f t="shared" si="1105"/>
        <v>0.167534276866804-0.750487705701037i</v>
      </c>
      <c r="E3813" s="57" t="str">
        <f t="shared" si="1106"/>
        <v>-3.83589800575273-1.0318261212466i</v>
      </c>
      <c r="F3813" s="57" t="str">
        <f t="shared" si="1107"/>
        <v>0.243837279153755-0.954822778005842i</v>
      </c>
      <c r="G3813" s="57" t="str">
        <f t="shared" si="1108"/>
        <v>0.0791787556881528-0.270017555606721i</v>
      </c>
      <c r="H3813" s="57" t="str">
        <f t="shared" si="1109"/>
        <v>0.000592471921228565-2.79922958539205i</v>
      </c>
      <c r="I3813" s="57" t="str">
        <f t="shared" si="1110"/>
        <v>-0.0180949987761441-0.00462507906846831i</v>
      </c>
      <c r="K3813" s="57" t="str">
        <f t="shared" si="1111"/>
        <v>0.000378059989987254-0.00010387044765354i</v>
      </c>
      <c r="L3813" s="57" t="str">
        <f t="shared" si="1112"/>
        <v>0.00075-0.000410529818012524i</v>
      </c>
      <c r="M3813" s="57" t="str">
        <f t="shared" si="1113"/>
        <v>0.00075-0.0000646843200649987i</v>
      </c>
      <c r="N3813" s="57">
        <f t="shared" si="1114"/>
        <v>77.722950872421961</v>
      </c>
      <c r="O3813" s="57">
        <f t="shared" si="1115"/>
        <v>58.433931533912649</v>
      </c>
      <c r="P3813" s="371">
        <f t="shared" si="1116"/>
        <v>-58.433931533912649</v>
      </c>
      <c r="Q3813" s="371">
        <f t="shared" si="1117"/>
        <v>102.27704912757804</v>
      </c>
      <c r="R3813" s="12">
        <f t="shared" si="1118"/>
        <v>-77.722950872421961</v>
      </c>
      <c r="S3813" s="57">
        <f t="shared" si="1119"/>
        <v>1615.3408768860704</v>
      </c>
      <c r="T3813" s="12">
        <f t="shared" si="1102"/>
        <v>-58.433931533912649</v>
      </c>
    </row>
    <row r="3814" spans="1:20" x14ac:dyDescent="0.3">
      <c r="A3814" s="57">
        <f t="shared" si="1103"/>
        <v>10188054.110779349</v>
      </c>
      <c r="B3814" s="12">
        <f t="shared" si="1120"/>
        <v>1621479.1722182375</v>
      </c>
      <c r="C3814" s="57" t="str">
        <f t="shared" si="1104"/>
        <v>-0.000250580792098431+0.00115697506819554i</v>
      </c>
      <c r="D3814" s="57" t="str">
        <f t="shared" si="1105"/>
        <v>0.166328908361606-0.747917075741535i</v>
      </c>
      <c r="E3814" s="57" t="str">
        <f t="shared" si="1106"/>
        <v>-3.80853707798941-1.02050228287147i</v>
      </c>
      <c r="F3814" s="57" t="str">
        <f t="shared" si="1107"/>
        <v>0.242139508758815-0.951704148933652i</v>
      </c>
      <c r="G3814" s="57" t="str">
        <f t="shared" si="1108"/>
        <v>0.0786274562815072-0.269156421807482i</v>
      </c>
      <c r="H3814" s="57" t="str">
        <f t="shared" si="1109"/>
        <v>0.000587803116167091-2.78863161692899i</v>
      </c>
      <c r="I3814" s="57" t="str">
        <f t="shared" si="1110"/>
        <v>-0.0179676202618784-0.00457548565009625i</v>
      </c>
      <c r="K3814" s="57" t="str">
        <f t="shared" si="1111"/>
        <v>0.000377937142499714-0.000103516151846953i</v>
      </c>
      <c r="L3814" s="57" t="str">
        <f t="shared" si="1112"/>
        <v>0.00075-0.000408975710313335i</v>
      </c>
      <c r="M3814" s="57" t="str">
        <f t="shared" si="1113"/>
        <v>0.00075-0.0000644394501544119i</v>
      </c>
      <c r="N3814" s="57">
        <f t="shared" si="1114"/>
        <v>77.779472241641429</v>
      </c>
      <c r="O3814" s="57">
        <f t="shared" si="1115"/>
        <v>58.534434521338774</v>
      </c>
      <c r="P3814" s="371">
        <f t="shared" si="1116"/>
        <v>-58.534434521338774</v>
      </c>
      <c r="Q3814" s="371">
        <f t="shared" si="1117"/>
        <v>102.22052775835857</v>
      </c>
      <c r="R3814" s="12">
        <f t="shared" si="1118"/>
        <v>-77.779472241641429</v>
      </c>
      <c r="S3814" s="57">
        <f t="shared" si="1119"/>
        <v>1621.4791722182376</v>
      </c>
      <c r="T3814" s="12">
        <f t="shared" si="1102"/>
        <v>-58.534434521338774</v>
      </c>
    </row>
    <row r="3815" spans="1:20" x14ac:dyDescent="0.3">
      <c r="A3815" s="57">
        <f t="shared" si="1103"/>
        <v>10226768.71640031</v>
      </c>
      <c r="B3815" s="12">
        <f t="shared" si="1120"/>
        <v>1627640.793072667</v>
      </c>
      <c r="C3815" s="57" t="str">
        <f t="shared" si="1104"/>
        <v>-0.000246575745371717+0.00114390794326735i</v>
      </c>
      <c r="D3815" s="57" t="str">
        <f t="shared" si="1105"/>
        <v>0.165131778660961-0.745353312064759i</v>
      </c>
      <c r="E3815" s="57" t="str">
        <f t="shared" si="1106"/>
        <v>-3.78135950576964-1.00930021805172i</v>
      </c>
      <c r="F3815" s="57" t="str">
        <f t="shared" si="1107"/>
        <v>0.240452557109204-0.948592299800953i</v>
      </c>
      <c r="G3815" s="57" t="str">
        <f t="shared" si="1108"/>
        <v>0.078079669934047-0.268296915891773i</v>
      </c>
      <c r="H3815" s="57" t="str">
        <f t="shared" si="1109"/>
        <v>0.000583172212721348-2.77807378063574i</v>
      </c>
      <c r="I3815" s="57" t="str">
        <f t="shared" si="1110"/>
        <v>-0.0178410743495588-0.00452640516198059i</v>
      </c>
      <c r="K3815" s="57" t="str">
        <f t="shared" si="1111"/>
        <v>0.000377815052179443-0.000103162811927926i</v>
      </c>
      <c r="L3815" s="57" t="str">
        <f t="shared" si="1112"/>
        <v>0.00075-0.00040742748586704i</v>
      </c>
      <c r="M3815" s="57" t="str">
        <f t="shared" si="1113"/>
        <v>0.00075-0.0000641955072269493i</v>
      </c>
      <c r="N3815" s="57">
        <f t="shared" si="1114"/>
        <v>77.835697107354491</v>
      </c>
      <c r="O3815" s="57">
        <f t="shared" si="1115"/>
        <v>58.634934688479504</v>
      </c>
      <c r="P3815" s="371">
        <f t="shared" si="1116"/>
        <v>-58.634934688479504</v>
      </c>
      <c r="Q3815" s="371">
        <f t="shared" si="1117"/>
        <v>102.16430289264551</v>
      </c>
      <c r="R3815" s="12">
        <f t="shared" si="1118"/>
        <v>-77.835697107354491</v>
      </c>
      <c r="S3815" s="57">
        <f t="shared" si="1119"/>
        <v>1627.6407930726671</v>
      </c>
      <c r="T3815" s="12">
        <f t="shared" si="1102"/>
        <v>-58.634934688479504</v>
      </c>
    </row>
    <row r="3816" spans="1:20" x14ac:dyDescent="0.3">
      <c r="A3816" s="57">
        <f t="shared" si="1103"/>
        <v>10265630.437522631</v>
      </c>
      <c r="B3816" s="12">
        <f t="shared" si="1120"/>
        <v>1633825.8280863431</v>
      </c>
      <c r="C3816" s="57" t="str">
        <f t="shared" si="1104"/>
        <v>-0.00024263535173641+0.00113098639106244i</v>
      </c>
      <c r="D3816" s="57" t="str">
        <f t="shared" si="1105"/>
        <v>0.163942837673331-0.742796417647946i</v>
      </c>
      <c r="E3816" s="57" t="str">
        <f t="shared" si="1106"/>
        <v>-3.75436423267176-0.998218662308171i</v>
      </c>
      <c r="F3816" s="57" t="str">
        <f t="shared" si="1107"/>
        <v>0.238776369194571-0.945487251835336i</v>
      </c>
      <c r="G3816" s="57" t="str">
        <f t="shared" si="1108"/>
        <v>0.0775353787828302-0.267439046924403i</v>
      </c>
      <c r="H3816" s="57" t="str">
        <f t="shared" si="1109"/>
        <v>0.000578578890419125-2.76755592446143i</v>
      </c>
      <c r="I3816" s="57" t="str">
        <f t="shared" si="1110"/>
        <v>-0.0177153564761163-0.00447783262739865i</v>
      </c>
      <c r="K3816" s="57" t="str">
        <f t="shared" si="1111"/>
        <v>0.000377693715521675-0.000102810427720158i</v>
      </c>
      <c r="L3816" s="57" t="str">
        <f t="shared" si="1112"/>
        <v>0.00075-0.000405885122401912i</v>
      </c>
      <c r="M3816" s="57" t="str">
        <f t="shared" si="1113"/>
        <v>0.00075-0.0000639524877734104i</v>
      </c>
      <c r="N3816" s="57">
        <f t="shared" si="1114"/>
        <v>77.891627067560734</v>
      </c>
      <c r="O3816" s="57">
        <f t="shared" si="1115"/>
        <v>58.735431949821482</v>
      </c>
      <c r="P3816" s="371">
        <f t="shared" si="1116"/>
        <v>-58.735431949821482</v>
      </c>
      <c r="Q3816" s="371">
        <f t="shared" si="1117"/>
        <v>102.10837293243927</v>
      </c>
      <c r="R3816" s="12">
        <f t="shared" si="1118"/>
        <v>-77.891627067560734</v>
      </c>
      <c r="S3816" s="57">
        <f t="shared" si="1119"/>
        <v>1633.8258280863431</v>
      </c>
      <c r="T3816" s="12">
        <f t="shared" si="1102"/>
        <v>-58.735431949821482</v>
      </c>
    </row>
    <row r="3817" spans="1:20" x14ac:dyDescent="0.3">
      <c r="A3817" s="57">
        <f t="shared" si="1103"/>
        <v>10304639.833185218</v>
      </c>
      <c r="B3817" s="12">
        <f t="shared" si="1120"/>
        <v>1640034.3662330713</v>
      </c>
      <c r="C3817" s="57" t="str">
        <f t="shared" si="1104"/>
        <v>-0.000238758563296503+0.0011182088484165i</v>
      </c>
      <c r="D3817" s="57" t="str">
        <f t="shared" si="1105"/>
        <v>0.162762035522151-0.74024639518888i</v>
      </c>
      <c r="E3817" s="57" t="str">
        <f t="shared" si="1106"/>
        <v>-3.72755020579388-0.987256363487512i</v>
      </c>
      <c r="F3817" s="57" t="str">
        <f t="shared" si="1107"/>
        <v>0.237110890088914-0.942389025816275i</v>
      </c>
      <c r="G3817" s="57" t="str">
        <f t="shared" si="1108"/>
        <v>0.0769945649923049-0.266582823816447i</v>
      </c>
      <c r="H3817" s="57" t="str">
        <f t="shared" si="1109"/>
        <v>0.000574022831616344-2.75707789693201i</v>
      </c>
      <c r="I3817" s="57" t="str">
        <f t="shared" si="1110"/>
        <v>-0.0175904620915421-0.00442976311228451i</v>
      </c>
      <c r="K3817" s="57" t="str">
        <f t="shared" si="1111"/>
        <v>0.000377573129021854-0.000102458999023602i</v>
      </c>
      <c r="L3817" s="57" t="str">
        <f t="shared" si="1112"/>
        <v>0.00075-0.000404348597730536i</v>
      </c>
      <c r="M3817" s="57" t="str">
        <f t="shared" si="1113"/>
        <v>0.00075-0.0000637103882978787i</v>
      </c>
      <c r="N3817" s="57">
        <f t="shared" si="1114"/>
        <v>77.947263714818547</v>
      </c>
      <c r="O3817" s="57">
        <f t="shared" si="1115"/>
        <v>58.835926221405387</v>
      </c>
      <c r="P3817" s="371">
        <f t="shared" si="1116"/>
        <v>-58.835926221405387</v>
      </c>
      <c r="Q3817" s="371">
        <f t="shared" si="1117"/>
        <v>102.05273628518145</v>
      </c>
      <c r="R3817" s="12">
        <f t="shared" si="1118"/>
        <v>-77.947263714818547</v>
      </c>
      <c r="S3817" s="57">
        <f t="shared" si="1119"/>
        <v>1640.0343662330713</v>
      </c>
      <c r="T3817" s="12">
        <f t="shared" si="1102"/>
        <v>-58.835926221405387</v>
      </c>
    </row>
    <row r="3818" spans="1:20" x14ac:dyDescent="0.3">
      <c r="A3818" s="57">
        <f t="shared" si="1103"/>
        <v>10343797.464551322</v>
      </c>
      <c r="B3818" s="12">
        <f t="shared" si="1120"/>
        <v>1646266.496824757</v>
      </c>
      <c r="C3818" s="57" t="str">
        <f t="shared" si="1104"/>
        <v>-0.000234944348997062+0.00110557376740413i</v>
      </c>
      <c r="D3818" s="57" t="str">
        <f t="shared" si="1105"/>
        <v>0.161589322546257-0.73770324710898i</v>
      </c>
      <c r="E3818" s="57" t="str">
        <f t="shared" si="1106"/>
        <v>-3.70091637578415-0.97641208165641i</v>
      </c>
      <c r="F3818" s="57" t="str">
        <f t="shared" si="1107"/>
        <v>0.235456064953549-0.939297642078503i</v>
      </c>
      <c r="G3818" s="57" t="str">
        <f t="shared" si="1108"/>
        <v>0.0764572107552725-0.26572825532637i</v>
      </c>
      <c r="H3818" s="57" t="str">
        <f t="shared" si="1109"/>
        <v>0.000569503721471557-2.74663954714808i</v>
      </c>
      <c r="I3818" s="57" t="str">
        <f t="shared" si="1110"/>
        <v>-0.017466386659023-0.00438219172495908i</v>
      </c>
      <c r="K3818" s="57" t="str">
        <f t="shared" si="1111"/>
        <v>0.000377453289175896-0.000102108525614617i</v>
      </c>
      <c r="L3818" s="57" t="str">
        <f t="shared" si="1112"/>
        <v>0.00075-0.000402817889749487i</v>
      </c>
      <c r="M3818" s="57" t="str">
        <f t="shared" si="1113"/>
        <v>0.00075-0.0000634692053176713i</v>
      </c>
      <c r="N3818" s="57">
        <f t="shared" si="1114"/>
        <v>78.002608636195674</v>
      </c>
      <c r="O3818" s="57">
        <f t="shared" si="1115"/>
        <v>58.936417420812077</v>
      </c>
      <c r="P3818" s="371">
        <f t="shared" si="1116"/>
        <v>-58.936417420812077</v>
      </c>
      <c r="Q3818" s="371">
        <f t="shared" si="1117"/>
        <v>101.99739136380433</v>
      </c>
      <c r="R3818" s="12">
        <f t="shared" si="1118"/>
        <v>-78.002608636195674</v>
      </c>
      <c r="S3818" s="57">
        <f t="shared" si="1119"/>
        <v>1646.266496824757</v>
      </c>
      <c r="T3818" s="12">
        <f t="shared" si="1102"/>
        <v>-58.936417420812077</v>
      </c>
    </row>
    <row r="3819" spans="1:20" x14ac:dyDescent="0.3">
      <c r="A3819" s="57">
        <f t="shared" si="1103"/>
        <v>10383103.894916618</v>
      </c>
      <c r="B3819" s="12">
        <f t="shared" si="1120"/>
        <v>1652522.3095126911</v>
      </c>
      <c r="C3819" s="57" t="str">
        <f t="shared" si="1104"/>
        <v>-0.000231191694362032+0.00109307961522919i</v>
      </c>
      <c r="D3819" s="57" t="str">
        <f t="shared" si="1105"/>
        <v>0.160424649300297-0.735166975556389i</v>
      </c>
      <c r="E3819" s="57" t="str">
        <f t="shared" si="1106"/>
        <v>-3.67446169687021-0.96568458899629i</v>
      </c>
      <c r="F3819" s="57" t="str">
        <f t="shared" si="1107"/>
        <v>0.233811839040022-0.93621312051537i</v>
      </c>
      <c r="G3819" s="57" t="str">
        <f t="shared" si="1108"/>
        <v>0.0759232982938349-0.264875350061157i</v>
      </c>
      <c r="H3819" s="57" t="str">
        <f t="shared" si="1109"/>
        <v>0.000565021247920649-2.73624072478263i</v>
      </c>
      <c r="I3819" s="57" t="str">
        <f t="shared" si="1110"/>
        <v>-0.017343125655072-0.00433511361585987i</v>
      </c>
      <c r="K3819" s="57" t="str">
        <f t="shared" si="1111"/>
        <v>0.00037733419248044-0.000101759007246126i</v>
      </c>
      <c r="L3819" s="57" t="str">
        <f t="shared" si="1112"/>
        <v>0.00075-0.000401292976439019i</v>
      </c>
      <c r="M3819" s="57" t="str">
        <f t="shared" si="1113"/>
        <v>0.00075-0.0000632289353632909i</v>
      </c>
      <c r="N3819" s="57">
        <f t="shared" si="1114"/>
        <v>78.057663413222912</v>
      </c>
      <c r="O3819" s="57">
        <f t="shared" si="1115"/>
        <v>59.036905467147619</v>
      </c>
      <c r="P3819" s="371">
        <f t="shared" si="1116"/>
        <v>-59.036905467147619</v>
      </c>
      <c r="Q3819" s="371">
        <f t="shared" si="1117"/>
        <v>101.94233658677709</v>
      </c>
      <c r="R3819" s="12">
        <f t="shared" si="1118"/>
        <v>-78.057663413222912</v>
      </c>
      <c r="S3819" s="57">
        <f t="shared" si="1119"/>
        <v>1652.5223095126912</v>
      </c>
      <c r="T3819" s="12">
        <f t="shared" si="1102"/>
        <v>-59.036905467147619</v>
      </c>
    </row>
    <row r="3820" spans="1:20" x14ac:dyDescent="0.3">
      <c r="A3820" s="57">
        <f t="shared" si="1103"/>
        <v>10422559.6897173</v>
      </c>
      <c r="B3820" s="12">
        <f t="shared" si="1120"/>
        <v>1658801.8942888393</v>
      </c>
      <c r="C3820" s="57" t="str">
        <f t="shared" si="1104"/>
        <v>-0.000227499601235846+0.00108072487411488i</v>
      </c>
      <c r="D3820" s="57" t="str">
        <f t="shared" si="1105"/>
        <v>0.159267966555109-0.732637582409032i</v>
      </c>
      <c r="E3820" s="57" t="str">
        <f t="shared" si="1106"/>
        <v>-3.64818512688785-0.955072669698784i</v>
      </c>
      <c r="F3820" s="57" t="str">
        <f t="shared" si="1107"/>
        <v>0.232178157692983-0.933135480582232i</v>
      </c>
      <c r="G3820" s="57" t="str">
        <f t="shared" si="1108"/>
        <v>0.0753928098603253-0.264024116477435i</v>
      </c>
      <c r="H3820" s="57" t="str">
        <f t="shared" si="1109"/>
        <v>0.000560575101651795-2.7258812800789i</v>
      </c>
      <c r="I3820" s="57" t="str">
        <f t="shared" si="1110"/>
        <v>-0.0172206745696573-0.00428852397727131i</v>
      </c>
      <c r="K3820" s="57" t="str">
        <f t="shared" si="1111"/>
        <v>0.00037721583543311-0.00010141044364777i</v>
      </c>
      <c r="L3820" s="57" t="str">
        <f t="shared" si="1112"/>
        <v>0.00075-0.000399773835862742i</v>
      </c>
      <c r="M3820" s="57" t="str">
        <f t="shared" si="1113"/>
        <v>0.00075-0.000062989574978373i</v>
      </c>
      <c r="N3820" s="57">
        <f t="shared" si="1114"/>
        <v>78.112429621847312</v>
      </c>
      <c r="O3820" s="57">
        <f t="shared" si="1115"/>
        <v>59.137390281028637</v>
      </c>
      <c r="P3820" s="371">
        <f t="shared" si="1116"/>
        <v>-59.137390281028637</v>
      </c>
      <c r="Q3820" s="371">
        <f t="shared" si="1117"/>
        <v>101.88757037815269</v>
      </c>
      <c r="R3820" s="12">
        <f t="shared" si="1118"/>
        <v>-78.112429621847312</v>
      </c>
      <c r="S3820" s="57">
        <f t="shared" si="1119"/>
        <v>1658.8018942888393</v>
      </c>
      <c r="T3820" s="12">
        <f t="shared" ref="T3820:T3845" si="1121">P3820</f>
        <v>-59.137390281028637</v>
      </c>
    </row>
    <row r="3821" spans="1:20" x14ac:dyDescent="0.3">
      <c r="A3821" s="57">
        <f t="shared" ref="A3821:A3845" si="1122">2*PI()*B3821</f>
        <v>10462165.416538225</v>
      </c>
      <c r="B3821" s="12">
        <f t="shared" si="1120"/>
        <v>1665105.3414871369</v>
      </c>
      <c r="C3821" s="57" t="str">
        <f t="shared" ref="C3821:C3845" si="1123">IMPRODUCT(D3821,E3821,$C$40,,K3821,$C$41)</f>
        <v>-0.000223867087528742+0.0010685080411937i</v>
      </c>
      <c r="D3821" s="57" t="str">
        <f t="shared" ref="D3821:D3845" si="1124">IMDIV(IMPRODUCT($C$37,$C$38,COMPLEX(1,A3821/$C$38)),IMSUM(-1*A3821*A3821/$C$39,COMPLEX(0,1*A3821)))</f>
        <v>0.158119225298079-0.730115069277656i</v>
      </c>
      <c r="E3821" s="57" t="str">
        <f t="shared" ref="E3821:E3845" si="1125">IMDIV(IMPRODUCT(IMSUM(F3821,G3821),$C$29,H3821),IMSUM(1,I3821))</f>
        <v>-3.62208562730896-0.944575119861844i</v>
      </c>
      <c r="F3821" s="57" t="str">
        <f t="shared" ref="F3821:F3845" si="1126">IMDIV(IMPRODUCT($C$14,$C$15,COMPLEX(1,A3821/$C$15)),IMSUM(-1*A3821*A3821/$C$16,COMPLEX(0,A3821)))</f>
        <v>0.23055496635299-0.93006474129981i</v>
      </c>
      <c r="G3821" s="57" t="str">
        <f t="shared" ref="G3821:G3845" si="1127">IMDIV(1,COMPLEX(1,A3821*$C$9*$C$10))</f>
        <v>0.0748657277382217-0.263174562882601i</v>
      </c>
      <c r="H3821" s="57" t="str">
        <f t="shared" ref="H3821:H3845" si="1128">IMDIV($C$3,IMSUM(K3821,COMPLEX(0,$C$28*A3821)))</f>
        <v>0.000556164976080663-2.71556106384826i</v>
      </c>
      <c r="I3821" s="57" t="str">
        <f t="shared" ref="I3821:I3845" si="1129">IMPRODUCT(F3821,$C$29,H3821,$C$31)</f>
        <v>-0.0170990289063286-0.00424241804305482i</v>
      </c>
      <c r="K3821" s="57" t="str">
        <f t="shared" ref="K3821:K3845" si="1130">IF($C$26&lt;=0,IMDIV(1,IMSUM(IMDIV(1,L3821),1/$C$18)),IMDIV(1,IMSUM(IMDIV(1,L3821),1/$C$18,IMDIV(1,M3821))))</f>
        <v>0.000377098214532757-0.00010106283452607i</v>
      </c>
      <c r="L3821" s="57" t="str">
        <f t="shared" ref="L3821:L3845" si="1131">IMSUM($C$21/$C$22,IMDIV(1,COMPLEX(0,$C$20*$C$22*A3821)))</f>
        <v>0.00075-0.000398260446167306i</v>
      </c>
      <c r="M3821" s="57" t="str">
        <f t="shared" ref="M3821:M3845" si="1132">IMSUM($C$25/$C$26,IMDIV(1,COMPLEX(0,$C$24*$C$26*A3821)))</f>
        <v>0.00075-0.0000627511207196386i</v>
      </c>
      <c r="N3821" s="57">
        <f t="shared" ref="N3821:N3845" si="1133">ABS(R3821)</f>
        <v>78.166908832388572</v>
      </c>
      <c r="O3821" s="57">
        <f t="shared" ref="O3821:O3845" si="1134">ABS(P3821)</f>
        <v>59.237871784567503</v>
      </c>
      <c r="P3821" s="371">
        <f t="shared" ref="P3821:P3845" si="1135">20*LOG10(IMABS(C3821))</f>
        <v>-59.237871784567503</v>
      </c>
      <c r="Q3821" s="371">
        <f t="shared" ref="Q3821:Q3845" si="1136">IMARGUMENT(C3821)*180/PI()</f>
        <v>101.83309116761143</v>
      </c>
      <c r="R3821" s="12">
        <f t="shared" ref="R3821:R3845" si="1137">IF(Q3821&lt;0,Q3821+180,Q3821-180)</f>
        <v>-78.166908832388572</v>
      </c>
      <c r="S3821" s="57">
        <f t="shared" ref="S3821:S3845" si="1138">B3821/1000</f>
        <v>1665.1053414871369</v>
      </c>
      <c r="T3821" s="12">
        <f t="shared" si="1121"/>
        <v>-59.237871784567503</v>
      </c>
    </row>
    <row r="3822" spans="1:20" x14ac:dyDescent="0.3">
      <c r="A3822" s="57">
        <f t="shared" si="1122"/>
        <v>10501921.645121071</v>
      </c>
      <c r="B3822" s="12">
        <f t="shared" ref="B3822:B3845" si="1139">B3821*(1+B$42)</f>
        <v>1671432.741784788</v>
      </c>
      <c r="C3822" s="57" t="str">
        <f t="shared" si="1123"/>
        <v>-0.00022029318696579+0.00105642762839724i</v>
      </c>
      <c r="D3822" s="57" t="str">
        <f t="shared" si="1124"/>
        <v>0.156978376733472-0.727599437508845i</v>
      </c>
      <c r="E3822" s="57" t="str">
        <f t="shared" si="1125"/>
        <v>-3.59616216326835-0.934190747386474i</v>
      </c>
      <c r="F3822" s="57" t="str">
        <f t="shared" si="1126"/>
        <v>0.228942210559288-0.927000921257577i</v>
      </c>
      <c r="G3822" s="57" t="str">
        <f t="shared" si="1127"/>
        <v>0.074342034243045-0.262326697435947i</v>
      </c>
      <c r="H3822" s="57" t="str">
        <f t="shared" si="1128"/>
        <v>0.000551790567325732-2.70527992746797i</v>
      </c>
      <c r="I3822" s="57" t="str">
        <f t="shared" si="1129"/>
        <v>-0.0169781841823396-0.00419679108837935i</v>
      </c>
      <c r="K3822" s="57" t="str">
        <f t="shared" si="1130"/>
        <v>0.000376981326279716-0.000100716179564587i</v>
      </c>
      <c r="L3822" s="57" t="str">
        <f t="shared" si="1131"/>
        <v>0.00075-0.000396752785582093i</v>
      </c>
      <c r="M3822" s="57" t="str">
        <f t="shared" si="1132"/>
        <v>0.00075-0.0000625135691568425i</v>
      </c>
      <c r="N3822" s="57">
        <f t="shared" si="1133"/>
        <v>78.22110260949529</v>
      </c>
      <c r="O3822" s="57">
        <f t="shared" si="1134"/>
        <v>59.338349901357567</v>
      </c>
      <c r="P3822" s="371">
        <f t="shared" si="1135"/>
        <v>-59.338349901357567</v>
      </c>
      <c r="Q3822" s="371">
        <f t="shared" si="1136"/>
        <v>101.77889739050471</v>
      </c>
      <c r="R3822" s="12">
        <f t="shared" si="1137"/>
        <v>-78.22110260949529</v>
      </c>
      <c r="S3822" s="57">
        <f t="shared" si="1138"/>
        <v>1671.432741784788</v>
      </c>
      <c r="T3822" s="12">
        <f t="shared" si="1121"/>
        <v>-59.338349901357567</v>
      </c>
    </row>
    <row r="3823" spans="1:20" x14ac:dyDescent="0.3">
      <c r="A3823" s="57">
        <f t="shared" si="1122"/>
        <v>10541828.947372532</v>
      </c>
      <c r="B3823" s="12">
        <f t="shared" si="1139"/>
        <v>1677784.1862035701</v>
      </c>
      <c r="C3823" s="57" t="str">
        <f t="shared" si="1123"/>
        <v>-0.000216776948839551+0.00104448216234581i</v>
      </c>
      <c r="D3823" s="57" t="str">
        <f t="shared" si="1124"/>
        <v>0.155845372282735-0.725090688188035i</v>
      </c>
      <c r="E3823" s="57" t="str">
        <f t="shared" si="1125"/>
        <v>-3.57041370358985-0.923918371874131i</v>
      </c>
      <c r="F3823" s="57" t="str">
        <f t="shared" si="1126"/>
        <v>0.227339835952503-0.923944038617109i</v>
      </c>
      <c r="G3823" s="57" t="str">
        <f t="shared" si="1127"/>
        <v>0.0738217117232411-0.261480528149787i</v>
      </c>
      <c r="H3823" s="57" t="str">
        <f t="shared" si="1128"/>
        <v>0.00054745157418393-2.69503772287909i</v>
      </c>
      <c r="I3823" s="57" t="str">
        <f t="shared" si="1129"/>
        <v>-0.0168581359287685-0.00415163842945157i</v>
      </c>
      <c r="K3823" s="57" t="str">
        <f t="shared" si="1130"/>
        <v>0.000376865167176035-0.000100370478424076i</v>
      </c>
      <c r="L3823" s="57" t="str">
        <f t="shared" si="1131"/>
        <v>0.00075-0.000395250832418901i</v>
      </c>
      <c r="M3823" s="57" t="str">
        <f t="shared" si="1132"/>
        <v>0.00075-0.0000622769168727262i</v>
      </c>
      <c r="N3823" s="57">
        <f t="shared" si="1133"/>
        <v>78.275012512102577</v>
      </c>
      <c r="O3823" s="57">
        <f t="shared" si="1134"/>
        <v>59.438824556458904</v>
      </c>
      <c r="P3823" s="371">
        <f t="shared" si="1135"/>
        <v>-59.438824556458904</v>
      </c>
      <c r="Q3823" s="371">
        <f t="shared" si="1136"/>
        <v>101.72498748789742</v>
      </c>
      <c r="R3823" s="12">
        <f t="shared" si="1137"/>
        <v>-78.275012512102577</v>
      </c>
      <c r="S3823" s="57">
        <f t="shared" si="1138"/>
        <v>1677.78418620357</v>
      </c>
      <c r="T3823" s="12">
        <f t="shared" si="1121"/>
        <v>-59.438824556458904</v>
      </c>
    </row>
    <row r="3824" spans="1:20" x14ac:dyDescent="0.3">
      <c r="A3824" s="57">
        <f t="shared" si="1122"/>
        <v>10581887.897372546</v>
      </c>
      <c r="B3824" s="12">
        <f t="shared" si="1139"/>
        <v>1684159.7661111436</v>
      </c>
      <c r="C3824" s="57" t="str">
        <f t="shared" si="1123"/>
        <v>-0.00021331743776635+0.00103267018423803i</v>
      </c>
      <c r="D3824" s="57" t="str">
        <f t="shared" si="1124"/>
        <v>0.154720163584784-0.722588822142482i</v>
      </c>
      <c r="E3824" s="57" t="str">
        <f t="shared" si="1125"/>
        <v>-3.54483922081157-0.913756824524828i</v>
      </c>
      <c r="F3824" s="57" t="str">
        <f t="shared" si="1126"/>
        <v>0.225747788277333-0.920894111115486i</v>
      </c>
      <c r="G3824" s="57" t="str">
        <f t="shared" si="1127"/>
        <v>0.0733047425610453-0.260636062890583i</v>
      </c>
      <c r="H3824" s="57" t="str">
        <f t="shared" si="1128"/>
        <v>0.00054314769810641-2.6848343025843i</v>
      </c>
      <c r="I3824" s="57" t="str">
        <f t="shared" si="1129"/>
        <v>-0.0167388796906351-0.0041069554232471i</v>
      </c>
      <c r="K3824" s="57" t="str">
        <f t="shared" si="1130"/>
        <v>0.000376749733725723-0.000100025730742654i</v>
      </c>
      <c r="L3824" s="57" t="str">
        <f t="shared" si="1131"/>
        <v>0.00075-0.00039375456507163i</v>
      </c>
      <c r="M3824" s="57" t="str">
        <f t="shared" si="1132"/>
        <v>0.00075-0.0000620411604629667i</v>
      </c>
      <c r="N3824" s="57">
        <f t="shared" si="1133"/>
        <v>78.328640093390916</v>
      </c>
      <c r="O3824" s="57">
        <f t="shared" si="1134"/>
        <v>59.539295676383752</v>
      </c>
      <c r="P3824" s="371">
        <f t="shared" si="1135"/>
        <v>-59.539295676383752</v>
      </c>
      <c r="Q3824" s="371">
        <f t="shared" si="1136"/>
        <v>101.67135990660908</v>
      </c>
      <c r="R3824" s="12">
        <f t="shared" si="1137"/>
        <v>-78.328640093390916</v>
      </c>
      <c r="S3824" s="57">
        <f t="shared" si="1138"/>
        <v>1684.1597661111437</v>
      </c>
      <c r="T3824" s="12">
        <f t="shared" si="1121"/>
        <v>-59.539295676383752</v>
      </c>
    </row>
    <row r="3825" spans="1:20" x14ac:dyDescent="0.3">
      <c r="A3825" s="57">
        <f t="shared" si="1122"/>
        <v>10622099.071382562</v>
      </c>
      <c r="B3825" s="12">
        <f t="shared" si="1139"/>
        <v>1690559.5732223659</v>
      </c>
      <c r="C3825" s="57" t="str">
        <f t="shared" si="1123"/>
        <v>-0.000209913733446096+0.00102099024974042i</v>
      </c>
      <c r="D3825" s="57" t="str">
        <f t="shared" si="1124"/>
        <v>0.153602702496261-0.720093839944235i</v>
      </c>
      <c r="E3825" s="57" t="str">
        <f t="shared" si="1125"/>
        <v>-3.51943769121051-0.903704948035824i</v>
      </c>
      <c r="F3825" s="57" t="str">
        <f t="shared" si="1126"/>
        <v>0.224166013385146-0.917851156068647i</v>
      </c>
      <c r="G3825" s="57" t="str">
        <f t="shared" si="1127"/>
        <v>0.0727911091733337-0.259793309380071i</v>
      </c>
      <c r="H3825" s="57" t="str">
        <f t="shared" si="1128"/>
        <v>0.000538878643174578-2.67466951964577i</v>
      </c>
      <c r="I3825" s="57" t="str">
        <f t="shared" si="1129"/>
        <v>-0.0166204110270161-0.00406273746724119i</v>
      </c>
      <c r="K3825" s="57" t="str">
        <f t="shared" si="1130"/>
        <v>0.000376635022434986-0.0000996819361359602i</v>
      </c>
      <c r="L3825" s="57" t="str">
        <f t="shared" si="1131"/>
        <v>0.00075-0.00039226396201597i</v>
      </c>
      <c r="M3825" s="57" t="str">
        <f t="shared" si="1132"/>
        <v>0.00075-0.0000618062965361296i</v>
      </c>
      <c r="N3825" s="57">
        <f t="shared" si="1133"/>
        <v>78.381986900746796</v>
      </c>
      <c r="O3825" s="57">
        <f t="shared" si="1134"/>
        <v>59.639763189081506</v>
      </c>
      <c r="P3825" s="371">
        <f t="shared" si="1135"/>
        <v>-59.639763189081506</v>
      </c>
      <c r="Q3825" s="371">
        <f t="shared" si="1136"/>
        <v>101.6180130992532</v>
      </c>
      <c r="R3825" s="12">
        <f t="shared" si="1137"/>
        <v>-78.381986900746796</v>
      </c>
      <c r="S3825" s="57">
        <f t="shared" si="1138"/>
        <v>1690.559573222366</v>
      </c>
      <c r="T3825" s="12">
        <f t="shared" si="1121"/>
        <v>-59.639763189081506</v>
      </c>
    </row>
    <row r="3826" spans="1:20" x14ac:dyDescent="0.3">
      <c r="A3826" s="57">
        <f t="shared" si="1122"/>
        <v>10662463.047853814</v>
      </c>
      <c r="B3826" s="12">
        <f t="shared" si="1139"/>
        <v>1696983.6996006109</v>
      </c>
      <c r="C3826" s="57" t="str">
        <f t="shared" si="1123"/>
        <v>-0.000206564930425599+0.00100944092887686i</v>
      </c>
      <c r="D3826" s="57" t="str">
        <f t="shared" si="1124"/>
        <v>0.152492941091761-0.717605741913083i</v>
      </c>
      <c r="E3826" s="57" t="str">
        <f t="shared" si="1125"/>
        <v>-3.49420809482609-0.893761596500986i</v>
      </c>
      <c r="F3826" s="57" t="str">
        <f t="shared" si="1126"/>
        <v>0.222594457236553-0.914815190374778i</v>
      </c>
      <c r="G3826" s="57" t="str">
        <f t="shared" si="1127"/>
        <v>0.0722807940124551-0.258952275196385i</v>
      </c>
      <c r="H3826" s="57" t="str">
        <f t="shared" si="1128"/>
        <v>0.000534644116076307-2.66454322768301i</v>
      </c>
      <c r="I3826" s="57" t="str">
        <f t="shared" si="1129"/>
        <v>-0.0165027255111565-0.00401897999914i</v>
      </c>
      <c r="K3826" s="57" t="str">
        <f t="shared" si="1130"/>
        <v>0.000376521029812459-0.0000993390941973212i</v>
      </c>
      <c r="L3826" s="57" t="str">
        <f t="shared" si="1131"/>
        <v>0.00075-0.000390779001809094i</v>
      </c>
      <c r="M3826" s="57" t="str">
        <f t="shared" si="1132"/>
        <v>0.00075-0.0000615723217136179i</v>
      </c>
      <c r="N3826" s="57">
        <f t="shared" si="1133"/>
        <v>78.435054475724712</v>
      </c>
      <c r="O3826" s="57">
        <f t="shared" si="1134"/>
        <v>59.740227023924668</v>
      </c>
      <c r="P3826" s="371">
        <f t="shared" si="1135"/>
        <v>-59.740227023924668</v>
      </c>
      <c r="Q3826" s="371">
        <f t="shared" si="1136"/>
        <v>101.56494552427529</v>
      </c>
      <c r="R3826" s="12">
        <f t="shared" si="1137"/>
        <v>-78.435054475724712</v>
      </c>
      <c r="S3826" s="57">
        <f t="shared" si="1138"/>
        <v>1696.9836996006109</v>
      </c>
      <c r="T3826" s="12">
        <f t="shared" si="1121"/>
        <v>-59.740227023924668</v>
      </c>
    </row>
    <row r="3827" spans="1:20" x14ac:dyDescent="0.3">
      <c r="A3827" s="57">
        <f t="shared" si="1122"/>
        <v>10702980.407435659</v>
      </c>
      <c r="B3827" s="12">
        <f t="shared" si="1139"/>
        <v>1703432.2376590932</v>
      </c>
      <c r="C3827" s="57" t="str">
        <f t="shared" si="1123"/>
        <v>-0.000203270137865405+0.000998020805918105i</v>
      </c>
      <c r="D3827" s="57" t="str">
        <f t="shared" si="1124"/>
        <v>0.151390831664058-0.715124528119464i</v>
      </c>
      <c r="E3827" s="57" t="str">
        <f t="shared" si="1125"/>
        <v>-3.46914941548322-0.883925635310896i</v>
      </c>
      <c r="F3827" s="57" t="str">
        <f t="shared" si="1126"/>
        <v>0.221033065903937-0.911786230517666i</v>
      </c>
      <c r="G3827" s="57" t="str">
        <f t="shared" si="1127"/>
        <v>0.0717737795670509-0.25811296777518i</v>
      </c>
      <c r="H3827" s="57" t="str">
        <f t="shared" si="1128"/>
        <v>0.000530443826082378-2.65445528087081i</v>
      </c>
      <c r="I3827" s="57" t="str">
        <f t="shared" si="1129"/>
        <v>-0.0163858187305792-0.00397567849661254i</v>
      </c>
      <c r="K3827" s="57" t="str">
        <f t="shared" si="1130"/>
        <v>0.000376407752369427-0.0000989972044979112i</v>
      </c>
      <c r="L3827" s="57" t="str">
        <f t="shared" si="1131"/>
        <v>0.00075-0.000389299663089354i</v>
      </c>
      <c r="M3827" s="57" t="str">
        <f t="shared" si="1132"/>
        <v>0.00075-0.0000613392326296252i</v>
      </c>
      <c r="N3827" s="57">
        <f t="shared" si="1133"/>
        <v>78.487844354008033</v>
      </c>
      <c r="O3827" s="57">
        <f t="shared" si="1134"/>
        <v>59.840687111694294</v>
      </c>
      <c r="P3827" s="371">
        <f t="shared" si="1135"/>
        <v>-59.840687111694294</v>
      </c>
      <c r="Q3827" s="371">
        <f t="shared" si="1136"/>
        <v>101.51215564599197</v>
      </c>
      <c r="R3827" s="12">
        <f t="shared" si="1137"/>
        <v>-78.487844354008033</v>
      </c>
      <c r="S3827" s="57">
        <f t="shared" si="1138"/>
        <v>1703.4322376590933</v>
      </c>
      <c r="T3827" s="12">
        <f t="shared" si="1121"/>
        <v>-59.840687111694294</v>
      </c>
    </row>
    <row r="3828" spans="1:20" x14ac:dyDescent="0.3">
      <c r="A3828" s="57">
        <f t="shared" si="1122"/>
        <v>10743651.732983915</v>
      </c>
      <c r="B3828" s="12">
        <f t="shared" si="1139"/>
        <v>1709905.2801621978</v>
      </c>
      <c r="C3828" s="57" t="str">
        <f t="shared" si="1123"/>
        <v>-0.000200028479309983+0.000986728479271334i</v>
      </c>
      <c r="D3828" s="57" t="str">
        <f t="shared" si="1124"/>
        <v>0.150296326724276-0.712650198387384i</v>
      </c>
      <c r="E3828" s="57" t="str">
        <f t="shared" si="1125"/>
        <v>-3.44426064081421-0.874195941053456i</v>
      </c>
      <c r="F3828" s="57" t="str">
        <f t="shared" si="1126"/>
        <v>0.219481785573904-0.90876429257007i</v>
      </c>
      <c r="G3828" s="57" t="str">
        <f t="shared" si="1127"/>
        <v>0.0712700483628571-0.257275394410762i</v>
      </c>
      <c r="H3828" s="57" t="str">
        <f t="shared" si="1128"/>
        <v>0.000526277485023129-2.64440553393711i</v>
      </c>
      <c r="I3828" s="57" t="str">
        <f t="shared" si="1129"/>
        <v>-0.0162696862871915-0.00393282847702212i</v>
      </c>
      <c r="K3828" s="57" t="str">
        <f t="shared" si="1130"/>
        <v>0.000376295186620062-0.0000986562665869248i</v>
      </c>
      <c r="L3828" s="57" t="str">
        <f t="shared" si="1131"/>
        <v>0.00075-0.000387825924575966i</v>
      </c>
      <c r="M3828" s="57" t="str">
        <f t="shared" si="1132"/>
        <v>0.00075-0.0000611070259310871i</v>
      </c>
      <c r="N3828" s="57">
        <f t="shared" si="1133"/>
        <v>78.540358065375244</v>
      </c>
      <c r="O3828" s="57">
        <f t="shared" si="1134"/>
        <v>59.941143384565535</v>
      </c>
      <c r="P3828" s="371">
        <f t="shared" si="1135"/>
        <v>-59.941143384565535</v>
      </c>
      <c r="Q3828" s="371">
        <f t="shared" si="1136"/>
        <v>101.45964193462476</v>
      </c>
      <c r="R3828" s="12">
        <f t="shared" si="1137"/>
        <v>-78.540358065375244</v>
      </c>
      <c r="S3828" s="57">
        <f t="shared" si="1138"/>
        <v>1709.9052801621979</v>
      </c>
      <c r="T3828" s="12">
        <f t="shared" si="1121"/>
        <v>-59.941143384565535</v>
      </c>
    </row>
    <row r="3829" spans="1:20" x14ac:dyDescent="0.3">
      <c r="A3829" s="57">
        <f t="shared" si="1122"/>
        <v>10784477.609569255</v>
      </c>
      <c r="B3829" s="12">
        <f t="shared" si="1139"/>
        <v>1716402.9202268142</v>
      </c>
      <c r="C3829" s="57" t="str">
        <f t="shared" si="1123"/>
        <v>-0.000196839092461379+0.000975562561369747i</v>
      </c>
      <c r="D3829" s="57" t="str">
        <f t="shared" si="1124"/>
        <v>0.149209379002073-0.710182752297291i</v>
      </c>
      <c r="E3829" s="57" t="str">
        <f t="shared" si="1125"/>
        <v>-3.41954076228037-0.86457140141532i</v>
      </c>
      <c r="F3829" s="57" t="str">
        <f t="shared" si="1126"/>
        <v>0.217940562549737-0.905749392197096i</v>
      </c>
      <c r="G3829" s="57" t="str">
        <f t="shared" si="1127"/>
        <v>0.0707695829634931-0.256439562257204i</v>
      </c>
      <c r="H3829" s="57" t="str">
        <f t="shared" si="1128"/>
        <v>0.000522144807265262-2.63439384216083i</v>
      </c>
      <c r="I3829" s="57" t="str">
        <f t="shared" si="1129"/>
        <v>-0.0161543237973891-0.00389042549715916i</v>
      </c>
      <c r="K3829" s="57" t="str">
        <f t="shared" si="1130"/>
        <v>0.000376183329081638-0.0000983162799917373i</v>
      </c>
      <c r="L3829" s="57" t="str">
        <f t="shared" si="1131"/>
        <v>0.00075-0.000386357765068705i</v>
      </c>
      <c r="M3829" s="57" t="str">
        <f t="shared" si="1132"/>
        <v>0.00075-0.000060875698277632i</v>
      </c>
      <c r="N3829" s="57">
        <f t="shared" si="1133"/>
        <v>78.592597133662522</v>
      </c>
      <c r="O3829" s="57">
        <f t="shared" si="1134"/>
        <v>60.041595776093068</v>
      </c>
      <c r="P3829" s="371">
        <f t="shared" si="1135"/>
        <v>-60.041595776093068</v>
      </c>
      <c r="Q3829" s="371">
        <f t="shared" si="1136"/>
        <v>101.40740286633748</v>
      </c>
      <c r="R3829" s="12">
        <f t="shared" si="1137"/>
        <v>-78.592597133662522</v>
      </c>
      <c r="S3829" s="57">
        <f t="shared" si="1138"/>
        <v>1716.4029202268143</v>
      </c>
      <c r="T3829" s="12">
        <f t="shared" si="1121"/>
        <v>-60.041595776093068</v>
      </c>
    </row>
    <row r="3830" spans="1:20" x14ac:dyDescent="0.3">
      <c r="A3830" s="57">
        <f t="shared" si="1122"/>
        <v>10825458.624485618</v>
      </c>
      <c r="B3830" s="12">
        <f t="shared" si="1139"/>
        <v>1722925.2513236762</v>
      </c>
      <c r="C3830" s="57" t="str">
        <f t="shared" si="1123"/>
        <v>-0.000193701128956133+0.000964521678562205i</v>
      </c>
      <c r="D3830" s="57" t="str">
        <f t="shared" si="1124"/>
        <v>0.14812994144577-0.707722189188953i</v>
      </c>
      <c r="E3830" s="57" t="str">
        <f t="shared" si="1125"/>
        <v>-3.3949887751924-0.85505091508383i</v>
      </c>
      <c r="F3830" s="57" t="str">
        <f t="shared" si="1126"/>
        <v>0.216409343253748-0.902741544659554i</v>
      </c>
      <c r="G3830" s="57" t="str">
        <f t="shared" si="1127"/>
        <v>0.0702723659712314-0.255605478329469i</v>
      </c>
      <c r="H3830" s="57" t="str">
        <f t="shared" si="1128"/>
        <v>0.000518045509688932-2.62442006136986i</v>
      </c>
      <c r="I3830" s="57" t="str">
        <f t="shared" si="1129"/>
        <v>-0.0160397268921572-0.00384846515297346i</v>
      </c>
      <c r="K3830" s="57" t="str">
        <f t="shared" si="1130"/>
        <v>0.000376072176274753-0.000097977244218074i</v>
      </c>
      <c r="L3830" s="57" t="str">
        <f t="shared" si="1131"/>
        <v>0.00075-0.000384895163447604i</v>
      </c>
      <c r="M3830" s="57" t="str">
        <f t="shared" si="1132"/>
        <v>0.00075-0.0000606452463415342i</v>
      </c>
      <c r="N3830" s="57">
        <f t="shared" si="1133"/>
        <v>78.644563076731444</v>
      </c>
      <c r="O3830" s="57">
        <f t="shared" si="1134"/>
        <v>60.142044221197139</v>
      </c>
      <c r="P3830" s="371">
        <f t="shared" si="1135"/>
        <v>-60.142044221197139</v>
      </c>
      <c r="Q3830" s="371">
        <f t="shared" si="1136"/>
        <v>101.35543692326856</v>
      </c>
      <c r="R3830" s="12">
        <f t="shared" si="1137"/>
        <v>-78.644563076731444</v>
      </c>
      <c r="S3830" s="57">
        <f t="shared" si="1138"/>
        <v>1722.9252513236761</v>
      </c>
      <c r="T3830" s="12">
        <f t="shared" si="1121"/>
        <v>-60.142044221197139</v>
      </c>
    </row>
    <row r="3831" spans="1:20" x14ac:dyDescent="0.3">
      <c r="A3831" s="57">
        <f t="shared" si="1122"/>
        <v>10866595.367258664</v>
      </c>
      <c r="B3831" s="12">
        <f t="shared" si="1139"/>
        <v>1729472.3672787063</v>
      </c>
      <c r="C3831" s="57" t="str">
        <f t="shared" si="1123"/>
        <v>-0.000190613754145546+0.000953604471003006i</v>
      </c>
      <c r="D3831" s="57" t="str">
        <f t="shared" si="1124"/>
        <v>0.147057967222486-0.705268508164285i</v>
      </c>
      <c r="E3831" s="57" t="str">
        <f t="shared" si="1125"/>
        <v>-3.37060367873044-0.845633391649741i</v>
      </c>
      <c r="F3831" s="57" t="str">
        <f t="shared" si="1126"/>
        <v>0.214888074229627-0.899740764817309i</v>
      </c>
      <c r="G3831" s="57" t="str">
        <f t="shared" si="1127"/>
        <v>0.0697783800277576-0.254773149504534i</v>
      </c>
      <c r="H3831" s="57" t="str">
        <f t="shared" si="1128"/>
        <v>0.000513979311664953-2.61448404793894i</v>
      </c>
      <c r="I3831" s="57" t="str">
        <f t="shared" si="1129"/>
        <v>-0.0159258912171695-0.00380694307930768i</v>
      </c>
      <c r="K3831" s="57" t="str">
        <f t="shared" si="1130"/>
        <v>0.000375961724723539-0.0000976391587501795i</v>
      </c>
      <c r="L3831" s="57" t="str">
        <f t="shared" si="1131"/>
        <v>0.00075-0.000383438098672648i</v>
      </c>
      <c r="M3831" s="57" t="str">
        <f t="shared" si="1132"/>
        <v>0.00075-0.0000604156668076651i</v>
      </c>
      <c r="N3831" s="57">
        <f t="shared" si="1133"/>
        <v>78.696257406435251</v>
      </c>
      <c r="O3831" s="57">
        <f t="shared" si="1134"/>
        <v>60.242488656149106</v>
      </c>
      <c r="P3831" s="371">
        <f t="shared" si="1135"/>
        <v>-60.242488656149106</v>
      </c>
      <c r="Q3831" s="371">
        <f t="shared" si="1136"/>
        <v>101.30374259356475</v>
      </c>
      <c r="R3831" s="12">
        <f t="shared" si="1137"/>
        <v>-78.696257406435251</v>
      </c>
      <c r="S3831" s="57">
        <f t="shared" si="1138"/>
        <v>1729.4723672787063</v>
      </c>
      <c r="T3831" s="12">
        <f t="shared" si="1121"/>
        <v>-60.242488656149106</v>
      </c>
    </row>
    <row r="3832" spans="1:20" x14ac:dyDescent="0.3">
      <c r="A3832" s="57">
        <f t="shared" si="1122"/>
        <v>10907888.429654248</v>
      </c>
      <c r="B3832" s="12">
        <f t="shared" si="1139"/>
        <v>1736044.3622743655</v>
      </c>
      <c r="C3832" s="57" t="str">
        <f t="shared" si="1123"/>
        <v>-0.000187576146879165+0.000942809592541793i</v>
      </c>
      <c r="D3832" s="57" t="str">
        <f t="shared" si="1124"/>
        <v>0.145993409718228-0.7028217080902i</v>
      </c>
      <c r="E3832" s="57" t="str">
        <f t="shared" si="1125"/>
        <v>-3.34638447596306-0.836317751510463i</v>
      </c>
      <c r="F3832" s="57" t="str">
        <f t="shared" si="1126"/>
        <v>0.213376702144716-0.896747067132652i</v>
      </c>
      <c r="G3832" s="57" t="str">
        <f t="shared" si="1127"/>
        <v>0.0692876078149105-0.253942582522502i</v>
      </c>
      <c r="H3832" s="57" t="str">
        <f t="shared" si="1128"/>
        <v>0.000509945935032273-2.60458565878753i</v>
      </c>
      <c r="I3832" s="57" t="str">
        <f t="shared" si="1129"/>
        <v>-0.0158128124328839-0.00376585494963058i</v>
      </c>
      <c r="K3832" s="57" t="str">
        <f t="shared" si="1130"/>
        <v>0.000375851970955883-0.0000973020230509856i</v>
      </c>
      <c r="L3832" s="57" t="str">
        <f t="shared" si="1131"/>
        <v>0.00075-0.000381986549783471i</v>
      </c>
      <c r="M3832" s="57" t="str">
        <f t="shared" si="1132"/>
        <v>0.00075-0.0000601869563734462i</v>
      </c>
      <c r="N3832" s="57">
        <f t="shared" si="1133"/>
        <v>78.747681628588566</v>
      </c>
      <c r="O3832" s="57">
        <f t="shared" si="1134"/>
        <v>60.342929018557072</v>
      </c>
      <c r="P3832" s="371">
        <f t="shared" si="1135"/>
        <v>-60.342929018557072</v>
      </c>
      <c r="Q3832" s="371">
        <f t="shared" si="1136"/>
        <v>101.25231837141143</v>
      </c>
      <c r="R3832" s="12">
        <f t="shared" si="1137"/>
        <v>-78.747681628588566</v>
      </c>
      <c r="S3832" s="57">
        <f t="shared" si="1138"/>
        <v>1736.0443622743655</v>
      </c>
      <c r="T3832" s="12">
        <f t="shared" si="1121"/>
        <v>-60.342929018557072</v>
      </c>
    </row>
    <row r="3833" spans="1:20" x14ac:dyDescent="0.3">
      <c r="A3833" s="57">
        <f t="shared" si="1122"/>
        <v>10949338.405686935</v>
      </c>
      <c r="B3833" s="12">
        <f t="shared" si="1139"/>
        <v>1742641.3308510082</v>
      </c>
      <c r="C3833" s="57" t="str">
        <f t="shared" si="1123"/>
        <v>-0.000184587499291532+0.000932135710613566i</v>
      </c>
      <c r="D3833" s="57" t="str">
        <f t="shared" si="1124"/>
        <v>0.144936222537978-0.700381787601382i</v>
      </c>
      <c r="E3833" s="57" t="str">
        <f t="shared" si="1125"/>
        <v>-3.32233017386588-0.82710292577415i</v>
      </c>
      <c r="F3833" s="57" t="str">
        <f t="shared" si="1126"/>
        <v>0.211875173792264-0.893760465673632i</v>
      </c>
      <c r="G3833" s="57" t="str">
        <f t="shared" si="1127"/>
        <v>0.0688000320554112-0.253113783987727i</v>
      </c>
      <c r="H3833" s="57" t="str">
        <f t="shared" si="1128"/>
        <v>0.000505945104075621-2.59472475137787i</v>
      </c>
      <c r="I3833" s="57" t="str">
        <f t="shared" si="1129"/>
        <v>-0.0157004862146368-0.00372519647577157i</v>
      </c>
      <c r="K3833" s="57" t="str">
        <f t="shared" si="1130"/>
        <v>0.000375742911503624-0.0000969658365622786i</v>
      </c>
      <c r="L3833" s="57" t="str">
        <f t="shared" si="1131"/>
        <v>0.00075-0.000380540495899055i</v>
      </c>
      <c r="M3833" s="57" t="str">
        <f t="shared" si="1132"/>
        <v>0.00075-0.0000599591117488007i</v>
      </c>
      <c r="N3833" s="57">
        <f t="shared" si="1133"/>
        <v>78.79883724293461</v>
      </c>
      <c r="O3833" s="57">
        <f t="shared" si="1134"/>
        <v>60.44336524735192</v>
      </c>
      <c r="P3833" s="371">
        <f t="shared" si="1135"/>
        <v>-60.44336524735192</v>
      </c>
      <c r="Q3833" s="371">
        <f t="shared" si="1136"/>
        <v>101.20116275706539</v>
      </c>
      <c r="R3833" s="12">
        <f t="shared" si="1137"/>
        <v>-78.79883724293461</v>
      </c>
      <c r="S3833" s="57">
        <f t="shared" si="1138"/>
        <v>1742.6413308510082</v>
      </c>
      <c r="T3833" s="12">
        <f t="shared" si="1121"/>
        <v>-60.44336524735192</v>
      </c>
    </row>
    <row r="3834" spans="1:20" x14ac:dyDescent="0.3">
      <c r="A3834" s="57">
        <f t="shared" si="1122"/>
        <v>10990945.891628547</v>
      </c>
      <c r="B3834" s="12">
        <f t="shared" si="1139"/>
        <v>1749263.3679082422</v>
      </c>
      <c r="C3834" s="57" t="str">
        <f t="shared" si="1123"/>
        <v>-0.00018164701659204+0.000921581506128897i</v>
      </c>
      <c r="D3834" s="57" t="str">
        <f t="shared" si="1124"/>
        <v>0.143886359505752-0.697948745103105i</v>
      </c>
      <c r="E3834" s="57" t="str">
        <f t="shared" si="1125"/>
        <v>-3.29843978333904-0.817987856164188i</v>
      </c>
      <c r="F3834" s="57" t="str">
        <f t="shared" si="1126"/>
        <v>0.210383436093603-0.890780974117412i</v>
      </c>
      <c r="G3834" s="57" t="str">
        <f t="shared" si="1127"/>
        <v>0.0683156355135743-0.252286760369923i</v>
      </c>
      <c r="H3834" s="57" t="str">
        <f t="shared" si="1128"/>
        <v>0.000501976545503332-2.58490118371275i</v>
      </c>
      <c r="I3834" s="57" t="str">
        <f t="shared" si="1129"/>
        <v>-0.0155889082527332-0.0036849634076547i</v>
      </c>
      <c r="K3834" s="57" t="str">
        <f t="shared" si="1130"/>
        <v>0.000375634542902771-0.0000966305987048734i</v>
      </c>
      <c r="L3834" s="57" t="str">
        <f t="shared" si="1131"/>
        <v>0.00075-0.000379099916217428i</v>
      </c>
      <c r="M3834" s="57" t="str">
        <f t="shared" si="1132"/>
        <v>0.00075-0.0000597321296561074i</v>
      </c>
      <c r="N3834" s="57">
        <f t="shared" si="1133"/>
        <v>78.849725743117943</v>
      </c>
      <c r="O3834" s="57">
        <f t="shared" si="1134"/>
        <v>60.543797282773127</v>
      </c>
      <c r="P3834" s="371">
        <f t="shared" si="1135"/>
        <v>-60.543797282773127</v>
      </c>
      <c r="Q3834" s="371">
        <f t="shared" si="1136"/>
        <v>101.15027425688206</v>
      </c>
      <c r="R3834" s="12">
        <f t="shared" si="1137"/>
        <v>-78.849725743117943</v>
      </c>
      <c r="S3834" s="57">
        <f t="shared" si="1138"/>
        <v>1749.2633679082421</v>
      </c>
      <c r="T3834" s="12">
        <f t="shared" si="1121"/>
        <v>-60.543797282773127</v>
      </c>
    </row>
    <row r="3835" spans="1:20" x14ac:dyDescent="0.3">
      <c r="A3835" s="57">
        <f t="shared" si="1122"/>
        <v>11032711.486016735</v>
      </c>
      <c r="B3835" s="12">
        <f t="shared" si="1139"/>
        <v>1755910.5687062936</v>
      </c>
      <c r="C3835" s="57" t="str">
        <f t="shared" si="1123"/>
        <v>-0.000178753916857976+0.000911145673364326i</v>
      </c>
      <c r="D3835" s="57" t="str">
        <f t="shared" si="1124"/>
        <v>0.142843774664638-0.695522578773983i</v>
      </c>
      <c r="E3835" s="57" t="str">
        <f t="shared" si="1125"/>
        <v>-3.27471231922441-0.808971494924593i</v>
      </c>
      <c r="F3835" s="57" t="str">
        <f t="shared" si="1126"/>
        <v>0.208901436100316-0.887808605753611i</v>
      </c>
      <c r="G3835" s="57" t="str">
        <f t="shared" si="1127"/>
        <v>0.0678344009960078-0.251461518005282i</v>
      </c>
      <c r="H3835" s="57" t="str">
        <f t="shared" si="1128"/>
        <v>0.000498039988425396-2.57511481433358i</v>
      </c>
      <c r="I3835" s="57" t="str">
        <f t="shared" si="1129"/>
        <v>-0.0154780742525358-0.00364515153303423i</v>
      </c>
      <c r="K3835" s="57" t="str">
        <f t="shared" si="1130"/>
        <v>0.000375526861693693-0.0000962963088787823i</v>
      </c>
      <c r="L3835" s="57" t="str">
        <f t="shared" si="1131"/>
        <v>0.00075-0.000377664790015369i</v>
      </c>
      <c r="M3835" s="57" t="str">
        <f t="shared" si="1132"/>
        <v>0.00075-0.0000595060068301527i</v>
      </c>
      <c r="N3835" s="57">
        <f t="shared" si="1133"/>
        <v>78.900348616654895</v>
      </c>
      <c r="O3835" s="57">
        <f t="shared" si="1134"/>
        <v>60.64422506635465</v>
      </c>
      <c r="P3835" s="371">
        <f t="shared" si="1135"/>
        <v>-60.64422506635465</v>
      </c>
      <c r="Q3835" s="371">
        <f t="shared" si="1136"/>
        <v>101.0996513833451</v>
      </c>
      <c r="R3835" s="12">
        <f t="shared" si="1137"/>
        <v>-78.900348616654895</v>
      </c>
      <c r="S3835" s="57">
        <f t="shared" si="1138"/>
        <v>1755.9105687062936</v>
      </c>
      <c r="T3835" s="12">
        <f t="shared" si="1121"/>
        <v>-60.64422506635465</v>
      </c>
    </row>
    <row r="3836" spans="1:20" x14ac:dyDescent="0.3">
      <c r="A3836" s="57">
        <f t="shared" si="1122"/>
        <v>11074635.7896636</v>
      </c>
      <c r="B3836" s="12">
        <f t="shared" si="1139"/>
        <v>1762583.0288673777</v>
      </c>
      <c r="C3836" s="57" t="str">
        <f t="shared" si="1123"/>
        <v>-0.000175907430830626+0.000900826919852999i</v>
      </c>
      <c r="D3836" s="57" t="str">
        <f t="shared" si="1124"/>
        <v>0.14180842227681-0.69310328656871i</v>
      </c>
      <c r="E3836" s="57" t="str">
        <f t="shared" si="1125"/>
        <v>-3.25114680032202-0.800052804725885i</v>
      </c>
      <c r="F3836" s="57" t="str">
        <f t="shared" si="1126"/>
        <v>0.207429120996333-0.884843373487633i</v>
      </c>
      <c r="G3836" s="57" t="str">
        <f t="shared" si="1127"/>
        <v>0.0673563113522953-0.250638063097583i</v>
      </c>
      <c r="H3836" s="57" t="str">
        <f t="shared" si="1128"/>
        <v>0.000494135164331699-2.56536550231831i</v>
      </c>
      <c r="I3836" s="57" t="str">
        <f t="shared" si="1129"/>
        <v>-0.0153679799345512-0.00360575667723012i</v>
      </c>
      <c r="K3836" s="57" t="str">
        <f t="shared" si="1130"/>
        <v>0.000375419864421326-0.0000959629664633854i</v>
      </c>
      <c r="L3836" s="57" t="str">
        <f t="shared" si="1131"/>
        <v>0.00075-0.000376235096648107i</v>
      </c>
      <c r="M3836" s="57" t="str">
        <f t="shared" si="1132"/>
        <v>0.00075-0.000059280740018084i</v>
      </c>
      <c r="N3836" s="57">
        <f t="shared" si="1133"/>
        <v>78.950707344907158</v>
      </c>
      <c r="O3836" s="57">
        <f t="shared" si="1134"/>
        <v>60.744648540910617</v>
      </c>
      <c r="P3836" s="371">
        <f t="shared" si="1135"/>
        <v>-60.744648540910617</v>
      </c>
      <c r="Q3836" s="371">
        <f t="shared" si="1136"/>
        <v>101.04929265509284</v>
      </c>
      <c r="R3836" s="12">
        <f t="shared" si="1137"/>
        <v>-78.950707344907158</v>
      </c>
      <c r="S3836" s="57">
        <f t="shared" si="1138"/>
        <v>1762.5830288673776</v>
      </c>
      <c r="T3836" s="12">
        <f t="shared" si="1121"/>
        <v>-60.744648540910617</v>
      </c>
    </row>
    <row r="3837" spans="1:20" x14ac:dyDescent="0.3">
      <c r="A3837" s="57">
        <f t="shared" si="1122"/>
        <v>11116719.405664321</v>
      </c>
      <c r="B3837" s="12">
        <f t="shared" si="1139"/>
        <v>1769280.8443770737</v>
      </c>
      <c r="C3837" s="57" t="str">
        <f t="shared" si="1123"/>
        <v>-0.000173106801714438+0.00089062396627541i</v>
      </c>
      <c r="D3837" s="57" t="str">
        <f t="shared" si="1124"/>
        <v>0.140780256823537-0.690690866220805i</v>
      </c>
      <c r="E3837" s="57" t="str">
        <f t="shared" si="1125"/>
        <v>-3.22774224940532-0.791230758571668i</v>
      </c>
      <c r="F3837" s="57" t="str">
        <f t="shared" si="1126"/>
        <v>0.20596643809999-0.88188528984399i</v>
      </c>
      <c r="G3837" s="57" t="str">
        <f t="shared" si="1127"/>
        <v>0.0668813494756674-0.249816401719305i</v>
      </c>
      <c r="H3837" s="57" t="str">
        <f t="shared" si="1128"/>
        <v>0.000490261807070437-2.55565310727933i</v>
      </c>
      <c r="I3837" s="57" t="str">
        <f t="shared" si="1129"/>
        <v>-0.0152586210345126-0.00356677470286406i</v>
      </c>
      <c r="K3837" s="57" t="str">
        <f t="shared" si="1130"/>
        <v>0.000375313547635366-0.0000956305708176048i</v>
      </c>
      <c r="L3837" s="57" t="str">
        <f t="shared" si="1131"/>
        <v>0.00075-0.00037481081554902i</v>
      </c>
      <c r="M3837" s="57" t="str">
        <f t="shared" si="1132"/>
        <v>0.00075-0.0000590563259793625i</v>
      </c>
      <c r="N3837" s="57">
        <f t="shared" si="1133"/>
        <v>79.000803403054533</v>
      </c>
      <c r="O3837" s="57">
        <f t="shared" si="1134"/>
        <v>60.845067650522218</v>
      </c>
      <c r="P3837" s="371">
        <f t="shared" si="1135"/>
        <v>-60.845067650522218</v>
      </c>
      <c r="Q3837" s="371">
        <f t="shared" si="1136"/>
        <v>100.99919659694547</v>
      </c>
      <c r="R3837" s="12">
        <f t="shared" si="1137"/>
        <v>-79.000803403054533</v>
      </c>
      <c r="S3837" s="57">
        <f t="shared" si="1138"/>
        <v>1769.2808443770737</v>
      </c>
      <c r="T3837" s="12">
        <f t="shared" si="1121"/>
        <v>-60.845067650522218</v>
      </c>
    </row>
    <row r="3838" spans="1:20" x14ac:dyDescent="0.3">
      <c r="A3838" s="57">
        <f t="shared" si="1122"/>
        <v>11158962.939405847</v>
      </c>
      <c r="B3838" s="12">
        <f t="shared" si="1139"/>
        <v>1776004.1115857067</v>
      </c>
      <c r="C3838" s="57" t="str">
        <f t="shared" si="1123"/>
        <v>-0.000170351284979201+0.000880535546350613i</v>
      </c>
      <c r="D3838" s="57" t="str">
        <f t="shared" si="1124"/>
        <v>0.139759233005155-0.688285315245307i</v>
      </c>
      <c r="E3838" s="57" t="str">
        <f t="shared" si="1125"/>
        <v>-3.20449769323673-0.782504339705911i</v>
      </c>
      <c r="F3838" s="57" t="str">
        <f t="shared" si="1126"/>
        <v>0.204513334866061-0.878934366969637i</v>
      </c>
      <c r="G3838" s="57" t="str">
        <f t="shared" si="1127"/>
        <v>0.0664094983036559-0.24899653981273i</v>
      </c>
      <c r="H3838" s="57" t="str">
        <f t="shared" si="1128"/>
        <v>0.000486419652826733-2.54597748936152i</v>
      </c>
      <c r="I3838" s="57" t="str">
        <f t="shared" si="1129"/>
        <v>-0.0151499933034619-0.00352820150959672i</v>
      </c>
      <c r="K3838" s="57" t="str">
        <f t="shared" si="1130"/>
        <v>0.000375207907890457-0.000095299121280074i</v>
      </c>
      <c r="L3838" s="57" t="str">
        <f t="shared" si="1131"/>
        <v>0.00075-0.000373391926229349i</v>
      </c>
      <c r="M3838" s="57" t="str">
        <f t="shared" si="1132"/>
        <v>0.00075-0.0000588327614857167i</v>
      </c>
      <c r="N3838" s="57">
        <f t="shared" si="1133"/>
        <v>79.050638260070926</v>
      </c>
      <c r="O3838" s="57">
        <f t="shared" si="1134"/>
        <v>60.945482340522624</v>
      </c>
      <c r="P3838" s="371">
        <f t="shared" si="1135"/>
        <v>-60.945482340522624</v>
      </c>
      <c r="Q3838" s="371">
        <f t="shared" si="1136"/>
        <v>100.94936173992907</v>
      </c>
      <c r="R3838" s="12">
        <f t="shared" si="1137"/>
        <v>-79.050638260070926</v>
      </c>
      <c r="S3838" s="57">
        <f t="shared" si="1138"/>
        <v>1776.0041115857066</v>
      </c>
      <c r="T3838" s="12">
        <f t="shared" si="1121"/>
        <v>-60.945482340522624</v>
      </c>
    </row>
    <row r="3839" spans="1:20" x14ac:dyDescent="0.3">
      <c r="A3839" s="57">
        <f t="shared" si="1122"/>
        <v>11201366.998575589</v>
      </c>
      <c r="B3839" s="12">
        <f t="shared" si="1139"/>
        <v>1782752.9272097324</v>
      </c>
      <c r="C3839" s="57" t="str">
        <f t="shared" si="1123"/>
        <v>-0.0001676401481652+0.000870560406727464i</v>
      </c>
      <c r="D3839" s="57" t="str">
        <f t="shared" si="1124"/>
        <v>0.138745305741034-0.685886630941464i</v>
      </c>
      <c r="E3839" s="57" t="str">
        <f t="shared" si="1125"/>
        <v>-3.18141216258152-0.773872541520823i</v>
      </c>
      <c r="F3839" s="57" t="str">
        <f t="shared" si="1126"/>
        <v>0.203069758887728-0.875990616637279i</v>
      </c>
      <c r="G3839" s="57" t="str">
        <f t="shared" si="1127"/>
        <v>0.0659407408187355-0.248178483191053i</v>
      </c>
      <c r="H3839" s="57" t="str">
        <f t="shared" si="1128"/>
        <v>0.000482608440101467-2.53633850924021i</v>
      </c>
      <c r="I3839" s="57" t="str">
        <f t="shared" si="1129"/>
        <v>-0.0150420925078282-0.00349003303386511i</v>
      </c>
      <c r="K3839" s="57" t="str">
        <f t="shared" si="1130"/>
        <v>0.000375102941746389-0.0000949686171693149i</v>
      </c>
      <c r="L3839" s="57" t="str">
        <f t="shared" si="1131"/>
        <v>0.00075-0.000371978408277893i</v>
      </c>
      <c r="M3839" s="57" t="str">
        <f t="shared" si="1132"/>
        <v>0.00075-0.0000586100433210967i</v>
      </c>
      <c r="N3839" s="57">
        <f t="shared" si="1133"/>
        <v>79.100213378698527</v>
      </c>
      <c r="O3839" s="57">
        <f t="shared" si="1134"/>
        <v>61.045892557484123</v>
      </c>
      <c r="P3839" s="371">
        <f t="shared" si="1135"/>
        <v>-61.045892557484123</v>
      </c>
      <c r="Q3839" s="371">
        <f t="shared" si="1136"/>
        <v>100.89978662130147</v>
      </c>
      <c r="R3839" s="12">
        <f t="shared" si="1137"/>
        <v>-79.100213378698527</v>
      </c>
      <c r="S3839" s="57">
        <f t="shared" si="1138"/>
        <v>1782.7529272097324</v>
      </c>
      <c r="T3839" s="12">
        <f t="shared" si="1121"/>
        <v>-61.045892557484123</v>
      </c>
    </row>
    <row r="3840" spans="1:20" x14ac:dyDescent="0.3">
      <c r="A3840" s="57">
        <f t="shared" si="1122"/>
        <v>11243932.193170177</v>
      </c>
      <c r="B3840" s="12">
        <f t="shared" si="1139"/>
        <v>1789527.3883331295</v>
      </c>
      <c r="C3840" s="57" t="str">
        <f t="shared" si="1123"/>
        <v>-0.000164972670691268+0.000860697306876333i</v>
      </c>
      <c r="D3840" s="57" t="str">
        <f t="shared" si="1124"/>
        <v>0.137738430169516-0.683494810395408i</v>
      </c>
      <c r="E3840" s="57" t="str">
        <f t="shared" si="1125"/>
        <v>-3.1584846922218-0.765334367465327i</v>
      </c>
      <c r="F3840" s="57" t="str">
        <f t="shared" si="1126"/>
        <v>0.201635657898502-0.87305405024868i</v>
      </c>
      <c r="G3840" s="57" t="str">
        <f t="shared" si="1127"/>
        <v>0.0654750600489528-0.247362237539481i</v>
      </c>
      <c r="H3840" s="57" t="str">
        <f t="shared" si="1128"/>
        <v>0.000478827909690239-2.52673602811908i</v>
      </c>
      <c r="I3840" s="57" t="str">
        <f t="shared" si="1129"/>
        <v>-0.0149349144295035-0.00345226524862031i</v>
      </c>
      <c r="K3840" s="57" t="str">
        <f t="shared" si="1130"/>
        <v>0.000374998645768278-0.0000946390577839074i</v>
      </c>
      <c r="L3840" s="57" t="str">
        <f t="shared" si="1131"/>
        <v>0.00075-0.000370570241360723i</v>
      </c>
      <c r="M3840" s="57" t="str">
        <f t="shared" si="1132"/>
        <v>0.00075-0.0000583881682816264i</v>
      </c>
      <c r="N3840" s="57">
        <f t="shared" si="1133"/>
        <v>79.149530215427077</v>
      </c>
      <c r="O3840" s="57">
        <f t="shared" si="1134"/>
        <v>61.146298249203696</v>
      </c>
      <c r="P3840" s="371">
        <f t="shared" si="1135"/>
        <v>-61.146298249203696</v>
      </c>
      <c r="Q3840" s="371">
        <f t="shared" si="1136"/>
        <v>100.85046978457292</v>
      </c>
      <c r="R3840" s="12">
        <f t="shared" si="1137"/>
        <v>-79.149530215427077</v>
      </c>
      <c r="S3840" s="57">
        <f t="shared" si="1138"/>
        <v>1789.5273883331295</v>
      </c>
      <c r="T3840" s="12">
        <f t="shared" si="1121"/>
        <v>-61.146298249203696</v>
      </c>
    </row>
    <row r="3841" spans="1:20" x14ac:dyDescent="0.3">
      <c r="A3841" s="57">
        <f t="shared" si="1122"/>
        <v>11286659.135504223</v>
      </c>
      <c r="B3841" s="12">
        <f t="shared" si="1139"/>
        <v>1796327.5924087954</v>
      </c>
      <c r="C3841" s="57" t="str">
        <f t="shared" si="1123"/>
        <v>-0.000162348143665784+0.000850945018981003i</v>
      </c>
      <c r="D3841" s="57" t="str">
        <f t="shared" si="1124"/>
        <v>0.13673856164784-0.681109850482791i</v>
      </c>
      <c r="E3841" s="57" t="str">
        <f t="shared" si="1125"/>
        <v>-3.13571432096953-0.756888830954341i</v>
      </c>
      <c r="F3841" s="57" t="str">
        <f t="shared" si="1126"/>
        <v>0.200210979774132-0.870124678837957i</v>
      </c>
      <c r="G3841" s="57" t="str">
        <f t="shared" si="1127"/>
        <v>0.0650124390685385-0.246547808416335i</v>
      </c>
      <c r="H3841" s="57" t="str">
        <f t="shared" si="1128"/>
        <v>0.000475077804662581-2.51716990772829i</v>
      </c>
      <c r="I3841" s="57" t="str">
        <f t="shared" si="1129"/>
        <v>-0.0148284548659177-0.00341489416306685i</v>
      </c>
      <c r="K3841" s="57" t="str">
        <f t="shared" si="1130"/>
        <v>0.000374895016526745-0.0000943104424026635i</v>
      </c>
      <c r="L3841" s="57" t="str">
        <f t="shared" si="1131"/>
        <v>0.00075-0.000369167405220883i</v>
      </c>
      <c r="M3841" s="57" t="str">
        <f t="shared" si="1132"/>
        <v>0.00075-0.0000581671331755594i</v>
      </c>
      <c r="N3841" s="57">
        <f t="shared" si="1133"/>
        <v>79.198590220469811</v>
      </c>
      <c r="O3841" s="57">
        <f t="shared" si="1134"/>
        <v>61.246699364689633</v>
      </c>
      <c r="P3841" s="371">
        <f t="shared" si="1135"/>
        <v>-61.246699364689633</v>
      </c>
      <c r="Q3841" s="371">
        <f t="shared" si="1136"/>
        <v>100.80140977953019</v>
      </c>
      <c r="R3841" s="12">
        <f t="shared" si="1137"/>
        <v>-79.198590220469811</v>
      </c>
      <c r="S3841" s="57">
        <f t="shared" si="1138"/>
        <v>1796.3275924087955</v>
      </c>
      <c r="T3841" s="12">
        <f t="shared" si="1121"/>
        <v>-61.246699364689633</v>
      </c>
    </row>
    <row r="3842" spans="1:20" x14ac:dyDescent="0.3">
      <c r="A3842" s="57">
        <f t="shared" si="1122"/>
        <v>11329548.44021914</v>
      </c>
      <c r="B3842" s="12">
        <f t="shared" si="1139"/>
        <v>1803153.6372599488</v>
      </c>
      <c r="C3842" s="57" t="str">
        <f t="shared" si="1123"/>
        <v>-0.000159765869700489+0.000841302327830945i</v>
      </c>
      <c r="D3842" s="57" t="str">
        <f t="shared" si="1124"/>
        <v>0.13574565575205-0.678731747871423i</v>
      </c>
      <c r="E3842" s="57" t="str">
        <f t="shared" si="1125"/>
        <v>-3.11310009167891-0.748534955278543i</v>
      </c>
      <c r="F3842" s="57" t="str">
        <f t="shared" si="1126"/>
        <v>0.198795672534447-0.867202513074892i</v>
      </c>
      <c r="G3842" s="57" t="str">
        <f t="shared" si="1127"/>
        <v>0.0645528609985093-0.245735201254148i</v>
      </c>
      <c r="H3842" s="57" t="str">
        <f t="shared" si="1128"/>
        <v>0.000471357870341299-2.50764001032235i</v>
      </c>
      <c r="I3842" s="57" t="str">
        <f t="shared" si="1129"/>
        <v>-0.0147227096301096-0.0033779158224019i</v>
      </c>
      <c r="K3842" s="57" t="str">
        <f t="shared" si="1130"/>
        <v>0.000374792050598103-0.0000939827702848032i</v>
      </c>
      <c r="L3842" s="57" t="str">
        <f t="shared" si="1131"/>
        <v>0.00075-0.000367769879678106i</v>
      </c>
      <c r="M3842" s="57" t="str">
        <f t="shared" si="1132"/>
        <v>0.00075-0.000057946934823231i</v>
      </c>
      <c r="N3842" s="57">
        <f t="shared" si="1133"/>
        <v>79.247394837742988</v>
      </c>
      <c r="O3842" s="57">
        <f t="shared" si="1134"/>
        <v>61.347095854147767</v>
      </c>
      <c r="P3842" s="371">
        <f t="shared" si="1135"/>
        <v>-61.347095854147767</v>
      </c>
      <c r="Q3842" s="371">
        <f t="shared" si="1136"/>
        <v>100.75260516225701</v>
      </c>
      <c r="R3842" s="12">
        <f t="shared" si="1137"/>
        <v>-79.247394837742988</v>
      </c>
      <c r="S3842" s="57">
        <f t="shared" si="1138"/>
        <v>1803.1536372599487</v>
      </c>
      <c r="T3842" s="12">
        <f t="shared" si="1121"/>
        <v>-61.347095854147767</v>
      </c>
    </row>
    <row r="3843" spans="1:20" x14ac:dyDescent="0.3">
      <c r="A3843" s="57">
        <f t="shared" si="1122"/>
        <v>11372600.724291973</v>
      </c>
      <c r="B3843" s="12">
        <f t="shared" si="1139"/>
        <v>1810005.6210815366</v>
      </c>
      <c r="C3843" s="57" t="str">
        <f t="shared" si="1123"/>
        <v>-0.000157225162727131+0.000831768030713925i</v>
      </c>
      <c r="D3843" s="57" t="str">
        <f t="shared" si="1124"/>
        <v>0.134759668276882-0.676360499023875i</v>
      </c>
      <c r="E3843" s="57" t="str">
        <f t="shared" si="1125"/>
        <v>-3.09064105125828-0.740271773514874i</v>
      </c>
      <c r="F3843" s="57" t="str">
        <f t="shared" si="1126"/>
        <v>0.197389684345164-0.864287563268188i</v>
      </c>
      <c r="G3843" s="57" t="str">
        <f t="shared" si="1127"/>
        <v>0.0640963090072546-0.244924421360756i</v>
      </c>
      <c r="H3843" s="57" t="str">
        <f t="shared" si="1128"/>
        <v>0.000467667854282063-2.49814619867822i</v>
      </c>
      <c r="I3843" s="57" t="str">
        <f t="shared" si="1129"/>
        <v>-0.0146176745507964-0.00334132630755556i</v>
      </c>
      <c r="K3843" s="57" t="str">
        <f t="shared" si="1130"/>
        <v>0.000374689744564534-0.0000936560406701299i</v>
      </c>
      <c r="L3843" s="57" t="str">
        <f t="shared" si="1131"/>
        <v>0.00075-0.000366377644628518i</v>
      </c>
      <c r="M3843" s="57" t="str">
        <f t="shared" si="1132"/>
        <v>0.00075-0.0000577275700570144i</v>
      </c>
      <c r="N3843" s="57">
        <f t="shared" si="1133"/>
        <v>79.29594550484596</v>
      </c>
      <c r="O3843" s="57">
        <f t="shared" si="1134"/>
        <v>61.447487668967739</v>
      </c>
      <c r="P3843" s="371">
        <f t="shared" si="1135"/>
        <v>-61.447487668967739</v>
      </c>
      <c r="Q3843" s="371">
        <f t="shared" si="1136"/>
        <v>100.70405449515404</v>
      </c>
      <c r="R3843" s="12">
        <f t="shared" si="1137"/>
        <v>-79.29594550484596</v>
      </c>
      <c r="S3843" s="57">
        <f t="shared" si="1138"/>
        <v>1810.0056210815367</v>
      </c>
      <c r="T3843" s="12">
        <f t="shared" si="1121"/>
        <v>-61.447487668967739</v>
      </c>
    </row>
    <row r="3844" spans="1:20" x14ac:dyDescent="0.3">
      <c r="A3844" s="57">
        <f t="shared" si="1122"/>
        <v>11415816.607044281</v>
      </c>
      <c r="B3844" s="12">
        <f t="shared" si="1139"/>
        <v>1816883.6424416464</v>
      </c>
      <c r="C3844" s="57" t="str">
        <f t="shared" si="1123"/>
        <v>-0.000154725347816878+0.000822340937308948i</v>
      </c>
      <c r="D3844" s="57" t="str">
        <f t="shared" si="1124"/>
        <v>0.133780555235634-0.673996100200078i</v>
      </c>
      <c r="E3844" s="57" t="str">
        <f t="shared" si="1125"/>
        <v>-3.06833625068139-0.732098328437618i</v>
      </c>
      <c r="F3844" s="57" t="str">
        <f t="shared" si="1126"/>
        <v>0.195992963519649-0.861379839368769i</v>
      </c>
      <c r="G3844" s="57" t="str">
        <f t="shared" si="1127"/>
        <v>0.0636427663111097-0.244115473920395i</v>
      </c>
      <c r="H3844" s="57" t="str">
        <f t="shared" si="1128"/>
        <v>0.000464007506253102-2.48868833609326i</v>
      </c>
      <c r="I3844" s="57" t="str">
        <f t="shared" si="1129"/>
        <v>-0.0145133454724407-0.00330512173493167i</v>
      </c>
      <c r="K3844" s="57" t="str">
        <f t="shared" si="1130"/>
        <v>0.000374588095014253-0.0000933302527791995i</v>
      </c>
      <c r="L3844" s="57" t="str">
        <f t="shared" si="1131"/>
        <v>0.00075-0.000364990680044349i</v>
      </c>
      <c r="M3844" s="57" t="str">
        <f t="shared" si="1132"/>
        <v>0.00075-0.0000575090357212737i</v>
      </c>
      <c r="N3844" s="57">
        <f t="shared" si="1133"/>
        <v>79.344243653042582</v>
      </c>
      <c r="O3844" s="57">
        <f t="shared" si="1134"/>
        <v>61.547874761709515</v>
      </c>
      <c r="P3844" s="371">
        <f t="shared" si="1135"/>
        <v>-61.547874761709515</v>
      </c>
      <c r="Q3844" s="371">
        <f t="shared" si="1136"/>
        <v>100.65575634695742</v>
      </c>
      <c r="R3844" s="12">
        <f t="shared" si="1137"/>
        <v>-79.344243653042582</v>
      </c>
      <c r="S3844" s="57">
        <f t="shared" si="1138"/>
        <v>1816.8836424416463</v>
      </c>
      <c r="T3844" s="12">
        <f t="shared" si="1121"/>
        <v>-61.547874761709515</v>
      </c>
    </row>
    <row r="3845" spans="1:20" x14ac:dyDescent="0.3">
      <c r="A3845" s="57">
        <f t="shared" si="1122"/>
        <v>11459196.71015105</v>
      </c>
      <c r="B3845" s="12">
        <f t="shared" si="1139"/>
        <v>1823787.8002829247</v>
      </c>
      <c r="C3845" s="57" t="str">
        <f t="shared" si="1123"/>
        <v>-0.000152265761002497+0.000813019869579534i</v>
      </c>
      <c r="D3845" s="57" t="str">
        <f t="shared" si="1124"/>
        <v>0.132808272860021-0.671638547459873i</v>
      </c>
      <c r="E3845" s="57" t="str">
        <f t="shared" si="1125"/>
        <v>-3.0461847449979-0.724013672430203i</v>
      </c>
      <c r="F3845" s="57" t="str">
        <f t="shared" si="1126"/>
        <v>0.194605458520657-0.858479350973033i</v>
      </c>
      <c r="G3845" s="57" t="str">
        <f t="shared" si="1127"/>
        <v>0.0631922161749182-0.243308363994789i</v>
      </c>
      <c r="H3845" s="57" t="str">
        <f t="shared" si="1128"/>
        <v>0.000460376578215131-2.47926628638324i</v>
      </c>
      <c r="I3845" s="57" t="str">
        <f t="shared" si="1129"/>
        <v>-0.0144097182553153-0.00326929825614975i</v>
      </c>
      <c r="K3845" s="57" t="str">
        <f t="shared" si="1130"/>
        <v>0.000374487098541687-0.0000930054058135016i</v>
      </c>
      <c r="L3845" s="57" t="str">
        <f t="shared" si="1131"/>
        <v>0.00075-0.00036360896597365i</v>
      </c>
      <c r="M3845" s="57" t="str">
        <f t="shared" si="1132"/>
        <v>0.00075-0.0000572913286723186i</v>
      </c>
      <c r="N3845" s="57">
        <f t="shared" si="1133"/>
        <v>79.392290707241528</v>
      </c>
      <c r="O3845" s="57">
        <f t="shared" si="1134"/>
        <v>61.648257086090339</v>
      </c>
      <c r="P3845" s="371">
        <f t="shared" si="1135"/>
        <v>-61.648257086090339</v>
      </c>
      <c r="Q3845" s="371">
        <f t="shared" si="1136"/>
        <v>100.60770929275847</v>
      </c>
      <c r="R3845" s="12">
        <f t="shared" si="1137"/>
        <v>-79.392290707241528</v>
      </c>
      <c r="S3845" s="57">
        <f t="shared" si="1138"/>
        <v>1823.7878002829248</v>
      </c>
      <c r="T3845" s="12">
        <f t="shared" si="1121"/>
        <v>-61.648257086090339</v>
      </c>
    </row>
  </sheetData>
  <sheetProtection algorithmName="SHA-512" hashValue="YZbOxFMDc4o16jKiQ0WefjIYg9l8rAC3gx6KL7+oY1dHV0CBlHLyYsEk5aKqVV5K6hFvcsmdDTfA34TljP2+Ow==" saltValue="jsyAnu+7fEyQJgWgL0jwOA==" spinCount="100000" sheet="1" objects="1" scenarios="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T57"/>
  <sheetViews>
    <sheetView zoomScale="85" zoomScaleNormal="85" workbookViewId="0">
      <selection activeCell="G21" sqref="G21"/>
    </sheetView>
  </sheetViews>
  <sheetFormatPr defaultColWidth="9.109375" defaultRowHeight="13.8" x14ac:dyDescent="0.25"/>
  <cols>
    <col min="1" max="1" width="1.44140625" style="171" customWidth="1"/>
    <col min="2" max="2" width="10" style="171" customWidth="1"/>
    <col min="3" max="3" width="28.44140625" style="171" bestFit="1" customWidth="1"/>
    <col min="4" max="4" width="20.5546875" style="171" bestFit="1" customWidth="1"/>
    <col min="5" max="5" width="12" style="171" customWidth="1"/>
    <col min="6" max="6" width="15.5546875" style="171" customWidth="1"/>
    <col min="7" max="7" width="18.109375" style="171" customWidth="1"/>
    <col min="8" max="8" width="18.44140625" style="171" customWidth="1"/>
    <col min="9" max="9" width="19.44140625" style="171" bestFit="1" customWidth="1"/>
    <col min="10" max="10" width="26" style="171" customWidth="1"/>
    <col min="11" max="11" width="9.6640625" style="264" customWidth="1"/>
    <col min="12" max="12" width="24.88671875" style="264" bestFit="1" customWidth="1"/>
    <col min="13" max="13" width="14.5546875" style="264" bestFit="1" customWidth="1"/>
    <col min="14" max="14" width="6.44140625" style="171" bestFit="1" customWidth="1"/>
    <col min="15" max="15" width="9.109375" style="171"/>
    <col min="16" max="17" width="13.33203125" style="264" customWidth="1"/>
    <col min="18" max="18" width="14.44140625" style="264" customWidth="1"/>
    <col min="19" max="19" width="9.6640625" style="264" customWidth="1"/>
    <col min="20" max="20" width="35.88671875" style="171" bestFit="1" customWidth="1"/>
    <col min="21" max="16384" width="9.109375" style="171"/>
  </cols>
  <sheetData>
    <row r="1" spans="2:20" ht="7.5" customHeight="1" thickBot="1" x14ac:dyDescent="0.3"/>
    <row r="2" spans="2:20" ht="31.8" thickBot="1" x14ac:dyDescent="0.35">
      <c r="B2" s="345" t="s">
        <v>205</v>
      </c>
      <c r="C2" s="479" t="str">
        <f>'Device Calculator'!C3</f>
        <v>TPS546D24S</v>
      </c>
      <c r="D2" s="479"/>
      <c r="E2" s="479"/>
      <c r="F2" s="479"/>
      <c r="G2" s="479"/>
      <c r="H2" s="479"/>
      <c r="I2" s="479"/>
      <c r="J2" s="480"/>
      <c r="L2" s="462" t="s">
        <v>350</v>
      </c>
      <c r="M2" s="463"/>
      <c r="N2" s="464"/>
      <c r="P2" s="476" t="s">
        <v>158</v>
      </c>
      <c r="Q2" s="477"/>
      <c r="R2" s="478"/>
      <c r="T2" s="179" t="s">
        <v>16</v>
      </c>
    </row>
    <row r="3" spans="2:20" ht="16.2" thickBot="1" x14ac:dyDescent="0.35">
      <c r="B3" s="473" t="s">
        <v>204</v>
      </c>
      <c r="C3" s="474"/>
      <c r="D3" s="474"/>
      <c r="E3" s="474"/>
      <c r="F3" s="474"/>
      <c r="G3" s="474"/>
      <c r="H3" s="474"/>
      <c r="I3" s="474"/>
      <c r="J3" s="475"/>
      <c r="L3" s="265" t="s">
        <v>306</v>
      </c>
      <c r="M3" s="266" t="s">
        <v>21</v>
      </c>
      <c r="N3" s="267" t="s">
        <v>208</v>
      </c>
      <c r="P3" s="268" t="s">
        <v>155</v>
      </c>
      <c r="Q3" s="269" t="s">
        <v>156</v>
      </c>
      <c r="R3" s="270" t="s">
        <v>157</v>
      </c>
      <c r="T3" s="58" t="s">
        <v>541</v>
      </c>
    </row>
    <row r="4" spans="2:20" ht="28.2" thickBot="1" x14ac:dyDescent="0.3">
      <c r="B4" s="271" t="s">
        <v>206</v>
      </c>
      <c r="C4" s="271" t="s">
        <v>207</v>
      </c>
      <c r="D4" s="271" t="s">
        <v>547</v>
      </c>
      <c r="E4" s="271" t="s">
        <v>208</v>
      </c>
      <c r="F4" s="363" t="s">
        <v>693</v>
      </c>
      <c r="G4" s="363" t="s">
        <v>691</v>
      </c>
      <c r="H4" s="363" t="s">
        <v>692</v>
      </c>
      <c r="I4" s="271" t="s">
        <v>211</v>
      </c>
      <c r="J4" s="271" t="s">
        <v>678</v>
      </c>
      <c r="L4" s="272" t="s">
        <v>191</v>
      </c>
      <c r="M4" s="273" t="str">
        <f>'Device Calculator'!C3</f>
        <v>TPS546D24S</v>
      </c>
      <c r="N4" s="274"/>
      <c r="P4" s="275">
        <v>0</v>
      </c>
      <c r="Q4" s="276" t="s">
        <v>37</v>
      </c>
      <c r="R4" s="277" t="s">
        <v>37</v>
      </c>
      <c r="T4" s="59" t="s">
        <v>542</v>
      </c>
    </row>
    <row r="5" spans="2:20" ht="15.6" thickBot="1" x14ac:dyDescent="0.3">
      <c r="B5" s="465" t="s">
        <v>213</v>
      </c>
      <c r="C5" s="278" t="s">
        <v>122</v>
      </c>
      <c r="D5" s="258">
        <v>0</v>
      </c>
      <c r="E5" s="279"/>
      <c r="F5" s="348">
        <f>IF(AND(D6=550,OR(D5=7,D5=8,D5=9,D5=10,D5=12,D5=13,D5=14,D5=15,D5=17,D5=18,D5=19,D5=20,D5=22,D5=23,D5=24,D5=25)),VLOOKUP(D5,'Resistor References'!I2:J17,2,FALSE),VLOOKUP(D5,'Resistor References'!G2:H35,2,FALSE))</f>
        <v>0</v>
      </c>
      <c r="G5" s="309" t="str">
        <f>'Resistor References'!G3</f>
        <v>SHORT</v>
      </c>
      <c r="H5" s="280" t="str">
        <f>'Resistor References'!G2</f>
        <v>EEPROM</v>
      </c>
      <c r="I5" s="355"/>
      <c r="J5" s="466" t="str">
        <f>IF(AND(D5=G5,D6=G6),"SHORT",IF(AND(H5=D5,H6=D6),"FLOAT","Resistor"))</f>
        <v>Resistor</v>
      </c>
      <c r="L5" s="281" t="s">
        <v>345</v>
      </c>
      <c r="M5" s="282">
        <f>ILOOP_trgt</f>
        <v>3.8178900160603826</v>
      </c>
      <c r="N5" s="283"/>
      <c r="P5" s="284">
        <v>1</v>
      </c>
      <c r="Q5" s="285">
        <v>2</v>
      </c>
      <c r="R5" s="286">
        <v>0.5</v>
      </c>
      <c r="T5" s="60" t="s">
        <v>543</v>
      </c>
    </row>
    <row r="6" spans="2:20" ht="15.6" thickBot="1" x14ac:dyDescent="0.3">
      <c r="B6" s="465"/>
      <c r="C6" s="287" t="s">
        <v>35</v>
      </c>
      <c r="D6" s="259">
        <v>550</v>
      </c>
      <c r="E6" s="288" t="s">
        <v>11</v>
      </c>
      <c r="F6" s="349">
        <f>IF(AND(D6=550,OR(D5=7,D5=8,D5=9,D5=10,D5=12, D5=13, D5=14, D5=15, D5=17, D5=18, D5=19, D5=20, D5=22, D5=23, D5=24, D5=25)),"Open",VLOOKUP(D6,'Resistor References'!K3:L10,2,FALSE))</f>
        <v>3</v>
      </c>
      <c r="G6" s="312">
        <v>550</v>
      </c>
      <c r="H6" s="289" t="s">
        <v>37</v>
      </c>
      <c r="I6" s="356">
        <v>450</v>
      </c>
      <c r="J6" s="467"/>
      <c r="L6" s="281" t="s">
        <v>346</v>
      </c>
      <c r="M6" s="282">
        <f>VLOOP_trgt</f>
        <v>3.5230309911140578</v>
      </c>
      <c r="N6" s="283"/>
      <c r="P6" s="275">
        <v>2</v>
      </c>
      <c r="Q6" s="290">
        <v>2</v>
      </c>
      <c r="R6" s="291">
        <v>1</v>
      </c>
      <c r="T6" s="61" t="s">
        <v>17</v>
      </c>
    </row>
    <row r="7" spans="2:20" ht="15.6" thickBot="1" x14ac:dyDescent="0.3">
      <c r="B7" s="465" t="s">
        <v>214</v>
      </c>
      <c r="C7" s="278" t="s">
        <v>215</v>
      </c>
      <c r="D7" s="258">
        <v>3</v>
      </c>
      <c r="E7" s="279" t="s">
        <v>216</v>
      </c>
      <c r="F7" s="348">
        <f>VLOOKUP(D7,'Resistor References'!M3:N10,2,FALSE)</f>
        <v>2</v>
      </c>
      <c r="G7" s="309">
        <v>3</v>
      </c>
      <c r="H7" s="280">
        <v>3</v>
      </c>
      <c r="I7" s="355">
        <v>3</v>
      </c>
      <c r="J7" s="466" t="str">
        <f>IF(AND(D7=G7,D8=G8,G9=D9),"SHORT",IF(AND(H7=D7,H8=D8,H9=D9),"FLOAT","Resistor"))</f>
        <v>SHORT</v>
      </c>
      <c r="L7" s="292" t="s">
        <v>349</v>
      </c>
      <c r="M7" s="273">
        <f>Comp_Code</f>
        <v>8</v>
      </c>
      <c r="N7" s="293"/>
      <c r="P7" s="284">
        <v>3</v>
      </c>
      <c r="Q7" s="285">
        <v>2</v>
      </c>
      <c r="R7" s="286">
        <v>2</v>
      </c>
      <c r="T7" s="62" t="s">
        <v>18</v>
      </c>
    </row>
    <row r="8" spans="2:20" ht="15.6" thickBot="1" x14ac:dyDescent="0.3">
      <c r="B8" s="465"/>
      <c r="C8" s="294" t="s">
        <v>217</v>
      </c>
      <c r="D8" s="65" t="s">
        <v>218</v>
      </c>
      <c r="E8" s="295" t="s">
        <v>25</v>
      </c>
      <c r="F8" s="350">
        <f>VLOOKUP(D8,'Resistor References'!O3:P6,2,FALSE)</f>
        <v>0</v>
      </c>
      <c r="G8" s="183" t="str">
        <f>'Resistor References'!O3</f>
        <v>40/52</v>
      </c>
      <c r="H8" s="182" t="str">
        <f>'Resistor References'!O3</f>
        <v>40/52</v>
      </c>
      <c r="I8" s="357" t="s">
        <v>219</v>
      </c>
      <c r="J8" s="472"/>
      <c r="L8" s="292" t="s">
        <v>36</v>
      </c>
      <c r="M8" s="273">
        <f>fsw</f>
        <v>550</v>
      </c>
      <c r="N8" s="293" t="s">
        <v>11</v>
      </c>
      <c r="P8" s="275">
        <v>4</v>
      </c>
      <c r="Q8" s="290">
        <v>2</v>
      </c>
      <c r="R8" s="291">
        <v>4</v>
      </c>
      <c r="T8" s="63" t="s">
        <v>19</v>
      </c>
    </row>
    <row r="9" spans="2:20" ht="14.4" thickBot="1" x14ac:dyDescent="0.3">
      <c r="B9" s="465"/>
      <c r="C9" s="296" t="s">
        <v>220</v>
      </c>
      <c r="D9" s="260">
        <v>1</v>
      </c>
      <c r="E9" s="297"/>
      <c r="F9" s="351">
        <f>VLOOKUP(D9,'Resistor References'!Q3:R6,2,FALSE)</f>
        <v>0</v>
      </c>
      <c r="G9" s="353">
        <v>1</v>
      </c>
      <c r="H9" s="298">
        <v>2</v>
      </c>
      <c r="I9" s="358" t="s">
        <v>219</v>
      </c>
      <c r="J9" s="472"/>
      <c r="L9" s="292" t="s">
        <v>351</v>
      </c>
      <c r="M9" s="273">
        <f>Phases</f>
        <v>1</v>
      </c>
      <c r="N9" s="293"/>
      <c r="P9" s="284">
        <v>5</v>
      </c>
      <c r="Q9" s="285">
        <v>2</v>
      </c>
      <c r="R9" s="286">
        <v>8</v>
      </c>
    </row>
    <row r="10" spans="2:20" ht="14.4" thickBot="1" x14ac:dyDescent="0.3">
      <c r="B10" s="465" t="s">
        <v>221</v>
      </c>
      <c r="C10" s="278" t="s">
        <v>222</v>
      </c>
      <c r="D10" s="258" t="s">
        <v>37</v>
      </c>
      <c r="E10" s="279" t="s">
        <v>22</v>
      </c>
      <c r="F10" s="348" t="str">
        <f>VLOOKUP(D10,'Resistor References'!S2:T17,2,FALSE)</f>
        <v>SHORT</v>
      </c>
      <c r="G10" s="309" t="s">
        <v>37</v>
      </c>
      <c r="H10" s="299">
        <v>1</v>
      </c>
      <c r="I10" s="355" t="s">
        <v>224</v>
      </c>
      <c r="J10" s="466" t="str">
        <f>IF(AND(D10=G10,D11=G11),"SHORT",IF(AND(H10=D10,H11=D11),"FLOAT","Resistor"))</f>
        <v>SHORT</v>
      </c>
      <c r="L10" s="292" t="s">
        <v>307</v>
      </c>
      <c r="M10" s="273">
        <f>Iphase</f>
        <v>33</v>
      </c>
      <c r="N10" s="293" t="s">
        <v>25</v>
      </c>
      <c r="P10" s="275">
        <v>6</v>
      </c>
      <c r="Q10" s="290">
        <v>3</v>
      </c>
      <c r="R10" s="291">
        <v>0.5</v>
      </c>
    </row>
    <row r="11" spans="2:20" ht="14.4" thickBot="1" x14ac:dyDescent="0.3">
      <c r="B11" s="465"/>
      <c r="C11" s="294" t="s">
        <v>225</v>
      </c>
      <c r="D11" s="261" t="s">
        <v>37</v>
      </c>
      <c r="E11" s="295" t="s">
        <v>22</v>
      </c>
      <c r="F11" s="350" t="str">
        <f>IF(D10='Resistor References'!S2,'Resistor References'!S2,VLOOKUP(D11,'Resistor References'!X3:Y18,2,FALSE))</f>
        <v>EEPROM</v>
      </c>
      <c r="G11" s="183" t="s">
        <v>37</v>
      </c>
      <c r="H11" s="194">
        <v>1</v>
      </c>
      <c r="I11" s="359">
        <v>0.8</v>
      </c>
      <c r="J11" s="472"/>
      <c r="L11" s="292" t="s">
        <v>225</v>
      </c>
      <c r="M11" s="273">
        <f>Vout</f>
        <v>0.3</v>
      </c>
      <c r="N11" s="293" t="s">
        <v>22</v>
      </c>
      <c r="P11" s="284">
        <v>7</v>
      </c>
      <c r="Q11" s="285">
        <v>3</v>
      </c>
      <c r="R11" s="286">
        <v>1</v>
      </c>
    </row>
    <row r="12" spans="2:20" ht="14.4" thickBot="1" x14ac:dyDescent="0.3">
      <c r="B12" s="465"/>
      <c r="C12" s="287" t="s">
        <v>226</v>
      </c>
      <c r="D12" s="262">
        <f>VLOOKUP(D10,'Resistor References'!S2:U17,3,FALSE)</f>
        <v>0.5</v>
      </c>
      <c r="E12" s="288"/>
      <c r="F12" s="349" t="s">
        <v>219</v>
      </c>
      <c r="G12" s="312" t="s">
        <v>37</v>
      </c>
      <c r="H12" s="300">
        <v>0.5</v>
      </c>
      <c r="I12" s="360">
        <v>0.5</v>
      </c>
      <c r="J12" s="467"/>
      <c r="L12" s="301" t="s">
        <v>226</v>
      </c>
      <c r="M12" s="302">
        <f>VOSL</f>
        <v>1</v>
      </c>
      <c r="N12" s="303" t="s">
        <v>22</v>
      </c>
      <c r="P12" s="275">
        <v>8</v>
      </c>
      <c r="Q12" s="290">
        <v>3</v>
      </c>
      <c r="R12" s="291">
        <v>2</v>
      </c>
    </row>
    <row r="13" spans="2:20" ht="14.4" thickBot="1" x14ac:dyDescent="0.3">
      <c r="B13" s="465" t="s">
        <v>227</v>
      </c>
      <c r="C13" s="304" t="s">
        <v>228</v>
      </c>
      <c r="D13" s="263">
        <v>24</v>
      </c>
      <c r="E13" s="305" t="s">
        <v>229</v>
      </c>
      <c r="F13" s="352">
        <f>VLOOKUP(D13,'Resistor References'!Z2:AA34,2,FALSE)</f>
        <v>8</v>
      </c>
      <c r="G13" s="354" t="s">
        <v>230</v>
      </c>
      <c r="H13" s="306" t="s">
        <v>37</v>
      </c>
      <c r="I13" s="361">
        <v>36</v>
      </c>
      <c r="J13" s="472" t="str">
        <f>IF(AND(D13=G13,D14=G14),"SHORT",IF(AND(H13=D13,H14=D14),"FLOAT","Resistor"))</f>
        <v>Resistor</v>
      </c>
      <c r="P13" s="284">
        <v>9</v>
      </c>
      <c r="Q13" s="285">
        <v>3</v>
      </c>
      <c r="R13" s="286">
        <v>4</v>
      </c>
    </row>
    <row r="14" spans="2:20" ht="14.4" thickBot="1" x14ac:dyDescent="0.3">
      <c r="B14" s="465"/>
      <c r="C14" s="287" t="str">
        <f>IF(D9=1,"INTERLEAVE","SYNC_CONFIG")</f>
        <v>INTERLEAVE</v>
      </c>
      <c r="D14" s="259" t="s">
        <v>231</v>
      </c>
      <c r="E14" s="288"/>
      <c r="F14" s="349" t="str">
        <f>VLOOKUP(D14,'Resistor References'!AB2:AC11,2,FALSE)</f>
        <v>Open</v>
      </c>
      <c r="G14" s="312" t="str">
        <f>'Resistor References'!AB3</f>
        <v>0, Auto</v>
      </c>
      <c r="H14" s="289" t="str">
        <f>'Resistor References'!AB3</f>
        <v>0, Auto</v>
      </c>
      <c r="I14" s="356" t="s">
        <v>231</v>
      </c>
      <c r="J14" s="467"/>
      <c r="P14" s="275">
        <v>10</v>
      </c>
      <c r="Q14" s="290">
        <v>3</v>
      </c>
      <c r="R14" s="291">
        <v>8</v>
      </c>
    </row>
    <row r="15" spans="2:20" ht="14.4" thickBot="1" x14ac:dyDescent="0.3">
      <c r="P15" s="284">
        <v>11</v>
      </c>
      <c r="Q15" s="285">
        <v>4</v>
      </c>
      <c r="R15" s="286">
        <v>0.5</v>
      </c>
    </row>
    <row r="16" spans="2:20" ht="15.75" customHeight="1" thickBot="1" x14ac:dyDescent="0.35">
      <c r="B16" s="473" t="s">
        <v>674</v>
      </c>
      <c r="C16" s="474"/>
      <c r="D16" s="474"/>
      <c r="E16" s="474"/>
      <c r="F16" s="474"/>
      <c r="G16" s="474"/>
      <c r="H16" s="474"/>
      <c r="I16" s="474"/>
      <c r="J16" s="475"/>
      <c r="P16" s="275">
        <v>12</v>
      </c>
      <c r="Q16" s="290">
        <v>4</v>
      </c>
      <c r="R16" s="291">
        <v>1</v>
      </c>
    </row>
    <row r="17" spans="2:18" ht="14.4" thickBot="1" x14ac:dyDescent="0.3">
      <c r="B17" s="271" t="s">
        <v>206</v>
      </c>
      <c r="C17" s="271" t="s">
        <v>21</v>
      </c>
      <c r="D17" s="271" t="s">
        <v>302</v>
      </c>
      <c r="E17" s="271" t="s">
        <v>303</v>
      </c>
      <c r="F17" s="271"/>
      <c r="G17" s="271" t="s">
        <v>679</v>
      </c>
      <c r="H17" s="271" t="s">
        <v>680</v>
      </c>
      <c r="I17" s="456" t="s">
        <v>236</v>
      </c>
      <c r="J17" s="457"/>
      <c r="P17" s="284">
        <v>13</v>
      </c>
      <c r="Q17" s="285">
        <v>4</v>
      </c>
      <c r="R17" s="286">
        <v>2</v>
      </c>
    </row>
    <row r="18" spans="2:18" ht="14.4" thickBot="1" x14ac:dyDescent="0.3">
      <c r="B18" s="307" t="str">
        <f>B$5</f>
        <v>MSEL1</v>
      </c>
      <c r="C18" s="278" t="s">
        <v>237</v>
      </c>
      <c r="D18" s="182">
        <f>IF(OR(J5="SHORT",J5="FLOAT"),J5,IF(F5&lt;16,F5,F5-16))</f>
        <v>0</v>
      </c>
      <c r="E18" s="280">
        <f>IF(OR(J5="SHORT",J5="FLOAT", F6="Open"),"Open",IF(F5&lt;16,2*F6,2*F6+1))</f>
        <v>6</v>
      </c>
      <c r="F18" s="308"/>
      <c r="G18" s="309">
        <f>IF(OR(D18="FLOAT",D18="SHORT"),D18,HLOOKUP(D18,'Resistor Selection'!C$13:R$14,2,FALSE))</f>
        <v>4640</v>
      </c>
      <c r="H18" s="310">
        <f>IF(E18="Open","Open",VLOOKUP(E18,'Resistor Selection'!B$15:R$30,'Pin Detect Programming'!D18+2,FALSE))</f>
        <v>4640</v>
      </c>
      <c r="I18" s="458"/>
      <c r="J18" s="459"/>
      <c r="P18" s="275">
        <v>14</v>
      </c>
      <c r="Q18" s="290">
        <v>4</v>
      </c>
      <c r="R18" s="291">
        <v>4</v>
      </c>
    </row>
    <row r="19" spans="2:18" ht="14.4" thickBot="1" x14ac:dyDescent="0.3">
      <c r="B19" s="307" t="str">
        <f>B$7</f>
        <v>MSEL2</v>
      </c>
      <c r="C19" s="294" t="s">
        <v>238</v>
      </c>
      <c r="D19" s="182" t="str">
        <f>IF(OR(J7="SHORT",J7="FLOAT"),J7,F9+4*F8)</f>
        <v>SHORT</v>
      </c>
      <c r="E19" s="182" t="str">
        <f>IF(OR(D7=3,J7="FLOAT",J7="SHORT"),"Open",F7)</f>
        <v>Open</v>
      </c>
      <c r="F19" s="181"/>
      <c r="G19" s="183" t="str">
        <f>IF(OR(D19="FLOAT",D19="SHORT"),D19,HLOOKUP(D19,'Resistor Selection'!C$13:R$14,2,FALSE))</f>
        <v>SHORT</v>
      </c>
      <c r="H19" s="311" t="str">
        <f>IF(E19="Open","Open",VLOOKUP(E19,'Resistor Selection'!B$15:R$30,'Pin Detect Programming'!D19+2,FALSE))</f>
        <v>Open</v>
      </c>
      <c r="I19" s="458"/>
      <c r="J19" s="459"/>
      <c r="P19" s="284">
        <v>15</v>
      </c>
      <c r="Q19" s="285">
        <v>4</v>
      </c>
      <c r="R19" s="286">
        <v>8</v>
      </c>
    </row>
    <row r="20" spans="2:18" ht="14.4" thickBot="1" x14ac:dyDescent="0.3">
      <c r="B20" s="307" t="str">
        <f>B$10</f>
        <v>VSEL</v>
      </c>
      <c r="C20" s="294" t="s">
        <v>239</v>
      </c>
      <c r="D20" s="182" t="str">
        <f>IF(OR(J10="SHORT",J10="FLOAT"),J10,F11)</f>
        <v>SHORT</v>
      </c>
      <c r="E20" s="182" t="str">
        <f>IF(OR(F10="Float",F10="Short"),"Open",F10)</f>
        <v>Open</v>
      </c>
      <c r="F20" s="181"/>
      <c r="G20" s="183" t="str">
        <f>IF(OR(D20="FLOAT",D20="SHORT"),D20,HLOOKUP(D20,'Resistor Selection'!C$13:R$14,2,FALSE))</f>
        <v>SHORT</v>
      </c>
      <c r="H20" s="311" t="str">
        <f>IF(E20="Open","Open",VLOOKUP(E20,'Resistor Selection'!B$15:R$30,'Pin Detect Programming'!D20+2,FALSE))</f>
        <v>Open</v>
      </c>
      <c r="I20" s="458"/>
      <c r="J20" s="459"/>
      <c r="P20" s="275">
        <v>16</v>
      </c>
      <c r="Q20" s="290">
        <v>5</v>
      </c>
      <c r="R20" s="291">
        <v>0.5</v>
      </c>
    </row>
    <row r="21" spans="2:18" ht="14.4" thickBot="1" x14ac:dyDescent="0.3">
      <c r="B21" s="307" t="str">
        <f>B$13</f>
        <v>ADRSEL</v>
      </c>
      <c r="C21" s="287" t="s">
        <v>240</v>
      </c>
      <c r="D21" s="182">
        <f>IF(OR(J13="SHORT",J13="FLOAT"),J13,IF(AND(D14='Resistor References'!AB3,'Pin Detect Programming'!D13&gt;31),'Resistor References'!AM1,IF(F13='Resistor References'!T3,'Resistor References'!T3,IF(F13&lt;16,F13,F13-16))))</f>
        <v>8</v>
      </c>
      <c r="E21" s="289" t="str">
        <f>IF(OR(F13="Float",F13="Short"),"Open",IF(AND(F14='Resistor References'!AC3,F13&lt;16),F14,IF(F13&lt;16,2*F14,2*F14+1)))</f>
        <v>Open</v>
      </c>
      <c r="F21" s="243"/>
      <c r="G21" s="312">
        <f>IF(OR(D21="FLOAT",D21="SHORT"),D21,HLOOKUP(D21,'Resistor Selection'!C$13:R$14,2,FALSE))</f>
        <v>21500</v>
      </c>
      <c r="H21" s="313" t="str">
        <f>IF(E21="Open","Open",VLOOKUP(E21,'Resistor Selection'!B$15:R$30,'Pin Detect Programming'!D21+2,FALSE))</f>
        <v>Open</v>
      </c>
      <c r="I21" s="460"/>
      <c r="J21" s="461"/>
      <c r="P21" s="284">
        <v>17</v>
      </c>
      <c r="Q21" s="285">
        <v>5</v>
      </c>
      <c r="R21" s="286">
        <v>1</v>
      </c>
    </row>
    <row r="22" spans="2:18" ht="14.4" thickBot="1" x14ac:dyDescent="0.3">
      <c r="P22" s="275">
        <v>18</v>
      </c>
      <c r="Q22" s="290">
        <v>5</v>
      </c>
      <c r="R22" s="291">
        <v>2</v>
      </c>
    </row>
    <row r="23" spans="2:18" ht="14.4" thickBot="1" x14ac:dyDescent="0.3">
      <c r="B23" s="468" t="s">
        <v>241</v>
      </c>
      <c r="C23" s="469"/>
      <c r="D23" s="469"/>
      <c r="E23" s="469"/>
      <c r="F23" s="469"/>
      <c r="G23" s="469"/>
      <c r="H23" s="469"/>
      <c r="I23" s="469"/>
      <c r="J23" s="470"/>
      <c r="P23" s="284">
        <v>19</v>
      </c>
      <c r="Q23" s="285">
        <v>5</v>
      </c>
      <c r="R23" s="286">
        <v>4</v>
      </c>
    </row>
    <row r="24" spans="2:18" ht="28.2" thickBot="1" x14ac:dyDescent="0.3">
      <c r="B24" s="271" t="s">
        <v>206</v>
      </c>
      <c r="C24" s="271" t="s">
        <v>207</v>
      </c>
      <c r="D24" s="271" t="s">
        <v>547</v>
      </c>
      <c r="E24" s="271" t="s">
        <v>208</v>
      </c>
      <c r="F24" s="363" t="s">
        <v>693</v>
      </c>
      <c r="G24" s="363" t="s">
        <v>691</v>
      </c>
      <c r="H24" s="363" t="s">
        <v>692</v>
      </c>
      <c r="I24" s="271" t="s">
        <v>211</v>
      </c>
      <c r="J24" s="271" t="s">
        <v>212</v>
      </c>
      <c r="P24" s="275">
        <v>20</v>
      </c>
      <c r="Q24" s="290">
        <v>5</v>
      </c>
      <c r="R24" s="291">
        <v>8</v>
      </c>
    </row>
    <row r="25" spans="2:18" ht="42" thickBot="1" x14ac:dyDescent="0.3">
      <c r="B25" s="465" t="str">
        <f>B7</f>
        <v>MSEL2</v>
      </c>
      <c r="C25" s="346" t="s">
        <v>673</v>
      </c>
      <c r="D25" s="347" t="s">
        <v>683</v>
      </c>
      <c r="E25" s="279"/>
      <c r="F25" s="348">
        <f>IF(AND(D25=G25,D26=G26),"SHORT",IF(AND(D25=H25,D26=H26),"FLOAT",VLOOKUP(D25,'Resistor References'!AF$4:AG$11,2,FALSE)))</f>
        <v>1</v>
      </c>
      <c r="G25" s="309" t="str">
        <f>'Resistor References'!AF$2</f>
        <v>180°, 2</v>
      </c>
      <c r="H25" s="280" t="str">
        <f>'Resistor References'!AF$3</f>
        <v>180°, 2</v>
      </c>
      <c r="I25" s="355" t="s">
        <v>219</v>
      </c>
      <c r="J25" s="466" t="str">
        <f>IF(AND(D25=G25,D26=G26),"SHORT",IF(AND(H25=D25,H26=D26),"FLOAT","Resistor"))</f>
        <v>Resistor</v>
      </c>
      <c r="P25" s="284">
        <v>21</v>
      </c>
      <c r="Q25" s="285">
        <v>6</v>
      </c>
      <c r="R25" s="286">
        <v>0.5</v>
      </c>
    </row>
    <row r="26" spans="2:18" ht="14.4" thickBot="1" x14ac:dyDescent="0.3">
      <c r="B26" s="465"/>
      <c r="C26" s="287" t="s">
        <v>217</v>
      </c>
      <c r="D26" s="259" t="str">
        <f>D8</f>
        <v>40/52</v>
      </c>
      <c r="E26" s="288" t="s">
        <v>25</v>
      </c>
      <c r="F26" s="349">
        <f>VLOOKUP(D26,'Resistor References'!O$3:P$6,2,FALSE)</f>
        <v>0</v>
      </c>
      <c r="G26" s="312" t="str">
        <f>'Resistor References'!O$3</f>
        <v>40/52</v>
      </c>
      <c r="H26" s="289" t="str">
        <f>'Resistor References'!O$4</f>
        <v>30/39</v>
      </c>
      <c r="I26" s="356">
        <v>52</v>
      </c>
      <c r="J26" s="467"/>
      <c r="P26" s="275">
        <v>22</v>
      </c>
      <c r="Q26" s="290">
        <v>6</v>
      </c>
      <c r="R26" s="291">
        <v>1</v>
      </c>
    </row>
    <row r="27" spans="2:18" ht="14.4" thickBot="1" x14ac:dyDescent="0.3">
      <c r="P27" s="284">
        <v>23</v>
      </c>
      <c r="Q27" s="285">
        <v>6</v>
      </c>
      <c r="R27" s="286">
        <v>2</v>
      </c>
    </row>
    <row r="28" spans="2:18" ht="16.2" thickBot="1" x14ac:dyDescent="0.35">
      <c r="B28" s="473" t="s">
        <v>675</v>
      </c>
      <c r="C28" s="474"/>
      <c r="D28" s="474"/>
      <c r="E28" s="474"/>
      <c r="F28" s="474"/>
      <c r="G28" s="474"/>
      <c r="H28" s="474"/>
      <c r="I28" s="474"/>
      <c r="J28" s="475"/>
      <c r="P28" s="275">
        <v>24</v>
      </c>
      <c r="Q28" s="290">
        <v>6</v>
      </c>
      <c r="R28" s="291">
        <v>4</v>
      </c>
    </row>
    <row r="29" spans="2:18" ht="15" customHeight="1" thickBot="1" x14ac:dyDescent="0.3">
      <c r="B29" s="271" t="s">
        <v>206</v>
      </c>
      <c r="C29" s="271" t="s">
        <v>21</v>
      </c>
      <c r="D29" s="271" t="s">
        <v>302</v>
      </c>
      <c r="E29" s="271" t="s">
        <v>303</v>
      </c>
      <c r="F29" s="271"/>
      <c r="G29" s="271" t="s">
        <v>679</v>
      </c>
      <c r="H29" s="271" t="s">
        <v>235</v>
      </c>
      <c r="I29" s="471" t="s">
        <v>244</v>
      </c>
      <c r="J29" s="457"/>
      <c r="P29" s="284">
        <v>25</v>
      </c>
      <c r="Q29" s="285">
        <v>6</v>
      </c>
      <c r="R29" s="286">
        <v>8</v>
      </c>
    </row>
    <row r="30" spans="2:18" ht="14.4" thickBot="1" x14ac:dyDescent="0.3">
      <c r="B30" s="307" t="str">
        <f>B$5</f>
        <v>MSEL1</v>
      </c>
      <c r="C30" s="278" t="s">
        <v>219</v>
      </c>
      <c r="D30" s="280" t="s">
        <v>209</v>
      </c>
      <c r="E30" s="280" t="s">
        <v>245</v>
      </c>
      <c r="F30" s="308"/>
      <c r="G30" s="309" t="s">
        <v>246</v>
      </c>
      <c r="H30" s="310" t="s">
        <v>246</v>
      </c>
      <c r="I30" s="458"/>
      <c r="J30" s="459"/>
      <c r="P30" s="275">
        <v>26</v>
      </c>
      <c r="Q30" s="290">
        <v>7</v>
      </c>
      <c r="R30" s="291">
        <v>0.5</v>
      </c>
    </row>
    <row r="31" spans="2:18" ht="14.4" thickBot="1" x14ac:dyDescent="0.3">
      <c r="B31" s="307" t="str">
        <f>B$7</f>
        <v>MSEL2</v>
      </c>
      <c r="C31" s="294" t="s">
        <v>247</v>
      </c>
      <c r="D31" s="182" t="str">
        <f>IF(D9&lt;2,"N/A",IF(OR(J25="SHORT",J25="FLOAT"),J25,2*F25+MOD(F26,2)))</f>
        <v>N/A</v>
      </c>
      <c r="E31" s="182" t="str">
        <f>IF(OR(J25='Resistor References'!AG$2,J25='Resistor References'!AG$3,'Pin Detect Programming'!F26&lt;2),"OPEN",1)</f>
        <v>OPEN</v>
      </c>
      <c r="F31" s="181"/>
      <c r="G31" s="183" t="e">
        <f>IF(OR(D31="FLOAT",D31="SHORT"),D31,HLOOKUP(D31,'Resistor Selection'!C13:R14,2,FALSE))</f>
        <v>#N/A</v>
      </c>
      <c r="H31" s="311" t="str">
        <f>IF(E31="Open","Open",VLOOKUP(E31,'Resistor Selection'!B$13:AH$30,'Pin Detect Programming'!D31+2,FALSE))</f>
        <v>Open</v>
      </c>
      <c r="I31" s="458"/>
      <c r="J31" s="459"/>
      <c r="P31" s="284">
        <v>27</v>
      </c>
      <c r="Q31" s="285">
        <v>7</v>
      </c>
      <c r="R31" s="286">
        <v>1</v>
      </c>
    </row>
    <row r="32" spans="2:18" ht="14.4" thickBot="1" x14ac:dyDescent="0.3">
      <c r="B32" s="307" t="str">
        <f>B$10</f>
        <v>VSEL</v>
      </c>
      <c r="C32" s="294" t="s">
        <v>219</v>
      </c>
      <c r="D32" s="182" t="s">
        <v>209</v>
      </c>
      <c r="E32" s="182" t="s">
        <v>245</v>
      </c>
      <c r="F32" s="181"/>
      <c r="G32" s="183" t="s">
        <v>246</v>
      </c>
      <c r="H32" s="311" t="s">
        <v>246</v>
      </c>
      <c r="I32" s="458"/>
      <c r="J32" s="459"/>
      <c r="P32" s="275">
        <v>28</v>
      </c>
      <c r="Q32" s="290">
        <v>7</v>
      </c>
      <c r="R32" s="291">
        <v>2</v>
      </c>
    </row>
    <row r="33" spans="2:18" ht="14.4" thickBot="1" x14ac:dyDescent="0.3">
      <c r="B33" s="307" t="str">
        <f>B$13</f>
        <v>ADRSEL</v>
      </c>
      <c r="C33" s="287" t="s">
        <v>219</v>
      </c>
      <c r="D33" s="289" t="s">
        <v>209</v>
      </c>
      <c r="E33" s="289" t="s">
        <v>245</v>
      </c>
      <c r="F33" s="243"/>
      <c r="G33" s="312" t="s">
        <v>246</v>
      </c>
      <c r="H33" s="313" t="s">
        <v>246</v>
      </c>
      <c r="I33" s="460"/>
      <c r="J33" s="461"/>
      <c r="P33" s="284">
        <v>29</v>
      </c>
      <c r="Q33" s="285">
        <v>7</v>
      </c>
      <c r="R33" s="286">
        <v>4</v>
      </c>
    </row>
    <row r="34" spans="2:18" ht="14.4" thickBot="1" x14ac:dyDescent="0.3">
      <c r="L34" s="314"/>
      <c r="P34" s="275">
        <v>30</v>
      </c>
      <c r="Q34" s="290">
        <v>7</v>
      </c>
      <c r="R34" s="291">
        <v>8</v>
      </c>
    </row>
    <row r="35" spans="2:18" ht="14.4" thickBot="1" x14ac:dyDescent="0.3">
      <c r="B35" s="468" t="s">
        <v>248</v>
      </c>
      <c r="C35" s="469"/>
      <c r="D35" s="469"/>
      <c r="E35" s="469"/>
      <c r="F35" s="469"/>
      <c r="G35" s="469"/>
      <c r="H35" s="469"/>
      <c r="I35" s="469"/>
      <c r="J35" s="470"/>
      <c r="P35" s="315">
        <v>31</v>
      </c>
      <c r="Q35" s="316">
        <v>10</v>
      </c>
      <c r="R35" s="317">
        <v>2</v>
      </c>
    </row>
    <row r="36" spans="2:18" ht="28.2" thickBot="1" x14ac:dyDescent="0.3">
      <c r="B36" s="271" t="s">
        <v>206</v>
      </c>
      <c r="C36" s="271" t="s">
        <v>207</v>
      </c>
      <c r="D36" s="271" t="s">
        <v>547</v>
      </c>
      <c r="E36" s="271" t="s">
        <v>208</v>
      </c>
      <c r="F36" s="363" t="s">
        <v>693</v>
      </c>
      <c r="G36" s="363" t="s">
        <v>691</v>
      </c>
      <c r="H36" s="363" t="s">
        <v>692</v>
      </c>
      <c r="I36" s="271" t="s">
        <v>211</v>
      </c>
      <c r="J36" s="271" t="s">
        <v>212</v>
      </c>
    </row>
    <row r="37" spans="2:18" ht="42" thickBot="1" x14ac:dyDescent="0.3">
      <c r="B37" s="465" t="str">
        <f>B7</f>
        <v>MSEL2</v>
      </c>
      <c r="C37" s="346" t="s">
        <v>673</v>
      </c>
      <c r="D37" s="258" t="s">
        <v>685</v>
      </c>
      <c r="E37" s="279"/>
      <c r="F37" s="348">
        <f>IF(AND(D37=G37,D38=G38),"SHORT",IF(AND(D37=H37,D38=H38),"FLOAT",VLOOKUP(D37,'Resistor References'!AF$4:AG$11,2,FALSE)))</f>
        <v>7</v>
      </c>
      <c r="G37" s="309" t="s">
        <v>219</v>
      </c>
      <c r="H37" s="280" t="s">
        <v>219</v>
      </c>
      <c r="I37" s="355" t="s">
        <v>219</v>
      </c>
      <c r="J37" s="466" t="str">
        <f>IF(AND(D37=G37,D38=G38),"SHORT",IF(AND(H37=D37,H38=D38),"FLOAT","Resistor"))</f>
        <v>Resistor</v>
      </c>
    </row>
    <row r="38" spans="2:18" ht="15.75" customHeight="1" thickBot="1" x14ac:dyDescent="0.3">
      <c r="B38" s="465"/>
      <c r="C38" s="287" t="s">
        <v>217</v>
      </c>
      <c r="D38" s="259" t="str">
        <f>D8</f>
        <v>40/52</v>
      </c>
      <c r="E38" s="288" t="s">
        <v>25</v>
      </c>
      <c r="F38" s="349">
        <f>VLOOKUP(D38,'Resistor References'!O$3:P$6,2,FALSE)</f>
        <v>0</v>
      </c>
      <c r="G38" s="312" t="s">
        <v>219</v>
      </c>
      <c r="H38" s="289" t="s">
        <v>219</v>
      </c>
      <c r="I38" s="356">
        <v>52</v>
      </c>
      <c r="J38" s="467"/>
    </row>
    <row r="39" spans="2:18" ht="14.4" thickBot="1" x14ac:dyDescent="0.3"/>
    <row r="40" spans="2:18" ht="16.2" thickBot="1" x14ac:dyDescent="0.35">
      <c r="B40" s="473" t="s">
        <v>677</v>
      </c>
      <c r="C40" s="474"/>
      <c r="D40" s="474"/>
      <c r="E40" s="474"/>
      <c r="F40" s="474"/>
      <c r="G40" s="474"/>
      <c r="H40" s="474"/>
      <c r="I40" s="474"/>
      <c r="J40" s="475"/>
    </row>
    <row r="41" spans="2:18" ht="14.4" thickBot="1" x14ac:dyDescent="0.3">
      <c r="B41" s="271" t="s">
        <v>206</v>
      </c>
      <c r="C41" s="271" t="s">
        <v>21</v>
      </c>
      <c r="D41" s="271" t="s">
        <v>302</v>
      </c>
      <c r="E41" s="271" t="s">
        <v>303</v>
      </c>
      <c r="F41" s="271"/>
      <c r="G41" s="271" t="s">
        <v>679</v>
      </c>
      <c r="H41" s="271" t="s">
        <v>235</v>
      </c>
      <c r="I41" s="456" t="s">
        <v>244</v>
      </c>
      <c r="J41" s="457"/>
    </row>
    <row r="42" spans="2:18" ht="14.4" thickBot="1" x14ac:dyDescent="0.3">
      <c r="B42" s="307" t="str">
        <f>B$5</f>
        <v>MSEL1</v>
      </c>
      <c r="C42" s="278" t="s">
        <v>219</v>
      </c>
      <c r="D42" s="280" t="s">
        <v>209</v>
      </c>
      <c r="E42" s="280" t="s">
        <v>245</v>
      </c>
      <c r="F42" s="308"/>
      <c r="G42" s="309" t="s">
        <v>246</v>
      </c>
      <c r="H42" s="310" t="s">
        <v>246</v>
      </c>
      <c r="I42" s="458"/>
      <c r="J42" s="459"/>
    </row>
    <row r="43" spans="2:18" ht="14.4" thickBot="1" x14ac:dyDescent="0.3">
      <c r="B43" s="307" t="str">
        <f>B$7</f>
        <v>MSEL2</v>
      </c>
      <c r="C43" s="294" t="s">
        <v>247</v>
      </c>
      <c r="D43" s="182" t="str">
        <f>IF(D9&lt;3,"N/A",IF(OR(J37="SHORT",J37="FLOAT"),J37,2*F37+MOD(F38,2)))</f>
        <v>N/A</v>
      </c>
      <c r="E43" s="182" t="str">
        <f>IF(OR(J37='Resistor References'!AG$2,J37='Resistor References'!AG$3,'Pin Detect Programming'!F38&lt;2),"OPEN",1)</f>
        <v>OPEN</v>
      </c>
      <c r="F43" s="181"/>
      <c r="G43" s="183" t="e">
        <f>IF(OR(D43="FLOAT",D43="SHORT"),D43,HLOOKUP(D43,'Resistor Selection'!C13:R14,2,FALSE))</f>
        <v>#N/A</v>
      </c>
      <c r="H43" s="311" t="str">
        <f>IF(E43="Open","Open",VLOOKUP(E43,'Resistor Selection'!B$13:AH$30,'Pin Detect Programming'!D43+2,FALSE))</f>
        <v>Open</v>
      </c>
      <c r="I43" s="458"/>
      <c r="J43" s="459"/>
    </row>
    <row r="44" spans="2:18" ht="14.4" thickBot="1" x14ac:dyDescent="0.3">
      <c r="B44" s="307" t="str">
        <f>B$10</f>
        <v>VSEL</v>
      </c>
      <c r="C44" s="294" t="s">
        <v>219</v>
      </c>
      <c r="D44" s="182" t="s">
        <v>209</v>
      </c>
      <c r="E44" s="182" t="s">
        <v>245</v>
      </c>
      <c r="F44" s="181"/>
      <c r="G44" s="183" t="s">
        <v>246</v>
      </c>
      <c r="H44" s="311" t="s">
        <v>246</v>
      </c>
      <c r="I44" s="458"/>
      <c r="J44" s="459"/>
    </row>
    <row r="45" spans="2:18" ht="14.4" thickBot="1" x14ac:dyDescent="0.3">
      <c r="B45" s="307" t="str">
        <f>B$13</f>
        <v>ADRSEL</v>
      </c>
      <c r="C45" s="287" t="s">
        <v>219</v>
      </c>
      <c r="D45" s="289" t="s">
        <v>209</v>
      </c>
      <c r="E45" s="289" t="s">
        <v>245</v>
      </c>
      <c r="F45" s="243"/>
      <c r="G45" s="312" t="s">
        <v>246</v>
      </c>
      <c r="H45" s="313" t="s">
        <v>246</v>
      </c>
      <c r="I45" s="460"/>
      <c r="J45" s="461"/>
    </row>
    <row r="46" spans="2:18" ht="14.4" thickBot="1" x14ac:dyDescent="0.3"/>
    <row r="47" spans="2:18" ht="14.4" thickBot="1" x14ac:dyDescent="0.3">
      <c r="B47" s="468" t="s">
        <v>249</v>
      </c>
      <c r="C47" s="469"/>
      <c r="D47" s="469"/>
      <c r="E47" s="469"/>
      <c r="F47" s="469"/>
      <c r="G47" s="469"/>
      <c r="H47" s="469"/>
      <c r="I47" s="469"/>
      <c r="J47" s="470"/>
    </row>
    <row r="48" spans="2:18" ht="28.2" thickBot="1" x14ac:dyDescent="0.3">
      <c r="B48" s="271" t="s">
        <v>206</v>
      </c>
      <c r="C48" s="271" t="s">
        <v>207</v>
      </c>
      <c r="D48" s="271" t="s">
        <v>547</v>
      </c>
      <c r="E48" s="271" t="s">
        <v>208</v>
      </c>
      <c r="F48" s="363" t="s">
        <v>693</v>
      </c>
      <c r="G48" s="363" t="s">
        <v>691</v>
      </c>
      <c r="H48" s="363" t="s">
        <v>692</v>
      </c>
      <c r="I48" s="271" t="s">
        <v>211</v>
      </c>
      <c r="J48" s="271" t="s">
        <v>212</v>
      </c>
    </row>
    <row r="49" spans="2:10" ht="42" thickBot="1" x14ac:dyDescent="0.3">
      <c r="B49" s="465" t="str">
        <f>B7</f>
        <v>MSEL2</v>
      </c>
      <c r="C49" s="346" t="s">
        <v>673</v>
      </c>
      <c r="D49" s="258" t="s">
        <v>686</v>
      </c>
      <c r="E49" s="279"/>
      <c r="F49" s="348">
        <f>IF(AND(D49=G49,D50=G50),"SHORT",IF(AND(D49=H49,D50=H50),"FLOAT",VLOOKUP(D49,'Resistor References'!AF$4:AG$11,2,FALSE)))</f>
        <v>5</v>
      </c>
      <c r="G49" s="309" t="s">
        <v>219</v>
      </c>
      <c r="H49" s="280" t="s">
        <v>219</v>
      </c>
      <c r="I49" s="355" t="s">
        <v>219</v>
      </c>
      <c r="J49" s="466" t="str">
        <f>IF(AND(D49=G49,D50=G50),"SHORT",IF(AND(H49=D49,H50=D50),"FLOAT","Resistor"))</f>
        <v>Resistor</v>
      </c>
    </row>
    <row r="50" spans="2:10" ht="14.4" thickBot="1" x14ac:dyDescent="0.3">
      <c r="B50" s="465"/>
      <c r="C50" s="287" t="s">
        <v>217</v>
      </c>
      <c r="D50" s="259" t="str">
        <f>D8</f>
        <v>40/52</v>
      </c>
      <c r="E50" s="288" t="s">
        <v>25</v>
      </c>
      <c r="F50" s="349">
        <f>VLOOKUP(D50,'Resistor References'!O$3:P$6,2,FALSE)</f>
        <v>0</v>
      </c>
      <c r="G50" s="312" t="s">
        <v>219</v>
      </c>
      <c r="H50" s="289" t="s">
        <v>219</v>
      </c>
      <c r="I50" s="356">
        <v>52</v>
      </c>
      <c r="J50" s="467"/>
    </row>
    <row r="51" spans="2:10" ht="14.4" thickBot="1" x14ac:dyDescent="0.3"/>
    <row r="52" spans="2:10" ht="16.2" thickBot="1" x14ac:dyDescent="0.35">
      <c r="B52" s="473" t="s">
        <v>676</v>
      </c>
      <c r="C52" s="474"/>
      <c r="D52" s="474"/>
      <c r="E52" s="474"/>
      <c r="F52" s="474"/>
      <c r="G52" s="474"/>
      <c r="H52" s="474"/>
      <c r="I52" s="474"/>
      <c r="J52" s="475"/>
    </row>
    <row r="53" spans="2:10" ht="14.4" thickBot="1" x14ac:dyDescent="0.3">
      <c r="B53" s="271" t="s">
        <v>206</v>
      </c>
      <c r="C53" s="271" t="s">
        <v>21</v>
      </c>
      <c r="D53" s="271" t="s">
        <v>302</v>
      </c>
      <c r="E53" s="271" t="s">
        <v>303</v>
      </c>
      <c r="F53" s="271"/>
      <c r="G53" s="271" t="s">
        <v>679</v>
      </c>
      <c r="H53" s="271" t="s">
        <v>235</v>
      </c>
      <c r="I53" s="456" t="s">
        <v>244</v>
      </c>
      <c r="J53" s="457"/>
    </row>
    <row r="54" spans="2:10" ht="14.4" thickBot="1" x14ac:dyDescent="0.3">
      <c r="B54" s="307" t="str">
        <f>B$5</f>
        <v>MSEL1</v>
      </c>
      <c r="C54" s="278" t="s">
        <v>219</v>
      </c>
      <c r="D54" s="280" t="s">
        <v>209</v>
      </c>
      <c r="E54" s="280" t="s">
        <v>245</v>
      </c>
      <c r="F54" s="308"/>
      <c r="G54" s="309" t="s">
        <v>246</v>
      </c>
      <c r="H54" s="310" t="s">
        <v>246</v>
      </c>
      <c r="I54" s="458"/>
      <c r="J54" s="459"/>
    </row>
    <row r="55" spans="2:10" ht="14.4" thickBot="1" x14ac:dyDescent="0.3">
      <c r="B55" s="307" t="str">
        <f>B$7</f>
        <v>MSEL2</v>
      </c>
      <c r="C55" s="294" t="s">
        <v>247</v>
      </c>
      <c r="D55" s="182" t="str">
        <f>IF(D9&lt;4,"N/A",IF(OR(J49="SHORT",J49="FLOAT"),J49,2*F49+MOD(F50,2)))</f>
        <v>N/A</v>
      </c>
      <c r="E55" s="182" t="str">
        <f>IF(OR(J49='Resistor References'!AG$2,J49='Resistor References'!AG$3,'Pin Detect Programming'!F50&lt;2),"OPEN",1)</f>
        <v>OPEN</v>
      </c>
      <c r="F55" s="181"/>
      <c r="G55" s="183" t="e">
        <f>IF(OR(D55="FLOAT",D55="SHORT"),D55,HLOOKUP(D55,'Resistor Selection'!C13:R14,2,FALSE))</f>
        <v>#N/A</v>
      </c>
      <c r="H55" s="311" t="str">
        <f>IF(E55="Open","Open",VLOOKUP(E55,'Resistor Selection'!B$13:AH$30,'Pin Detect Programming'!D55+2,FALSE))</f>
        <v>Open</v>
      </c>
      <c r="I55" s="458"/>
      <c r="J55" s="459"/>
    </row>
    <row r="56" spans="2:10" ht="14.4" thickBot="1" x14ac:dyDescent="0.3">
      <c r="B56" s="307" t="str">
        <f>B$10</f>
        <v>VSEL</v>
      </c>
      <c r="C56" s="294" t="s">
        <v>219</v>
      </c>
      <c r="D56" s="182" t="s">
        <v>209</v>
      </c>
      <c r="E56" s="182" t="s">
        <v>245</v>
      </c>
      <c r="F56" s="181"/>
      <c r="G56" s="183" t="s">
        <v>246</v>
      </c>
      <c r="H56" s="311" t="s">
        <v>246</v>
      </c>
      <c r="I56" s="458"/>
      <c r="J56" s="459"/>
    </row>
    <row r="57" spans="2:10" ht="14.4" thickBot="1" x14ac:dyDescent="0.3">
      <c r="B57" s="307" t="str">
        <f>B$13</f>
        <v>ADRSEL</v>
      </c>
      <c r="C57" s="287" t="s">
        <v>219</v>
      </c>
      <c r="D57" s="289" t="s">
        <v>209</v>
      </c>
      <c r="E57" s="289" t="s">
        <v>245</v>
      </c>
      <c r="F57" s="243"/>
      <c r="G57" s="312" t="s">
        <v>246</v>
      </c>
      <c r="H57" s="313" t="s">
        <v>246</v>
      </c>
      <c r="I57" s="460"/>
      <c r="J57" s="461"/>
    </row>
  </sheetData>
  <sheetProtection algorithmName="SHA-512" hashValue="5xXtfVSdBEupTD+06rH2HOo8vo2a5zv7i0CIYSaSlVhP6FFwzadRu2NRbMm9jPLuZEsRbXSffIgKY8lSWypvAw==" saltValue="XmfcWTmhH34g0agrSNPK4g==" spinCount="100000" sheet="1" objects="1" scenarios="1"/>
  <dataConsolidate/>
  <mergeCells count="29">
    <mergeCell ref="B40:J40"/>
    <mergeCell ref="B28:J28"/>
    <mergeCell ref="B52:J52"/>
    <mergeCell ref="P2:R2"/>
    <mergeCell ref="B5:B6"/>
    <mergeCell ref="J5:J6"/>
    <mergeCell ref="B16:J16"/>
    <mergeCell ref="B10:B12"/>
    <mergeCell ref="J10:J12"/>
    <mergeCell ref="B13:B14"/>
    <mergeCell ref="J13:J14"/>
    <mergeCell ref="B3:J3"/>
    <mergeCell ref="C2:J2"/>
    <mergeCell ref="I53:J57"/>
    <mergeCell ref="L2:N2"/>
    <mergeCell ref="B37:B38"/>
    <mergeCell ref="J37:J38"/>
    <mergeCell ref="I41:J45"/>
    <mergeCell ref="B47:J47"/>
    <mergeCell ref="B49:B50"/>
    <mergeCell ref="J49:J50"/>
    <mergeCell ref="I17:J21"/>
    <mergeCell ref="B23:J23"/>
    <mergeCell ref="B25:B26"/>
    <mergeCell ref="J25:J26"/>
    <mergeCell ref="I29:J33"/>
    <mergeCell ref="B35:J35"/>
    <mergeCell ref="B7:B9"/>
    <mergeCell ref="J7:J9"/>
  </mergeCells>
  <conditionalFormatting sqref="D31">
    <cfRule type="cellIs" dxfId="89" priority="53" stopIfTrue="1" operator="equal">
      <formula>$H$4</formula>
    </cfRule>
    <cfRule type="cellIs" dxfId="88" priority="54" stopIfTrue="1" operator="equal">
      <formula>$G$4</formula>
    </cfRule>
    <cfRule type="cellIs" dxfId="87" priority="55" operator="greaterThan">
      <formula>29.5</formula>
    </cfRule>
  </conditionalFormatting>
  <conditionalFormatting sqref="D43">
    <cfRule type="cellIs" dxfId="86" priority="50" stopIfTrue="1" operator="equal">
      <formula>$H$4</formula>
    </cfRule>
    <cfRule type="cellIs" dxfId="85" priority="51" stopIfTrue="1" operator="equal">
      <formula>$G$4</formula>
    </cfRule>
    <cfRule type="cellIs" dxfId="84" priority="52" operator="greaterThan">
      <formula>29.5</formula>
    </cfRule>
  </conditionalFormatting>
  <conditionalFormatting sqref="D55">
    <cfRule type="cellIs" dxfId="83" priority="47" stopIfTrue="1" operator="equal">
      <formula>$H$4</formula>
    </cfRule>
    <cfRule type="cellIs" dxfId="82" priority="48" stopIfTrue="1" operator="equal">
      <formula>$G$4</formula>
    </cfRule>
    <cfRule type="cellIs" dxfId="81" priority="49" operator="greaterThan">
      <formula>29.5</formula>
    </cfRule>
  </conditionalFormatting>
  <conditionalFormatting sqref="Q4">
    <cfRule type="expression" dxfId="80" priority="40">
      <formula>"K3=$C$4"</formula>
    </cfRule>
  </conditionalFormatting>
  <conditionalFormatting sqref="R4">
    <cfRule type="expression" dxfId="79" priority="39">
      <formula>"K3=$C$4"</formula>
    </cfRule>
  </conditionalFormatting>
  <conditionalFormatting sqref="D11">
    <cfRule type="cellIs" dxfId="78" priority="34" operator="notEqual">
      <formula>Vout</formula>
    </cfRule>
  </conditionalFormatting>
  <conditionalFormatting sqref="Q5:Q35">
    <cfRule type="cellIs" dxfId="77" priority="37" operator="greaterThan">
      <formula>ILOOP_trgt</formula>
    </cfRule>
  </conditionalFormatting>
  <conditionalFormatting sqref="D6">
    <cfRule type="cellIs" dxfId="76" priority="35" operator="notEqual">
      <formula>fsw</formula>
    </cfRule>
  </conditionalFormatting>
  <conditionalFormatting sqref="D12">
    <cfRule type="cellIs" dxfId="75" priority="33" operator="notEqual">
      <formula>VOSL</formula>
    </cfRule>
  </conditionalFormatting>
  <conditionalFormatting sqref="P4:P35">
    <cfRule type="cellIs" dxfId="74" priority="32" operator="equal">
      <formula>$D$5</formula>
    </cfRule>
  </conditionalFormatting>
  <conditionalFormatting sqref="D37">
    <cfRule type="expression" dxfId="73" priority="31">
      <formula>NOT(AND(ISNUMBER(FIND($D$9,$D$37)),IF(ISNUMBER(FIND($D$9,$D$37)),FIND($D$9,$D$37)&gt;3,0)))</formula>
    </cfRule>
  </conditionalFormatting>
  <conditionalFormatting sqref="D49">
    <cfRule type="expression" dxfId="72" priority="30">
      <formula>NOT(AND(ISNUMBER(FIND($D$9,$D$49)),IF(ISNUMBER(FIND($D$9,$D$49)),FIND($D$9,$D$49)&gt;3,0)))</formula>
    </cfRule>
  </conditionalFormatting>
  <conditionalFormatting sqref="D25">
    <cfRule type="expression" dxfId="71" priority="29">
      <formula>NOT(AND(ISNUMBER(FIND($D$9,$D$25)),IF(ISNUMBER(FIND($D$9,$D$25)),FIND($D$9,$D$25)&gt;3,0)))</formula>
    </cfRule>
  </conditionalFormatting>
  <conditionalFormatting sqref="D26">
    <cfRule type="cellIs" dxfId="70" priority="28" operator="notEqual">
      <formula>$D$8</formula>
    </cfRule>
  </conditionalFormatting>
  <conditionalFormatting sqref="D38">
    <cfRule type="cellIs" dxfId="69" priority="27" operator="notEqual">
      <formula>$D$8</formula>
    </cfRule>
  </conditionalFormatting>
  <conditionalFormatting sqref="D50">
    <cfRule type="cellIs" dxfId="68" priority="26" operator="notEqual">
      <formula>$D$8</formula>
    </cfRule>
  </conditionalFormatting>
  <conditionalFormatting sqref="B47:J47 B49 D49:J49 B50:J51 B54:J57 B53:C53 F53 B48:C48 I48:J48 H53:J53 E48">
    <cfRule type="expression" dxfId="67" priority="25">
      <formula>$D$9&lt;&gt;4</formula>
    </cfRule>
  </conditionalFormatting>
  <conditionalFormatting sqref="B35:J35 B37 D37:J37 B38:J39 B42:J45 B41:C41 F41 B36:C36 I36:J36 H41:J41 E36">
    <cfRule type="expression" dxfId="66" priority="24">
      <formula>$D$9&lt;3</formula>
    </cfRule>
  </conditionalFormatting>
  <conditionalFormatting sqref="B23:J23 B30:J33 B29:C29 F29 B25:J27 B24:E24 I24:J24 H29:J29">
    <cfRule type="expression" dxfId="65" priority="23">
      <formula>$D$9&lt;2</formula>
    </cfRule>
  </conditionalFormatting>
  <conditionalFormatting sqref="C37">
    <cfRule type="expression" dxfId="64" priority="22">
      <formula>$D$9&lt;2</formula>
    </cfRule>
  </conditionalFormatting>
  <conditionalFormatting sqref="C49">
    <cfRule type="expression" dxfId="63" priority="21">
      <formula>$D$9&lt;2</formula>
    </cfRule>
  </conditionalFormatting>
  <conditionalFormatting sqref="D36">
    <cfRule type="expression" dxfId="62" priority="20">
      <formula>$D$9&lt;2</formula>
    </cfRule>
  </conditionalFormatting>
  <conditionalFormatting sqref="D48">
    <cfRule type="expression" dxfId="61" priority="19">
      <formula>$D$9&lt;2</formula>
    </cfRule>
  </conditionalFormatting>
  <conditionalFormatting sqref="D18">
    <cfRule type="cellIs" dxfId="60" priority="18" operator="greaterThan">
      <formula>29.5</formula>
    </cfRule>
  </conditionalFormatting>
  <conditionalFormatting sqref="D19">
    <cfRule type="cellIs" dxfId="59" priority="9" operator="greaterThan">
      <formula>29.5</formula>
    </cfRule>
  </conditionalFormatting>
  <conditionalFormatting sqref="D20">
    <cfRule type="cellIs" dxfId="58" priority="6" operator="greaterThan">
      <formula>29.5</formula>
    </cfRule>
  </conditionalFormatting>
  <conditionalFormatting sqref="D21">
    <cfRule type="cellIs" dxfId="57" priority="3" operator="greaterThan">
      <formula>29.5</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cellIs" priority="45" operator="greaterThan" id="{456142BB-AD7D-493F-88C2-9F6F4383311F}">
            <xm:f>'Resistor References'!$X$18</xm:f>
            <x14:dxf>
              <font>
                <color rgb="FF9C0006"/>
              </font>
              <fill>
                <patternFill>
                  <bgColor rgb="FFFFC7CE"/>
                </patternFill>
              </fill>
            </x14:dxf>
          </x14:cfRule>
          <x14:cfRule type="cellIs" priority="46" operator="lessThan" id="{691D62A3-AD42-4D4C-B5B2-A86356ADB033}">
            <xm:f>'Resistor References'!$X$3</xm:f>
            <x14:dxf>
              <font>
                <color rgb="FF9C0006"/>
              </font>
              <fill>
                <patternFill>
                  <bgColor rgb="FFFFC7CE"/>
                </patternFill>
              </fill>
            </x14:dxf>
          </x14:cfRule>
          <xm:sqref>D11</xm:sqref>
        </x14:conditionalFormatting>
        <x14:conditionalFormatting xmlns:xm="http://schemas.microsoft.com/office/excel/2006/main">
          <x14:cfRule type="cellIs" priority="74" operator="greaterThan" id="{4A4205D8-AD0D-4981-A583-BB20AE834379}">
            <xm:f>'Device Calculator'!#REF!</xm:f>
            <x14:dxf>
              <font>
                <color rgb="FF9C0006"/>
              </font>
              <fill>
                <patternFill>
                  <bgColor rgb="FFFFC7CE"/>
                </patternFill>
              </fill>
            </x14:dxf>
          </x14:cfRule>
          <xm:sqref>R35</xm:sqref>
        </x14:conditionalFormatting>
        <x14:conditionalFormatting xmlns:xm="http://schemas.microsoft.com/office/excel/2006/main">
          <x14:cfRule type="cellIs" priority="75" operator="greaterThan" id="{962165AF-371E-429A-9EEB-1504A04499E3}">
            <xm:f>'Device Calculator'!$M80</xm:f>
            <x14:dxf>
              <font>
                <color rgb="FF9C0006"/>
              </font>
              <fill>
                <patternFill>
                  <bgColor rgb="FFFFC7CE"/>
                </patternFill>
              </fill>
            </x14:dxf>
          </x14:cfRule>
          <xm:sqref>R5:R11</xm:sqref>
        </x14:conditionalFormatting>
        <x14:conditionalFormatting xmlns:xm="http://schemas.microsoft.com/office/excel/2006/main">
          <x14:cfRule type="cellIs" priority="81" operator="greaterThan" id="{962165AF-371E-429A-9EEB-1504A04499E3}">
            <xm:f>'Device Calculator'!$M99</xm:f>
            <x14:dxf>
              <font>
                <color rgb="FF9C0006"/>
              </font>
              <fill>
                <patternFill>
                  <bgColor rgb="FFFFC7CE"/>
                </patternFill>
              </fill>
            </x14:dxf>
          </x14:cfRule>
          <xm:sqref>R21:R33</xm:sqref>
        </x14:conditionalFormatting>
        <x14:conditionalFormatting xmlns:xm="http://schemas.microsoft.com/office/excel/2006/main">
          <x14:cfRule type="cellIs" priority="111" operator="greaterThan" id="{962165AF-371E-429A-9EEB-1504A04499E3}">
            <xm:f>'Device Calculator'!#REF!</xm:f>
            <x14:dxf>
              <font>
                <color rgb="FF9C0006"/>
              </font>
              <fill>
                <patternFill>
                  <bgColor rgb="FFFFC7CE"/>
                </patternFill>
              </fill>
            </x14:dxf>
          </x14:cfRule>
          <xm:sqref>R34</xm:sqref>
        </x14:conditionalFormatting>
        <x14:conditionalFormatting xmlns:xm="http://schemas.microsoft.com/office/excel/2006/main">
          <x14:cfRule type="cellIs" priority="140" operator="greaterThan" id="{962165AF-371E-429A-9EEB-1504A04499E3}">
            <xm:f>'Device Calculator'!$M89</xm:f>
            <x14:dxf>
              <font>
                <color rgb="FF9C0006"/>
              </font>
              <fill>
                <patternFill>
                  <bgColor rgb="FFFFC7CE"/>
                </patternFill>
              </fill>
            </x14:dxf>
          </x14:cfRule>
          <xm:sqref>R12:R20</xm:sqref>
        </x14:conditionalFormatting>
        <x14:conditionalFormatting xmlns:xm="http://schemas.microsoft.com/office/excel/2006/main">
          <x14:cfRule type="cellIs" priority="16" stopIfTrue="1" operator="equal" id="{00081D28-572E-4B4A-983A-417AFC107931}">
            <xm:f>'Resistor References'!$AN$2</xm:f>
            <x14:dxf>
              <font>
                <strike val="0"/>
              </font>
              <fill>
                <patternFill>
                  <bgColor rgb="FF92D050"/>
                </patternFill>
              </fill>
            </x14:dxf>
          </x14:cfRule>
          <x14:cfRule type="cellIs" priority="17" stopIfTrue="1" operator="equal" id="{C9B8D38C-29BD-4580-A6D1-A26214ADA9F7}">
            <xm:f>'Resistor References'!$AN$3</xm:f>
            <x14:dxf>
              <font>
                <strike val="0"/>
              </font>
              <fill>
                <patternFill>
                  <bgColor rgb="FF92D050"/>
                </patternFill>
              </fill>
            </x14:dxf>
          </x14:cfRule>
          <xm:sqref>D18</xm:sqref>
        </x14:conditionalFormatting>
        <x14:conditionalFormatting xmlns:xm="http://schemas.microsoft.com/office/excel/2006/main">
          <x14:cfRule type="cellIs" priority="7" stopIfTrue="1" operator="equal" id="{4A683B16-72A1-4F2D-B658-7D424B752AF9}">
            <xm:f>'Resistor References'!$AN$2</xm:f>
            <x14:dxf>
              <font>
                <strike val="0"/>
              </font>
              <fill>
                <patternFill>
                  <bgColor rgb="FF92D050"/>
                </patternFill>
              </fill>
            </x14:dxf>
          </x14:cfRule>
          <x14:cfRule type="cellIs" priority="8" stopIfTrue="1" operator="equal" id="{FD4651A4-A57D-49C1-BAFA-AFE8F7053906}">
            <xm:f>'Resistor References'!$AN$3</xm:f>
            <x14:dxf>
              <font>
                <strike val="0"/>
              </font>
              <fill>
                <patternFill>
                  <bgColor rgb="FF92D050"/>
                </patternFill>
              </fill>
            </x14:dxf>
          </x14:cfRule>
          <xm:sqref>D19</xm:sqref>
        </x14:conditionalFormatting>
        <x14:conditionalFormatting xmlns:xm="http://schemas.microsoft.com/office/excel/2006/main">
          <x14:cfRule type="cellIs" priority="4" stopIfTrue="1" operator="equal" id="{94D4AC17-A847-4F62-81F5-7FD4AFECF9E2}">
            <xm:f>'Resistor References'!$AN$2</xm:f>
            <x14:dxf>
              <font>
                <strike val="0"/>
              </font>
              <fill>
                <patternFill>
                  <bgColor rgb="FF92D050"/>
                </patternFill>
              </fill>
            </x14:dxf>
          </x14:cfRule>
          <x14:cfRule type="cellIs" priority="5" stopIfTrue="1" operator="equal" id="{FC1FC330-2CC5-44CC-AEC3-460EF50CA833}">
            <xm:f>'Resistor References'!$AN$3</xm:f>
            <x14:dxf>
              <font>
                <strike val="0"/>
              </font>
              <fill>
                <patternFill>
                  <bgColor rgb="FF92D050"/>
                </patternFill>
              </fill>
            </x14:dxf>
          </x14:cfRule>
          <xm:sqref>D20</xm:sqref>
        </x14:conditionalFormatting>
        <x14:conditionalFormatting xmlns:xm="http://schemas.microsoft.com/office/excel/2006/main">
          <x14:cfRule type="cellIs" priority="1" stopIfTrue="1" operator="equal" id="{1CB28EE7-C2C6-41E5-A87D-520F4C87EC21}">
            <xm:f>'Resistor References'!$AN$2</xm:f>
            <x14:dxf>
              <font>
                <strike val="0"/>
              </font>
              <fill>
                <patternFill>
                  <bgColor rgb="FF92D050"/>
                </patternFill>
              </fill>
            </x14:dxf>
          </x14:cfRule>
          <x14:cfRule type="cellIs" priority="2" stopIfTrue="1" operator="equal" id="{B8FA9D5B-109C-4996-8E1F-9BA7D53C2571}">
            <xm:f>'Resistor References'!$AN$3</xm:f>
            <x14:dxf>
              <font>
                <strike val="0"/>
              </font>
              <fill>
                <patternFill>
                  <bgColor rgb="FF92D050"/>
                </patternFill>
              </fill>
            </x14:dxf>
          </x14:cfRule>
          <xm:sqref>D21</xm:sqref>
        </x14:conditionalFormatting>
      </x14:conditionalFormattings>
    </ext>
    <ext xmlns:x14="http://schemas.microsoft.com/office/spreadsheetml/2009/9/main" uri="{CCE6A557-97BC-4b89-ADB6-D9C93CAAB3DF}">
      <x14:dataValidations xmlns:xm="http://schemas.microsoft.com/office/excel/2006/main" count="13">
        <x14:dataValidation type="list" allowBlank="1" showInputMessage="1" showErrorMessage="1">
          <x14:formula1>
            <xm:f>'Resistor References'!$O$3:$O$6</xm:f>
          </x14:formula1>
          <xm:sqref>D50 D38 D26 D8</xm:sqref>
        </x14:dataValidation>
        <x14:dataValidation type="list" allowBlank="1" showInputMessage="1" showErrorMessage="1">
          <x14:formula1>
            <xm:f>'Resistor References'!$G$4:$G$35</xm:f>
          </x14:formula1>
          <xm:sqref>D5</xm:sqref>
        </x14:dataValidation>
        <x14:dataValidation type="list" allowBlank="1" showInputMessage="1" showErrorMessage="1">
          <x14:formula1>
            <xm:f>'Resistor References'!$AB$3:$AB$11</xm:f>
          </x14:formula1>
          <xm:sqref>D14</xm:sqref>
        </x14:dataValidation>
        <x14:dataValidation type="list" allowBlank="1" showInputMessage="1" showErrorMessage="1">
          <x14:formula1>
            <xm:f>'Resistor References'!$Z$2:$Z$32</xm:f>
          </x14:formula1>
          <xm:sqref>D13</xm:sqref>
        </x14:dataValidation>
        <x14:dataValidation type="list" allowBlank="1" showInputMessage="1" showErrorMessage="1">
          <x14:formula1>
            <xm:f>'Resistor References'!$S$2:$S$17</xm:f>
          </x14:formula1>
          <xm:sqref>D10</xm:sqref>
        </x14:dataValidation>
        <x14:dataValidation type="list" allowBlank="1" showInputMessage="1" showErrorMessage="1">
          <x14:formula1>
            <xm:f>'Resistor References'!$X$3:$X$19</xm:f>
          </x14:formula1>
          <xm:sqref>D11</xm:sqref>
        </x14:dataValidation>
        <x14:dataValidation type="list" allowBlank="1" showInputMessage="1" showErrorMessage="1">
          <x14:formula1>
            <xm:f>'Resistor References'!$Q$3:$Q$6</xm:f>
          </x14:formula1>
          <xm:sqref>D9</xm:sqref>
        </x14:dataValidation>
        <x14:dataValidation type="list" allowBlank="1" showInputMessage="1" showErrorMessage="1">
          <x14:formula1>
            <xm:f>'Resistor References'!$M$3:$M$10</xm:f>
          </x14:formula1>
          <xm:sqref>D7</xm:sqref>
        </x14:dataValidation>
        <x14:dataValidation type="list" allowBlank="1" showInputMessage="1" showErrorMessage="1">
          <x14:formula1>
            <xm:f>'Resistor References'!$K$3:$K$10</xm:f>
          </x14:formula1>
          <xm:sqref>D6</xm:sqref>
        </x14:dataValidation>
        <x14:dataValidation type="list" allowBlank="1" showInputMessage="1" showErrorMessage="1">
          <x14:formula1>
            <xm:f>'Resistor References'!$AE$5:$AE$6</xm:f>
          </x14:formula1>
          <xm:sqref>D37</xm:sqref>
        </x14:dataValidation>
        <x14:dataValidation type="list" allowBlank="1" showInputMessage="1" showErrorMessage="1">
          <x14:formula1>
            <xm:f>'Resistor References'!$AE$7</xm:f>
          </x14:formula1>
          <xm:sqref>D49</xm:sqref>
        </x14:dataValidation>
        <x14:dataValidation type="list" allowBlank="1" showInputMessage="1" showErrorMessage="1">
          <x14:formula1>
            <xm:f>'Resistor References'!$AE$2:$AE$4</xm:f>
          </x14:formula1>
          <xm:sqref>D25</xm:sqref>
        </x14:dataValidation>
        <x14:dataValidation type="list" allowBlank="1" showInputMessage="1" showErrorMessage="1">
          <x14:formula1>
            <xm:f>'Resistor References'!$A$2:$A$4</xm:f>
          </x14:formula1>
          <xm:sqref>C2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O62"/>
  <sheetViews>
    <sheetView zoomScale="85" zoomScaleNormal="85" workbookViewId="0">
      <pane ySplit="1" topLeftCell="A17" activePane="bottomLeft" state="frozen"/>
      <selection activeCell="T16" sqref="T16"/>
      <selection pane="bottomLeft" activeCell="H34" sqref="H34"/>
    </sheetView>
  </sheetViews>
  <sheetFormatPr defaultColWidth="9.109375" defaultRowHeight="14.4" x14ac:dyDescent="0.3"/>
  <cols>
    <col min="1" max="1" width="15.33203125" style="41" customWidth="1"/>
    <col min="2" max="2" width="15.33203125" style="41" bestFit="1" customWidth="1"/>
    <col min="3" max="3" width="20.33203125" style="41" customWidth="1"/>
    <col min="4" max="4" width="50" style="41" customWidth="1"/>
    <col min="5" max="5" width="38.88671875" style="41" customWidth="1"/>
    <col min="6" max="6" width="24.44140625" style="42" customWidth="1"/>
    <col min="7" max="7" width="16.44140625" style="42" customWidth="1"/>
    <col min="8" max="8" width="14" style="43" customWidth="1"/>
    <col min="9" max="9" width="27.6640625" style="31" bestFit="1" customWidth="1"/>
    <col min="10" max="15" width="9.109375" style="22"/>
    <col min="16" max="16384" width="9.109375" style="17"/>
  </cols>
  <sheetData>
    <row r="1" spans="1:15" ht="29.4" thickBot="1" x14ac:dyDescent="0.35">
      <c r="A1" s="318" t="s">
        <v>206</v>
      </c>
      <c r="B1" s="318" t="s">
        <v>306</v>
      </c>
      <c r="C1" s="318" t="s">
        <v>379</v>
      </c>
      <c r="D1" s="318" t="s">
        <v>380</v>
      </c>
      <c r="E1" s="318" t="s">
        <v>381</v>
      </c>
      <c r="F1" s="319" t="s">
        <v>382</v>
      </c>
      <c r="G1" s="319" t="s">
        <v>383</v>
      </c>
      <c r="H1" s="320" t="s">
        <v>384</v>
      </c>
      <c r="I1" s="16" t="s">
        <v>385</v>
      </c>
      <c r="J1" s="17"/>
      <c r="K1" s="17"/>
      <c r="L1" s="17"/>
      <c r="M1" s="17"/>
      <c r="N1" s="17"/>
      <c r="O1" s="17"/>
    </row>
    <row r="2" spans="1:15" ht="13.95" customHeight="1" x14ac:dyDescent="0.3">
      <c r="A2" s="482" t="s">
        <v>386</v>
      </c>
      <c r="B2" s="483"/>
      <c r="C2" s="483"/>
      <c r="D2" s="483"/>
      <c r="E2" s="483"/>
      <c r="F2" s="483"/>
      <c r="G2" s="483"/>
      <c r="H2" s="484"/>
      <c r="I2" s="16"/>
      <c r="J2" s="17"/>
      <c r="K2" s="17"/>
      <c r="L2" s="17"/>
      <c r="M2" s="17"/>
      <c r="N2" s="17"/>
      <c r="O2" s="17"/>
    </row>
    <row r="3" spans="1:15" s="22" customFormat="1" ht="115.2" x14ac:dyDescent="0.3">
      <c r="A3" s="18">
        <v>30</v>
      </c>
      <c r="B3" s="18" t="s">
        <v>221</v>
      </c>
      <c r="C3" s="19" t="s">
        <v>387</v>
      </c>
      <c r="D3" s="20" t="s">
        <v>388</v>
      </c>
      <c r="E3" s="20"/>
      <c r="F3" s="165" t="str">
        <f>CONCATENATE(Concatenation!$B$6, Concatenation!$B$7)</f>
        <v>Top Resistor: Open
Bottom Resistor: SHORT</v>
      </c>
      <c r="G3" s="165" t="s">
        <v>661</v>
      </c>
      <c r="H3" s="21" t="s">
        <v>538</v>
      </c>
      <c r="I3" s="14"/>
    </row>
    <row r="4" spans="1:15" s="22" customFormat="1" ht="43.2" x14ac:dyDescent="0.3">
      <c r="A4" s="23">
        <v>33</v>
      </c>
      <c r="B4" s="18" t="s">
        <v>389</v>
      </c>
      <c r="C4" s="19" t="s">
        <v>390</v>
      </c>
      <c r="D4" s="20" t="s">
        <v>391</v>
      </c>
      <c r="E4" s="20" t="s">
        <v>391</v>
      </c>
      <c r="F4" s="165"/>
      <c r="G4" s="165"/>
      <c r="H4" s="21" t="s">
        <v>538</v>
      </c>
      <c r="I4" s="14"/>
    </row>
    <row r="5" spans="1:15" s="22" customFormat="1" ht="57.6" x14ac:dyDescent="0.3">
      <c r="A5" s="18">
        <v>33</v>
      </c>
      <c r="B5" s="18" t="s">
        <v>389</v>
      </c>
      <c r="C5" s="19" t="s">
        <v>390</v>
      </c>
      <c r="D5" s="24" t="s">
        <v>392</v>
      </c>
      <c r="E5" s="24" t="s">
        <v>393</v>
      </c>
      <c r="F5" s="166"/>
      <c r="G5" s="166"/>
      <c r="H5" s="21" t="s">
        <v>538</v>
      </c>
      <c r="I5" s="25"/>
    </row>
    <row r="6" spans="1:15" x14ac:dyDescent="0.3">
      <c r="A6" s="26"/>
      <c r="B6" s="26"/>
      <c r="C6" s="27"/>
      <c r="D6" s="28"/>
      <c r="E6" s="28"/>
      <c r="F6" s="29"/>
      <c r="G6" s="29"/>
      <c r="H6" s="30"/>
      <c r="J6" s="17"/>
      <c r="K6" s="17"/>
      <c r="L6" s="17"/>
      <c r="M6" s="17"/>
      <c r="N6" s="17"/>
      <c r="O6" s="17"/>
    </row>
    <row r="7" spans="1:15" x14ac:dyDescent="0.3">
      <c r="A7" s="26"/>
      <c r="B7" s="26"/>
      <c r="C7" s="27"/>
      <c r="D7" s="28"/>
      <c r="E7" s="28"/>
      <c r="F7" s="29"/>
      <c r="G7" s="29"/>
      <c r="H7" s="30"/>
      <c r="J7" s="17"/>
      <c r="K7" s="17"/>
      <c r="L7" s="17"/>
      <c r="M7" s="17"/>
      <c r="N7" s="17"/>
      <c r="O7" s="17"/>
    </row>
    <row r="8" spans="1:15" s="22" customFormat="1" x14ac:dyDescent="0.3">
      <c r="A8" s="481" t="s">
        <v>394</v>
      </c>
      <c r="B8" s="481"/>
      <c r="C8" s="481"/>
      <c r="D8" s="481"/>
      <c r="E8" s="481"/>
      <c r="F8" s="481"/>
      <c r="G8" s="481"/>
      <c r="H8" s="481"/>
      <c r="I8" s="31"/>
    </row>
    <row r="9" spans="1:15" s="22" customFormat="1" ht="115.2" x14ac:dyDescent="0.3">
      <c r="A9" s="18">
        <v>32</v>
      </c>
      <c r="B9" s="18" t="s">
        <v>213</v>
      </c>
      <c r="C9" s="20" t="s">
        <v>395</v>
      </c>
      <c r="D9" s="20" t="s">
        <v>396</v>
      </c>
      <c r="E9" s="24"/>
      <c r="F9" s="165" t="str">
        <f>CONCATENATE(Concatenation!$F$6, Concatenation!$F$7)</f>
        <v>Top Resistor: 4640
Bottom Resistor: 4640</v>
      </c>
      <c r="G9" s="165" t="s">
        <v>661</v>
      </c>
      <c r="H9" s="21" t="s">
        <v>538</v>
      </c>
      <c r="I9" s="25"/>
    </row>
    <row r="10" spans="1:15" ht="115.2" x14ac:dyDescent="0.3">
      <c r="A10" s="18">
        <v>29</v>
      </c>
      <c r="B10" s="18" t="s">
        <v>214</v>
      </c>
      <c r="C10" s="20" t="s">
        <v>397</v>
      </c>
      <c r="D10" s="20" t="s">
        <v>398</v>
      </c>
      <c r="E10" s="20"/>
      <c r="F10" s="165" t="str">
        <f>CONCATENATE(Concatenation!$J$6, Concatenation!$J$7)</f>
        <v>Top Resistor: Open
Bottom Resistor: SHORT</v>
      </c>
      <c r="G10" s="165" t="s">
        <v>661</v>
      </c>
      <c r="H10" s="21" t="s">
        <v>538</v>
      </c>
      <c r="I10" s="32"/>
      <c r="J10" s="17"/>
      <c r="K10" s="17"/>
      <c r="L10" s="17"/>
      <c r="M10" s="17"/>
      <c r="N10" s="17"/>
      <c r="O10" s="17"/>
    </row>
    <row r="11" spans="1:15" ht="158.4" x14ac:dyDescent="0.3">
      <c r="A11" s="18">
        <v>31</v>
      </c>
      <c r="B11" s="18" t="s">
        <v>227</v>
      </c>
      <c r="C11" s="20" t="s">
        <v>399</v>
      </c>
      <c r="D11" s="20" t="s">
        <v>400</v>
      </c>
      <c r="E11" s="20"/>
      <c r="F11" s="165" t="str">
        <f>CONCATENATE(Concatenation!$N$6, Concatenation!$N$7)</f>
        <v>Top Resistor: Open
Bottom Resistor: 21500</v>
      </c>
      <c r="G11" s="165" t="s">
        <v>661</v>
      </c>
      <c r="H11" s="21" t="s">
        <v>246</v>
      </c>
      <c r="I11" s="32"/>
      <c r="J11" s="17"/>
      <c r="K11" s="17"/>
      <c r="L11" s="17"/>
      <c r="M11" s="17"/>
      <c r="N11" s="17"/>
      <c r="O11" s="17"/>
    </row>
    <row r="12" spans="1:15" ht="57.6" x14ac:dyDescent="0.3">
      <c r="A12" s="18" t="s">
        <v>401</v>
      </c>
      <c r="B12" s="20" t="s">
        <v>402</v>
      </c>
      <c r="C12" s="33"/>
      <c r="D12" s="20" t="s">
        <v>403</v>
      </c>
      <c r="E12" s="20" t="s">
        <v>404</v>
      </c>
      <c r="F12" s="165"/>
      <c r="G12" s="165"/>
      <c r="H12" s="21" t="s">
        <v>538</v>
      </c>
      <c r="I12" s="32"/>
      <c r="J12" s="17"/>
      <c r="K12" s="17"/>
      <c r="L12" s="17"/>
      <c r="M12" s="17"/>
      <c r="N12" s="17"/>
      <c r="O12" s="17"/>
    </row>
    <row r="13" spans="1:15" s="22" customFormat="1" ht="100.8" x14ac:dyDescent="0.3">
      <c r="A13" s="18">
        <v>34</v>
      </c>
      <c r="B13" s="20" t="s">
        <v>405</v>
      </c>
      <c r="C13" s="20" t="s">
        <v>406</v>
      </c>
      <c r="D13" s="24" t="s">
        <v>407</v>
      </c>
      <c r="E13" s="24" t="s">
        <v>408</v>
      </c>
      <c r="F13" s="166"/>
      <c r="G13" s="166"/>
      <c r="H13" s="21" t="s">
        <v>538</v>
      </c>
      <c r="I13" s="25"/>
    </row>
    <row r="14" spans="1:15" s="22" customFormat="1" ht="100.8" x14ac:dyDescent="0.3">
      <c r="A14" s="18">
        <v>34</v>
      </c>
      <c r="B14" s="18" t="s">
        <v>405</v>
      </c>
      <c r="C14" s="20" t="s">
        <v>406</v>
      </c>
      <c r="D14" s="24" t="s">
        <v>409</v>
      </c>
      <c r="E14" s="24"/>
      <c r="F14" s="167"/>
      <c r="G14" s="167"/>
      <c r="H14" s="21" t="s">
        <v>538</v>
      </c>
      <c r="I14" s="25"/>
    </row>
    <row r="15" spans="1:15" s="22" customFormat="1" ht="30" customHeight="1" x14ac:dyDescent="0.3">
      <c r="A15" s="18">
        <v>35</v>
      </c>
      <c r="B15" s="20" t="s">
        <v>410</v>
      </c>
      <c r="C15" s="20" t="s">
        <v>411</v>
      </c>
      <c r="D15" s="24" t="s">
        <v>412</v>
      </c>
      <c r="E15" s="24"/>
      <c r="F15" s="166"/>
      <c r="G15" s="166"/>
      <c r="H15" s="21" t="s">
        <v>538</v>
      </c>
      <c r="I15" s="25"/>
    </row>
    <row r="16" spans="1:15" s="22" customFormat="1" ht="43.2" x14ac:dyDescent="0.3">
      <c r="A16" s="18">
        <v>35</v>
      </c>
      <c r="B16" s="20" t="s">
        <v>410</v>
      </c>
      <c r="C16" s="20" t="s">
        <v>411</v>
      </c>
      <c r="D16" s="24" t="s">
        <v>413</v>
      </c>
      <c r="E16" s="24" t="s">
        <v>414</v>
      </c>
      <c r="F16" s="166"/>
      <c r="G16" s="166"/>
      <c r="H16" s="21" t="s">
        <v>539</v>
      </c>
      <c r="I16" s="25"/>
    </row>
    <row r="17" spans="1:15" s="22" customFormat="1" ht="43.2" x14ac:dyDescent="0.3">
      <c r="A17" s="18">
        <v>27</v>
      </c>
      <c r="B17" s="20" t="s">
        <v>415</v>
      </c>
      <c r="C17" s="20" t="s">
        <v>416</v>
      </c>
      <c r="D17" s="24" t="s">
        <v>417</v>
      </c>
      <c r="E17" s="24"/>
      <c r="F17" s="166"/>
      <c r="G17" s="166"/>
      <c r="H17" s="21" t="s">
        <v>538</v>
      </c>
      <c r="I17" s="25"/>
    </row>
    <row r="18" spans="1:15" s="22" customFormat="1" ht="43.2" x14ac:dyDescent="0.3">
      <c r="A18" s="18">
        <v>27</v>
      </c>
      <c r="B18" s="20" t="s">
        <v>415</v>
      </c>
      <c r="C18" s="20" t="s">
        <v>416</v>
      </c>
      <c r="D18" s="24" t="s">
        <v>418</v>
      </c>
      <c r="E18" s="24"/>
      <c r="F18" s="166"/>
      <c r="G18" s="166"/>
      <c r="H18" s="21" t="s">
        <v>539</v>
      </c>
      <c r="I18" s="25"/>
    </row>
    <row r="19" spans="1:15" s="22" customFormat="1" ht="28.8" x14ac:dyDescent="0.3">
      <c r="A19" s="18">
        <v>1</v>
      </c>
      <c r="B19" s="20" t="s">
        <v>419</v>
      </c>
      <c r="C19" s="20" t="s">
        <v>420</v>
      </c>
      <c r="D19" s="24" t="s">
        <v>421</v>
      </c>
      <c r="E19" s="24" t="s">
        <v>422</v>
      </c>
      <c r="F19" s="166"/>
      <c r="G19" s="166"/>
      <c r="H19" s="21" t="s">
        <v>538</v>
      </c>
      <c r="I19" s="25"/>
    </row>
    <row r="20" spans="1:15" s="22" customFormat="1" ht="28.8" x14ac:dyDescent="0.3">
      <c r="A20" s="18">
        <v>38</v>
      </c>
      <c r="B20" s="20" t="s">
        <v>423</v>
      </c>
      <c r="C20" s="20" t="s">
        <v>424</v>
      </c>
      <c r="D20" s="24" t="s">
        <v>425</v>
      </c>
      <c r="E20" s="24"/>
      <c r="F20" s="166"/>
      <c r="G20" s="166"/>
      <c r="H20" s="21" t="s">
        <v>538</v>
      </c>
      <c r="I20" s="25"/>
    </row>
    <row r="21" spans="1:15" s="22" customFormat="1" ht="72" x14ac:dyDescent="0.3">
      <c r="A21" s="18" t="s">
        <v>426</v>
      </c>
      <c r="B21" s="20" t="s">
        <v>427</v>
      </c>
      <c r="C21" s="20" t="s">
        <v>428</v>
      </c>
      <c r="D21" s="24" t="s">
        <v>671</v>
      </c>
      <c r="E21" s="24"/>
      <c r="F21" s="166"/>
      <c r="G21" s="166"/>
      <c r="H21" s="21" t="s">
        <v>538</v>
      </c>
      <c r="I21" s="25"/>
    </row>
    <row r="22" spans="1:15" s="22" customFormat="1" x14ac:dyDescent="0.3">
      <c r="A22" s="26"/>
      <c r="B22" s="26"/>
      <c r="C22" s="27"/>
      <c r="D22" s="27"/>
      <c r="E22" s="27"/>
      <c r="F22" s="34"/>
      <c r="G22" s="34"/>
      <c r="H22" s="30"/>
      <c r="I22" s="31"/>
      <c r="M22" s="35"/>
    </row>
    <row r="23" spans="1:15" s="22" customFormat="1" x14ac:dyDescent="0.3">
      <c r="A23" s="26"/>
      <c r="B23" s="26"/>
      <c r="C23" s="27"/>
      <c r="D23" s="27"/>
      <c r="E23" s="27"/>
      <c r="F23" s="34"/>
      <c r="G23" s="34"/>
      <c r="H23" s="36"/>
      <c r="I23" s="31"/>
      <c r="M23" s="35"/>
    </row>
    <row r="24" spans="1:15" s="22" customFormat="1" x14ac:dyDescent="0.3">
      <c r="A24" s="481" t="s">
        <v>429</v>
      </c>
      <c r="B24" s="481"/>
      <c r="C24" s="481"/>
      <c r="D24" s="481"/>
      <c r="E24" s="481"/>
      <c r="F24" s="481"/>
      <c r="G24" s="481"/>
      <c r="H24" s="481"/>
      <c r="I24" s="31"/>
    </row>
    <row r="25" spans="1:15" s="22" customFormat="1" ht="43.2" x14ac:dyDescent="0.3">
      <c r="A25" s="20">
        <v>7</v>
      </c>
      <c r="B25" s="20" t="s">
        <v>430</v>
      </c>
      <c r="C25" s="19" t="s">
        <v>431</v>
      </c>
      <c r="D25" s="20" t="s">
        <v>432</v>
      </c>
      <c r="E25" s="24"/>
      <c r="F25" s="166"/>
      <c r="G25" s="166"/>
      <c r="H25" s="21" t="s">
        <v>538</v>
      </c>
      <c r="I25" s="25"/>
    </row>
    <row r="26" spans="1:15" s="22" customFormat="1" ht="43.2" x14ac:dyDescent="0.3">
      <c r="A26" s="20">
        <v>7</v>
      </c>
      <c r="B26" s="20" t="s">
        <v>430</v>
      </c>
      <c r="C26" s="19" t="s">
        <v>431</v>
      </c>
      <c r="D26" s="24" t="s">
        <v>433</v>
      </c>
      <c r="E26" s="24" t="s">
        <v>434</v>
      </c>
      <c r="F26" s="166"/>
      <c r="G26" s="166"/>
      <c r="H26" s="21" t="s">
        <v>538</v>
      </c>
      <c r="I26" s="25"/>
    </row>
    <row r="27" spans="1:15" s="22" customFormat="1" ht="43.2" x14ac:dyDescent="0.3">
      <c r="A27" s="20" t="s">
        <v>435</v>
      </c>
      <c r="B27" s="20" t="s">
        <v>436</v>
      </c>
      <c r="C27" s="24" t="s">
        <v>437</v>
      </c>
      <c r="D27" s="24" t="s">
        <v>438</v>
      </c>
      <c r="E27" s="24" t="s">
        <v>439</v>
      </c>
      <c r="F27" s="37"/>
      <c r="G27" s="37"/>
      <c r="H27" s="21" t="s">
        <v>538</v>
      </c>
      <c r="I27" s="25"/>
    </row>
    <row r="28" spans="1:15" ht="172.8" x14ac:dyDescent="0.3">
      <c r="A28" s="20" t="s">
        <v>440</v>
      </c>
      <c r="B28" s="20" t="s">
        <v>441</v>
      </c>
      <c r="C28" s="24" t="s">
        <v>442</v>
      </c>
      <c r="D28" s="24" t="s">
        <v>443</v>
      </c>
      <c r="E28" s="24" t="s">
        <v>444</v>
      </c>
      <c r="F28" s="42">
        <f>ROUND('Device Calculator'!D60, 3)</f>
        <v>14.4</v>
      </c>
      <c r="G28" s="166" t="s">
        <v>39</v>
      </c>
      <c r="H28" s="21" t="s">
        <v>538</v>
      </c>
      <c r="I28" s="25"/>
      <c r="J28" s="17"/>
      <c r="K28" s="17"/>
      <c r="L28" s="17"/>
      <c r="M28" s="17"/>
      <c r="N28" s="17"/>
      <c r="O28" s="17"/>
    </row>
    <row r="29" spans="1:15" ht="57.6" x14ac:dyDescent="0.3">
      <c r="A29" s="20" t="s">
        <v>440</v>
      </c>
      <c r="B29" s="20" t="s">
        <v>441</v>
      </c>
      <c r="C29" s="24" t="s">
        <v>442</v>
      </c>
      <c r="D29" s="24" t="s">
        <v>445</v>
      </c>
      <c r="E29" s="24" t="s">
        <v>446</v>
      </c>
      <c r="F29" s="166"/>
      <c r="G29" s="166"/>
      <c r="H29" s="21" t="s">
        <v>538</v>
      </c>
      <c r="I29" s="25"/>
      <c r="J29" s="17"/>
      <c r="K29" s="17"/>
      <c r="L29" s="17"/>
      <c r="M29" s="17"/>
      <c r="N29" s="17"/>
      <c r="O29" s="17"/>
    </row>
    <row r="30" spans="1:15" ht="57.6" x14ac:dyDescent="0.3">
      <c r="A30" s="20">
        <v>26</v>
      </c>
      <c r="B30" s="20" t="s">
        <v>447</v>
      </c>
      <c r="C30" s="24" t="s">
        <v>448</v>
      </c>
      <c r="D30" s="24" t="s">
        <v>449</v>
      </c>
      <c r="E30" s="24" t="s">
        <v>450</v>
      </c>
      <c r="F30" s="166"/>
      <c r="G30" s="166"/>
      <c r="H30" s="21" t="s">
        <v>538</v>
      </c>
      <c r="I30" s="25"/>
      <c r="J30" s="17"/>
      <c r="K30" s="17"/>
      <c r="L30" s="17"/>
      <c r="M30" s="17"/>
      <c r="N30" s="17"/>
      <c r="O30" s="17"/>
    </row>
    <row r="31" spans="1:15" ht="43.2" x14ac:dyDescent="0.3">
      <c r="A31" s="20">
        <v>26</v>
      </c>
      <c r="B31" s="20" t="s">
        <v>447</v>
      </c>
      <c r="C31" s="24" t="s">
        <v>448</v>
      </c>
      <c r="D31" s="24" t="s">
        <v>451</v>
      </c>
      <c r="E31" s="24" t="s">
        <v>452</v>
      </c>
      <c r="F31" s="166"/>
      <c r="G31" s="166"/>
      <c r="H31" s="21" t="s">
        <v>538</v>
      </c>
      <c r="I31" s="25"/>
      <c r="J31" s="17"/>
      <c r="K31" s="17"/>
      <c r="L31" s="17"/>
      <c r="M31" s="17"/>
      <c r="N31" s="17"/>
      <c r="O31" s="17"/>
    </row>
    <row r="32" spans="1:15" ht="57.6" x14ac:dyDescent="0.3">
      <c r="A32" s="20" t="s">
        <v>219</v>
      </c>
      <c r="B32" s="20" t="s">
        <v>453</v>
      </c>
      <c r="C32" s="24" t="s">
        <v>454</v>
      </c>
      <c r="D32" s="24" t="s">
        <v>455</v>
      </c>
      <c r="E32" s="24"/>
      <c r="F32" s="168" t="str">
        <f>CONCATENATE(Concatenation!$R$7, Concatenation!$R$6)</f>
        <v>Minimum: 0.039
Maximum: 0.155</v>
      </c>
      <c r="G32" s="166" t="s">
        <v>40</v>
      </c>
      <c r="H32" s="21" t="s">
        <v>538</v>
      </c>
      <c r="I32" s="25"/>
      <c r="J32" s="17"/>
      <c r="K32" s="17"/>
      <c r="L32" s="17"/>
      <c r="M32" s="17"/>
      <c r="N32" s="17"/>
      <c r="O32" s="17"/>
    </row>
    <row r="33" spans="1:15" ht="43.2" x14ac:dyDescent="0.3">
      <c r="A33" s="38" t="s">
        <v>219</v>
      </c>
      <c r="B33" s="20" t="s">
        <v>456</v>
      </c>
      <c r="C33" s="24" t="s">
        <v>457</v>
      </c>
      <c r="D33" s="24" t="s">
        <v>458</v>
      </c>
      <c r="E33" s="24"/>
      <c r="F33" s="167">
        <f>MAX('Device Calculator'!D33:D35)</f>
        <v>1205.719265847692</v>
      </c>
      <c r="G33" s="166" t="s">
        <v>39</v>
      </c>
      <c r="H33" s="21" t="s">
        <v>538</v>
      </c>
      <c r="I33" s="25"/>
      <c r="J33" s="17"/>
      <c r="K33" s="17"/>
      <c r="L33" s="17"/>
      <c r="M33" s="17"/>
      <c r="N33" s="17"/>
      <c r="O33" s="17"/>
    </row>
    <row r="34" spans="1:15" ht="28.8" x14ac:dyDescent="0.3">
      <c r="A34" s="38">
        <v>37</v>
      </c>
      <c r="B34" s="20" t="s">
        <v>459</v>
      </c>
      <c r="C34" s="24" t="s">
        <v>460</v>
      </c>
      <c r="D34" s="24" t="s">
        <v>461</v>
      </c>
      <c r="E34" s="24" t="s">
        <v>462</v>
      </c>
      <c r="F34" s="166"/>
      <c r="G34" s="166"/>
      <c r="H34" s="21" t="s">
        <v>538</v>
      </c>
      <c r="I34" s="25"/>
      <c r="J34" s="17"/>
      <c r="K34" s="17"/>
      <c r="L34" s="17"/>
      <c r="M34" s="17"/>
      <c r="N34" s="17"/>
      <c r="O34" s="17"/>
    </row>
    <row r="35" spans="1:15" ht="28.8" x14ac:dyDescent="0.3">
      <c r="A35" s="24" t="s">
        <v>463</v>
      </c>
      <c r="B35" s="20" t="s">
        <v>464</v>
      </c>
      <c r="C35" s="24" t="s">
        <v>465</v>
      </c>
      <c r="D35" s="39"/>
      <c r="E35" s="24"/>
      <c r="F35" s="166"/>
      <c r="G35" s="166"/>
      <c r="H35" s="21" t="s">
        <v>538</v>
      </c>
      <c r="I35" s="25"/>
      <c r="J35" s="17"/>
      <c r="K35" s="17"/>
      <c r="L35" s="17"/>
      <c r="M35" s="17"/>
      <c r="N35" s="17"/>
      <c r="O35" s="17"/>
    </row>
    <row r="36" spans="1:15" x14ac:dyDescent="0.3">
      <c r="A36" s="26"/>
      <c r="B36" s="26"/>
      <c r="C36" s="27"/>
      <c r="D36" s="27"/>
      <c r="E36" s="27"/>
      <c r="F36" s="34"/>
      <c r="G36" s="34"/>
      <c r="H36" s="30"/>
      <c r="J36" s="17"/>
      <c r="K36" s="17"/>
      <c r="L36" s="17"/>
      <c r="M36" s="17"/>
      <c r="N36" s="17"/>
      <c r="O36" s="17"/>
    </row>
    <row r="37" spans="1:15" x14ac:dyDescent="0.3">
      <c r="A37" s="26"/>
      <c r="B37" s="26"/>
      <c r="C37" s="27"/>
      <c r="D37" s="27"/>
      <c r="E37" s="27"/>
      <c r="F37" s="34"/>
      <c r="G37" s="34"/>
      <c r="H37" s="34"/>
      <c r="I37" s="16"/>
      <c r="J37" s="17"/>
      <c r="K37" s="17"/>
      <c r="L37" s="17"/>
      <c r="M37" s="17"/>
      <c r="N37" s="17"/>
      <c r="O37" s="17"/>
    </row>
    <row r="38" spans="1:15" x14ac:dyDescent="0.3">
      <c r="A38" s="481" t="s">
        <v>466</v>
      </c>
      <c r="B38" s="481"/>
      <c r="C38" s="481"/>
      <c r="D38" s="481"/>
      <c r="E38" s="481"/>
      <c r="F38" s="481"/>
      <c r="G38" s="481"/>
      <c r="H38" s="481"/>
      <c r="I38" s="16"/>
      <c r="J38" s="17"/>
      <c r="K38" s="17"/>
      <c r="L38" s="17"/>
      <c r="M38" s="17"/>
      <c r="N38" s="17"/>
      <c r="O38" s="17"/>
    </row>
    <row r="39" spans="1:15" ht="28.8" x14ac:dyDescent="0.3">
      <c r="A39" s="20">
        <v>4</v>
      </c>
      <c r="B39" s="20" t="s">
        <v>467</v>
      </c>
      <c r="C39" s="19" t="s">
        <v>468</v>
      </c>
      <c r="D39" s="24" t="s">
        <v>469</v>
      </c>
      <c r="E39" s="24" t="s">
        <v>470</v>
      </c>
      <c r="F39" s="166"/>
      <c r="G39" s="166"/>
      <c r="H39" s="21" t="s">
        <v>538</v>
      </c>
      <c r="I39" s="14"/>
      <c r="J39" s="17"/>
      <c r="K39" s="17"/>
      <c r="L39" s="17"/>
      <c r="M39" s="17"/>
      <c r="N39" s="17"/>
      <c r="O39" s="17"/>
    </row>
    <row r="40" spans="1:15" ht="57.6" x14ac:dyDescent="0.3">
      <c r="A40" s="20">
        <v>5</v>
      </c>
      <c r="B40" s="20" t="s">
        <v>471</v>
      </c>
      <c r="C40" s="40" t="s">
        <v>472</v>
      </c>
      <c r="D40" s="24" t="s">
        <v>473</v>
      </c>
      <c r="E40" s="24" t="s">
        <v>474</v>
      </c>
      <c r="F40" s="166"/>
      <c r="G40" s="166"/>
      <c r="H40" s="21" t="s">
        <v>538</v>
      </c>
      <c r="I40" s="14"/>
      <c r="J40" s="17"/>
      <c r="K40" s="17"/>
      <c r="L40" s="17"/>
      <c r="M40" s="17"/>
      <c r="N40" s="17"/>
      <c r="O40" s="17"/>
    </row>
    <row r="41" spans="1:15" ht="28.8" x14ac:dyDescent="0.3">
      <c r="A41" s="20">
        <v>28</v>
      </c>
      <c r="B41" s="20" t="s">
        <v>475</v>
      </c>
      <c r="C41" s="40" t="s">
        <v>476</v>
      </c>
      <c r="D41" s="24" t="s">
        <v>477</v>
      </c>
      <c r="E41" s="24" t="s">
        <v>478</v>
      </c>
      <c r="F41" s="166"/>
      <c r="G41" s="166"/>
      <c r="H41" s="21" t="s">
        <v>538</v>
      </c>
      <c r="I41" s="14"/>
      <c r="J41" s="17"/>
      <c r="K41" s="17"/>
      <c r="L41" s="17"/>
      <c r="M41" s="17"/>
      <c r="N41" s="17"/>
      <c r="O41" s="17"/>
    </row>
    <row r="42" spans="1:15" x14ac:dyDescent="0.3">
      <c r="H42" s="30"/>
      <c r="I42" s="16"/>
      <c r="J42" s="17"/>
      <c r="K42" s="17"/>
      <c r="L42" s="17"/>
      <c r="M42" s="17"/>
      <c r="N42" s="17"/>
      <c r="O42" s="17"/>
    </row>
    <row r="43" spans="1:15" x14ac:dyDescent="0.3">
      <c r="H43" s="30"/>
      <c r="I43" s="16"/>
      <c r="J43" s="17"/>
      <c r="K43" s="17"/>
      <c r="L43" s="17"/>
      <c r="M43" s="17"/>
      <c r="N43" s="17"/>
      <c r="O43" s="17"/>
    </row>
    <row r="44" spans="1:15" x14ac:dyDescent="0.3">
      <c r="A44" s="481" t="s">
        <v>479</v>
      </c>
      <c r="B44" s="481"/>
      <c r="C44" s="481"/>
      <c r="D44" s="481"/>
      <c r="E44" s="481"/>
      <c r="F44" s="481"/>
      <c r="G44" s="481"/>
      <c r="H44" s="481"/>
      <c r="I44" s="16"/>
      <c r="J44" s="17"/>
      <c r="K44" s="17"/>
      <c r="L44" s="17"/>
      <c r="M44" s="17"/>
      <c r="N44" s="17"/>
      <c r="O44" s="17"/>
    </row>
    <row r="45" spans="1:15" ht="28.8" x14ac:dyDescent="0.3">
      <c r="A45" s="20">
        <v>3</v>
      </c>
      <c r="B45" s="18" t="s">
        <v>480</v>
      </c>
      <c r="C45" s="20" t="s">
        <v>481</v>
      </c>
      <c r="D45" s="321" t="s">
        <v>482</v>
      </c>
      <c r="E45" s="20"/>
      <c r="F45" s="166"/>
      <c r="G45" s="166"/>
      <c r="H45" s="21" t="s">
        <v>538</v>
      </c>
      <c r="I45" s="15"/>
      <c r="J45" s="17"/>
      <c r="K45" s="17"/>
      <c r="L45" s="17"/>
      <c r="M45" s="17"/>
      <c r="N45" s="17"/>
      <c r="O45" s="17"/>
    </row>
    <row r="46" spans="1:15" ht="28.8" x14ac:dyDescent="0.3">
      <c r="A46" s="20">
        <v>2</v>
      </c>
      <c r="B46" s="18" t="s">
        <v>483</v>
      </c>
      <c r="C46" s="20" t="s">
        <v>484</v>
      </c>
      <c r="D46" s="321" t="s">
        <v>482</v>
      </c>
      <c r="E46" s="20"/>
      <c r="F46" s="166"/>
      <c r="G46" s="166"/>
      <c r="H46" s="21" t="s">
        <v>538</v>
      </c>
      <c r="I46" s="15"/>
      <c r="J46" s="17"/>
      <c r="K46" s="17"/>
      <c r="L46" s="17"/>
      <c r="M46" s="17"/>
      <c r="N46" s="17"/>
      <c r="O46" s="17"/>
    </row>
    <row r="47" spans="1:15" ht="28.8" x14ac:dyDescent="0.3">
      <c r="A47" s="20">
        <v>6</v>
      </c>
      <c r="B47" s="18" t="s">
        <v>485</v>
      </c>
      <c r="C47" s="20" t="s">
        <v>486</v>
      </c>
      <c r="D47" s="321" t="s">
        <v>482</v>
      </c>
      <c r="E47" s="20"/>
      <c r="F47" s="166"/>
      <c r="G47" s="166"/>
      <c r="H47" s="21" t="s">
        <v>538</v>
      </c>
      <c r="I47" s="15"/>
      <c r="J47" s="17"/>
      <c r="K47" s="17"/>
      <c r="L47" s="17"/>
      <c r="M47" s="17"/>
      <c r="N47" s="17"/>
      <c r="O47" s="17"/>
    </row>
    <row r="48" spans="1:15" s="322" customFormat="1" ht="12.75" customHeight="1" x14ac:dyDescent="0.3"/>
    <row r="49" spans="1:15" s="322" customFormat="1" ht="12.75" customHeight="1" x14ac:dyDescent="0.3"/>
    <row r="50" spans="1:15" ht="12.75" customHeight="1" x14ac:dyDescent="0.3">
      <c r="A50" s="481" t="s">
        <v>487</v>
      </c>
      <c r="B50" s="481"/>
      <c r="C50" s="481"/>
      <c r="D50" s="481"/>
      <c r="E50" s="481"/>
      <c r="F50" s="481"/>
      <c r="G50" s="481"/>
      <c r="H50" s="481"/>
      <c r="I50" s="17"/>
      <c r="J50" s="17"/>
      <c r="K50" s="17"/>
      <c r="L50" s="17"/>
      <c r="M50" s="17"/>
      <c r="N50" s="17"/>
      <c r="O50" s="17"/>
    </row>
    <row r="51" spans="1:15" ht="28.8" x14ac:dyDescent="0.3">
      <c r="A51" s="20">
        <v>36</v>
      </c>
      <c r="B51" s="20" t="s">
        <v>488</v>
      </c>
      <c r="C51" s="24" t="s">
        <v>489</v>
      </c>
      <c r="D51" s="24" t="s">
        <v>490</v>
      </c>
      <c r="E51" s="24"/>
      <c r="F51" s="166"/>
      <c r="G51" s="166"/>
      <c r="H51" s="21" t="s">
        <v>538</v>
      </c>
      <c r="I51" s="15"/>
      <c r="J51" s="17"/>
      <c r="K51" s="17"/>
      <c r="L51" s="17"/>
      <c r="M51" s="17"/>
      <c r="N51" s="17"/>
      <c r="O51" s="17"/>
    </row>
    <row r="52" spans="1:15" x14ac:dyDescent="0.3">
      <c r="H52" s="29"/>
      <c r="I52" s="22"/>
      <c r="O52" s="17"/>
    </row>
    <row r="53" spans="1:15" x14ac:dyDescent="0.3">
      <c r="H53" s="29"/>
      <c r="I53" s="22"/>
      <c r="O53" s="17"/>
    </row>
    <row r="54" spans="1:15" x14ac:dyDescent="0.3">
      <c r="H54" s="34"/>
      <c r="I54" s="22"/>
      <c r="O54" s="17"/>
    </row>
    <row r="55" spans="1:15" x14ac:dyDescent="0.3">
      <c r="H55" s="34"/>
      <c r="I55" s="22"/>
      <c r="O55" s="17"/>
    </row>
    <row r="56" spans="1:15" x14ac:dyDescent="0.3">
      <c r="H56" s="34"/>
      <c r="I56" s="22"/>
      <c r="O56" s="17"/>
    </row>
    <row r="57" spans="1:15" x14ac:dyDescent="0.3">
      <c r="H57" s="34"/>
      <c r="I57" s="22"/>
      <c r="O57" s="17"/>
    </row>
    <row r="58" spans="1:15" x14ac:dyDescent="0.3">
      <c r="H58" s="34"/>
      <c r="I58" s="22"/>
      <c r="O58" s="17"/>
    </row>
    <row r="59" spans="1:15" x14ac:dyDescent="0.3">
      <c r="H59" s="34"/>
      <c r="I59" s="22"/>
      <c r="O59" s="17"/>
    </row>
    <row r="60" spans="1:15" x14ac:dyDescent="0.3">
      <c r="H60" s="34"/>
      <c r="I60" s="22"/>
      <c r="O60" s="17"/>
    </row>
    <row r="61" spans="1:15" x14ac:dyDescent="0.3">
      <c r="H61" s="34"/>
    </row>
    <row r="62" spans="1:15" x14ac:dyDescent="0.3">
      <c r="H62" s="34"/>
    </row>
  </sheetData>
  <sheetProtection algorithmName="SHA-512" hashValue="xiMvwhnhg+enMAiebhQpC1DoIxWu0TaZDwqPOVAbH3OUVdK8ujjQLsDws0GJvIHFTTLhwRoNrJ3aq3IniInGHg==" saltValue="ACWFAYP5bhqAmUGId6JErw==" spinCount="100000" sheet="1" objects="1" scenarios="1"/>
  <autoFilter ref="A1:O60"/>
  <mergeCells count="6">
    <mergeCell ref="A50:H50"/>
    <mergeCell ref="A2:H2"/>
    <mergeCell ref="A8:H8"/>
    <mergeCell ref="A24:H24"/>
    <mergeCell ref="A38:H38"/>
    <mergeCell ref="A44:H44"/>
  </mergeCells>
  <hyperlinks>
    <hyperlink ref="D45" r:id="rId1"/>
    <hyperlink ref="D46" r:id="rId2"/>
    <hyperlink ref="D47" r:id="rId3"/>
  </hyperlinks>
  <pageMargins left="0.7" right="0.7" top="0.75" bottom="0.75" header="0.3" footer="0.3"/>
  <pageSetup scale="55" fitToHeight="0" orientation="landscape" r:id="rId4"/>
  <legacyDrawing r:id="rId5"/>
  <extLst>
    <ext xmlns:x14="http://schemas.microsoft.com/office/spreadsheetml/2009/9/main" uri="{78C0D931-6437-407d-A8EE-F0AAD7539E65}">
      <x14:conditionalFormattings>
        <x14:conditionalFormatting xmlns:xm="http://schemas.microsoft.com/office/excel/2006/main">
          <x14:cfRule type="cellIs" priority="13" operator="equal" id="{C75E5A23-7931-40D1-8D7D-37C345CFB6A7}">
            <xm:f>'\Users\a0270547\AppData\Local\Microsoft\Windows\INetCache\Content.MSO\[TPS546x24A_Calculator_Checklist.xlsx]Extra'!#REF!</xm:f>
            <x14:dxf>
              <fill>
                <patternFill>
                  <bgColor theme="0" tint="-0.14996795556505021"/>
                </patternFill>
              </fill>
            </x14:dxf>
          </x14:cfRule>
          <x14:cfRule type="cellIs" priority="14" operator="equal" id="{C5C3F024-AF9A-4185-855A-A135FB9A061C}">
            <xm:f>'\Users\a0270547\AppData\Local\Microsoft\Windows\INetCache\Content.MSO\[TPS546x24A_Calculator_Checklist.xlsx]Extra'!#REF!</xm:f>
            <x14:dxf>
              <fill>
                <patternFill>
                  <bgColor theme="6"/>
                </patternFill>
              </fill>
            </x14:dxf>
          </x14:cfRule>
          <xm:sqref>H50</xm:sqref>
        </x14:conditionalFormatting>
        <x14:conditionalFormatting xmlns:xm="http://schemas.microsoft.com/office/excel/2006/main">
          <x14:cfRule type="cellIs" priority="21" operator="equal" id="{07D99C51-85E7-4AFC-842B-33DAFB341887}">
            <xm:f>Extra!$B$5</xm:f>
            <x14:dxf>
              <fill>
                <patternFill>
                  <bgColor theme="0" tint="-0.14996795556505021"/>
                </patternFill>
              </fill>
            </x14:dxf>
          </x14:cfRule>
          <x14:cfRule type="cellIs" priority="22" operator="equal" id="{9EA88FD4-FE65-4F84-99AB-61610925DCF2}">
            <xm:f>Extra!$B$4</xm:f>
            <x14:dxf>
              <fill>
                <patternFill>
                  <bgColor theme="6"/>
                </patternFill>
              </fill>
            </x14:dxf>
          </x14:cfRule>
          <xm:sqref>H1:H1048576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'D:\catfish\[TPS546x24A_Calculator_Checklist.xlsx]Extra'!#REF!</xm:f>
          </x14:formula1>
          <xm:sqref>H23 H44 H7:H8 H37:H38 H50</xm:sqref>
        </x14:dataValidation>
        <x14:dataValidation type="list" allowBlank="1" showInputMessage="1" showErrorMessage="1">
          <x14:formula1>
            <xm:f>Extra!$B$3:$B$5</xm:f>
          </x14:formula1>
          <xm:sqref>H3:H5 H9:H21 H25:H35 H39:H41 H45:H47 H51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N32"/>
  <sheetViews>
    <sheetView tabSelected="1" topLeftCell="D1" zoomScale="76" zoomScaleNormal="76" workbookViewId="0">
      <pane ySplit="1" topLeftCell="A29" activePane="bottomLeft" state="frozen"/>
      <selection activeCell="T16" sqref="T16"/>
      <selection pane="bottomLeft" activeCell="H31" sqref="H31"/>
    </sheetView>
  </sheetViews>
  <sheetFormatPr defaultColWidth="9.109375" defaultRowHeight="14.4" x14ac:dyDescent="0.3"/>
  <cols>
    <col min="1" max="1" width="15.33203125" style="51" customWidth="1"/>
    <col min="2" max="2" width="12.6640625" style="51" bestFit="1" customWidth="1"/>
    <col min="3" max="4" width="19.33203125" style="51" customWidth="1"/>
    <col min="5" max="5" width="57.109375" style="51" customWidth="1"/>
    <col min="6" max="6" width="44" style="51" customWidth="1"/>
    <col min="7" max="7" width="14" style="43" bestFit="1" customWidth="1"/>
    <col min="8" max="8" width="24.33203125" style="52" customWidth="1"/>
    <col min="9" max="9" width="9.109375" style="47"/>
    <col min="10" max="10" width="18.6640625" style="47" customWidth="1"/>
    <col min="11" max="14" width="9.109375" style="47"/>
    <col min="15" max="16384" width="9.109375" style="44"/>
  </cols>
  <sheetData>
    <row r="1" spans="1:14" ht="28.5" customHeight="1" x14ac:dyDescent="0.3">
      <c r="A1" s="320" t="s">
        <v>206</v>
      </c>
      <c r="B1" s="320" t="s">
        <v>306</v>
      </c>
      <c r="C1" s="320" t="s">
        <v>379</v>
      </c>
      <c r="D1" s="320" t="s">
        <v>491</v>
      </c>
      <c r="E1" s="320" t="s">
        <v>492</v>
      </c>
      <c r="F1" s="320" t="s">
        <v>381</v>
      </c>
      <c r="G1" s="320" t="s">
        <v>384</v>
      </c>
      <c r="H1" s="50" t="s">
        <v>385</v>
      </c>
      <c r="I1" s="44"/>
      <c r="J1" s="44"/>
      <c r="K1" s="44"/>
      <c r="L1" s="44"/>
      <c r="M1" s="44"/>
      <c r="N1" s="44"/>
    </row>
    <row r="2" spans="1:14" x14ac:dyDescent="0.3">
      <c r="A2" s="485" t="s">
        <v>394</v>
      </c>
      <c r="B2" s="486"/>
      <c r="C2" s="486"/>
      <c r="D2" s="486"/>
      <c r="E2" s="486"/>
      <c r="F2" s="486"/>
      <c r="G2" s="487"/>
      <c r="H2" s="44"/>
      <c r="I2" s="44"/>
      <c r="J2" s="44"/>
      <c r="K2" s="44"/>
      <c r="L2" s="44"/>
      <c r="M2" s="44"/>
      <c r="N2" s="44"/>
    </row>
    <row r="3" spans="1:14" ht="129.6" x14ac:dyDescent="0.3">
      <c r="A3" s="20" t="s">
        <v>493</v>
      </c>
      <c r="B3" s="20" t="s">
        <v>494</v>
      </c>
      <c r="C3" s="20"/>
      <c r="D3" s="20" t="s">
        <v>495</v>
      </c>
      <c r="E3" s="20" t="s">
        <v>496</v>
      </c>
      <c r="F3" s="20"/>
      <c r="G3" s="21" t="s">
        <v>538</v>
      </c>
      <c r="H3" s="45"/>
      <c r="I3" s="46"/>
      <c r="J3" s="46"/>
      <c r="K3" s="44"/>
      <c r="L3" s="44"/>
      <c r="M3" s="44"/>
      <c r="N3" s="44"/>
    </row>
    <row r="4" spans="1:14" ht="57.6" x14ac:dyDescent="0.3">
      <c r="A4" s="18" t="s">
        <v>497</v>
      </c>
      <c r="B4" s="20" t="s">
        <v>498</v>
      </c>
      <c r="C4" s="20"/>
      <c r="D4" s="20" t="s">
        <v>499</v>
      </c>
      <c r="E4" s="20" t="s">
        <v>500</v>
      </c>
      <c r="F4" s="20"/>
      <c r="G4" s="21" t="s">
        <v>538</v>
      </c>
      <c r="H4" s="45"/>
      <c r="K4" s="44"/>
      <c r="L4" s="44"/>
      <c r="M4" s="44"/>
      <c r="N4" s="44"/>
    </row>
    <row r="5" spans="1:14" ht="86.4" x14ac:dyDescent="0.3">
      <c r="A5" s="18" t="s">
        <v>501</v>
      </c>
      <c r="B5" s="20" t="s">
        <v>502</v>
      </c>
      <c r="C5" s="20"/>
      <c r="D5" s="20" t="s">
        <v>499</v>
      </c>
      <c r="E5" s="20" t="s">
        <v>503</v>
      </c>
      <c r="F5" s="20"/>
      <c r="G5" s="21" t="s">
        <v>539</v>
      </c>
      <c r="H5" s="45"/>
      <c r="I5" s="44"/>
      <c r="J5" s="44"/>
      <c r="K5" s="44"/>
      <c r="L5" s="44"/>
      <c r="M5" s="44"/>
      <c r="N5" s="44"/>
    </row>
    <row r="6" spans="1:14" s="46" customFormat="1" x14ac:dyDescent="0.3">
      <c r="A6" s="48"/>
      <c r="B6" s="48"/>
      <c r="C6" s="49"/>
      <c r="D6" s="49"/>
      <c r="E6" s="48"/>
      <c r="F6" s="49"/>
      <c r="G6" s="36"/>
      <c r="H6" s="50"/>
      <c r="I6" s="44"/>
      <c r="J6" s="44"/>
    </row>
    <row r="7" spans="1:14" x14ac:dyDescent="0.3">
      <c r="I7" s="44"/>
      <c r="J7" s="44"/>
    </row>
    <row r="8" spans="1:14" x14ac:dyDescent="0.3">
      <c r="A8" s="488" t="s">
        <v>429</v>
      </c>
      <c r="B8" s="488"/>
      <c r="C8" s="488"/>
      <c r="D8" s="488"/>
      <c r="E8" s="488"/>
      <c r="F8" s="488"/>
      <c r="G8" s="488"/>
      <c r="H8" s="53"/>
      <c r="I8" s="44"/>
      <c r="J8" s="44"/>
      <c r="K8" s="44"/>
      <c r="L8" s="44"/>
      <c r="M8" s="44"/>
      <c r="N8" s="44"/>
    </row>
    <row r="9" spans="1:14" ht="43.2" x14ac:dyDescent="0.3">
      <c r="A9" s="20" t="s">
        <v>504</v>
      </c>
      <c r="B9" s="20" t="s">
        <v>505</v>
      </c>
      <c r="C9" s="19"/>
      <c r="D9" s="20" t="s">
        <v>499</v>
      </c>
      <c r="E9" s="20" t="s">
        <v>506</v>
      </c>
      <c r="F9" s="18"/>
      <c r="G9" s="21" t="s">
        <v>538</v>
      </c>
      <c r="H9" s="45"/>
      <c r="I9" s="44"/>
      <c r="J9" s="44"/>
      <c r="K9" s="44"/>
      <c r="L9" s="44"/>
      <c r="M9" s="44"/>
      <c r="N9" s="44"/>
    </row>
    <row r="10" spans="1:14" ht="57.6" x14ac:dyDescent="0.3">
      <c r="A10" s="20" t="s">
        <v>504</v>
      </c>
      <c r="B10" s="20" t="s">
        <v>505</v>
      </c>
      <c r="C10" s="19"/>
      <c r="D10" s="20" t="s">
        <v>499</v>
      </c>
      <c r="E10" s="20" t="s">
        <v>507</v>
      </c>
      <c r="F10" s="18"/>
      <c r="G10" s="21" t="s">
        <v>538</v>
      </c>
      <c r="H10" s="45"/>
      <c r="I10" s="44"/>
      <c r="J10" s="44"/>
      <c r="K10" s="44"/>
      <c r="L10" s="44"/>
      <c r="M10" s="44"/>
      <c r="N10" s="44"/>
    </row>
    <row r="11" spans="1:14" ht="57.6" x14ac:dyDescent="0.3">
      <c r="A11" s="20" t="s">
        <v>435</v>
      </c>
      <c r="B11" s="20" t="s">
        <v>436</v>
      </c>
      <c r="C11" s="33" t="s">
        <v>437</v>
      </c>
      <c r="D11" s="24" t="s">
        <v>495</v>
      </c>
      <c r="E11" s="20" t="s">
        <v>1022</v>
      </c>
      <c r="F11" s="18"/>
      <c r="G11" s="21" t="s">
        <v>538</v>
      </c>
      <c r="H11" s="45"/>
      <c r="K11" s="44"/>
      <c r="L11" s="44"/>
      <c r="M11" s="44"/>
      <c r="N11" s="44"/>
    </row>
    <row r="12" spans="1:14" ht="294" customHeight="1" x14ac:dyDescent="0.3">
      <c r="A12" s="20" t="s">
        <v>435</v>
      </c>
      <c r="B12" s="20" t="s">
        <v>508</v>
      </c>
      <c r="C12" s="39"/>
      <c r="D12" s="24" t="s">
        <v>495</v>
      </c>
      <c r="E12" s="20" t="s">
        <v>509</v>
      </c>
      <c r="F12" s="18"/>
      <c r="G12" s="21" t="s">
        <v>538</v>
      </c>
      <c r="H12" s="45"/>
      <c r="K12" s="44"/>
      <c r="L12" s="44"/>
      <c r="M12" s="44"/>
      <c r="N12" s="44"/>
    </row>
    <row r="13" spans="1:14" ht="72" x14ac:dyDescent="0.3">
      <c r="A13" s="20" t="s">
        <v>510</v>
      </c>
      <c r="B13" s="20" t="s">
        <v>511</v>
      </c>
      <c r="C13" s="24"/>
      <c r="D13" s="20" t="s">
        <v>495</v>
      </c>
      <c r="E13" s="20" t="s">
        <v>1023</v>
      </c>
      <c r="F13" s="18"/>
      <c r="G13" s="21" t="s">
        <v>538</v>
      </c>
      <c r="H13" s="45"/>
      <c r="K13" s="44"/>
      <c r="L13" s="44"/>
      <c r="M13" s="44"/>
      <c r="N13" s="44"/>
    </row>
    <row r="14" spans="1:14" ht="86.4" x14ac:dyDescent="0.3">
      <c r="A14" s="20" t="s">
        <v>512</v>
      </c>
      <c r="B14" s="20" t="s">
        <v>513</v>
      </c>
      <c r="C14" s="24"/>
      <c r="D14" s="20" t="s">
        <v>499</v>
      </c>
      <c r="E14" s="20" t="s">
        <v>503</v>
      </c>
      <c r="F14" s="18"/>
      <c r="G14" s="21" t="s">
        <v>539</v>
      </c>
      <c r="H14" s="45"/>
      <c r="K14" s="44"/>
      <c r="L14" s="44"/>
      <c r="M14" s="44"/>
      <c r="N14" s="44"/>
    </row>
    <row r="15" spans="1:14" ht="43.2" x14ac:dyDescent="0.3">
      <c r="A15" s="20" t="s">
        <v>463</v>
      </c>
      <c r="B15" s="20" t="s">
        <v>464</v>
      </c>
      <c r="C15" s="24" t="s">
        <v>465</v>
      </c>
      <c r="D15" s="20" t="s">
        <v>499</v>
      </c>
      <c r="E15" s="20" t="s">
        <v>514</v>
      </c>
      <c r="F15" s="18"/>
      <c r="G15" s="21" t="s">
        <v>538</v>
      </c>
      <c r="H15" s="45"/>
      <c r="K15" s="44"/>
      <c r="L15" s="44"/>
      <c r="M15" s="44"/>
      <c r="N15" s="44"/>
    </row>
    <row r="16" spans="1:14" ht="44.25" customHeight="1" x14ac:dyDescent="0.3">
      <c r="A16" s="20" t="s">
        <v>515</v>
      </c>
      <c r="B16" s="38" t="s">
        <v>516</v>
      </c>
      <c r="C16" s="24"/>
      <c r="D16" s="20" t="s">
        <v>499</v>
      </c>
      <c r="E16" s="20" t="s">
        <v>517</v>
      </c>
      <c r="F16" s="18"/>
      <c r="G16" s="21" t="s">
        <v>538</v>
      </c>
      <c r="H16" s="45"/>
      <c r="K16" s="44"/>
      <c r="L16" s="44"/>
      <c r="M16" s="44"/>
      <c r="N16" s="44"/>
    </row>
    <row r="17" spans="1:14" ht="15" thickBot="1" x14ac:dyDescent="0.35">
      <c r="A17" s="26"/>
      <c r="B17" s="26"/>
      <c r="C17" s="27"/>
      <c r="D17" s="27"/>
      <c r="E17" s="27"/>
      <c r="F17" s="27"/>
      <c r="G17" s="54"/>
      <c r="H17" s="53"/>
      <c r="K17" s="44"/>
      <c r="L17" s="44"/>
      <c r="M17" s="44"/>
      <c r="N17" s="44"/>
    </row>
    <row r="18" spans="1:14" x14ac:dyDescent="0.3">
      <c r="A18" s="489" t="s">
        <v>466</v>
      </c>
      <c r="B18" s="490"/>
      <c r="C18" s="490"/>
      <c r="D18" s="490"/>
      <c r="E18" s="490"/>
      <c r="F18" s="490"/>
      <c r="G18" s="491"/>
      <c r="H18" s="53"/>
      <c r="K18" s="44"/>
      <c r="L18" s="44"/>
      <c r="M18" s="44"/>
      <c r="N18" s="44"/>
    </row>
    <row r="19" spans="1:14" ht="28.8" x14ac:dyDescent="0.3">
      <c r="A19" s="20" t="s">
        <v>518</v>
      </c>
      <c r="B19" s="20" t="s">
        <v>519</v>
      </c>
      <c r="C19" s="18"/>
      <c r="D19" s="20" t="s">
        <v>495</v>
      </c>
      <c r="E19" s="20" t="s">
        <v>520</v>
      </c>
      <c r="F19" s="20"/>
      <c r="G19" s="21" t="s">
        <v>538</v>
      </c>
      <c r="H19" s="45"/>
      <c r="K19" s="44"/>
      <c r="L19" s="44"/>
      <c r="M19" s="44"/>
      <c r="N19" s="44"/>
    </row>
    <row r="20" spans="1:14" ht="57.6" x14ac:dyDescent="0.3">
      <c r="A20" s="20">
        <v>5</v>
      </c>
      <c r="B20" s="20" t="s">
        <v>471</v>
      </c>
      <c r="C20" s="24" t="s">
        <v>472</v>
      </c>
      <c r="D20" s="20" t="s">
        <v>499</v>
      </c>
      <c r="E20" s="20" t="s">
        <v>521</v>
      </c>
      <c r="F20" s="20"/>
      <c r="G20" s="21" t="s">
        <v>538</v>
      </c>
      <c r="H20" s="45"/>
      <c r="K20" s="44"/>
      <c r="L20" s="44"/>
      <c r="M20" s="44"/>
      <c r="N20" s="44"/>
    </row>
    <row r="21" spans="1:14" ht="86.4" x14ac:dyDescent="0.3">
      <c r="A21" s="20">
        <v>28</v>
      </c>
      <c r="B21" s="20" t="s">
        <v>475</v>
      </c>
      <c r="C21" s="19" t="s">
        <v>522</v>
      </c>
      <c r="D21" s="20" t="s">
        <v>495</v>
      </c>
      <c r="E21" s="20" t="s">
        <v>523</v>
      </c>
      <c r="F21" s="20"/>
      <c r="G21" s="21" t="s">
        <v>538</v>
      </c>
      <c r="H21" s="45"/>
      <c r="K21" s="44"/>
      <c r="L21" s="44"/>
      <c r="M21" s="44"/>
      <c r="N21" s="44"/>
    </row>
    <row r="22" spans="1:14" s="47" customFormat="1" x14ac:dyDescent="0.3">
      <c r="A22" s="55"/>
      <c r="B22" s="51"/>
      <c r="C22" s="51"/>
      <c r="D22" s="51"/>
      <c r="E22" s="51"/>
      <c r="F22" s="51"/>
      <c r="G22" s="56"/>
      <c r="I22" s="44"/>
      <c r="J22" s="44"/>
    </row>
    <row r="24" spans="1:14" x14ac:dyDescent="0.3">
      <c r="A24" s="492" t="s">
        <v>479</v>
      </c>
      <c r="B24" s="493"/>
      <c r="C24" s="493"/>
      <c r="D24" s="493"/>
      <c r="E24" s="493"/>
      <c r="F24" s="493"/>
      <c r="G24" s="494"/>
      <c r="H24" s="47"/>
      <c r="N24" s="44"/>
    </row>
    <row r="25" spans="1:14" ht="43.2" x14ac:dyDescent="0.3">
      <c r="A25" s="20" t="s">
        <v>524</v>
      </c>
      <c r="B25" s="20" t="s">
        <v>525</v>
      </c>
      <c r="C25" s="20"/>
      <c r="D25" s="323" t="s">
        <v>495</v>
      </c>
      <c r="E25" s="323" t="s">
        <v>526</v>
      </c>
      <c r="F25" s="166"/>
      <c r="G25" s="21" t="s">
        <v>538</v>
      </c>
      <c r="H25" s="325"/>
      <c r="N25" s="44"/>
    </row>
    <row r="28" spans="1:14" x14ac:dyDescent="0.3">
      <c r="A28" s="492" t="s">
        <v>487</v>
      </c>
      <c r="B28" s="493"/>
      <c r="C28" s="493"/>
      <c r="D28" s="493"/>
      <c r="E28" s="493"/>
      <c r="F28" s="493"/>
      <c r="G28" s="494"/>
      <c r="H28" s="47"/>
      <c r="N28" s="44"/>
    </row>
    <row r="29" spans="1:14" ht="312" customHeight="1" x14ac:dyDescent="0.3">
      <c r="A29" s="20" t="s">
        <v>219</v>
      </c>
      <c r="B29" s="20" t="s">
        <v>527</v>
      </c>
      <c r="C29" s="24"/>
      <c r="D29" s="24" t="s">
        <v>499</v>
      </c>
      <c r="E29" s="24" t="s">
        <v>528</v>
      </c>
      <c r="F29" s="24" t="s">
        <v>529</v>
      </c>
      <c r="G29" s="21" t="s">
        <v>538</v>
      </c>
      <c r="H29" s="325"/>
      <c r="N29" s="44"/>
    </row>
    <row r="30" spans="1:14" ht="374.4" x14ac:dyDescent="0.3">
      <c r="A30" s="20" t="s">
        <v>219</v>
      </c>
      <c r="B30" s="20" t="s">
        <v>530</v>
      </c>
      <c r="C30" s="24"/>
      <c r="D30" s="24" t="s">
        <v>499</v>
      </c>
      <c r="E30" s="24" t="s">
        <v>531</v>
      </c>
      <c r="F30" s="324" t="s">
        <v>532</v>
      </c>
      <c r="G30" s="21" t="s">
        <v>538</v>
      </c>
      <c r="H30" s="326"/>
    </row>
    <row r="31" spans="1:14" ht="115.2" x14ac:dyDescent="0.3">
      <c r="A31" s="20" t="s">
        <v>219</v>
      </c>
      <c r="B31" s="20" t="s">
        <v>533</v>
      </c>
      <c r="C31" s="24"/>
      <c r="D31" s="24" t="s">
        <v>495</v>
      </c>
      <c r="E31" s="24"/>
      <c r="F31" s="24" t="s">
        <v>534</v>
      </c>
      <c r="G31" s="21" t="s">
        <v>246</v>
      </c>
      <c r="H31" s="326"/>
    </row>
    <row r="32" spans="1:14" ht="243" customHeight="1" x14ac:dyDescent="0.3">
      <c r="A32" s="20" t="s">
        <v>219</v>
      </c>
      <c r="B32" s="20" t="s">
        <v>535</v>
      </c>
      <c r="C32" s="24"/>
      <c r="D32" s="24"/>
      <c r="E32" s="24" t="s">
        <v>536</v>
      </c>
      <c r="F32" s="24"/>
      <c r="G32" s="21" t="s">
        <v>538</v>
      </c>
      <c r="H32" s="326"/>
    </row>
  </sheetData>
  <sheetProtection algorithmName="SHA-512" hashValue="NZGGyZ/MVx2CXcfN/mcFh3j1KYtBWcXxKWoPvEt7u415zKMOuO+EYomkQZStvEgKzqw+9zwELa2fbcb8A2n45Q==" saltValue="iOcwqYNf1slUGJQ8ZehKng==" spinCount="100000" sheet="1" objects="1" scenarios="1"/>
  <autoFilter ref="A1:R25"/>
  <mergeCells count="5">
    <mergeCell ref="A2:G2"/>
    <mergeCell ref="A8:G8"/>
    <mergeCell ref="A18:G18"/>
    <mergeCell ref="A24:G24"/>
    <mergeCell ref="A28:G28"/>
  </mergeCells>
  <pageMargins left="0.7" right="0.7" top="0.75" bottom="0.75" header="0.3" footer="0.3"/>
  <pageSetup scale="59"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cellIs" priority="115" operator="equal" id="{E7657B69-BF42-4A6F-B3FA-2C9991AE2BDF}">
            <xm:f>Extra!$B$5</xm:f>
            <x14:dxf>
              <fill>
                <patternFill>
                  <bgColor theme="0" tint="-0.14996795556505021"/>
                </patternFill>
              </fill>
            </x14:dxf>
          </x14:cfRule>
          <x14:cfRule type="cellIs" priority="116" operator="equal" id="{129FBF6F-4E75-48DD-A25B-546B3198BCED}">
            <xm:f>Extra!$B$4</xm:f>
            <x14:dxf>
              <fill>
                <patternFill>
                  <bgColor theme="6"/>
                </patternFill>
              </fill>
            </x14:dxf>
          </x14:cfRule>
          <xm:sqref>G1:G1048576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'D:\catfish\[TPS546x24A_Calculator_Checklist.xlsx]Extra'!#REF!</xm:f>
          </x14:formula1>
          <xm:sqref>G6 G31</xm:sqref>
        </x14:dataValidation>
        <x14:dataValidation type="list" allowBlank="1" showInputMessage="1" showErrorMessage="1">
          <x14:formula1>
            <xm:f>Extra!$B$3:$B$5</xm:f>
          </x14:formula1>
          <xm:sqref>G25 G3:G5 G9:G16 G19:G21 G29:G30 G32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B5"/>
  <sheetViews>
    <sheetView workbookViewId="0">
      <selection activeCell="B3" sqref="B3:B5"/>
    </sheetView>
  </sheetViews>
  <sheetFormatPr defaultRowHeight="14.4" x14ac:dyDescent="0.3"/>
  <cols>
    <col min="2" max="2" width="20.44140625" bestFit="1" customWidth="1"/>
  </cols>
  <sheetData>
    <row r="2" spans="2:2" x14ac:dyDescent="0.3">
      <c r="B2" t="s">
        <v>537</v>
      </c>
    </row>
    <row r="3" spans="2:2" x14ac:dyDescent="0.3">
      <c r="B3" t="s">
        <v>246</v>
      </c>
    </row>
    <row r="4" spans="2:2" x14ac:dyDescent="0.3">
      <c r="B4" t="s">
        <v>538</v>
      </c>
    </row>
    <row r="5" spans="2:2" x14ac:dyDescent="0.3">
      <c r="B5" t="s">
        <v>539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1:S54"/>
  <sheetViews>
    <sheetView zoomScale="80" zoomScaleNormal="80" workbookViewId="0">
      <selection activeCell="D13" sqref="D13"/>
    </sheetView>
  </sheetViews>
  <sheetFormatPr defaultColWidth="9.109375" defaultRowHeight="13.8" x14ac:dyDescent="0.25"/>
  <cols>
    <col min="1" max="1" width="1.44140625" style="64" customWidth="1"/>
    <col min="2" max="2" width="9.109375" style="64"/>
    <col min="3" max="3" width="28.33203125" style="64" customWidth="1"/>
    <col min="4" max="4" width="75.5546875" style="64" bestFit="1" customWidth="1"/>
    <col min="5" max="5" width="9.109375" style="64"/>
    <col min="6" max="6" width="7.6640625" style="64" bestFit="1" customWidth="1"/>
    <col min="7" max="8" width="10.109375" style="64" bestFit="1" customWidth="1"/>
    <col min="9" max="9" width="31.33203125" style="64" bestFit="1" customWidth="1"/>
    <col min="10" max="10" width="16.44140625" style="64" bestFit="1" customWidth="1"/>
    <col min="11" max="11" width="9.6640625" style="81" customWidth="1"/>
    <col min="12" max="12" width="24" style="81" bestFit="1" customWidth="1"/>
    <col min="13" max="13" width="13.88671875" style="81" bestFit="1" customWidth="1"/>
    <col min="14" max="15" width="9.109375" style="64"/>
    <col min="16" max="17" width="13.33203125" style="81" customWidth="1"/>
    <col min="18" max="18" width="14.44140625" style="81" customWidth="1"/>
    <col min="19" max="19" width="9.6640625" style="81" customWidth="1"/>
    <col min="20" max="16384" width="9.109375" style="64"/>
  </cols>
  <sheetData>
    <row r="1" spans="2:18" ht="7.5" customHeight="1" thickBot="1" x14ac:dyDescent="0.3"/>
    <row r="2" spans="2:18" ht="16.2" thickBot="1" x14ac:dyDescent="0.35">
      <c r="B2" s="504" t="s">
        <v>204</v>
      </c>
      <c r="C2" s="505"/>
      <c r="D2" s="505"/>
      <c r="E2" s="505"/>
      <c r="F2" s="505"/>
      <c r="G2" s="505"/>
      <c r="H2" s="505"/>
      <c r="I2" s="505"/>
      <c r="J2" s="506"/>
      <c r="L2" s="507" t="s">
        <v>350</v>
      </c>
      <c r="M2" s="508"/>
      <c r="N2" s="509"/>
      <c r="P2" s="510" t="s">
        <v>158</v>
      </c>
      <c r="Q2" s="511"/>
      <c r="R2" s="512"/>
    </row>
    <row r="3" spans="2:18" ht="16.2" thickBot="1" x14ac:dyDescent="0.35">
      <c r="B3" s="513" t="s">
        <v>205</v>
      </c>
      <c r="C3" s="514"/>
      <c r="D3" s="515" t="str">
        <f>'Device Calculator'!C3</f>
        <v>TPS546D24S</v>
      </c>
      <c r="E3" s="516"/>
      <c r="F3" s="516"/>
      <c r="G3" s="516"/>
      <c r="H3" s="516"/>
      <c r="I3" s="516"/>
      <c r="J3" s="517"/>
      <c r="L3" s="82" t="s">
        <v>306</v>
      </c>
      <c r="M3" s="83" t="s">
        <v>21</v>
      </c>
      <c r="N3" s="84" t="s">
        <v>208</v>
      </c>
      <c r="P3" s="85" t="s">
        <v>155</v>
      </c>
      <c r="Q3" s="86" t="s">
        <v>156</v>
      </c>
      <c r="R3" s="87" t="s">
        <v>157</v>
      </c>
    </row>
    <row r="4" spans="2:18" s="81" customFormat="1" ht="15.75" customHeight="1" x14ac:dyDescent="0.25">
      <c r="B4" s="534" t="s">
        <v>206</v>
      </c>
      <c r="C4" s="536" t="s">
        <v>207</v>
      </c>
      <c r="D4" s="536" t="s">
        <v>551</v>
      </c>
      <c r="E4" s="538" t="s">
        <v>552</v>
      </c>
      <c r="F4" s="538"/>
      <c r="G4" s="538" t="s">
        <v>553</v>
      </c>
      <c r="H4" s="538"/>
      <c r="I4" s="536" t="s">
        <v>554</v>
      </c>
      <c r="J4" s="137"/>
      <c r="L4" s="88" t="s">
        <v>191</v>
      </c>
      <c r="M4" s="89" t="str">
        <f>'Device Calculator'!C3</f>
        <v>TPS546D24S</v>
      </c>
      <c r="N4" s="90"/>
      <c r="O4" s="64"/>
      <c r="P4" s="91">
        <v>0</v>
      </c>
      <c r="Q4" s="92" t="s">
        <v>37</v>
      </c>
      <c r="R4" s="93" t="s">
        <v>37</v>
      </c>
    </row>
    <row r="5" spans="2:18" s="81" customFormat="1" ht="15.75" customHeight="1" thickBot="1" x14ac:dyDescent="0.3">
      <c r="B5" s="535"/>
      <c r="C5" s="537"/>
      <c r="D5" s="537"/>
      <c r="E5" s="138" t="s">
        <v>14</v>
      </c>
      <c r="F5" s="138" t="s">
        <v>555</v>
      </c>
      <c r="G5" s="138" t="s">
        <v>14</v>
      </c>
      <c r="H5" s="138" t="s">
        <v>555</v>
      </c>
      <c r="I5" s="537"/>
      <c r="J5" s="139"/>
      <c r="L5" s="88"/>
      <c r="M5" s="89"/>
      <c r="N5" s="90"/>
      <c r="O5" s="64"/>
      <c r="P5" s="91"/>
      <c r="Q5" s="92"/>
      <c r="R5" s="93"/>
    </row>
    <row r="6" spans="2:18" s="81" customFormat="1" x14ac:dyDescent="0.25">
      <c r="B6" s="498" t="s">
        <v>213</v>
      </c>
      <c r="C6" s="109" t="s">
        <v>122</v>
      </c>
      <c r="D6" s="77" t="s">
        <v>557</v>
      </c>
      <c r="E6" s="502"/>
      <c r="F6" s="502"/>
      <c r="G6" s="502"/>
      <c r="H6" s="502"/>
      <c r="I6" s="141" t="s">
        <v>642</v>
      </c>
      <c r="J6" s="500"/>
      <c r="L6" s="95" t="s">
        <v>345</v>
      </c>
      <c r="M6" s="135">
        <f>ILOOP_trgt</f>
        <v>3.8178900160603826</v>
      </c>
      <c r="N6" s="96"/>
      <c r="O6" s="64"/>
      <c r="P6" s="97">
        <v>1</v>
      </c>
      <c r="Q6" s="98">
        <v>2</v>
      </c>
      <c r="R6" s="99">
        <v>0.5</v>
      </c>
    </row>
    <row r="7" spans="2:18" s="81" customFormat="1" ht="15.75" customHeight="1" thickBot="1" x14ac:dyDescent="0.3">
      <c r="B7" s="499"/>
      <c r="C7" s="100" t="s">
        <v>35</v>
      </c>
      <c r="D7" s="142">
        <v>275</v>
      </c>
      <c r="E7" s="503"/>
      <c r="F7" s="503"/>
      <c r="G7" s="503"/>
      <c r="H7" s="503"/>
      <c r="I7" s="144" t="s">
        <v>643</v>
      </c>
      <c r="J7" s="501"/>
      <c r="L7" s="95" t="s">
        <v>346</v>
      </c>
      <c r="M7" s="135">
        <f>VLOOP_trgt</f>
        <v>3.5230309911140578</v>
      </c>
      <c r="N7" s="96"/>
      <c r="O7" s="64"/>
      <c r="P7" s="91">
        <v>2</v>
      </c>
      <c r="Q7" s="102">
        <v>2</v>
      </c>
      <c r="R7" s="103">
        <v>1</v>
      </c>
    </row>
    <row r="8" spans="2:18" s="81" customFormat="1" x14ac:dyDescent="0.25">
      <c r="B8" s="528" t="s">
        <v>214</v>
      </c>
      <c r="C8" s="71" t="s">
        <v>215</v>
      </c>
      <c r="D8" s="145">
        <v>3</v>
      </c>
      <c r="E8" s="502"/>
      <c r="F8" s="502"/>
      <c r="G8" s="502"/>
      <c r="H8" s="502"/>
      <c r="I8" s="146" t="s">
        <v>644</v>
      </c>
      <c r="J8" s="518"/>
      <c r="L8" s="104" t="s">
        <v>349</v>
      </c>
      <c r="M8" s="89">
        <f>Comp_Code</f>
        <v>8</v>
      </c>
      <c r="N8" s="105"/>
      <c r="O8" s="64"/>
      <c r="P8" s="97">
        <v>3</v>
      </c>
      <c r="Q8" s="98">
        <v>2</v>
      </c>
      <c r="R8" s="99">
        <v>2</v>
      </c>
    </row>
    <row r="9" spans="2:18" s="81" customFormat="1" x14ac:dyDescent="0.25">
      <c r="B9" s="529"/>
      <c r="C9" s="72" t="s">
        <v>217</v>
      </c>
      <c r="D9" s="66" t="s">
        <v>594</v>
      </c>
      <c r="E9" s="533"/>
      <c r="F9" s="533"/>
      <c r="G9" s="533"/>
      <c r="H9" s="533"/>
      <c r="I9" s="67" t="s">
        <v>645</v>
      </c>
      <c r="J9" s="500"/>
      <c r="L9" s="104" t="s">
        <v>36</v>
      </c>
      <c r="M9" s="89">
        <f>fsw</f>
        <v>550</v>
      </c>
      <c r="N9" s="105" t="s">
        <v>11</v>
      </c>
      <c r="O9" s="64"/>
      <c r="P9" s="91">
        <v>4</v>
      </c>
      <c r="Q9" s="102">
        <v>2</v>
      </c>
      <c r="R9" s="103">
        <v>4</v>
      </c>
    </row>
    <row r="10" spans="2:18" s="81" customFormat="1" ht="14.4" thickBot="1" x14ac:dyDescent="0.3">
      <c r="B10" s="499"/>
      <c r="C10" s="106" t="s">
        <v>220</v>
      </c>
      <c r="D10" s="147" t="s">
        <v>598</v>
      </c>
      <c r="E10" s="503"/>
      <c r="F10" s="503"/>
      <c r="G10" s="503"/>
      <c r="H10" s="503"/>
      <c r="I10" s="148" t="s">
        <v>646</v>
      </c>
      <c r="J10" s="500"/>
      <c r="L10" s="104" t="s">
        <v>351</v>
      </c>
      <c r="M10" s="89">
        <f>Phases</f>
        <v>1</v>
      </c>
      <c r="N10" s="105"/>
      <c r="O10" s="64"/>
      <c r="P10" s="97">
        <v>5</v>
      </c>
      <c r="Q10" s="98">
        <v>2</v>
      </c>
      <c r="R10" s="99">
        <v>8</v>
      </c>
    </row>
    <row r="11" spans="2:18" s="81" customFormat="1" x14ac:dyDescent="0.25">
      <c r="B11" s="530" t="s">
        <v>221</v>
      </c>
      <c r="C11" s="71" t="s">
        <v>222</v>
      </c>
      <c r="D11" s="145" t="s">
        <v>633</v>
      </c>
      <c r="E11" s="502"/>
      <c r="F11" s="502"/>
      <c r="G11" s="502"/>
      <c r="H11" s="495"/>
      <c r="I11" s="146" t="s">
        <v>647</v>
      </c>
      <c r="J11" s="518"/>
      <c r="L11" s="104" t="s">
        <v>307</v>
      </c>
      <c r="M11" s="89">
        <f>Iphase</f>
        <v>33</v>
      </c>
      <c r="N11" s="105" t="s">
        <v>25</v>
      </c>
      <c r="O11" s="64"/>
      <c r="P11" s="91">
        <v>6</v>
      </c>
      <c r="Q11" s="102">
        <v>3</v>
      </c>
      <c r="R11" s="103">
        <v>0.5</v>
      </c>
    </row>
    <row r="12" spans="2:18" s="81" customFormat="1" ht="15" customHeight="1" x14ac:dyDescent="0.25">
      <c r="B12" s="531"/>
      <c r="C12" s="72" t="s">
        <v>225</v>
      </c>
      <c r="D12" s="149">
        <v>0.53</v>
      </c>
      <c r="E12" s="533"/>
      <c r="F12" s="533"/>
      <c r="G12" s="533"/>
      <c r="H12" s="496"/>
      <c r="I12" s="75" t="s">
        <v>648</v>
      </c>
      <c r="J12" s="500"/>
      <c r="L12" s="104" t="s">
        <v>225</v>
      </c>
      <c r="M12" s="89">
        <f>Vout</f>
        <v>0.3</v>
      </c>
      <c r="N12" s="105" t="s">
        <v>22</v>
      </c>
      <c r="O12" s="64"/>
      <c r="P12" s="97">
        <v>7</v>
      </c>
      <c r="Q12" s="98">
        <v>3</v>
      </c>
      <c r="R12" s="99">
        <v>1</v>
      </c>
    </row>
    <row r="13" spans="2:18" s="81" customFormat="1" ht="15.75" customHeight="1" thickBot="1" x14ac:dyDescent="0.3">
      <c r="B13" s="532"/>
      <c r="C13" s="100" t="s">
        <v>226</v>
      </c>
      <c r="D13" s="150"/>
      <c r="E13" s="503"/>
      <c r="F13" s="503"/>
      <c r="G13" s="503"/>
      <c r="H13" s="497"/>
      <c r="I13" s="152">
        <v>0.5</v>
      </c>
      <c r="J13" s="501"/>
      <c r="L13" s="107" t="s">
        <v>226</v>
      </c>
      <c r="M13" s="136">
        <f>VOSL</f>
        <v>1</v>
      </c>
      <c r="N13" s="108" t="s">
        <v>22</v>
      </c>
      <c r="O13" s="64"/>
      <c r="P13" s="91">
        <v>8</v>
      </c>
      <c r="Q13" s="102">
        <v>3</v>
      </c>
      <c r="R13" s="103">
        <v>2</v>
      </c>
    </row>
    <row r="14" spans="2:18" s="81" customFormat="1" x14ac:dyDescent="0.25">
      <c r="B14" s="528" t="s">
        <v>227</v>
      </c>
      <c r="C14" s="109" t="s">
        <v>228</v>
      </c>
      <c r="D14" s="77" t="s">
        <v>623</v>
      </c>
      <c r="E14" s="140"/>
      <c r="F14" s="141"/>
      <c r="G14" s="141"/>
      <c r="H14" s="141"/>
      <c r="I14" s="141" t="s">
        <v>649</v>
      </c>
      <c r="J14" s="500"/>
      <c r="N14" s="64"/>
      <c r="O14" s="64"/>
      <c r="P14" s="97">
        <v>9</v>
      </c>
      <c r="Q14" s="98">
        <v>3</v>
      </c>
      <c r="R14" s="99">
        <v>4</v>
      </c>
    </row>
    <row r="15" spans="2:18" s="81" customFormat="1" ht="14.4" thickBot="1" x14ac:dyDescent="0.3">
      <c r="B15" s="499"/>
      <c r="C15" s="100" t="str">
        <f>IF(D10=1,"INTERLEAVE","SYNC_CONFIG")</f>
        <v>SYNC_CONFIG</v>
      </c>
      <c r="D15" s="142"/>
      <c r="E15" s="143"/>
      <c r="F15" s="144"/>
      <c r="G15" s="144"/>
      <c r="H15" s="144"/>
      <c r="I15" s="144" t="s">
        <v>650</v>
      </c>
      <c r="J15" s="501"/>
      <c r="N15" s="64"/>
      <c r="O15" s="64"/>
      <c r="P15" s="91">
        <v>10</v>
      </c>
      <c r="Q15" s="102">
        <v>3</v>
      </c>
      <c r="R15" s="103">
        <v>8</v>
      </c>
    </row>
    <row r="16" spans="2:18" s="81" customFormat="1" ht="14.4" thickBot="1" x14ac:dyDescent="0.3">
      <c r="B16" s="64"/>
      <c r="C16" s="64"/>
      <c r="D16" s="64"/>
      <c r="E16" s="64"/>
      <c r="F16" s="64"/>
      <c r="G16" s="64"/>
      <c r="H16" s="64"/>
      <c r="I16" s="64"/>
      <c r="J16" s="64"/>
      <c r="N16" s="64"/>
      <c r="O16" s="64"/>
      <c r="P16" s="97">
        <v>11</v>
      </c>
      <c r="Q16" s="98">
        <v>4</v>
      </c>
      <c r="R16" s="99">
        <v>0.5</v>
      </c>
    </row>
    <row r="17" spans="2:18" s="81" customFormat="1" ht="15.75" customHeight="1" thickBot="1" x14ac:dyDescent="0.3">
      <c r="B17" s="110" t="s">
        <v>206</v>
      </c>
      <c r="C17" s="86" t="s">
        <v>21</v>
      </c>
      <c r="D17" s="111" t="s">
        <v>232</v>
      </c>
      <c r="E17" s="86" t="s">
        <v>233</v>
      </c>
      <c r="F17" s="86"/>
      <c r="G17" s="86" t="s">
        <v>234</v>
      </c>
      <c r="H17" s="87" t="s">
        <v>235</v>
      </c>
      <c r="I17" s="519" t="s">
        <v>236</v>
      </c>
      <c r="J17" s="520"/>
      <c r="N17" s="64"/>
      <c r="O17" s="64"/>
      <c r="P17" s="91">
        <v>12</v>
      </c>
      <c r="Q17" s="102">
        <v>4</v>
      </c>
      <c r="R17" s="103">
        <v>1</v>
      </c>
    </row>
    <row r="18" spans="2:18" s="81" customFormat="1" x14ac:dyDescent="0.25">
      <c r="B18" s="112" t="str">
        <f>B$6</f>
        <v>MSEL1</v>
      </c>
      <c r="C18" s="69" t="s">
        <v>237</v>
      </c>
      <c r="D18" s="128">
        <f>IF(OR(J6="SHORT",J6="FLOAT"),J6,IF(F6&lt;16,F6,F6-16))</f>
        <v>0</v>
      </c>
      <c r="E18" s="128">
        <f>IF(OR(J6="SHORT",J6="FLOAT", F7="Open"),"Open",IF(F6&lt;16,2*F7,2*F7+1))</f>
        <v>0</v>
      </c>
      <c r="F18" s="76"/>
      <c r="G18" s="113">
        <f>IF(OR(D18="FLOAT",D18="SHORT"),D18,HLOOKUP(D18,'Resistor Selection'!C$13:R$14,2,FALSE))</f>
        <v>4640</v>
      </c>
      <c r="H18" s="114">
        <f>IF(E18="Open","Open",VLOOKUP(E18,'Resistor Selection'!B$15:R$30,'Pin Detect Programming (2)'!D18+2,FALSE))</f>
        <v>21500</v>
      </c>
      <c r="I18" s="521"/>
      <c r="J18" s="522"/>
      <c r="N18" s="64"/>
      <c r="O18" s="64"/>
      <c r="P18" s="97">
        <v>13</v>
      </c>
      <c r="Q18" s="98">
        <v>4</v>
      </c>
      <c r="R18" s="99">
        <v>2</v>
      </c>
    </row>
    <row r="19" spans="2:18" s="81" customFormat="1" x14ac:dyDescent="0.25">
      <c r="B19" s="115" t="str">
        <f>B$8</f>
        <v>MSEL2</v>
      </c>
      <c r="C19" s="68" t="s">
        <v>238</v>
      </c>
      <c r="D19" s="134">
        <f>IF(OR(J8="SHORT",J8="FLOAT"),J8,F10+4*F9)</f>
        <v>0</v>
      </c>
      <c r="E19" s="134" t="str">
        <f>IF(OR(D8=3,J8="FLOAT",J8="SHORT"),"Open",F8)</f>
        <v>Open</v>
      </c>
      <c r="F19" s="74"/>
      <c r="G19" s="73">
        <f>IF(OR(D19="FLOAT",D19="SHORT"),D19,HLOOKUP(D19,'Resistor Selection'!C$13:R$14,2,FALSE))</f>
        <v>4640</v>
      </c>
      <c r="H19" s="116" t="str">
        <f>IF(E19="Open","Open",VLOOKUP(E19,'Resistor Selection'!B$15:R$30,'Pin Detect Programming (2)'!D19+2,FALSE))</f>
        <v>Open</v>
      </c>
      <c r="I19" s="521"/>
      <c r="J19" s="522"/>
      <c r="N19" s="64"/>
      <c r="O19" s="64"/>
      <c r="P19" s="91">
        <v>14</v>
      </c>
      <c r="Q19" s="102">
        <v>4</v>
      </c>
      <c r="R19" s="103">
        <v>4</v>
      </c>
    </row>
    <row r="20" spans="2:18" s="81" customFormat="1" x14ac:dyDescent="0.25">
      <c r="B20" s="115" t="str">
        <f>B$11</f>
        <v>VSEL</v>
      </c>
      <c r="C20" s="68" t="s">
        <v>239</v>
      </c>
      <c r="D20" s="134">
        <f>IF(OR(J11="SHORT",J11="FLOAT"),J11,F12)</f>
        <v>0</v>
      </c>
      <c r="E20" s="134">
        <f>IF(OR(F11="Float",F11="Short"),"Open",F11)</f>
        <v>0</v>
      </c>
      <c r="F20" s="74"/>
      <c r="G20" s="73">
        <f>IF(OR(D20="FLOAT",D20="SHORT"),D20,HLOOKUP(D20,'Resistor Selection'!C$13:R$14,2,FALSE))</f>
        <v>4640</v>
      </c>
      <c r="H20" s="116">
        <f>IF(E20="Open","Open",VLOOKUP(E20,'Resistor Selection'!B$15:R$30,'Pin Detect Programming (2)'!D20+2,FALSE))</f>
        <v>21500</v>
      </c>
      <c r="I20" s="521"/>
      <c r="J20" s="522"/>
      <c r="N20" s="64"/>
      <c r="O20" s="64"/>
      <c r="P20" s="97">
        <v>15</v>
      </c>
      <c r="Q20" s="98">
        <v>4</v>
      </c>
      <c r="R20" s="99">
        <v>8</v>
      </c>
    </row>
    <row r="21" spans="2:18" s="81" customFormat="1" ht="14.4" thickBot="1" x14ac:dyDescent="0.3">
      <c r="B21" s="117" t="str">
        <f>B$14</f>
        <v>ADRSEL</v>
      </c>
      <c r="C21" s="70" t="s">
        <v>240</v>
      </c>
      <c r="D21" s="131">
        <f>IF(OR(J14="SHORT",J14="FLOAT"),J14,IF(AND(D15='Resistor References'!AB3,'Pin Detect Programming (2)'!D14&gt;31),'Resistor References'!AM1,IF(F14='Resistor References'!T3,'Resistor References'!T3,IF(F14&lt;16,F14,F14-16))))</f>
        <v>0</v>
      </c>
      <c r="E21" s="131">
        <f>IF(OR(F14="Float",F14="Short"),"Open",IF(AND(F15='Resistor References'!AC3,F14&lt;16),F15,IF(F14&lt;16,2*F15,2*F15+1)))</f>
        <v>0</v>
      </c>
      <c r="F21" s="80"/>
      <c r="G21" s="118">
        <f>IF(OR(D21="FLOAT",D21="SHORT"),D21,HLOOKUP(D21,'Resistor Selection'!C$13:R$14,2,FALSE))</f>
        <v>4640</v>
      </c>
      <c r="H21" s="119">
        <f>IF(E21="Open","Open",VLOOKUP(E21,'Resistor Selection'!B$15:R$30,'Pin Detect Programming (2)'!D21+2,FALSE))</f>
        <v>21500</v>
      </c>
      <c r="I21" s="523"/>
      <c r="J21" s="524"/>
      <c r="N21" s="64"/>
      <c r="O21" s="64"/>
      <c r="P21" s="91">
        <v>16</v>
      </c>
      <c r="Q21" s="102">
        <v>5</v>
      </c>
      <c r="R21" s="103">
        <v>0.5</v>
      </c>
    </row>
    <row r="22" spans="2:18" s="81" customFormat="1" ht="14.4" thickBot="1" x14ac:dyDescent="0.3">
      <c r="B22" s="64"/>
      <c r="C22" s="64"/>
      <c r="D22" s="64"/>
      <c r="E22" s="64"/>
      <c r="F22" s="64"/>
      <c r="G22" s="64"/>
      <c r="H22" s="64"/>
      <c r="I22" s="64"/>
      <c r="J22" s="64"/>
      <c r="N22" s="64"/>
      <c r="O22" s="64"/>
      <c r="P22" s="97">
        <v>17</v>
      </c>
      <c r="Q22" s="98">
        <v>5</v>
      </c>
      <c r="R22" s="99">
        <v>1</v>
      </c>
    </row>
    <row r="23" spans="2:18" s="81" customFormat="1" ht="14.4" thickBot="1" x14ac:dyDescent="0.3">
      <c r="B23" s="525" t="s">
        <v>241</v>
      </c>
      <c r="C23" s="526"/>
      <c r="D23" s="526"/>
      <c r="E23" s="526"/>
      <c r="F23" s="526"/>
      <c r="G23" s="526"/>
      <c r="H23" s="526"/>
      <c r="I23" s="526"/>
      <c r="J23" s="527"/>
      <c r="N23" s="64"/>
      <c r="O23" s="64"/>
      <c r="P23" s="91">
        <v>18</v>
      </c>
      <c r="Q23" s="102">
        <v>5</v>
      </c>
      <c r="R23" s="103">
        <v>2</v>
      </c>
    </row>
    <row r="24" spans="2:18" s="81" customFormat="1" ht="14.4" thickBot="1" x14ac:dyDescent="0.3">
      <c r="B24" s="85" t="s">
        <v>206</v>
      </c>
      <c r="C24" s="86" t="s">
        <v>207</v>
      </c>
      <c r="D24" s="86" t="s">
        <v>21</v>
      </c>
      <c r="E24" s="86" t="s">
        <v>208</v>
      </c>
      <c r="F24" s="86" t="s">
        <v>14</v>
      </c>
      <c r="G24" s="86" t="s">
        <v>209</v>
      </c>
      <c r="H24" s="86" t="s">
        <v>210</v>
      </c>
      <c r="I24" s="86" t="s">
        <v>211</v>
      </c>
      <c r="J24" s="87" t="s">
        <v>212</v>
      </c>
      <c r="N24" s="64"/>
      <c r="O24" s="64"/>
      <c r="P24" s="97">
        <v>19</v>
      </c>
      <c r="Q24" s="98">
        <v>5</v>
      </c>
      <c r="R24" s="99">
        <v>4</v>
      </c>
    </row>
    <row r="25" spans="2:18" s="81" customFormat="1" x14ac:dyDescent="0.25">
      <c r="B25" s="528" t="str">
        <f>B8</f>
        <v>MSEL2</v>
      </c>
      <c r="C25" s="71" t="s">
        <v>242</v>
      </c>
      <c r="D25" s="124" t="s">
        <v>219</v>
      </c>
      <c r="E25" s="126"/>
      <c r="F25" s="128" t="str">
        <f>IF(AND(D25=G25,D26=G26),"SHORT",IF(AND(D25=H25,D26=H26),"FLOAT",VLOOKUP(D25,'Resistor References'!AF$4:AG$11,2,FALSE)))</f>
        <v>N/A</v>
      </c>
      <c r="G25" s="129" t="str">
        <f>'Resistor References'!AF$2</f>
        <v>180°, 2</v>
      </c>
      <c r="H25" s="130" t="str">
        <f>'Resistor References'!AF$3</f>
        <v>180°, 2</v>
      </c>
      <c r="I25" s="94" t="s">
        <v>219</v>
      </c>
      <c r="J25" s="518" t="str">
        <f>IF(AND(D25=G25,D26=G26),"SHORT",IF(AND(H25=D25,H26=D26),"FLOAT","Resistor"))</f>
        <v>Resistor</v>
      </c>
      <c r="N25" s="64"/>
      <c r="O25" s="64"/>
      <c r="P25" s="91">
        <v>20</v>
      </c>
      <c r="Q25" s="102">
        <v>5</v>
      </c>
      <c r="R25" s="103">
        <v>8</v>
      </c>
    </row>
    <row r="26" spans="2:18" s="81" customFormat="1" ht="14.4" thickBot="1" x14ac:dyDescent="0.3">
      <c r="B26" s="499"/>
      <c r="C26" s="100" t="s">
        <v>217</v>
      </c>
      <c r="D26" s="125" t="str">
        <f>D9</f>
        <v>OCF = 26, OCW = 20</v>
      </c>
      <c r="E26" s="127" t="s">
        <v>25</v>
      </c>
      <c r="F26" s="131" t="e">
        <f>VLOOKUP(D26,'Resistor References'!O$3:P$6,2,FALSE)</f>
        <v>#N/A</v>
      </c>
      <c r="G26" s="132" t="str">
        <f>'Resistor References'!O$3</f>
        <v>40/52</v>
      </c>
      <c r="H26" s="133" t="str">
        <f>'Resistor References'!O$4</f>
        <v>30/39</v>
      </c>
      <c r="I26" s="101">
        <v>52</v>
      </c>
      <c r="J26" s="501"/>
      <c r="N26" s="64"/>
      <c r="O26" s="64"/>
      <c r="P26" s="97">
        <v>21</v>
      </c>
      <c r="Q26" s="98">
        <v>6</v>
      </c>
      <c r="R26" s="99">
        <v>0.5</v>
      </c>
    </row>
    <row r="27" spans="2:18" s="81" customFormat="1" ht="14.4" thickBot="1" x14ac:dyDescent="0.3">
      <c r="B27" s="64"/>
      <c r="C27" s="64"/>
      <c r="D27" s="64"/>
      <c r="E27" s="64"/>
      <c r="F27" s="64"/>
      <c r="G27" s="64"/>
      <c r="H27" s="64"/>
      <c r="I27" s="64"/>
      <c r="J27" s="64"/>
      <c r="N27" s="64"/>
      <c r="O27" s="64"/>
      <c r="P27" s="91">
        <v>22</v>
      </c>
      <c r="Q27" s="102">
        <v>6</v>
      </c>
      <c r="R27" s="103">
        <v>1</v>
      </c>
    </row>
    <row r="28" spans="2:18" s="81" customFormat="1" ht="14.4" thickBot="1" x14ac:dyDescent="0.3">
      <c r="B28" s="120" t="s">
        <v>206</v>
      </c>
      <c r="C28" s="86" t="s">
        <v>21</v>
      </c>
      <c r="D28" s="111" t="s">
        <v>232</v>
      </c>
      <c r="E28" s="86" t="s">
        <v>233</v>
      </c>
      <c r="F28" s="86"/>
      <c r="G28" s="86" t="s">
        <v>234</v>
      </c>
      <c r="H28" s="87" t="s">
        <v>235</v>
      </c>
      <c r="I28" s="519" t="s">
        <v>244</v>
      </c>
      <c r="J28" s="520"/>
      <c r="N28" s="64"/>
      <c r="O28" s="64"/>
      <c r="P28" s="97">
        <v>23</v>
      </c>
      <c r="Q28" s="98">
        <v>6</v>
      </c>
      <c r="R28" s="99">
        <v>2</v>
      </c>
    </row>
    <row r="29" spans="2:18" s="81" customFormat="1" x14ac:dyDescent="0.25">
      <c r="B29" s="112" t="str">
        <f>B$6</f>
        <v>MSEL1</v>
      </c>
      <c r="C29" s="71" t="s">
        <v>219</v>
      </c>
      <c r="D29" s="128" t="s">
        <v>209</v>
      </c>
      <c r="E29" s="128" t="s">
        <v>245</v>
      </c>
      <c r="F29" s="76"/>
      <c r="G29" s="113" t="s">
        <v>246</v>
      </c>
      <c r="H29" s="114" t="s">
        <v>246</v>
      </c>
      <c r="I29" s="521"/>
      <c r="J29" s="522"/>
      <c r="N29" s="64"/>
      <c r="O29" s="64"/>
      <c r="P29" s="91">
        <v>24</v>
      </c>
      <c r="Q29" s="102">
        <v>6</v>
      </c>
      <c r="R29" s="103">
        <v>4</v>
      </c>
    </row>
    <row r="30" spans="2:18" s="81" customFormat="1" x14ac:dyDescent="0.25">
      <c r="B30" s="115" t="str">
        <f>B$8</f>
        <v>MSEL2</v>
      </c>
      <c r="C30" s="72" t="s">
        <v>247</v>
      </c>
      <c r="D30" s="134" t="e">
        <f>IF(D10&lt;2,"N/A",IF(OR(J25="SHORT",J25="FLOAT"),J25,2*F25+MOD(F26,2)))</f>
        <v>#VALUE!</v>
      </c>
      <c r="E30" s="134" t="e">
        <f>IF(OR(J25='Resistor References'!AG$2,J25='Resistor References'!AG$3,'Pin Detect Programming (2)'!F26&lt;2),"OPEN",1)</f>
        <v>#N/A</v>
      </c>
      <c r="F30" s="74"/>
      <c r="G30" s="73" t="e">
        <f>IF(OR(D30="FLOAT",D30="SHORT"),D30,HLOOKUP(D30,'Resistor Selection'!C13:R14,2,FALSE))</f>
        <v>#VALUE!</v>
      </c>
      <c r="H30" s="116" t="e">
        <f>IF(E30="Open","Open",VLOOKUP(E30,'Resistor Selection'!B$13:AH$30,'Pin Detect Programming (2)'!D30+2,FALSE))</f>
        <v>#N/A</v>
      </c>
      <c r="I30" s="521"/>
      <c r="J30" s="522"/>
      <c r="N30" s="64"/>
      <c r="O30" s="64"/>
      <c r="P30" s="97">
        <v>25</v>
      </c>
      <c r="Q30" s="98">
        <v>6</v>
      </c>
      <c r="R30" s="99">
        <v>8</v>
      </c>
    </row>
    <row r="31" spans="2:18" s="81" customFormat="1" x14ac:dyDescent="0.25">
      <c r="B31" s="115" t="str">
        <f>B$11</f>
        <v>VSEL</v>
      </c>
      <c r="C31" s="72" t="s">
        <v>219</v>
      </c>
      <c r="D31" s="134" t="s">
        <v>209</v>
      </c>
      <c r="E31" s="134" t="s">
        <v>245</v>
      </c>
      <c r="F31" s="74"/>
      <c r="G31" s="73" t="s">
        <v>246</v>
      </c>
      <c r="H31" s="116" t="s">
        <v>246</v>
      </c>
      <c r="I31" s="521"/>
      <c r="J31" s="522"/>
      <c r="N31" s="64"/>
      <c r="O31" s="64"/>
      <c r="P31" s="91">
        <v>26</v>
      </c>
      <c r="Q31" s="102">
        <v>7</v>
      </c>
      <c r="R31" s="103">
        <v>0.5</v>
      </c>
    </row>
    <row r="32" spans="2:18" s="81" customFormat="1" ht="14.4" thickBot="1" x14ac:dyDescent="0.3">
      <c r="B32" s="117" t="str">
        <f>B$14</f>
        <v>ADRSEL</v>
      </c>
      <c r="C32" s="100" t="s">
        <v>219</v>
      </c>
      <c r="D32" s="131" t="s">
        <v>209</v>
      </c>
      <c r="E32" s="131" t="s">
        <v>245</v>
      </c>
      <c r="F32" s="80"/>
      <c r="G32" s="118" t="s">
        <v>246</v>
      </c>
      <c r="H32" s="119" t="s">
        <v>246</v>
      </c>
      <c r="I32" s="523"/>
      <c r="J32" s="524"/>
      <c r="N32" s="64"/>
      <c r="O32" s="64"/>
      <c r="P32" s="97">
        <v>27</v>
      </c>
      <c r="Q32" s="98">
        <v>7</v>
      </c>
      <c r="R32" s="99">
        <v>1</v>
      </c>
    </row>
    <row r="33" spans="2:18" s="81" customFormat="1" ht="14.4" thickBot="1" x14ac:dyDescent="0.3">
      <c r="B33" s="64"/>
      <c r="C33" s="64"/>
      <c r="D33" s="64"/>
      <c r="E33" s="64"/>
      <c r="F33" s="64"/>
      <c r="G33" s="64"/>
      <c r="H33" s="64"/>
      <c r="I33" s="64"/>
      <c r="J33" s="64"/>
      <c r="N33" s="64"/>
      <c r="O33" s="64"/>
      <c r="P33" s="91">
        <v>28</v>
      </c>
      <c r="Q33" s="102">
        <v>7</v>
      </c>
      <c r="R33" s="103">
        <v>2</v>
      </c>
    </row>
    <row r="34" spans="2:18" s="81" customFormat="1" ht="14.4" thickBot="1" x14ac:dyDescent="0.3">
      <c r="B34" s="525" t="s">
        <v>248</v>
      </c>
      <c r="C34" s="526"/>
      <c r="D34" s="526"/>
      <c r="E34" s="526"/>
      <c r="F34" s="526"/>
      <c r="G34" s="526"/>
      <c r="H34" s="526"/>
      <c r="I34" s="526"/>
      <c r="J34" s="527"/>
      <c r="N34" s="64"/>
      <c r="O34" s="64"/>
      <c r="P34" s="97">
        <v>29</v>
      </c>
      <c r="Q34" s="98">
        <v>7</v>
      </c>
      <c r="R34" s="99">
        <v>4</v>
      </c>
    </row>
    <row r="35" spans="2:18" s="81" customFormat="1" ht="14.4" thickBot="1" x14ac:dyDescent="0.3">
      <c r="B35" s="85" t="s">
        <v>206</v>
      </c>
      <c r="C35" s="86" t="s">
        <v>207</v>
      </c>
      <c r="D35" s="86" t="s">
        <v>21</v>
      </c>
      <c r="E35" s="86" t="s">
        <v>208</v>
      </c>
      <c r="F35" s="86" t="s">
        <v>14</v>
      </c>
      <c r="G35" s="86" t="s">
        <v>209</v>
      </c>
      <c r="H35" s="86" t="s">
        <v>210</v>
      </c>
      <c r="I35" s="86" t="s">
        <v>211</v>
      </c>
      <c r="J35" s="87" t="s">
        <v>212</v>
      </c>
      <c r="N35" s="64"/>
      <c r="O35" s="64"/>
      <c r="P35" s="91">
        <v>30</v>
      </c>
      <c r="Q35" s="102">
        <v>7</v>
      </c>
      <c r="R35" s="103">
        <v>8</v>
      </c>
    </row>
    <row r="36" spans="2:18" s="81" customFormat="1" ht="14.4" thickBot="1" x14ac:dyDescent="0.3">
      <c r="B36" s="528" t="str">
        <f>B8</f>
        <v>MSEL2</v>
      </c>
      <c r="C36" s="71" t="s">
        <v>242</v>
      </c>
      <c r="D36" s="124" t="s">
        <v>219</v>
      </c>
      <c r="E36" s="126"/>
      <c r="F36" s="128" t="str">
        <f>IF(AND(D36=G36,D37=G37),"SHORT",IF(AND(D36=H36,D37=H37),"FLOAT",VLOOKUP(D36,'Resistor References'!AF$4:AG$11,2,FALSE)))</f>
        <v>N/A</v>
      </c>
      <c r="G36" s="129" t="s">
        <v>219</v>
      </c>
      <c r="H36" s="130" t="s">
        <v>219</v>
      </c>
      <c r="I36" s="94" t="s">
        <v>219</v>
      </c>
      <c r="J36" s="518" t="str">
        <f>IF(AND(D36=G36,D37=G37),"SHORT",IF(AND(H36=D36,H37=D37),"FLOAT","Resistor"))</f>
        <v>Resistor</v>
      </c>
      <c r="N36" s="64"/>
      <c r="O36" s="64"/>
      <c r="P36" s="121">
        <v>31</v>
      </c>
      <c r="Q36" s="122">
        <v>10</v>
      </c>
      <c r="R36" s="123">
        <v>2</v>
      </c>
    </row>
    <row r="37" spans="2:18" s="81" customFormat="1" ht="14.4" thickBot="1" x14ac:dyDescent="0.3">
      <c r="B37" s="499"/>
      <c r="C37" s="100" t="s">
        <v>217</v>
      </c>
      <c r="D37" s="125" t="str">
        <f>D9</f>
        <v>OCF = 26, OCW = 20</v>
      </c>
      <c r="E37" s="127" t="s">
        <v>25</v>
      </c>
      <c r="F37" s="131" t="e">
        <f>VLOOKUP(D37,'Resistor References'!O$3:P$6,2,FALSE)</f>
        <v>#N/A</v>
      </c>
      <c r="G37" s="132" t="s">
        <v>219</v>
      </c>
      <c r="H37" s="133" t="s">
        <v>219</v>
      </c>
      <c r="I37" s="101">
        <v>52</v>
      </c>
      <c r="J37" s="501"/>
      <c r="N37" s="64"/>
      <c r="O37" s="64"/>
    </row>
    <row r="38" spans="2:18" s="81" customFormat="1" ht="14.4" thickBot="1" x14ac:dyDescent="0.3">
      <c r="B38" s="64"/>
      <c r="C38" s="64"/>
      <c r="D38" s="64"/>
      <c r="E38" s="64"/>
      <c r="F38" s="64"/>
      <c r="G38" s="64"/>
      <c r="H38" s="64"/>
      <c r="I38" s="64"/>
      <c r="J38" s="64"/>
      <c r="N38" s="64"/>
      <c r="O38" s="64"/>
    </row>
    <row r="39" spans="2:18" s="81" customFormat="1" ht="15.75" customHeight="1" thickBot="1" x14ac:dyDescent="0.3">
      <c r="B39" s="120" t="s">
        <v>206</v>
      </c>
      <c r="C39" s="86" t="s">
        <v>21</v>
      </c>
      <c r="D39" s="111" t="s">
        <v>232</v>
      </c>
      <c r="E39" s="86" t="s">
        <v>233</v>
      </c>
      <c r="F39" s="86"/>
      <c r="G39" s="86" t="s">
        <v>234</v>
      </c>
      <c r="H39" s="87" t="s">
        <v>235</v>
      </c>
      <c r="I39" s="519" t="s">
        <v>244</v>
      </c>
      <c r="J39" s="520"/>
      <c r="N39" s="64"/>
      <c r="O39" s="64"/>
    </row>
    <row r="40" spans="2:18" s="81" customFormat="1" x14ac:dyDescent="0.25">
      <c r="B40" s="112" t="str">
        <f>B$6</f>
        <v>MSEL1</v>
      </c>
      <c r="C40" s="71" t="s">
        <v>219</v>
      </c>
      <c r="D40" s="128" t="s">
        <v>209</v>
      </c>
      <c r="E40" s="128" t="s">
        <v>245</v>
      </c>
      <c r="F40" s="76"/>
      <c r="G40" s="113" t="s">
        <v>246</v>
      </c>
      <c r="H40" s="114" t="s">
        <v>246</v>
      </c>
      <c r="I40" s="521"/>
      <c r="J40" s="522"/>
      <c r="N40" s="64"/>
      <c r="O40" s="64"/>
    </row>
    <row r="41" spans="2:18" s="81" customFormat="1" x14ac:dyDescent="0.25">
      <c r="B41" s="115" t="str">
        <f>B$8</f>
        <v>MSEL2</v>
      </c>
      <c r="C41" s="72" t="s">
        <v>247</v>
      </c>
      <c r="D41" s="134" t="e">
        <f>IF(D10&lt;3,"N/A",IF(OR(J36="SHORT",J36="FLOAT"),J36,2*F36+MOD(F37,2)))</f>
        <v>#VALUE!</v>
      </c>
      <c r="E41" s="134" t="e">
        <f>IF(OR(J36='Resistor References'!AG$2,J36='Resistor References'!AG$3,'Pin Detect Programming (2)'!F37&lt;2),"OPEN",1)</f>
        <v>#N/A</v>
      </c>
      <c r="F41" s="74"/>
      <c r="G41" s="73" t="e">
        <f>IF(OR(D41="FLOAT",D41="SHORT"),D41,HLOOKUP(D41,'Resistor Selection'!C13:R14,2,FALSE))</f>
        <v>#VALUE!</v>
      </c>
      <c r="H41" s="116" t="e">
        <f>IF(E41="Open","Open",VLOOKUP(E41,'Resistor Selection'!B$13:AH$30,'Pin Detect Programming (2)'!D41+2,FALSE))</f>
        <v>#N/A</v>
      </c>
      <c r="I41" s="521"/>
      <c r="J41" s="522"/>
      <c r="N41" s="64"/>
      <c r="O41" s="64"/>
    </row>
    <row r="42" spans="2:18" s="81" customFormat="1" x14ac:dyDescent="0.25">
      <c r="B42" s="115" t="str">
        <f>B$11</f>
        <v>VSEL</v>
      </c>
      <c r="C42" s="72" t="s">
        <v>219</v>
      </c>
      <c r="D42" s="134" t="s">
        <v>209</v>
      </c>
      <c r="E42" s="134" t="s">
        <v>245</v>
      </c>
      <c r="F42" s="74"/>
      <c r="G42" s="73" t="s">
        <v>246</v>
      </c>
      <c r="H42" s="116" t="s">
        <v>246</v>
      </c>
      <c r="I42" s="521"/>
      <c r="J42" s="522"/>
      <c r="N42" s="64"/>
      <c r="O42" s="64"/>
    </row>
    <row r="43" spans="2:18" s="81" customFormat="1" ht="14.4" thickBot="1" x14ac:dyDescent="0.3">
      <c r="B43" s="117" t="str">
        <f>B$14</f>
        <v>ADRSEL</v>
      </c>
      <c r="C43" s="100" t="s">
        <v>219</v>
      </c>
      <c r="D43" s="131" t="s">
        <v>209</v>
      </c>
      <c r="E43" s="131" t="s">
        <v>245</v>
      </c>
      <c r="F43" s="80"/>
      <c r="G43" s="118" t="s">
        <v>246</v>
      </c>
      <c r="H43" s="119" t="s">
        <v>246</v>
      </c>
      <c r="I43" s="523"/>
      <c r="J43" s="524"/>
      <c r="N43" s="64"/>
      <c r="O43" s="64"/>
    </row>
    <row r="44" spans="2:18" s="81" customFormat="1" ht="14.4" thickBot="1" x14ac:dyDescent="0.3">
      <c r="B44" s="64"/>
      <c r="C44" s="64"/>
      <c r="D44" s="64"/>
      <c r="E44" s="64"/>
      <c r="F44" s="64"/>
      <c r="G44" s="64"/>
      <c r="H44" s="64"/>
      <c r="I44" s="64"/>
      <c r="J44" s="64"/>
      <c r="N44" s="64"/>
      <c r="O44" s="64"/>
    </row>
    <row r="45" spans="2:18" s="81" customFormat="1" ht="14.4" thickBot="1" x14ac:dyDescent="0.3">
      <c r="B45" s="525" t="s">
        <v>249</v>
      </c>
      <c r="C45" s="526"/>
      <c r="D45" s="526"/>
      <c r="E45" s="526"/>
      <c r="F45" s="526"/>
      <c r="G45" s="526"/>
      <c r="H45" s="526"/>
      <c r="I45" s="526"/>
      <c r="J45" s="527"/>
      <c r="N45" s="64"/>
      <c r="O45" s="64"/>
    </row>
    <row r="46" spans="2:18" s="81" customFormat="1" ht="14.4" thickBot="1" x14ac:dyDescent="0.3">
      <c r="B46" s="85" t="s">
        <v>206</v>
      </c>
      <c r="C46" s="86" t="s">
        <v>207</v>
      </c>
      <c r="D46" s="86" t="s">
        <v>21</v>
      </c>
      <c r="E46" s="86" t="s">
        <v>208</v>
      </c>
      <c r="F46" s="86" t="s">
        <v>14</v>
      </c>
      <c r="G46" s="86" t="s">
        <v>209</v>
      </c>
      <c r="H46" s="86" t="s">
        <v>210</v>
      </c>
      <c r="I46" s="86" t="s">
        <v>211</v>
      </c>
      <c r="J46" s="87" t="s">
        <v>212</v>
      </c>
      <c r="N46" s="64"/>
      <c r="O46" s="64"/>
    </row>
    <row r="47" spans="2:18" s="81" customFormat="1" x14ac:dyDescent="0.25">
      <c r="B47" s="528" t="str">
        <f>B8</f>
        <v>MSEL2</v>
      </c>
      <c r="C47" s="71" t="s">
        <v>242</v>
      </c>
      <c r="D47" s="124" t="s">
        <v>219</v>
      </c>
      <c r="E47" s="126"/>
      <c r="F47" s="128" t="str">
        <f>IF(AND(D47=G47,D48=G48),"SHORT",IF(AND(D47=H47,D48=H48),"FLOAT",VLOOKUP(D47,'Resistor References'!AF$4:AG$11,2,FALSE)))</f>
        <v>N/A</v>
      </c>
      <c r="G47" s="129" t="s">
        <v>219</v>
      </c>
      <c r="H47" s="130" t="s">
        <v>219</v>
      </c>
      <c r="I47" s="94" t="s">
        <v>219</v>
      </c>
      <c r="J47" s="518" t="str">
        <f>IF(AND(D47=G47,D48=G48),"SHORT",IF(AND(H47=D47,H48=D48),"FLOAT","Resistor"))</f>
        <v>Resistor</v>
      </c>
      <c r="N47" s="64"/>
      <c r="O47" s="64"/>
    </row>
    <row r="48" spans="2:18" s="81" customFormat="1" ht="14.4" thickBot="1" x14ac:dyDescent="0.3">
      <c r="B48" s="499"/>
      <c r="C48" s="100" t="s">
        <v>217</v>
      </c>
      <c r="D48" s="125" t="str">
        <f>D9</f>
        <v>OCF = 26, OCW = 20</v>
      </c>
      <c r="E48" s="127" t="s">
        <v>25</v>
      </c>
      <c r="F48" s="131" t="e">
        <f>VLOOKUP(D48,'Resistor References'!O$3:P$6,2,FALSE)</f>
        <v>#N/A</v>
      </c>
      <c r="G48" s="132" t="s">
        <v>219</v>
      </c>
      <c r="H48" s="133" t="s">
        <v>219</v>
      </c>
      <c r="I48" s="101">
        <v>52</v>
      </c>
      <c r="J48" s="501"/>
      <c r="N48" s="64"/>
      <c r="O48" s="64"/>
    </row>
    <row r="49" spans="2:15" s="81" customFormat="1" ht="14.4" thickBot="1" x14ac:dyDescent="0.3">
      <c r="B49" s="64"/>
      <c r="C49" s="64"/>
      <c r="D49" s="64"/>
      <c r="E49" s="64"/>
      <c r="F49" s="64"/>
      <c r="G49" s="64"/>
      <c r="H49" s="64"/>
      <c r="I49" s="64"/>
      <c r="J49" s="64"/>
      <c r="N49" s="64"/>
      <c r="O49" s="64"/>
    </row>
    <row r="50" spans="2:15" s="81" customFormat="1" ht="15.75" customHeight="1" thickBot="1" x14ac:dyDescent="0.3">
      <c r="B50" s="120" t="s">
        <v>206</v>
      </c>
      <c r="C50" s="86" t="s">
        <v>21</v>
      </c>
      <c r="D50" s="111" t="s">
        <v>232</v>
      </c>
      <c r="E50" s="86" t="s">
        <v>233</v>
      </c>
      <c r="F50" s="86"/>
      <c r="G50" s="86" t="s">
        <v>234</v>
      </c>
      <c r="H50" s="87" t="s">
        <v>235</v>
      </c>
      <c r="I50" s="519" t="s">
        <v>244</v>
      </c>
      <c r="J50" s="520"/>
      <c r="N50" s="64"/>
      <c r="O50" s="64"/>
    </row>
    <row r="51" spans="2:15" s="81" customFormat="1" x14ac:dyDescent="0.25">
      <c r="B51" s="112" t="str">
        <f>B$6</f>
        <v>MSEL1</v>
      </c>
      <c r="C51" s="71" t="s">
        <v>219</v>
      </c>
      <c r="D51" s="128" t="s">
        <v>209</v>
      </c>
      <c r="E51" s="128" t="s">
        <v>245</v>
      </c>
      <c r="F51" s="76"/>
      <c r="G51" s="113" t="s">
        <v>246</v>
      </c>
      <c r="H51" s="114" t="s">
        <v>246</v>
      </c>
      <c r="I51" s="521"/>
      <c r="J51" s="522"/>
      <c r="N51" s="64"/>
      <c r="O51" s="64"/>
    </row>
    <row r="52" spans="2:15" s="81" customFormat="1" x14ac:dyDescent="0.25">
      <c r="B52" s="115" t="str">
        <f>B$8</f>
        <v>MSEL2</v>
      </c>
      <c r="C52" s="72" t="s">
        <v>247</v>
      </c>
      <c r="D52" s="134" t="e">
        <f>IF(D10&lt;4,"N/A",IF(OR(J47="SHORT",J47="FLOAT"),J47,2*F47+MOD(F48,2)))</f>
        <v>#VALUE!</v>
      </c>
      <c r="E52" s="134" t="e">
        <f>IF(OR(J47='Resistor References'!AG$2,J47='Resistor References'!AG$3,'Pin Detect Programming (2)'!F48&lt;2),"OPEN",1)</f>
        <v>#N/A</v>
      </c>
      <c r="F52" s="74"/>
      <c r="G52" s="73" t="e">
        <f>IF(OR(D52="FLOAT",D52="SHORT"),D52,HLOOKUP(D52,'Resistor Selection'!C13:R14,2,FALSE))</f>
        <v>#VALUE!</v>
      </c>
      <c r="H52" s="116" t="e">
        <f>IF(E52="Open","Open",VLOOKUP(E52,'Resistor Selection'!B$13:AH$30,'Pin Detect Programming (2)'!D52+2,FALSE))</f>
        <v>#N/A</v>
      </c>
      <c r="I52" s="521"/>
      <c r="J52" s="522"/>
      <c r="N52" s="64"/>
      <c r="O52" s="64"/>
    </row>
    <row r="53" spans="2:15" s="81" customFormat="1" x14ac:dyDescent="0.25">
      <c r="B53" s="115" t="str">
        <f>B$11</f>
        <v>VSEL</v>
      </c>
      <c r="C53" s="72" t="s">
        <v>219</v>
      </c>
      <c r="D53" s="134" t="s">
        <v>209</v>
      </c>
      <c r="E53" s="134" t="s">
        <v>245</v>
      </c>
      <c r="F53" s="74"/>
      <c r="G53" s="73" t="s">
        <v>246</v>
      </c>
      <c r="H53" s="116" t="s">
        <v>246</v>
      </c>
      <c r="I53" s="521"/>
      <c r="J53" s="522"/>
      <c r="N53" s="64"/>
      <c r="O53" s="64"/>
    </row>
    <row r="54" spans="2:15" s="81" customFormat="1" ht="14.4" thickBot="1" x14ac:dyDescent="0.3">
      <c r="B54" s="117" t="str">
        <f>B$14</f>
        <v>ADRSEL</v>
      </c>
      <c r="C54" s="100" t="s">
        <v>219</v>
      </c>
      <c r="D54" s="131" t="s">
        <v>209</v>
      </c>
      <c r="E54" s="131" t="s">
        <v>245</v>
      </c>
      <c r="F54" s="80"/>
      <c r="G54" s="118" t="s">
        <v>246</v>
      </c>
      <c r="H54" s="119" t="s">
        <v>246</v>
      </c>
      <c r="I54" s="523"/>
      <c r="J54" s="524"/>
      <c r="N54" s="64"/>
      <c r="O54" s="64"/>
    </row>
  </sheetData>
  <dataConsolidate/>
  <mergeCells count="44">
    <mergeCell ref="I50:J54"/>
    <mergeCell ref="B4:B5"/>
    <mergeCell ref="C4:C5"/>
    <mergeCell ref="D4:D5"/>
    <mergeCell ref="E4:F4"/>
    <mergeCell ref="G4:H4"/>
    <mergeCell ref="I4:I5"/>
    <mergeCell ref="B36:B37"/>
    <mergeCell ref="J36:J37"/>
    <mergeCell ref="I39:J43"/>
    <mergeCell ref="B45:J45"/>
    <mergeCell ref="B47:B48"/>
    <mergeCell ref="J47:J48"/>
    <mergeCell ref="I17:J21"/>
    <mergeCell ref="B23:J23"/>
    <mergeCell ref="B25:B26"/>
    <mergeCell ref="J25:J26"/>
    <mergeCell ref="I28:J32"/>
    <mergeCell ref="B34:J34"/>
    <mergeCell ref="B8:B10"/>
    <mergeCell ref="J8:J10"/>
    <mergeCell ref="B11:B13"/>
    <mergeCell ref="J11:J13"/>
    <mergeCell ref="B14:B15"/>
    <mergeCell ref="J14:J15"/>
    <mergeCell ref="E8:E10"/>
    <mergeCell ref="F8:F10"/>
    <mergeCell ref="G8:G10"/>
    <mergeCell ref="H8:H10"/>
    <mergeCell ref="E11:E13"/>
    <mergeCell ref="F11:F13"/>
    <mergeCell ref="G11:G13"/>
    <mergeCell ref="B2:J2"/>
    <mergeCell ref="L2:N2"/>
    <mergeCell ref="P2:R2"/>
    <mergeCell ref="B3:C3"/>
    <mergeCell ref="D3:J3"/>
    <mergeCell ref="H11:H13"/>
    <mergeCell ref="B6:B7"/>
    <mergeCell ref="J6:J7"/>
    <mergeCell ref="E6:E7"/>
    <mergeCell ref="F6:F7"/>
    <mergeCell ref="G6:G7"/>
    <mergeCell ref="H6:H7"/>
  </mergeCells>
  <conditionalFormatting sqref="D18">
    <cfRule type="cellIs" dxfId="35" priority="34" stopIfTrue="1" operator="equal">
      <formula>$H$4</formula>
    </cfRule>
    <cfRule type="cellIs" dxfId="34" priority="35" stopIfTrue="1" operator="equal">
      <formula>$G$4</formula>
    </cfRule>
    <cfRule type="cellIs" dxfId="33" priority="36" operator="greaterThan">
      <formula>29.5</formula>
    </cfRule>
  </conditionalFormatting>
  <conditionalFormatting sqref="D19">
    <cfRule type="cellIs" dxfId="32" priority="31" stopIfTrue="1" operator="equal">
      <formula>$H$4</formula>
    </cfRule>
    <cfRule type="cellIs" dxfId="31" priority="32" stopIfTrue="1" operator="equal">
      <formula>$G$4</formula>
    </cfRule>
    <cfRule type="cellIs" dxfId="30" priority="33" operator="greaterThan">
      <formula>29.5</formula>
    </cfRule>
  </conditionalFormatting>
  <conditionalFormatting sqref="D20">
    <cfRule type="cellIs" dxfId="29" priority="28" stopIfTrue="1" operator="equal">
      <formula>$H$4</formula>
    </cfRule>
    <cfRule type="cellIs" dxfId="28" priority="29" stopIfTrue="1" operator="equal">
      <formula>$G$4</formula>
    </cfRule>
    <cfRule type="cellIs" dxfId="27" priority="30" operator="greaterThan">
      <formula>29.5</formula>
    </cfRule>
  </conditionalFormatting>
  <conditionalFormatting sqref="D21">
    <cfRule type="cellIs" dxfId="26" priority="25" stopIfTrue="1" operator="equal">
      <formula>$H$4</formula>
    </cfRule>
    <cfRule type="cellIs" dxfId="25" priority="26" stopIfTrue="1" operator="equal">
      <formula>$G$4</formula>
    </cfRule>
    <cfRule type="cellIs" dxfId="24" priority="27" operator="greaterThan">
      <formula>29.5</formula>
    </cfRule>
  </conditionalFormatting>
  <conditionalFormatting sqref="D30">
    <cfRule type="cellIs" dxfId="23" priority="22" stopIfTrue="1" operator="equal">
      <formula>$H$4</formula>
    </cfRule>
    <cfRule type="cellIs" dxfId="22" priority="23" stopIfTrue="1" operator="equal">
      <formula>$G$4</formula>
    </cfRule>
    <cfRule type="cellIs" dxfId="21" priority="24" operator="greaterThan">
      <formula>29.5</formula>
    </cfRule>
  </conditionalFormatting>
  <conditionalFormatting sqref="D41">
    <cfRule type="cellIs" dxfId="20" priority="19" stopIfTrue="1" operator="equal">
      <formula>$H$4</formula>
    </cfRule>
    <cfRule type="cellIs" dxfId="19" priority="20" stopIfTrue="1" operator="equal">
      <formula>$G$4</formula>
    </cfRule>
    <cfRule type="cellIs" dxfId="18" priority="21" operator="greaterThan">
      <formula>29.5</formula>
    </cfRule>
  </conditionalFormatting>
  <conditionalFormatting sqref="D52">
    <cfRule type="cellIs" dxfId="17" priority="16" stopIfTrue="1" operator="equal">
      <formula>$H$4</formula>
    </cfRule>
    <cfRule type="cellIs" dxfId="16" priority="17" stopIfTrue="1" operator="equal">
      <formula>$G$4</formula>
    </cfRule>
    <cfRule type="cellIs" dxfId="15" priority="18" operator="greaterThan">
      <formula>29.5</formula>
    </cfRule>
  </conditionalFormatting>
  <conditionalFormatting sqref="Q4:Q5">
    <cfRule type="expression" dxfId="14" priority="13">
      <formula>"K3=$C$4"</formula>
    </cfRule>
  </conditionalFormatting>
  <conditionalFormatting sqref="R4:R5">
    <cfRule type="expression" dxfId="13" priority="12">
      <formula>"K3=$C$4"</formula>
    </cfRule>
  </conditionalFormatting>
  <conditionalFormatting sqref="Q6:Q36">
    <cfRule type="cellIs" dxfId="12" priority="11" operator="greaterThan">
      <formula>ILOOP_trgt</formula>
    </cfRule>
  </conditionalFormatting>
  <conditionalFormatting sqref="P4:P36">
    <cfRule type="cellIs" dxfId="11" priority="7" operator="equal">
      <formula>$D$6</formula>
    </cfRule>
  </conditionalFormatting>
  <conditionalFormatting sqref="D36">
    <cfRule type="expression" dxfId="10" priority="6">
      <formula>NOT(AND(ISNUMBER(FIND($D$10,$D$36)),IF(ISNUMBER(FIND($D$10,$D$36)),FIND($D$10,$D$36)&gt;3,0)))</formula>
    </cfRule>
  </conditionalFormatting>
  <conditionalFormatting sqref="D47">
    <cfRule type="expression" dxfId="9" priority="5">
      <formula>NOT(AND(ISNUMBER(FIND($D$10,$D$47)),IF(ISNUMBER(FIND($D$10,$D$47)),FIND($D$10,$D$47)&gt;3,0)))</formula>
    </cfRule>
  </conditionalFormatting>
  <conditionalFormatting sqref="D25">
    <cfRule type="expression" dxfId="8" priority="4">
      <formula>NOT(AND(ISNUMBER(FIND($D$10,$D$25)),IF(ISNUMBER(FIND($D$10,$D$25)),FIND($D$10,$D$25)&gt;3,0)))</formula>
    </cfRule>
  </conditionalFormatting>
  <conditionalFormatting sqref="D26">
    <cfRule type="cellIs" dxfId="7" priority="3" operator="notEqual">
      <formula>$D$9</formula>
    </cfRule>
  </conditionalFormatting>
  <conditionalFormatting sqref="D37">
    <cfRule type="cellIs" dxfId="6" priority="2" operator="notEqual">
      <formula>$D$9</formula>
    </cfRule>
  </conditionalFormatting>
  <conditionalFormatting sqref="D48">
    <cfRule type="cellIs" dxfId="5" priority="1" operator="notEqual">
      <formula>$D$9</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cellIs" priority="37" operator="greaterThan" id="{903DF5AA-9130-49F5-BF20-990F43965E3F}">
            <xm:f>'Device Calculator'!#REF!</xm:f>
            <x14:dxf>
              <font>
                <color rgb="FF9C0006"/>
              </font>
              <fill>
                <patternFill>
                  <bgColor rgb="FFFFC7CE"/>
                </patternFill>
              </fill>
            </x14:dxf>
          </x14:cfRule>
          <xm:sqref>R36</xm:sqref>
        </x14:conditionalFormatting>
        <x14:conditionalFormatting xmlns:xm="http://schemas.microsoft.com/office/excel/2006/main">
          <x14:cfRule type="cellIs" priority="38" operator="greaterThan" id="{8683456C-14C1-448B-A2C6-E930737A0632}">
            <xm:f>'Device Calculator'!$M80</xm:f>
            <x14:dxf>
              <font>
                <color rgb="FF9C0006"/>
              </font>
              <fill>
                <patternFill>
                  <bgColor rgb="FFFFC7CE"/>
                </patternFill>
              </fill>
            </x14:dxf>
          </x14:cfRule>
          <xm:sqref>R6:R12</xm:sqref>
        </x14:conditionalFormatting>
        <x14:conditionalFormatting xmlns:xm="http://schemas.microsoft.com/office/excel/2006/main">
          <x14:cfRule type="cellIs" priority="61" operator="greaterThan" id="{8683456C-14C1-448B-A2C6-E930737A0632}">
            <xm:f>'Device Calculator'!$M99</xm:f>
            <x14:dxf>
              <font>
                <color rgb="FF9C0006"/>
              </font>
              <fill>
                <patternFill>
                  <bgColor rgb="FFFFC7CE"/>
                </patternFill>
              </fill>
            </x14:dxf>
          </x14:cfRule>
          <xm:sqref>R22:R34</xm:sqref>
        </x14:conditionalFormatting>
        <x14:conditionalFormatting xmlns:xm="http://schemas.microsoft.com/office/excel/2006/main">
          <x14:cfRule type="cellIs" priority="92" operator="greaterThan" id="{8683456C-14C1-448B-A2C6-E930737A0632}">
            <xm:f>'Device Calculator'!#REF!</xm:f>
            <x14:dxf>
              <font>
                <color rgb="FF9C0006"/>
              </font>
              <fill>
                <patternFill>
                  <bgColor rgb="FFFFC7CE"/>
                </patternFill>
              </fill>
            </x14:dxf>
          </x14:cfRule>
          <xm:sqref>R35</xm:sqref>
        </x14:conditionalFormatting>
        <x14:conditionalFormatting xmlns:xm="http://schemas.microsoft.com/office/excel/2006/main">
          <x14:cfRule type="cellIs" priority="124" operator="greaterThan" id="{8683456C-14C1-448B-A2C6-E930737A0632}">
            <xm:f>'Device Calculator'!$M89</xm:f>
            <x14:dxf>
              <font>
                <color rgb="FF9C0006"/>
              </font>
              <fill>
                <patternFill>
                  <bgColor rgb="FFFFC7CE"/>
                </patternFill>
              </fill>
            </x14:dxf>
          </x14:cfRule>
          <xm:sqref>R13:R21</xm:sqref>
        </x14:conditionalFormatting>
      </x14:conditionalFormattings>
    </ext>
    <ext xmlns:x14="http://schemas.microsoft.com/office/spreadsheetml/2009/9/main" uri="{CCE6A557-97BC-4b89-ADB6-D9C93CAAB3DF}">
      <x14:dataValidations xmlns:xm="http://schemas.microsoft.com/office/excel/2006/main" count="14">
        <x14:dataValidation type="list" allowBlank="1" showInputMessage="1" showErrorMessage="1">
          <x14:formula1>
            <xm:f>'Resistor References'!$AE$2:$AE$4</xm:f>
          </x14:formula1>
          <xm:sqref>D25</xm:sqref>
        </x14:dataValidation>
        <x14:dataValidation type="list" allowBlank="1" showInputMessage="1" showErrorMessage="1">
          <x14:formula1>
            <xm:f>'Resistor References'!$AE$7</xm:f>
          </x14:formula1>
          <xm:sqref>D47</xm:sqref>
        </x14:dataValidation>
        <x14:dataValidation type="list" allowBlank="1" showInputMessage="1" showErrorMessage="1">
          <x14:formula1>
            <xm:f>'Resistor References'!$AE$5:$AE$6</xm:f>
          </x14:formula1>
          <xm:sqref>D36</xm:sqref>
        </x14:dataValidation>
        <x14:dataValidation type="list" allowBlank="1" showInputMessage="1" showErrorMessage="1">
          <x14:formula1>
            <xm:f>'Resistor References'!$O$3:$O$6</xm:f>
          </x14:formula1>
          <xm:sqref>D48 D37 D26</xm:sqref>
        </x14:dataValidation>
        <x14:dataValidation type="list" allowBlank="1" showInputMessage="1" showErrorMessage="1">
          <x14:formula1>
            <xm:f>'Resistor References'!$A$2:$A$4</xm:f>
          </x14:formula1>
          <xm:sqref>D3:J3</xm:sqref>
        </x14:dataValidation>
        <x14:dataValidation type="list" allowBlank="1" showInputMessage="1" showErrorMessage="1">
          <x14:formula1>
            <xm:f>Sheet2!$C$5:$C$37</xm:f>
          </x14:formula1>
          <xm:sqref>D6</xm:sqref>
        </x14:dataValidation>
        <x14:dataValidation type="list" allowBlank="1" showInputMessage="1" showErrorMessage="1">
          <x14:formula1>
            <xm:f>Sheet2!$Q$5:$Q$12</xm:f>
          </x14:formula1>
          <xm:sqref>D8</xm:sqref>
        </x14:dataValidation>
        <x14:dataValidation type="list" allowBlank="1" showInputMessage="1" showErrorMessage="1">
          <x14:formula1>
            <xm:f>Sheet2!$M$5:$M$8</xm:f>
          </x14:formula1>
          <xm:sqref>D9</xm:sqref>
        </x14:dataValidation>
        <x14:dataValidation type="list" allowBlank="1" showInputMessage="1" showErrorMessage="1">
          <x14:formula1>
            <xm:f>Sheet2!$T$5:$T$8</xm:f>
          </x14:formula1>
          <xm:sqref>D10</xm:sqref>
        </x14:dataValidation>
        <x14:dataValidation type="list" allowBlank="1" showInputMessage="1" showErrorMessage="1">
          <x14:formula1>
            <xm:f>Sheet2!$G$5:$G$12</xm:f>
          </x14:formula1>
          <xm:sqref>D7</xm:sqref>
        </x14:dataValidation>
        <x14:dataValidation type="list" allowBlank="1" showInputMessage="1" showErrorMessage="1">
          <x14:formula1>
            <xm:f>Sheet2!$AJ$5:$AJ$21</xm:f>
          </x14:formula1>
          <xm:sqref>D14</xm:sqref>
        </x14:dataValidation>
        <x14:dataValidation type="list" allowBlank="1" showInputMessage="1" showErrorMessage="1">
          <x14:formula1>
            <xm:f>Sheet2!$AN$5:$AN$13</xm:f>
          </x14:formula1>
          <xm:sqref>D15</xm:sqref>
        </x14:dataValidation>
        <x14:dataValidation type="list" allowBlank="1" showInputMessage="1" showErrorMessage="1">
          <x14:formula1>
            <xm:f>Sheet2!$AB$5:$AB$226</xm:f>
          </x14:formula1>
          <xm:sqref>D12</xm:sqref>
        </x14:dataValidation>
        <x14:dataValidation type="list" allowBlank="1" showInputMessage="1" showErrorMessage="1">
          <x14:formula1>
            <xm:f>Sheet2!$W$5:$W$14</xm:f>
          </x14:formula1>
          <xm:sqref>D11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46"/>
  <sheetViews>
    <sheetView workbookViewId="0">
      <selection activeCell="M30" sqref="M30"/>
    </sheetView>
  </sheetViews>
  <sheetFormatPr defaultRowHeight="14.4" x14ac:dyDescent="0.3"/>
  <cols>
    <col min="11" max="11" width="12.88671875" customWidth="1"/>
    <col min="12" max="12" width="12.6640625" customWidth="1"/>
  </cols>
  <sheetData>
    <row r="1" spans="1:12" x14ac:dyDescent="0.3">
      <c r="A1" s="544" t="s">
        <v>143</v>
      </c>
      <c r="B1" s="544"/>
      <c r="C1" s="544" t="s">
        <v>144</v>
      </c>
      <c r="D1" s="544"/>
      <c r="E1" s="544" t="s">
        <v>145</v>
      </c>
      <c r="F1" s="544"/>
      <c r="G1" s="544" t="s">
        <v>146</v>
      </c>
      <c r="H1" s="544"/>
      <c r="I1" s="544" t="s">
        <v>147</v>
      </c>
      <c r="J1" s="544"/>
      <c r="K1" s="5" t="s">
        <v>183</v>
      </c>
      <c r="L1" s="5" t="s">
        <v>184</v>
      </c>
    </row>
    <row r="2" spans="1:12" x14ac:dyDescent="0.3">
      <c r="A2" s="6" t="str">
        <f>DEC2HEX(MOD(L2-MOD(L2,16^9),16^10)/16^9)</f>
        <v>1</v>
      </c>
      <c r="B2" s="6" t="str">
        <f>DEC2HEX(MOD(L2-MOD(L2,16^8),16^9)/16^8)</f>
        <v>2</v>
      </c>
      <c r="C2" s="6" t="str">
        <f>DEC2HEX(MOD(L2-MOD(L2,16^7),16^8)/16^7)</f>
        <v>3</v>
      </c>
      <c r="D2" s="6" t="str">
        <f>DEC2HEX(MOD(L2-MOD(L2,16^6),16^7)/16^6)</f>
        <v>8</v>
      </c>
      <c r="E2" s="6" t="str">
        <f>DEC2HEX(MOD(L2-MOD(L2,16^5),16^6)/16^5)</f>
        <v>C</v>
      </c>
      <c r="F2" s="6" t="str">
        <f>DEC2HEX(MOD(L2-MOD(L2,16^4),16^5)/16^4)</f>
        <v>2</v>
      </c>
      <c r="G2" s="6" t="str">
        <f>DEC2HEX(MOD(L2-MOD(L2,16^3),16^4)/16^3)</f>
        <v>1</v>
      </c>
      <c r="H2" s="6" t="str">
        <f>DEC2HEX(MOD(L2-MOD(L2,16^2),16^3)/16^2)</f>
        <v>C</v>
      </c>
      <c r="I2" s="6" t="str">
        <f>DEC2HEX(MOD(L2-MOD(L2,16),16^2)/16)</f>
        <v>C</v>
      </c>
      <c r="J2" s="6" t="str">
        <f>DEC2HEX(MOD(L2,16))</f>
        <v>6</v>
      </c>
      <c r="K2" s="7" t="str">
        <f>'Device Calculator'!F155</f>
        <v>1238C21CC6</v>
      </c>
      <c r="L2" s="5">
        <f>HEX2DEC(K2)</f>
        <v>78261656774</v>
      </c>
    </row>
    <row r="3" spans="1:12" x14ac:dyDescent="0.3">
      <c r="A3" s="2">
        <f>HEX2DEC(A2)</f>
        <v>1</v>
      </c>
      <c r="B3" s="2">
        <f t="shared" ref="B3:J3" si="0">HEX2DEC(B2)</f>
        <v>2</v>
      </c>
      <c r="C3" s="2">
        <f t="shared" si="0"/>
        <v>3</v>
      </c>
      <c r="D3" s="2">
        <f t="shared" si="0"/>
        <v>8</v>
      </c>
      <c r="E3" s="2">
        <f t="shared" si="0"/>
        <v>12</v>
      </c>
      <c r="F3" s="2">
        <f t="shared" si="0"/>
        <v>2</v>
      </c>
      <c r="G3" s="2">
        <f t="shared" si="0"/>
        <v>1</v>
      </c>
      <c r="H3" s="2">
        <f t="shared" si="0"/>
        <v>12</v>
      </c>
      <c r="I3" s="2">
        <f t="shared" si="0"/>
        <v>12</v>
      </c>
      <c r="J3" s="2">
        <f t="shared" si="0"/>
        <v>6</v>
      </c>
      <c r="K3" s="539" t="s">
        <v>186</v>
      </c>
      <c r="L3" s="540"/>
    </row>
    <row r="4" spans="1:12" x14ac:dyDescent="0.3">
      <c r="A4" s="2" t="str">
        <f>HEX2BIN(A2,4)</f>
        <v>0001</v>
      </c>
      <c r="B4" s="2" t="str">
        <f t="shared" ref="B4:J4" si="1">HEX2BIN(B2,4)</f>
        <v>0010</v>
      </c>
      <c r="C4" s="2" t="str">
        <f t="shared" si="1"/>
        <v>0011</v>
      </c>
      <c r="D4" s="2" t="str">
        <f t="shared" si="1"/>
        <v>1000</v>
      </c>
      <c r="E4" s="2" t="str">
        <f t="shared" si="1"/>
        <v>1100</v>
      </c>
      <c r="F4" s="2" t="str">
        <f t="shared" si="1"/>
        <v>0010</v>
      </c>
      <c r="G4" s="2" t="str">
        <f t="shared" si="1"/>
        <v>0001</v>
      </c>
      <c r="H4" s="2" t="str">
        <f t="shared" si="1"/>
        <v>1100</v>
      </c>
      <c r="I4" s="2" t="str">
        <f t="shared" si="1"/>
        <v>1100</v>
      </c>
      <c r="J4" s="2" t="str">
        <f t="shared" si="1"/>
        <v>0110</v>
      </c>
      <c r="K4" s="541"/>
      <c r="L4" s="542"/>
    </row>
    <row r="6" spans="1:12" x14ac:dyDescent="0.3">
      <c r="A6" t="s">
        <v>0</v>
      </c>
      <c r="B6">
        <f>MOD(A3,4)</f>
        <v>1</v>
      </c>
      <c r="C6">
        <f>2^B6*25</f>
        <v>50</v>
      </c>
      <c r="D6" t="s">
        <v>9</v>
      </c>
      <c r="E6" t="s">
        <v>138</v>
      </c>
      <c r="F6">
        <f>C6*C8*10^-3</f>
        <v>3.5</v>
      </c>
      <c r="G6" t="s">
        <v>141</v>
      </c>
    </row>
    <row r="7" spans="1:12" x14ac:dyDescent="0.3">
      <c r="A7" t="s">
        <v>1</v>
      </c>
      <c r="B7">
        <f>MOD(B3,4)</f>
        <v>2</v>
      </c>
      <c r="C7">
        <f>2^B7*25</f>
        <v>100</v>
      </c>
      <c r="D7" t="s">
        <v>9</v>
      </c>
      <c r="E7" t="s">
        <v>139</v>
      </c>
      <c r="F7">
        <f>1/(2*PI()*C8*10^3*C9*10^-12*4*10^6*C6*10^-6)/1000</f>
        <v>3.0315227255599115</v>
      </c>
      <c r="G7" t="s">
        <v>11</v>
      </c>
    </row>
    <row r="8" spans="1:12" x14ac:dyDescent="0.3">
      <c r="A8" t="s">
        <v>2</v>
      </c>
      <c r="B8">
        <f>4*C3+(D3-MOD(D3,4))/4</f>
        <v>14</v>
      </c>
      <c r="C8">
        <f>B8*5</f>
        <v>70</v>
      </c>
      <c r="D8" t="s">
        <v>93</v>
      </c>
      <c r="E8" t="s">
        <v>140</v>
      </c>
      <c r="F8">
        <f>1/(2*PI()*C8*10^3*C10*10^-12)/1000</f>
        <v>363.78272706718934</v>
      </c>
      <c r="G8" t="s">
        <v>11</v>
      </c>
    </row>
    <row r="9" spans="1:12" x14ac:dyDescent="0.3">
      <c r="A9" t="s">
        <v>3</v>
      </c>
      <c r="B9">
        <f>4*MOD(D3,4)+(E3-MOD(E3,4))/4</f>
        <v>3</v>
      </c>
      <c r="C9">
        <f>B9*1.25</f>
        <v>3.75</v>
      </c>
      <c r="D9" t="s">
        <v>10</v>
      </c>
      <c r="E9" t="s">
        <v>112</v>
      </c>
      <c r="F9">
        <f>C9*C6*4</f>
        <v>750</v>
      </c>
      <c r="G9" t="s">
        <v>10</v>
      </c>
    </row>
    <row r="10" spans="1:12" x14ac:dyDescent="0.3">
      <c r="A10" t="s">
        <v>4</v>
      </c>
      <c r="B10">
        <f>8*MOD(E3,4)+(F3-MOD(F3,2))/2</f>
        <v>1</v>
      </c>
      <c r="C10">
        <f>B10*'Compensation References'!H$3</f>
        <v>6.25</v>
      </c>
      <c r="D10" t="s">
        <v>10</v>
      </c>
    </row>
    <row r="11" spans="1:12" x14ac:dyDescent="0.3">
      <c r="A11" t="s">
        <v>5</v>
      </c>
      <c r="B11">
        <f>4*G3+(H3-MOD(H3,4))/4</f>
        <v>7</v>
      </c>
      <c r="C11">
        <f>B11*5</f>
        <v>35</v>
      </c>
      <c r="D11" t="s">
        <v>93</v>
      </c>
      <c r="E11" t="s">
        <v>142</v>
      </c>
      <c r="F11">
        <f>C7*C11*10^-3</f>
        <v>3.5</v>
      </c>
      <c r="G11" t="s">
        <v>141</v>
      </c>
    </row>
    <row r="12" spans="1:12" x14ac:dyDescent="0.3">
      <c r="A12" t="s">
        <v>6</v>
      </c>
      <c r="B12">
        <f>4*MOD(H3,4)+(I3-MOD(I3,4))/4</f>
        <v>3</v>
      </c>
      <c r="C12">
        <f>B12*'Compensation References'!J$3</f>
        <v>0.99900000000000011</v>
      </c>
      <c r="D12" t="s">
        <v>10</v>
      </c>
      <c r="E12" t="s">
        <v>148</v>
      </c>
      <c r="F12">
        <f>1/(2*PI()*C7*C14*10^-3*C12*C11*10^-12*10^3)/1000</f>
        <v>56.897949053301637</v>
      </c>
      <c r="G12" t="s">
        <v>11</v>
      </c>
    </row>
    <row r="13" spans="1:12" x14ac:dyDescent="0.3">
      <c r="A13" t="s">
        <v>7</v>
      </c>
      <c r="B13">
        <f>8*MOD(I3,4)+(J3-MOD(J3,2))/2</f>
        <v>3</v>
      </c>
      <c r="C13">
        <f>B13*3.2</f>
        <v>9.6000000000000014</v>
      </c>
      <c r="D13" t="s">
        <v>10</v>
      </c>
      <c r="E13" t="s">
        <v>149</v>
      </c>
      <c r="F13">
        <f>1/(2*PI()*C11*10^3*C13*10^-12)/1000</f>
        <v>473.67542586873606</v>
      </c>
      <c r="G13" t="s">
        <v>11</v>
      </c>
    </row>
    <row r="14" spans="1:12" x14ac:dyDescent="0.3">
      <c r="A14" t="s">
        <v>116</v>
      </c>
      <c r="B14">
        <f>MOD(J3,2)</f>
        <v>0</v>
      </c>
      <c r="C14">
        <f>(B14+1)*800</f>
        <v>800</v>
      </c>
      <c r="D14" t="s">
        <v>93</v>
      </c>
      <c r="E14" t="s">
        <v>111</v>
      </c>
      <c r="F14">
        <f>C12*C14*C7/1000</f>
        <v>79.92</v>
      </c>
      <c r="G14" t="s">
        <v>10</v>
      </c>
    </row>
    <row r="17" spans="1:12" x14ac:dyDescent="0.3">
      <c r="A17" s="544" t="s">
        <v>143</v>
      </c>
      <c r="B17" s="544"/>
      <c r="C17" s="544" t="s">
        <v>144</v>
      </c>
      <c r="D17" s="544"/>
      <c r="E17" s="544" t="s">
        <v>145</v>
      </c>
      <c r="F17" s="544"/>
      <c r="G17" s="544" t="s">
        <v>146</v>
      </c>
      <c r="H17" s="544"/>
      <c r="I17" s="544" t="s">
        <v>147</v>
      </c>
      <c r="J17" s="544"/>
      <c r="K17" s="5" t="s">
        <v>183</v>
      </c>
      <c r="L17" s="5" t="s">
        <v>184</v>
      </c>
    </row>
    <row r="18" spans="1:12" x14ac:dyDescent="0.3">
      <c r="A18" s="6" t="str">
        <f>DEC2HEX(MOD(L18-MOD(L18,16^9),16^10)/16^9)</f>
        <v>1</v>
      </c>
      <c r="B18" s="6" t="str">
        <f>DEC2HEX(MOD(L18-MOD(L18,16^8),16^9)/16^8)</f>
        <v>1</v>
      </c>
      <c r="C18" s="6" t="str">
        <f>DEC2HEX(MOD(L18-MOD(L18,16^7),16^8)/16^7)</f>
        <v>1</v>
      </c>
      <c r="D18" s="6" t="str">
        <f>DEC2HEX(MOD(L18-MOD(L18,16^6),16^7)/16^6)</f>
        <v>C</v>
      </c>
      <c r="E18" s="6" t="str">
        <f>DEC2HEX(MOD(L18-MOD(L18,16^5),16^6)/16^5)</f>
        <v>C</v>
      </c>
      <c r="F18" s="6" t="str">
        <f>DEC2HEX(MOD(L18-MOD(L18,16^4),16^5)/16^4)</f>
        <v>C</v>
      </c>
      <c r="G18" s="6" t="str">
        <f>DEC2HEX(MOD(L18-MOD(L18,16^3),16^4)/16^3)</f>
        <v>1</v>
      </c>
      <c r="H18" s="6" t="str">
        <f>DEC2HEX(MOD(L18-MOD(L18,16^2),16^3)/16^2)</f>
        <v>7</v>
      </c>
      <c r="I18" s="6" t="str">
        <f>DEC2HEX(MOD(L18-MOD(L18,16),16^2)/16)</f>
        <v>C</v>
      </c>
      <c r="J18" s="6" t="str">
        <f>DEC2HEX(MOD(L18,16))</f>
        <v>C</v>
      </c>
      <c r="K18" s="7" t="s">
        <v>154</v>
      </c>
      <c r="L18" s="5">
        <f>HEX2DEC(K18)</f>
        <v>73497581516</v>
      </c>
    </row>
    <row r="19" spans="1:12" x14ac:dyDescent="0.3">
      <c r="A19" s="2">
        <f>HEX2DEC(A18)</f>
        <v>1</v>
      </c>
      <c r="B19" s="2">
        <f t="shared" ref="B19" si="2">HEX2DEC(B18)</f>
        <v>1</v>
      </c>
      <c r="C19" s="2">
        <f t="shared" ref="C19" si="3">HEX2DEC(C18)</f>
        <v>1</v>
      </c>
      <c r="D19" s="2">
        <f t="shared" ref="D19" si="4">HEX2DEC(D18)</f>
        <v>12</v>
      </c>
      <c r="E19" s="2">
        <f t="shared" ref="E19" si="5">HEX2DEC(E18)</f>
        <v>12</v>
      </c>
      <c r="F19" s="2">
        <f t="shared" ref="F19" si="6">HEX2DEC(F18)</f>
        <v>12</v>
      </c>
      <c r="G19" s="2">
        <f t="shared" ref="G19" si="7">HEX2DEC(G18)</f>
        <v>1</v>
      </c>
      <c r="H19" s="2">
        <f t="shared" ref="H19" si="8">HEX2DEC(H18)</f>
        <v>7</v>
      </c>
      <c r="I19" s="2">
        <f t="shared" ref="I19" si="9">HEX2DEC(I18)</f>
        <v>12</v>
      </c>
      <c r="J19" s="2">
        <f t="shared" ref="J19" si="10">HEX2DEC(J18)</f>
        <v>12</v>
      </c>
      <c r="K19" s="543" t="s">
        <v>187</v>
      </c>
      <c r="L19" s="543"/>
    </row>
    <row r="20" spans="1:12" x14ac:dyDescent="0.3">
      <c r="A20" s="2" t="str">
        <f>HEX2BIN(A18,4)</f>
        <v>0001</v>
      </c>
      <c r="B20" s="2" t="str">
        <f t="shared" ref="B20:J20" si="11">HEX2BIN(B18,4)</f>
        <v>0001</v>
      </c>
      <c r="C20" s="2" t="str">
        <f t="shared" si="11"/>
        <v>0001</v>
      </c>
      <c r="D20" s="2" t="str">
        <f t="shared" si="11"/>
        <v>1100</v>
      </c>
      <c r="E20" s="2" t="str">
        <f t="shared" si="11"/>
        <v>1100</v>
      </c>
      <c r="F20" s="2" t="str">
        <f t="shared" si="11"/>
        <v>1100</v>
      </c>
      <c r="G20" s="2" t="str">
        <f t="shared" si="11"/>
        <v>0001</v>
      </c>
      <c r="H20" s="2" t="str">
        <f t="shared" si="11"/>
        <v>0111</v>
      </c>
      <c r="I20" s="2" t="str">
        <f t="shared" si="11"/>
        <v>1100</v>
      </c>
      <c r="J20" s="2" t="str">
        <f t="shared" si="11"/>
        <v>1100</v>
      </c>
      <c r="K20" s="543"/>
      <c r="L20" s="543"/>
    </row>
    <row r="22" spans="1:12" x14ac:dyDescent="0.3">
      <c r="A22" t="s">
        <v>0</v>
      </c>
      <c r="B22">
        <f>MOD(A19,4)</f>
        <v>1</v>
      </c>
      <c r="C22">
        <f>2^B22*25</f>
        <v>50</v>
      </c>
      <c r="D22" t="s">
        <v>9</v>
      </c>
      <c r="E22" t="s">
        <v>138</v>
      </c>
      <c r="F22">
        <f>C22*C24*10^-3</f>
        <v>1.75</v>
      </c>
      <c r="G22" t="s">
        <v>141</v>
      </c>
    </row>
    <row r="23" spans="1:12" x14ac:dyDescent="0.3">
      <c r="A23" t="s">
        <v>1</v>
      </c>
      <c r="B23">
        <f>MOD(B19,4)</f>
        <v>1</v>
      </c>
      <c r="C23">
        <f>2^B23*25</f>
        <v>50</v>
      </c>
      <c r="D23" t="s">
        <v>9</v>
      </c>
      <c r="E23" t="s">
        <v>139</v>
      </c>
      <c r="F23">
        <f>1/(2*PI()*C24*10^3*C25*10^-12*4*10^6*C22*10^-6)/1000</f>
        <v>6.0630454511198231</v>
      </c>
      <c r="G23" t="s">
        <v>11</v>
      </c>
    </row>
    <row r="24" spans="1:12" x14ac:dyDescent="0.3">
      <c r="A24" t="s">
        <v>2</v>
      </c>
      <c r="B24">
        <f>4*C19+(D19-MOD(D19,4))/4</f>
        <v>7</v>
      </c>
      <c r="C24">
        <f>B24*5</f>
        <v>35</v>
      </c>
      <c r="D24" t="s">
        <v>93</v>
      </c>
      <c r="E24" t="s">
        <v>140</v>
      </c>
      <c r="F24">
        <f>1/(2*PI()*C24*10^3*C26*10^-12)/1000</f>
        <v>121.26090902239646</v>
      </c>
      <c r="G24" t="s">
        <v>11</v>
      </c>
    </row>
    <row r="25" spans="1:12" x14ac:dyDescent="0.3">
      <c r="A25" t="s">
        <v>3</v>
      </c>
      <c r="B25">
        <f>4*MOD(D19,4)+(E19-MOD(E19,4))/4</f>
        <v>3</v>
      </c>
      <c r="C25">
        <f>B25*1.25</f>
        <v>3.75</v>
      </c>
      <c r="D25" t="s">
        <v>10</v>
      </c>
      <c r="E25" t="s">
        <v>112</v>
      </c>
      <c r="F25">
        <f>C25*C22*4</f>
        <v>750</v>
      </c>
      <c r="G25" t="s">
        <v>10</v>
      </c>
    </row>
    <row r="26" spans="1:12" x14ac:dyDescent="0.3">
      <c r="A26" t="s">
        <v>4</v>
      </c>
      <c r="B26">
        <f>8*MOD(E19,4)+(F19-MOD(F19,2))/2</f>
        <v>6</v>
      </c>
      <c r="C26">
        <f>B26*'Compensation References'!H$3</f>
        <v>37.5</v>
      </c>
      <c r="D26" t="s">
        <v>10</v>
      </c>
    </row>
    <row r="27" spans="1:12" x14ac:dyDescent="0.3">
      <c r="A27" t="s">
        <v>5</v>
      </c>
      <c r="B27">
        <f>4*G19+(H19-MOD(H19,4))/4</f>
        <v>5</v>
      </c>
      <c r="C27">
        <f>B27*5</f>
        <v>25</v>
      </c>
      <c r="D27" t="s">
        <v>93</v>
      </c>
      <c r="E27" t="s">
        <v>142</v>
      </c>
      <c r="F27">
        <f>C23*C27*10^-3</f>
        <v>1.25</v>
      </c>
      <c r="G27" t="s">
        <v>141</v>
      </c>
    </row>
    <row r="28" spans="1:12" x14ac:dyDescent="0.3">
      <c r="A28" t="s">
        <v>6</v>
      </c>
      <c r="B28">
        <f>4*MOD(H19,4)+(I19-MOD(I19,4))/4</f>
        <v>15</v>
      </c>
      <c r="C28">
        <f>B28*'Compensation References'!J$3</f>
        <v>4.9950000000000001</v>
      </c>
      <c r="D28" t="s">
        <v>10</v>
      </c>
      <c r="E28" t="s">
        <v>148</v>
      </c>
      <c r="F28">
        <f>1/(2*PI()*C23*C30*10^-3*C28*C27*10^-12*10^3)/1000</f>
        <v>31.862851469848916</v>
      </c>
      <c r="G28" t="s">
        <v>11</v>
      </c>
    </row>
    <row r="29" spans="1:12" x14ac:dyDescent="0.3">
      <c r="A29" t="s">
        <v>7</v>
      </c>
      <c r="B29">
        <f>8*MOD(I19,4)+(J19-MOD(J19,2))/2</f>
        <v>6</v>
      </c>
      <c r="C29">
        <f>B29*3.2</f>
        <v>19.200000000000003</v>
      </c>
      <c r="D29" t="s">
        <v>10</v>
      </c>
      <c r="E29" t="s">
        <v>149</v>
      </c>
      <c r="F29">
        <f>1/(2*PI()*C27*10^3*C29*10^-12)/1000</f>
        <v>331.57279810811519</v>
      </c>
      <c r="G29" t="s">
        <v>11</v>
      </c>
    </row>
    <row r="30" spans="1:12" x14ac:dyDescent="0.3">
      <c r="A30" t="s">
        <v>116</v>
      </c>
      <c r="B30">
        <f>MOD(J19,2)</f>
        <v>0</v>
      </c>
      <c r="C30">
        <f>(B30+1)*800</f>
        <v>800</v>
      </c>
      <c r="D30" t="s">
        <v>93</v>
      </c>
      <c r="E30" t="s">
        <v>111</v>
      </c>
      <c r="F30">
        <f>C28*C30*C23/1000</f>
        <v>199.8</v>
      </c>
      <c r="G30" t="s">
        <v>10</v>
      </c>
    </row>
    <row r="33" spans="1:12" x14ac:dyDescent="0.3">
      <c r="A33" s="544" t="s">
        <v>143</v>
      </c>
      <c r="B33" s="544"/>
      <c r="C33" s="544" t="s">
        <v>144</v>
      </c>
      <c r="D33" s="544"/>
      <c r="E33" s="544" t="s">
        <v>145</v>
      </c>
      <c r="F33" s="544"/>
      <c r="G33" s="544" t="s">
        <v>146</v>
      </c>
      <c r="H33" s="544"/>
      <c r="I33" s="544" t="s">
        <v>147</v>
      </c>
      <c r="J33" s="544"/>
      <c r="K33" s="5" t="s">
        <v>185</v>
      </c>
      <c r="L33" s="5" t="s">
        <v>184</v>
      </c>
    </row>
    <row r="34" spans="1:12" x14ac:dyDescent="0.3">
      <c r="A34" s="6" t="str">
        <f>DEC2HEX(MOD(L34-MOD(L34,16^9),16^10)/16^9)</f>
        <v>0</v>
      </c>
      <c r="B34" s="6" t="str">
        <f>DEC2HEX(MOD(L34-MOD(L34,16^8),16^9)/16^8)</f>
        <v>1</v>
      </c>
      <c r="C34" s="6" t="str">
        <f>DEC2HEX(MOD(L34-MOD(L34,16^7),16^8)/16^7)</f>
        <v>3</v>
      </c>
      <c r="D34" s="6" t="str">
        <f>DEC2HEX(MOD(L34-MOD(L34,16^6),16^7)/16^6)</f>
        <v>D</v>
      </c>
      <c r="E34" s="6" t="str">
        <f>DEC2HEX(MOD(L34-MOD(L34,16^5),16^6)/16^5)</f>
        <v>0</v>
      </c>
      <c r="F34" s="6" t="str">
        <f>DEC2HEX(MOD(L34-MOD(L34,16^4),16^5)/16^4)</f>
        <v>4</v>
      </c>
      <c r="G34" s="6" t="str">
        <f>DEC2HEX(MOD(L34-MOD(L34,16^3),16^4)/16^3)</f>
        <v>4</v>
      </c>
      <c r="H34" s="6" t="str">
        <f>DEC2HEX(MOD(L34-MOD(L34,16^2),16^3)/16^2)</f>
        <v>9</v>
      </c>
      <c r="I34" s="6" t="str">
        <f>DEC2HEX(MOD(L34-MOD(L34,16),16^2)/16)</f>
        <v>4</v>
      </c>
      <c r="J34" s="6" t="str">
        <f>DEC2HEX(MOD(L34,16))</f>
        <v>2</v>
      </c>
      <c r="K34" s="7" t="s">
        <v>182</v>
      </c>
      <c r="L34" s="5">
        <f>HEX2DEC(K34)</f>
        <v>5318658370</v>
      </c>
    </row>
    <row r="35" spans="1:12" x14ac:dyDescent="0.3">
      <c r="A35" s="3">
        <f>HEX2DEC(A34)</f>
        <v>0</v>
      </c>
      <c r="B35" s="3">
        <f t="shared" ref="B35:J35" si="12">HEX2DEC(B34)</f>
        <v>1</v>
      </c>
      <c r="C35" s="3">
        <f t="shared" si="12"/>
        <v>3</v>
      </c>
      <c r="D35" s="3">
        <f t="shared" si="12"/>
        <v>13</v>
      </c>
      <c r="E35" s="3">
        <f t="shared" si="12"/>
        <v>0</v>
      </c>
      <c r="F35" s="3">
        <f t="shared" si="12"/>
        <v>4</v>
      </c>
      <c r="G35" s="3">
        <f t="shared" si="12"/>
        <v>4</v>
      </c>
      <c r="H35" s="3">
        <f t="shared" si="12"/>
        <v>9</v>
      </c>
      <c r="I35" s="3">
        <f t="shared" si="12"/>
        <v>4</v>
      </c>
      <c r="J35" s="3">
        <f t="shared" si="12"/>
        <v>2</v>
      </c>
      <c r="K35" s="543" t="s">
        <v>187</v>
      </c>
      <c r="L35" s="543"/>
    </row>
    <row r="36" spans="1:12" x14ac:dyDescent="0.3">
      <c r="A36" s="3" t="str">
        <f>HEX2BIN(A34,4)</f>
        <v>0000</v>
      </c>
      <c r="B36" s="3" t="str">
        <f t="shared" ref="B36:J36" si="13">HEX2BIN(B34,4)</f>
        <v>0001</v>
      </c>
      <c r="C36" s="3" t="str">
        <f t="shared" si="13"/>
        <v>0011</v>
      </c>
      <c r="D36" s="3" t="str">
        <f t="shared" si="13"/>
        <v>1101</v>
      </c>
      <c r="E36" s="3" t="str">
        <f t="shared" si="13"/>
        <v>0000</v>
      </c>
      <c r="F36" s="3" t="str">
        <f t="shared" si="13"/>
        <v>0100</v>
      </c>
      <c r="G36" s="3" t="str">
        <f t="shared" si="13"/>
        <v>0100</v>
      </c>
      <c r="H36" s="3" t="str">
        <f t="shared" si="13"/>
        <v>1001</v>
      </c>
      <c r="I36" s="3" t="str">
        <f t="shared" si="13"/>
        <v>0100</v>
      </c>
      <c r="J36" s="3" t="str">
        <f t="shared" si="13"/>
        <v>0010</v>
      </c>
      <c r="K36" s="543"/>
      <c r="L36" s="543"/>
    </row>
    <row r="38" spans="1:12" x14ac:dyDescent="0.3">
      <c r="A38" t="s">
        <v>0</v>
      </c>
      <c r="B38">
        <f>MOD(A35,4)</f>
        <v>0</v>
      </c>
      <c r="C38">
        <f>2^B38*25</f>
        <v>25</v>
      </c>
      <c r="D38" t="s">
        <v>9</v>
      </c>
      <c r="E38" t="s">
        <v>138</v>
      </c>
      <c r="F38">
        <f>C38*C40*10^-3</f>
        <v>1.875</v>
      </c>
      <c r="G38" t="s">
        <v>141</v>
      </c>
    </row>
    <row r="39" spans="1:12" x14ac:dyDescent="0.3">
      <c r="A39" t="s">
        <v>1</v>
      </c>
      <c r="B39">
        <f>MOD(B35,4)</f>
        <v>1</v>
      </c>
      <c r="C39">
        <f>2^B39*25</f>
        <v>50</v>
      </c>
      <c r="D39" t="s">
        <v>9</v>
      </c>
      <c r="E39" t="s">
        <v>139</v>
      </c>
      <c r="F39">
        <f>1/(2*PI()*C40*10^3*C41*10^-12*4*10^6*C38*10^-6)/1000</f>
        <v>4.2441318157838763</v>
      </c>
      <c r="G39" t="s">
        <v>11</v>
      </c>
    </row>
    <row r="40" spans="1:12" x14ac:dyDescent="0.3">
      <c r="A40" t="s">
        <v>2</v>
      </c>
      <c r="B40">
        <f>4*C35+(D35-MOD(D35,4))/4</f>
        <v>15</v>
      </c>
      <c r="C40">
        <f>B40*5</f>
        <v>75</v>
      </c>
      <c r="D40" t="s">
        <v>93</v>
      </c>
      <c r="E40" t="s">
        <v>140</v>
      </c>
      <c r="F40">
        <f>1/(2*PI()*C40*10^3*C42*10^-12)/1000</f>
        <v>169.76527263135503</v>
      </c>
      <c r="G40" t="s">
        <v>11</v>
      </c>
    </row>
    <row r="41" spans="1:12" x14ac:dyDescent="0.3">
      <c r="A41" t="s">
        <v>3</v>
      </c>
      <c r="B41">
        <f>4*MOD(D35,4)+(E35-MOD(E35,4))/4</f>
        <v>4</v>
      </c>
      <c r="C41">
        <f>B41*1.25</f>
        <v>5</v>
      </c>
      <c r="D41" t="s">
        <v>10</v>
      </c>
      <c r="E41" t="s">
        <v>112</v>
      </c>
      <c r="F41">
        <f>C41*C38*4</f>
        <v>500</v>
      </c>
      <c r="G41" t="s">
        <v>10</v>
      </c>
    </row>
    <row r="42" spans="1:12" x14ac:dyDescent="0.3">
      <c r="A42" t="s">
        <v>4</v>
      </c>
      <c r="B42">
        <f>8*MOD(E35,4)+(F35-MOD(F35,2))/2</f>
        <v>2</v>
      </c>
      <c r="C42">
        <f>B42*'Compensation References'!H$3</f>
        <v>12.5</v>
      </c>
      <c r="D42" t="s">
        <v>10</v>
      </c>
    </row>
    <row r="43" spans="1:12" x14ac:dyDescent="0.3">
      <c r="A43" t="s">
        <v>5</v>
      </c>
      <c r="B43">
        <f>4*G35+(H35-MOD(H35,4))/4</f>
        <v>18</v>
      </c>
      <c r="C43">
        <f>B43*5</f>
        <v>90</v>
      </c>
      <c r="D43" t="s">
        <v>93</v>
      </c>
      <c r="E43" t="s">
        <v>142</v>
      </c>
      <c r="F43">
        <f>C39*C43*10^-3</f>
        <v>4.5</v>
      </c>
      <c r="G43" t="s">
        <v>141</v>
      </c>
    </row>
    <row r="44" spans="1:12" x14ac:dyDescent="0.3">
      <c r="A44" t="s">
        <v>6</v>
      </c>
      <c r="B44">
        <f>4*MOD(H35,4)+(I35-MOD(I35,4))/4</f>
        <v>5</v>
      </c>
      <c r="C44">
        <f>B44*'Compensation References'!J$3</f>
        <v>1.665</v>
      </c>
      <c r="D44" t="s">
        <v>10</v>
      </c>
      <c r="E44" t="s">
        <v>148</v>
      </c>
      <c r="F44">
        <f>1/(2*PI()*C39*C46*10^-3*C44*C43*10^-12*10^3)/1000</f>
        <v>26.552376224874095</v>
      </c>
      <c r="G44" t="s">
        <v>11</v>
      </c>
    </row>
    <row r="45" spans="1:12" x14ac:dyDescent="0.3">
      <c r="A45" t="s">
        <v>7</v>
      </c>
      <c r="B45">
        <f>8*MOD(I35,4)+(J35-MOD(J35,2))/2</f>
        <v>1</v>
      </c>
      <c r="C45">
        <f>B45*3.2</f>
        <v>3.2</v>
      </c>
      <c r="D45" t="s">
        <v>10</v>
      </c>
      <c r="E45" t="s">
        <v>149</v>
      </c>
      <c r="F45">
        <f>1/(2*PI()*C43*10^3*C45*10^-12)/1000</f>
        <v>552.62133018019199</v>
      </c>
      <c r="G45" t="s">
        <v>11</v>
      </c>
    </row>
    <row r="46" spans="1:12" x14ac:dyDescent="0.3">
      <c r="A46" t="s">
        <v>116</v>
      </c>
      <c r="B46">
        <f>MOD(J35,2)</f>
        <v>0</v>
      </c>
      <c r="C46">
        <f>(B46+1)*800</f>
        <v>800</v>
      </c>
      <c r="D46" t="s">
        <v>93</v>
      </c>
      <c r="E46" t="s">
        <v>111</v>
      </c>
      <c r="F46">
        <f>C44*C46*C39/1000</f>
        <v>66.599999999999994</v>
      </c>
      <c r="G46" t="s">
        <v>10</v>
      </c>
    </row>
  </sheetData>
  <mergeCells count="18">
    <mergeCell ref="A1:B1"/>
    <mergeCell ref="C1:D1"/>
    <mergeCell ref="E1:F1"/>
    <mergeCell ref="G1:H1"/>
    <mergeCell ref="I1:J1"/>
    <mergeCell ref="K3:L4"/>
    <mergeCell ref="K19:L20"/>
    <mergeCell ref="K35:L36"/>
    <mergeCell ref="A33:B33"/>
    <mergeCell ref="C33:D33"/>
    <mergeCell ref="E33:F33"/>
    <mergeCell ref="G33:H33"/>
    <mergeCell ref="I33:J33"/>
    <mergeCell ref="A17:B17"/>
    <mergeCell ref="C17:D17"/>
    <mergeCell ref="E17:F17"/>
    <mergeCell ref="G17:H17"/>
    <mergeCell ref="I17:J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19"/>
  <sheetViews>
    <sheetView workbookViewId="0">
      <selection activeCell="B12" sqref="B12"/>
    </sheetView>
  </sheetViews>
  <sheetFormatPr defaultRowHeight="14.4" x14ac:dyDescent="0.3"/>
  <cols>
    <col min="1" max="1" width="13.6640625" customWidth="1"/>
    <col min="2" max="2" width="23.88671875" bestFit="1" customWidth="1"/>
    <col min="3" max="6" width="13.6640625" customWidth="1"/>
  </cols>
  <sheetData>
    <row r="1" spans="1:6" x14ac:dyDescent="0.3">
      <c r="A1" s="547" t="s">
        <v>299</v>
      </c>
      <c r="B1" s="547"/>
      <c r="C1" s="547"/>
      <c r="D1" s="547"/>
      <c r="E1" s="547"/>
      <c r="F1" s="547"/>
    </row>
    <row r="2" spans="1:6" x14ac:dyDescent="0.3">
      <c r="A2" s="5" t="s">
        <v>206</v>
      </c>
      <c r="B2" s="5" t="s">
        <v>21</v>
      </c>
      <c r="C2" s="5" t="s">
        <v>300</v>
      </c>
      <c r="D2" s="5" t="s">
        <v>301</v>
      </c>
      <c r="E2" s="5" t="s">
        <v>302</v>
      </c>
      <c r="F2" s="5" t="s">
        <v>303</v>
      </c>
    </row>
    <row r="3" spans="1:6" x14ac:dyDescent="0.3">
      <c r="A3" s="5" t="s">
        <v>213</v>
      </c>
      <c r="B3" s="5" t="s">
        <v>237</v>
      </c>
      <c r="C3" s="5" t="s">
        <v>246</v>
      </c>
      <c r="D3" s="5" t="s">
        <v>246</v>
      </c>
      <c r="E3" s="5" t="str">
        <f>VLOOKUP('Pinstrap Reverse Lookup'!C3,'Resistor Selection'!AL$3:AR$20,6,FALSE)</f>
        <v>FLOAT</v>
      </c>
      <c r="F3" s="5">
        <f>VLOOKUP(D3,'Resistor Selection'!AM$5:AQ$20,5,FALSE)</f>
        <v>0</v>
      </c>
    </row>
    <row r="4" spans="1:6" x14ac:dyDescent="0.3">
      <c r="A4" s="5" t="s">
        <v>214</v>
      </c>
      <c r="B4" s="5" t="s">
        <v>238</v>
      </c>
      <c r="C4" s="5">
        <v>12100</v>
      </c>
      <c r="D4" s="5">
        <v>18700</v>
      </c>
      <c r="E4" s="5">
        <f>VLOOKUP('Pinstrap Reverse Lookup'!C4,'Resistor Selection'!AL$3:AR$20,6,FALSE)</f>
        <v>5</v>
      </c>
      <c r="F4" s="5">
        <f>VLOOKUP(D4,'Resistor Selection'!AN$5:AQ$20,4,FALSE)</f>
        <v>4</v>
      </c>
    </row>
    <row r="5" spans="1:6" x14ac:dyDescent="0.3">
      <c r="A5" s="5" t="s">
        <v>221</v>
      </c>
      <c r="B5" s="5" t="s">
        <v>239</v>
      </c>
      <c r="C5" s="5">
        <v>4640</v>
      </c>
      <c r="D5" s="5">
        <v>9090</v>
      </c>
      <c r="E5" s="5">
        <f>VLOOKUP('Pinstrap Reverse Lookup'!C5,'Resistor Selection'!AL$3:AR$20,6,FALSE)</f>
        <v>0</v>
      </c>
      <c r="F5" s="5">
        <f>VLOOKUP(D5,'Resistor Selection'!AO$5:AQ$20,3,FALSE)</f>
        <v>3</v>
      </c>
    </row>
    <row r="6" spans="1:6" x14ac:dyDescent="0.3">
      <c r="A6" s="5" t="s">
        <v>227</v>
      </c>
      <c r="B6" s="5" t="s">
        <v>240</v>
      </c>
      <c r="C6" s="5">
        <v>5620</v>
      </c>
      <c r="D6" s="5">
        <v>18700</v>
      </c>
      <c r="E6" s="5">
        <f>VLOOKUP('Pinstrap Reverse Lookup'!C6,'Resistor Selection'!AL$3:AR$20,6,FALSE)</f>
        <v>1</v>
      </c>
      <c r="F6" s="5">
        <f>VLOOKUP(D6,'Resistor Selection'!AP$5:AQ$20,2,FALSE)</f>
        <v>1</v>
      </c>
    </row>
    <row r="8" spans="1:6" x14ac:dyDescent="0.3">
      <c r="A8" s="548" t="s">
        <v>304</v>
      </c>
      <c r="B8" s="548"/>
      <c r="C8" s="548" t="s">
        <v>192</v>
      </c>
      <c r="D8" s="548"/>
      <c r="E8" s="548"/>
    </row>
    <row r="9" spans="1:6" x14ac:dyDescent="0.3">
      <c r="A9" s="5" t="s">
        <v>206</v>
      </c>
      <c r="B9" s="5" t="s">
        <v>207</v>
      </c>
      <c r="C9" s="5" t="s">
        <v>21</v>
      </c>
      <c r="D9" s="5" t="s">
        <v>208</v>
      </c>
      <c r="E9" s="5" t="s">
        <v>14</v>
      </c>
    </row>
    <row r="10" spans="1:6" x14ac:dyDescent="0.3">
      <c r="A10" s="545" t="s">
        <v>213</v>
      </c>
      <c r="B10" s="5" t="s">
        <v>122</v>
      </c>
      <c r="C10" s="5"/>
      <c r="D10" s="5"/>
      <c r="E10" s="5" t="str">
        <f>IF(OR(F3='Resistor Selection'!AL4,MOD('Pinstrap Reverse Lookup'!F3,2)=0),'Pinstrap Reverse Lookup'!E3,'Pinstrap Reverse Lookup'!E3+16)</f>
        <v>FLOAT</v>
      </c>
    </row>
    <row r="11" spans="1:6" x14ac:dyDescent="0.3">
      <c r="A11" s="546"/>
      <c r="B11" s="5" t="s">
        <v>35</v>
      </c>
      <c r="C11" s="5"/>
      <c r="D11" s="5" t="s">
        <v>11</v>
      </c>
      <c r="E11" s="5">
        <f>(F3-MOD(F3,2))/2</f>
        <v>0</v>
      </c>
    </row>
    <row r="12" spans="1:6" x14ac:dyDescent="0.3">
      <c r="A12" s="545" t="s">
        <v>214</v>
      </c>
      <c r="B12" s="5" t="s">
        <v>215</v>
      </c>
      <c r="C12" s="5"/>
      <c r="D12" s="5" t="s">
        <v>216</v>
      </c>
      <c r="E12" s="5"/>
    </row>
    <row r="13" spans="1:6" x14ac:dyDescent="0.3">
      <c r="A13" s="549"/>
      <c r="B13" s="5" t="s">
        <v>217</v>
      </c>
      <c r="C13" s="5"/>
      <c r="D13" s="5" t="s">
        <v>25</v>
      </c>
      <c r="E13" s="5"/>
    </row>
    <row r="14" spans="1:6" x14ac:dyDescent="0.3">
      <c r="A14" s="546"/>
      <c r="B14" s="5" t="s">
        <v>220</v>
      </c>
      <c r="C14" s="5"/>
      <c r="D14" s="5"/>
      <c r="E14" s="5"/>
    </row>
    <row r="15" spans="1:6" x14ac:dyDescent="0.3">
      <c r="A15" s="545" t="s">
        <v>221</v>
      </c>
      <c r="B15" s="5" t="s">
        <v>222</v>
      </c>
      <c r="C15" s="5"/>
      <c r="D15" s="5" t="s">
        <v>22</v>
      </c>
      <c r="E15" s="5"/>
    </row>
    <row r="16" spans="1:6" x14ac:dyDescent="0.3">
      <c r="A16" s="549"/>
      <c r="B16" s="5" t="s">
        <v>225</v>
      </c>
      <c r="C16" s="5"/>
      <c r="D16" s="5" t="s">
        <v>22</v>
      </c>
      <c r="E16" s="5"/>
    </row>
    <row r="17" spans="1:5" x14ac:dyDescent="0.3">
      <c r="A17" s="546"/>
      <c r="B17" s="5" t="s">
        <v>226</v>
      </c>
      <c r="C17" s="5"/>
      <c r="D17" s="5"/>
      <c r="E17" s="5"/>
    </row>
    <row r="18" spans="1:5" x14ac:dyDescent="0.3">
      <c r="A18" s="545" t="s">
        <v>227</v>
      </c>
      <c r="B18" s="5" t="s">
        <v>228</v>
      </c>
      <c r="C18" s="5"/>
      <c r="D18" s="5" t="s">
        <v>229</v>
      </c>
      <c r="E18" s="5"/>
    </row>
    <row r="19" spans="1:5" x14ac:dyDescent="0.3">
      <c r="A19" s="546"/>
      <c r="B19" s="5" t="s">
        <v>305</v>
      </c>
      <c r="C19" s="5"/>
      <c r="D19" s="5"/>
      <c r="E19" s="5"/>
    </row>
  </sheetData>
  <mergeCells count="7">
    <mergeCell ref="A18:A19"/>
    <mergeCell ref="A1:F1"/>
    <mergeCell ref="A8:B8"/>
    <mergeCell ref="C8:E8"/>
    <mergeCell ref="A10:A11"/>
    <mergeCell ref="A12:A14"/>
    <mergeCell ref="A15:A17"/>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x14:formula1>
            <xm:f>'Resistor References'!$A$2:$A$4</xm:f>
          </x14:formula1>
          <xm:sqref>C8:E8</xm:sqref>
        </x14:dataValidation>
        <x14:dataValidation type="list" allowBlank="1" showInputMessage="1" showErrorMessage="1">
          <x14:formula1>
            <xm:f>'Resistor Selection'!$AP$4:$AP$20</xm:f>
          </x14:formula1>
          <xm:sqref>D6</xm:sqref>
        </x14:dataValidation>
        <x14:dataValidation type="list" allowBlank="1" showInputMessage="1" showErrorMessage="1">
          <x14:formula1>
            <xm:f>'Resistor Selection'!$AO$4:$AO$20</xm:f>
          </x14:formula1>
          <xm:sqref>D5</xm:sqref>
        </x14:dataValidation>
        <x14:dataValidation type="list" allowBlank="1" showInputMessage="1" showErrorMessage="1">
          <x14:formula1>
            <xm:f>'Resistor Selection'!$AN$4:$AN$20</xm:f>
          </x14:formula1>
          <xm:sqref>D4</xm:sqref>
        </x14:dataValidation>
        <x14:dataValidation type="list" allowBlank="1" showInputMessage="1" showErrorMessage="1">
          <x14:formula1>
            <xm:f>'Resistor Selection'!$AM$4:$AM$20</xm:f>
          </x14:formula1>
          <xm:sqref>D3</xm:sqref>
        </x14:dataValidation>
        <x14:dataValidation type="list" allowBlank="1" showInputMessage="1" showErrorMessage="1">
          <x14:formula1>
            <xm:f>'Resistor Selection'!$AL$3:$AL$20</xm:f>
          </x14:formula1>
          <xm:sqref>C3:C6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65"/>
  <sheetViews>
    <sheetView workbookViewId="0">
      <selection activeCell="C15" sqref="C15"/>
    </sheetView>
  </sheetViews>
  <sheetFormatPr defaultRowHeight="14.4" x14ac:dyDescent="0.3"/>
  <cols>
    <col min="1" max="1" width="11.6640625" bestFit="1" customWidth="1"/>
    <col min="2" max="3" width="11.6640625" customWidth="1"/>
    <col min="18" max="18" width="10.88671875" customWidth="1"/>
  </cols>
  <sheetData>
    <row r="1" spans="1:21" x14ac:dyDescent="0.3">
      <c r="A1" t="s">
        <v>191</v>
      </c>
      <c r="B1" t="s">
        <v>195</v>
      </c>
      <c r="C1" t="s">
        <v>196</v>
      </c>
      <c r="D1" t="s">
        <v>13</v>
      </c>
      <c r="E1" t="s">
        <v>1</v>
      </c>
      <c r="F1" t="s">
        <v>2</v>
      </c>
      <c r="G1" t="s">
        <v>3</v>
      </c>
      <c r="H1" t="s">
        <v>4</v>
      </c>
      <c r="I1" t="s">
        <v>5</v>
      </c>
      <c r="J1" t="s">
        <v>6</v>
      </c>
      <c r="K1" t="s">
        <v>7</v>
      </c>
      <c r="L1" t="s">
        <v>8</v>
      </c>
      <c r="M1" t="s">
        <v>126</v>
      </c>
      <c r="N1" t="s">
        <v>111</v>
      </c>
      <c r="O1" t="s">
        <v>112</v>
      </c>
      <c r="P1" t="s">
        <v>14</v>
      </c>
      <c r="Q1" t="s">
        <v>130</v>
      </c>
      <c r="R1" t="s">
        <v>36</v>
      </c>
      <c r="T1" t="s">
        <v>15</v>
      </c>
      <c r="U1" t="s">
        <v>129</v>
      </c>
    </row>
    <row r="2" spans="1:21" x14ac:dyDescent="0.3">
      <c r="A2" t="s">
        <v>192</v>
      </c>
      <c r="B2">
        <v>40</v>
      </c>
      <c r="C2">
        <v>6.1550000000000002</v>
      </c>
      <c r="D2">
        <v>25</v>
      </c>
      <c r="E2">
        <v>25</v>
      </c>
      <c r="F2">
        <v>0</v>
      </c>
      <c r="G2">
        <v>0</v>
      </c>
      <c r="H2">
        <v>0</v>
      </c>
      <c r="I2">
        <v>0</v>
      </c>
      <c r="J2">
        <v>0</v>
      </c>
      <c r="K2">
        <v>0</v>
      </c>
      <c r="L2">
        <v>800</v>
      </c>
      <c r="M2">
        <f>L2*'Device Calculator'!E$122/10^3</f>
        <v>80</v>
      </c>
      <c r="N2">
        <f>J2*('Device Calculator'!E$126)</f>
        <v>0</v>
      </c>
      <c r="O2">
        <f>G2*4*10^6*'Device Calculator'!E$138*10^-6</f>
        <v>0</v>
      </c>
      <c r="P2">
        <v>0</v>
      </c>
      <c r="Q2">
        <v>1</v>
      </c>
      <c r="R2">
        <v>225</v>
      </c>
      <c r="T2">
        <v>1</v>
      </c>
      <c r="U2">
        <v>1</v>
      </c>
    </row>
    <row r="3" spans="1:21" x14ac:dyDescent="0.3">
      <c r="A3" t="s">
        <v>193</v>
      </c>
      <c r="B3">
        <v>20</v>
      </c>
      <c r="C3">
        <f>6.155*2</f>
        <v>12.31</v>
      </c>
      <c r="D3">
        <v>50</v>
      </c>
      <c r="E3">
        <v>50</v>
      </c>
      <c r="F3">
        <f>F2+5</f>
        <v>5</v>
      </c>
      <c r="G3">
        <f>G2+1.25</f>
        <v>1.25</v>
      </c>
      <c r="H3">
        <f>H2+6.25</f>
        <v>6.25</v>
      </c>
      <c r="I3">
        <f>I2+5</f>
        <v>5</v>
      </c>
      <c r="J3">
        <f>J2+0.333</f>
        <v>0.33300000000000002</v>
      </c>
      <c r="K3">
        <f>K2+3.2</f>
        <v>3.2</v>
      </c>
      <c r="L3">
        <v>1600</v>
      </c>
      <c r="M3">
        <f>L3*'Device Calculator'!E$122/10^3</f>
        <v>160</v>
      </c>
      <c r="N3">
        <f>J3*('Device Calculator'!E$126)</f>
        <v>26.64</v>
      </c>
      <c r="O3">
        <f>G3*4*10^6*'Device Calculator'!E$138*10^-6</f>
        <v>250</v>
      </c>
      <c r="P3">
        <f>P2+1</f>
        <v>1</v>
      </c>
      <c r="Q3">
        <v>2</v>
      </c>
      <c r="R3">
        <v>275</v>
      </c>
      <c r="T3">
        <v>0.5</v>
      </c>
      <c r="U3">
        <v>2</v>
      </c>
    </row>
    <row r="4" spans="1:21" x14ac:dyDescent="0.3">
      <c r="A4" t="s">
        <v>194</v>
      </c>
      <c r="B4">
        <v>10</v>
      </c>
      <c r="C4">
        <f>6.155*2</f>
        <v>12.31</v>
      </c>
      <c r="D4">
        <v>100</v>
      </c>
      <c r="E4">
        <v>100</v>
      </c>
      <c r="F4">
        <f t="shared" ref="F4:F65" si="0">F3+5</f>
        <v>10</v>
      </c>
      <c r="G4">
        <f t="shared" ref="G4:G17" si="1">G3+1.25</f>
        <v>2.5</v>
      </c>
      <c r="H4">
        <f t="shared" ref="H4:H33" si="2">H3+6.25</f>
        <v>12.5</v>
      </c>
      <c r="I4">
        <f t="shared" ref="I4:I65" si="3">I3+5</f>
        <v>10</v>
      </c>
      <c r="J4">
        <f t="shared" ref="J4:J17" si="4">J3+0.333</f>
        <v>0.66600000000000004</v>
      </c>
      <c r="K4">
        <f t="shared" ref="K4:K33" si="5">K3+3.2</f>
        <v>6.4</v>
      </c>
      <c r="N4">
        <f>J4*('Device Calculator'!E$126)</f>
        <v>53.28</v>
      </c>
      <c r="O4">
        <f>G4*4*10^6*'Device Calculator'!E$138*10^-6</f>
        <v>500</v>
      </c>
      <c r="P4">
        <f t="shared" ref="P4:P65" si="6">P3+1</f>
        <v>2</v>
      </c>
      <c r="Q4">
        <v>3</v>
      </c>
      <c r="R4">
        <v>325</v>
      </c>
      <c r="T4">
        <v>0.25</v>
      </c>
      <c r="U4">
        <v>3</v>
      </c>
    </row>
    <row r="5" spans="1:21" x14ac:dyDescent="0.3">
      <c r="A5" s="57" t="s">
        <v>1018</v>
      </c>
      <c r="B5" s="57">
        <v>40</v>
      </c>
      <c r="C5" s="57">
        <v>6.1550000000000002</v>
      </c>
      <c r="D5">
        <v>200</v>
      </c>
      <c r="E5">
        <v>200</v>
      </c>
      <c r="F5">
        <f t="shared" si="0"/>
        <v>15</v>
      </c>
      <c r="G5">
        <f t="shared" si="1"/>
        <v>3.75</v>
      </c>
      <c r="H5">
        <f t="shared" si="2"/>
        <v>18.75</v>
      </c>
      <c r="I5">
        <f t="shared" si="3"/>
        <v>15</v>
      </c>
      <c r="J5">
        <f t="shared" si="4"/>
        <v>0.99900000000000011</v>
      </c>
      <c r="K5">
        <f t="shared" si="5"/>
        <v>9.6000000000000014</v>
      </c>
      <c r="N5">
        <f>J5*('Device Calculator'!E$126)</f>
        <v>79.920000000000016</v>
      </c>
      <c r="O5">
        <f>G5*4*10^6*'Device Calculator'!E$138*10^-6</f>
        <v>750</v>
      </c>
      <c r="P5">
        <f t="shared" si="6"/>
        <v>3</v>
      </c>
      <c r="Q5">
        <v>4</v>
      </c>
      <c r="R5">
        <v>375</v>
      </c>
      <c r="T5">
        <v>0.125</v>
      </c>
      <c r="U5">
        <v>4</v>
      </c>
    </row>
    <row r="6" spans="1:21" x14ac:dyDescent="0.3">
      <c r="A6" s="57" t="s">
        <v>1019</v>
      </c>
      <c r="B6" s="57">
        <v>20</v>
      </c>
      <c r="C6" s="57">
        <f>6.155*2</f>
        <v>12.31</v>
      </c>
      <c r="F6">
        <f t="shared" si="0"/>
        <v>20</v>
      </c>
      <c r="G6">
        <f t="shared" si="1"/>
        <v>5</v>
      </c>
      <c r="H6">
        <f t="shared" si="2"/>
        <v>25</v>
      </c>
      <c r="I6">
        <f t="shared" si="3"/>
        <v>20</v>
      </c>
      <c r="J6">
        <f t="shared" si="4"/>
        <v>1.3320000000000001</v>
      </c>
      <c r="K6">
        <f t="shared" si="5"/>
        <v>12.8</v>
      </c>
      <c r="N6">
        <f>J6*('Device Calculator'!E$126)</f>
        <v>106.56</v>
      </c>
      <c r="O6">
        <f>G6*4*10^6*'Device Calculator'!E$138*10^-6</f>
        <v>1000</v>
      </c>
      <c r="P6">
        <f t="shared" si="6"/>
        <v>4</v>
      </c>
      <c r="R6">
        <f>R2*2</f>
        <v>450</v>
      </c>
    </row>
    <row r="7" spans="1:21" x14ac:dyDescent="0.3">
      <c r="A7" s="57" t="s">
        <v>1020</v>
      </c>
      <c r="B7" s="57">
        <v>10</v>
      </c>
      <c r="C7" s="57">
        <f>6.155*2</f>
        <v>12.31</v>
      </c>
      <c r="F7">
        <f t="shared" si="0"/>
        <v>25</v>
      </c>
      <c r="G7">
        <f t="shared" si="1"/>
        <v>6.25</v>
      </c>
      <c r="H7">
        <f t="shared" si="2"/>
        <v>31.25</v>
      </c>
      <c r="I7">
        <f t="shared" si="3"/>
        <v>25</v>
      </c>
      <c r="J7">
        <f t="shared" si="4"/>
        <v>1.665</v>
      </c>
      <c r="K7">
        <f t="shared" si="5"/>
        <v>16</v>
      </c>
      <c r="N7">
        <f>J7*('Device Calculator'!E$126)</f>
        <v>133.19999999999999</v>
      </c>
      <c r="O7">
        <f>G7*4*10^6*'Device Calculator'!E$138*10^-6</f>
        <v>1250</v>
      </c>
      <c r="P7">
        <f t="shared" si="6"/>
        <v>5</v>
      </c>
      <c r="R7">
        <f t="shared" ref="R7:R17" si="7">R3*2</f>
        <v>550</v>
      </c>
    </row>
    <row r="8" spans="1:21" x14ac:dyDescent="0.3">
      <c r="F8">
        <f t="shared" si="0"/>
        <v>30</v>
      </c>
      <c r="G8">
        <f t="shared" si="1"/>
        <v>7.5</v>
      </c>
      <c r="H8">
        <f t="shared" si="2"/>
        <v>37.5</v>
      </c>
      <c r="I8">
        <f t="shared" si="3"/>
        <v>30</v>
      </c>
      <c r="J8">
        <f t="shared" si="4"/>
        <v>1.998</v>
      </c>
      <c r="K8">
        <f t="shared" si="5"/>
        <v>19.2</v>
      </c>
      <c r="N8">
        <f>J8*('Device Calculator'!E$126)</f>
        <v>159.84</v>
      </c>
      <c r="O8">
        <f>G8*4*10^6*'Device Calculator'!E$138*10^-6</f>
        <v>1500</v>
      </c>
      <c r="P8">
        <f t="shared" si="6"/>
        <v>6</v>
      </c>
      <c r="R8">
        <f t="shared" si="7"/>
        <v>650</v>
      </c>
    </row>
    <row r="9" spans="1:21" x14ac:dyDescent="0.3">
      <c r="F9">
        <f t="shared" si="0"/>
        <v>35</v>
      </c>
      <c r="G9">
        <f t="shared" si="1"/>
        <v>8.75</v>
      </c>
      <c r="H9">
        <f t="shared" si="2"/>
        <v>43.75</v>
      </c>
      <c r="I9">
        <f t="shared" si="3"/>
        <v>35</v>
      </c>
      <c r="J9">
        <f t="shared" si="4"/>
        <v>2.331</v>
      </c>
      <c r="K9">
        <f t="shared" si="5"/>
        <v>22.4</v>
      </c>
      <c r="N9">
        <f>J9*('Device Calculator'!E$126)</f>
        <v>186.48</v>
      </c>
      <c r="O9">
        <f>G9*4*10^6*'Device Calculator'!E$138*10^-6</f>
        <v>1750</v>
      </c>
      <c r="P9">
        <f t="shared" si="6"/>
        <v>7</v>
      </c>
      <c r="R9">
        <f t="shared" si="7"/>
        <v>750</v>
      </c>
    </row>
    <row r="10" spans="1:21" x14ac:dyDescent="0.3">
      <c r="F10">
        <f t="shared" si="0"/>
        <v>40</v>
      </c>
      <c r="G10">
        <f t="shared" si="1"/>
        <v>10</v>
      </c>
      <c r="H10">
        <f t="shared" si="2"/>
        <v>50</v>
      </c>
      <c r="I10">
        <f t="shared" si="3"/>
        <v>40</v>
      </c>
      <c r="J10">
        <f t="shared" si="4"/>
        <v>2.6640000000000001</v>
      </c>
      <c r="K10">
        <f t="shared" si="5"/>
        <v>25.599999999999998</v>
      </c>
      <c r="N10">
        <f>J10*('Device Calculator'!E$126)</f>
        <v>213.12</v>
      </c>
      <c r="O10">
        <f>G10*4*10^6*'Device Calculator'!E$138*10^-6</f>
        <v>2000</v>
      </c>
      <c r="P10">
        <f t="shared" si="6"/>
        <v>8</v>
      </c>
      <c r="R10">
        <f t="shared" si="7"/>
        <v>900</v>
      </c>
    </row>
    <row r="11" spans="1:21" x14ac:dyDescent="0.3">
      <c r="F11">
        <f t="shared" si="0"/>
        <v>45</v>
      </c>
      <c r="G11">
        <f t="shared" si="1"/>
        <v>11.25</v>
      </c>
      <c r="H11">
        <f t="shared" si="2"/>
        <v>56.25</v>
      </c>
      <c r="I11">
        <f t="shared" si="3"/>
        <v>45</v>
      </c>
      <c r="J11">
        <f t="shared" si="4"/>
        <v>2.9970000000000003</v>
      </c>
      <c r="K11">
        <f t="shared" si="5"/>
        <v>28.799999999999997</v>
      </c>
      <c r="N11">
        <f>J11*('Device Calculator'!E$126)</f>
        <v>239.76000000000002</v>
      </c>
      <c r="O11">
        <f>G11*4*10^6*'Device Calculator'!E$138*10^-6</f>
        <v>2250</v>
      </c>
      <c r="P11">
        <f t="shared" si="6"/>
        <v>9</v>
      </c>
      <c r="R11">
        <f t="shared" si="7"/>
        <v>1100</v>
      </c>
    </row>
    <row r="12" spans="1:21" x14ac:dyDescent="0.3">
      <c r="F12">
        <f t="shared" si="0"/>
        <v>50</v>
      </c>
      <c r="G12">
        <f t="shared" si="1"/>
        <v>12.5</v>
      </c>
      <c r="H12">
        <f t="shared" si="2"/>
        <v>62.5</v>
      </c>
      <c r="I12">
        <f t="shared" si="3"/>
        <v>50</v>
      </c>
      <c r="J12">
        <f t="shared" si="4"/>
        <v>3.3300000000000005</v>
      </c>
      <c r="K12">
        <f t="shared" si="5"/>
        <v>31.999999999999996</v>
      </c>
      <c r="N12">
        <f>J12*('Device Calculator'!E$126)</f>
        <v>266.40000000000003</v>
      </c>
      <c r="O12">
        <f>G12*4*10^6*'Device Calculator'!E$138*10^-6</f>
        <v>2500</v>
      </c>
      <c r="P12">
        <f t="shared" si="6"/>
        <v>10</v>
      </c>
      <c r="R12">
        <f t="shared" si="7"/>
        <v>1300</v>
      </c>
    </row>
    <row r="13" spans="1:21" x14ac:dyDescent="0.3">
      <c r="F13">
        <f t="shared" si="0"/>
        <v>55</v>
      </c>
      <c r="G13">
        <f t="shared" si="1"/>
        <v>13.75</v>
      </c>
      <c r="H13">
        <f t="shared" si="2"/>
        <v>68.75</v>
      </c>
      <c r="I13">
        <f t="shared" si="3"/>
        <v>55</v>
      </c>
      <c r="J13">
        <f t="shared" si="4"/>
        <v>3.6630000000000007</v>
      </c>
      <c r="K13">
        <f t="shared" si="5"/>
        <v>35.199999999999996</v>
      </c>
      <c r="N13">
        <f>J13*('Device Calculator'!E$126)</f>
        <v>293.04000000000008</v>
      </c>
      <c r="O13">
        <f>G13*4*10^6*'Device Calculator'!E$138*10^-6</f>
        <v>2750</v>
      </c>
      <c r="P13">
        <f t="shared" si="6"/>
        <v>11</v>
      </c>
      <c r="R13">
        <f t="shared" si="7"/>
        <v>1500</v>
      </c>
    </row>
    <row r="14" spans="1:21" x14ac:dyDescent="0.3">
      <c r="F14">
        <f t="shared" si="0"/>
        <v>60</v>
      </c>
      <c r="G14">
        <f t="shared" si="1"/>
        <v>15</v>
      </c>
      <c r="H14">
        <f t="shared" si="2"/>
        <v>75</v>
      </c>
      <c r="I14">
        <f t="shared" si="3"/>
        <v>60</v>
      </c>
      <c r="J14">
        <f t="shared" si="4"/>
        <v>3.9960000000000009</v>
      </c>
      <c r="K14">
        <f t="shared" si="5"/>
        <v>38.4</v>
      </c>
      <c r="N14">
        <f>J14*('Device Calculator'!E$126)</f>
        <v>319.68000000000006</v>
      </c>
      <c r="O14">
        <f>G14*4*10^6*'Device Calculator'!E$138*10^-6</f>
        <v>3000</v>
      </c>
      <c r="P14">
        <f t="shared" si="6"/>
        <v>12</v>
      </c>
      <c r="R14">
        <f t="shared" si="7"/>
        <v>1800</v>
      </c>
    </row>
    <row r="15" spans="1:21" x14ac:dyDescent="0.3">
      <c r="F15">
        <f t="shared" si="0"/>
        <v>65</v>
      </c>
      <c r="G15">
        <f t="shared" si="1"/>
        <v>16.25</v>
      </c>
      <c r="H15">
        <f t="shared" si="2"/>
        <v>81.25</v>
      </c>
      <c r="I15">
        <f t="shared" si="3"/>
        <v>65</v>
      </c>
      <c r="J15">
        <f t="shared" si="4"/>
        <v>4.3290000000000006</v>
      </c>
      <c r="K15">
        <f t="shared" si="5"/>
        <v>41.6</v>
      </c>
      <c r="N15">
        <f>J15*('Device Calculator'!E$126)</f>
        <v>346.32000000000005</v>
      </c>
      <c r="O15">
        <f>G15*4*10^6*'Device Calculator'!E$138*10^-6</f>
        <v>3250</v>
      </c>
      <c r="P15">
        <f t="shared" si="6"/>
        <v>13</v>
      </c>
      <c r="R15">
        <f t="shared" si="7"/>
        <v>2200</v>
      </c>
    </row>
    <row r="16" spans="1:21" x14ac:dyDescent="0.3">
      <c r="F16">
        <f t="shared" si="0"/>
        <v>70</v>
      </c>
      <c r="G16">
        <f t="shared" si="1"/>
        <v>17.5</v>
      </c>
      <c r="H16">
        <f t="shared" si="2"/>
        <v>87.5</v>
      </c>
      <c r="I16">
        <f t="shared" si="3"/>
        <v>70</v>
      </c>
      <c r="J16">
        <f t="shared" si="4"/>
        <v>4.6620000000000008</v>
      </c>
      <c r="K16">
        <f t="shared" si="5"/>
        <v>44.800000000000004</v>
      </c>
      <c r="N16">
        <f>J16*('Device Calculator'!E$126)</f>
        <v>372.96000000000004</v>
      </c>
      <c r="O16">
        <f>G16*4*10^6*'Device Calculator'!E$138*10^-6</f>
        <v>3500</v>
      </c>
      <c r="P16">
        <f t="shared" si="6"/>
        <v>14</v>
      </c>
      <c r="R16">
        <f t="shared" si="7"/>
        <v>2600</v>
      </c>
    </row>
    <row r="17" spans="6:18" x14ac:dyDescent="0.3">
      <c r="F17">
        <f t="shared" si="0"/>
        <v>75</v>
      </c>
      <c r="G17">
        <f t="shared" si="1"/>
        <v>18.75</v>
      </c>
      <c r="H17">
        <f t="shared" si="2"/>
        <v>93.75</v>
      </c>
      <c r="I17">
        <f t="shared" si="3"/>
        <v>75</v>
      </c>
      <c r="J17">
        <f t="shared" si="4"/>
        <v>4.995000000000001</v>
      </c>
      <c r="K17">
        <f t="shared" si="5"/>
        <v>48.000000000000007</v>
      </c>
      <c r="N17">
        <f>J17*('Device Calculator'!E$126)</f>
        <v>399.60000000000008</v>
      </c>
      <c r="O17">
        <f>G17*4*10^6*'Device Calculator'!E$138*10^-6</f>
        <v>3750</v>
      </c>
      <c r="P17">
        <f t="shared" si="6"/>
        <v>15</v>
      </c>
      <c r="R17">
        <f t="shared" si="7"/>
        <v>3000</v>
      </c>
    </row>
    <row r="18" spans="6:18" x14ac:dyDescent="0.3">
      <c r="F18">
        <f t="shared" si="0"/>
        <v>80</v>
      </c>
      <c r="H18">
        <f t="shared" si="2"/>
        <v>100</v>
      </c>
      <c r="I18">
        <f t="shared" si="3"/>
        <v>80</v>
      </c>
      <c r="K18">
        <f t="shared" si="5"/>
        <v>51.20000000000001</v>
      </c>
      <c r="P18">
        <f t="shared" si="6"/>
        <v>16</v>
      </c>
    </row>
    <row r="19" spans="6:18" x14ac:dyDescent="0.3">
      <c r="F19">
        <f t="shared" si="0"/>
        <v>85</v>
      </c>
      <c r="H19">
        <f t="shared" si="2"/>
        <v>106.25</v>
      </c>
      <c r="I19">
        <f t="shared" si="3"/>
        <v>85</v>
      </c>
      <c r="K19">
        <f t="shared" si="5"/>
        <v>54.400000000000013</v>
      </c>
      <c r="P19">
        <f t="shared" si="6"/>
        <v>17</v>
      </c>
    </row>
    <row r="20" spans="6:18" x14ac:dyDescent="0.3">
      <c r="F20">
        <f t="shared" si="0"/>
        <v>90</v>
      </c>
      <c r="H20">
        <f t="shared" si="2"/>
        <v>112.5</v>
      </c>
      <c r="I20">
        <f t="shared" si="3"/>
        <v>90</v>
      </c>
      <c r="K20">
        <f t="shared" si="5"/>
        <v>57.600000000000016</v>
      </c>
      <c r="P20">
        <f t="shared" si="6"/>
        <v>18</v>
      </c>
    </row>
    <row r="21" spans="6:18" x14ac:dyDescent="0.3">
      <c r="F21">
        <f t="shared" si="0"/>
        <v>95</v>
      </c>
      <c r="H21">
        <f t="shared" si="2"/>
        <v>118.75</v>
      </c>
      <c r="I21">
        <f t="shared" si="3"/>
        <v>95</v>
      </c>
      <c r="K21">
        <f t="shared" si="5"/>
        <v>60.800000000000018</v>
      </c>
      <c r="P21">
        <f t="shared" si="6"/>
        <v>19</v>
      </c>
    </row>
    <row r="22" spans="6:18" x14ac:dyDescent="0.3">
      <c r="F22">
        <f t="shared" si="0"/>
        <v>100</v>
      </c>
      <c r="H22">
        <f t="shared" si="2"/>
        <v>125</v>
      </c>
      <c r="I22">
        <f t="shared" si="3"/>
        <v>100</v>
      </c>
      <c r="K22">
        <f t="shared" si="5"/>
        <v>64.000000000000014</v>
      </c>
      <c r="P22">
        <f t="shared" si="6"/>
        <v>20</v>
      </c>
    </row>
    <row r="23" spans="6:18" x14ac:dyDescent="0.3">
      <c r="F23">
        <f t="shared" si="0"/>
        <v>105</v>
      </c>
      <c r="H23">
        <f t="shared" si="2"/>
        <v>131.25</v>
      </c>
      <c r="I23">
        <f t="shared" si="3"/>
        <v>105</v>
      </c>
      <c r="K23">
        <f t="shared" si="5"/>
        <v>67.200000000000017</v>
      </c>
      <c r="P23">
        <f t="shared" si="6"/>
        <v>21</v>
      </c>
    </row>
    <row r="24" spans="6:18" x14ac:dyDescent="0.3">
      <c r="F24">
        <f t="shared" si="0"/>
        <v>110</v>
      </c>
      <c r="H24">
        <f t="shared" si="2"/>
        <v>137.5</v>
      </c>
      <c r="I24">
        <f t="shared" si="3"/>
        <v>110</v>
      </c>
      <c r="K24">
        <f t="shared" si="5"/>
        <v>70.40000000000002</v>
      </c>
      <c r="P24">
        <f t="shared" si="6"/>
        <v>22</v>
      </c>
    </row>
    <row r="25" spans="6:18" x14ac:dyDescent="0.3">
      <c r="F25">
        <f t="shared" si="0"/>
        <v>115</v>
      </c>
      <c r="H25">
        <f t="shared" si="2"/>
        <v>143.75</v>
      </c>
      <c r="I25">
        <f t="shared" si="3"/>
        <v>115</v>
      </c>
      <c r="K25">
        <f t="shared" si="5"/>
        <v>73.600000000000023</v>
      </c>
      <c r="P25">
        <f t="shared" si="6"/>
        <v>23</v>
      </c>
    </row>
    <row r="26" spans="6:18" x14ac:dyDescent="0.3">
      <c r="F26">
        <f t="shared" si="0"/>
        <v>120</v>
      </c>
      <c r="H26">
        <f t="shared" si="2"/>
        <v>150</v>
      </c>
      <c r="I26">
        <f t="shared" si="3"/>
        <v>120</v>
      </c>
      <c r="K26">
        <f t="shared" si="5"/>
        <v>76.800000000000026</v>
      </c>
      <c r="P26">
        <f t="shared" si="6"/>
        <v>24</v>
      </c>
    </row>
    <row r="27" spans="6:18" x14ac:dyDescent="0.3">
      <c r="F27">
        <f t="shared" si="0"/>
        <v>125</v>
      </c>
      <c r="H27">
        <f t="shared" si="2"/>
        <v>156.25</v>
      </c>
      <c r="I27">
        <f t="shared" si="3"/>
        <v>125</v>
      </c>
      <c r="K27">
        <f t="shared" si="5"/>
        <v>80.000000000000028</v>
      </c>
      <c r="P27">
        <f t="shared" si="6"/>
        <v>25</v>
      </c>
    </row>
    <row r="28" spans="6:18" x14ac:dyDescent="0.3">
      <c r="F28">
        <f t="shared" si="0"/>
        <v>130</v>
      </c>
      <c r="H28">
        <f t="shared" si="2"/>
        <v>162.5</v>
      </c>
      <c r="I28">
        <f t="shared" si="3"/>
        <v>130</v>
      </c>
      <c r="K28">
        <f t="shared" si="5"/>
        <v>83.200000000000031</v>
      </c>
      <c r="P28">
        <f t="shared" si="6"/>
        <v>26</v>
      </c>
    </row>
    <row r="29" spans="6:18" x14ac:dyDescent="0.3">
      <c r="F29">
        <f t="shared" si="0"/>
        <v>135</v>
      </c>
      <c r="H29">
        <f t="shared" si="2"/>
        <v>168.75</v>
      </c>
      <c r="I29">
        <f t="shared" si="3"/>
        <v>135</v>
      </c>
      <c r="K29">
        <f t="shared" si="5"/>
        <v>86.400000000000034</v>
      </c>
      <c r="P29">
        <f t="shared" si="6"/>
        <v>27</v>
      </c>
    </row>
    <row r="30" spans="6:18" x14ac:dyDescent="0.3">
      <c r="F30">
        <f t="shared" si="0"/>
        <v>140</v>
      </c>
      <c r="H30">
        <f t="shared" si="2"/>
        <v>175</v>
      </c>
      <c r="I30">
        <f t="shared" si="3"/>
        <v>140</v>
      </c>
      <c r="K30">
        <f t="shared" si="5"/>
        <v>89.600000000000037</v>
      </c>
      <c r="P30">
        <f t="shared" si="6"/>
        <v>28</v>
      </c>
    </row>
    <row r="31" spans="6:18" x14ac:dyDescent="0.3">
      <c r="F31">
        <f t="shared" si="0"/>
        <v>145</v>
      </c>
      <c r="H31">
        <f t="shared" si="2"/>
        <v>181.25</v>
      </c>
      <c r="I31">
        <f t="shared" si="3"/>
        <v>145</v>
      </c>
      <c r="K31">
        <f t="shared" si="5"/>
        <v>92.80000000000004</v>
      </c>
      <c r="P31">
        <f t="shared" si="6"/>
        <v>29</v>
      </c>
    </row>
    <row r="32" spans="6:18" x14ac:dyDescent="0.3">
      <c r="F32">
        <f t="shared" si="0"/>
        <v>150</v>
      </c>
      <c r="H32">
        <f t="shared" si="2"/>
        <v>187.5</v>
      </c>
      <c r="I32">
        <f t="shared" si="3"/>
        <v>150</v>
      </c>
      <c r="K32">
        <f t="shared" si="5"/>
        <v>96.000000000000043</v>
      </c>
      <c r="P32">
        <f t="shared" si="6"/>
        <v>30</v>
      </c>
    </row>
    <row r="33" spans="6:16" x14ac:dyDescent="0.3">
      <c r="F33">
        <f t="shared" si="0"/>
        <v>155</v>
      </c>
      <c r="H33">
        <f t="shared" si="2"/>
        <v>193.75</v>
      </c>
      <c r="I33">
        <f t="shared" si="3"/>
        <v>155</v>
      </c>
      <c r="K33">
        <f t="shared" si="5"/>
        <v>99.200000000000045</v>
      </c>
      <c r="P33">
        <f t="shared" si="6"/>
        <v>31</v>
      </c>
    </row>
    <row r="34" spans="6:16" x14ac:dyDescent="0.3">
      <c r="F34">
        <f t="shared" si="0"/>
        <v>160</v>
      </c>
      <c r="I34">
        <f t="shared" si="3"/>
        <v>160</v>
      </c>
      <c r="P34">
        <f t="shared" si="6"/>
        <v>32</v>
      </c>
    </row>
    <row r="35" spans="6:16" x14ac:dyDescent="0.3">
      <c r="F35">
        <f t="shared" si="0"/>
        <v>165</v>
      </c>
      <c r="I35">
        <f t="shared" si="3"/>
        <v>165</v>
      </c>
      <c r="P35">
        <f t="shared" si="6"/>
        <v>33</v>
      </c>
    </row>
    <row r="36" spans="6:16" x14ac:dyDescent="0.3">
      <c r="F36">
        <f t="shared" si="0"/>
        <v>170</v>
      </c>
      <c r="I36">
        <f t="shared" si="3"/>
        <v>170</v>
      </c>
      <c r="P36">
        <f t="shared" si="6"/>
        <v>34</v>
      </c>
    </row>
    <row r="37" spans="6:16" x14ac:dyDescent="0.3">
      <c r="F37">
        <f t="shared" si="0"/>
        <v>175</v>
      </c>
      <c r="I37">
        <f t="shared" si="3"/>
        <v>175</v>
      </c>
      <c r="P37">
        <f t="shared" si="6"/>
        <v>35</v>
      </c>
    </row>
    <row r="38" spans="6:16" x14ac:dyDescent="0.3">
      <c r="F38">
        <f t="shared" si="0"/>
        <v>180</v>
      </c>
      <c r="I38">
        <f t="shared" si="3"/>
        <v>180</v>
      </c>
      <c r="P38">
        <f t="shared" si="6"/>
        <v>36</v>
      </c>
    </row>
    <row r="39" spans="6:16" x14ac:dyDescent="0.3">
      <c r="F39">
        <f t="shared" si="0"/>
        <v>185</v>
      </c>
      <c r="I39">
        <f t="shared" si="3"/>
        <v>185</v>
      </c>
      <c r="P39">
        <f t="shared" si="6"/>
        <v>37</v>
      </c>
    </row>
    <row r="40" spans="6:16" x14ac:dyDescent="0.3">
      <c r="F40">
        <f t="shared" si="0"/>
        <v>190</v>
      </c>
      <c r="I40">
        <f t="shared" si="3"/>
        <v>190</v>
      </c>
      <c r="P40">
        <f t="shared" si="6"/>
        <v>38</v>
      </c>
    </row>
    <row r="41" spans="6:16" x14ac:dyDescent="0.3">
      <c r="F41">
        <f t="shared" si="0"/>
        <v>195</v>
      </c>
      <c r="I41">
        <f t="shared" si="3"/>
        <v>195</v>
      </c>
      <c r="P41">
        <f t="shared" si="6"/>
        <v>39</v>
      </c>
    </row>
    <row r="42" spans="6:16" x14ac:dyDescent="0.3">
      <c r="F42">
        <f t="shared" si="0"/>
        <v>200</v>
      </c>
      <c r="I42">
        <f t="shared" si="3"/>
        <v>200</v>
      </c>
      <c r="P42">
        <f t="shared" si="6"/>
        <v>40</v>
      </c>
    </row>
    <row r="43" spans="6:16" x14ac:dyDescent="0.3">
      <c r="F43">
        <f t="shared" si="0"/>
        <v>205</v>
      </c>
      <c r="I43">
        <f t="shared" si="3"/>
        <v>205</v>
      </c>
      <c r="P43">
        <f t="shared" si="6"/>
        <v>41</v>
      </c>
    </row>
    <row r="44" spans="6:16" x14ac:dyDescent="0.3">
      <c r="F44">
        <f t="shared" si="0"/>
        <v>210</v>
      </c>
      <c r="I44">
        <f t="shared" si="3"/>
        <v>210</v>
      </c>
      <c r="P44">
        <f t="shared" si="6"/>
        <v>42</v>
      </c>
    </row>
    <row r="45" spans="6:16" x14ac:dyDescent="0.3">
      <c r="F45">
        <f t="shared" si="0"/>
        <v>215</v>
      </c>
      <c r="I45">
        <f t="shared" si="3"/>
        <v>215</v>
      </c>
      <c r="P45">
        <f t="shared" si="6"/>
        <v>43</v>
      </c>
    </row>
    <row r="46" spans="6:16" x14ac:dyDescent="0.3">
      <c r="F46">
        <f t="shared" si="0"/>
        <v>220</v>
      </c>
      <c r="I46">
        <f t="shared" si="3"/>
        <v>220</v>
      </c>
      <c r="P46">
        <f t="shared" si="6"/>
        <v>44</v>
      </c>
    </row>
    <row r="47" spans="6:16" x14ac:dyDescent="0.3">
      <c r="F47">
        <f t="shared" si="0"/>
        <v>225</v>
      </c>
      <c r="I47">
        <f t="shared" si="3"/>
        <v>225</v>
      </c>
      <c r="P47">
        <f t="shared" si="6"/>
        <v>45</v>
      </c>
    </row>
    <row r="48" spans="6:16" x14ac:dyDescent="0.3">
      <c r="F48">
        <f t="shared" si="0"/>
        <v>230</v>
      </c>
      <c r="I48">
        <f t="shared" si="3"/>
        <v>230</v>
      </c>
      <c r="P48">
        <f t="shared" si="6"/>
        <v>46</v>
      </c>
    </row>
    <row r="49" spans="6:16" x14ac:dyDescent="0.3">
      <c r="F49">
        <f t="shared" si="0"/>
        <v>235</v>
      </c>
      <c r="I49">
        <f t="shared" si="3"/>
        <v>235</v>
      </c>
      <c r="P49">
        <f t="shared" si="6"/>
        <v>47</v>
      </c>
    </row>
    <row r="50" spans="6:16" x14ac:dyDescent="0.3">
      <c r="F50">
        <f t="shared" si="0"/>
        <v>240</v>
      </c>
      <c r="I50">
        <f t="shared" si="3"/>
        <v>240</v>
      </c>
      <c r="P50">
        <f t="shared" si="6"/>
        <v>48</v>
      </c>
    </row>
    <row r="51" spans="6:16" x14ac:dyDescent="0.3">
      <c r="F51">
        <f t="shared" si="0"/>
        <v>245</v>
      </c>
      <c r="I51">
        <f t="shared" si="3"/>
        <v>245</v>
      </c>
      <c r="P51">
        <f t="shared" si="6"/>
        <v>49</v>
      </c>
    </row>
    <row r="52" spans="6:16" x14ac:dyDescent="0.3">
      <c r="F52">
        <f t="shared" si="0"/>
        <v>250</v>
      </c>
      <c r="I52">
        <f t="shared" si="3"/>
        <v>250</v>
      </c>
      <c r="P52">
        <f t="shared" si="6"/>
        <v>50</v>
      </c>
    </row>
    <row r="53" spans="6:16" x14ac:dyDescent="0.3">
      <c r="F53">
        <f t="shared" si="0"/>
        <v>255</v>
      </c>
      <c r="I53">
        <f t="shared" si="3"/>
        <v>255</v>
      </c>
      <c r="P53">
        <f t="shared" si="6"/>
        <v>51</v>
      </c>
    </row>
    <row r="54" spans="6:16" x14ac:dyDescent="0.3">
      <c r="F54">
        <f t="shared" si="0"/>
        <v>260</v>
      </c>
      <c r="I54">
        <f t="shared" si="3"/>
        <v>260</v>
      </c>
      <c r="P54">
        <f t="shared" si="6"/>
        <v>52</v>
      </c>
    </row>
    <row r="55" spans="6:16" x14ac:dyDescent="0.3">
      <c r="F55">
        <f t="shared" si="0"/>
        <v>265</v>
      </c>
      <c r="I55">
        <f t="shared" si="3"/>
        <v>265</v>
      </c>
      <c r="P55">
        <f t="shared" si="6"/>
        <v>53</v>
      </c>
    </row>
    <row r="56" spans="6:16" x14ac:dyDescent="0.3">
      <c r="F56">
        <f t="shared" si="0"/>
        <v>270</v>
      </c>
      <c r="I56">
        <f t="shared" si="3"/>
        <v>270</v>
      </c>
      <c r="P56">
        <f t="shared" si="6"/>
        <v>54</v>
      </c>
    </row>
    <row r="57" spans="6:16" x14ac:dyDescent="0.3">
      <c r="F57">
        <f t="shared" si="0"/>
        <v>275</v>
      </c>
      <c r="I57">
        <f t="shared" si="3"/>
        <v>275</v>
      </c>
      <c r="P57">
        <f t="shared" si="6"/>
        <v>55</v>
      </c>
    </row>
    <row r="58" spans="6:16" x14ac:dyDescent="0.3">
      <c r="F58">
        <f t="shared" si="0"/>
        <v>280</v>
      </c>
      <c r="I58">
        <f t="shared" si="3"/>
        <v>280</v>
      </c>
      <c r="P58">
        <f t="shared" si="6"/>
        <v>56</v>
      </c>
    </row>
    <row r="59" spans="6:16" x14ac:dyDescent="0.3">
      <c r="F59">
        <f t="shared" si="0"/>
        <v>285</v>
      </c>
      <c r="I59">
        <f t="shared" si="3"/>
        <v>285</v>
      </c>
      <c r="P59">
        <f t="shared" si="6"/>
        <v>57</v>
      </c>
    </row>
    <row r="60" spans="6:16" x14ac:dyDescent="0.3">
      <c r="F60">
        <f t="shared" si="0"/>
        <v>290</v>
      </c>
      <c r="I60">
        <f t="shared" si="3"/>
        <v>290</v>
      </c>
      <c r="P60">
        <f t="shared" si="6"/>
        <v>58</v>
      </c>
    </row>
    <row r="61" spans="6:16" x14ac:dyDescent="0.3">
      <c r="F61">
        <f t="shared" si="0"/>
        <v>295</v>
      </c>
      <c r="I61">
        <f t="shared" si="3"/>
        <v>295</v>
      </c>
      <c r="P61">
        <f t="shared" si="6"/>
        <v>59</v>
      </c>
    </row>
    <row r="62" spans="6:16" x14ac:dyDescent="0.3">
      <c r="F62">
        <f t="shared" si="0"/>
        <v>300</v>
      </c>
      <c r="I62">
        <f t="shared" si="3"/>
        <v>300</v>
      </c>
      <c r="P62">
        <f t="shared" si="6"/>
        <v>60</v>
      </c>
    </row>
    <row r="63" spans="6:16" x14ac:dyDescent="0.3">
      <c r="F63">
        <f t="shared" si="0"/>
        <v>305</v>
      </c>
      <c r="I63">
        <f t="shared" si="3"/>
        <v>305</v>
      </c>
      <c r="P63">
        <f t="shared" si="6"/>
        <v>61</v>
      </c>
    </row>
    <row r="64" spans="6:16" x14ac:dyDescent="0.3">
      <c r="F64">
        <f t="shared" si="0"/>
        <v>310</v>
      </c>
      <c r="I64">
        <f t="shared" si="3"/>
        <v>310</v>
      </c>
      <c r="P64">
        <f t="shared" si="6"/>
        <v>62</v>
      </c>
    </row>
    <row r="65" spans="6:16" x14ac:dyDescent="0.3">
      <c r="F65">
        <f t="shared" si="0"/>
        <v>315</v>
      </c>
      <c r="I65">
        <f t="shared" si="3"/>
        <v>315</v>
      </c>
      <c r="P65">
        <f t="shared" si="6"/>
        <v>63</v>
      </c>
    </row>
  </sheetData>
  <sheetProtection algorithmName="SHA-512" hashValue="JhT4fWsde6PqJMnhoOUFA06uBxpn+BgvcpG4Qu4QXWXtmRsj3PGIgavAbrtjj5lHR3iqApc/aKrnqbs+7q3Z1A==" saltValue="k+UEad5c2b1gOugoqK+eNg==" spinCount="100000" sheet="1" objects="1" scenarios="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O66"/>
  <sheetViews>
    <sheetView topLeftCell="V2" workbookViewId="0">
      <selection activeCell="G1" sqref="G1"/>
    </sheetView>
  </sheetViews>
  <sheetFormatPr defaultRowHeight="14.4" x14ac:dyDescent="0.3"/>
  <cols>
    <col min="1" max="1" width="11.6640625" bestFit="1" customWidth="1"/>
    <col min="2" max="5" width="11.6640625" customWidth="1"/>
    <col min="7" max="7" width="18.44140625" bestFit="1" customWidth="1"/>
    <col min="8" max="10" width="18.44140625" customWidth="1"/>
    <col min="11" max="11" width="19.5546875" bestFit="1" customWidth="1"/>
    <col min="12" max="12" width="19.5546875" customWidth="1"/>
    <col min="13" max="13" width="9.5546875" bestFit="1" customWidth="1"/>
    <col min="14" max="14" width="9.5546875" customWidth="1"/>
    <col min="15" max="15" width="14.6640625" bestFit="1" customWidth="1"/>
    <col min="16" max="16" width="14.6640625" customWidth="1"/>
    <col min="17" max="17" width="11.5546875" bestFit="1" customWidth="1"/>
    <col min="18" max="18" width="11.5546875" customWidth="1"/>
    <col min="19" max="19" width="18.44140625" bestFit="1" customWidth="1"/>
    <col min="20" max="23" width="18.44140625" customWidth="1"/>
    <col min="24" max="25" width="18.33203125" bestFit="1" customWidth="1"/>
    <col min="26" max="26" width="16.44140625" bestFit="1" customWidth="1"/>
    <col min="27" max="27" width="16.44140625" customWidth="1"/>
    <col min="28" max="28" width="15.109375" bestFit="1" customWidth="1"/>
    <col min="32" max="32" width="11.109375" bestFit="1" customWidth="1"/>
    <col min="34" max="34" width="10.88671875" customWidth="1"/>
    <col min="41" max="41" width="14" bestFit="1" customWidth="1"/>
  </cols>
  <sheetData>
    <row r="1" spans="1:41" x14ac:dyDescent="0.3">
      <c r="A1" t="s">
        <v>252</v>
      </c>
      <c r="B1" t="s">
        <v>253</v>
      </c>
      <c r="C1" t="s">
        <v>254</v>
      </c>
      <c r="D1" t="s">
        <v>255</v>
      </c>
      <c r="E1" t="s">
        <v>256</v>
      </c>
      <c r="G1" t="s">
        <v>257</v>
      </c>
      <c r="I1" t="s">
        <v>257</v>
      </c>
      <c r="K1" t="s">
        <v>36</v>
      </c>
      <c r="M1" t="s">
        <v>215</v>
      </c>
      <c r="O1" t="s">
        <v>258</v>
      </c>
      <c r="Q1" t="s">
        <v>259</v>
      </c>
      <c r="S1" t="s">
        <v>222</v>
      </c>
      <c r="U1" t="s">
        <v>260</v>
      </c>
      <c r="V1" t="s">
        <v>261</v>
      </c>
      <c r="W1" t="s">
        <v>262</v>
      </c>
      <c r="X1" t="s">
        <v>263</v>
      </c>
      <c r="Z1" t="s">
        <v>264</v>
      </c>
      <c r="AB1" t="s">
        <v>265</v>
      </c>
      <c r="AD1" t="s">
        <v>266</v>
      </c>
      <c r="AL1" t="s">
        <v>15</v>
      </c>
      <c r="AM1" t="s">
        <v>219</v>
      </c>
      <c r="AN1" t="s">
        <v>14</v>
      </c>
      <c r="AO1" t="s">
        <v>267</v>
      </c>
    </row>
    <row r="2" spans="1:41" x14ac:dyDescent="0.3">
      <c r="A2" t="s">
        <v>192</v>
      </c>
      <c r="B2" s="10" t="s">
        <v>218</v>
      </c>
      <c r="C2" s="10" t="s">
        <v>243</v>
      </c>
      <c r="D2" s="10" t="s">
        <v>268</v>
      </c>
      <c r="E2" s="10" t="s">
        <v>269</v>
      </c>
      <c r="F2" t="s">
        <v>270</v>
      </c>
      <c r="G2" t="s">
        <v>37</v>
      </c>
      <c r="H2">
        <v>0</v>
      </c>
      <c r="I2">
        <v>7</v>
      </c>
      <c r="J2">
        <v>0</v>
      </c>
      <c r="K2" t="s">
        <v>37</v>
      </c>
      <c r="S2" t="s">
        <v>37</v>
      </c>
      <c r="T2" t="s">
        <v>209</v>
      </c>
      <c r="U2">
        <v>0.5</v>
      </c>
      <c r="V2" t="s">
        <v>219</v>
      </c>
      <c r="W2" t="s">
        <v>219</v>
      </c>
      <c r="X2" t="s">
        <v>37</v>
      </c>
      <c r="Y2" t="s">
        <v>209</v>
      </c>
      <c r="Z2" t="s">
        <v>37</v>
      </c>
      <c r="AA2" t="s">
        <v>210</v>
      </c>
      <c r="AD2" t="s">
        <v>681</v>
      </c>
      <c r="AE2" t="str">
        <f>IF('Pin Detect Programming'!$D$9=2,'Resistor References'!AD2,"N/A")</f>
        <v>N/A</v>
      </c>
      <c r="AF2" t="s">
        <v>681</v>
      </c>
      <c r="AG2" t="s">
        <v>209</v>
      </c>
      <c r="AH2" t="s">
        <v>37</v>
      </c>
      <c r="AI2" t="s">
        <v>209</v>
      </c>
      <c r="AJ2" t="s">
        <v>37</v>
      </c>
      <c r="AK2" t="s">
        <v>209</v>
      </c>
      <c r="AL2">
        <f>IF('Pin Detect Programming'!D10='Resistor References'!AH2,0.5,IF('Pin Detect Programming'!D10='Resistor References'!AH3,0.5,IF('Pin Detect Programming'!D10='Resistor References'!AH4,0.5,IF('Pin Detect Programming'!D10='Resistor References'!AH5,0.5,IF('Pin Detect Programming'!D10='Resistor References'!AH6,0.25,IF('Pin Detect Programming'!D10='Resistor References'!AH7,0.25,IF('Pin Detect Programming'!D10='Resistor References'!AH8,0.125,IF('Pin Detect Programming'!D10='Resistor References'!AH9,0.125,IF('Pin Detect Programming'!D10='Resistor References'!AH10,0.125,IF('Pin Detect Programming'!D10='Resistor References'!AH11,0.125,))))))))))</f>
        <v>0.5</v>
      </c>
      <c r="AN2" t="s">
        <v>209</v>
      </c>
      <c r="AO2" t="s">
        <v>271</v>
      </c>
    </row>
    <row r="3" spans="1:41" x14ac:dyDescent="0.3">
      <c r="A3" t="s">
        <v>193</v>
      </c>
      <c r="B3" s="10" t="s">
        <v>268</v>
      </c>
      <c r="C3" s="10" t="s">
        <v>272</v>
      </c>
      <c r="D3" s="10" t="s">
        <v>269</v>
      </c>
      <c r="E3" s="10" t="s">
        <v>273</v>
      </c>
      <c r="F3">
        <f>0</f>
        <v>0</v>
      </c>
      <c r="G3" t="s">
        <v>209</v>
      </c>
      <c r="H3">
        <v>0</v>
      </c>
      <c r="I3">
        <v>8</v>
      </c>
      <c r="J3">
        <f>J2+1</f>
        <v>1</v>
      </c>
      <c r="K3">
        <f>IF('Pin Detect Programming'!D5='Resistor References'!G2,'Resistor References'!G2,IF('Pin Detect Programming'!D5='Resistor References'!G3,550,275))</f>
        <v>275</v>
      </c>
      <c r="L3">
        <f>0</f>
        <v>0</v>
      </c>
      <c r="M3">
        <v>0.5</v>
      </c>
      <c r="N3">
        <f>0</f>
        <v>0</v>
      </c>
      <c r="O3" t="str">
        <f>VLOOKUP('Pin Detect Programming'!C2,'Resistor References'!A2:E7,2,FALSE)</f>
        <v>40/52</v>
      </c>
      <c r="P3">
        <f>0</f>
        <v>0</v>
      </c>
      <c r="Q3">
        <v>1</v>
      </c>
      <c r="R3">
        <f>0</f>
        <v>0</v>
      </c>
      <c r="S3" t="s">
        <v>223</v>
      </c>
      <c r="T3" t="s">
        <v>210</v>
      </c>
      <c r="U3">
        <v>0.5</v>
      </c>
      <c r="V3">
        <v>0.5</v>
      </c>
      <c r="W3">
        <v>0.05</v>
      </c>
      <c r="X3" s="11" t="str">
        <f>IF('Pin Detect Programming'!D$10='Resistor References'!S$2,'Resistor References'!S$2,VLOOKUP('Pin Detect Programming'!D$10,'Resistor References'!S$3:W$17,4,FALSE)+Y3*VLOOKUP('Pin Detect Programming'!D$10,'Resistor References'!S$3:W$17,5,FALSE))</f>
        <v>EEPROM</v>
      </c>
      <c r="Y3">
        <f>0</f>
        <v>0</v>
      </c>
      <c r="Z3">
        <f>AA3+16</f>
        <v>16</v>
      </c>
      <c r="AA3">
        <f>0</f>
        <v>0</v>
      </c>
      <c r="AB3" t="str">
        <f>IF('Pin Detect Programming'!D13&gt;31.5,"N/A",IF('Pin Detect Programming'!D13='Resistor References'!Z2,"Auto-Detect",IF('Pin Detect Programming'!D9=1,"0, Auto", "Auto-Detect")))</f>
        <v>0, Auto</v>
      </c>
      <c r="AC3" t="s">
        <v>246</v>
      </c>
      <c r="AD3" t="s">
        <v>682</v>
      </c>
      <c r="AE3" t="str">
        <f>IF('Pin Detect Programming'!$D$9=3,'Resistor References'!AD3,"N/A")</f>
        <v>N/A</v>
      </c>
      <c r="AF3" t="s">
        <v>681</v>
      </c>
      <c r="AG3" t="s">
        <v>210</v>
      </c>
      <c r="AH3" t="s">
        <v>274</v>
      </c>
      <c r="AI3" t="s">
        <v>210</v>
      </c>
      <c r="AJ3" s="11">
        <f>IF('Pin Detect Programming'!D$10='Resistor References'!AH$3,(3277+41*'Resistor References'!G4)*2^-12,IF('Pin Detect Programming'!D$10='Resistor References'!AH$4,(2456+41*G4)*2^-12,IF('Pin Detect Programming'!D$10='Resistor References'!AH$5,(3686+41*G4)*2^-12,IF('Pin Detect Programming'!D$10='Resistor References'!AH$6,(4921+82*G4)*2^-12,IF('Pin Detect Programming'!D$10='Resistor References'!AH$7,(7372+82*G4)*2^-12,IF('Pin Detect Programming'!D$10='Resistor References'!AH$8,(9906+164*G4)*2^-12,IF('Pin Detect Programming'!D$10='Resistor References'!AH$9,(14826+164*G4)*2^-12,IF('Pin Detect Programming'!D$10='Resistor References'!AH$10,(14941+164*G4)*2^-12,IF('Pin Detect Programming'!D$10='Resistor References'!AH$11,(19861+164*G4)*2^-12,0)))))))))</f>
        <v>0</v>
      </c>
      <c r="AK3">
        <v>0</v>
      </c>
      <c r="AN3" t="s">
        <v>210</v>
      </c>
      <c r="AO3" t="s">
        <v>37</v>
      </c>
    </row>
    <row r="4" spans="1:41" x14ac:dyDescent="0.3">
      <c r="A4" t="s">
        <v>194</v>
      </c>
      <c r="B4" s="10" t="s">
        <v>269</v>
      </c>
      <c r="C4" s="10" t="s">
        <v>275</v>
      </c>
      <c r="D4" s="10" t="s">
        <v>273</v>
      </c>
      <c r="E4" s="10" t="s">
        <v>276</v>
      </c>
      <c r="F4">
        <f>F3+1</f>
        <v>1</v>
      </c>
      <c r="G4" s="12">
        <v>0</v>
      </c>
      <c r="H4">
        <f>0</f>
        <v>0</v>
      </c>
      <c r="I4">
        <v>9</v>
      </c>
      <c r="J4">
        <f t="shared" ref="J4:J17" si="0">J3+1</f>
        <v>2</v>
      </c>
      <c r="K4">
        <f>IF('Pin Detect Programming'!D5='Resistor References'!G2,'Resistor References'!G2,IF('Pin Detect Programming'!D5='Resistor References'!G3,550,325))</f>
        <v>325</v>
      </c>
      <c r="L4">
        <f>L3+1</f>
        <v>1</v>
      </c>
      <c r="M4">
        <v>1</v>
      </c>
      <c r="N4">
        <f>N3+1</f>
        <v>1</v>
      </c>
      <c r="O4" t="str">
        <f>VLOOKUP('Pin Detect Programming'!C2,'Resistor References'!A2:E7,3,FALSE)</f>
        <v>30/39</v>
      </c>
      <c r="P4">
        <f>P3+1</f>
        <v>1</v>
      </c>
      <c r="Q4">
        <v>2</v>
      </c>
      <c r="R4">
        <f>R3+1</f>
        <v>1</v>
      </c>
      <c r="S4" t="s">
        <v>277</v>
      </c>
      <c r="T4">
        <v>0</v>
      </c>
      <c r="U4">
        <v>0.5</v>
      </c>
      <c r="V4">
        <v>0.6</v>
      </c>
      <c r="W4">
        <v>0.01</v>
      </c>
      <c r="X4" s="11" t="str">
        <f>IF('Pin Detect Programming'!D$10='Resistor References'!S$2,'Resistor References'!S$2,VLOOKUP('Pin Detect Programming'!D$10,'Resistor References'!S$3:W$17,4,FALSE)+Y4*VLOOKUP('Pin Detect Programming'!D$10,'Resistor References'!S$3:W$17,5,FALSE))</f>
        <v>EEPROM</v>
      </c>
      <c r="Y4">
        <f>Y3+1</f>
        <v>1</v>
      </c>
      <c r="Z4">
        <f t="shared" ref="Z4:Z32" si="1">AA4+16</f>
        <v>17</v>
      </c>
      <c r="AA4">
        <f>AA3+1</f>
        <v>1</v>
      </c>
      <c r="AB4" t="str">
        <f>IF('Pin Detect Programming'!D13='Resistor References'!Z2,"Auto-Detect",IF('Pin Detect Programming'!D9=1,"0, In","SYNC In"))</f>
        <v>0, In</v>
      </c>
      <c r="AC4">
        <v>0</v>
      </c>
      <c r="AD4" t="s">
        <v>683</v>
      </c>
      <c r="AE4" t="str">
        <f>IF('Pin Detect Programming'!$D$9=4,'Resistor References'!AD4,"N/A")</f>
        <v>N/A</v>
      </c>
      <c r="AF4" t="s">
        <v>219</v>
      </c>
      <c r="AG4" t="s">
        <v>219</v>
      </c>
      <c r="AH4" t="s">
        <v>278</v>
      </c>
      <c r="AI4">
        <v>0</v>
      </c>
      <c r="AJ4" s="11">
        <f>IF('Pin Detect Programming'!D$10='Resistor References'!AH$3,(3277+41*'Resistor References'!G5)*2^-12,IF('Pin Detect Programming'!D$10='Resistor References'!AH$4,(2456+41*G5)*2^-12,IF('Pin Detect Programming'!D$10='Resistor References'!AH$5,(3686+41*G5)*2^-12,IF('Pin Detect Programming'!D$10='Resistor References'!AH$6,(4921+82*G5)*2^-12,IF('Pin Detect Programming'!D$10='Resistor References'!AH$7,(7372+82*G5)*2^-12,IF('Pin Detect Programming'!D$10='Resistor References'!AH$8,(9906+164*G5)*2^-12,IF('Pin Detect Programming'!D$10='Resistor References'!AH$9,(14826+164*G5)*2^-12,IF('Pin Detect Programming'!D$10='Resistor References'!AH$10,(14941+164*G5)*2^-12,IF('Pin Detect Programming'!D$10='Resistor References'!AH$11,(19861+164*G5)*2^-12,0)))))))))</f>
        <v>0</v>
      </c>
      <c r="AK4">
        <f>AK3+1</f>
        <v>1</v>
      </c>
      <c r="AN4">
        <v>0</v>
      </c>
      <c r="AO4">
        <f>I2</f>
        <v>7</v>
      </c>
    </row>
    <row r="5" spans="1:41" x14ac:dyDescent="0.3">
      <c r="A5" s="57" t="s">
        <v>1018</v>
      </c>
      <c r="B5" s="10" t="s">
        <v>218</v>
      </c>
      <c r="C5" s="10" t="s">
        <v>243</v>
      </c>
      <c r="D5" s="10" t="s">
        <v>268</v>
      </c>
      <c r="E5" s="10" t="s">
        <v>269</v>
      </c>
      <c r="F5">
        <f t="shared" ref="F5:P20" si="2">F4+1</f>
        <v>2</v>
      </c>
      <c r="G5">
        <f>G4+1</f>
        <v>1</v>
      </c>
      <c r="H5">
        <f>H4+1</f>
        <v>1</v>
      </c>
      <c r="I5">
        <v>10</v>
      </c>
      <c r="J5">
        <f t="shared" si="0"/>
        <v>3</v>
      </c>
      <c r="K5">
        <f>IF('Pin Detect Programming'!D5='Resistor References'!G2,'Resistor References'!G2,IF('Pin Detect Programming'!D5='Resistor References'!G3,550,450))</f>
        <v>450</v>
      </c>
      <c r="L5">
        <f t="shared" si="2"/>
        <v>2</v>
      </c>
      <c r="M5">
        <v>3</v>
      </c>
      <c r="N5">
        <f t="shared" si="2"/>
        <v>2</v>
      </c>
      <c r="O5" t="str">
        <f>VLOOKUP('Pin Detect Programming'!C2,'Resistor References'!A2:E7,4,FALSE)</f>
        <v>20/26</v>
      </c>
      <c r="P5">
        <f t="shared" si="2"/>
        <v>2</v>
      </c>
      <c r="Q5">
        <v>3</v>
      </c>
      <c r="R5">
        <f t="shared" ref="R5:R6" si="3">R4+1</f>
        <v>2</v>
      </c>
      <c r="S5" t="s">
        <v>279</v>
      </c>
      <c r="T5">
        <f t="shared" ref="T5:T14" si="4">T4+1</f>
        <v>1</v>
      </c>
      <c r="U5">
        <v>0.5</v>
      </c>
      <c r="V5">
        <v>0.75</v>
      </c>
      <c r="W5">
        <v>0.01</v>
      </c>
      <c r="X5" s="11" t="str">
        <f>IF('Pin Detect Programming'!D$10='Resistor References'!S$2,'Resistor References'!S$2,VLOOKUP('Pin Detect Programming'!D$10,'Resistor References'!S$3:W$17,4,FALSE)+Y5*VLOOKUP('Pin Detect Programming'!D$10,'Resistor References'!S$3:W$17,5,FALSE))</f>
        <v>EEPROM</v>
      </c>
      <c r="Y5">
        <f t="shared" ref="Y5:Y18" si="5">Y4+1</f>
        <v>2</v>
      </c>
      <c r="Z5">
        <f t="shared" si="1"/>
        <v>18</v>
      </c>
      <c r="AA5">
        <f t="shared" ref="AA5:AA32" si="6">AA4+1</f>
        <v>2</v>
      </c>
      <c r="AB5" t="str">
        <f>IF('Pin Detect Programming'!D13='Resistor References'!Z2,"Auto-Detect",IF('Pin Detect Programming'!D9=1,"90, In","SYNC In"))</f>
        <v>90, In</v>
      </c>
      <c r="AC5">
        <f t="shared" ref="AC5:AC11" si="7">AC4+1</f>
        <v>1</v>
      </c>
      <c r="AD5" t="s">
        <v>684</v>
      </c>
      <c r="AE5" t="str">
        <f>IF('Pin Detect Programming'!$D$9=3,'Resistor References'!AD5,"N/A")</f>
        <v>N/A</v>
      </c>
      <c r="AF5" t="s">
        <v>683</v>
      </c>
      <c r="AG5">
        <v>1</v>
      </c>
      <c r="AH5" t="s">
        <v>280</v>
      </c>
      <c r="AI5">
        <v>1</v>
      </c>
      <c r="AJ5" s="11">
        <f>IF('Pin Detect Programming'!D$10='Resistor References'!AH$3,(3277+41*'Resistor References'!G6)*2^-12,IF('Pin Detect Programming'!D$10='Resistor References'!AH$4,(2456+41*G6)*2^-12,IF('Pin Detect Programming'!D$10='Resistor References'!AH$5,(3686+41*G6)*2^-12,IF('Pin Detect Programming'!D$10='Resistor References'!AH$6,(4921+82*G6)*2^-12,IF('Pin Detect Programming'!D$10='Resistor References'!AH$7,(7372+82*G6)*2^-12,IF('Pin Detect Programming'!D$10='Resistor References'!AH$8,(9906+164*G6)*2^-12,IF('Pin Detect Programming'!D$10='Resistor References'!AH$9,(14826+164*G6)*2^-12,IF('Pin Detect Programming'!D$10='Resistor References'!AH$10,(14941+164*G6)*2^-12,IF('Pin Detect Programming'!D$10='Resistor References'!AH$11,(19861+164*G6)*2^-12,0)))))))))</f>
        <v>0</v>
      </c>
      <c r="AK5">
        <f t="shared" ref="AK5:AK32" si="8">AK4+1</f>
        <v>2</v>
      </c>
      <c r="AN5">
        <f>AN4+1</f>
        <v>1</v>
      </c>
      <c r="AO5">
        <f t="shared" ref="AO5:AO19" si="9">I3</f>
        <v>8</v>
      </c>
    </row>
    <row r="6" spans="1:41" x14ac:dyDescent="0.3">
      <c r="A6" s="57" t="s">
        <v>1019</v>
      </c>
      <c r="B6" s="10" t="s">
        <v>268</v>
      </c>
      <c r="C6" s="10" t="s">
        <v>272</v>
      </c>
      <c r="D6" s="10" t="s">
        <v>269</v>
      </c>
      <c r="E6" s="10" t="s">
        <v>273</v>
      </c>
      <c r="F6">
        <f t="shared" si="2"/>
        <v>3</v>
      </c>
      <c r="G6">
        <f t="shared" si="2"/>
        <v>2</v>
      </c>
      <c r="H6">
        <f t="shared" si="2"/>
        <v>2</v>
      </c>
      <c r="I6">
        <f>I2+5</f>
        <v>12</v>
      </c>
      <c r="J6">
        <f t="shared" si="0"/>
        <v>4</v>
      </c>
      <c r="K6">
        <f>IF('Pin Detect Programming'!D5='Resistor References'!G2,'Resistor References'!G2,IF('Pin Detect Programming'!D5='Resistor References'!G3,550,550))</f>
        <v>550</v>
      </c>
      <c r="L6">
        <f t="shared" si="2"/>
        <v>3</v>
      </c>
      <c r="M6">
        <v>5</v>
      </c>
      <c r="N6">
        <f t="shared" si="2"/>
        <v>3</v>
      </c>
      <c r="O6" s="12" t="str">
        <f>VLOOKUP('Pin Detect Programming'!C2,'Resistor References'!A2:E7,5,FALSE)</f>
        <v>10/14</v>
      </c>
      <c r="P6">
        <f t="shared" si="2"/>
        <v>3</v>
      </c>
      <c r="Q6">
        <v>4</v>
      </c>
      <c r="R6">
        <f t="shared" si="3"/>
        <v>3</v>
      </c>
      <c r="S6" t="s">
        <v>281</v>
      </c>
      <c r="T6">
        <f t="shared" si="4"/>
        <v>2</v>
      </c>
      <c r="U6">
        <v>0.5</v>
      </c>
      <c r="V6">
        <v>0.9</v>
      </c>
      <c r="W6">
        <v>0.01</v>
      </c>
      <c r="X6" s="11" t="str">
        <f>IF('Pin Detect Programming'!D$10='Resistor References'!S$2,'Resistor References'!S$2,VLOOKUP('Pin Detect Programming'!D$10,'Resistor References'!S$3:W$17,4,FALSE)+Y6*VLOOKUP('Pin Detect Programming'!D$10,'Resistor References'!S$3:W$17,5,FALSE))</f>
        <v>EEPROM</v>
      </c>
      <c r="Y6">
        <f t="shared" si="5"/>
        <v>3</v>
      </c>
      <c r="Z6">
        <f t="shared" si="1"/>
        <v>19</v>
      </c>
      <c r="AA6">
        <f t="shared" si="6"/>
        <v>3</v>
      </c>
      <c r="AB6" t="str">
        <f>IF('Pin Detect Programming'!D13='Resistor References'!Z2,"Auto-Detect",IF('Pin Detect Programming'!D9=1,"120, In","SYNC In"))</f>
        <v>120, In</v>
      </c>
      <c r="AC6">
        <f t="shared" si="7"/>
        <v>2</v>
      </c>
      <c r="AD6" t="s">
        <v>685</v>
      </c>
      <c r="AE6" t="str">
        <f>IF('Pin Detect Programming'!$D$9=4,'Resistor References'!AD6,"N/A")</f>
        <v>N/A</v>
      </c>
      <c r="AF6" t="s">
        <v>682</v>
      </c>
      <c r="AG6">
        <v>2</v>
      </c>
      <c r="AH6" t="s">
        <v>282</v>
      </c>
      <c r="AI6">
        <v>2</v>
      </c>
      <c r="AJ6" s="11">
        <f>IF('Pin Detect Programming'!D$10='Resistor References'!AH$3,(3277+41*'Resistor References'!G7)*2^-12,IF('Pin Detect Programming'!D$10='Resistor References'!AH$4,(2456+41*G7)*2^-12,IF('Pin Detect Programming'!D$10='Resistor References'!AH$5,(3686+41*G7)*2^-12,IF('Pin Detect Programming'!D$10='Resistor References'!AH$6,(4921+82*G7)*2^-12,IF('Pin Detect Programming'!D$10='Resistor References'!AH$7,(7372+82*G7)*2^-12,IF('Pin Detect Programming'!D$10='Resistor References'!AH$8,(9906+164*G7)*2^-12,IF('Pin Detect Programming'!D$10='Resistor References'!AH$9,(14826+164*G7)*2^-12,IF('Pin Detect Programming'!D$10='Resistor References'!AH$10,(14941+164*G7)*2^-12,IF('Pin Detect Programming'!D$10='Resistor References'!AH$11,(19861+164*G7)*2^-12,0)))))))))</f>
        <v>0</v>
      </c>
      <c r="AK6">
        <f t="shared" si="8"/>
        <v>3</v>
      </c>
      <c r="AN6">
        <f t="shared" ref="AN6:AN19" si="10">AN5+1</f>
        <v>2</v>
      </c>
      <c r="AO6">
        <f t="shared" si="9"/>
        <v>9</v>
      </c>
    </row>
    <row r="7" spans="1:41" x14ac:dyDescent="0.3">
      <c r="A7" s="57" t="s">
        <v>1020</v>
      </c>
      <c r="B7" s="10" t="s">
        <v>269</v>
      </c>
      <c r="C7" s="10" t="s">
        <v>275</v>
      </c>
      <c r="D7" s="10" t="s">
        <v>273</v>
      </c>
      <c r="E7" s="10" t="s">
        <v>276</v>
      </c>
      <c r="F7">
        <f t="shared" si="2"/>
        <v>4</v>
      </c>
      <c r="G7">
        <f t="shared" si="2"/>
        <v>3</v>
      </c>
      <c r="H7">
        <f t="shared" si="2"/>
        <v>3</v>
      </c>
      <c r="I7">
        <f t="shared" ref="I7:I17" si="11">I3+5</f>
        <v>13</v>
      </c>
      <c r="J7">
        <f t="shared" si="0"/>
        <v>5</v>
      </c>
      <c r="K7">
        <f>IF('Pin Detect Programming'!D5='Resistor References'!G2,'Resistor References'!G2,IF('Pin Detect Programming'!D5='Resistor References'!G3,550,650))</f>
        <v>650</v>
      </c>
      <c r="L7">
        <f t="shared" si="2"/>
        <v>4</v>
      </c>
      <c r="M7">
        <v>7</v>
      </c>
      <c r="N7">
        <f t="shared" si="2"/>
        <v>4</v>
      </c>
      <c r="S7" t="s">
        <v>283</v>
      </c>
      <c r="T7">
        <f t="shared" si="4"/>
        <v>3</v>
      </c>
      <c r="U7">
        <v>0.5</v>
      </c>
      <c r="V7">
        <v>1.05</v>
      </c>
      <c r="W7">
        <v>0.01</v>
      </c>
      <c r="X7" s="11" t="str">
        <f>IF('Pin Detect Programming'!D$10='Resistor References'!S$2,'Resistor References'!S$2,VLOOKUP('Pin Detect Programming'!D$10,'Resistor References'!S$3:W$17,4,FALSE)+Y7*VLOOKUP('Pin Detect Programming'!D$10,'Resistor References'!S$3:W$17,5,FALSE))</f>
        <v>EEPROM</v>
      </c>
      <c r="Y7">
        <f t="shared" si="5"/>
        <v>4</v>
      </c>
      <c r="Z7">
        <f t="shared" si="1"/>
        <v>20</v>
      </c>
      <c r="AA7">
        <f t="shared" si="6"/>
        <v>4</v>
      </c>
      <c r="AB7" t="str">
        <f>IF('Pin Detect Programming'!D13='Resistor References'!Z2,"Auto-Detect",IF('Pin Detect Programming'!D9=1,"180, In","SYNC In"))</f>
        <v>180, In</v>
      </c>
      <c r="AC7">
        <f t="shared" si="7"/>
        <v>3</v>
      </c>
      <c r="AD7" t="s">
        <v>686</v>
      </c>
      <c r="AE7" t="str">
        <f>IF('Pin Detect Programming'!$D$9=4,'Resistor References'!AD7,"N/A")</f>
        <v>N/A</v>
      </c>
      <c r="AF7" t="s">
        <v>681</v>
      </c>
      <c r="AG7">
        <v>3</v>
      </c>
      <c r="AH7" t="s">
        <v>284</v>
      </c>
      <c r="AI7">
        <v>3</v>
      </c>
      <c r="AJ7" s="11">
        <f>IF('Pin Detect Programming'!D$10='Resistor References'!AH$3,(3277+41*'Resistor References'!G8)*2^-12,IF('Pin Detect Programming'!D$10='Resistor References'!AH$4,(2456+41*G8)*2^-12,IF('Pin Detect Programming'!D$10='Resistor References'!AH$5,(3686+41*G8)*2^-12,IF('Pin Detect Programming'!D$10='Resistor References'!AH$6,(4921+82*G8)*2^-12,IF('Pin Detect Programming'!D$10='Resistor References'!AH$7,(7372+82*G8)*2^-12,IF('Pin Detect Programming'!D$10='Resistor References'!AH$8,(9906+164*G8)*2^-12,IF('Pin Detect Programming'!D$10='Resistor References'!AH$9,(14826+164*G8)*2^-12,IF('Pin Detect Programming'!D$10='Resistor References'!AH$10,(14941+164*G8)*2^-12,IF('Pin Detect Programming'!D$10='Resistor References'!AH$11,(19861+164*G8)*2^-12,0)))))))))</f>
        <v>0</v>
      </c>
      <c r="AK7">
        <f t="shared" si="8"/>
        <v>4</v>
      </c>
      <c r="AN7">
        <f t="shared" si="10"/>
        <v>3</v>
      </c>
      <c r="AO7">
        <f t="shared" si="9"/>
        <v>10</v>
      </c>
    </row>
    <row r="8" spans="1:41" x14ac:dyDescent="0.3">
      <c r="F8">
        <f t="shared" si="2"/>
        <v>5</v>
      </c>
      <c r="G8">
        <f t="shared" si="2"/>
        <v>4</v>
      </c>
      <c r="H8">
        <f t="shared" si="2"/>
        <v>4</v>
      </c>
      <c r="I8">
        <f t="shared" si="11"/>
        <v>14</v>
      </c>
      <c r="J8">
        <f t="shared" si="0"/>
        <v>6</v>
      </c>
      <c r="K8">
        <f>IF('Pin Detect Programming'!D5='Resistor References'!G2,'Resistor References'!G2,IF('Pin Detect Programming'!D5='Resistor References'!G3,550,900))</f>
        <v>900</v>
      </c>
      <c r="L8">
        <f t="shared" si="2"/>
        <v>5</v>
      </c>
      <c r="M8">
        <v>10</v>
      </c>
      <c r="N8">
        <f t="shared" si="2"/>
        <v>5</v>
      </c>
      <c r="S8" t="s">
        <v>285</v>
      </c>
      <c r="T8">
        <f t="shared" si="4"/>
        <v>4</v>
      </c>
      <c r="U8">
        <v>0.25</v>
      </c>
      <c r="V8">
        <v>1.2</v>
      </c>
      <c r="W8">
        <v>0.02</v>
      </c>
      <c r="X8" s="11" t="str">
        <f>IF('Pin Detect Programming'!D$10='Resistor References'!S$2,'Resistor References'!S$2,VLOOKUP('Pin Detect Programming'!D$10,'Resistor References'!S$3:W$17,4,FALSE)+Y8*VLOOKUP('Pin Detect Programming'!D$10,'Resistor References'!S$3:W$17,5,FALSE))</f>
        <v>EEPROM</v>
      </c>
      <c r="Y8">
        <f t="shared" si="5"/>
        <v>5</v>
      </c>
      <c r="Z8">
        <f t="shared" si="1"/>
        <v>21</v>
      </c>
      <c r="AA8">
        <f t="shared" si="6"/>
        <v>5</v>
      </c>
      <c r="AB8" t="str">
        <f>IF('Pin Detect Programming'!D13='Resistor References'!Z2,"Auto-Detect",IF('Pin Detect Programming'!D9=1,"240, In","SYNC In"))</f>
        <v>240, In</v>
      </c>
      <c r="AC8">
        <f t="shared" si="7"/>
        <v>4</v>
      </c>
      <c r="AF8" t="s">
        <v>684</v>
      </c>
      <c r="AG8">
        <v>4</v>
      </c>
      <c r="AH8" t="s">
        <v>286</v>
      </c>
      <c r="AI8">
        <v>4</v>
      </c>
      <c r="AJ8" s="11">
        <f>IF('Pin Detect Programming'!D$10='Resistor References'!AH$3,(3277+41*'Resistor References'!G9)*2^-12,IF('Pin Detect Programming'!D$10='Resistor References'!AH$4,(2456+41*G9)*2^-12,IF('Pin Detect Programming'!D$10='Resistor References'!AH$5,(3686+41*G9)*2^-12,IF('Pin Detect Programming'!D$10='Resistor References'!AH$6,(4921+82*G9)*2^-12,IF('Pin Detect Programming'!D$10='Resistor References'!AH$7,(7372+82*G9)*2^-12,IF('Pin Detect Programming'!D$10='Resistor References'!AH$8,(9906+164*G9)*2^-12,IF('Pin Detect Programming'!D$10='Resistor References'!AH$9,(14826+164*G9)*2^-12,IF('Pin Detect Programming'!D$10='Resistor References'!AH$10,(14941+164*G9)*2^-12,IF('Pin Detect Programming'!D$10='Resistor References'!AH$11,(19861+164*G9)*2^-12,0)))))))))</f>
        <v>0</v>
      </c>
      <c r="AK8">
        <f t="shared" si="8"/>
        <v>5</v>
      </c>
      <c r="AN8">
        <f t="shared" si="10"/>
        <v>4</v>
      </c>
      <c r="AO8">
        <f t="shared" si="9"/>
        <v>12</v>
      </c>
    </row>
    <row r="9" spans="1:41" x14ac:dyDescent="0.3">
      <c r="F9">
        <f t="shared" si="2"/>
        <v>6</v>
      </c>
      <c r="G9">
        <f t="shared" si="2"/>
        <v>5</v>
      </c>
      <c r="H9">
        <f t="shared" si="2"/>
        <v>5</v>
      </c>
      <c r="I9">
        <f t="shared" si="11"/>
        <v>15</v>
      </c>
      <c r="J9">
        <f t="shared" si="0"/>
        <v>7</v>
      </c>
      <c r="K9">
        <f>IF('Pin Detect Programming'!D5='Resistor References'!G2,'Resistor References'!G2,IF('Pin Detect Programming'!D5='Resistor References'!G3,550,1100))</f>
        <v>1100</v>
      </c>
      <c r="L9">
        <f t="shared" si="2"/>
        <v>6</v>
      </c>
      <c r="M9">
        <v>20</v>
      </c>
      <c r="N9">
        <f t="shared" si="2"/>
        <v>6</v>
      </c>
      <c r="S9" t="s">
        <v>287</v>
      </c>
      <c r="T9">
        <f t="shared" si="4"/>
        <v>5</v>
      </c>
      <c r="U9">
        <v>0.25</v>
      </c>
      <c r="V9">
        <v>1.5</v>
      </c>
      <c r="W9">
        <v>0.02</v>
      </c>
      <c r="X9" s="11" t="str">
        <f>IF('Pin Detect Programming'!D$10='Resistor References'!S$2,'Resistor References'!S$2,VLOOKUP('Pin Detect Programming'!D$10,'Resistor References'!S$3:W$17,4,FALSE)+Y9*VLOOKUP('Pin Detect Programming'!D$10,'Resistor References'!S$3:W$17,5,FALSE))</f>
        <v>EEPROM</v>
      </c>
      <c r="Y9">
        <f t="shared" si="5"/>
        <v>6</v>
      </c>
      <c r="Z9">
        <f t="shared" si="1"/>
        <v>22</v>
      </c>
      <c r="AA9">
        <f t="shared" si="6"/>
        <v>6</v>
      </c>
      <c r="AB9" t="str">
        <f>IF('Pin Detect Programming'!D13='Resistor References'!Z2,"Auto-Detect",IF('Pin Detect Programming'!D9=1,"270, In","SYNC In"))</f>
        <v>270, In</v>
      </c>
      <c r="AC9">
        <f t="shared" si="7"/>
        <v>5</v>
      </c>
      <c r="AF9" t="s">
        <v>686</v>
      </c>
      <c r="AG9">
        <v>5</v>
      </c>
      <c r="AH9" t="s">
        <v>288</v>
      </c>
      <c r="AI9">
        <v>5</v>
      </c>
      <c r="AJ9" s="11">
        <f>IF('Pin Detect Programming'!D$10='Resistor References'!AH$3,(3277+41*'Resistor References'!G10)*2^-12,IF('Pin Detect Programming'!D$10='Resistor References'!AH$4,(2456+41*G10)*2^-12,IF('Pin Detect Programming'!D$10='Resistor References'!AH$5,(3686+41*G10)*2^-12,IF('Pin Detect Programming'!D$10='Resistor References'!AH$6,(4921+82*G10)*2^-12,IF('Pin Detect Programming'!D$10='Resistor References'!AH$7,(7372+82*G10)*2^-12,IF('Pin Detect Programming'!D$10='Resistor References'!AH$8,(9906+164*G10)*2^-12,IF('Pin Detect Programming'!D$10='Resistor References'!AH$9,(14826+164*G10)*2^-12,IF('Pin Detect Programming'!D$10='Resistor References'!AH$10,(14941+164*G10)*2^-12,IF('Pin Detect Programming'!D$10='Resistor References'!AH$11,(19861+164*G10)*2^-12,0)))))))))</f>
        <v>0</v>
      </c>
      <c r="AK9">
        <f t="shared" si="8"/>
        <v>6</v>
      </c>
      <c r="AN9">
        <f t="shared" si="10"/>
        <v>5</v>
      </c>
      <c r="AO9">
        <f t="shared" si="9"/>
        <v>13</v>
      </c>
    </row>
    <row r="10" spans="1:41" x14ac:dyDescent="0.3">
      <c r="F10">
        <f t="shared" si="2"/>
        <v>7</v>
      </c>
      <c r="G10">
        <f t="shared" si="2"/>
        <v>6</v>
      </c>
      <c r="H10">
        <f t="shared" si="2"/>
        <v>6</v>
      </c>
      <c r="I10">
        <f t="shared" si="11"/>
        <v>17</v>
      </c>
      <c r="J10">
        <f t="shared" si="0"/>
        <v>8</v>
      </c>
      <c r="K10">
        <f>IF('Pin Detect Programming'!D5='Resistor References'!G2,'Resistor References'!G2,IF('Pin Detect Programming'!D5='Resistor References'!G3,550,1500))</f>
        <v>1500</v>
      </c>
      <c r="L10">
        <f t="shared" si="2"/>
        <v>7</v>
      </c>
      <c r="M10">
        <v>31.75</v>
      </c>
      <c r="N10">
        <f t="shared" si="2"/>
        <v>7</v>
      </c>
      <c r="S10" t="s">
        <v>289</v>
      </c>
      <c r="T10">
        <f t="shared" si="4"/>
        <v>6</v>
      </c>
      <c r="U10">
        <v>0.25</v>
      </c>
      <c r="V10">
        <v>1.8</v>
      </c>
      <c r="W10">
        <v>0.02</v>
      </c>
      <c r="X10" s="11" t="str">
        <f>IF('Pin Detect Programming'!D$10='Resistor References'!S$2,'Resistor References'!S$2,VLOOKUP('Pin Detect Programming'!D$10,'Resistor References'!S$3:W$17,4,FALSE)+Y10*VLOOKUP('Pin Detect Programming'!D$10,'Resistor References'!S$3:W$17,5,FALSE))</f>
        <v>EEPROM</v>
      </c>
      <c r="Y10">
        <f t="shared" si="5"/>
        <v>7</v>
      </c>
      <c r="Z10">
        <f t="shared" si="1"/>
        <v>23</v>
      </c>
      <c r="AA10">
        <f t="shared" si="6"/>
        <v>7</v>
      </c>
      <c r="AB10" t="str">
        <f>IF('Pin Detect Programming'!D13='Resistor References'!Z2,"Auto-Detect",IF('Pin Detect Programming'!D9=1,"0, Out","SYNC Out"))</f>
        <v>0, Out</v>
      </c>
      <c r="AC10">
        <f t="shared" si="7"/>
        <v>6</v>
      </c>
      <c r="AF10" t="s">
        <v>219</v>
      </c>
      <c r="AG10" t="s">
        <v>219</v>
      </c>
      <c r="AH10" t="s">
        <v>290</v>
      </c>
      <c r="AI10">
        <v>6</v>
      </c>
      <c r="AJ10" s="11">
        <f>IF('Pin Detect Programming'!D$10='Resistor References'!AH$3,(3277+41*'Resistor References'!G11)*2^-12,IF('Pin Detect Programming'!D$10='Resistor References'!AH$4,(2456+41*G11)*2^-12,IF('Pin Detect Programming'!D$10='Resistor References'!AH$5,(3686+41*G11)*2^-12,IF('Pin Detect Programming'!D$10='Resistor References'!AH$6,(4921+82*G11)*2^-12,IF('Pin Detect Programming'!D$10='Resistor References'!AH$7,(7372+82*G11)*2^-12,IF('Pin Detect Programming'!D$10='Resistor References'!AH$8,(9906+164*G11)*2^-12,IF('Pin Detect Programming'!D$10='Resistor References'!AH$9,(14826+164*G11)*2^-12,IF('Pin Detect Programming'!D$10='Resistor References'!AH$10,(14941+164*G11)*2^-12,IF('Pin Detect Programming'!D$10='Resistor References'!AH$11,(19861+164*G11)*2^-12,0)))))))))</f>
        <v>0</v>
      </c>
      <c r="AK10">
        <f t="shared" si="8"/>
        <v>7</v>
      </c>
      <c r="AN10">
        <f t="shared" si="10"/>
        <v>6</v>
      </c>
      <c r="AO10">
        <f t="shared" si="9"/>
        <v>14</v>
      </c>
    </row>
    <row r="11" spans="1:41" x14ac:dyDescent="0.3">
      <c r="F11">
        <f t="shared" si="2"/>
        <v>8</v>
      </c>
      <c r="G11">
        <f t="shared" si="2"/>
        <v>7</v>
      </c>
      <c r="H11">
        <f t="shared" si="2"/>
        <v>7</v>
      </c>
      <c r="I11">
        <f t="shared" si="11"/>
        <v>18</v>
      </c>
      <c r="J11">
        <f t="shared" si="0"/>
        <v>9</v>
      </c>
      <c r="S11" t="s">
        <v>291</v>
      </c>
      <c r="T11">
        <f t="shared" si="4"/>
        <v>7</v>
      </c>
      <c r="U11">
        <v>0.25</v>
      </c>
      <c r="V11">
        <v>2.1</v>
      </c>
      <c r="W11">
        <v>0.02</v>
      </c>
      <c r="X11" s="11" t="str">
        <f>IF('Pin Detect Programming'!D$10='Resistor References'!S$2,'Resistor References'!S$2,VLOOKUP('Pin Detect Programming'!D$10,'Resistor References'!S$3:W$17,4,FALSE)+Y11*VLOOKUP('Pin Detect Programming'!D$10,'Resistor References'!S$3:W$17,5,FALSE))</f>
        <v>EEPROM</v>
      </c>
      <c r="Y11">
        <f t="shared" si="5"/>
        <v>8</v>
      </c>
      <c r="Z11">
        <f t="shared" si="1"/>
        <v>24</v>
      </c>
      <c r="AA11">
        <f t="shared" si="6"/>
        <v>8</v>
      </c>
      <c r="AB11" t="str">
        <f>IF('Pin Detect Programming'!D13='Resistor References'!Z2,"Auto-Detect",IF('Pin Detect Programming'!D9=1,"180, Out","SYNC Out"))</f>
        <v>180, Out</v>
      </c>
      <c r="AC11">
        <f t="shared" si="7"/>
        <v>7</v>
      </c>
      <c r="AF11" t="s">
        <v>685</v>
      </c>
      <c r="AG11">
        <v>7</v>
      </c>
      <c r="AH11" t="s">
        <v>292</v>
      </c>
      <c r="AI11">
        <v>7</v>
      </c>
      <c r="AJ11" s="11">
        <f>IF('Pin Detect Programming'!D$10='Resistor References'!AH$3,(3277+41*'Resistor References'!G12)*2^-12,IF('Pin Detect Programming'!D$10='Resistor References'!AH$4,(2456+41*G12)*2^-12,IF('Pin Detect Programming'!D$10='Resistor References'!AH$5,(3686+41*G12)*2^-12,IF('Pin Detect Programming'!D$10='Resistor References'!AH$6,(4921+82*G12)*2^-12,IF('Pin Detect Programming'!D$10='Resistor References'!AH$7,(7372+82*G12)*2^-12,IF('Pin Detect Programming'!D$10='Resistor References'!AH$8,(9906+164*G12)*2^-12,IF('Pin Detect Programming'!D$10='Resistor References'!AH$9,(14826+164*G12)*2^-12,IF('Pin Detect Programming'!D$10='Resistor References'!AH$10,(14941+164*G12)*2^-12,IF('Pin Detect Programming'!D$10='Resistor References'!AH$11,(19861+164*G12)*2^-12,0)))))))))</f>
        <v>0</v>
      </c>
      <c r="AK11">
        <f t="shared" si="8"/>
        <v>8</v>
      </c>
      <c r="AN11">
        <f t="shared" si="10"/>
        <v>7</v>
      </c>
      <c r="AO11">
        <f t="shared" si="9"/>
        <v>15</v>
      </c>
    </row>
    <row r="12" spans="1:41" x14ac:dyDescent="0.3">
      <c r="F12">
        <f t="shared" si="2"/>
        <v>9</v>
      </c>
      <c r="G12">
        <f t="shared" si="2"/>
        <v>8</v>
      </c>
      <c r="H12">
        <f t="shared" si="2"/>
        <v>8</v>
      </c>
      <c r="I12">
        <f t="shared" si="11"/>
        <v>19</v>
      </c>
      <c r="J12">
        <f t="shared" si="0"/>
        <v>10</v>
      </c>
      <c r="S12" t="s">
        <v>293</v>
      </c>
      <c r="T12">
        <f t="shared" si="4"/>
        <v>8</v>
      </c>
      <c r="U12">
        <v>0.125</v>
      </c>
      <c r="V12">
        <v>2.4</v>
      </c>
      <c r="W12">
        <v>0.04</v>
      </c>
      <c r="X12" s="11" t="str">
        <f>IF('Pin Detect Programming'!D$10='Resistor References'!S$2,'Resistor References'!S$2,VLOOKUP('Pin Detect Programming'!D$10,'Resistor References'!S$3:W$17,4,FALSE)+Y12*VLOOKUP('Pin Detect Programming'!D$10,'Resistor References'!S$3:W$17,5,FALSE))</f>
        <v>EEPROM</v>
      </c>
      <c r="Y12">
        <f t="shared" si="5"/>
        <v>9</v>
      </c>
      <c r="Z12">
        <f t="shared" si="1"/>
        <v>25</v>
      </c>
      <c r="AA12">
        <f t="shared" si="6"/>
        <v>9</v>
      </c>
      <c r="AJ12" s="11">
        <f>IF('Pin Detect Programming'!D$10='Resistor References'!AH$3,(3277+41*'Resistor References'!G13)*2^-12,IF('Pin Detect Programming'!D$10='Resistor References'!AH$4,(2456+41*G13)*2^-12,IF('Pin Detect Programming'!D$10='Resistor References'!AH$5,(3686+41*G13)*2^-12,IF('Pin Detect Programming'!D$10='Resistor References'!AH$6,(4921+82*G13)*2^-12,IF('Pin Detect Programming'!D$10='Resistor References'!AH$7,(7372+82*G13)*2^-12,IF('Pin Detect Programming'!D$10='Resistor References'!AH$8,(9906+164*G13)*2^-12,IF('Pin Detect Programming'!D$10='Resistor References'!AH$9,(14826+164*G13)*2^-12,IF('Pin Detect Programming'!D$10='Resistor References'!AH$10,(14941+164*G13)*2^-12,IF('Pin Detect Programming'!D$10='Resistor References'!AH$11,(19861+164*G13)*2^-12,0)))))))))</f>
        <v>0</v>
      </c>
      <c r="AK12">
        <f t="shared" si="8"/>
        <v>9</v>
      </c>
      <c r="AN12">
        <f t="shared" si="10"/>
        <v>8</v>
      </c>
      <c r="AO12">
        <f t="shared" si="9"/>
        <v>17</v>
      </c>
    </row>
    <row r="13" spans="1:41" x14ac:dyDescent="0.3">
      <c r="F13">
        <f t="shared" si="2"/>
        <v>10</v>
      </c>
      <c r="G13">
        <f t="shared" si="2"/>
        <v>9</v>
      </c>
      <c r="H13">
        <f t="shared" si="2"/>
        <v>9</v>
      </c>
      <c r="I13">
        <f t="shared" si="11"/>
        <v>20</v>
      </c>
      <c r="J13">
        <f t="shared" si="0"/>
        <v>11</v>
      </c>
      <c r="S13" t="s">
        <v>294</v>
      </c>
      <c r="T13">
        <f t="shared" si="4"/>
        <v>9</v>
      </c>
      <c r="U13">
        <v>0.125</v>
      </c>
      <c r="V13">
        <v>3</v>
      </c>
      <c r="W13">
        <v>0.04</v>
      </c>
      <c r="X13" s="11" t="str">
        <f>IF('Pin Detect Programming'!D$10='Resistor References'!S$2,'Resistor References'!S$2,VLOOKUP('Pin Detect Programming'!D$10,'Resistor References'!S$3:W$17,4,FALSE)+Y13*VLOOKUP('Pin Detect Programming'!D$10,'Resistor References'!S$3:W$17,5,FALSE))</f>
        <v>EEPROM</v>
      </c>
      <c r="Y13">
        <f t="shared" si="5"/>
        <v>10</v>
      </c>
      <c r="Z13">
        <f t="shared" si="1"/>
        <v>26</v>
      </c>
      <c r="AA13">
        <f t="shared" si="6"/>
        <v>10</v>
      </c>
      <c r="AJ13" s="11">
        <f>IF('Pin Detect Programming'!D$10='Resistor References'!AH$3,(3277+41*'Resistor References'!G14)*2^-12,IF('Pin Detect Programming'!D$10='Resistor References'!AH$4,(2456+41*G14)*2^-12,IF('Pin Detect Programming'!D$10='Resistor References'!AH$5,(3686+41*G14)*2^-12,IF('Pin Detect Programming'!D$10='Resistor References'!AH$6,(4921+82*G14)*2^-12,IF('Pin Detect Programming'!D$10='Resistor References'!AH$7,(7372+82*G14)*2^-12,IF('Pin Detect Programming'!D$10='Resistor References'!AH$8,(9906+164*G14)*2^-12,IF('Pin Detect Programming'!D$10='Resistor References'!AH$9,(14826+164*G14)*2^-12,IF('Pin Detect Programming'!D$10='Resistor References'!AH$10,(14941+164*G14)*2^-12,IF('Pin Detect Programming'!D$10='Resistor References'!AH$11,(19861+164*G14)*2^-12,0)))))))))</f>
        <v>0</v>
      </c>
      <c r="AK13">
        <f t="shared" si="8"/>
        <v>10</v>
      </c>
      <c r="AN13">
        <f t="shared" si="10"/>
        <v>9</v>
      </c>
      <c r="AO13">
        <f t="shared" si="9"/>
        <v>18</v>
      </c>
    </row>
    <row r="14" spans="1:41" x14ac:dyDescent="0.3">
      <c r="F14">
        <f t="shared" si="2"/>
        <v>11</v>
      </c>
      <c r="G14">
        <f t="shared" si="2"/>
        <v>10</v>
      </c>
      <c r="H14">
        <f t="shared" si="2"/>
        <v>10</v>
      </c>
      <c r="I14">
        <f t="shared" si="11"/>
        <v>22</v>
      </c>
      <c r="J14">
        <f t="shared" si="0"/>
        <v>12</v>
      </c>
      <c r="S14" t="s">
        <v>295</v>
      </c>
      <c r="T14">
        <f t="shared" si="4"/>
        <v>10</v>
      </c>
      <c r="U14">
        <v>0.125</v>
      </c>
      <c r="V14">
        <v>3.6</v>
      </c>
      <c r="W14">
        <v>0.04</v>
      </c>
      <c r="X14" s="11" t="str">
        <f>IF('Pin Detect Programming'!D$10='Resistor References'!S$2,'Resistor References'!S$2,VLOOKUP('Pin Detect Programming'!D$10,'Resistor References'!S$3:W$17,4,FALSE)+Y14*VLOOKUP('Pin Detect Programming'!D$10,'Resistor References'!S$3:W$17,5,FALSE))</f>
        <v>EEPROM</v>
      </c>
      <c r="Y14">
        <f t="shared" si="5"/>
        <v>11</v>
      </c>
      <c r="Z14">
        <f t="shared" si="1"/>
        <v>27</v>
      </c>
      <c r="AA14">
        <f t="shared" si="6"/>
        <v>11</v>
      </c>
      <c r="AJ14" s="11">
        <f>IF('Pin Detect Programming'!D$10='Resistor References'!AH$3,(3277+41*'Resistor References'!G15)*2^-12,IF('Pin Detect Programming'!D$10='Resistor References'!AH$4,(2456+41*G15)*2^-12,IF('Pin Detect Programming'!D$10='Resistor References'!AH$5,(3686+41*G15)*2^-12,IF('Pin Detect Programming'!D$10='Resistor References'!AH$6,(4921+82*G15)*2^-12,IF('Pin Detect Programming'!D$10='Resistor References'!AH$7,(7372+82*G15)*2^-12,IF('Pin Detect Programming'!D$10='Resistor References'!AH$8,(9906+164*G15)*2^-12,IF('Pin Detect Programming'!D$10='Resistor References'!AH$9,(14826+164*G15)*2^-12,IF('Pin Detect Programming'!D$10='Resistor References'!AH$10,(14941+164*G15)*2^-12,IF('Pin Detect Programming'!D$10='Resistor References'!AH$11,(19861+164*G15)*2^-12,0)))))))))</f>
        <v>0</v>
      </c>
      <c r="AK14">
        <f t="shared" si="8"/>
        <v>11</v>
      </c>
      <c r="AN14">
        <f t="shared" si="10"/>
        <v>10</v>
      </c>
      <c r="AO14">
        <f t="shared" si="9"/>
        <v>19</v>
      </c>
    </row>
    <row r="15" spans="1:41" x14ac:dyDescent="0.3">
      <c r="F15">
        <f t="shared" si="2"/>
        <v>12</v>
      </c>
      <c r="G15">
        <f t="shared" si="2"/>
        <v>11</v>
      </c>
      <c r="H15">
        <f t="shared" si="2"/>
        <v>11</v>
      </c>
      <c r="I15">
        <f t="shared" si="11"/>
        <v>23</v>
      </c>
      <c r="J15">
        <f t="shared" si="0"/>
        <v>13</v>
      </c>
      <c r="S15" t="s">
        <v>296</v>
      </c>
      <c r="T15">
        <v>11</v>
      </c>
      <c r="U15">
        <v>0.125</v>
      </c>
      <c r="V15">
        <v>4.2</v>
      </c>
      <c r="W15">
        <v>0.04</v>
      </c>
      <c r="X15" s="11" t="str">
        <f>IF('Pin Detect Programming'!D$10='Resistor References'!S$2,'Resistor References'!S$2,VLOOKUP('Pin Detect Programming'!D$10,'Resistor References'!S$3:W$17,4,FALSE)+Y15*VLOOKUP('Pin Detect Programming'!D$10,'Resistor References'!S$3:W$17,5,FALSE))</f>
        <v>EEPROM</v>
      </c>
      <c r="Y15">
        <f t="shared" si="5"/>
        <v>12</v>
      </c>
      <c r="Z15">
        <f t="shared" si="1"/>
        <v>28</v>
      </c>
      <c r="AA15">
        <f t="shared" si="6"/>
        <v>12</v>
      </c>
      <c r="AJ15" s="11">
        <f>IF('Pin Detect Programming'!D$10='Resistor References'!AH$3,(3277+41*'Resistor References'!G16)*2^-12,IF('Pin Detect Programming'!D$10='Resistor References'!AH$4,(2456+41*G16)*2^-12,IF('Pin Detect Programming'!D$10='Resistor References'!AH$5,(3686+41*G16)*2^-12,IF('Pin Detect Programming'!D$10='Resistor References'!AH$6,(4921+82*G16)*2^-12,IF('Pin Detect Programming'!D$10='Resistor References'!AH$7,(7372+82*G16)*2^-12,IF('Pin Detect Programming'!D$10='Resistor References'!AH$8,(9906+164*G16)*2^-12,IF('Pin Detect Programming'!D$10='Resistor References'!AH$9,(14826+164*G16)*2^-12,IF('Pin Detect Programming'!D$10='Resistor References'!AH$10,(14941+164*G16)*2^-12,IF('Pin Detect Programming'!D$10='Resistor References'!AH$11,(19861+164*G16)*2^-12,0)))))))))</f>
        <v>0</v>
      </c>
      <c r="AK15">
        <f t="shared" si="8"/>
        <v>12</v>
      </c>
      <c r="AN15">
        <f t="shared" si="10"/>
        <v>11</v>
      </c>
      <c r="AO15">
        <f t="shared" si="9"/>
        <v>20</v>
      </c>
    </row>
    <row r="16" spans="1:41" x14ac:dyDescent="0.3">
      <c r="F16">
        <f t="shared" si="2"/>
        <v>13</v>
      </c>
      <c r="G16">
        <f t="shared" si="2"/>
        <v>12</v>
      </c>
      <c r="H16">
        <f t="shared" si="2"/>
        <v>12</v>
      </c>
      <c r="I16">
        <f t="shared" si="11"/>
        <v>24</v>
      </c>
      <c r="J16">
        <f t="shared" si="0"/>
        <v>14</v>
      </c>
      <c r="S16" t="s">
        <v>297</v>
      </c>
      <c r="T16">
        <v>14</v>
      </c>
      <c r="U16">
        <v>0.125</v>
      </c>
      <c r="V16">
        <v>4.8</v>
      </c>
      <c r="W16">
        <v>0.04</v>
      </c>
      <c r="X16" s="11" t="str">
        <f>IF('Pin Detect Programming'!D$10='Resistor References'!S$2,'Resistor References'!S$2,VLOOKUP('Pin Detect Programming'!D$10,'Resistor References'!S$3:W$17,4,FALSE)+Y16*VLOOKUP('Pin Detect Programming'!D$10,'Resistor References'!S$3:W$17,5,FALSE))</f>
        <v>EEPROM</v>
      </c>
      <c r="Y16">
        <f t="shared" si="5"/>
        <v>13</v>
      </c>
      <c r="Z16">
        <f t="shared" si="1"/>
        <v>29</v>
      </c>
      <c r="AA16">
        <f t="shared" si="6"/>
        <v>13</v>
      </c>
      <c r="AJ16" s="11">
        <f>IF('Pin Detect Programming'!D$10='Resistor References'!AH$3,(3277+41*'Resistor References'!G17)*2^-12,IF('Pin Detect Programming'!D$10='Resistor References'!AH$4,(2456+41*G17)*2^-12,IF('Pin Detect Programming'!D$10='Resistor References'!AH$5,(3686+41*G17)*2^-12,IF('Pin Detect Programming'!D$10='Resistor References'!AH$6,(4921+82*G17)*2^-12,IF('Pin Detect Programming'!D$10='Resistor References'!AH$7,(7372+82*G17)*2^-12,IF('Pin Detect Programming'!D$10='Resistor References'!AH$8,(9906+164*G17)*2^-12,IF('Pin Detect Programming'!D$10='Resistor References'!AH$9,(14826+164*G17)*2^-12,IF('Pin Detect Programming'!D$10='Resistor References'!AH$10,(14941+164*G17)*2^-12,IF('Pin Detect Programming'!D$10='Resistor References'!AH$11,(19861+164*G17)*2^-12,0)))))))))</f>
        <v>0</v>
      </c>
      <c r="AK16">
        <f t="shared" si="8"/>
        <v>13</v>
      </c>
      <c r="AN16">
        <f t="shared" si="10"/>
        <v>12</v>
      </c>
      <c r="AO16">
        <f t="shared" si="9"/>
        <v>22</v>
      </c>
    </row>
    <row r="17" spans="6:41" x14ac:dyDescent="0.3">
      <c r="F17">
        <f t="shared" si="2"/>
        <v>14</v>
      </c>
      <c r="G17">
        <f t="shared" si="2"/>
        <v>13</v>
      </c>
      <c r="H17">
        <f t="shared" si="2"/>
        <v>13</v>
      </c>
      <c r="I17">
        <f t="shared" si="11"/>
        <v>25</v>
      </c>
      <c r="J17">
        <f t="shared" si="0"/>
        <v>15</v>
      </c>
      <c r="S17" t="s">
        <v>298</v>
      </c>
      <c r="T17">
        <v>15</v>
      </c>
      <c r="U17">
        <v>0.125</v>
      </c>
      <c r="V17">
        <v>5.4</v>
      </c>
      <c r="W17">
        <v>0.04</v>
      </c>
      <c r="X17" s="11" t="str">
        <f>IF('Pin Detect Programming'!D$10='Resistor References'!S$2,'Resistor References'!S$2,VLOOKUP('Pin Detect Programming'!D$10,'Resistor References'!S$3:W$17,4,FALSE)+Y17*VLOOKUP('Pin Detect Programming'!D$10,'Resistor References'!S$3:W$17,5,FALSE))</f>
        <v>EEPROM</v>
      </c>
      <c r="Y17">
        <f t="shared" si="5"/>
        <v>14</v>
      </c>
      <c r="Z17">
        <f t="shared" si="1"/>
        <v>30</v>
      </c>
      <c r="AA17">
        <f t="shared" si="6"/>
        <v>14</v>
      </c>
      <c r="AJ17" s="11">
        <f>IF('Pin Detect Programming'!D$10='Resistor References'!AH$3,(3277+41*'Resistor References'!G18)*2^-12,IF('Pin Detect Programming'!D$10='Resistor References'!AH$4,(2456+41*G18)*2^-12,IF('Pin Detect Programming'!D$10='Resistor References'!AH$5,(3686+41*G18)*2^-12,IF('Pin Detect Programming'!D$10='Resistor References'!AH$6,(4921+82*G18)*2^-12,IF('Pin Detect Programming'!D$10='Resistor References'!AH$7,(7372+82*G18)*2^-12,IF('Pin Detect Programming'!D$10='Resistor References'!AH$8,(9906+164*G18)*2^-12,IF('Pin Detect Programming'!D$10='Resistor References'!AH$9,(14826+164*G18)*2^-12,IF('Pin Detect Programming'!D$10='Resistor References'!AH$10,(14941+164*G18)*2^-12,IF('Pin Detect Programming'!D$10='Resistor References'!AH$11,(19861+164*G18)*2^-12,0)))))))))</f>
        <v>0</v>
      </c>
      <c r="AK17">
        <f t="shared" si="8"/>
        <v>14</v>
      </c>
      <c r="AN17">
        <f t="shared" si="10"/>
        <v>13</v>
      </c>
      <c r="AO17">
        <f t="shared" si="9"/>
        <v>23</v>
      </c>
    </row>
    <row r="18" spans="6:41" x14ac:dyDescent="0.3">
      <c r="F18">
        <f t="shared" si="2"/>
        <v>15</v>
      </c>
      <c r="G18">
        <f t="shared" si="2"/>
        <v>14</v>
      </c>
      <c r="H18">
        <f t="shared" si="2"/>
        <v>14</v>
      </c>
      <c r="X18" s="11" t="str">
        <f>IF('Pin Detect Programming'!D$10='Resistor References'!S$2,'Resistor References'!S$2,VLOOKUP('Pin Detect Programming'!D$10,'Resistor References'!S$3:W$17,4,FALSE)+Y18*VLOOKUP('Pin Detect Programming'!D$10,'Resistor References'!S$3:W$17,5,FALSE))</f>
        <v>EEPROM</v>
      </c>
      <c r="Y18">
        <f t="shared" si="5"/>
        <v>15</v>
      </c>
      <c r="Z18">
        <f t="shared" si="1"/>
        <v>31</v>
      </c>
      <c r="AA18">
        <f t="shared" si="6"/>
        <v>15</v>
      </c>
      <c r="AJ18" s="11">
        <f>IF('Pin Detect Programming'!D$10='Resistor References'!AH$3,(3277+41*'Resistor References'!G19)*2^-12,IF('Pin Detect Programming'!D$10='Resistor References'!AH$4,(2456+41*G19)*2^-12,IF('Pin Detect Programming'!D$10='Resistor References'!AH$5,(3686+41*G19)*2^-12,IF('Pin Detect Programming'!D$10='Resistor References'!AH$6,(4921+82*G19)*2^-12,IF('Pin Detect Programming'!D$10='Resistor References'!AH$7,(7372+82*G19)*2^-12,IF('Pin Detect Programming'!D$10='Resistor References'!AH$8,(9906+164*G19)*2^-12,IF('Pin Detect Programming'!D$10='Resistor References'!AH$9,(14826+164*G19)*2^-12,IF('Pin Detect Programming'!D$10='Resistor References'!AH$10,(14941+164*G19)*2^-12,IF('Pin Detect Programming'!D$10='Resistor References'!AH$11,(19861+164*G19)*2^-12,0)))))))))</f>
        <v>0</v>
      </c>
      <c r="AK18">
        <f t="shared" si="8"/>
        <v>15</v>
      </c>
      <c r="AN18">
        <f t="shared" si="10"/>
        <v>14</v>
      </c>
      <c r="AO18">
        <f t="shared" si="9"/>
        <v>24</v>
      </c>
    </row>
    <row r="19" spans="6:41" x14ac:dyDescent="0.3">
      <c r="F19">
        <f t="shared" si="2"/>
        <v>16</v>
      </c>
      <c r="G19">
        <f t="shared" si="2"/>
        <v>15</v>
      </c>
      <c r="H19">
        <f t="shared" si="2"/>
        <v>15</v>
      </c>
      <c r="X19" s="11"/>
      <c r="Z19">
        <f t="shared" si="1"/>
        <v>32</v>
      </c>
      <c r="AA19">
        <f t="shared" si="6"/>
        <v>16</v>
      </c>
      <c r="AJ19" s="11">
        <f>IF('Pin Detect Programming'!D$10='Resistor References'!AH$3,(3277+41*'Resistor References'!G20)*2^-12,IF('Pin Detect Programming'!D$10='Resistor References'!AH$4,(2456+41*G20)*2^-12,IF('Pin Detect Programming'!D$10='Resistor References'!AH$5,(3686+41*G20)*2^-12,IF('Pin Detect Programming'!D$10='Resistor References'!AH$6,(4921+82*G20)*2^-12,IF('Pin Detect Programming'!D$10='Resistor References'!AH$7,(7372+82*G20)*2^-12,IF('Pin Detect Programming'!D$10='Resistor References'!AH$8,(9906+164*G20)*2^-12,IF('Pin Detect Programming'!D$10='Resistor References'!AH$9,(14826+164*G20)*2^-12,IF('Pin Detect Programming'!D$10='Resistor References'!AH$10,(14941+164*G20)*2^-12,IF('Pin Detect Programming'!D$10='Resistor References'!AH$11,(19861+164*G20)*2^-12,0)))))))))</f>
        <v>0</v>
      </c>
      <c r="AK19">
        <f t="shared" si="8"/>
        <v>16</v>
      </c>
      <c r="AN19">
        <f t="shared" si="10"/>
        <v>15</v>
      </c>
      <c r="AO19">
        <f t="shared" si="9"/>
        <v>25</v>
      </c>
    </row>
    <row r="20" spans="6:41" x14ac:dyDescent="0.3">
      <c r="F20">
        <f t="shared" si="2"/>
        <v>17</v>
      </c>
      <c r="G20">
        <f t="shared" si="2"/>
        <v>16</v>
      </c>
      <c r="H20">
        <f t="shared" si="2"/>
        <v>16</v>
      </c>
      <c r="X20" s="11"/>
      <c r="Z20">
        <f t="shared" si="1"/>
        <v>33</v>
      </c>
      <c r="AA20">
        <f t="shared" si="6"/>
        <v>17</v>
      </c>
      <c r="AJ20" s="11">
        <f>IF('Pin Detect Programming'!D$10='Resistor References'!AH$3,(3277+41*'Resistor References'!G21)*2^-12,IF('Pin Detect Programming'!D$10='Resistor References'!AH$4,(2456+41*G21)*2^-12,IF('Pin Detect Programming'!D$10='Resistor References'!AH$5,(3686+41*G21)*2^-12,IF('Pin Detect Programming'!D$10='Resistor References'!AH$6,(4921+82*G21)*2^-12,IF('Pin Detect Programming'!D$10='Resistor References'!AH$7,(7372+82*G21)*2^-12,IF('Pin Detect Programming'!D$10='Resistor References'!AH$8,(9906+164*G21)*2^-12,IF('Pin Detect Programming'!D$10='Resistor References'!AH$9,(14826+164*G21)*2^-12,IF('Pin Detect Programming'!D$10='Resistor References'!AH$10,(14941+164*G21)*2^-12,IF('Pin Detect Programming'!D$10='Resistor References'!AH$11,(19861+164*G21)*2^-12,0)))))))))</f>
        <v>0</v>
      </c>
      <c r="AK20">
        <f t="shared" si="8"/>
        <v>17</v>
      </c>
    </row>
    <row r="21" spans="6:41" x14ac:dyDescent="0.3">
      <c r="F21">
        <f t="shared" ref="F21:H35" si="12">F20+1</f>
        <v>18</v>
      </c>
      <c r="G21">
        <f t="shared" si="12"/>
        <v>17</v>
      </c>
      <c r="H21">
        <f t="shared" si="12"/>
        <v>17</v>
      </c>
      <c r="X21" s="11"/>
      <c r="Z21">
        <f t="shared" si="1"/>
        <v>34</v>
      </c>
      <c r="AA21">
        <f t="shared" si="6"/>
        <v>18</v>
      </c>
      <c r="AJ21" s="11">
        <f>IF('Pin Detect Programming'!D$10='Resistor References'!AH$3,(3277+41*'Resistor References'!G22)*2^-12,IF('Pin Detect Programming'!D$10='Resistor References'!AH$4,(2456+41*G22)*2^-12,IF('Pin Detect Programming'!D$10='Resistor References'!AH$5,(3686+41*G22)*2^-12,IF('Pin Detect Programming'!D$10='Resistor References'!AH$6,(4921+82*G22)*2^-12,IF('Pin Detect Programming'!D$10='Resistor References'!AH$7,(7372+82*G22)*2^-12,IF('Pin Detect Programming'!D$10='Resistor References'!AH$8,(9906+164*G22)*2^-12,IF('Pin Detect Programming'!D$10='Resistor References'!AH$9,(14826+164*G22)*2^-12,IF('Pin Detect Programming'!D$10='Resistor References'!AH$10,(14941+164*G22)*2^-12,IF('Pin Detect Programming'!D$10='Resistor References'!AH$11,(19861+164*G22)*2^-12,0)))))))))</f>
        <v>0</v>
      </c>
      <c r="AK21">
        <f t="shared" si="8"/>
        <v>18</v>
      </c>
    </row>
    <row r="22" spans="6:41" x14ac:dyDescent="0.3">
      <c r="F22">
        <f t="shared" si="12"/>
        <v>19</v>
      </c>
      <c r="G22">
        <f t="shared" si="12"/>
        <v>18</v>
      </c>
      <c r="H22">
        <f t="shared" si="12"/>
        <v>18</v>
      </c>
      <c r="X22" s="11"/>
      <c r="Z22">
        <f t="shared" si="1"/>
        <v>35</v>
      </c>
      <c r="AA22">
        <f t="shared" si="6"/>
        <v>19</v>
      </c>
      <c r="AJ22" s="11">
        <f>IF('Pin Detect Programming'!D$10='Resistor References'!AH$3,(3277+41*'Resistor References'!G23)*2^-12,IF('Pin Detect Programming'!D$10='Resistor References'!AH$4,(2456+41*G23)*2^-12,IF('Pin Detect Programming'!D$10='Resistor References'!AH$5,(3686+41*G23)*2^-12,IF('Pin Detect Programming'!D$10='Resistor References'!AH$6,(4921+82*G23)*2^-12,IF('Pin Detect Programming'!D$10='Resistor References'!AH$7,(7372+82*G23)*2^-12,IF('Pin Detect Programming'!D$10='Resistor References'!AH$8,(9906+164*G23)*2^-12,IF('Pin Detect Programming'!D$10='Resistor References'!AH$9,(14826+164*G23)*2^-12,IF('Pin Detect Programming'!D$10='Resistor References'!AH$10,(14941+164*G23)*2^-12,IF('Pin Detect Programming'!D$10='Resistor References'!AH$11,(19861+164*G23)*2^-12,0)))))))))</f>
        <v>0</v>
      </c>
      <c r="AK22">
        <f t="shared" si="8"/>
        <v>19</v>
      </c>
    </row>
    <row r="23" spans="6:41" x14ac:dyDescent="0.3">
      <c r="F23">
        <f t="shared" si="12"/>
        <v>20</v>
      </c>
      <c r="G23">
        <f t="shared" si="12"/>
        <v>19</v>
      </c>
      <c r="H23">
        <f t="shared" si="12"/>
        <v>19</v>
      </c>
      <c r="X23" s="11"/>
      <c r="Z23">
        <f t="shared" si="1"/>
        <v>36</v>
      </c>
      <c r="AA23">
        <f t="shared" si="6"/>
        <v>20</v>
      </c>
      <c r="AJ23" s="11">
        <f>IF('Pin Detect Programming'!D$10='Resistor References'!AH$3,(3277+41*'Resistor References'!G24)*2^-12,IF('Pin Detect Programming'!D$10='Resistor References'!AH$4,(2456+41*G24)*2^-12,IF('Pin Detect Programming'!D$10='Resistor References'!AH$5,(3686+41*G24)*2^-12,IF('Pin Detect Programming'!D$10='Resistor References'!AH$6,(4921+82*G24)*2^-12,IF('Pin Detect Programming'!D$10='Resistor References'!AH$7,(7372+82*G24)*2^-12,IF('Pin Detect Programming'!D$10='Resistor References'!AH$8,(9906+164*G24)*2^-12,IF('Pin Detect Programming'!D$10='Resistor References'!AH$9,(14826+164*G24)*2^-12,IF('Pin Detect Programming'!D$10='Resistor References'!AH$10,(14941+164*G24)*2^-12,IF('Pin Detect Programming'!D$10='Resistor References'!AH$11,(19861+164*G24)*2^-12,0)))))))))</f>
        <v>0</v>
      </c>
      <c r="AK23">
        <f t="shared" si="8"/>
        <v>20</v>
      </c>
    </row>
    <row r="24" spans="6:41" x14ac:dyDescent="0.3">
      <c r="F24">
        <f t="shared" si="12"/>
        <v>21</v>
      </c>
      <c r="G24">
        <f t="shared" si="12"/>
        <v>20</v>
      </c>
      <c r="H24">
        <f t="shared" si="12"/>
        <v>20</v>
      </c>
      <c r="X24" s="11"/>
      <c r="Z24">
        <f t="shared" si="1"/>
        <v>37</v>
      </c>
      <c r="AA24">
        <f t="shared" si="6"/>
        <v>21</v>
      </c>
      <c r="AJ24" s="11">
        <f>IF('Pin Detect Programming'!D$10='Resistor References'!AH$3,(3277+41*'Resistor References'!G25)*2^-12,IF('Pin Detect Programming'!D$10='Resistor References'!AH$4,(2456+41*G25)*2^-12,IF('Pin Detect Programming'!D$10='Resistor References'!AH$5,(3686+41*G25)*2^-12,IF('Pin Detect Programming'!D$10='Resistor References'!AH$6,(4921+82*G25)*2^-12,IF('Pin Detect Programming'!D$10='Resistor References'!AH$7,(7372+82*G25)*2^-12,IF('Pin Detect Programming'!D$10='Resistor References'!AH$8,(9906+164*G25)*2^-12,IF('Pin Detect Programming'!D$10='Resistor References'!AH$9,(14826+164*G25)*2^-12,IF('Pin Detect Programming'!D$10='Resistor References'!AH$10,(14941+164*G25)*2^-12,IF('Pin Detect Programming'!D$10='Resistor References'!AH$11,(19861+164*G25)*2^-12,0)))))))))</f>
        <v>0</v>
      </c>
      <c r="AK24">
        <f t="shared" si="8"/>
        <v>21</v>
      </c>
    </row>
    <row r="25" spans="6:41" x14ac:dyDescent="0.3">
      <c r="F25">
        <f t="shared" si="12"/>
        <v>22</v>
      </c>
      <c r="G25">
        <f t="shared" si="12"/>
        <v>21</v>
      </c>
      <c r="H25">
        <f t="shared" si="12"/>
        <v>21</v>
      </c>
      <c r="X25" s="11"/>
      <c r="Z25">
        <f t="shared" si="1"/>
        <v>38</v>
      </c>
      <c r="AA25">
        <f t="shared" si="6"/>
        <v>22</v>
      </c>
      <c r="AJ25" s="11">
        <f>IF('Pin Detect Programming'!D$10='Resistor References'!AH$3,(3277+41*'Resistor References'!G26)*2^-12,IF('Pin Detect Programming'!D$10='Resistor References'!AH$4,(2456+41*G26)*2^-12,IF('Pin Detect Programming'!D$10='Resistor References'!AH$5,(3686+41*G26)*2^-12,IF('Pin Detect Programming'!D$10='Resistor References'!AH$6,(4921+82*G26)*2^-12,IF('Pin Detect Programming'!D$10='Resistor References'!AH$7,(7372+82*G26)*2^-12,IF('Pin Detect Programming'!D$10='Resistor References'!AH$8,(9906+164*G26)*2^-12,IF('Pin Detect Programming'!D$10='Resistor References'!AH$9,(14826+164*G26)*2^-12,IF('Pin Detect Programming'!D$10='Resistor References'!AH$10,(14941+164*G26)*2^-12,IF('Pin Detect Programming'!D$10='Resistor References'!AH$11,(19861+164*G26)*2^-12,0)))))))))</f>
        <v>0</v>
      </c>
      <c r="AK25">
        <f t="shared" si="8"/>
        <v>22</v>
      </c>
    </row>
    <row r="26" spans="6:41" x14ac:dyDescent="0.3">
      <c r="F26">
        <f t="shared" si="12"/>
        <v>23</v>
      </c>
      <c r="G26">
        <f t="shared" si="12"/>
        <v>22</v>
      </c>
      <c r="H26">
        <f t="shared" si="12"/>
        <v>22</v>
      </c>
      <c r="X26" s="11"/>
      <c r="Z26">
        <f t="shared" si="1"/>
        <v>39</v>
      </c>
      <c r="AA26">
        <f t="shared" si="6"/>
        <v>23</v>
      </c>
      <c r="AJ26" s="11">
        <f>IF('Pin Detect Programming'!D$10='Resistor References'!AH$3,(3277+41*'Resistor References'!G27)*2^-12,IF('Pin Detect Programming'!D$10='Resistor References'!AH$4,(2456+41*G27)*2^-12,IF('Pin Detect Programming'!D$10='Resistor References'!AH$5,(3686+41*G27)*2^-12,IF('Pin Detect Programming'!D$10='Resistor References'!AH$6,(4921+82*G27)*2^-12,IF('Pin Detect Programming'!D$10='Resistor References'!AH$7,(7372+82*G27)*2^-12,IF('Pin Detect Programming'!D$10='Resistor References'!AH$8,(9906+164*G27)*2^-12,IF('Pin Detect Programming'!D$10='Resistor References'!AH$9,(14826+164*G27)*2^-12,IF('Pin Detect Programming'!D$10='Resistor References'!AH$10,(14941+164*G27)*2^-12,IF('Pin Detect Programming'!D$10='Resistor References'!AH$11,(19861+164*G27)*2^-12,0)))))))))</f>
        <v>0</v>
      </c>
      <c r="AK26">
        <f t="shared" si="8"/>
        <v>23</v>
      </c>
    </row>
    <row r="27" spans="6:41" x14ac:dyDescent="0.3">
      <c r="F27">
        <f t="shared" si="12"/>
        <v>24</v>
      </c>
      <c r="G27">
        <f t="shared" si="12"/>
        <v>23</v>
      </c>
      <c r="H27">
        <f t="shared" si="12"/>
        <v>23</v>
      </c>
      <c r="X27" s="11"/>
      <c r="Z27">
        <f>BIN2DEC(1001000)</f>
        <v>72</v>
      </c>
      <c r="AA27">
        <f t="shared" si="6"/>
        <v>24</v>
      </c>
      <c r="AJ27" s="11">
        <f>IF('Pin Detect Programming'!D$10='Resistor References'!AH$3,(3277+41*'Resistor References'!G28)*2^-12,IF('Pin Detect Programming'!D$10='Resistor References'!AH$4,(2456+41*G28)*2^-12,IF('Pin Detect Programming'!D$10='Resistor References'!AH$5,(3686+41*G28)*2^-12,IF('Pin Detect Programming'!D$10='Resistor References'!AH$6,(4921+82*G28)*2^-12,IF('Pin Detect Programming'!D$10='Resistor References'!AH$7,(7372+82*G28)*2^-12,IF('Pin Detect Programming'!D$10='Resistor References'!AH$8,(9906+164*G28)*2^-12,IF('Pin Detect Programming'!D$10='Resistor References'!AH$9,(14826+164*G28)*2^-12,IF('Pin Detect Programming'!D$10='Resistor References'!AH$10,(14941+164*G28)*2^-12,IF('Pin Detect Programming'!D$10='Resistor References'!AH$11,(19861+164*G28)*2^-12,0)))))))))</f>
        <v>0</v>
      </c>
      <c r="AK27">
        <f t="shared" si="8"/>
        <v>24</v>
      </c>
    </row>
    <row r="28" spans="6:41" x14ac:dyDescent="0.3">
      <c r="F28">
        <f t="shared" si="12"/>
        <v>25</v>
      </c>
      <c r="G28">
        <f t="shared" si="12"/>
        <v>24</v>
      </c>
      <c r="H28">
        <f t="shared" si="12"/>
        <v>24</v>
      </c>
      <c r="X28" s="11"/>
      <c r="Z28">
        <f t="shared" si="1"/>
        <v>41</v>
      </c>
      <c r="AA28">
        <f t="shared" si="6"/>
        <v>25</v>
      </c>
      <c r="AJ28" s="11">
        <f>IF('Pin Detect Programming'!D$10='Resistor References'!AH$3,(3277+41*'Resistor References'!G29)*2^-12,IF('Pin Detect Programming'!D$10='Resistor References'!AH$4,(2456+41*G29)*2^-12,IF('Pin Detect Programming'!D$10='Resistor References'!AH$5,(3686+41*G29)*2^-12,IF('Pin Detect Programming'!D$10='Resistor References'!AH$6,(4921+82*G29)*2^-12,IF('Pin Detect Programming'!D$10='Resistor References'!AH$7,(7372+82*G29)*2^-12,IF('Pin Detect Programming'!D$10='Resistor References'!AH$8,(9906+164*G29)*2^-12,IF('Pin Detect Programming'!D$10='Resistor References'!AH$9,(14826+164*G29)*2^-12,IF('Pin Detect Programming'!D$10='Resistor References'!AH$10,(14941+164*G29)*2^-12,IF('Pin Detect Programming'!D$10='Resistor References'!AH$11,(19861+164*G29)*2^-12,0)))))))))</f>
        <v>0</v>
      </c>
      <c r="AK28">
        <f t="shared" si="8"/>
        <v>25</v>
      </c>
    </row>
    <row r="29" spans="6:41" x14ac:dyDescent="0.3">
      <c r="F29">
        <f t="shared" si="12"/>
        <v>26</v>
      </c>
      <c r="G29">
        <f t="shared" si="12"/>
        <v>25</v>
      </c>
      <c r="H29">
        <f t="shared" si="12"/>
        <v>25</v>
      </c>
      <c r="X29" s="11"/>
      <c r="Z29">
        <f t="shared" si="1"/>
        <v>42</v>
      </c>
      <c r="AA29">
        <f t="shared" si="6"/>
        <v>26</v>
      </c>
      <c r="AJ29" s="11">
        <f>IF('Pin Detect Programming'!D$10='Resistor References'!AH$3,(3277+41*'Resistor References'!G30)*2^-12,IF('Pin Detect Programming'!D$10='Resistor References'!AH$4,(2456+41*G30)*2^-12,IF('Pin Detect Programming'!D$10='Resistor References'!AH$5,(3686+41*G30)*2^-12,IF('Pin Detect Programming'!D$10='Resistor References'!AH$6,(4921+82*G30)*2^-12,IF('Pin Detect Programming'!D$10='Resistor References'!AH$7,(7372+82*G30)*2^-12,IF('Pin Detect Programming'!D$10='Resistor References'!AH$8,(9906+164*G30)*2^-12,IF('Pin Detect Programming'!D$10='Resistor References'!AH$9,(14826+164*G30)*2^-12,IF('Pin Detect Programming'!D$10='Resistor References'!AH$10,(14941+164*G30)*2^-12,IF('Pin Detect Programming'!D$10='Resistor References'!AH$11,(19861+164*G30)*2^-12,0)))))))))</f>
        <v>0</v>
      </c>
      <c r="AK29">
        <f t="shared" si="8"/>
        <v>26</v>
      </c>
    </row>
    <row r="30" spans="6:41" x14ac:dyDescent="0.3">
      <c r="F30">
        <f t="shared" si="12"/>
        <v>27</v>
      </c>
      <c r="G30">
        <f t="shared" si="12"/>
        <v>26</v>
      </c>
      <c r="H30">
        <f t="shared" si="12"/>
        <v>26</v>
      </c>
      <c r="X30" s="11"/>
      <c r="Z30">
        <f t="shared" si="1"/>
        <v>43</v>
      </c>
      <c r="AA30">
        <f t="shared" si="6"/>
        <v>27</v>
      </c>
      <c r="AJ30" s="11">
        <f>IF('Pin Detect Programming'!D$10='Resistor References'!AH$3,(3277+41*'Resistor References'!G31)*2^-12,IF('Pin Detect Programming'!D$10='Resistor References'!AH$4,(2456+41*G31)*2^-12,IF('Pin Detect Programming'!D$10='Resistor References'!AH$5,(3686+41*G31)*2^-12,IF('Pin Detect Programming'!D$10='Resistor References'!AH$6,(4921+82*G31)*2^-12,IF('Pin Detect Programming'!D$10='Resistor References'!AH$7,(7372+82*G31)*2^-12,IF('Pin Detect Programming'!D$10='Resistor References'!AH$8,(9906+164*G31)*2^-12,IF('Pin Detect Programming'!D$10='Resistor References'!AH$9,(14826+164*G31)*2^-12,IF('Pin Detect Programming'!D$10='Resistor References'!AH$10,(14941+164*G31)*2^-12,IF('Pin Detect Programming'!D$10='Resistor References'!AH$11,(19861+164*G31)*2^-12,0)))))))))</f>
        <v>0</v>
      </c>
      <c r="AK30">
        <f t="shared" si="8"/>
        <v>27</v>
      </c>
    </row>
    <row r="31" spans="6:41" x14ac:dyDescent="0.3">
      <c r="F31">
        <f t="shared" si="12"/>
        <v>28</v>
      </c>
      <c r="G31">
        <f t="shared" si="12"/>
        <v>27</v>
      </c>
      <c r="H31">
        <f t="shared" si="12"/>
        <v>27</v>
      </c>
      <c r="X31" s="11"/>
      <c r="Z31">
        <f t="shared" si="1"/>
        <v>44</v>
      </c>
      <c r="AA31">
        <f t="shared" si="6"/>
        <v>28</v>
      </c>
      <c r="AJ31" s="11">
        <f>IF('Pin Detect Programming'!D$10='Resistor References'!AH$3,(3277+41*'Resistor References'!G32)*2^-12,IF('Pin Detect Programming'!D$10='Resistor References'!AH$4,(2456+41*G32)*2^-12,IF('Pin Detect Programming'!D$10='Resistor References'!AH$5,(3686+41*G32)*2^-12,IF('Pin Detect Programming'!D$10='Resistor References'!AH$6,(4921+82*G32)*2^-12,IF('Pin Detect Programming'!D$10='Resistor References'!AH$7,(7372+82*G32)*2^-12,IF('Pin Detect Programming'!D$10='Resistor References'!AH$8,(9906+164*G32)*2^-12,IF('Pin Detect Programming'!D$10='Resistor References'!AH$9,(14826+164*G32)*2^-12,IF('Pin Detect Programming'!D$10='Resistor References'!AH$10,(14941+164*G32)*2^-12,IF('Pin Detect Programming'!D$10='Resistor References'!AH$11,(19861+164*G32)*2^-12,0)))))))))</f>
        <v>0</v>
      </c>
      <c r="AK31">
        <f t="shared" si="8"/>
        <v>28</v>
      </c>
    </row>
    <row r="32" spans="6:41" x14ac:dyDescent="0.3">
      <c r="F32">
        <f t="shared" si="12"/>
        <v>29</v>
      </c>
      <c r="G32">
        <f t="shared" si="12"/>
        <v>28</v>
      </c>
      <c r="H32">
        <f t="shared" si="12"/>
        <v>28</v>
      </c>
      <c r="X32" s="11"/>
      <c r="Z32">
        <f t="shared" si="1"/>
        <v>45</v>
      </c>
      <c r="AA32">
        <f t="shared" si="6"/>
        <v>29</v>
      </c>
      <c r="AJ32" s="11">
        <f>IF('Pin Detect Programming'!D$10='Resistor References'!AH$3,(3277+41*'Resistor References'!G33)*2^-12,IF('Pin Detect Programming'!D$10='Resistor References'!AH$4,(2456+41*G33)*2^-12,IF('Pin Detect Programming'!D$10='Resistor References'!AH$5,(3686+41*G33)*2^-12,IF('Pin Detect Programming'!D$10='Resistor References'!AH$6,(4921+82*G33)*2^-12,IF('Pin Detect Programming'!D$10='Resistor References'!AH$7,(7372+82*G33)*2^-12,IF('Pin Detect Programming'!D$10='Resistor References'!AH$8,(9906+164*G33)*2^-12,IF('Pin Detect Programming'!D$10='Resistor References'!AH$9,(14826+164*G33)*2^-12,IF('Pin Detect Programming'!D$10='Resistor References'!AH$10,(14941+164*G33)*2^-12,IF('Pin Detect Programming'!D$10='Resistor References'!AH$11,(19861+164*G33)*2^-12,0)))))))))</f>
        <v>0</v>
      </c>
      <c r="AK32">
        <f t="shared" si="8"/>
        <v>29</v>
      </c>
    </row>
    <row r="33" spans="6:24" x14ac:dyDescent="0.3">
      <c r="F33">
        <f t="shared" si="12"/>
        <v>30</v>
      </c>
      <c r="G33">
        <f t="shared" si="12"/>
        <v>29</v>
      </c>
      <c r="H33">
        <f t="shared" si="12"/>
        <v>29</v>
      </c>
      <c r="X33" s="11"/>
    </row>
    <row r="34" spans="6:24" x14ac:dyDescent="0.3">
      <c r="G34">
        <f t="shared" si="12"/>
        <v>30</v>
      </c>
      <c r="H34">
        <f t="shared" si="12"/>
        <v>30</v>
      </c>
      <c r="X34" s="11"/>
    </row>
    <row r="35" spans="6:24" x14ac:dyDescent="0.3">
      <c r="G35">
        <f t="shared" si="12"/>
        <v>31</v>
      </c>
      <c r="H35">
        <f t="shared" si="12"/>
        <v>31</v>
      </c>
      <c r="X35" s="11"/>
    </row>
    <row r="36" spans="6:24" x14ac:dyDescent="0.3">
      <c r="X36" s="11"/>
    </row>
    <row r="37" spans="6:24" x14ac:dyDescent="0.3">
      <c r="X37" s="11"/>
    </row>
    <row r="38" spans="6:24" x14ac:dyDescent="0.3">
      <c r="X38" s="11"/>
    </row>
    <row r="39" spans="6:24" x14ac:dyDescent="0.3">
      <c r="X39" s="11"/>
    </row>
    <row r="40" spans="6:24" x14ac:dyDescent="0.3">
      <c r="X40" s="11"/>
    </row>
    <row r="41" spans="6:24" x14ac:dyDescent="0.3">
      <c r="X41" s="11"/>
    </row>
    <row r="42" spans="6:24" x14ac:dyDescent="0.3">
      <c r="X42" s="11"/>
    </row>
    <row r="43" spans="6:24" x14ac:dyDescent="0.3">
      <c r="X43" s="11"/>
    </row>
    <row r="44" spans="6:24" x14ac:dyDescent="0.3">
      <c r="X44" s="11"/>
    </row>
    <row r="45" spans="6:24" x14ac:dyDescent="0.3">
      <c r="X45" s="11"/>
    </row>
    <row r="46" spans="6:24" x14ac:dyDescent="0.3">
      <c r="X46" s="11"/>
    </row>
    <row r="47" spans="6:24" x14ac:dyDescent="0.3">
      <c r="X47" s="11"/>
    </row>
    <row r="48" spans="6:24" x14ac:dyDescent="0.3">
      <c r="X48" s="11"/>
    </row>
    <row r="49" spans="24:24" x14ac:dyDescent="0.3">
      <c r="X49" s="11"/>
    </row>
    <row r="50" spans="24:24" x14ac:dyDescent="0.3">
      <c r="X50" s="11"/>
    </row>
    <row r="51" spans="24:24" x14ac:dyDescent="0.3">
      <c r="X51" s="11"/>
    </row>
    <row r="52" spans="24:24" x14ac:dyDescent="0.3">
      <c r="X52" s="11"/>
    </row>
    <row r="53" spans="24:24" x14ac:dyDescent="0.3">
      <c r="X53" s="11"/>
    </row>
    <row r="54" spans="24:24" x14ac:dyDescent="0.3">
      <c r="X54" s="11"/>
    </row>
    <row r="55" spans="24:24" x14ac:dyDescent="0.3">
      <c r="X55" s="11"/>
    </row>
    <row r="56" spans="24:24" x14ac:dyDescent="0.3">
      <c r="X56" s="11"/>
    </row>
    <row r="57" spans="24:24" x14ac:dyDescent="0.3">
      <c r="X57" s="11"/>
    </row>
    <row r="58" spans="24:24" x14ac:dyDescent="0.3">
      <c r="X58" s="11"/>
    </row>
    <row r="59" spans="24:24" x14ac:dyDescent="0.3">
      <c r="X59" s="11"/>
    </row>
    <row r="60" spans="24:24" x14ac:dyDescent="0.3">
      <c r="X60" s="11"/>
    </row>
    <row r="61" spans="24:24" x14ac:dyDescent="0.3">
      <c r="X61" s="11"/>
    </row>
    <row r="62" spans="24:24" x14ac:dyDescent="0.3">
      <c r="X62" s="11"/>
    </row>
    <row r="63" spans="24:24" x14ac:dyDescent="0.3">
      <c r="X63" s="11"/>
    </row>
    <row r="64" spans="24:24" x14ac:dyDescent="0.3">
      <c r="X64" s="11"/>
    </row>
    <row r="65" spans="20:24" x14ac:dyDescent="0.3">
      <c r="X65" s="11"/>
    </row>
    <row r="66" spans="20:24" x14ac:dyDescent="0.3">
      <c r="T66">
        <v>1.18</v>
      </c>
      <c r="X66" s="11"/>
    </row>
  </sheetData>
  <sheetProtection algorithmName="SHA-512" hashValue="ZFCVIBfhdopJFwfP0LCwf8+jqO/ar9Cf2T8tl1tflxv7tMYFcYoN7WTFM3wF0PKqe/+5b+cGRWrFkqGx+s5LNw==" saltValue="MWeYpfOKUksOBX2M7abGPw==" spinCount="100000"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Q36"/>
  <sheetViews>
    <sheetView workbookViewId="0">
      <selection activeCell="C16" sqref="C16"/>
    </sheetView>
  </sheetViews>
  <sheetFormatPr defaultRowHeight="14.4" x14ac:dyDescent="0.3"/>
  <sheetData>
    <row r="1" spans="1:43" x14ac:dyDescent="0.3">
      <c r="A1" s="13"/>
      <c r="B1" s="550" t="s">
        <v>321</v>
      </c>
      <c r="C1" s="550"/>
      <c r="D1" s="550"/>
      <c r="E1" s="550"/>
      <c r="F1" s="550"/>
      <c r="G1" s="550"/>
      <c r="H1" s="550"/>
      <c r="I1" s="550"/>
      <c r="J1" s="550"/>
      <c r="K1" s="550"/>
      <c r="L1" s="550"/>
      <c r="M1" s="550"/>
      <c r="N1" s="550"/>
      <c r="O1" s="550"/>
      <c r="P1" s="550"/>
      <c r="Q1" s="550"/>
      <c r="R1" s="550"/>
      <c r="S1" s="550"/>
      <c r="T1" s="550"/>
      <c r="U1" s="550"/>
      <c r="V1" s="550"/>
      <c r="W1" s="550"/>
      <c r="X1" s="550"/>
      <c r="Y1" s="550"/>
      <c r="Z1" s="550"/>
      <c r="AA1" s="550"/>
      <c r="AB1" s="550"/>
      <c r="AC1" s="550"/>
      <c r="AD1" s="550"/>
      <c r="AE1" s="550"/>
      <c r="AF1" s="550"/>
      <c r="AG1" s="550"/>
      <c r="AH1" s="550"/>
    </row>
    <row r="2" spans="1:43" x14ac:dyDescent="0.3">
      <c r="A2" s="13"/>
      <c r="B2" s="13" t="s">
        <v>250</v>
      </c>
      <c r="C2" s="13">
        <v>0</v>
      </c>
      <c r="D2" s="13">
        <v>1</v>
      </c>
      <c r="E2" s="13">
        <v>2</v>
      </c>
      <c r="F2" s="13">
        <v>3</v>
      </c>
      <c r="G2" s="13">
        <v>4</v>
      </c>
      <c r="H2" s="13">
        <v>5</v>
      </c>
      <c r="I2" s="13">
        <v>6</v>
      </c>
      <c r="J2" s="13">
        <v>7</v>
      </c>
      <c r="K2" s="13">
        <v>8</v>
      </c>
      <c r="L2" s="13">
        <v>9</v>
      </c>
      <c r="M2" s="13">
        <v>10</v>
      </c>
      <c r="N2" s="13">
        <v>11</v>
      </c>
      <c r="O2" s="13">
        <v>12</v>
      </c>
      <c r="P2" s="13">
        <v>13</v>
      </c>
      <c r="Q2" s="13">
        <v>14</v>
      </c>
      <c r="R2" s="13">
        <v>15</v>
      </c>
      <c r="S2" s="13">
        <v>16</v>
      </c>
      <c r="T2" s="13">
        <v>17</v>
      </c>
      <c r="U2" s="13">
        <v>18</v>
      </c>
      <c r="V2" s="13">
        <v>19</v>
      </c>
      <c r="W2" s="13">
        <v>20</v>
      </c>
      <c r="X2" s="13">
        <v>21</v>
      </c>
      <c r="Y2" s="13">
        <v>22</v>
      </c>
      <c r="Z2" s="13">
        <v>23</v>
      </c>
      <c r="AA2" s="13">
        <v>24</v>
      </c>
      <c r="AB2" s="13">
        <v>25</v>
      </c>
      <c r="AC2" s="13">
        <v>26</v>
      </c>
      <c r="AD2" s="13">
        <v>27</v>
      </c>
      <c r="AE2" s="13">
        <v>28</v>
      </c>
      <c r="AF2" s="13">
        <v>29</v>
      </c>
      <c r="AG2" s="13">
        <v>30</v>
      </c>
      <c r="AH2" s="13">
        <v>31</v>
      </c>
      <c r="AM2" t="s">
        <v>213</v>
      </c>
      <c r="AN2" t="s">
        <v>214</v>
      </c>
      <c r="AO2" t="s">
        <v>221</v>
      </c>
      <c r="AP2" t="s">
        <v>227</v>
      </c>
      <c r="AQ2" t="s">
        <v>14</v>
      </c>
    </row>
    <row r="3" spans="1:43" x14ac:dyDescent="0.3">
      <c r="A3" s="13"/>
      <c r="B3" s="13" t="s">
        <v>14</v>
      </c>
      <c r="C3" s="13">
        <v>4420</v>
      </c>
      <c r="D3" s="13">
        <v>4870</v>
      </c>
      <c r="E3" s="13">
        <v>5360</v>
      </c>
      <c r="F3" s="13">
        <v>5900</v>
      </c>
      <c r="G3" s="13">
        <v>6490</v>
      </c>
      <c r="H3" s="13">
        <v>7150</v>
      </c>
      <c r="I3" s="13">
        <v>7870</v>
      </c>
      <c r="J3" s="13">
        <v>8660</v>
      </c>
      <c r="K3" s="13">
        <v>9530</v>
      </c>
      <c r="L3" s="13">
        <v>10500</v>
      </c>
      <c r="M3" s="13">
        <v>11500</v>
      </c>
      <c r="N3" s="13">
        <v>12700</v>
      </c>
      <c r="O3" s="13">
        <v>14000</v>
      </c>
      <c r="P3" s="13">
        <v>15400</v>
      </c>
      <c r="Q3" s="13">
        <v>16900</v>
      </c>
      <c r="R3" s="13">
        <v>18700</v>
      </c>
      <c r="S3" s="13">
        <v>20500</v>
      </c>
      <c r="T3" s="13">
        <v>22600</v>
      </c>
      <c r="U3" s="13">
        <v>24900</v>
      </c>
      <c r="V3" s="13">
        <v>27400</v>
      </c>
      <c r="W3" s="13">
        <v>30100</v>
      </c>
      <c r="X3" s="13">
        <v>33200</v>
      </c>
      <c r="Y3" s="13">
        <v>36500</v>
      </c>
      <c r="Z3" s="13">
        <v>40200</v>
      </c>
      <c r="AA3" s="13">
        <v>44200</v>
      </c>
      <c r="AB3" s="13">
        <v>48700</v>
      </c>
      <c r="AC3" s="13">
        <v>53600</v>
      </c>
      <c r="AD3" s="13">
        <v>59000</v>
      </c>
      <c r="AE3" s="13">
        <v>64900</v>
      </c>
      <c r="AF3" s="13">
        <v>71500</v>
      </c>
      <c r="AG3" s="13">
        <v>78700</v>
      </c>
      <c r="AH3" s="13">
        <v>86600</v>
      </c>
      <c r="AJ3" t="s">
        <v>209</v>
      </c>
      <c r="AL3">
        <v>0</v>
      </c>
      <c r="AM3" t="s">
        <v>246</v>
      </c>
      <c r="AN3" t="s">
        <v>246</v>
      </c>
      <c r="AO3" t="s">
        <v>246</v>
      </c>
      <c r="AP3" t="s">
        <v>246</v>
      </c>
      <c r="AQ3" t="str">
        <f>AJ3</f>
        <v>SHORT</v>
      </c>
    </row>
    <row r="4" spans="1:43" x14ac:dyDescent="0.3">
      <c r="A4" s="13" t="s">
        <v>251</v>
      </c>
      <c r="B4" s="13">
        <v>0</v>
      </c>
      <c r="C4" s="13">
        <v>18700</v>
      </c>
      <c r="D4" s="13">
        <v>20500</v>
      </c>
      <c r="E4" s="13">
        <v>22600</v>
      </c>
      <c r="F4" s="13">
        <v>24900</v>
      </c>
      <c r="G4" s="13">
        <v>27400</v>
      </c>
      <c r="H4" s="13">
        <v>30100</v>
      </c>
      <c r="I4" s="13">
        <v>33200</v>
      </c>
      <c r="J4" s="13">
        <v>36500</v>
      </c>
      <c r="K4" s="13">
        <v>40200</v>
      </c>
      <c r="L4" s="13">
        <v>44200</v>
      </c>
      <c r="M4" s="13">
        <v>48700</v>
      </c>
      <c r="N4" s="13">
        <v>53600</v>
      </c>
      <c r="O4" s="13">
        <v>59000</v>
      </c>
      <c r="P4" s="13">
        <v>64900</v>
      </c>
      <c r="Q4" s="13">
        <v>71500</v>
      </c>
      <c r="R4" s="13">
        <v>78700</v>
      </c>
      <c r="S4" s="13">
        <v>86600</v>
      </c>
      <c r="T4" s="13">
        <v>95300</v>
      </c>
      <c r="U4" s="13">
        <v>105000</v>
      </c>
      <c r="V4" s="13">
        <v>115000</v>
      </c>
      <c r="W4" s="13">
        <v>127000</v>
      </c>
      <c r="X4" s="13">
        <v>140000</v>
      </c>
      <c r="Y4" s="13">
        <v>154000</v>
      </c>
      <c r="Z4" s="13">
        <v>169000</v>
      </c>
      <c r="AA4" s="13">
        <v>187000</v>
      </c>
      <c r="AB4" s="13">
        <v>205000</v>
      </c>
      <c r="AC4" s="13">
        <v>226000</v>
      </c>
      <c r="AD4" s="13">
        <v>249000</v>
      </c>
      <c r="AE4" s="13">
        <v>274000</v>
      </c>
      <c r="AF4" s="13">
        <v>301000</v>
      </c>
      <c r="AG4" s="13">
        <v>332000</v>
      </c>
      <c r="AH4" s="13">
        <v>365000</v>
      </c>
      <c r="AJ4" t="s">
        <v>210</v>
      </c>
      <c r="AL4" t="s">
        <v>246</v>
      </c>
      <c r="AM4" t="s">
        <v>246</v>
      </c>
      <c r="AN4" t="s">
        <v>246</v>
      </c>
      <c r="AO4" t="s">
        <v>246</v>
      </c>
      <c r="AP4" t="s">
        <v>246</v>
      </c>
      <c r="AQ4" t="str">
        <f t="shared" ref="AQ4:AQ36" si="0">AJ4</f>
        <v>FLOAT</v>
      </c>
    </row>
    <row r="5" spans="1:43" x14ac:dyDescent="0.3">
      <c r="A5" s="13"/>
      <c r="B5" s="13">
        <v>1</v>
      </c>
      <c r="C5" s="13">
        <v>9530</v>
      </c>
      <c r="D5" s="13">
        <v>10500</v>
      </c>
      <c r="E5" s="13">
        <v>11500</v>
      </c>
      <c r="F5" s="13">
        <v>12700</v>
      </c>
      <c r="G5" s="13">
        <v>14000</v>
      </c>
      <c r="H5" s="13">
        <v>15400</v>
      </c>
      <c r="I5" s="13">
        <v>16900</v>
      </c>
      <c r="J5" s="13">
        <v>18700</v>
      </c>
      <c r="K5" s="13">
        <v>20500</v>
      </c>
      <c r="L5" s="13">
        <v>22600</v>
      </c>
      <c r="M5" s="13">
        <v>24900</v>
      </c>
      <c r="N5" s="13">
        <v>27400</v>
      </c>
      <c r="O5" s="13">
        <v>30100</v>
      </c>
      <c r="P5" s="13">
        <v>33200</v>
      </c>
      <c r="Q5" s="13">
        <v>36500</v>
      </c>
      <c r="R5" s="13">
        <v>40200</v>
      </c>
      <c r="S5" s="13">
        <v>44200</v>
      </c>
      <c r="T5" s="13">
        <v>48700</v>
      </c>
      <c r="U5" s="13">
        <v>53600</v>
      </c>
      <c r="V5" s="13">
        <v>59000</v>
      </c>
      <c r="W5" s="13">
        <v>64900</v>
      </c>
      <c r="X5" s="13">
        <v>71500</v>
      </c>
      <c r="Y5" s="13">
        <v>78700</v>
      </c>
      <c r="Z5" s="13">
        <v>86600</v>
      </c>
      <c r="AA5" s="13">
        <v>95300</v>
      </c>
      <c r="AB5" s="13">
        <v>105000</v>
      </c>
      <c r="AC5" s="13">
        <v>115000</v>
      </c>
      <c r="AD5" s="13">
        <v>127000</v>
      </c>
      <c r="AE5" s="13">
        <v>140000</v>
      </c>
      <c r="AF5" s="13">
        <v>154000</v>
      </c>
      <c r="AG5" s="13">
        <v>169000</v>
      </c>
      <c r="AH5" s="13">
        <v>187000</v>
      </c>
      <c r="AJ5">
        <v>0</v>
      </c>
      <c r="AK5">
        <f>HLOOKUP(AJ5,C$2:AH$11,2,FALSE)</f>
        <v>4420</v>
      </c>
      <c r="AL5">
        <f>HLOOKUP(AJ5,C$13:R$14,2,FALSE)</f>
        <v>4640</v>
      </c>
      <c r="AM5" t="str">
        <f>IF(OR('Pinstrap Reverse Lookup'!C$3=AL$3,'Pinstrap Reverse Lookup'!C$3='Resistor Selection'!AL$4),'Resistor Selection'!$AL$4,VLOOKUP('Resistor Selection'!AJ5,'Resistor Selection'!B$15:R$30,'Pinstrap Reverse Lookup'!E$3+2,FALSE))</f>
        <v>Open</v>
      </c>
      <c r="AN5">
        <f>IF(OR('Pinstrap Reverse Lookup'!C$4=AL$3,'Pinstrap Reverse Lookup'!C$4='Resistor Selection'!AL$4),'Resistor Selection'!$AL$4,VLOOKUP('Resistor Selection'!AJ5,'Resistor Selection'!B$15:R$30,'Pinstrap Reverse Lookup'!E$4+2,FALSE))</f>
        <v>56200</v>
      </c>
      <c r="AO5">
        <f>IF(OR('Pinstrap Reverse Lookup'!C$5=AL$3,'Pinstrap Reverse Lookup'!C$5='Resistor Selection'!AL$4),'Resistor Selection'!$AL$4,VLOOKUP('Resistor Selection'!AJ5,'Resistor Selection'!B$15:R$30,'Pinstrap Reverse Lookup'!E$5+2,FALSE))</f>
        <v>21500</v>
      </c>
      <c r="AP5">
        <f>IF(OR('Pinstrap Reverse Lookup'!C$6=AL$3,'Pinstrap Reverse Lookup'!C$6='Resistor Selection'!AL$4),'Resistor Selection'!$AL$4,VLOOKUP('Resistor Selection'!AJ5,'Resistor Selection'!B$15:R$30,'Pinstrap Reverse Lookup'!E$6+2,FALSE))</f>
        <v>26100</v>
      </c>
      <c r="AQ5">
        <f t="shared" si="0"/>
        <v>0</v>
      </c>
    </row>
    <row r="6" spans="1:43" x14ac:dyDescent="0.3">
      <c r="A6" s="13"/>
      <c r="B6" s="13">
        <v>2</v>
      </c>
      <c r="C6" s="13">
        <v>6190</v>
      </c>
      <c r="D6" s="13">
        <v>6810</v>
      </c>
      <c r="E6" s="13">
        <v>7500</v>
      </c>
      <c r="F6" s="13">
        <v>8250</v>
      </c>
      <c r="G6" s="13">
        <v>9090</v>
      </c>
      <c r="H6" s="13">
        <v>10000</v>
      </c>
      <c r="I6" s="13">
        <v>11000</v>
      </c>
      <c r="J6" s="13">
        <v>12100</v>
      </c>
      <c r="K6" s="13">
        <v>13300</v>
      </c>
      <c r="L6" s="13">
        <v>14700</v>
      </c>
      <c r="M6" s="13">
        <v>15400</v>
      </c>
      <c r="N6" s="13">
        <v>17800</v>
      </c>
      <c r="O6" s="13">
        <v>19600</v>
      </c>
      <c r="P6" s="13">
        <v>21500</v>
      </c>
      <c r="Q6" s="13">
        <v>22600</v>
      </c>
      <c r="R6" s="13">
        <v>26100</v>
      </c>
      <c r="S6" s="13">
        <v>28700</v>
      </c>
      <c r="T6" s="13">
        <v>31600</v>
      </c>
      <c r="U6" s="13">
        <v>34800</v>
      </c>
      <c r="V6" s="13">
        <v>38300</v>
      </c>
      <c r="W6" s="13">
        <v>42200</v>
      </c>
      <c r="X6" s="13">
        <v>46400</v>
      </c>
      <c r="Y6" s="13">
        <v>51100</v>
      </c>
      <c r="Z6" s="13">
        <v>56200</v>
      </c>
      <c r="AA6" s="13">
        <v>61900</v>
      </c>
      <c r="AB6" s="13">
        <v>68100</v>
      </c>
      <c r="AC6" s="13">
        <v>75000</v>
      </c>
      <c r="AD6" s="13">
        <v>82500</v>
      </c>
      <c r="AE6" s="13">
        <v>90900</v>
      </c>
      <c r="AF6" s="13">
        <v>100000</v>
      </c>
      <c r="AG6" s="13">
        <v>110000</v>
      </c>
      <c r="AH6" s="13">
        <v>121000</v>
      </c>
      <c r="AJ6">
        <f>AJ5+1</f>
        <v>1</v>
      </c>
      <c r="AK6">
        <f t="shared" ref="AK6:AK36" si="1">HLOOKUP(AJ6,C$2:AH$11,2,FALSE)</f>
        <v>4870</v>
      </c>
      <c r="AL6">
        <f t="shared" ref="AL6:AL20" si="2">HLOOKUP(AJ6,C$13:R$14,2,FALSE)</f>
        <v>5620</v>
      </c>
      <c r="AM6" t="str">
        <f>IF(OR('Pinstrap Reverse Lookup'!C$3=AL$3,'Pinstrap Reverse Lookup'!C$3='Resistor Selection'!AL$4),'Resistor Selection'!$AL$4,VLOOKUP('Resistor Selection'!AJ6,'Resistor Selection'!B$15:R$30,'Pinstrap Reverse Lookup'!E$3+2,FALSE))</f>
        <v>Open</v>
      </c>
      <c r="AN6">
        <f>IF(OR('Pinstrap Reverse Lookup'!C$4=AL$3,'Pinstrap Reverse Lookup'!C$4='Resistor Selection'!AL$4),'Resistor Selection'!$AL$4,VLOOKUP('Resistor Selection'!AJ6,'Resistor Selection'!B$15:R$30,'Pinstrap Reverse Lookup'!E$4+2,FALSE))</f>
        <v>40200</v>
      </c>
      <c r="AO6">
        <f>IF(OR('Pinstrap Reverse Lookup'!C$5=AL$3,'Pinstrap Reverse Lookup'!C$5='Resistor Selection'!AL$4),'Resistor Selection'!$AL$4,VLOOKUP('Resistor Selection'!AJ6,'Resistor Selection'!B$15:R$30,'Pinstrap Reverse Lookup'!E$5+2,FALSE))</f>
        <v>15400</v>
      </c>
      <c r="AP6">
        <f>IF(OR('Pinstrap Reverse Lookup'!C$6=AL$3,'Pinstrap Reverse Lookup'!C$6='Resistor Selection'!AL$4),'Resistor Selection'!$AL$4,VLOOKUP('Resistor Selection'!AJ6,'Resistor Selection'!B$15:R$30,'Pinstrap Reverse Lookup'!E$6+2,FALSE))</f>
        <v>18700</v>
      </c>
      <c r="AQ6">
        <f t="shared" si="0"/>
        <v>1</v>
      </c>
    </row>
    <row r="7" spans="1:43" x14ac:dyDescent="0.3">
      <c r="A7" s="13"/>
      <c r="B7" s="13">
        <v>3</v>
      </c>
      <c r="C7" s="13">
        <v>4020</v>
      </c>
      <c r="D7" s="13">
        <v>4420</v>
      </c>
      <c r="E7" s="13">
        <v>4870</v>
      </c>
      <c r="F7" s="13">
        <v>5360</v>
      </c>
      <c r="G7" s="13">
        <v>5900</v>
      </c>
      <c r="H7" s="13">
        <v>6490</v>
      </c>
      <c r="I7" s="13">
        <v>7150</v>
      </c>
      <c r="J7" s="13">
        <v>7870</v>
      </c>
      <c r="K7" s="13">
        <v>8660</v>
      </c>
      <c r="L7" s="13">
        <v>9530</v>
      </c>
      <c r="M7" s="13">
        <v>10500</v>
      </c>
      <c r="N7" s="13">
        <v>11500</v>
      </c>
      <c r="O7" s="13">
        <v>12700</v>
      </c>
      <c r="P7" s="13">
        <v>14000</v>
      </c>
      <c r="Q7" s="13">
        <v>15400</v>
      </c>
      <c r="R7" s="13">
        <v>16900</v>
      </c>
      <c r="S7" s="13">
        <v>18700</v>
      </c>
      <c r="T7" s="13">
        <v>20500</v>
      </c>
      <c r="U7" s="13">
        <v>22600</v>
      </c>
      <c r="V7" s="13">
        <v>24900</v>
      </c>
      <c r="W7" s="13">
        <v>27400</v>
      </c>
      <c r="X7" s="13">
        <v>30100</v>
      </c>
      <c r="Y7" s="13">
        <v>33200</v>
      </c>
      <c r="Z7" s="13">
        <v>36500</v>
      </c>
      <c r="AA7" s="13">
        <v>40200</v>
      </c>
      <c r="AB7" s="13">
        <v>44200</v>
      </c>
      <c r="AC7" s="13">
        <v>48700</v>
      </c>
      <c r="AD7" s="13">
        <v>53600</v>
      </c>
      <c r="AE7" s="13">
        <v>59000</v>
      </c>
      <c r="AF7" s="13">
        <v>64900</v>
      </c>
      <c r="AG7" s="13">
        <v>71500</v>
      </c>
      <c r="AH7" s="13">
        <v>78700</v>
      </c>
      <c r="AJ7">
        <f t="shared" ref="AJ7:AJ36" si="3">AJ6+1</f>
        <v>2</v>
      </c>
      <c r="AK7">
        <f t="shared" si="1"/>
        <v>5360</v>
      </c>
      <c r="AL7">
        <f t="shared" si="2"/>
        <v>6810</v>
      </c>
      <c r="AM7" t="str">
        <f>IF(OR('Pinstrap Reverse Lookup'!C$3=AL$3,'Pinstrap Reverse Lookup'!C$3='Resistor Selection'!AL$4),'Resistor Selection'!$AL$4,VLOOKUP('Resistor Selection'!AJ7,'Resistor Selection'!B$15:R$30,'Pinstrap Reverse Lookup'!E$3+2,FALSE))</f>
        <v>Open</v>
      </c>
      <c r="AN7">
        <f>IF(OR('Pinstrap Reverse Lookup'!C$4=AL$3,'Pinstrap Reverse Lookup'!C$4='Resistor Selection'!AL$4),'Resistor Selection'!$AL$4,VLOOKUP('Resistor Selection'!AJ7,'Resistor Selection'!B$15:R$30,'Pinstrap Reverse Lookup'!E$4+2,FALSE))</f>
        <v>30100</v>
      </c>
      <c r="AO7">
        <f>IF(OR('Pinstrap Reverse Lookup'!C$5=AL$3,'Pinstrap Reverse Lookup'!C$5='Resistor Selection'!AL$4),'Resistor Selection'!$AL$4,VLOOKUP('Resistor Selection'!AJ7,'Resistor Selection'!B$15:R$30,'Pinstrap Reverse Lookup'!E$5+2,FALSE))</f>
        <v>11500</v>
      </c>
      <c r="AP7">
        <f>IF(OR('Pinstrap Reverse Lookup'!C$6=AL$3,'Pinstrap Reverse Lookup'!C$6='Resistor Selection'!AL$4),'Resistor Selection'!$AL$4,VLOOKUP('Resistor Selection'!AJ7,'Resistor Selection'!B$15:R$30,'Pinstrap Reverse Lookup'!E$6+2,FALSE))</f>
        <v>14000</v>
      </c>
      <c r="AQ7">
        <f t="shared" si="0"/>
        <v>2</v>
      </c>
    </row>
    <row r="8" spans="1:43" x14ac:dyDescent="0.3">
      <c r="A8" s="13"/>
      <c r="B8" s="13">
        <v>4</v>
      </c>
      <c r="C8" s="13">
        <v>2740</v>
      </c>
      <c r="D8" s="13">
        <v>3010</v>
      </c>
      <c r="E8" s="13">
        <v>3320</v>
      </c>
      <c r="F8" s="13">
        <v>3650</v>
      </c>
      <c r="G8" s="13">
        <v>4020</v>
      </c>
      <c r="H8" s="13">
        <v>4420</v>
      </c>
      <c r="I8" s="13">
        <v>4870</v>
      </c>
      <c r="J8" s="13">
        <v>5360</v>
      </c>
      <c r="K8" s="13">
        <v>5900</v>
      </c>
      <c r="L8" s="13">
        <v>6490</v>
      </c>
      <c r="M8" s="13">
        <v>7150</v>
      </c>
      <c r="N8" s="13">
        <v>7870</v>
      </c>
      <c r="O8" s="13">
        <v>8660</v>
      </c>
      <c r="P8" s="13">
        <v>9530</v>
      </c>
      <c r="Q8" s="13">
        <v>10500</v>
      </c>
      <c r="R8" s="13">
        <v>11500</v>
      </c>
      <c r="S8" s="13">
        <v>12700</v>
      </c>
      <c r="T8" s="13">
        <v>14000</v>
      </c>
      <c r="U8" s="13">
        <v>15400</v>
      </c>
      <c r="V8" s="13">
        <v>16900</v>
      </c>
      <c r="W8" s="13">
        <v>18700</v>
      </c>
      <c r="X8" s="13">
        <v>20500</v>
      </c>
      <c r="Y8" s="13">
        <v>22600</v>
      </c>
      <c r="Z8" s="13">
        <v>24900</v>
      </c>
      <c r="AA8" s="13">
        <v>27400</v>
      </c>
      <c r="AB8" s="13">
        <v>30100</v>
      </c>
      <c r="AC8" s="13">
        <v>33200</v>
      </c>
      <c r="AD8" s="13">
        <v>36500</v>
      </c>
      <c r="AE8" s="13">
        <v>40200</v>
      </c>
      <c r="AF8" s="13">
        <v>44200</v>
      </c>
      <c r="AG8" s="13">
        <v>48700</v>
      </c>
      <c r="AH8" s="13">
        <v>53600</v>
      </c>
      <c r="AJ8">
        <f t="shared" si="3"/>
        <v>3</v>
      </c>
      <c r="AK8">
        <f t="shared" si="1"/>
        <v>5900</v>
      </c>
      <c r="AL8">
        <f t="shared" si="2"/>
        <v>8250</v>
      </c>
      <c r="AM8" t="str">
        <f>IF(OR('Pinstrap Reverse Lookup'!C$3=AL$3,'Pinstrap Reverse Lookup'!C$3='Resistor Selection'!AL$4),'Resistor Selection'!$AL$4,VLOOKUP('Resistor Selection'!AJ8,'Resistor Selection'!B$15:R$30,'Pinstrap Reverse Lookup'!E$3+2,FALSE))</f>
        <v>Open</v>
      </c>
      <c r="AN8">
        <f>IF(OR('Pinstrap Reverse Lookup'!C$4=AL$3,'Pinstrap Reverse Lookup'!C$4='Resistor Selection'!AL$4),'Resistor Selection'!$AL$4,VLOOKUP('Resistor Selection'!AJ8,'Resistor Selection'!B$15:R$30,'Pinstrap Reverse Lookup'!E$4+2,FALSE))</f>
        <v>23700</v>
      </c>
      <c r="AO8">
        <f>IF(OR('Pinstrap Reverse Lookup'!C$5=AL$3,'Pinstrap Reverse Lookup'!C$5='Resistor Selection'!AL$4),'Resistor Selection'!$AL$4,VLOOKUP('Resistor Selection'!AJ8,'Resistor Selection'!B$15:R$30,'Pinstrap Reverse Lookup'!E$5+2,FALSE))</f>
        <v>9090</v>
      </c>
      <c r="AP8">
        <f>IF(OR('Pinstrap Reverse Lookup'!C$6=AL$3,'Pinstrap Reverse Lookup'!C$6='Resistor Selection'!AL$4),'Resistor Selection'!$AL$4,VLOOKUP('Resistor Selection'!AJ8,'Resistor Selection'!B$15:R$30,'Pinstrap Reverse Lookup'!E$6+2,FALSE))</f>
        <v>11000</v>
      </c>
      <c r="AQ8">
        <f t="shared" si="0"/>
        <v>3</v>
      </c>
    </row>
    <row r="9" spans="1:43" x14ac:dyDescent="0.3">
      <c r="A9" s="13"/>
      <c r="B9" s="13">
        <v>5</v>
      </c>
      <c r="C9" s="13">
        <v>1780</v>
      </c>
      <c r="D9" s="13">
        <v>1960</v>
      </c>
      <c r="E9" s="13">
        <v>2150</v>
      </c>
      <c r="F9" s="13">
        <v>2370</v>
      </c>
      <c r="G9" s="13">
        <v>2610</v>
      </c>
      <c r="H9" s="13">
        <v>2870</v>
      </c>
      <c r="I9" s="13">
        <v>3160</v>
      </c>
      <c r="J9" s="13">
        <v>3480</v>
      </c>
      <c r="K9" s="13">
        <v>3830</v>
      </c>
      <c r="L9" s="13">
        <v>4220</v>
      </c>
      <c r="M9" s="13">
        <v>4640</v>
      </c>
      <c r="N9" s="13">
        <v>5110</v>
      </c>
      <c r="O9" s="13">
        <v>5620</v>
      </c>
      <c r="P9" s="13">
        <v>6190</v>
      </c>
      <c r="Q9" s="13">
        <v>6810</v>
      </c>
      <c r="R9" s="13">
        <v>7500</v>
      </c>
      <c r="S9" s="13">
        <v>8250</v>
      </c>
      <c r="T9" s="13">
        <v>9090</v>
      </c>
      <c r="U9" s="13">
        <v>10000</v>
      </c>
      <c r="V9" s="13">
        <v>11000</v>
      </c>
      <c r="W9" s="13">
        <v>12100</v>
      </c>
      <c r="X9" s="13">
        <v>13300</v>
      </c>
      <c r="Y9" s="13">
        <v>14700</v>
      </c>
      <c r="Z9" s="13">
        <v>16200</v>
      </c>
      <c r="AA9" s="13">
        <v>17800</v>
      </c>
      <c r="AB9" s="13">
        <v>19600</v>
      </c>
      <c r="AC9" s="13">
        <v>21500</v>
      </c>
      <c r="AD9" s="13">
        <v>23700</v>
      </c>
      <c r="AE9" s="13">
        <v>26100</v>
      </c>
      <c r="AF9" s="13">
        <v>28700</v>
      </c>
      <c r="AG9" s="13">
        <v>31600</v>
      </c>
      <c r="AH9" s="13">
        <v>34800</v>
      </c>
      <c r="AJ9">
        <f t="shared" si="3"/>
        <v>4</v>
      </c>
      <c r="AK9">
        <f t="shared" si="1"/>
        <v>6490</v>
      </c>
      <c r="AL9">
        <f t="shared" si="2"/>
        <v>10000</v>
      </c>
      <c r="AM9" t="str">
        <f>IF(OR('Pinstrap Reverse Lookup'!C$3=AL$3,'Pinstrap Reverse Lookup'!C$3='Resistor Selection'!AL$4),'Resistor Selection'!$AL$4,VLOOKUP('Resistor Selection'!AJ9,'Resistor Selection'!B$15:R$30,'Pinstrap Reverse Lookup'!E$3+2,FALSE))</f>
        <v>Open</v>
      </c>
      <c r="AN9">
        <f>IF(OR('Pinstrap Reverse Lookup'!C$4=AL$3,'Pinstrap Reverse Lookup'!C$4='Resistor Selection'!AL$4),'Resistor Selection'!$AL$4,VLOOKUP('Resistor Selection'!AJ9,'Resistor Selection'!B$15:R$30,'Pinstrap Reverse Lookup'!E$4+2,FALSE))</f>
        <v>18700</v>
      </c>
      <c r="AO9">
        <f>IF(OR('Pinstrap Reverse Lookup'!C$5=AL$3,'Pinstrap Reverse Lookup'!C$5='Resistor Selection'!AL$4),'Resistor Selection'!$AL$4,VLOOKUP('Resistor Selection'!AJ9,'Resistor Selection'!B$15:R$30,'Pinstrap Reverse Lookup'!E$5+2,FALSE))</f>
        <v>7150</v>
      </c>
      <c r="AP9">
        <f>IF(OR('Pinstrap Reverse Lookup'!C$6=AL$3,'Pinstrap Reverse Lookup'!C$6='Resistor Selection'!AL$4),'Resistor Selection'!$AL$4,VLOOKUP('Resistor Selection'!AJ9,'Resistor Selection'!B$15:R$30,'Pinstrap Reverse Lookup'!E$6+2,FALSE))</f>
        <v>8660</v>
      </c>
      <c r="AQ9">
        <f t="shared" si="0"/>
        <v>4</v>
      </c>
    </row>
    <row r="10" spans="1:43" x14ac:dyDescent="0.3">
      <c r="A10" s="13"/>
      <c r="B10" s="13">
        <v>6</v>
      </c>
      <c r="C10" s="13">
        <v>1050</v>
      </c>
      <c r="D10" s="13">
        <v>1150</v>
      </c>
      <c r="E10" s="13">
        <v>1270</v>
      </c>
      <c r="F10" s="13">
        <v>1400</v>
      </c>
      <c r="G10" s="13">
        <v>1540</v>
      </c>
      <c r="H10" s="13">
        <v>1690</v>
      </c>
      <c r="I10" s="13">
        <v>1870</v>
      </c>
      <c r="J10" s="13">
        <v>2050</v>
      </c>
      <c r="K10" s="13">
        <v>2260</v>
      </c>
      <c r="L10" s="13">
        <v>2490</v>
      </c>
      <c r="M10" s="13">
        <v>2740</v>
      </c>
      <c r="N10" s="13">
        <v>3010</v>
      </c>
      <c r="O10" s="13">
        <v>3320</v>
      </c>
      <c r="P10" s="13">
        <v>3650</v>
      </c>
      <c r="Q10" s="13">
        <v>4020</v>
      </c>
      <c r="R10" s="13">
        <v>4420</v>
      </c>
      <c r="S10" s="13">
        <v>4870</v>
      </c>
      <c r="T10" s="13">
        <v>5360</v>
      </c>
      <c r="U10" s="13">
        <v>5900</v>
      </c>
      <c r="V10" s="13">
        <v>6490</v>
      </c>
      <c r="W10" s="13">
        <v>7150</v>
      </c>
      <c r="X10" s="13">
        <v>7870</v>
      </c>
      <c r="Y10" s="13">
        <v>8660</v>
      </c>
      <c r="Z10" s="13">
        <v>9530</v>
      </c>
      <c r="AA10" s="13">
        <v>10500</v>
      </c>
      <c r="AB10" s="13">
        <v>11500</v>
      </c>
      <c r="AC10" s="13">
        <v>12700</v>
      </c>
      <c r="AD10" s="13">
        <v>14000</v>
      </c>
      <c r="AE10" s="13">
        <v>15400</v>
      </c>
      <c r="AF10" s="13">
        <v>16900</v>
      </c>
      <c r="AG10" s="13">
        <v>18700</v>
      </c>
      <c r="AH10" s="13">
        <v>20500</v>
      </c>
      <c r="AJ10">
        <f t="shared" si="3"/>
        <v>5</v>
      </c>
      <c r="AK10">
        <f t="shared" si="1"/>
        <v>7150</v>
      </c>
      <c r="AL10">
        <f t="shared" si="2"/>
        <v>12100</v>
      </c>
      <c r="AM10" t="str">
        <f>IF(OR('Pinstrap Reverse Lookup'!C$3=AL$3,'Pinstrap Reverse Lookup'!C$3='Resistor Selection'!AL$4),'Resistor Selection'!$AL$4,VLOOKUP('Resistor Selection'!AJ10,'Resistor Selection'!B$15:R$30,'Pinstrap Reverse Lookup'!E$3+2,FALSE))</f>
        <v>Open</v>
      </c>
      <c r="AN10">
        <f>IF(OR('Pinstrap Reverse Lookup'!C$4=AL$3,'Pinstrap Reverse Lookup'!C$4='Resistor Selection'!AL$4),'Resistor Selection'!$AL$4,VLOOKUP('Resistor Selection'!AJ10,'Resistor Selection'!B$15:R$30,'Pinstrap Reverse Lookup'!E$4+2,FALSE))</f>
        <v>14700</v>
      </c>
      <c r="AO10">
        <f>IF(OR('Pinstrap Reverse Lookup'!C$5=AL$3,'Pinstrap Reverse Lookup'!C$5='Resistor Selection'!AL$4),'Resistor Selection'!$AL$4,VLOOKUP('Resistor Selection'!AJ10,'Resistor Selection'!B$15:R$30,'Pinstrap Reverse Lookup'!E$5+2,FALSE))</f>
        <v>5620</v>
      </c>
      <c r="AP10">
        <f>IF(OR('Pinstrap Reverse Lookup'!C$6=AL$3,'Pinstrap Reverse Lookup'!C$6='Resistor Selection'!AL$4),'Resistor Selection'!$AL$4,VLOOKUP('Resistor Selection'!AJ10,'Resistor Selection'!B$15:R$30,'Pinstrap Reverse Lookup'!E$6+2,FALSE))</f>
        <v>6810</v>
      </c>
      <c r="AQ10">
        <f t="shared" si="0"/>
        <v>5</v>
      </c>
    </row>
    <row r="11" spans="1:43" x14ac:dyDescent="0.3">
      <c r="A11" s="13"/>
      <c r="B11" s="13">
        <v>7</v>
      </c>
      <c r="C11" s="13">
        <v>487</v>
      </c>
      <c r="D11" s="13">
        <v>536</v>
      </c>
      <c r="E11" s="13">
        <v>590</v>
      </c>
      <c r="F11" s="13">
        <v>649</v>
      </c>
      <c r="G11" s="13">
        <v>715</v>
      </c>
      <c r="H11" s="13">
        <v>787</v>
      </c>
      <c r="I11" s="13">
        <v>866</v>
      </c>
      <c r="J11" s="13">
        <v>953</v>
      </c>
      <c r="K11" s="13">
        <v>1050</v>
      </c>
      <c r="L11" s="13">
        <v>1150</v>
      </c>
      <c r="M11" s="13">
        <v>1270</v>
      </c>
      <c r="N11" s="13">
        <v>1400</v>
      </c>
      <c r="O11" s="13">
        <v>1540</v>
      </c>
      <c r="P11" s="13">
        <v>1690</v>
      </c>
      <c r="Q11" s="13">
        <v>1870</v>
      </c>
      <c r="R11" s="13">
        <v>2050</v>
      </c>
      <c r="S11" s="13">
        <v>2260</v>
      </c>
      <c r="T11" s="13">
        <v>2490</v>
      </c>
      <c r="U11" s="13">
        <v>2740</v>
      </c>
      <c r="V11" s="13">
        <v>3010</v>
      </c>
      <c r="W11" s="13">
        <v>3320</v>
      </c>
      <c r="X11" s="13">
        <v>3650</v>
      </c>
      <c r="Y11" s="13">
        <v>4020</v>
      </c>
      <c r="Z11" s="13">
        <v>4420</v>
      </c>
      <c r="AA11" s="13">
        <v>4870</v>
      </c>
      <c r="AB11" s="13">
        <v>5360</v>
      </c>
      <c r="AC11" s="13">
        <v>5900</v>
      </c>
      <c r="AD11" s="13">
        <v>6490</v>
      </c>
      <c r="AE11" s="13">
        <v>7150</v>
      </c>
      <c r="AF11" s="13">
        <v>7870</v>
      </c>
      <c r="AG11" s="13">
        <v>8660</v>
      </c>
      <c r="AH11" s="13">
        <v>9530</v>
      </c>
      <c r="AJ11">
        <f t="shared" si="3"/>
        <v>6</v>
      </c>
      <c r="AK11">
        <f t="shared" si="1"/>
        <v>7870</v>
      </c>
      <c r="AL11">
        <f t="shared" si="2"/>
        <v>14700</v>
      </c>
      <c r="AM11" t="str">
        <f>IF(OR('Pinstrap Reverse Lookup'!C$3=AL$3,'Pinstrap Reverse Lookup'!C$3='Resistor Selection'!AL$4),'Resistor Selection'!$AL$4,VLOOKUP('Resistor Selection'!AJ11,'Resistor Selection'!B$15:R$30,'Pinstrap Reverse Lookup'!E$3+2,FALSE))</f>
        <v>Open</v>
      </c>
      <c r="AN11">
        <f>IF(OR('Pinstrap Reverse Lookup'!C$4=AL$3,'Pinstrap Reverse Lookup'!C$4='Resistor Selection'!AL$4),'Resistor Selection'!$AL$4,VLOOKUP('Resistor Selection'!AJ11,'Resistor Selection'!B$15:R$30,'Pinstrap Reverse Lookup'!E$4+2,FALSE))</f>
        <v>12100</v>
      </c>
      <c r="AO11">
        <f>IF(OR('Pinstrap Reverse Lookup'!C$5=AL$3,'Pinstrap Reverse Lookup'!C$5='Resistor Selection'!AL$4),'Resistor Selection'!$AL$4,VLOOKUP('Resistor Selection'!AJ11,'Resistor Selection'!B$15:R$30,'Pinstrap Reverse Lookup'!E$5+2,FALSE))</f>
        <v>4640</v>
      </c>
      <c r="AP11">
        <f>IF(OR('Pinstrap Reverse Lookup'!C$6=AL$3,'Pinstrap Reverse Lookup'!C$6='Resistor Selection'!AL$4),'Resistor Selection'!$AL$4,VLOOKUP('Resistor Selection'!AJ11,'Resistor Selection'!B$15:R$30,'Pinstrap Reverse Lookup'!E$6+2,FALSE))</f>
        <v>5620</v>
      </c>
      <c r="AQ11">
        <f t="shared" si="0"/>
        <v>6</v>
      </c>
    </row>
    <row r="12" spans="1:43" x14ac:dyDescent="0.3">
      <c r="B12" s="551" t="s">
        <v>322</v>
      </c>
      <c r="C12" s="551"/>
      <c r="D12" s="551"/>
      <c r="E12" s="551"/>
      <c r="F12" s="551"/>
      <c r="G12" s="551"/>
      <c r="H12" s="551"/>
      <c r="I12" s="551"/>
      <c r="J12" s="551"/>
      <c r="K12" s="551"/>
      <c r="L12" s="551"/>
      <c r="M12" s="551"/>
      <c r="N12" s="551"/>
      <c r="O12" s="551"/>
      <c r="P12" s="551"/>
      <c r="Q12" s="551"/>
      <c r="R12" s="551"/>
      <c r="AJ12">
        <f t="shared" si="3"/>
        <v>7</v>
      </c>
      <c r="AK12">
        <f t="shared" si="1"/>
        <v>8660</v>
      </c>
      <c r="AL12">
        <f t="shared" si="2"/>
        <v>17800</v>
      </c>
      <c r="AM12" t="str">
        <f>IF(OR('Pinstrap Reverse Lookup'!C$3=AL$3,'Pinstrap Reverse Lookup'!C$3='Resistor Selection'!AL$4),'Resistor Selection'!$AL$4,VLOOKUP('Resistor Selection'!AJ12,'Resistor Selection'!B$15:R$30,'Pinstrap Reverse Lookup'!E$3+2,FALSE))</f>
        <v>Open</v>
      </c>
      <c r="AN12">
        <f>IF(OR('Pinstrap Reverse Lookup'!C$4=AL$3,'Pinstrap Reverse Lookup'!C$4='Resistor Selection'!AL$4),'Resistor Selection'!$AL$4,VLOOKUP('Resistor Selection'!AJ12,'Resistor Selection'!B$15:R$30,'Pinstrap Reverse Lookup'!E$4+2,FALSE))</f>
        <v>10000</v>
      </c>
      <c r="AO12">
        <f>IF(OR('Pinstrap Reverse Lookup'!C$5=AL$3,'Pinstrap Reverse Lookup'!C$5='Resistor Selection'!AL$4),'Resistor Selection'!$AL$4,VLOOKUP('Resistor Selection'!AJ12,'Resistor Selection'!B$15:R$30,'Pinstrap Reverse Lookup'!E$5+2,FALSE))</f>
        <v>3830</v>
      </c>
      <c r="AP12">
        <f>IF(OR('Pinstrap Reverse Lookup'!C$6=AL$3,'Pinstrap Reverse Lookup'!C$6='Resistor Selection'!AL$4),'Resistor Selection'!$AL$4,VLOOKUP('Resistor Selection'!AJ12,'Resistor Selection'!B$15:R$30,'Pinstrap Reverse Lookup'!E$6+2,FALSE))</f>
        <v>4640</v>
      </c>
      <c r="AQ12">
        <f t="shared" si="0"/>
        <v>7</v>
      </c>
    </row>
    <row r="13" spans="1:43" x14ac:dyDescent="0.3">
      <c r="B13" t="s">
        <v>250</v>
      </c>
      <c r="C13" s="9">
        <v>0</v>
      </c>
      <c r="D13" s="9">
        <f>C13+1</f>
        <v>1</v>
      </c>
      <c r="E13" s="9">
        <f t="shared" ref="E13:R13" si="4">D13+1</f>
        <v>2</v>
      </c>
      <c r="F13" s="9">
        <f t="shared" si="4"/>
        <v>3</v>
      </c>
      <c r="G13" s="9">
        <f t="shared" si="4"/>
        <v>4</v>
      </c>
      <c r="H13" s="9">
        <f t="shared" si="4"/>
        <v>5</v>
      </c>
      <c r="I13" s="9">
        <f t="shared" si="4"/>
        <v>6</v>
      </c>
      <c r="J13" s="9">
        <f t="shared" si="4"/>
        <v>7</v>
      </c>
      <c r="K13" s="9">
        <f t="shared" si="4"/>
        <v>8</v>
      </c>
      <c r="L13" s="9">
        <f t="shared" si="4"/>
        <v>9</v>
      </c>
      <c r="M13" s="9">
        <f t="shared" si="4"/>
        <v>10</v>
      </c>
      <c r="N13" s="9">
        <f t="shared" si="4"/>
        <v>11</v>
      </c>
      <c r="O13" s="9">
        <f t="shared" si="4"/>
        <v>12</v>
      </c>
      <c r="P13" s="9">
        <f t="shared" si="4"/>
        <v>13</v>
      </c>
      <c r="Q13" s="9">
        <f t="shared" si="4"/>
        <v>14</v>
      </c>
      <c r="R13" s="9">
        <f t="shared" si="4"/>
        <v>15</v>
      </c>
      <c r="S13" s="1"/>
      <c r="T13" s="1"/>
      <c r="U13" s="1"/>
      <c r="V13" s="1"/>
      <c r="W13" s="1"/>
      <c r="X13" s="1"/>
      <c r="Y13" s="1"/>
      <c r="Z13" s="1"/>
      <c r="AA13" s="1"/>
      <c r="AB13" s="1"/>
      <c r="AC13" s="1"/>
      <c r="AD13" s="1"/>
      <c r="AE13" s="1"/>
      <c r="AF13" s="1"/>
      <c r="AG13" s="1"/>
      <c r="AH13" s="1"/>
      <c r="AJ13">
        <f t="shared" si="3"/>
        <v>8</v>
      </c>
      <c r="AK13">
        <f t="shared" si="1"/>
        <v>9530</v>
      </c>
      <c r="AL13">
        <f t="shared" si="2"/>
        <v>21500</v>
      </c>
      <c r="AM13" t="str">
        <f>IF(OR('Pinstrap Reverse Lookup'!C$3=AL$3,'Pinstrap Reverse Lookup'!C$3='Resistor Selection'!AL$4),'Resistor Selection'!$AL$4,VLOOKUP('Resistor Selection'!AJ13,'Resistor Selection'!B$15:R$30,'Pinstrap Reverse Lookup'!E$3+2,FALSE))</f>
        <v>Open</v>
      </c>
      <c r="AN13">
        <f>IF(OR('Pinstrap Reverse Lookup'!C$4=AL$3,'Pinstrap Reverse Lookup'!C$4='Resistor Selection'!AL$4),'Resistor Selection'!$AL$4,VLOOKUP('Resistor Selection'!AJ13,'Resistor Selection'!B$15:R$30,'Pinstrap Reverse Lookup'!E$4+2,FALSE))</f>
        <v>8250</v>
      </c>
      <c r="AO13">
        <f>IF(OR('Pinstrap Reverse Lookup'!C$5=AL$3,'Pinstrap Reverse Lookup'!C$5='Resistor Selection'!AL$4),'Resistor Selection'!$AL$4,VLOOKUP('Resistor Selection'!AJ13,'Resistor Selection'!B$15:R$30,'Pinstrap Reverse Lookup'!E$5+2,FALSE))</f>
        <v>3160</v>
      </c>
      <c r="AP13">
        <f>IF(OR('Pinstrap Reverse Lookup'!C$6=AL$3,'Pinstrap Reverse Lookup'!C$6='Resistor Selection'!AL$4),'Resistor Selection'!$AL$4,VLOOKUP('Resistor Selection'!AJ13,'Resistor Selection'!B$15:R$30,'Pinstrap Reverse Lookup'!E$6+2,FALSE))</f>
        <v>3830</v>
      </c>
      <c r="AQ13">
        <f t="shared" si="0"/>
        <v>8</v>
      </c>
    </row>
    <row r="14" spans="1:43" x14ac:dyDescent="0.3">
      <c r="B14" s="5" t="s">
        <v>14</v>
      </c>
      <c r="C14" s="8">
        <v>4640</v>
      </c>
      <c r="D14" s="8">
        <v>5620</v>
      </c>
      <c r="E14" s="8">
        <v>6810</v>
      </c>
      <c r="F14" s="8">
        <v>8250</v>
      </c>
      <c r="G14" s="8">
        <v>10000</v>
      </c>
      <c r="H14" s="8">
        <v>12100</v>
      </c>
      <c r="I14" s="8">
        <v>14700</v>
      </c>
      <c r="J14" s="8">
        <v>17800</v>
      </c>
      <c r="K14" s="8">
        <v>21500</v>
      </c>
      <c r="L14" s="8">
        <v>26100</v>
      </c>
      <c r="M14" s="8">
        <v>31600</v>
      </c>
      <c r="N14" s="8">
        <v>38300</v>
      </c>
      <c r="O14" s="8">
        <v>46400</v>
      </c>
      <c r="P14" s="8">
        <v>56200</v>
      </c>
      <c r="Q14" s="8">
        <v>68100</v>
      </c>
      <c r="R14" s="8">
        <v>82500</v>
      </c>
      <c r="S14" s="1"/>
      <c r="T14" s="1"/>
      <c r="U14" s="1"/>
      <c r="V14" s="1"/>
      <c r="W14" s="1"/>
      <c r="X14" s="1"/>
      <c r="Y14" s="1"/>
      <c r="Z14" s="1"/>
      <c r="AA14" s="1"/>
      <c r="AB14" s="1"/>
      <c r="AC14" s="1"/>
      <c r="AD14" s="1"/>
      <c r="AE14" s="1"/>
      <c r="AF14" s="1"/>
      <c r="AG14" s="1"/>
      <c r="AH14" s="1"/>
      <c r="AJ14">
        <f t="shared" si="3"/>
        <v>9</v>
      </c>
      <c r="AK14">
        <f t="shared" si="1"/>
        <v>10500</v>
      </c>
      <c r="AL14">
        <f t="shared" si="2"/>
        <v>26100</v>
      </c>
      <c r="AM14" t="str">
        <f>IF(OR('Pinstrap Reverse Lookup'!C$3=AL$3,'Pinstrap Reverse Lookup'!C$3='Resistor Selection'!AL$4),'Resistor Selection'!$AL$4,VLOOKUP('Resistor Selection'!AJ14,'Resistor Selection'!B$15:R$30,'Pinstrap Reverse Lookup'!E$3+2,FALSE))</f>
        <v>Open</v>
      </c>
      <c r="AN14">
        <f>IF(OR('Pinstrap Reverse Lookup'!C$4=AL$3,'Pinstrap Reverse Lookup'!C$4='Resistor Selection'!AL$4),'Resistor Selection'!$AL$4,VLOOKUP('Resistor Selection'!AJ14,'Resistor Selection'!B$15:R$30,'Pinstrap Reverse Lookup'!E$4+2,FALSE))</f>
        <v>6810</v>
      </c>
      <c r="AO14">
        <f>IF(OR('Pinstrap Reverse Lookup'!C$5=AL$3,'Pinstrap Reverse Lookup'!C$5='Resistor Selection'!AL$4),'Resistor Selection'!$AL$4,VLOOKUP('Resistor Selection'!AJ14,'Resistor Selection'!B$15:R$30,'Pinstrap Reverse Lookup'!E$5+2,FALSE))</f>
        <v>2610</v>
      </c>
      <c r="AP14">
        <f>IF(OR('Pinstrap Reverse Lookup'!C$6=AL$3,'Pinstrap Reverse Lookup'!C$6='Resistor Selection'!AL$4),'Resistor Selection'!$AL$4,VLOOKUP('Resistor Selection'!AJ14,'Resistor Selection'!B$15:R$30,'Pinstrap Reverse Lookup'!E$6+2,FALSE))</f>
        <v>3160</v>
      </c>
      <c r="AQ14">
        <f t="shared" si="0"/>
        <v>9</v>
      </c>
    </row>
    <row r="15" spans="1:43" x14ac:dyDescent="0.3">
      <c r="A15" t="s">
        <v>251</v>
      </c>
      <c r="B15" s="5">
        <v>0</v>
      </c>
      <c r="C15" s="9">
        <v>21500</v>
      </c>
      <c r="D15" s="9">
        <v>26100</v>
      </c>
      <c r="E15" s="9">
        <v>31600</v>
      </c>
      <c r="F15" s="9">
        <v>38300</v>
      </c>
      <c r="G15" s="9">
        <v>46400</v>
      </c>
      <c r="H15" s="9">
        <v>56200</v>
      </c>
      <c r="I15" s="9">
        <v>68100</v>
      </c>
      <c r="J15" s="9">
        <v>82500</v>
      </c>
      <c r="K15" s="9">
        <v>100000</v>
      </c>
      <c r="L15" s="9">
        <v>121000</v>
      </c>
      <c r="M15" s="9">
        <v>147000</v>
      </c>
      <c r="N15" s="9">
        <v>178000</v>
      </c>
      <c r="O15" s="9">
        <v>215000</v>
      </c>
      <c r="P15" s="9">
        <v>261000</v>
      </c>
      <c r="Q15" s="9">
        <v>316000</v>
      </c>
      <c r="R15" s="9">
        <v>402000</v>
      </c>
      <c r="S15" s="1"/>
      <c r="T15" s="1"/>
      <c r="U15" s="1"/>
      <c r="V15" s="1"/>
      <c r="W15" s="1"/>
      <c r="X15" s="1"/>
      <c r="Y15" s="1"/>
      <c r="Z15" s="1"/>
      <c r="AA15" s="1"/>
      <c r="AB15" s="1"/>
      <c r="AC15" s="1"/>
      <c r="AD15" s="1"/>
      <c r="AE15" s="1"/>
      <c r="AF15" s="1"/>
      <c r="AG15" s="1"/>
      <c r="AH15" s="1"/>
      <c r="AJ15">
        <f t="shared" si="3"/>
        <v>10</v>
      </c>
      <c r="AK15">
        <f t="shared" si="1"/>
        <v>11500</v>
      </c>
      <c r="AL15">
        <f t="shared" si="2"/>
        <v>31600</v>
      </c>
      <c r="AM15" t="str">
        <f>IF(OR('Pinstrap Reverse Lookup'!C$3=AL$3,'Pinstrap Reverse Lookup'!C$3='Resistor Selection'!AL$4),'Resistor Selection'!$AL$4,VLOOKUP('Resistor Selection'!AJ15,'Resistor Selection'!B$15:R$30,'Pinstrap Reverse Lookup'!E$3+2,FALSE))</f>
        <v>Open</v>
      </c>
      <c r="AN15">
        <f>IF(OR('Pinstrap Reverse Lookup'!C$4=AL$3,'Pinstrap Reverse Lookup'!C$4='Resistor Selection'!AL$4),'Resistor Selection'!$AL$4,VLOOKUP('Resistor Selection'!AJ15,'Resistor Selection'!B$15:R$30,'Pinstrap Reverse Lookup'!E$4+2,FALSE))</f>
        <v>5360</v>
      </c>
      <c r="AO15">
        <f>IF(OR('Pinstrap Reverse Lookup'!C$5=AL$3,'Pinstrap Reverse Lookup'!C$5='Resistor Selection'!AL$4),'Resistor Selection'!$AL$4,VLOOKUP('Resistor Selection'!AJ15,'Resistor Selection'!B$15:R$30,'Pinstrap Reverse Lookup'!E$5+2,FALSE))</f>
        <v>2050</v>
      </c>
      <c r="AP15">
        <f>IF(OR('Pinstrap Reverse Lookup'!C$6=AL$3,'Pinstrap Reverse Lookup'!C$6='Resistor Selection'!AL$4),'Resistor Selection'!$AL$4,VLOOKUP('Resistor Selection'!AJ15,'Resistor Selection'!B$15:R$30,'Pinstrap Reverse Lookup'!E$6+2,FALSE))</f>
        <v>2490</v>
      </c>
      <c r="AQ15">
        <f t="shared" si="0"/>
        <v>10</v>
      </c>
    </row>
    <row r="16" spans="1:43" x14ac:dyDescent="0.3">
      <c r="B16" s="5">
        <v>1</v>
      </c>
      <c r="C16" s="9">
        <v>15400</v>
      </c>
      <c r="D16" s="9">
        <v>18700</v>
      </c>
      <c r="E16" s="9">
        <v>22600</v>
      </c>
      <c r="F16" s="9">
        <v>27400</v>
      </c>
      <c r="G16" s="9">
        <v>33200</v>
      </c>
      <c r="H16" s="9">
        <v>40200</v>
      </c>
      <c r="I16" s="9">
        <v>48700</v>
      </c>
      <c r="J16" s="9">
        <v>59000</v>
      </c>
      <c r="K16" s="9">
        <v>71500</v>
      </c>
      <c r="L16" s="9">
        <v>86600</v>
      </c>
      <c r="M16" s="9">
        <v>105000</v>
      </c>
      <c r="N16" s="9">
        <v>127000</v>
      </c>
      <c r="O16" s="9">
        <v>154000</v>
      </c>
      <c r="P16" s="9">
        <v>187000</v>
      </c>
      <c r="Q16" s="9">
        <v>226000</v>
      </c>
      <c r="R16" s="9">
        <v>274000</v>
      </c>
      <c r="S16" s="1"/>
      <c r="T16" s="1"/>
      <c r="U16" s="1"/>
      <c r="V16" s="1"/>
      <c r="W16" s="1"/>
      <c r="X16" s="1"/>
      <c r="Y16" s="1"/>
      <c r="Z16" s="1"/>
      <c r="AA16" s="1"/>
      <c r="AB16" s="1"/>
      <c r="AC16" s="1"/>
      <c r="AD16" s="1"/>
      <c r="AE16" s="1"/>
      <c r="AF16" s="1"/>
      <c r="AG16" s="1"/>
      <c r="AH16" s="1"/>
      <c r="AJ16">
        <f t="shared" si="3"/>
        <v>11</v>
      </c>
      <c r="AK16">
        <f t="shared" si="1"/>
        <v>12700</v>
      </c>
      <c r="AL16">
        <f t="shared" si="2"/>
        <v>38300</v>
      </c>
      <c r="AM16" t="str">
        <f>IF(OR('Pinstrap Reverse Lookup'!C$3=AL$3,'Pinstrap Reverse Lookup'!C$3='Resistor Selection'!AL$4),'Resistor Selection'!$AL$4,VLOOKUP('Resistor Selection'!AJ16,'Resistor Selection'!B$15:R$30,'Pinstrap Reverse Lookup'!E$3+2,FALSE))</f>
        <v>Open</v>
      </c>
      <c r="AN16">
        <f>IF(OR('Pinstrap Reverse Lookup'!C$4=AL$3,'Pinstrap Reverse Lookup'!C$4='Resistor Selection'!AL$4),'Resistor Selection'!$AL$4,VLOOKUP('Resistor Selection'!AJ16,'Resistor Selection'!B$15:R$30,'Pinstrap Reverse Lookup'!E$4+2,FALSE))</f>
        <v>4220</v>
      </c>
      <c r="AO16">
        <f>IF(OR('Pinstrap Reverse Lookup'!C$5=AL$3,'Pinstrap Reverse Lookup'!C$5='Resistor Selection'!AL$4),'Resistor Selection'!$AL$4,VLOOKUP('Resistor Selection'!AJ16,'Resistor Selection'!B$15:R$30,'Pinstrap Reverse Lookup'!E$5+2,FALSE))</f>
        <v>1620</v>
      </c>
      <c r="AP16">
        <f>IF(OR('Pinstrap Reverse Lookup'!C$6=AL$3,'Pinstrap Reverse Lookup'!C$6='Resistor Selection'!AL$4),'Resistor Selection'!$AL$4,VLOOKUP('Resistor Selection'!AJ16,'Resistor Selection'!B$15:R$30,'Pinstrap Reverse Lookup'!E$6+2,FALSE))</f>
        <v>1960</v>
      </c>
      <c r="AQ16">
        <f t="shared" si="0"/>
        <v>11</v>
      </c>
    </row>
    <row r="17" spans="2:43" x14ac:dyDescent="0.3">
      <c r="B17" s="5">
        <v>2</v>
      </c>
      <c r="C17" s="9">
        <v>11500</v>
      </c>
      <c r="D17" s="9">
        <v>14000</v>
      </c>
      <c r="E17" s="9">
        <v>16900</v>
      </c>
      <c r="F17" s="9">
        <v>20500</v>
      </c>
      <c r="G17" s="9">
        <v>24900</v>
      </c>
      <c r="H17" s="9">
        <v>30100</v>
      </c>
      <c r="I17" s="9">
        <v>36500</v>
      </c>
      <c r="J17" s="9">
        <v>44200</v>
      </c>
      <c r="K17" s="9">
        <v>53600</v>
      </c>
      <c r="L17" s="9">
        <v>64900</v>
      </c>
      <c r="M17" s="9">
        <v>78700</v>
      </c>
      <c r="N17" s="9">
        <v>95300</v>
      </c>
      <c r="O17" s="9">
        <v>115000</v>
      </c>
      <c r="P17" s="9">
        <v>140000</v>
      </c>
      <c r="Q17" s="9">
        <v>169000</v>
      </c>
      <c r="R17" s="9">
        <v>205000</v>
      </c>
      <c r="S17" s="1"/>
      <c r="T17" s="1"/>
      <c r="U17" s="1"/>
      <c r="V17" s="1"/>
      <c r="W17" s="1"/>
      <c r="X17" s="1"/>
      <c r="Y17" s="1"/>
      <c r="Z17" s="1"/>
      <c r="AA17" s="1"/>
      <c r="AB17" s="1"/>
      <c r="AC17" s="1"/>
      <c r="AD17" s="1"/>
      <c r="AE17" s="1"/>
      <c r="AF17" s="1"/>
      <c r="AG17" s="1"/>
      <c r="AH17" s="1"/>
      <c r="AJ17">
        <f t="shared" si="3"/>
        <v>12</v>
      </c>
      <c r="AK17">
        <f t="shared" si="1"/>
        <v>14000</v>
      </c>
      <c r="AL17">
        <f t="shared" si="2"/>
        <v>46400</v>
      </c>
      <c r="AM17" t="str">
        <f>IF(OR('Pinstrap Reverse Lookup'!C$3=AL$3,'Pinstrap Reverse Lookup'!C$3='Resistor Selection'!AL$4),'Resistor Selection'!$AL$4,VLOOKUP('Resistor Selection'!AJ17,'Resistor Selection'!B$15:R$30,'Pinstrap Reverse Lookup'!E$3+2,FALSE))</f>
        <v>Open</v>
      </c>
      <c r="AN17">
        <f>IF(OR('Pinstrap Reverse Lookup'!C$4=AL$3,'Pinstrap Reverse Lookup'!C$4='Resistor Selection'!AL$4),'Resistor Selection'!$AL$4,VLOOKUP('Resistor Selection'!AJ17,'Resistor Selection'!B$15:R$30,'Pinstrap Reverse Lookup'!E$4+2,FALSE))</f>
        <v>3320</v>
      </c>
      <c r="AO17">
        <f>IF(OR('Pinstrap Reverse Lookup'!C$5=AL$3,'Pinstrap Reverse Lookup'!C$5='Resistor Selection'!AL$4),'Resistor Selection'!$AL$4,VLOOKUP('Resistor Selection'!AJ17,'Resistor Selection'!B$15:R$30,'Pinstrap Reverse Lookup'!E$5+2,FALSE))</f>
        <v>1270</v>
      </c>
      <c r="AP17">
        <f>IF(OR('Pinstrap Reverse Lookup'!C$6=AL$3,'Pinstrap Reverse Lookup'!C$6='Resistor Selection'!AL$4),'Resistor Selection'!$AL$4,VLOOKUP('Resistor Selection'!AJ17,'Resistor Selection'!B$15:R$30,'Pinstrap Reverse Lookup'!E$6+2,FALSE))</f>
        <v>1540</v>
      </c>
      <c r="AQ17">
        <f t="shared" si="0"/>
        <v>12</v>
      </c>
    </row>
    <row r="18" spans="2:43" x14ac:dyDescent="0.3">
      <c r="B18" s="5">
        <v>3</v>
      </c>
      <c r="C18" s="9">
        <v>9090</v>
      </c>
      <c r="D18" s="9">
        <v>11000</v>
      </c>
      <c r="E18" s="9">
        <v>13300</v>
      </c>
      <c r="F18" s="9">
        <v>16200</v>
      </c>
      <c r="G18" s="9">
        <v>19600</v>
      </c>
      <c r="H18" s="9">
        <v>23700</v>
      </c>
      <c r="I18" s="9">
        <v>28700</v>
      </c>
      <c r="J18" s="9">
        <v>34800</v>
      </c>
      <c r="K18" s="9">
        <v>42200</v>
      </c>
      <c r="L18" s="9">
        <v>51100</v>
      </c>
      <c r="M18" s="9">
        <v>61900</v>
      </c>
      <c r="N18" s="9">
        <v>75000</v>
      </c>
      <c r="O18" s="9">
        <v>90900</v>
      </c>
      <c r="P18" s="9">
        <v>110000</v>
      </c>
      <c r="Q18" s="9">
        <v>133000</v>
      </c>
      <c r="R18" s="9">
        <v>162000</v>
      </c>
      <c r="S18" s="1"/>
      <c r="T18" s="1"/>
      <c r="U18" s="1"/>
      <c r="V18" s="1"/>
      <c r="W18" s="1"/>
      <c r="X18" s="1"/>
      <c r="Y18" s="1"/>
      <c r="Z18" s="1"/>
      <c r="AA18" s="1"/>
      <c r="AB18" s="1"/>
      <c r="AC18" s="1"/>
      <c r="AD18" s="1"/>
      <c r="AE18" s="1"/>
      <c r="AF18" s="1"/>
      <c r="AG18" s="1"/>
      <c r="AH18" s="1"/>
      <c r="AJ18">
        <f t="shared" si="3"/>
        <v>13</v>
      </c>
      <c r="AK18">
        <f t="shared" si="1"/>
        <v>15400</v>
      </c>
      <c r="AL18">
        <f t="shared" si="2"/>
        <v>56200</v>
      </c>
      <c r="AM18" t="str">
        <f>IF(OR('Pinstrap Reverse Lookup'!C$3=AL$3,'Pinstrap Reverse Lookup'!C$3='Resistor Selection'!AL$4),'Resistor Selection'!$AL$4,VLOOKUP('Resistor Selection'!AJ18,'Resistor Selection'!B$15:R$30,'Pinstrap Reverse Lookup'!E$3+2,FALSE))</f>
        <v>Open</v>
      </c>
      <c r="AN18">
        <f>IF(OR('Pinstrap Reverse Lookup'!C$4=AL$3,'Pinstrap Reverse Lookup'!C$4='Resistor Selection'!AL$4),'Resistor Selection'!$AL$4,VLOOKUP('Resistor Selection'!AJ18,'Resistor Selection'!B$15:R$30,'Pinstrap Reverse Lookup'!E$4+2,FALSE))</f>
        <v>2490</v>
      </c>
      <c r="AO18">
        <f>IF(OR('Pinstrap Reverse Lookup'!C$5=AL$3,'Pinstrap Reverse Lookup'!C$5='Resistor Selection'!AL$4),'Resistor Selection'!$AL$4,VLOOKUP('Resistor Selection'!AJ18,'Resistor Selection'!B$15:R$30,'Pinstrap Reverse Lookup'!E$5+2,FALSE))</f>
        <v>953</v>
      </c>
      <c r="AP18">
        <f>IF(OR('Pinstrap Reverse Lookup'!C$6=AL$3,'Pinstrap Reverse Lookup'!C$6='Resistor Selection'!AL$4),'Resistor Selection'!$AL$4,VLOOKUP('Resistor Selection'!AJ18,'Resistor Selection'!B$15:R$30,'Pinstrap Reverse Lookup'!E$6+2,FALSE))</f>
        <v>1150</v>
      </c>
      <c r="AQ18">
        <f t="shared" si="0"/>
        <v>13</v>
      </c>
    </row>
    <row r="19" spans="2:43" x14ac:dyDescent="0.3">
      <c r="B19" s="5">
        <v>4</v>
      </c>
      <c r="C19" s="9">
        <v>7150</v>
      </c>
      <c r="D19" s="9">
        <v>8660</v>
      </c>
      <c r="E19" s="9">
        <v>10500</v>
      </c>
      <c r="F19" s="9">
        <v>12700</v>
      </c>
      <c r="G19" s="9">
        <v>15400</v>
      </c>
      <c r="H19" s="9">
        <v>18700</v>
      </c>
      <c r="I19" s="9">
        <v>22600</v>
      </c>
      <c r="J19" s="9">
        <v>27400</v>
      </c>
      <c r="K19" s="9">
        <v>33200</v>
      </c>
      <c r="L19" s="9">
        <v>40200</v>
      </c>
      <c r="M19" s="9">
        <v>48700</v>
      </c>
      <c r="N19" s="9">
        <v>59000</v>
      </c>
      <c r="O19" s="9">
        <v>71500</v>
      </c>
      <c r="P19" s="9">
        <v>86600</v>
      </c>
      <c r="Q19" s="9">
        <v>105000</v>
      </c>
      <c r="R19" s="9">
        <v>127000</v>
      </c>
      <c r="S19" s="1"/>
      <c r="T19" s="1"/>
      <c r="U19" s="1"/>
      <c r="V19" s="1"/>
      <c r="W19" s="1"/>
      <c r="X19" s="1"/>
      <c r="Y19" s="1"/>
      <c r="Z19" s="1"/>
      <c r="AA19" s="1"/>
      <c r="AB19" s="1"/>
      <c r="AC19" s="1"/>
      <c r="AD19" s="1"/>
      <c r="AE19" s="1"/>
      <c r="AF19" s="1"/>
      <c r="AG19" s="1"/>
      <c r="AH19" s="1"/>
      <c r="AJ19">
        <f t="shared" si="3"/>
        <v>14</v>
      </c>
      <c r="AK19">
        <f t="shared" si="1"/>
        <v>16900</v>
      </c>
      <c r="AL19">
        <f t="shared" si="2"/>
        <v>68100</v>
      </c>
      <c r="AM19" t="str">
        <f>IF(OR('Pinstrap Reverse Lookup'!C$3=AL$3,'Pinstrap Reverse Lookup'!C$3='Resistor Selection'!AL$4),'Resistor Selection'!$AL$4,VLOOKUP('Resistor Selection'!AJ19,'Resistor Selection'!B$15:R$30,'Pinstrap Reverse Lookup'!E$3+2,FALSE))</f>
        <v>Open</v>
      </c>
      <c r="AN19">
        <f>IF(OR('Pinstrap Reverse Lookup'!C$4=AL$3,'Pinstrap Reverse Lookup'!C$4='Resistor Selection'!AL$4),'Resistor Selection'!$AL$4,VLOOKUP('Resistor Selection'!AJ19,'Resistor Selection'!B$15:R$30,'Pinstrap Reverse Lookup'!E$4+2,FALSE))</f>
        <v>1870</v>
      </c>
      <c r="AO19">
        <f>IF(OR('Pinstrap Reverse Lookup'!C$5=AL$3,'Pinstrap Reverse Lookup'!C$5='Resistor Selection'!AL$4),'Resistor Selection'!$AL$4,VLOOKUP('Resistor Selection'!AJ19,'Resistor Selection'!B$15:R$30,'Pinstrap Reverse Lookup'!E$5+2,FALSE))</f>
        <v>715</v>
      </c>
      <c r="AP19">
        <f>IF(OR('Pinstrap Reverse Lookup'!C$6=AL$3,'Pinstrap Reverse Lookup'!C$6='Resistor Selection'!AL$4),'Resistor Selection'!$AL$4,VLOOKUP('Resistor Selection'!AJ19,'Resistor Selection'!B$15:R$30,'Pinstrap Reverse Lookup'!E$6+2,FALSE))</f>
        <v>866</v>
      </c>
      <c r="AQ19">
        <f t="shared" si="0"/>
        <v>14</v>
      </c>
    </row>
    <row r="20" spans="2:43" x14ac:dyDescent="0.3">
      <c r="B20" s="5">
        <v>5</v>
      </c>
      <c r="C20" s="9">
        <v>5620</v>
      </c>
      <c r="D20" s="9">
        <v>6810</v>
      </c>
      <c r="E20" s="9">
        <v>8250</v>
      </c>
      <c r="F20" s="9">
        <v>10000</v>
      </c>
      <c r="G20" s="9">
        <v>12100</v>
      </c>
      <c r="H20" s="9">
        <v>14700</v>
      </c>
      <c r="I20" s="9">
        <v>17800</v>
      </c>
      <c r="J20" s="9">
        <v>21500</v>
      </c>
      <c r="K20" s="9">
        <v>26100</v>
      </c>
      <c r="L20" s="9">
        <v>31600</v>
      </c>
      <c r="M20" s="9">
        <v>38300</v>
      </c>
      <c r="N20" s="9">
        <v>46400</v>
      </c>
      <c r="O20" s="9">
        <v>56200</v>
      </c>
      <c r="P20" s="9">
        <v>68100</v>
      </c>
      <c r="Q20" s="9">
        <v>82500</v>
      </c>
      <c r="R20" s="9">
        <v>100000</v>
      </c>
      <c r="S20" s="1"/>
      <c r="T20" s="1"/>
      <c r="U20" s="1"/>
      <c r="V20" s="1"/>
      <c r="W20" s="1"/>
      <c r="X20" s="1"/>
      <c r="Y20" s="1"/>
      <c r="Z20" s="1"/>
      <c r="AA20" s="1"/>
      <c r="AB20" s="1"/>
      <c r="AC20" s="1"/>
      <c r="AD20" s="1"/>
      <c r="AE20" s="1"/>
      <c r="AF20" s="1"/>
      <c r="AG20" s="1"/>
      <c r="AH20" s="1"/>
      <c r="AJ20">
        <f t="shared" si="3"/>
        <v>15</v>
      </c>
      <c r="AK20">
        <f t="shared" si="1"/>
        <v>18700</v>
      </c>
      <c r="AL20">
        <f t="shared" si="2"/>
        <v>82500</v>
      </c>
      <c r="AM20" t="str">
        <f>IF(OR('Pinstrap Reverse Lookup'!C$3=AL$3,'Pinstrap Reverse Lookup'!C$3='Resistor Selection'!AL$4),'Resistor Selection'!$AL$4,VLOOKUP('Resistor Selection'!AJ20,'Resistor Selection'!B$15:R$30,'Pinstrap Reverse Lookup'!E$3+2,FALSE))</f>
        <v>Open</v>
      </c>
      <c r="AN20">
        <f>IF(OR('Pinstrap Reverse Lookup'!C$4=AL$3,'Pinstrap Reverse Lookup'!C$4='Resistor Selection'!AL$4),'Resistor Selection'!$AL$4,VLOOKUP('Resistor Selection'!AJ20,'Resistor Selection'!B$15:R$30,'Pinstrap Reverse Lookup'!E$4+2,FALSE))</f>
        <v>1330</v>
      </c>
      <c r="AO20">
        <f>IF(OR('Pinstrap Reverse Lookup'!C$5=AL$3,'Pinstrap Reverse Lookup'!C$5='Resistor Selection'!AL$4),'Resistor Selection'!$AL$4,VLOOKUP('Resistor Selection'!AJ20,'Resistor Selection'!B$15:R$30,'Pinstrap Reverse Lookup'!E$5+2,FALSE))</f>
        <v>511</v>
      </c>
      <c r="AP20">
        <f>IF(OR('Pinstrap Reverse Lookup'!C$6=AL$3,'Pinstrap Reverse Lookup'!C$6='Resistor Selection'!AL$4),'Resistor Selection'!$AL$4,VLOOKUP('Resistor Selection'!AJ20,'Resistor Selection'!B$15:R$30,'Pinstrap Reverse Lookup'!E$6+2,FALSE))</f>
        <v>619</v>
      </c>
      <c r="AQ20">
        <f t="shared" si="0"/>
        <v>15</v>
      </c>
    </row>
    <row r="21" spans="2:43" x14ac:dyDescent="0.3">
      <c r="B21" s="5">
        <v>6</v>
      </c>
      <c r="C21" s="9">
        <v>4640</v>
      </c>
      <c r="D21" s="9">
        <v>5620</v>
      </c>
      <c r="E21" s="9">
        <v>6810</v>
      </c>
      <c r="F21" s="9">
        <v>8250</v>
      </c>
      <c r="G21" s="9">
        <v>10000</v>
      </c>
      <c r="H21" s="9">
        <v>12100</v>
      </c>
      <c r="I21" s="9">
        <v>14700</v>
      </c>
      <c r="J21" s="9">
        <v>17800</v>
      </c>
      <c r="K21" s="9">
        <v>21500</v>
      </c>
      <c r="L21" s="9">
        <v>26100</v>
      </c>
      <c r="M21" s="9">
        <v>31600</v>
      </c>
      <c r="N21" s="9">
        <v>38300</v>
      </c>
      <c r="O21" s="9">
        <v>46400</v>
      </c>
      <c r="P21" s="9">
        <v>56200</v>
      </c>
      <c r="Q21" s="9">
        <v>68100</v>
      </c>
      <c r="R21" s="9">
        <v>82500</v>
      </c>
      <c r="S21" s="1"/>
      <c r="T21" s="1"/>
      <c r="U21" s="1"/>
      <c r="V21" s="1"/>
      <c r="W21" s="1"/>
      <c r="X21" s="1"/>
      <c r="Y21" s="1"/>
      <c r="Z21" s="1"/>
      <c r="AA21" s="1"/>
      <c r="AB21" s="1"/>
      <c r="AC21" s="1"/>
      <c r="AD21" s="1"/>
      <c r="AE21" s="1"/>
      <c r="AF21" s="1"/>
      <c r="AG21" s="1"/>
      <c r="AH21" s="1"/>
      <c r="AJ21">
        <f t="shared" si="3"/>
        <v>16</v>
      </c>
      <c r="AK21">
        <f t="shared" si="1"/>
        <v>20500</v>
      </c>
      <c r="AQ21">
        <f t="shared" si="0"/>
        <v>16</v>
      </c>
    </row>
    <row r="22" spans="2:43" x14ac:dyDescent="0.3">
      <c r="B22" s="5">
        <v>7</v>
      </c>
      <c r="C22" s="9">
        <v>3830</v>
      </c>
      <c r="D22" s="9">
        <v>4640</v>
      </c>
      <c r="E22" s="9">
        <v>5620</v>
      </c>
      <c r="F22" s="9">
        <v>6810</v>
      </c>
      <c r="G22" s="9">
        <v>8250</v>
      </c>
      <c r="H22" s="9">
        <v>10000</v>
      </c>
      <c r="I22" s="9">
        <v>12100</v>
      </c>
      <c r="J22" s="9">
        <v>14700</v>
      </c>
      <c r="K22" s="9">
        <v>17800</v>
      </c>
      <c r="L22" s="9">
        <v>21500</v>
      </c>
      <c r="M22" s="9">
        <v>26100</v>
      </c>
      <c r="N22" s="9">
        <v>31600</v>
      </c>
      <c r="O22" s="9">
        <v>38300</v>
      </c>
      <c r="P22" s="9">
        <v>46400</v>
      </c>
      <c r="Q22" s="9">
        <v>56200</v>
      </c>
      <c r="R22" s="9">
        <v>68100</v>
      </c>
      <c r="S22" s="1"/>
      <c r="T22" s="1"/>
      <c r="U22" s="1"/>
      <c r="V22" s="1"/>
      <c r="W22" s="1"/>
      <c r="X22" s="1"/>
      <c r="Y22" s="1"/>
      <c r="Z22" s="1"/>
      <c r="AA22" s="1"/>
      <c r="AB22" s="1"/>
      <c r="AC22" s="1"/>
      <c r="AD22" s="1"/>
      <c r="AE22" s="1"/>
      <c r="AF22" s="1"/>
      <c r="AG22" s="1"/>
      <c r="AH22" s="1"/>
      <c r="AJ22">
        <f t="shared" si="3"/>
        <v>17</v>
      </c>
      <c r="AK22">
        <f t="shared" si="1"/>
        <v>22600</v>
      </c>
      <c r="AQ22">
        <f t="shared" si="0"/>
        <v>17</v>
      </c>
    </row>
    <row r="23" spans="2:43" x14ac:dyDescent="0.3">
      <c r="B23" s="5">
        <v>8</v>
      </c>
      <c r="C23" s="9">
        <v>3160</v>
      </c>
      <c r="D23" s="9">
        <v>3830</v>
      </c>
      <c r="E23" s="9">
        <v>4640</v>
      </c>
      <c r="F23" s="9">
        <v>5620</v>
      </c>
      <c r="G23" s="9">
        <v>6810</v>
      </c>
      <c r="H23" s="9">
        <v>8250</v>
      </c>
      <c r="I23" s="9">
        <v>10000</v>
      </c>
      <c r="J23" s="9">
        <v>12100</v>
      </c>
      <c r="K23" s="9">
        <v>14700</v>
      </c>
      <c r="L23" s="9">
        <v>17800</v>
      </c>
      <c r="M23" s="9">
        <v>21500</v>
      </c>
      <c r="N23" s="9">
        <v>26100</v>
      </c>
      <c r="O23" s="9">
        <v>31600</v>
      </c>
      <c r="P23" s="9">
        <v>38300</v>
      </c>
      <c r="Q23" s="9">
        <v>46400</v>
      </c>
      <c r="R23" s="9">
        <v>56200</v>
      </c>
      <c r="S23" s="1"/>
      <c r="T23" s="1"/>
      <c r="U23" s="1"/>
      <c r="V23" s="1"/>
      <c r="W23" s="1"/>
      <c r="X23" s="1"/>
      <c r="Y23" s="1"/>
      <c r="Z23" s="1"/>
      <c r="AA23" s="1"/>
      <c r="AB23" s="1"/>
      <c r="AC23" s="1"/>
      <c r="AD23" s="1"/>
      <c r="AE23" s="1"/>
      <c r="AF23" s="1"/>
      <c r="AG23" s="1"/>
      <c r="AH23" s="1"/>
      <c r="AJ23">
        <f t="shared" si="3"/>
        <v>18</v>
      </c>
      <c r="AK23">
        <f t="shared" si="1"/>
        <v>24900</v>
      </c>
      <c r="AQ23">
        <f t="shared" si="0"/>
        <v>18</v>
      </c>
    </row>
    <row r="24" spans="2:43" x14ac:dyDescent="0.3">
      <c r="B24" s="5">
        <v>9</v>
      </c>
      <c r="C24" s="9">
        <v>2610</v>
      </c>
      <c r="D24" s="9">
        <v>3160</v>
      </c>
      <c r="E24" s="9">
        <v>3830</v>
      </c>
      <c r="F24" s="9">
        <v>4640</v>
      </c>
      <c r="G24" s="9">
        <v>5620</v>
      </c>
      <c r="H24" s="9">
        <v>6810</v>
      </c>
      <c r="I24" s="9">
        <v>8250</v>
      </c>
      <c r="J24" s="9">
        <v>10000</v>
      </c>
      <c r="K24" s="9">
        <v>12100</v>
      </c>
      <c r="L24" s="9">
        <v>14700</v>
      </c>
      <c r="M24" s="9">
        <v>17800</v>
      </c>
      <c r="N24" s="9">
        <v>21500</v>
      </c>
      <c r="O24" s="9">
        <v>26100</v>
      </c>
      <c r="P24" s="9">
        <v>31600</v>
      </c>
      <c r="Q24" s="9">
        <v>38300</v>
      </c>
      <c r="R24" s="9">
        <v>46400</v>
      </c>
      <c r="S24" s="1"/>
      <c r="T24" s="1"/>
      <c r="U24" s="1"/>
      <c r="V24" s="1"/>
      <c r="W24" s="1"/>
      <c r="X24" s="1"/>
      <c r="Y24" s="1"/>
      <c r="Z24" s="1"/>
      <c r="AA24" s="1"/>
      <c r="AB24" s="1"/>
      <c r="AC24" s="1"/>
      <c r="AD24" s="1"/>
      <c r="AE24" s="1"/>
      <c r="AF24" s="1"/>
      <c r="AG24" s="1"/>
      <c r="AH24" s="1"/>
      <c r="AJ24">
        <f t="shared" si="3"/>
        <v>19</v>
      </c>
      <c r="AK24">
        <f t="shared" si="1"/>
        <v>27400</v>
      </c>
      <c r="AQ24">
        <f t="shared" si="0"/>
        <v>19</v>
      </c>
    </row>
    <row r="25" spans="2:43" x14ac:dyDescent="0.3">
      <c r="B25" s="5">
        <v>10</v>
      </c>
      <c r="C25" s="9">
        <v>2050</v>
      </c>
      <c r="D25" s="9">
        <v>2490</v>
      </c>
      <c r="E25" s="9">
        <v>3010</v>
      </c>
      <c r="F25" s="9">
        <v>3650</v>
      </c>
      <c r="G25" s="9">
        <v>4420</v>
      </c>
      <c r="H25" s="9">
        <v>5360</v>
      </c>
      <c r="I25" s="9">
        <v>6490</v>
      </c>
      <c r="J25" s="9">
        <v>7870</v>
      </c>
      <c r="K25" s="9">
        <v>9530</v>
      </c>
      <c r="L25" s="9">
        <v>11500</v>
      </c>
      <c r="M25" s="9">
        <v>14000</v>
      </c>
      <c r="N25" s="9">
        <v>16900</v>
      </c>
      <c r="O25" s="9">
        <v>20500</v>
      </c>
      <c r="P25" s="9">
        <v>24900</v>
      </c>
      <c r="Q25" s="9">
        <v>30100</v>
      </c>
      <c r="R25" s="9">
        <v>36500</v>
      </c>
      <c r="S25" s="1"/>
      <c r="T25" s="1"/>
      <c r="U25" s="1"/>
      <c r="V25" s="1"/>
      <c r="W25" s="1"/>
      <c r="X25" s="1"/>
      <c r="Y25" s="1"/>
      <c r="Z25" s="1"/>
      <c r="AA25" s="1"/>
      <c r="AB25" s="1"/>
      <c r="AC25" s="1"/>
      <c r="AD25" s="1"/>
      <c r="AE25" s="1"/>
      <c r="AF25" s="1"/>
      <c r="AG25" s="1"/>
      <c r="AH25" s="1"/>
      <c r="AJ25">
        <f t="shared" si="3"/>
        <v>20</v>
      </c>
      <c r="AK25">
        <f t="shared" si="1"/>
        <v>30100</v>
      </c>
      <c r="AQ25">
        <f t="shared" si="0"/>
        <v>20</v>
      </c>
    </row>
    <row r="26" spans="2:43" x14ac:dyDescent="0.3">
      <c r="B26" s="5">
        <v>11</v>
      </c>
      <c r="C26" s="9">
        <v>1620</v>
      </c>
      <c r="D26" s="9">
        <v>1960</v>
      </c>
      <c r="E26" s="9">
        <v>2370</v>
      </c>
      <c r="F26" s="9">
        <v>2870</v>
      </c>
      <c r="G26" s="9">
        <v>3480</v>
      </c>
      <c r="H26" s="9">
        <v>4220</v>
      </c>
      <c r="I26" s="9">
        <v>5110</v>
      </c>
      <c r="J26" s="9">
        <v>6190</v>
      </c>
      <c r="K26" s="9">
        <v>7500</v>
      </c>
      <c r="L26" s="9">
        <v>9090</v>
      </c>
      <c r="M26" s="9">
        <v>11000</v>
      </c>
      <c r="N26" s="9">
        <v>13300</v>
      </c>
      <c r="O26" s="9">
        <v>16200</v>
      </c>
      <c r="P26" s="9">
        <v>19600</v>
      </c>
      <c r="Q26" s="9">
        <v>23700</v>
      </c>
      <c r="R26" s="9">
        <v>28700</v>
      </c>
      <c r="S26" s="1"/>
      <c r="T26" s="1"/>
      <c r="U26" s="1"/>
      <c r="V26" s="1"/>
      <c r="W26" s="1"/>
      <c r="X26" s="1"/>
      <c r="Y26" s="1"/>
      <c r="Z26" s="1"/>
      <c r="AA26" s="1"/>
      <c r="AB26" s="1"/>
      <c r="AC26" s="1"/>
      <c r="AD26" s="1"/>
      <c r="AE26" s="1"/>
      <c r="AF26" s="1"/>
      <c r="AG26" s="1"/>
      <c r="AH26" s="1"/>
      <c r="AJ26">
        <f t="shared" si="3"/>
        <v>21</v>
      </c>
      <c r="AK26">
        <f t="shared" si="1"/>
        <v>33200</v>
      </c>
      <c r="AQ26">
        <f t="shared" si="0"/>
        <v>21</v>
      </c>
    </row>
    <row r="27" spans="2:43" x14ac:dyDescent="0.3">
      <c r="B27" s="5">
        <v>12</v>
      </c>
      <c r="C27" s="9">
        <v>1270</v>
      </c>
      <c r="D27" s="9">
        <v>1540</v>
      </c>
      <c r="E27" s="9">
        <v>1870</v>
      </c>
      <c r="F27" s="9">
        <v>2260</v>
      </c>
      <c r="G27" s="9">
        <v>2740</v>
      </c>
      <c r="H27" s="9">
        <v>3320</v>
      </c>
      <c r="I27" s="9">
        <v>4020</v>
      </c>
      <c r="J27" s="9">
        <v>4870</v>
      </c>
      <c r="K27" s="9">
        <v>5900</v>
      </c>
      <c r="L27" s="9">
        <v>7150</v>
      </c>
      <c r="M27" s="9">
        <v>8660</v>
      </c>
      <c r="N27" s="9">
        <v>10500</v>
      </c>
      <c r="O27" s="9">
        <v>12700</v>
      </c>
      <c r="P27" s="9">
        <v>15400</v>
      </c>
      <c r="Q27" s="9">
        <v>18700</v>
      </c>
      <c r="R27" s="9">
        <v>22600</v>
      </c>
      <c r="S27" s="1"/>
      <c r="T27" s="1"/>
      <c r="U27" s="1"/>
      <c r="V27" s="1"/>
      <c r="W27" s="1"/>
      <c r="X27" s="1"/>
      <c r="Y27" s="1"/>
      <c r="Z27" s="1"/>
      <c r="AA27" s="1"/>
      <c r="AB27" s="1"/>
      <c r="AC27" s="1"/>
      <c r="AD27" s="1"/>
      <c r="AE27" s="1"/>
      <c r="AF27" s="1"/>
      <c r="AG27" s="1"/>
      <c r="AH27" s="1"/>
      <c r="AJ27">
        <f t="shared" si="3"/>
        <v>22</v>
      </c>
      <c r="AK27">
        <f t="shared" si="1"/>
        <v>36500</v>
      </c>
      <c r="AQ27">
        <f t="shared" si="0"/>
        <v>22</v>
      </c>
    </row>
    <row r="28" spans="2:43" x14ac:dyDescent="0.3">
      <c r="B28" s="5">
        <v>13</v>
      </c>
      <c r="C28" s="9">
        <v>953</v>
      </c>
      <c r="D28" s="9">
        <v>1150</v>
      </c>
      <c r="E28" s="9">
        <v>1400</v>
      </c>
      <c r="F28" s="9">
        <v>1690</v>
      </c>
      <c r="G28" s="9">
        <v>2050</v>
      </c>
      <c r="H28" s="9">
        <v>2490</v>
      </c>
      <c r="I28" s="9">
        <v>3010</v>
      </c>
      <c r="J28" s="9">
        <v>3650</v>
      </c>
      <c r="K28" s="9">
        <v>4420</v>
      </c>
      <c r="L28" s="9">
        <v>5360</v>
      </c>
      <c r="M28" s="9">
        <v>6490</v>
      </c>
      <c r="N28" s="9">
        <v>7870</v>
      </c>
      <c r="O28" s="9">
        <v>9530</v>
      </c>
      <c r="P28" s="9">
        <v>11500</v>
      </c>
      <c r="Q28" s="9">
        <v>14000</v>
      </c>
      <c r="R28" s="9">
        <v>16900</v>
      </c>
      <c r="S28" s="1"/>
      <c r="T28" s="1"/>
      <c r="U28" s="1"/>
      <c r="V28" s="1"/>
      <c r="W28" s="1"/>
      <c r="X28" s="1"/>
      <c r="Y28" s="1"/>
      <c r="Z28" s="1"/>
      <c r="AA28" s="1"/>
      <c r="AB28" s="1"/>
      <c r="AC28" s="1"/>
      <c r="AD28" s="1"/>
      <c r="AE28" s="1"/>
      <c r="AF28" s="1"/>
      <c r="AG28" s="1"/>
      <c r="AH28" s="1"/>
      <c r="AJ28">
        <f t="shared" si="3"/>
        <v>23</v>
      </c>
      <c r="AK28">
        <f t="shared" si="1"/>
        <v>40200</v>
      </c>
      <c r="AQ28">
        <f t="shared" si="0"/>
        <v>23</v>
      </c>
    </row>
    <row r="29" spans="2:43" x14ac:dyDescent="0.3">
      <c r="B29" s="5">
        <v>14</v>
      </c>
      <c r="C29" s="9">
        <v>715</v>
      </c>
      <c r="D29" s="9">
        <v>866</v>
      </c>
      <c r="E29" s="9">
        <v>1050</v>
      </c>
      <c r="F29" s="9">
        <v>1270</v>
      </c>
      <c r="G29" s="9">
        <v>1540</v>
      </c>
      <c r="H29" s="9">
        <v>1870</v>
      </c>
      <c r="I29" s="9">
        <v>2260</v>
      </c>
      <c r="J29" s="9">
        <v>2740</v>
      </c>
      <c r="K29" s="9">
        <v>3320</v>
      </c>
      <c r="L29" s="9">
        <v>4020</v>
      </c>
      <c r="M29" s="9">
        <v>4870</v>
      </c>
      <c r="N29" s="9">
        <v>5900</v>
      </c>
      <c r="O29" s="9">
        <v>7150</v>
      </c>
      <c r="P29" s="9">
        <v>8660</v>
      </c>
      <c r="Q29" s="9">
        <v>10500</v>
      </c>
      <c r="R29" s="9">
        <v>12700</v>
      </c>
      <c r="S29" s="1"/>
      <c r="T29" s="1"/>
      <c r="U29" s="1"/>
      <c r="V29" s="1"/>
      <c r="W29" s="1"/>
      <c r="X29" s="1"/>
      <c r="Y29" s="1"/>
      <c r="Z29" s="1"/>
      <c r="AA29" s="1"/>
      <c r="AB29" s="1"/>
      <c r="AC29" s="1"/>
      <c r="AD29" s="1"/>
      <c r="AE29" s="1"/>
      <c r="AF29" s="1"/>
      <c r="AG29" s="1"/>
      <c r="AH29" s="1"/>
      <c r="AJ29">
        <f t="shared" si="3"/>
        <v>24</v>
      </c>
      <c r="AK29">
        <f t="shared" si="1"/>
        <v>44200</v>
      </c>
      <c r="AQ29">
        <f t="shared" si="0"/>
        <v>24</v>
      </c>
    </row>
    <row r="30" spans="2:43" x14ac:dyDescent="0.3">
      <c r="B30" s="5">
        <v>15</v>
      </c>
      <c r="C30" s="9">
        <v>511</v>
      </c>
      <c r="D30" s="9">
        <v>619</v>
      </c>
      <c r="E30" s="9">
        <v>750</v>
      </c>
      <c r="F30" s="9">
        <v>909</v>
      </c>
      <c r="G30" s="9">
        <v>1100</v>
      </c>
      <c r="H30" s="9">
        <v>1330</v>
      </c>
      <c r="I30" s="9">
        <v>1620</v>
      </c>
      <c r="J30" s="9">
        <v>1960</v>
      </c>
      <c r="K30" s="9">
        <v>2370</v>
      </c>
      <c r="L30" s="9">
        <v>2870</v>
      </c>
      <c r="M30" s="9">
        <v>3480</v>
      </c>
      <c r="N30" s="9">
        <v>4220</v>
      </c>
      <c r="O30" s="9">
        <v>5110</v>
      </c>
      <c r="P30" s="9">
        <v>6190</v>
      </c>
      <c r="Q30" s="9">
        <v>7500</v>
      </c>
      <c r="R30" s="9">
        <v>9090</v>
      </c>
      <c r="S30" s="1"/>
      <c r="T30" s="1"/>
      <c r="U30" s="1"/>
      <c r="V30" s="1"/>
      <c r="W30" s="1"/>
      <c r="X30" s="1"/>
      <c r="Y30" s="1"/>
      <c r="Z30" s="1"/>
      <c r="AA30" s="1"/>
      <c r="AB30" s="1"/>
      <c r="AC30" s="1"/>
      <c r="AD30" s="1"/>
      <c r="AE30" s="1"/>
      <c r="AF30" s="1"/>
      <c r="AG30" s="1"/>
      <c r="AH30" s="1"/>
      <c r="AJ30">
        <f t="shared" si="3"/>
        <v>25</v>
      </c>
      <c r="AK30">
        <f t="shared" si="1"/>
        <v>48700</v>
      </c>
      <c r="AQ30">
        <f t="shared" si="0"/>
        <v>25</v>
      </c>
    </row>
    <row r="31" spans="2:43" x14ac:dyDescent="0.3">
      <c r="S31" s="1"/>
      <c r="T31" s="1"/>
      <c r="U31" s="1"/>
      <c r="V31" s="1"/>
      <c r="W31" s="1"/>
      <c r="X31" s="1"/>
      <c r="Y31" s="1"/>
      <c r="Z31" s="1"/>
      <c r="AA31" s="1"/>
      <c r="AB31" s="1"/>
      <c r="AC31" s="1"/>
      <c r="AD31" s="1"/>
      <c r="AE31" s="1"/>
      <c r="AF31" s="1"/>
      <c r="AG31" s="1"/>
      <c r="AH31" s="1"/>
      <c r="AJ31">
        <f t="shared" si="3"/>
        <v>26</v>
      </c>
      <c r="AK31">
        <f t="shared" si="1"/>
        <v>53600</v>
      </c>
      <c r="AQ31">
        <f t="shared" si="0"/>
        <v>26</v>
      </c>
    </row>
    <row r="32" spans="2:43" x14ac:dyDescent="0.3">
      <c r="AJ32">
        <f t="shared" si="3"/>
        <v>27</v>
      </c>
      <c r="AK32">
        <f t="shared" si="1"/>
        <v>59000</v>
      </c>
      <c r="AQ32">
        <f t="shared" si="0"/>
        <v>27</v>
      </c>
    </row>
    <row r="33" spans="36:43" x14ac:dyDescent="0.3">
      <c r="AJ33">
        <f t="shared" si="3"/>
        <v>28</v>
      </c>
      <c r="AK33">
        <f t="shared" si="1"/>
        <v>64900</v>
      </c>
      <c r="AQ33">
        <f t="shared" si="0"/>
        <v>28</v>
      </c>
    </row>
    <row r="34" spans="36:43" x14ac:dyDescent="0.3">
      <c r="AJ34">
        <f t="shared" si="3"/>
        <v>29</v>
      </c>
      <c r="AK34">
        <f t="shared" si="1"/>
        <v>71500</v>
      </c>
      <c r="AQ34">
        <f t="shared" si="0"/>
        <v>29</v>
      </c>
    </row>
    <row r="35" spans="36:43" x14ac:dyDescent="0.3">
      <c r="AJ35">
        <f t="shared" si="3"/>
        <v>30</v>
      </c>
      <c r="AK35">
        <f t="shared" si="1"/>
        <v>78700</v>
      </c>
      <c r="AQ35">
        <f t="shared" si="0"/>
        <v>30</v>
      </c>
    </row>
    <row r="36" spans="36:43" x14ac:dyDescent="0.3">
      <c r="AJ36">
        <f t="shared" si="3"/>
        <v>31</v>
      </c>
      <c r="AK36">
        <f t="shared" si="1"/>
        <v>86600</v>
      </c>
      <c r="AQ36">
        <f t="shared" si="0"/>
        <v>31</v>
      </c>
    </row>
  </sheetData>
  <sheetProtection sheet="1" objects="1" scenarios="1" selectLockedCells="1"/>
  <mergeCells count="2">
    <mergeCell ref="B1:AH1"/>
    <mergeCell ref="B12:R1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4:AN1048576"/>
  <sheetViews>
    <sheetView workbookViewId="0">
      <selection activeCell="F76" sqref="F76"/>
    </sheetView>
  </sheetViews>
  <sheetFormatPr defaultRowHeight="14.4" x14ac:dyDescent="0.3"/>
  <cols>
    <col min="3" max="3" width="67.109375" bestFit="1" customWidth="1"/>
    <col min="23" max="23" width="12.6640625" bestFit="1" customWidth="1"/>
    <col min="26" max="27" width="9.109375" style="57"/>
  </cols>
  <sheetData>
    <row r="4" spans="3:40" x14ac:dyDescent="0.3">
      <c r="C4" t="s">
        <v>556</v>
      </c>
      <c r="G4" t="s">
        <v>590</v>
      </c>
      <c r="M4" t="s">
        <v>591</v>
      </c>
      <c r="Q4" t="s">
        <v>596</v>
      </c>
      <c r="T4" t="s">
        <v>597</v>
      </c>
      <c r="W4" t="s">
        <v>602</v>
      </c>
      <c r="AB4" t="s">
        <v>603</v>
      </c>
      <c r="AF4" t="s">
        <v>604</v>
      </c>
      <c r="AJ4" t="s">
        <v>605</v>
      </c>
      <c r="AN4" t="s">
        <v>606</v>
      </c>
    </row>
    <row r="5" spans="3:40" x14ac:dyDescent="0.3">
      <c r="C5" t="s">
        <v>557</v>
      </c>
      <c r="G5">
        <v>275</v>
      </c>
      <c r="M5" t="s">
        <v>592</v>
      </c>
      <c r="Q5" s="4">
        <v>0.5</v>
      </c>
      <c r="T5" t="s">
        <v>598</v>
      </c>
      <c r="W5" t="s">
        <v>37</v>
      </c>
      <c r="AB5" t="s">
        <v>37</v>
      </c>
      <c r="AJ5" t="s">
        <v>623</v>
      </c>
      <c r="AN5" t="s">
        <v>624</v>
      </c>
    </row>
    <row r="6" spans="3:40" x14ac:dyDescent="0.3">
      <c r="C6" s="57" t="s">
        <v>558</v>
      </c>
      <c r="G6">
        <v>325</v>
      </c>
      <c r="M6" s="57" t="s">
        <v>593</v>
      </c>
      <c r="Q6" s="4">
        <v>1</v>
      </c>
      <c r="T6" t="s">
        <v>599</v>
      </c>
      <c r="W6" t="s">
        <v>633</v>
      </c>
      <c r="X6">
        <v>0.5</v>
      </c>
      <c r="Y6">
        <v>0.55000000000000004</v>
      </c>
      <c r="AB6">
        <v>0.5</v>
      </c>
      <c r="AJ6" t="s">
        <v>607</v>
      </c>
      <c r="AN6" s="57" t="s">
        <v>625</v>
      </c>
    </row>
    <row r="7" spans="3:40" x14ac:dyDescent="0.3">
      <c r="C7" s="57" t="s">
        <v>559</v>
      </c>
      <c r="G7">
        <v>450</v>
      </c>
      <c r="M7" s="57" t="s">
        <v>594</v>
      </c>
      <c r="Q7" s="4">
        <v>3</v>
      </c>
      <c r="T7" t="s">
        <v>600</v>
      </c>
      <c r="W7" s="57" t="s">
        <v>634</v>
      </c>
      <c r="X7">
        <v>0.6</v>
      </c>
      <c r="Y7">
        <v>0.74</v>
      </c>
      <c r="AB7">
        <v>0.51</v>
      </c>
      <c r="AI7" s="57"/>
      <c r="AJ7" t="s">
        <v>608</v>
      </c>
      <c r="AN7" s="57" t="s">
        <v>626</v>
      </c>
    </row>
    <row r="8" spans="3:40" x14ac:dyDescent="0.3">
      <c r="C8" s="57" t="s">
        <v>560</v>
      </c>
      <c r="G8">
        <v>550</v>
      </c>
      <c r="M8" s="57" t="s">
        <v>595</v>
      </c>
      <c r="Q8" s="4">
        <v>5</v>
      </c>
      <c r="T8" t="s">
        <v>601</v>
      </c>
      <c r="W8" t="s">
        <v>635</v>
      </c>
      <c r="X8">
        <v>0.75</v>
      </c>
      <c r="Y8">
        <v>0.89</v>
      </c>
      <c r="AB8">
        <v>0.52</v>
      </c>
      <c r="AI8" s="57"/>
      <c r="AJ8" t="s">
        <v>609</v>
      </c>
      <c r="AN8" s="57" t="s">
        <v>627</v>
      </c>
    </row>
    <row r="9" spans="3:40" x14ac:dyDescent="0.3">
      <c r="C9" s="57" t="s">
        <v>561</v>
      </c>
      <c r="G9">
        <v>650</v>
      </c>
      <c r="Q9" s="4">
        <v>7</v>
      </c>
      <c r="W9" t="s">
        <v>636</v>
      </c>
      <c r="X9">
        <v>0.9</v>
      </c>
      <c r="Y9">
        <v>1.04</v>
      </c>
      <c r="AB9">
        <v>0.53</v>
      </c>
      <c r="AI9" s="57"/>
      <c r="AJ9" t="s">
        <v>610</v>
      </c>
      <c r="AN9" s="57" t="s">
        <v>628</v>
      </c>
    </row>
    <row r="10" spans="3:40" x14ac:dyDescent="0.3">
      <c r="C10" s="57" t="s">
        <v>562</v>
      </c>
      <c r="G10">
        <v>900</v>
      </c>
      <c r="Q10" s="4">
        <v>10</v>
      </c>
      <c r="W10" t="s">
        <v>637</v>
      </c>
      <c r="X10">
        <v>1.05</v>
      </c>
      <c r="Y10">
        <v>1.19</v>
      </c>
      <c r="AB10">
        <v>0.54</v>
      </c>
      <c r="AI10" s="57"/>
      <c r="AJ10" t="s">
        <v>611</v>
      </c>
      <c r="AN10" s="57" t="s">
        <v>630</v>
      </c>
    </row>
    <row r="11" spans="3:40" x14ac:dyDescent="0.3">
      <c r="C11" s="57" t="s">
        <v>563</v>
      </c>
      <c r="G11">
        <v>1100</v>
      </c>
      <c r="Q11" s="4">
        <v>20</v>
      </c>
      <c r="W11" t="s">
        <v>638</v>
      </c>
      <c r="X11">
        <v>1.2</v>
      </c>
      <c r="Y11">
        <v>1.49</v>
      </c>
      <c r="AB11" s="57">
        <v>0.55000000000000004</v>
      </c>
      <c r="AI11" s="57"/>
      <c r="AJ11" t="s">
        <v>612</v>
      </c>
      <c r="AN11" s="57" t="s">
        <v>629</v>
      </c>
    </row>
    <row r="12" spans="3:40" x14ac:dyDescent="0.3">
      <c r="C12" s="57" t="s">
        <v>564</v>
      </c>
      <c r="G12">
        <v>1500</v>
      </c>
      <c r="Q12" s="4">
        <v>31.5</v>
      </c>
      <c r="W12" t="s">
        <v>639</v>
      </c>
      <c r="X12">
        <v>1.5</v>
      </c>
      <c r="Y12">
        <v>1.79</v>
      </c>
      <c r="AB12" s="57">
        <v>0.56000000000000005</v>
      </c>
      <c r="AI12" s="57"/>
      <c r="AJ12" t="s">
        <v>613</v>
      </c>
      <c r="AN12" s="57" t="s">
        <v>631</v>
      </c>
    </row>
    <row r="13" spans="3:40" x14ac:dyDescent="0.3">
      <c r="C13" s="57" t="s">
        <v>565</v>
      </c>
      <c r="W13" t="s">
        <v>640</v>
      </c>
      <c r="X13">
        <v>1.8</v>
      </c>
      <c r="Y13">
        <v>2.09</v>
      </c>
      <c r="AB13" s="57">
        <v>0.56999999999999995</v>
      </c>
      <c r="AI13" s="57"/>
      <c r="AJ13" t="s">
        <v>614</v>
      </c>
      <c r="AN13" s="57" t="s">
        <v>632</v>
      </c>
    </row>
    <row r="14" spans="3:40" x14ac:dyDescent="0.3">
      <c r="C14" s="57" t="s">
        <v>566</v>
      </c>
      <c r="W14" t="s">
        <v>641</v>
      </c>
      <c r="X14">
        <v>2.1</v>
      </c>
      <c r="Y14">
        <v>2.39</v>
      </c>
      <c r="AB14" s="57">
        <v>0.57999999999999996</v>
      </c>
      <c r="AI14" s="57"/>
      <c r="AJ14" t="s">
        <v>615</v>
      </c>
    </row>
    <row r="15" spans="3:40" x14ac:dyDescent="0.3">
      <c r="C15" s="57" t="s">
        <v>567</v>
      </c>
      <c r="W15" t="s">
        <v>651</v>
      </c>
      <c r="X15">
        <v>2.4</v>
      </c>
      <c r="Y15">
        <v>2.99</v>
      </c>
      <c r="AB15" s="57">
        <v>0.59</v>
      </c>
      <c r="AI15" s="57"/>
      <c r="AJ15" t="s">
        <v>616</v>
      </c>
    </row>
    <row r="16" spans="3:40" x14ac:dyDescent="0.3">
      <c r="C16" s="57" t="s">
        <v>568</v>
      </c>
      <c r="W16" t="s">
        <v>652</v>
      </c>
      <c r="X16">
        <v>3</v>
      </c>
      <c r="Y16">
        <v>3.59</v>
      </c>
      <c r="AB16" s="57">
        <v>0.6</v>
      </c>
      <c r="AH16" s="151"/>
      <c r="AI16" s="57"/>
      <c r="AJ16" t="s">
        <v>617</v>
      </c>
    </row>
    <row r="17" spans="3:36" x14ac:dyDescent="0.3">
      <c r="C17" s="57" t="s">
        <v>569</v>
      </c>
      <c r="W17" t="s">
        <v>653</v>
      </c>
      <c r="X17">
        <v>3.6</v>
      </c>
      <c r="Y17">
        <v>4.1900000000000004</v>
      </c>
      <c r="AB17" s="57">
        <v>0.61</v>
      </c>
      <c r="AH17" s="151"/>
      <c r="AI17" s="57"/>
      <c r="AJ17" t="s">
        <v>618</v>
      </c>
    </row>
    <row r="18" spans="3:36" x14ac:dyDescent="0.3">
      <c r="C18" s="57" t="s">
        <v>570</v>
      </c>
      <c r="W18" t="s">
        <v>654</v>
      </c>
      <c r="X18">
        <v>4.2</v>
      </c>
      <c r="Y18">
        <v>4.76</v>
      </c>
      <c r="AB18" s="57">
        <v>0.62</v>
      </c>
      <c r="AH18" s="151"/>
      <c r="AI18" s="57"/>
      <c r="AJ18" t="s">
        <v>619</v>
      </c>
    </row>
    <row r="19" spans="3:36" x14ac:dyDescent="0.3">
      <c r="C19" s="57" t="s">
        <v>571</v>
      </c>
      <c r="W19" t="s">
        <v>655</v>
      </c>
      <c r="X19">
        <v>4.8</v>
      </c>
      <c r="Y19">
        <v>5.39</v>
      </c>
      <c r="AB19" s="57">
        <v>0.63</v>
      </c>
      <c r="AH19" s="151"/>
      <c r="AI19" s="57"/>
      <c r="AJ19" t="s">
        <v>620</v>
      </c>
    </row>
    <row r="20" spans="3:36" x14ac:dyDescent="0.3">
      <c r="C20" s="57" t="s">
        <v>572</v>
      </c>
      <c r="W20" t="s">
        <v>656</v>
      </c>
      <c r="X20">
        <v>5.4</v>
      </c>
      <c r="Y20">
        <v>6</v>
      </c>
      <c r="AB20" s="57">
        <v>0.64</v>
      </c>
      <c r="AH20" s="151"/>
      <c r="AI20" s="57"/>
      <c r="AJ20" t="s">
        <v>621</v>
      </c>
    </row>
    <row r="21" spans="3:36" x14ac:dyDescent="0.3">
      <c r="C21" s="57" t="s">
        <v>573</v>
      </c>
      <c r="AB21" s="57">
        <v>0.65</v>
      </c>
      <c r="AH21" s="151"/>
      <c r="AI21" s="57"/>
      <c r="AJ21" t="s">
        <v>622</v>
      </c>
    </row>
    <row r="22" spans="3:36" x14ac:dyDescent="0.3">
      <c r="C22" s="57" t="s">
        <v>574</v>
      </c>
      <c r="AB22" s="57">
        <v>0.66</v>
      </c>
      <c r="AH22" s="151"/>
    </row>
    <row r="23" spans="3:36" x14ac:dyDescent="0.3">
      <c r="C23" s="57" t="s">
        <v>575</v>
      </c>
      <c r="AB23" s="57">
        <v>0.67</v>
      </c>
    </row>
    <row r="24" spans="3:36" x14ac:dyDescent="0.3">
      <c r="C24" s="57" t="s">
        <v>576</v>
      </c>
      <c r="AB24" s="57">
        <v>0.68</v>
      </c>
    </row>
    <row r="25" spans="3:36" x14ac:dyDescent="0.3">
      <c r="C25" s="57" t="s">
        <v>577</v>
      </c>
      <c r="AB25" s="57">
        <v>0.69</v>
      </c>
    </row>
    <row r="26" spans="3:36" x14ac:dyDescent="0.3">
      <c r="C26" s="57" t="s">
        <v>578</v>
      </c>
      <c r="AB26" s="57">
        <v>0.7</v>
      </c>
    </row>
    <row r="27" spans="3:36" x14ac:dyDescent="0.3">
      <c r="C27" s="57" t="s">
        <v>579</v>
      </c>
      <c r="AB27" s="57">
        <v>0.71</v>
      </c>
      <c r="AH27" s="151"/>
      <c r="AI27" s="151"/>
    </row>
    <row r="28" spans="3:36" x14ac:dyDescent="0.3">
      <c r="C28" s="57" t="s">
        <v>580</v>
      </c>
      <c r="AB28" s="57">
        <v>0.72</v>
      </c>
      <c r="AH28" s="151"/>
      <c r="AI28" s="151"/>
    </row>
    <row r="29" spans="3:36" x14ac:dyDescent="0.3">
      <c r="C29" s="57" t="s">
        <v>581</v>
      </c>
      <c r="AB29" s="57">
        <v>0.73</v>
      </c>
      <c r="AH29" s="151"/>
      <c r="AI29" s="151"/>
    </row>
    <row r="30" spans="3:36" x14ac:dyDescent="0.3">
      <c r="C30" s="57" t="s">
        <v>582</v>
      </c>
      <c r="AB30" s="57">
        <v>0.74</v>
      </c>
      <c r="AH30" s="151"/>
      <c r="AI30" s="151"/>
    </row>
    <row r="31" spans="3:36" x14ac:dyDescent="0.3">
      <c r="C31" s="57" t="s">
        <v>583</v>
      </c>
      <c r="AB31" s="57">
        <v>0.75</v>
      </c>
      <c r="AH31" s="151"/>
      <c r="AI31" s="151"/>
    </row>
    <row r="32" spans="3:36" x14ac:dyDescent="0.3">
      <c r="C32" s="57" t="s">
        <v>584</v>
      </c>
      <c r="AB32" s="57">
        <v>0.76</v>
      </c>
      <c r="AH32" s="151"/>
      <c r="AI32" s="151"/>
    </row>
    <row r="33" spans="3:35" x14ac:dyDescent="0.3">
      <c r="C33" s="57" t="s">
        <v>585</v>
      </c>
      <c r="AB33" s="57">
        <v>0.77</v>
      </c>
      <c r="AH33" s="151"/>
      <c r="AI33" s="151"/>
    </row>
    <row r="34" spans="3:35" x14ac:dyDescent="0.3">
      <c r="C34" s="57" t="s">
        <v>586</v>
      </c>
      <c r="AB34" s="57">
        <v>0.78</v>
      </c>
      <c r="AH34" s="151"/>
      <c r="AI34" s="151"/>
    </row>
    <row r="35" spans="3:35" x14ac:dyDescent="0.3">
      <c r="C35" s="57" t="s">
        <v>587</v>
      </c>
      <c r="AB35" s="57">
        <v>0.79</v>
      </c>
      <c r="AH35" s="151"/>
      <c r="AI35" s="151"/>
    </row>
    <row r="36" spans="3:35" x14ac:dyDescent="0.3">
      <c r="C36" s="57" t="s">
        <v>588</v>
      </c>
      <c r="AB36" s="57">
        <v>0.8</v>
      </c>
      <c r="AH36" s="151"/>
      <c r="AI36" s="151"/>
    </row>
    <row r="37" spans="3:35" x14ac:dyDescent="0.3">
      <c r="C37" s="57" t="s">
        <v>589</v>
      </c>
      <c r="AB37" s="57">
        <v>0.81</v>
      </c>
      <c r="AH37" s="151"/>
      <c r="AI37" s="151"/>
    </row>
    <row r="38" spans="3:35" x14ac:dyDescent="0.3">
      <c r="AB38" s="57">
        <v>0.82</v>
      </c>
      <c r="AH38" s="151"/>
      <c r="AI38" s="151"/>
    </row>
    <row r="39" spans="3:35" x14ac:dyDescent="0.3">
      <c r="AB39" s="57">
        <v>0.83</v>
      </c>
      <c r="AH39" s="151"/>
      <c r="AI39" s="151"/>
    </row>
    <row r="40" spans="3:35" x14ac:dyDescent="0.3">
      <c r="AB40" s="57">
        <v>0.84</v>
      </c>
      <c r="AH40" s="151"/>
      <c r="AI40" s="151"/>
    </row>
    <row r="41" spans="3:35" x14ac:dyDescent="0.3">
      <c r="D41" t="s">
        <v>657</v>
      </c>
      <c r="F41" s="57" t="s">
        <v>658</v>
      </c>
      <c r="G41" s="57"/>
      <c r="AB41" s="57">
        <v>0.85</v>
      </c>
      <c r="AH41" s="151"/>
      <c r="AI41" s="151"/>
    </row>
    <row r="42" spans="3:35" x14ac:dyDescent="0.3">
      <c r="D42" t="s">
        <v>14</v>
      </c>
      <c r="E42" t="s">
        <v>21</v>
      </c>
      <c r="F42" s="57" t="s">
        <v>14</v>
      </c>
      <c r="G42" s="57" t="s">
        <v>21</v>
      </c>
      <c r="AB42" s="57">
        <v>0.86</v>
      </c>
      <c r="AH42" s="151"/>
      <c r="AI42" s="151"/>
    </row>
    <row r="43" spans="3:35" x14ac:dyDescent="0.3">
      <c r="C43" t="str">
        <f t="shared" ref="C43:C75" si="0">CONCATENATE($G$5, C5)</f>
        <v>275ILOOP gain mb = EEPROM; VLOOP gain mb = EEPROM, FSW = EEPROM</v>
      </c>
      <c r="F43" t="s">
        <v>246</v>
      </c>
      <c r="AB43" s="57">
        <v>0.87</v>
      </c>
    </row>
    <row r="44" spans="3:35" x14ac:dyDescent="0.3">
      <c r="C44" s="57" t="str">
        <f t="shared" si="0"/>
        <v>275ILOOP gain mb = EEPROM, VLOOP gain mb = EEPROM</v>
      </c>
      <c r="F44">
        <v>0</v>
      </c>
      <c r="AB44" s="57">
        <v>0.88</v>
      </c>
    </row>
    <row r="45" spans="3:35" x14ac:dyDescent="0.3">
      <c r="C45" s="57" t="str">
        <f t="shared" si="0"/>
        <v>275ILOOP gain mb = 2, VLOOP gain mb = 0.5</v>
      </c>
      <c r="F45">
        <v>1</v>
      </c>
      <c r="AB45" s="57">
        <v>0.89</v>
      </c>
    </row>
    <row r="46" spans="3:35" x14ac:dyDescent="0.3">
      <c r="C46" s="57" t="str">
        <f t="shared" si="0"/>
        <v>275ILOOP gain mb = 2, VLOOP gain mb = 1</v>
      </c>
      <c r="F46">
        <v>2</v>
      </c>
      <c r="AB46" s="57">
        <v>0.9</v>
      </c>
    </row>
    <row r="47" spans="3:35" x14ac:dyDescent="0.3">
      <c r="C47" s="57" t="str">
        <f t="shared" si="0"/>
        <v>275ILOOP gain mb = 2, VLOOP gain mb = 2</v>
      </c>
      <c r="F47">
        <v>3</v>
      </c>
      <c r="AB47" s="57">
        <v>0.91</v>
      </c>
    </row>
    <row r="48" spans="3:35" x14ac:dyDescent="0.3">
      <c r="C48" s="57" t="str">
        <f t="shared" si="0"/>
        <v>275ILOOP gain mb = 2, VLOOP gain mb = 4</v>
      </c>
      <c r="F48">
        <v>4</v>
      </c>
      <c r="AB48" s="57">
        <v>0.92</v>
      </c>
    </row>
    <row r="49" spans="3:28" x14ac:dyDescent="0.3">
      <c r="C49" s="57" t="str">
        <f t="shared" si="0"/>
        <v>275ILOOP gain mb = 2, VLOOP gain mb = 8</v>
      </c>
      <c r="F49">
        <v>5</v>
      </c>
      <c r="AB49" s="57">
        <v>0.93</v>
      </c>
    </row>
    <row r="50" spans="3:28" x14ac:dyDescent="0.3">
      <c r="C50" s="57" t="str">
        <f t="shared" si="0"/>
        <v>275ILOOP gain mb = 3, VLOOP gain mb = 0.5</v>
      </c>
      <c r="F50">
        <v>6</v>
      </c>
      <c r="AB50" s="57">
        <v>0.94</v>
      </c>
    </row>
    <row r="51" spans="3:28" x14ac:dyDescent="0.3">
      <c r="C51" s="57" t="str">
        <f t="shared" si="0"/>
        <v>275ILOOP gain mb = 3, VLOOP gain mb = 1</v>
      </c>
      <c r="F51">
        <v>0</v>
      </c>
      <c r="AB51" s="57">
        <v>0.95</v>
      </c>
    </row>
    <row r="52" spans="3:28" x14ac:dyDescent="0.3">
      <c r="C52" s="57" t="str">
        <f t="shared" si="0"/>
        <v>275ILOOP gain mb = 3, VLOOP gain mb = 2</v>
      </c>
      <c r="F52">
        <v>1</v>
      </c>
      <c r="AB52" s="57">
        <v>0.96</v>
      </c>
    </row>
    <row r="53" spans="3:28" x14ac:dyDescent="0.3">
      <c r="C53" s="57" t="str">
        <f t="shared" si="0"/>
        <v>275ILOOP gain mb = 3, VLOOP gain mb = 4</v>
      </c>
      <c r="F53">
        <v>2</v>
      </c>
      <c r="AB53" s="57">
        <v>0.97</v>
      </c>
    </row>
    <row r="54" spans="3:28" x14ac:dyDescent="0.3">
      <c r="C54" s="57" t="str">
        <f t="shared" si="0"/>
        <v>275ILOOP gain mb = 3, VLOOP gain mb = 8</v>
      </c>
      <c r="F54">
        <v>3</v>
      </c>
      <c r="AB54" s="57">
        <v>0.98</v>
      </c>
    </row>
    <row r="55" spans="3:28" x14ac:dyDescent="0.3">
      <c r="C55" s="57" t="str">
        <f t="shared" si="0"/>
        <v>275ILOOP gain mb = 4, VLOOP gain mb = 0.5</v>
      </c>
      <c r="F55">
        <v>11</v>
      </c>
      <c r="AB55" s="57">
        <v>0.99</v>
      </c>
    </row>
    <row r="56" spans="3:28" x14ac:dyDescent="0.3">
      <c r="C56" s="57" t="str">
        <f t="shared" si="0"/>
        <v>275ILOOP gain mb = 4, VLOOP gain mb = 1</v>
      </c>
      <c r="F56">
        <v>4</v>
      </c>
      <c r="AB56" s="57">
        <v>1</v>
      </c>
    </row>
    <row r="57" spans="3:28" x14ac:dyDescent="0.3">
      <c r="C57" s="57" t="str">
        <f t="shared" si="0"/>
        <v>275ILOOP gain mb = 4, VLOOP gain mb = 2</v>
      </c>
      <c r="F57">
        <v>5</v>
      </c>
      <c r="AB57" s="57">
        <v>1.01</v>
      </c>
    </row>
    <row r="58" spans="3:28" x14ac:dyDescent="0.3">
      <c r="C58" s="57" t="str">
        <f t="shared" si="0"/>
        <v>275ILOOP gain mb = 4, VLOOP gain mb = 4</v>
      </c>
      <c r="F58">
        <v>6</v>
      </c>
      <c r="AB58" s="57">
        <v>1.02</v>
      </c>
    </row>
    <row r="59" spans="3:28" x14ac:dyDescent="0.3">
      <c r="C59" s="57" t="str">
        <f t="shared" si="0"/>
        <v>275ILOOP gain mb = 4, VLOOP gain mb = 8</v>
      </c>
      <c r="F59">
        <v>7</v>
      </c>
      <c r="AB59" s="57">
        <v>1.03</v>
      </c>
    </row>
    <row r="60" spans="3:28" x14ac:dyDescent="0.3">
      <c r="C60" s="57" t="str">
        <f t="shared" si="0"/>
        <v>275ILOOP gain mb = 5, VLOOP gain mb = 0.5</v>
      </c>
      <c r="F60">
        <v>0</v>
      </c>
      <c r="AB60" s="57">
        <v>1.04</v>
      </c>
    </row>
    <row r="61" spans="3:28" x14ac:dyDescent="0.3">
      <c r="C61" s="57" t="str">
        <f t="shared" si="0"/>
        <v>275ILOOP gain mb = 5, VLOOP gain mb = 1</v>
      </c>
      <c r="F61">
        <v>8</v>
      </c>
      <c r="AB61" s="57">
        <v>1.05</v>
      </c>
    </row>
    <row r="62" spans="3:28" x14ac:dyDescent="0.3">
      <c r="C62" s="57" t="str">
        <f t="shared" si="0"/>
        <v>275ILOOP gain mb = 5, VLOOP gain mb = 2</v>
      </c>
      <c r="F62">
        <v>9</v>
      </c>
      <c r="AB62" s="57">
        <v>1.06</v>
      </c>
    </row>
    <row r="63" spans="3:28" x14ac:dyDescent="0.3">
      <c r="C63" s="57" t="str">
        <f t="shared" si="0"/>
        <v>275ILOOP gain mb = 5, VLOOP gain mb = 4</v>
      </c>
      <c r="F63">
        <v>10</v>
      </c>
      <c r="AB63" s="57">
        <v>1.07</v>
      </c>
    </row>
    <row r="64" spans="3:28" x14ac:dyDescent="0.3">
      <c r="C64" s="57" t="str">
        <f t="shared" si="0"/>
        <v>275ILOOP gain mb = 5, VLOOP gain mb = 8</v>
      </c>
      <c r="F64">
        <v>11</v>
      </c>
      <c r="AB64" s="57">
        <v>1.08</v>
      </c>
    </row>
    <row r="65" spans="3:28" x14ac:dyDescent="0.3">
      <c r="C65" s="57" t="str">
        <f t="shared" si="0"/>
        <v>275ILOOP gain mb = 6, VLOOP gain mb = 0.5</v>
      </c>
      <c r="F65">
        <v>5</v>
      </c>
      <c r="AB65" s="57">
        <v>1.0900000000000001</v>
      </c>
    </row>
    <row r="66" spans="3:28" x14ac:dyDescent="0.3">
      <c r="C66" s="57" t="str">
        <f t="shared" si="0"/>
        <v>275ILOOP gain mb = 6, VLOOP gain mb = 1</v>
      </c>
      <c r="F66">
        <v>12</v>
      </c>
      <c r="AB66" s="57">
        <v>1.1000000000000001</v>
      </c>
    </row>
    <row r="67" spans="3:28" x14ac:dyDescent="0.3">
      <c r="C67" s="57" t="str">
        <f t="shared" si="0"/>
        <v>275ILOOP gain mb = 6, VLOOP gain mb = 2</v>
      </c>
      <c r="F67">
        <v>13</v>
      </c>
      <c r="AB67" s="57">
        <v>1.1100000000000001</v>
      </c>
    </row>
    <row r="68" spans="3:28" x14ac:dyDescent="0.3">
      <c r="C68" s="57" t="str">
        <f t="shared" si="0"/>
        <v>275ILOOP gain mb = 6, VLOOP gain mb = 4</v>
      </c>
      <c r="F68">
        <v>14</v>
      </c>
      <c r="AB68" s="57">
        <v>1.1200000000000001</v>
      </c>
    </row>
    <row r="69" spans="3:28" x14ac:dyDescent="0.3">
      <c r="C69" s="57" t="str">
        <f t="shared" si="0"/>
        <v>275ILOOP gain mb = 6, VLOOP gain mb = 8</v>
      </c>
      <c r="F69">
        <v>15</v>
      </c>
      <c r="AB69" s="57">
        <v>1.1299999999999999</v>
      </c>
    </row>
    <row r="70" spans="3:28" x14ac:dyDescent="0.3">
      <c r="C70" s="57" t="str">
        <f t="shared" si="0"/>
        <v>275ILOOP gain mb = 7, VLOOP gain mb = 0.5</v>
      </c>
      <c r="F70">
        <v>10</v>
      </c>
      <c r="AB70" s="57">
        <v>1.1399999999999999</v>
      </c>
    </row>
    <row r="71" spans="3:28" x14ac:dyDescent="0.3">
      <c r="C71" s="57" t="str">
        <f t="shared" si="0"/>
        <v>275ILOOP gain mb = 7, VLOOP gain mb = 1</v>
      </c>
      <c r="F71">
        <v>11</v>
      </c>
      <c r="AB71" s="57">
        <v>1.1499999999999999</v>
      </c>
    </row>
    <row r="72" spans="3:28" x14ac:dyDescent="0.3">
      <c r="C72" s="57" t="str">
        <f t="shared" si="0"/>
        <v>275ILOOP gain mb = 7, VLOOP gain mb = 2</v>
      </c>
      <c r="F72">
        <v>12</v>
      </c>
      <c r="AB72" s="57">
        <v>1.1599999999999999</v>
      </c>
    </row>
    <row r="73" spans="3:28" x14ac:dyDescent="0.3">
      <c r="C73" s="57" t="str">
        <f t="shared" si="0"/>
        <v>275ILOOP gain mb = 7, VLOOP gain mb = 4</v>
      </c>
      <c r="F73">
        <v>13</v>
      </c>
      <c r="AB73" s="57">
        <v>1.17</v>
      </c>
    </row>
    <row r="74" spans="3:28" x14ac:dyDescent="0.3">
      <c r="C74" s="57" t="str">
        <f t="shared" si="0"/>
        <v>275ILOOP gain mb = 7, VLOOP gain mb = 8</v>
      </c>
      <c r="F74">
        <v>14</v>
      </c>
      <c r="AB74" s="57">
        <v>1.18</v>
      </c>
    </row>
    <row r="75" spans="3:28" x14ac:dyDescent="0.3">
      <c r="C75" s="57" t="str">
        <f t="shared" si="0"/>
        <v>275ILOOP gain mb = 10, VLOOP gain mb = 2</v>
      </c>
      <c r="F75">
        <v>15</v>
      </c>
      <c r="AB75" s="57">
        <v>1.19</v>
      </c>
    </row>
    <row r="76" spans="3:28" x14ac:dyDescent="0.3">
      <c r="C76" s="57" t="str">
        <f t="shared" ref="C76:C108" si="1">CONCATENATE($G$6, C5)</f>
        <v>325ILOOP gain mb = EEPROM; VLOOP gain mb = EEPROM, FSW = EEPROM</v>
      </c>
      <c r="AB76" s="57">
        <v>1.2</v>
      </c>
    </row>
    <row r="77" spans="3:28" x14ac:dyDescent="0.3">
      <c r="C77" s="57" t="str">
        <f t="shared" si="1"/>
        <v>325ILOOP gain mb = EEPROM, VLOOP gain mb = EEPROM</v>
      </c>
      <c r="AB77">
        <v>1.22</v>
      </c>
    </row>
    <row r="78" spans="3:28" x14ac:dyDescent="0.3">
      <c r="C78" s="57" t="str">
        <f t="shared" si="1"/>
        <v>325ILOOP gain mb = 2, VLOOP gain mb = 0.5</v>
      </c>
      <c r="AB78">
        <v>1.24</v>
      </c>
    </row>
    <row r="79" spans="3:28" x14ac:dyDescent="0.3">
      <c r="C79" s="57" t="str">
        <f t="shared" si="1"/>
        <v>325ILOOP gain mb = 2, VLOOP gain mb = 1</v>
      </c>
      <c r="AB79">
        <v>1.26</v>
      </c>
    </row>
    <row r="80" spans="3:28" x14ac:dyDescent="0.3">
      <c r="C80" s="57" t="str">
        <f t="shared" si="1"/>
        <v>325ILOOP gain mb = 2, VLOOP gain mb = 2</v>
      </c>
      <c r="AB80">
        <v>1.28</v>
      </c>
    </row>
    <row r="81" spans="3:28" x14ac:dyDescent="0.3">
      <c r="C81" s="57" t="str">
        <f t="shared" si="1"/>
        <v>325ILOOP gain mb = 2, VLOOP gain mb = 4</v>
      </c>
      <c r="AB81" s="57">
        <v>1.3</v>
      </c>
    </row>
    <row r="82" spans="3:28" x14ac:dyDescent="0.3">
      <c r="C82" s="57" t="str">
        <f t="shared" si="1"/>
        <v>325ILOOP gain mb = 2, VLOOP gain mb = 8</v>
      </c>
      <c r="AB82" s="57">
        <v>1.32</v>
      </c>
    </row>
    <row r="83" spans="3:28" x14ac:dyDescent="0.3">
      <c r="C83" s="57" t="str">
        <f t="shared" si="1"/>
        <v>325ILOOP gain mb = 3, VLOOP gain mb = 0.5</v>
      </c>
      <c r="AB83" s="57">
        <v>1.34</v>
      </c>
    </row>
    <row r="84" spans="3:28" x14ac:dyDescent="0.3">
      <c r="C84" s="57" t="str">
        <f t="shared" si="1"/>
        <v>325ILOOP gain mb = 3, VLOOP gain mb = 1</v>
      </c>
      <c r="AB84" s="57">
        <v>1.36</v>
      </c>
    </row>
    <row r="85" spans="3:28" x14ac:dyDescent="0.3">
      <c r="C85" s="57" t="str">
        <f t="shared" si="1"/>
        <v>325ILOOP gain mb = 3, VLOOP gain mb = 2</v>
      </c>
      <c r="AB85" s="57">
        <v>1.38</v>
      </c>
    </row>
    <row r="86" spans="3:28" x14ac:dyDescent="0.3">
      <c r="C86" s="57" t="str">
        <f t="shared" si="1"/>
        <v>325ILOOP gain mb = 3, VLOOP gain mb = 4</v>
      </c>
      <c r="AB86" s="57">
        <v>1.4</v>
      </c>
    </row>
    <row r="87" spans="3:28" x14ac:dyDescent="0.3">
      <c r="C87" s="57" t="str">
        <f t="shared" si="1"/>
        <v>325ILOOP gain mb = 3, VLOOP gain mb = 8</v>
      </c>
      <c r="AB87" s="57">
        <v>1.42</v>
      </c>
    </row>
    <row r="88" spans="3:28" x14ac:dyDescent="0.3">
      <c r="C88" s="57" t="str">
        <f t="shared" si="1"/>
        <v>325ILOOP gain mb = 4, VLOOP gain mb = 0.5</v>
      </c>
      <c r="AB88" s="57">
        <v>1.44</v>
      </c>
    </row>
    <row r="89" spans="3:28" x14ac:dyDescent="0.3">
      <c r="C89" s="57" t="str">
        <f t="shared" si="1"/>
        <v>325ILOOP gain mb = 4, VLOOP gain mb = 1</v>
      </c>
      <c r="AB89" s="57">
        <v>1.46</v>
      </c>
    </row>
    <row r="90" spans="3:28" x14ac:dyDescent="0.3">
      <c r="C90" s="57" t="str">
        <f t="shared" si="1"/>
        <v>325ILOOP gain mb = 4, VLOOP gain mb = 2</v>
      </c>
      <c r="AB90" s="57">
        <v>1.48</v>
      </c>
    </row>
    <row r="91" spans="3:28" x14ac:dyDescent="0.3">
      <c r="C91" s="57" t="str">
        <f t="shared" si="1"/>
        <v>325ILOOP gain mb = 4, VLOOP gain mb = 4</v>
      </c>
      <c r="AB91" s="57">
        <v>1.5</v>
      </c>
    </row>
    <row r="92" spans="3:28" x14ac:dyDescent="0.3">
      <c r="C92" s="57" t="str">
        <f t="shared" si="1"/>
        <v>325ILOOP gain mb = 4, VLOOP gain mb = 8</v>
      </c>
      <c r="AB92" s="57">
        <v>1.52</v>
      </c>
    </row>
    <row r="93" spans="3:28" x14ac:dyDescent="0.3">
      <c r="C93" s="57" t="str">
        <f t="shared" si="1"/>
        <v>325ILOOP gain mb = 5, VLOOP gain mb = 0.5</v>
      </c>
      <c r="AB93" s="57">
        <v>1.54</v>
      </c>
    </row>
    <row r="94" spans="3:28" x14ac:dyDescent="0.3">
      <c r="C94" s="57" t="str">
        <f t="shared" si="1"/>
        <v>325ILOOP gain mb = 5, VLOOP gain mb = 1</v>
      </c>
      <c r="AB94" s="57">
        <v>1.56</v>
      </c>
    </row>
    <row r="95" spans="3:28" x14ac:dyDescent="0.3">
      <c r="C95" s="57" t="str">
        <f t="shared" si="1"/>
        <v>325ILOOP gain mb = 5, VLOOP gain mb = 2</v>
      </c>
      <c r="AB95" s="57">
        <v>1.58</v>
      </c>
    </row>
    <row r="96" spans="3:28" x14ac:dyDescent="0.3">
      <c r="C96" s="57" t="str">
        <f t="shared" si="1"/>
        <v>325ILOOP gain mb = 5, VLOOP gain mb = 4</v>
      </c>
      <c r="AB96" s="57">
        <v>1.6</v>
      </c>
    </row>
    <row r="97" spans="3:28" x14ac:dyDescent="0.3">
      <c r="C97" s="57" t="str">
        <f t="shared" si="1"/>
        <v>325ILOOP gain mb = 5, VLOOP gain mb = 8</v>
      </c>
      <c r="AB97" s="57">
        <v>1.62</v>
      </c>
    </row>
    <row r="98" spans="3:28" x14ac:dyDescent="0.3">
      <c r="C98" s="57" t="str">
        <f t="shared" si="1"/>
        <v>325ILOOP gain mb = 6, VLOOP gain mb = 0.5</v>
      </c>
      <c r="AB98" s="57">
        <v>1.64</v>
      </c>
    </row>
    <row r="99" spans="3:28" x14ac:dyDescent="0.3">
      <c r="C99" s="57" t="str">
        <f t="shared" si="1"/>
        <v>325ILOOP gain mb = 6, VLOOP gain mb = 1</v>
      </c>
      <c r="AB99" s="57">
        <v>1.66</v>
      </c>
    </row>
    <row r="100" spans="3:28" x14ac:dyDescent="0.3">
      <c r="C100" s="57" t="str">
        <f t="shared" si="1"/>
        <v>325ILOOP gain mb = 6, VLOOP gain mb = 2</v>
      </c>
      <c r="AB100" s="57">
        <v>1.68</v>
      </c>
    </row>
    <row r="101" spans="3:28" x14ac:dyDescent="0.3">
      <c r="C101" s="57" t="str">
        <f t="shared" si="1"/>
        <v>325ILOOP gain mb = 6, VLOOP gain mb = 4</v>
      </c>
      <c r="AB101" s="57">
        <v>1.7</v>
      </c>
    </row>
    <row r="102" spans="3:28" x14ac:dyDescent="0.3">
      <c r="C102" s="57" t="str">
        <f t="shared" si="1"/>
        <v>325ILOOP gain mb = 6, VLOOP gain mb = 8</v>
      </c>
      <c r="AB102" s="57">
        <v>1.72</v>
      </c>
    </row>
    <row r="103" spans="3:28" x14ac:dyDescent="0.3">
      <c r="C103" s="57" t="str">
        <f t="shared" si="1"/>
        <v>325ILOOP gain mb = 7, VLOOP gain mb = 0.5</v>
      </c>
      <c r="AB103" s="57">
        <v>1.74</v>
      </c>
    </row>
    <row r="104" spans="3:28" x14ac:dyDescent="0.3">
      <c r="C104" s="57" t="str">
        <f t="shared" si="1"/>
        <v>325ILOOP gain mb = 7, VLOOP gain mb = 1</v>
      </c>
      <c r="AB104" s="57">
        <v>1.76</v>
      </c>
    </row>
    <row r="105" spans="3:28" x14ac:dyDescent="0.3">
      <c r="C105" s="57" t="str">
        <f t="shared" si="1"/>
        <v>325ILOOP gain mb = 7, VLOOP gain mb = 2</v>
      </c>
      <c r="AB105" s="57">
        <v>1.78</v>
      </c>
    </row>
    <row r="106" spans="3:28" x14ac:dyDescent="0.3">
      <c r="C106" s="57" t="str">
        <f t="shared" si="1"/>
        <v>325ILOOP gain mb = 7, VLOOP gain mb = 4</v>
      </c>
      <c r="AB106" s="57">
        <v>1.8</v>
      </c>
    </row>
    <row r="107" spans="3:28" x14ac:dyDescent="0.3">
      <c r="C107" s="57" t="str">
        <f t="shared" si="1"/>
        <v>325ILOOP gain mb = 7, VLOOP gain mb = 8</v>
      </c>
      <c r="AB107" s="57">
        <v>1.82</v>
      </c>
    </row>
    <row r="108" spans="3:28" x14ac:dyDescent="0.3">
      <c r="C108" s="57" t="str">
        <f t="shared" si="1"/>
        <v>325ILOOP gain mb = 10, VLOOP gain mb = 2</v>
      </c>
      <c r="AB108" s="57">
        <v>1.84</v>
      </c>
    </row>
    <row r="109" spans="3:28" x14ac:dyDescent="0.3">
      <c r="C109" s="57" t="str">
        <f t="shared" ref="C109:C141" si="2">CONCATENATE($G$7, C5)</f>
        <v>450ILOOP gain mb = EEPROM; VLOOP gain mb = EEPROM, FSW = EEPROM</v>
      </c>
      <c r="AB109" s="57">
        <v>1.86</v>
      </c>
    </row>
    <row r="110" spans="3:28" x14ac:dyDescent="0.3">
      <c r="C110" s="57" t="str">
        <f t="shared" si="2"/>
        <v>450ILOOP gain mb = EEPROM, VLOOP gain mb = EEPROM</v>
      </c>
      <c r="AB110" s="57">
        <v>1.88</v>
      </c>
    </row>
    <row r="111" spans="3:28" x14ac:dyDescent="0.3">
      <c r="C111" s="57" t="str">
        <f t="shared" si="2"/>
        <v>450ILOOP gain mb = 2, VLOOP gain mb = 0.5</v>
      </c>
      <c r="AB111" s="57">
        <v>1.9</v>
      </c>
    </row>
    <row r="112" spans="3:28" x14ac:dyDescent="0.3">
      <c r="C112" s="57" t="str">
        <f t="shared" si="2"/>
        <v>450ILOOP gain mb = 2, VLOOP gain mb = 1</v>
      </c>
      <c r="AB112" s="57">
        <v>1.92</v>
      </c>
    </row>
    <row r="113" spans="3:28" x14ac:dyDescent="0.3">
      <c r="C113" s="57" t="str">
        <f t="shared" si="2"/>
        <v>450ILOOP gain mb = 2, VLOOP gain mb = 2</v>
      </c>
      <c r="AB113" s="57">
        <v>1.94</v>
      </c>
    </row>
    <row r="114" spans="3:28" x14ac:dyDescent="0.3">
      <c r="C114" s="57" t="str">
        <f t="shared" si="2"/>
        <v>450ILOOP gain mb = 2, VLOOP gain mb = 4</v>
      </c>
      <c r="AB114" s="57">
        <v>1.96</v>
      </c>
    </row>
    <row r="115" spans="3:28" x14ac:dyDescent="0.3">
      <c r="C115" s="57" t="str">
        <f t="shared" si="2"/>
        <v>450ILOOP gain mb = 2, VLOOP gain mb = 8</v>
      </c>
      <c r="AB115" s="57">
        <v>1.98</v>
      </c>
    </row>
    <row r="116" spans="3:28" x14ac:dyDescent="0.3">
      <c r="C116" s="57" t="str">
        <f t="shared" si="2"/>
        <v>450ILOOP gain mb = 3, VLOOP gain mb = 0.5</v>
      </c>
      <c r="AB116" s="57">
        <v>2</v>
      </c>
    </row>
    <row r="117" spans="3:28" x14ac:dyDescent="0.3">
      <c r="C117" s="57" t="str">
        <f t="shared" si="2"/>
        <v>450ILOOP gain mb = 3, VLOOP gain mb = 1</v>
      </c>
      <c r="AB117" s="57">
        <v>2.02</v>
      </c>
    </row>
    <row r="118" spans="3:28" x14ac:dyDescent="0.3">
      <c r="C118" s="57" t="str">
        <f t="shared" si="2"/>
        <v>450ILOOP gain mb = 3, VLOOP gain mb = 2</v>
      </c>
      <c r="AB118" s="57">
        <v>2.04</v>
      </c>
    </row>
    <row r="119" spans="3:28" x14ac:dyDescent="0.3">
      <c r="C119" s="57" t="str">
        <f t="shared" si="2"/>
        <v>450ILOOP gain mb = 3, VLOOP gain mb = 4</v>
      </c>
      <c r="AB119" s="57">
        <v>2.06</v>
      </c>
    </row>
    <row r="120" spans="3:28" x14ac:dyDescent="0.3">
      <c r="C120" s="57" t="str">
        <f t="shared" si="2"/>
        <v>450ILOOP gain mb = 3, VLOOP gain mb = 8</v>
      </c>
      <c r="AB120" s="57">
        <v>2.08</v>
      </c>
    </row>
    <row r="121" spans="3:28" x14ac:dyDescent="0.3">
      <c r="C121" s="57" t="str">
        <f t="shared" si="2"/>
        <v>450ILOOP gain mb = 4, VLOOP gain mb = 0.5</v>
      </c>
      <c r="AB121" s="57">
        <v>2.1</v>
      </c>
    </row>
    <row r="122" spans="3:28" x14ac:dyDescent="0.3">
      <c r="C122" s="57" t="str">
        <f t="shared" si="2"/>
        <v>450ILOOP gain mb = 4, VLOOP gain mb = 1</v>
      </c>
      <c r="AB122" s="57">
        <v>2.12</v>
      </c>
    </row>
    <row r="123" spans="3:28" x14ac:dyDescent="0.3">
      <c r="C123" s="57" t="str">
        <f t="shared" si="2"/>
        <v>450ILOOP gain mb = 4, VLOOP gain mb = 2</v>
      </c>
      <c r="AB123" s="57">
        <v>2.14</v>
      </c>
    </row>
    <row r="124" spans="3:28" x14ac:dyDescent="0.3">
      <c r="C124" s="57" t="str">
        <f t="shared" si="2"/>
        <v>450ILOOP gain mb = 4, VLOOP gain mb = 4</v>
      </c>
      <c r="AB124" s="57">
        <v>2.16</v>
      </c>
    </row>
    <row r="125" spans="3:28" x14ac:dyDescent="0.3">
      <c r="C125" s="57" t="str">
        <f t="shared" si="2"/>
        <v>450ILOOP gain mb = 4, VLOOP gain mb = 8</v>
      </c>
      <c r="AB125" s="57">
        <v>2.1800000000000002</v>
      </c>
    </row>
    <row r="126" spans="3:28" x14ac:dyDescent="0.3">
      <c r="C126" s="57" t="str">
        <f t="shared" si="2"/>
        <v>450ILOOP gain mb = 5, VLOOP gain mb = 0.5</v>
      </c>
      <c r="AB126" s="57">
        <v>2.2000000000000002</v>
      </c>
    </row>
    <row r="127" spans="3:28" x14ac:dyDescent="0.3">
      <c r="C127" s="57" t="str">
        <f t="shared" si="2"/>
        <v>450ILOOP gain mb = 5, VLOOP gain mb = 1</v>
      </c>
      <c r="AB127" s="57">
        <v>2.2200000000000002</v>
      </c>
    </row>
    <row r="128" spans="3:28" x14ac:dyDescent="0.3">
      <c r="C128" s="57" t="str">
        <f t="shared" si="2"/>
        <v>450ILOOP gain mb = 5, VLOOP gain mb = 2</v>
      </c>
      <c r="AB128" s="57">
        <v>2.2400000000000002</v>
      </c>
    </row>
    <row r="129" spans="3:28" x14ac:dyDescent="0.3">
      <c r="C129" s="57" t="str">
        <f t="shared" si="2"/>
        <v>450ILOOP gain mb = 5, VLOOP gain mb = 4</v>
      </c>
      <c r="AB129" s="57">
        <v>2.2599999999999998</v>
      </c>
    </row>
    <row r="130" spans="3:28" x14ac:dyDescent="0.3">
      <c r="C130" s="57" t="str">
        <f t="shared" si="2"/>
        <v>450ILOOP gain mb = 5, VLOOP gain mb = 8</v>
      </c>
      <c r="AB130" s="57">
        <v>2.2799999999999998</v>
      </c>
    </row>
    <row r="131" spans="3:28" x14ac:dyDescent="0.3">
      <c r="C131" s="57" t="str">
        <f t="shared" si="2"/>
        <v>450ILOOP gain mb = 6, VLOOP gain mb = 0.5</v>
      </c>
      <c r="AB131" s="57">
        <v>2.2999999999999998</v>
      </c>
    </row>
    <row r="132" spans="3:28" x14ac:dyDescent="0.3">
      <c r="C132" s="57" t="str">
        <f t="shared" si="2"/>
        <v>450ILOOP gain mb = 6, VLOOP gain mb = 1</v>
      </c>
      <c r="AB132" s="57">
        <v>2.3199999999999998</v>
      </c>
    </row>
    <row r="133" spans="3:28" x14ac:dyDescent="0.3">
      <c r="C133" s="57" t="str">
        <f t="shared" si="2"/>
        <v>450ILOOP gain mb = 6, VLOOP gain mb = 2</v>
      </c>
      <c r="AB133" s="57">
        <v>2.34</v>
      </c>
    </row>
    <row r="134" spans="3:28" x14ac:dyDescent="0.3">
      <c r="C134" s="57" t="str">
        <f t="shared" si="2"/>
        <v>450ILOOP gain mb = 6, VLOOP gain mb = 4</v>
      </c>
      <c r="AB134" s="57">
        <v>2.36</v>
      </c>
    </row>
    <row r="135" spans="3:28" x14ac:dyDescent="0.3">
      <c r="C135" s="57" t="str">
        <f t="shared" si="2"/>
        <v>450ILOOP gain mb = 6, VLOOP gain mb = 8</v>
      </c>
      <c r="AB135" s="57">
        <v>2.38</v>
      </c>
    </row>
    <row r="136" spans="3:28" x14ac:dyDescent="0.3">
      <c r="C136" s="57" t="str">
        <f t="shared" si="2"/>
        <v>450ILOOP gain mb = 7, VLOOP gain mb = 0.5</v>
      </c>
      <c r="AB136" s="57">
        <v>2.4</v>
      </c>
    </row>
    <row r="137" spans="3:28" x14ac:dyDescent="0.3">
      <c r="C137" s="57" t="str">
        <f t="shared" si="2"/>
        <v>450ILOOP gain mb = 7, VLOOP gain mb = 1</v>
      </c>
      <c r="AB137" s="57">
        <v>2.44</v>
      </c>
    </row>
    <row r="138" spans="3:28" x14ac:dyDescent="0.3">
      <c r="C138" s="57" t="str">
        <f t="shared" si="2"/>
        <v>450ILOOP gain mb = 7, VLOOP gain mb = 2</v>
      </c>
      <c r="AB138">
        <v>2.48</v>
      </c>
    </row>
    <row r="139" spans="3:28" x14ac:dyDescent="0.3">
      <c r="C139" s="57" t="str">
        <f t="shared" si="2"/>
        <v>450ILOOP gain mb = 7, VLOOP gain mb = 4</v>
      </c>
      <c r="AB139">
        <v>2.52</v>
      </c>
    </row>
    <row r="140" spans="3:28" x14ac:dyDescent="0.3">
      <c r="C140" s="57" t="str">
        <f t="shared" si="2"/>
        <v>450ILOOP gain mb = 7, VLOOP gain mb = 8</v>
      </c>
      <c r="AB140" s="57">
        <v>2.56</v>
      </c>
    </row>
    <row r="141" spans="3:28" x14ac:dyDescent="0.3">
      <c r="C141" s="57" t="str">
        <f t="shared" si="2"/>
        <v>450ILOOP gain mb = 10, VLOOP gain mb = 2</v>
      </c>
      <c r="AB141" s="57">
        <v>2.6</v>
      </c>
    </row>
    <row r="142" spans="3:28" x14ac:dyDescent="0.3">
      <c r="C142" s="57" t="str">
        <f t="shared" ref="C142:C174" si="3">CONCATENATE($G$8, C5)</f>
        <v>550ILOOP gain mb = EEPROM; VLOOP gain mb = EEPROM, FSW = EEPROM</v>
      </c>
      <c r="AB142" s="57">
        <v>2.64</v>
      </c>
    </row>
    <row r="143" spans="3:28" x14ac:dyDescent="0.3">
      <c r="C143" s="57" t="str">
        <f t="shared" si="3"/>
        <v>550ILOOP gain mb = EEPROM, VLOOP gain mb = EEPROM</v>
      </c>
      <c r="AB143" s="57">
        <v>2.68</v>
      </c>
    </row>
    <row r="144" spans="3:28" x14ac:dyDescent="0.3">
      <c r="C144" s="57" t="str">
        <f t="shared" si="3"/>
        <v>550ILOOP gain mb = 2, VLOOP gain mb = 0.5</v>
      </c>
      <c r="AB144" s="57">
        <v>2.72</v>
      </c>
    </row>
    <row r="145" spans="3:28" x14ac:dyDescent="0.3">
      <c r="C145" s="57" t="str">
        <f t="shared" si="3"/>
        <v>550ILOOP gain mb = 2, VLOOP gain mb = 1</v>
      </c>
      <c r="AB145" s="57">
        <v>2.76</v>
      </c>
    </row>
    <row r="146" spans="3:28" x14ac:dyDescent="0.3">
      <c r="C146" s="57" t="str">
        <f t="shared" si="3"/>
        <v>550ILOOP gain mb = 2, VLOOP gain mb = 2</v>
      </c>
      <c r="AB146" s="57">
        <v>2.8</v>
      </c>
    </row>
    <row r="147" spans="3:28" x14ac:dyDescent="0.3">
      <c r="C147" s="57" t="str">
        <f t="shared" si="3"/>
        <v>550ILOOP gain mb = 2, VLOOP gain mb = 4</v>
      </c>
      <c r="AB147" s="57">
        <v>2.84</v>
      </c>
    </row>
    <row r="148" spans="3:28" x14ac:dyDescent="0.3">
      <c r="C148" s="57" t="str">
        <f t="shared" si="3"/>
        <v>550ILOOP gain mb = 2, VLOOP gain mb = 8</v>
      </c>
      <c r="AB148" s="57">
        <v>2.88</v>
      </c>
    </row>
    <row r="149" spans="3:28" x14ac:dyDescent="0.3">
      <c r="C149" s="57" t="str">
        <f t="shared" si="3"/>
        <v>550ILOOP gain mb = 3, VLOOP gain mb = 0.5</v>
      </c>
      <c r="AB149" s="57">
        <v>2.92</v>
      </c>
    </row>
    <row r="150" spans="3:28" x14ac:dyDescent="0.3">
      <c r="C150" s="57" t="str">
        <f t="shared" si="3"/>
        <v>550ILOOP gain mb = 3, VLOOP gain mb = 1</v>
      </c>
      <c r="AB150" s="57">
        <v>2.96</v>
      </c>
    </row>
    <row r="151" spans="3:28" x14ac:dyDescent="0.3">
      <c r="C151" s="57" t="str">
        <f t="shared" si="3"/>
        <v>550ILOOP gain mb = 3, VLOOP gain mb = 2</v>
      </c>
      <c r="AB151" s="57">
        <v>3</v>
      </c>
    </row>
    <row r="152" spans="3:28" x14ac:dyDescent="0.3">
      <c r="C152" s="57" t="str">
        <f t="shared" si="3"/>
        <v>550ILOOP gain mb = 3, VLOOP gain mb = 4</v>
      </c>
      <c r="AB152" s="57">
        <v>3.04</v>
      </c>
    </row>
    <row r="153" spans="3:28" x14ac:dyDescent="0.3">
      <c r="C153" s="57" t="str">
        <f t="shared" si="3"/>
        <v>550ILOOP gain mb = 3, VLOOP gain mb = 8</v>
      </c>
      <c r="AB153" s="57">
        <v>3.08</v>
      </c>
    </row>
    <row r="154" spans="3:28" x14ac:dyDescent="0.3">
      <c r="C154" s="57" t="str">
        <f t="shared" si="3"/>
        <v>550ILOOP gain mb = 4, VLOOP gain mb = 0.5</v>
      </c>
      <c r="AB154" s="57">
        <v>3.12</v>
      </c>
    </row>
    <row r="155" spans="3:28" x14ac:dyDescent="0.3">
      <c r="C155" s="57" t="str">
        <f t="shared" si="3"/>
        <v>550ILOOP gain mb = 4, VLOOP gain mb = 1</v>
      </c>
      <c r="AB155" s="57">
        <v>3.16</v>
      </c>
    </row>
    <row r="156" spans="3:28" x14ac:dyDescent="0.3">
      <c r="C156" s="57" t="str">
        <f t="shared" si="3"/>
        <v>550ILOOP gain mb = 4, VLOOP gain mb = 2</v>
      </c>
      <c r="AB156" s="57">
        <v>3.2</v>
      </c>
    </row>
    <row r="157" spans="3:28" x14ac:dyDescent="0.3">
      <c r="C157" s="57" t="str">
        <f t="shared" si="3"/>
        <v>550ILOOP gain mb = 4, VLOOP gain mb = 4</v>
      </c>
      <c r="AB157" s="57">
        <v>3.24</v>
      </c>
    </row>
    <row r="158" spans="3:28" x14ac:dyDescent="0.3">
      <c r="C158" s="57" t="str">
        <f t="shared" si="3"/>
        <v>550ILOOP gain mb = 4, VLOOP gain mb = 8</v>
      </c>
      <c r="AB158" s="57">
        <v>3.28</v>
      </c>
    </row>
    <row r="159" spans="3:28" x14ac:dyDescent="0.3">
      <c r="C159" s="57" t="str">
        <f t="shared" si="3"/>
        <v>550ILOOP gain mb = 5, VLOOP gain mb = 0.5</v>
      </c>
      <c r="AB159" s="57">
        <v>3.32</v>
      </c>
    </row>
    <row r="160" spans="3:28" x14ac:dyDescent="0.3">
      <c r="C160" s="57" t="str">
        <f t="shared" si="3"/>
        <v>550ILOOP gain mb = 5, VLOOP gain mb = 1</v>
      </c>
      <c r="AB160" s="57">
        <v>3.36</v>
      </c>
    </row>
    <row r="161" spans="3:28" x14ac:dyDescent="0.3">
      <c r="C161" s="57" t="str">
        <f t="shared" si="3"/>
        <v>550ILOOP gain mb = 5, VLOOP gain mb = 2</v>
      </c>
      <c r="AB161" s="57">
        <v>3.4</v>
      </c>
    </row>
    <row r="162" spans="3:28" x14ac:dyDescent="0.3">
      <c r="C162" s="57" t="str">
        <f t="shared" si="3"/>
        <v>550ILOOP gain mb = 5, VLOOP gain mb = 4</v>
      </c>
      <c r="AB162" s="57">
        <v>3.44</v>
      </c>
    </row>
    <row r="163" spans="3:28" x14ac:dyDescent="0.3">
      <c r="C163" s="57" t="str">
        <f t="shared" si="3"/>
        <v>550ILOOP gain mb = 5, VLOOP gain mb = 8</v>
      </c>
      <c r="AB163" s="57">
        <v>3.48</v>
      </c>
    </row>
    <row r="164" spans="3:28" x14ac:dyDescent="0.3">
      <c r="C164" s="57" t="str">
        <f t="shared" si="3"/>
        <v>550ILOOP gain mb = 6, VLOOP gain mb = 0.5</v>
      </c>
      <c r="AB164" s="57">
        <v>3.52</v>
      </c>
    </row>
    <row r="165" spans="3:28" x14ac:dyDescent="0.3">
      <c r="C165" s="57" t="str">
        <f t="shared" si="3"/>
        <v>550ILOOP gain mb = 6, VLOOP gain mb = 1</v>
      </c>
      <c r="AB165" s="57">
        <v>3.56</v>
      </c>
    </row>
    <row r="166" spans="3:28" x14ac:dyDescent="0.3">
      <c r="C166" s="57" t="str">
        <f t="shared" si="3"/>
        <v>550ILOOP gain mb = 6, VLOOP gain mb = 2</v>
      </c>
      <c r="AB166" s="57">
        <v>3.6</v>
      </c>
    </row>
    <row r="167" spans="3:28" x14ac:dyDescent="0.3">
      <c r="C167" s="57" t="str">
        <f t="shared" si="3"/>
        <v>550ILOOP gain mb = 6, VLOOP gain mb = 4</v>
      </c>
      <c r="AB167" s="57">
        <v>3.64</v>
      </c>
    </row>
    <row r="168" spans="3:28" x14ac:dyDescent="0.3">
      <c r="C168" s="57" t="str">
        <f t="shared" si="3"/>
        <v>550ILOOP gain mb = 6, VLOOP gain mb = 8</v>
      </c>
      <c r="AB168" s="57">
        <v>3.68</v>
      </c>
    </row>
    <row r="169" spans="3:28" x14ac:dyDescent="0.3">
      <c r="C169" s="57" t="str">
        <f t="shared" si="3"/>
        <v>550ILOOP gain mb = 7, VLOOP gain mb = 0.5</v>
      </c>
      <c r="AB169" s="57">
        <v>3.72</v>
      </c>
    </row>
    <row r="170" spans="3:28" x14ac:dyDescent="0.3">
      <c r="C170" s="57" t="str">
        <f t="shared" si="3"/>
        <v>550ILOOP gain mb = 7, VLOOP gain mb = 1</v>
      </c>
      <c r="AB170" s="57">
        <v>3.76</v>
      </c>
    </row>
    <row r="171" spans="3:28" x14ac:dyDescent="0.3">
      <c r="C171" s="57" t="str">
        <f t="shared" si="3"/>
        <v>550ILOOP gain mb = 7, VLOOP gain mb = 2</v>
      </c>
      <c r="AB171" s="57">
        <v>3.8</v>
      </c>
    </row>
    <row r="172" spans="3:28" x14ac:dyDescent="0.3">
      <c r="C172" s="57" t="str">
        <f t="shared" si="3"/>
        <v>550ILOOP gain mb = 7, VLOOP gain mb = 4</v>
      </c>
      <c r="AB172" s="57">
        <v>3.84</v>
      </c>
    </row>
    <row r="173" spans="3:28" x14ac:dyDescent="0.3">
      <c r="C173" s="57" t="str">
        <f t="shared" si="3"/>
        <v>550ILOOP gain mb = 7, VLOOP gain mb = 8</v>
      </c>
      <c r="AB173" s="57">
        <v>3.88</v>
      </c>
    </row>
    <row r="174" spans="3:28" x14ac:dyDescent="0.3">
      <c r="C174" s="57" t="str">
        <f t="shared" si="3"/>
        <v>550ILOOP gain mb = 10, VLOOP gain mb = 2</v>
      </c>
      <c r="AB174" s="57">
        <v>3.92</v>
      </c>
    </row>
    <row r="175" spans="3:28" x14ac:dyDescent="0.3">
      <c r="C175" s="57" t="str">
        <f t="shared" ref="C175:C207" si="4">CONCATENATE($G$9, C5)</f>
        <v>650ILOOP gain mb = EEPROM; VLOOP gain mb = EEPROM, FSW = EEPROM</v>
      </c>
      <c r="AB175" s="57">
        <v>3.96</v>
      </c>
    </row>
    <row r="176" spans="3:28" x14ac:dyDescent="0.3">
      <c r="C176" s="57" t="str">
        <f t="shared" si="4"/>
        <v>650ILOOP gain mb = EEPROM, VLOOP gain mb = EEPROM</v>
      </c>
      <c r="AB176" s="57">
        <v>4</v>
      </c>
    </row>
    <row r="177" spans="3:28" x14ac:dyDescent="0.3">
      <c r="C177" s="57" t="str">
        <f t="shared" si="4"/>
        <v>650ILOOP gain mb = 2, VLOOP gain mb = 0.5</v>
      </c>
      <c r="AB177" s="57">
        <v>4.04</v>
      </c>
    </row>
    <row r="178" spans="3:28" x14ac:dyDescent="0.3">
      <c r="C178" s="57" t="str">
        <f t="shared" si="4"/>
        <v>650ILOOP gain mb = 2, VLOOP gain mb = 1</v>
      </c>
      <c r="AB178" s="57">
        <v>4.08</v>
      </c>
    </row>
    <row r="179" spans="3:28" x14ac:dyDescent="0.3">
      <c r="C179" s="57" t="str">
        <f t="shared" si="4"/>
        <v>650ILOOP gain mb = 2, VLOOP gain mb = 2</v>
      </c>
      <c r="AB179" s="57">
        <v>4.12</v>
      </c>
    </row>
    <row r="180" spans="3:28" x14ac:dyDescent="0.3">
      <c r="C180" s="57" t="str">
        <f t="shared" si="4"/>
        <v>650ILOOP gain mb = 2, VLOOP gain mb = 4</v>
      </c>
      <c r="AB180" s="57">
        <v>4.16</v>
      </c>
    </row>
    <row r="181" spans="3:28" x14ac:dyDescent="0.3">
      <c r="C181" s="57" t="str">
        <f t="shared" si="4"/>
        <v>650ILOOP gain mb = 2, VLOOP gain mb = 8</v>
      </c>
      <c r="AB181" s="57">
        <v>4.2</v>
      </c>
    </row>
    <row r="182" spans="3:28" x14ac:dyDescent="0.3">
      <c r="C182" s="57" t="str">
        <f t="shared" si="4"/>
        <v>650ILOOP gain mb = 3, VLOOP gain mb = 0.5</v>
      </c>
      <c r="AB182" s="57">
        <v>4.24</v>
      </c>
    </row>
    <row r="183" spans="3:28" x14ac:dyDescent="0.3">
      <c r="C183" s="57" t="str">
        <f t="shared" si="4"/>
        <v>650ILOOP gain mb = 3, VLOOP gain mb = 1</v>
      </c>
      <c r="AB183" s="57">
        <v>4.28</v>
      </c>
    </row>
    <row r="184" spans="3:28" x14ac:dyDescent="0.3">
      <c r="C184" s="57" t="str">
        <f t="shared" si="4"/>
        <v>650ILOOP gain mb = 3, VLOOP gain mb = 2</v>
      </c>
      <c r="AB184" s="57">
        <v>4.32</v>
      </c>
    </row>
    <row r="185" spans="3:28" x14ac:dyDescent="0.3">
      <c r="C185" s="57" t="str">
        <f t="shared" si="4"/>
        <v>650ILOOP gain mb = 3, VLOOP gain mb = 4</v>
      </c>
      <c r="AB185" s="57">
        <v>4.3600000000000003</v>
      </c>
    </row>
    <row r="186" spans="3:28" x14ac:dyDescent="0.3">
      <c r="C186" s="57" t="str">
        <f t="shared" si="4"/>
        <v>650ILOOP gain mb = 3, VLOOP gain mb = 8</v>
      </c>
      <c r="AB186" s="57">
        <v>4.4000000000000004</v>
      </c>
    </row>
    <row r="187" spans="3:28" x14ac:dyDescent="0.3">
      <c r="C187" s="57" t="str">
        <f t="shared" si="4"/>
        <v>650ILOOP gain mb = 4, VLOOP gain mb = 0.5</v>
      </c>
      <c r="AB187" s="57">
        <v>4.4400000000000004</v>
      </c>
    </row>
    <row r="188" spans="3:28" x14ac:dyDescent="0.3">
      <c r="C188" s="57" t="str">
        <f t="shared" si="4"/>
        <v>650ILOOP gain mb = 4, VLOOP gain mb = 1</v>
      </c>
      <c r="AB188" s="57">
        <v>4.4800000000000004</v>
      </c>
    </row>
    <row r="189" spans="3:28" x14ac:dyDescent="0.3">
      <c r="C189" s="57" t="str">
        <f t="shared" si="4"/>
        <v>650ILOOP gain mb = 4, VLOOP gain mb = 2</v>
      </c>
      <c r="AB189" s="57">
        <v>4.5199999999999996</v>
      </c>
    </row>
    <row r="190" spans="3:28" x14ac:dyDescent="0.3">
      <c r="C190" s="57" t="str">
        <f t="shared" si="4"/>
        <v>650ILOOP gain mb = 4, VLOOP gain mb = 4</v>
      </c>
      <c r="AB190" s="57">
        <v>4.5599999999999996</v>
      </c>
    </row>
    <row r="191" spans="3:28" x14ac:dyDescent="0.3">
      <c r="C191" s="57" t="str">
        <f t="shared" si="4"/>
        <v>650ILOOP gain mb = 4, VLOOP gain mb = 8</v>
      </c>
      <c r="AB191" s="57">
        <v>4.5999999999999996</v>
      </c>
    </row>
    <row r="192" spans="3:28" x14ac:dyDescent="0.3">
      <c r="C192" s="57" t="str">
        <f t="shared" si="4"/>
        <v>650ILOOP gain mb = 5, VLOOP gain mb = 0.5</v>
      </c>
      <c r="AB192" s="57">
        <v>4.6399999999999997</v>
      </c>
    </row>
    <row r="193" spans="3:28" x14ac:dyDescent="0.3">
      <c r="C193" s="57" t="str">
        <f t="shared" si="4"/>
        <v>650ILOOP gain mb = 5, VLOOP gain mb = 1</v>
      </c>
      <c r="AB193" s="57">
        <v>4.68</v>
      </c>
    </row>
    <row r="194" spans="3:28" x14ac:dyDescent="0.3">
      <c r="C194" s="57" t="str">
        <f t="shared" si="4"/>
        <v>650ILOOP gain mb = 5, VLOOP gain mb = 2</v>
      </c>
      <c r="AB194" s="57">
        <v>4.72</v>
      </c>
    </row>
    <row r="195" spans="3:28" x14ac:dyDescent="0.3">
      <c r="C195" s="57" t="str">
        <f t="shared" si="4"/>
        <v>650ILOOP gain mb = 5, VLOOP gain mb = 4</v>
      </c>
      <c r="AB195" s="57">
        <v>4.76</v>
      </c>
    </row>
    <row r="196" spans="3:28" x14ac:dyDescent="0.3">
      <c r="C196" s="57" t="str">
        <f t="shared" si="4"/>
        <v>650ILOOP gain mb = 5, VLOOP gain mb = 8</v>
      </c>
      <c r="AB196" s="57">
        <v>4.8</v>
      </c>
    </row>
    <row r="197" spans="3:28" x14ac:dyDescent="0.3">
      <c r="C197" s="57" t="str">
        <f t="shared" si="4"/>
        <v>650ILOOP gain mb = 6, VLOOP gain mb = 0.5</v>
      </c>
      <c r="AB197" s="57">
        <v>4.84</v>
      </c>
    </row>
    <row r="198" spans="3:28" x14ac:dyDescent="0.3">
      <c r="C198" s="57" t="str">
        <f t="shared" si="4"/>
        <v>650ILOOP gain mb = 6, VLOOP gain mb = 1</v>
      </c>
      <c r="AB198" s="57">
        <v>4.88</v>
      </c>
    </row>
    <row r="199" spans="3:28" x14ac:dyDescent="0.3">
      <c r="C199" s="57" t="str">
        <f t="shared" si="4"/>
        <v>650ILOOP gain mb = 6, VLOOP gain mb = 2</v>
      </c>
      <c r="AB199" s="57">
        <v>4.92</v>
      </c>
    </row>
    <row r="200" spans="3:28" x14ac:dyDescent="0.3">
      <c r="C200" s="57" t="str">
        <f t="shared" si="4"/>
        <v>650ILOOP gain mb = 6, VLOOP gain mb = 4</v>
      </c>
      <c r="AB200" s="57">
        <v>4.96</v>
      </c>
    </row>
    <row r="201" spans="3:28" x14ac:dyDescent="0.3">
      <c r="C201" s="57" t="str">
        <f t="shared" si="4"/>
        <v>650ILOOP gain mb = 6, VLOOP gain mb = 8</v>
      </c>
      <c r="AB201" s="57">
        <v>5</v>
      </c>
    </row>
    <row r="202" spans="3:28" x14ac:dyDescent="0.3">
      <c r="C202" s="57" t="str">
        <f t="shared" si="4"/>
        <v>650ILOOP gain mb = 7, VLOOP gain mb = 0.5</v>
      </c>
      <c r="AB202" s="57">
        <v>5.04</v>
      </c>
    </row>
    <row r="203" spans="3:28" x14ac:dyDescent="0.3">
      <c r="C203" s="57" t="str">
        <f t="shared" si="4"/>
        <v>650ILOOP gain mb = 7, VLOOP gain mb = 1</v>
      </c>
      <c r="AB203" s="57">
        <v>5.08</v>
      </c>
    </row>
    <row r="204" spans="3:28" x14ac:dyDescent="0.3">
      <c r="C204" s="57" t="str">
        <f t="shared" si="4"/>
        <v>650ILOOP gain mb = 7, VLOOP gain mb = 2</v>
      </c>
      <c r="AB204" s="57">
        <v>5.12</v>
      </c>
    </row>
    <row r="205" spans="3:28" x14ac:dyDescent="0.3">
      <c r="C205" s="57" t="str">
        <f t="shared" si="4"/>
        <v>650ILOOP gain mb = 7, VLOOP gain mb = 4</v>
      </c>
      <c r="AB205" s="57">
        <v>5.16</v>
      </c>
    </row>
    <row r="206" spans="3:28" x14ac:dyDescent="0.3">
      <c r="C206" s="57" t="str">
        <f t="shared" si="4"/>
        <v>650ILOOP gain mb = 7, VLOOP gain mb = 8</v>
      </c>
      <c r="AB206" s="57">
        <v>5.2</v>
      </c>
    </row>
    <row r="207" spans="3:28" x14ac:dyDescent="0.3">
      <c r="C207" s="57" t="str">
        <f t="shared" si="4"/>
        <v>650ILOOP gain mb = 10, VLOOP gain mb = 2</v>
      </c>
      <c r="AB207" s="57">
        <v>5.24</v>
      </c>
    </row>
    <row r="208" spans="3:28" x14ac:dyDescent="0.3">
      <c r="C208" s="57" t="str">
        <f t="shared" ref="C208:C240" si="5">CONCATENATE($G$10, C5)</f>
        <v>900ILOOP gain mb = EEPROM; VLOOP gain mb = EEPROM, FSW = EEPROM</v>
      </c>
      <c r="AB208" s="57">
        <v>5.28</v>
      </c>
    </row>
    <row r="209" spans="3:28" x14ac:dyDescent="0.3">
      <c r="C209" s="57" t="str">
        <f t="shared" si="5"/>
        <v>900ILOOP gain mb = EEPROM, VLOOP gain mb = EEPROM</v>
      </c>
      <c r="AB209" s="57">
        <v>5.32</v>
      </c>
    </row>
    <row r="210" spans="3:28" x14ac:dyDescent="0.3">
      <c r="C210" s="57" t="str">
        <f t="shared" si="5"/>
        <v>900ILOOP gain mb = 2, VLOOP gain mb = 0.5</v>
      </c>
      <c r="AB210" s="57">
        <v>5.36</v>
      </c>
    </row>
    <row r="211" spans="3:28" x14ac:dyDescent="0.3">
      <c r="C211" s="57" t="str">
        <f t="shared" si="5"/>
        <v>900ILOOP gain mb = 2, VLOOP gain mb = 1</v>
      </c>
      <c r="AB211" s="57">
        <v>5.4</v>
      </c>
    </row>
    <row r="212" spans="3:28" x14ac:dyDescent="0.3">
      <c r="C212" s="57" t="str">
        <f t="shared" si="5"/>
        <v>900ILOOP gain mb = 2, VLOOP gain mb = 2</v>
      </c>
      <c r="AB212" s="57">
        <v>5.44</v>
      </c>
    </row>
    <row r="213" spans="3:28" x14ac:dyDescent="0.3">
      <c r="C213" s="57" t="str">
        <f t="shared" si="5"/>
        <v>900ILOOP gain mb = 2, VLOOP gain mb = 4</v>
      </c>
      <c r="AB213" s="57">
        <v>5.48</v>
      </c>
    </row>
    <row r="214" spans="3:28" x14ac:dyDescent="0.3">
      <c r="C214" s="57" t="str">
        <f t="shared" si="5"/>
        <v>900ILOOP gain mb = 2, VLOOP gain mb = 8</v>
      </c>
      <c r="AB214" s="57">
        <v>5.52</v>
      </c>
    </row>
    <row r="215" spans="3:28" x14ac:dyDescent="0.3">
      <c r="C215" s="57" t="str">
        <f t="shared" si="5"/>
        <v>900ILOOP gain mb = 3, VLOOP gain mb = 0.5</v>
      </c>
      <c r="AB215" s="57">
        <v>5.56</v>
      </c>
    </row>
    <row r="216" spans="3:28" x14ac:dyDescent="0.3">
      <c r="C216" s="57" t="str">
        <f t="shared" si="5"/>
        <v>900ILOOP gain mb = 3, VLOOP gain mb = 1</v>
      </c>
      <c r="AB216" s="57">
        <v>5.6</v>
      </c>
    </row>
    <row r="217" spans="3:28" x14ac:dyDescent="0.3">
      <c r="C217" s="57" t="str">
        <f t="shared" si="5"/>
        <v>900ILOOP gain mb = 3, VLOOP gain mb = 2</v>
      </c>
      <c r="AB217" s="57">
        <v>5.64</v>
      </c>
    </row>
    <row r="218" spans="3:28" x14ac:dyDescent="0.3">
      <c r="C218" s="57" t="str">
        <f t="shared" si="5"/>
        <v>900ILOOP gain mb = 3, VLOOP gain mb = 4</v>
      </c>
      <c r="AB218" s="57">
        <v>5.68</v>
      </c>
    </row>
    <row r="219" spans="3:28" x14ac:dyDescent="0.3">
      <c r="C219" s="57" t="str">
        <f t="shared" si="5"/>
        <v>900ILOOP gain mb = 3, VLOOP gain mb = 8</v>
      </c>
      <c r="AB219" s="57">
        <v>5.72</v>
      </c>
    </row>
    <row r="220" spans="3:28" x14ac:dyDescent="0.3">
      <c r="C220" s="57" t="str">
        <f t="shared" si="5"/>
        <v>900ILOOP gain mb = 4, VLOOP gain mb = 0.5</v>
      </c>
      <c r="AB220" s="57">
        <v>5.76</v>
      </c>
    </row>
    <row r="221" spans="3:28" x14ac:dyDescent="0.3">
      <c r="C221" s="57" t="str">
        <f t="shared" si="5"/>
        <v>900ILOOP gain mb = 4, VLOOP gain mb = 1</v>
      </c>
      <c r="AB221" s="57">
        <v>5.8</v>
      </c>
    </row>
    <row r="222" spans="3:28" x14ac:dyDescent="0.3">
      <c r="C222" s="57" t="str">
        <f t="shared" si="5"/>
        <v>900ILOOP gain mb = 4, VLOOP gain mb = 2</v>
      </c>
      <c r="AB222" s="57">
        <v>5.84</v>
      </c>
    </row>
    <row r="223" spans="3:28" x14ac:dyDescent="0.3">
      <c r="C223" s="57" t="str">
        <f t="shared" si="5"/>
        <v>900ILOOP gain mb = 4, VLOOP gain mb = 4</v>
      </c>
      <c r="AB223" s="57">
        <v>5.88</v>
      </c>
    </row>
    <row r="224" spans="3:28" x14ac:dyDescent="0.3">
      <c r="C224" s="57" t="str">
        <f t="shared" si="5"/>
        <v>900ILOOP gain mb = 4, VLOOP gain mb = 8</v>
      </c>
      <c r="AB224" s="57">
        <v>5.92</v>
      </c>
    </row>
    <row r="225" spans="3:28" x14ac:dyDescent="0.3">
      <c r="C225" s="57" t="str">
        <f t="shared" si="5"/>
        <v>900ILOOP gain mb = 5, VLOOP gain mb = 0.5</v>
      </c>
      <c r="AB225" s="57">
        <v>5.96</v>
      </c>
    </row>
    <row r="226" spans="3:28" x14ac:dyDescent="0.3">
      <c r="C226" s="57" t="str">
        <f t="shared" si="5"/>
        <v>900ILOOP gain mb = 5, VLOOP gain mb = 1</v>
      </c>
      <c r="AB226" s="57">
        <v>6</v>
      </c>
    </row>
    <row r="227" spans="3:28" x14ac:dyDescent="0.3">
      <c r="C227" s="57" t="str">
        <f t="shared" si="5"/>
        <v>900ILOOP gain mb = 5, VLOOP gain mb = 2</v>
      </c>
    </row>
    <row r="228" spans="3:28" x14ac:dyDescent="0.3">
      <c r="C228" s="57" t="str">
        <f t="shared" si="5"/>
        <v>900ILOOP gain mb = 5, VLOOP gain mb = 4</v>
      </c>
    </row>
    <row r="229" spans="3:28" x14ac:dyDescent="0.3">
      <c r="C229" s="57" t="str">
        <f t="shared" si="5"/>
        <v>900ILOOP gain mb = 5, VLOOP gain mb = 8</v>
      </c>
    </row>
    <row r="230" spans="3:28" x14ac:dyDescent="0.3">
      <c r="C230" s="57" t="str">
        <f t="shared" si="5"/>
        <v>900ILOOP gain mb = 6, VLOOP gain mb = 0.5</v>
      </c>
    </row>
    <row r="231" spans="3:28" x14ac:dyDescent="0.3">
      <c r="C231" s="57" t="str">
        <f t="shared" si="5"/>
        <v>900ILOOP gain mb = 6, VLOOP gain mb = 1</v>
      </c>
    </row>
    <row r="232" spans="3:28" x14ac:dyDescent="0.3">
      <c r="C232" s="57" t="str">
        <f t="shared" si="5"/>
        <v>900ILOOP gain mb = 6, VLOOP gain mb = 2</v>
      </c>
    </row>
    <row r="233" spans="3:28" x14ac:dyDescent="0.3">
      <c r="C233" s="57" t="str">
        <f t="shared" si="5"/>
        <v>900ILOOP gain mb = 6, VLOOP gain mb = 4</v>
      </c>
    </row>
    <row r="234" spans="3:28" x14ac:dyDescent="0.3">
      <c r="C234" s="57" t="str">
        <f t="shared" si="5"/>
        <v>900ILOOP gain mb = 6, VLOOP gain mb = 8</v>
      </c>
    </row>
    <row r="235" spans="3:28" x14ac:dyDescent="0.3">
      <c r="C235" s="57" t="str">
        <f t="shared" si="5"/>
        <v>900ILOOP gain mb = 7, VLOOP gain mb = 0.5</v>
      </c>
    </row>
    <row r="236" spans="3:28" x14ac:dyDescent="0.3">
      <c r="C236" s="57" t="str">
        <f t="shared" si="5"/>
        <v>900ILOOP gain mb = 7, VLOOP gain mb = 1</v>
      </c>
    </row>
    <row r="237" spans="3:28" x14ac:dyDescent="0.3">
      <c r="C237" s="57" t="str">
        <f t="shared" si="5"/>
        <v>900ILOOP gain mb = 7, VLOOP gain mb = 2</v>
      </c>
    </row>
    <row r="238" spans="3:28" x14ac:dyDescent="0.3">
      <c r="C238" s="57" t="str">
        <f t="shared" si="5"/>
        <v>900ILOOP gain mb = 7, VLOOP gain mb = 4</v>
      </c>
    </row>
    <row r="239" spans="3:28" x14ac:dyDescent="0.3">
      <c r="C239" s="57" t="str">
        <f t="shared" si="5"/>
        <v>900ILOOP gain mb = 7, VLOOP gain mb = 8</v>
      </c>
    </row>
    <row r="240" spans="3:28" x14ac:dyDescent="0.3">
      <c r="C240" s="57" t="str">
        <f t="shared" si="5"/>
        <v>900ILOOP gain mb = 10, VLOOP gain mb = 2</v>
      </c>
    </row>
    <row r="241" spans="3:3" x14ac:dyDescent="0.3">
      <c r="C241" s="57" t="str">
        <f t="shared" ref="C241:C273" si="6">CONCATENATE($G$11, C5)</f>
        <v>1100ILOOP gain mb = EEPROM; VLOOP gain mb = EEPROM, FSW = EEPROM</v>
      </c>
    </row>
    <row r="242" spans="3:3" x14ac:dyDescent="0.3">
      <c r="C242" s="57" t="str">
        <f t="shared" si="6"/>
        <v>1100ILOOP gain mb = EEPROM, VLOOP gain mb = EEPROM</v>
      </c>
    </row>
    <row r="243" spans="3:3" x14ac:dyDescent="0.3">
      <c r="C243" s="57" t="str">
        <f t="shared" si="6"/>
        <v>1100ILOOP gain mb = 2, VLOOP gain mb = 0.5</v>
      </c>
    </row>
    <row r="244" spans="3:3" x14ac:dyDescent="0.3">
      <c r="C244" s="57" t="str">
        <f t="shared" si="6"/>
        <v>1100ILOOP gain mb = 2, VLOOP gain mb = 1</v>
      </c>
    </row>
    <row r="245" spans="3:3" x14ac:dyDescent="0.3">
      <c r="C245" s="57" t="str">
        <f t="shared" si="6"/>
        <v>1100ILOOP gain mb = 2, VLOOP gain mb = 2</v>
      </c>
    </row>
    <row r="246" spans="3:3" x14ac:dyDescent="0.3">
      <c r="C246" s="57" t="str">
        <f t="shared" si="6"/>
        <v>1100ILOOP gain mb = 2, VLOOP gain mb = 4</v>
      </c>
    </row>
    <row r="247" spans="3:3" x14ac:dyDescent="0.3">
      <c r="C247" s="57" t="str">
        <f t="shared" si="6"/>
        <v>1100ILOOP gain mb = 2, VLOOP gain mb = 8</v>
      </c>
    </row>
    <row r="248" spans="3:3" x14ac:dyDescent="0.3">
      <c r="C248" s="57" t="str">
        <f t="shared" si="6"/>
        <v>1100ILOOP gain mb = 3, VLOOP gain mb = 0.5</v>
      </c>
    </row>
    <row r="249" spans="3:3" x14ac:dyDescent="0.3">
      <c r="C249" s="57" t="str">
        <f t="shared" si="6"/>
        <v>1100ILOOP gain mb = 3, VLOOP gain mb = 1</v>
      </c>
    </row>
    <row r="250" spans="3:3" x14ac:dyDescent="0.3">
      <c r="C250" s="57" t="str">
        <f t="shared" si="6"/>
        <v>1100ILOOP gain mb = 3, VLOOP gain mb = 2</v>
      </c>
    </row>
    <row r="251" spans="3:3" x14ac:dyDescent="0.3">
      <c r="C251" s="57" t="str">
        <f t="shared" si="6"/>
        <v>1100ILOOP gain mb = 3, VLOOP gain mb = 4</v>
      </c>
    </row>
    <row r="252" spans="3:3" x14ac:dyDescent="0.3">
      <c r="C252" s="57" t="str">
        <f t="shared" si="6"/>
        <v>1100ILOOP gain mb = 3, VLOOP gain mb = 8</v>
      </c>
    </row>
    <row r="253" spans="3:3" x14ac:dyDescent="0.3">
      <c r="C253" s="57" t="str">
        <f t="shared" si="6"/>
        <v>1100ILOOP gain mb = 4, VLOOP gain mb = 0.5</v>
      </c>
    </row>
    <row r="254" spans="3:3" x14ac:dyDescent="0.3">
      <c r="C254" s="57" t="str">
        <f t="shared" si="6"/>
        <v>1100ILOOP gain mb = 4, VLOOP gain mb = 1</v>
      </c>
    </row>
    <row r="255" spans="3:3" x14ac:dyDescent="0.3">
      <c r="C255" s="57" t="str">
        <f t="shared" si="6"/>
        <v>1100ILOOP gain mb = 4, VLOOP gain mb = 2</v>
      </c>
    </row>
    <row r="256" spans="3:3" x14ac:dyDescent="0.3">
      <c r="C256" s="57" t="str">
        <f t="shared" si="6"/>
        <v>1100ILOOP gain mb = 4, VLOOP gain mb = 4</v>
      </c>
    </row>
    <row r="257" spans="3:3" x14ac:dyDescent="0.3">
      <c r="C257" s="57" t="str">
        <f t="shared" si="6"/>
        <v>1100ILOOP gain mb = 4, VLOOP gain mb = 8</v>
      </c>
    </row>
    <row r="258" spans="3:3" x14ac:dyDescent="0.3">
      <c r="C258" s="57" t="str">
        <f t="shared" si="6"/>
        <v>1100ILOOP gain mb = 5, VLOOP gain mb = 0.5</v>
      </c>
    </row>
    <row r="259" spans="3:3" x14ac:dyDescent="0.3">
      <c r="C259" s="57" t="str">
        <f t="shared" si="6"/>
        <v>1100ILOOP gain mb = 5, VLOOP gain mb = 1</v>
      </c>
    </row>
    <row r="260" spans="3:3" x14ac:dyDescent="0.3">
      <c r="C260" s="57" t="str">
        <f t="shared" si="6"/>
        <v>1100ILOOP gain mb = 5, VLOOP gain mb = 2</v>
      </c>
    </row>
    <row r="261" spans="3:3" x14ac:dyDescent="0.3">
      <c r="C261" s="57" t="str">
        <f t="shared" si="6"/>
        <v>1100ILOOP gain mb = 5, VLOOP gain mb = 4</v>
      </c>
    </row>
    <row r="262" spans="3:3" x14ac:dyDescent="0.3">
      <c r="C262" s="57" t="str">
        <f t="shared" si="6"/>
        <v>1100ILOOP gain mb = 5, VLOOP gain mb = 8</v>
      </c>
    </row>
    <row r="263" spans="3:3" x14ac:dyDescent="0.3">
      <c r="C263" s="57" t="str">
        <f t="shared" si="6"/>
        <v>1100ILOOP gain mb = 6, VLOOP gain mb = 0.5</v>
      </c>
    </row>
    <row r="264" spans="3:3" x14ac:dyDescent="0.3">
      <c r="C264" s="57" t="str">
        <f t="shared" si="6"/>
        <v>1100ILOOP gain mb = 6, VLOOP gain mb = 1</v>
      </c>
    </row>
    <row r="265" spans="3:3" x14ac:dyDescent="0.3">
      <c r="C265" s="57" t="str">
        <f t="shared" si="6"/>
        <v>1100ILOOP gain mb = 6, VLOOP gain mb = 2</v>
      </c>
    </row>
    <row r="266" spans="3:3" x14ac:dyDescent="0.3">
      <c r="C266" s="57" t="str">
        <f t="shared" si="6"/>
        <v>1100ILOOP gain mb = 6, VLOOP gain mb = 4</v>
      </c>
    </row>
    <row r="267" spans="3:3" x14ac:dyDescent="0.3">
      <c r="C267" s="57" t="str">
        <f t="shared" si="6"/>
        <v>1100ILOOP gain mb = 6, VLOOP gain mb = 8</v>
      </c>
    </row>
    <row r="268" spans="3:3" x14ac:dyDescent="0.3">
      <c r="C268" s="57" t="str">
        <f t="shared" si="6"/>
        <v>1100ILOOP gain mb = 7, VLOOP gain mb = 0.5</v>
      </c>
    </row>
    <row r="269" spans="3:3" x14ac:dyDescent="0.3">
      <c r="C269" s="57" t="str">
        <f t="shared" si="6"/>
        <v>1100ILOOP gain mb = 7, VLOOP gain mb = 1</v>
      </c>
    </row>
    <row r="270" spans="3:3" x14ac:dyDescent="0.3">
      <c r="C270" s="57" t="str">
        <f t="shared" si="6"/>
        <v>1100ILOOP gain mb = 7, VLOOP gain mb = 2</v>
      </c>
    </row>
    <row r="271" spans="3:3" x14ac:dyDescent="0.3">
      <c r="C271" s="57" t="str">
        <f t="shared" si="6"/>
        <v>1100ILOOP gain mb = 7, VLOOP gain mb = 4</v>
      </c>
    </row>
    <row r="272" spans="3:3" x14ac:dyDescent="0.3">
      <c r="C272" s="57" t="str">
        <f t="shared" si="6"/>
        <v>1100ILOOP gain mb = 7, VLOOP gain mb = 8</v>
      </c>
    </row>
    <row r="273" spans="3:3" x14ac:dyDescent="0.3">
      <c r="C273" s="57" t="str">
        <f t="shared" si="6"/>
        <v>1100ILOOP gain mb = 10, VLOOP gain mb = 2</v>
      </c>
    </row>
    <row r="274" spans="3:3" x14ac:dyDescent="0.3">
      <c r="C274" s="57" t="str">
        <f t="shared" ref="C274:C306" si="7">CONCATENATE($G$12, C5)</f>
        <v>1500ILOOP gain mb = EEPROM; VLOOP gain mb = EEPROM, FSW = EEPROM</v>
      </c>
    </row>
    <row r="275" spans="3:3" x14ac:dyDescent="0.3">
      <c r="C275" s="57" t="str">
        <f t="shared" si="7"/>
        <v>1500ILOOP gain mb = EEPROM, VLOOP gain mb = EEPROM</v>
      </c>
    </row>
    <row r="276" spans="3:3" x14ac:dyDescent="0.3">
      <c r="C276" s="57" t="str">
        <f t="shared" si="7"/>
        <v>1500ILOOP gain mb = 2, VLOOP gain mb = 0.5</v>
      </c>
    </row>
    <row r="277" spans="3:3" x14ac:dyDescent="0.3">
      <c r="C277" s="57" t="str">
        <f t="shared" si="7"/>
        <v>1500ILOOP gain mb = 2, VLOOP gain mb = 1</v>
      </c>
    </row>
    <row r="278" spans="3:3" x14ac:dyDescent="0.3">
      <c r="C278" s="57" t="str">
        <f t="shared" si="7"/>
        <v>1500ILOOP gain mb = 2, VLOOP gain mb = 2</v>
      </c>
    </row>
    <row r="279" spans="3:3" x14ac:dyDescent="0.3">
      <c r="C279" s="57" t="str">
        <f t="shared" si="7"/>
        <v>1500ILOOP gain mb = 2, VLOOP gain mb = 4</v>
      </c>
    </row>
    <row r="280" spans="3:3" x14ac:dyDescent="0.3">
      <c r="C280" s="57" t="str">
        <f t="shared" si="7"/>
        <v>1500ILOOP gain mb = 2, VLOOP gain mb = 8</v>
      </c>
    </row>
    <row r="281" spans="3:3" x14ac:dyDescent="0.3">
      <c r="C281" s="57" t="str">
        <f t="shared" si="7"/>
        <v>1500ILOOP gain mb = 3, VLOOP gain mb = 0.5</v>
      </c>
    </row>
    <row r="282" spans="3:3" x14ac:dyDescent="0.3">
      <c r="C282" s="57" t="str">
        <f t="shared" si="7"/>
        <v>1500ILOOP gain mb = 3, VLOOP gain mb = 1</v>
      </c>
    </row>
    <row r="283" spans="3:3" x14ac:dyDescent="0.3">
      <c r="C283" s="57" t="str">
        <f t="shared" si="7"/>
        <v>1500ILOOP gain mb = 3, VLOOP gain mb = 2</v>
      </c>
    </row>
    <row r="284" spans="3:3" x14ac:dyDescent="0.3">
      <c r="C284" s="57" t="str">
        <f t="shared" si="7"/>
        <v>1500ILOOP gain mb = 3, VLOOP gain mb = 4</v>
      </c>
    </row>
    <row r="285" spans="3:3" x14ac:dyDescent="0.3">
      <c r="C285" s="57" t="str">
        <f t="shared" si="7"/>
        <v>1500ILOOP gain mb = 3, VLOOP gain mb = 8</v>
      </c>
    </row>
    <row r="286" spans="3:3" x14ac:dyDescent="0.3">
      <c r="C286" s="57" t="str">
        <f t="shared" si="7"/>
        <v>1500ILOOP gain mb = 4, VLOOP gain mb = 0.5</v>
      </c>
    </row>
    <row r="287" spans="3:3" x14ac:dyDescent="0.3">
      <c r="C287" s="57" t="str">
        <f t="shared" si="7"/>
        <v>1500ILOOP gain mb = 4, VLOOP gain mb = 1</v>
      </c>
    </row>
    <row r="288" spans="3:3" x14ac:dyDescent="0.3">
      <c r="C288" s="57" t="str">
        <f t="shared" si="7"/>
        <v>1500ILOOP gain mb = 4, VLOOP gain mb = 2</v>
      </c>
    </row>
    <row r="289" spans="3:3" x14ac:dyDescent="0.3">
      <c r="C289" s="57" t="str">
        <f t="shared" si="7"/>
        <v>1500ILOOP gain mb = 4, VLOOP gain mb = 4</v>
      </c>
    </row>
    <row r="290" spans="3:3" x14ac:dyDescent="0.3">
      <c r="C290" s="57" t="str">
        <f t="shared" si="7"/>
        <v>1500ILOOP gain mb = 4, VLOOP gain mb = 8</v>
      </c>
    </row>
    <row r="291" spans="3:3" x14ac:dyDescent="0.3">
      <c r="C291" s="57" t="str">
        <f t="shared" si="7"/>
        <v>1500ILOOP gain mb = 5, VLOOP gain mb = 0.5</v>
      </c>
    </row>
    <row r="292" spans="3:3" x14ac:dyDescent="0.3">
      <c r="C292" s="57" t="str">
        <f t="shared" si="7"/>
        <v>1500ILOOP gain mb = 5, VLOOP gain mb = 1</v>
      </c>
    </row>
    <row r="293" spans="3:3" x14ac:dyDescent="0.3">
      <c r="C293" s="57" t="str">
        <f t="shared" si="7"/>
        <v>1500ILOOP gain mb = 5, VLOOP gain mb = 2</v>
      </c>
    </row>
    <row r="294" spans="3:3" x14ac:dyDescent="0.3">
      <c r="C294" s="57" t="str">
        <f t="shared" si="7"/>
        <v>1500ILOOP gain mb = 5, VLOOP gain mb = 4</v>
      </c>
    </row>
    <row r="295" spans="3:3" x14ac:dyDescent="0.3">
      <c r="C295" s="57" t="str">
        <f t="shared" si="7"/>
        <v>1500ILOOP gain mb = 5, VLOOP gain mb = 8</v>
      </c>
    </row>
    <row r="296" spans="3:3" x14ac:dyDescent="0.3">
      <c r="C296" s="57" t="str">
        <f t="shared" si="7"/>
        <v>1500ILOOP gain mb = 6, VLOOP gain mb = 0.5</v>
      </c>
    </row>
    <row r="297" spans="3:3" x14ac:dyDescent="0.3">
      <c r="C297" s="57" t="str">
        <f t="shared" si="7"/>
        <v>1500ILOOP gain mb = 6, VLOOP gain mb = 1</v>
      </c>
    </row>
    <row r="298" spans="3:3" x14ac:dyDescent="0.3">
      <c r="C298" s="57" t="str">
        <f t="shared" si="7"/>
        <v>1500ILOOP gain mb = 6, VLOOP gain mb = 2</v>
      </c>
    </row>
    <row r="299" spans="3:3" x14ac:dyDescent="0.3">
      <c r="C299" s="57" t="str">
        <f t="shared" si="7"/>
        <v>1500ILOOP gain mb = 6, VLOOP gain mb = 4</v>
      </c>
    </row>
    <row r="300" spans="3:3" x14ac:dyDescent="0.3">
      <c r="C300" s="57" t="str">
        <f t="shared" si="7"/>
        <v>1500ILOOP gain mb = 6, VLOOP gain mb = 8</v>
      </c>
    </row>
    <row r="301" spans="3:3" x14ac:dyDescent="0.3">
      <c r="C301" s="57" t="str">
        <f t="shared" si="7"/>
        <v>1500ILOOP gain mb = 7, VLOOP gain mb = 0.5</v>
      </c>
    </row>
    <row r="302" spans="3:3" x14ac:dyDescent="0.3">
      <c r="C302" s="57" t="str">
        <f t="shared" si="7"/>
        <v>1500ILOOP gain mb = 7, VLOOP gain mb = 1</v>
      </c>
    </row>
    <row r="303" spans="3:3" x14ac:dyDescent="0.3">
      <c r="C303" s="57" t="str">
        <f t="shared" si="7"/>
        <v>1500ILOOP gain mb = 7, VLOOP gain mb = 2</v>
      </c>
    </row>
    <row r="304" spans="3:3" x14ac:dyDescent="0.3">
      <c r="C304" s="57" t="str">
        <f t="shared" si="7"/>
        <v>1500ILOOP gain mb = 7, VLOOP gain mb = 4</v>
      </c>
    </row>
    <row r="305" spans="3:3" x14ac:dyDescent="0.3">
      <c r="C305" s="57" t="str">
        <f t="shared" si="7"/>
        <v>1500ILOOP gain mb = 7, VLOOP gain mb = 8</v>
      </c>
    </row>
    <row r="306" spans="3:3" x14ac:dyDescent="0.3">
      <c r="C306" s="57" t="str">
        <f t="shared" si="7"/>
        <v>1500ILOOP gain mb = 10, VLOOP gain mb = 2</v>
      </c>
    </row>
    <row r="307" spans="3:3" x14ac:dyDescent="0.3">
      <c r="C307" s="57"/>
    </row>
    <row r="308" spans="3:3" x14ac:dyDescent="0.3">
      <c r="C308" s="57"/>
    </row>
    <row r="309" spans="3:3" x14ac:dyDescent="0.3">
      <c r="C309" s="57"/>
    </row>
    <row r="310" spans="3:3" x14ac:dyDescent="0.3">
      <c r="C310" s="57"/>
    </row>
    <row r="311" spans="3:3" x14ac:dyDescent="0.3">
      <c r="C311" s="57"/>
    </row>
    <row r="312" spans="3:3" x14ac:dyDescent="0.3">
      <c r="C312" s="57"/>
    </row>
    <row r="313" spans="3:3" x14ac:dyDescent="0.3">
      <c r="C313" s="57"/>
    </row>
    <row r="1048576" spans="40:40" x14ac:dyDescent="0.3">
      <c r="AN1048576" s="5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1:R11"/>
  <sheetViews>
    <sheetView workbookViewId="0">
      <selection activeCell="H38" sqref="H38"/>
    </sheetView>
  </sheetViews>
  <sheetFormatPr defaultRowHeight="14.4" x14ac:dyDescent="0.3"/>
  <cols>
    <col min="2" max="2" width="9.5546875" bestFit="1" customWidth="1"/>
    <col min="10" max="10" width="9.5546875" bestFit="1" customWidth="1"/>
  </cols>
  <sheetData>
    <row r="1" spans="2:18" s="157" customFormat="1" x14ac:dyDescent="0.3">
      <c r="B1" s="157" t="s">
        <v>221</v>
      </c>
      <c r="F1" s="157" t="s">
        <v>213</v>
      </c>
      <c r="J1" s="157" t="s">
        <v>214</v>
      </c>
      <c r="N1" s="157" t="s">
        <v>227</v>
      </c>
      <c r="R1" s="157" t="s">
        <v>38</v>
      </c>
    </row>
    <row r="2" spans="2:18" s="157" customFormat="1" x14ac:dyDescent="0.3">
      <c r="B2" s="154" t="str">
        <f>'Pin Detect Programming'!H20</f>
        <v>Open</v>
      </c>
      <c r="C2" s="156"/>
      <c r="D2" s="156"/>
      <c r="F2" s="154">
        <f>'Pin Detect Programming'!H18</f>
        <v>4640</v>
      </c>
      <c r="G2" s="153"/>
      <c r="H2" s="153"/>
      <c r="I2" s="153"/>
      <c r="J2" s="154" t="str">
        <f>'Pin Detect Programming'!H19</f>
        <v>Open</v>
      </c>
      <c r="K2" s="153"/>
      <c r="L2" s="153"/>
      <c r="M2" s="153"/>
      <c r="N2" s="154" t="str">
        <f>'Pin Detect Programming'!H21</f>
        <v>Open</v>
      </c>
      <c r="R2" s="157">
        <f>ROUND('Device Calculator'!D20, 3)</f>
        <v>0.155</v>
      </c>
    </row>
    <row r="3" spans="2:18" s="157" customFormat="1" x14ac:dyDescent="0.3">
      <c r="B3" s="154" t="str">
        <f>'Pin Detect Programming'!G20</f>
        <v>SHORT</v>
      </c>
      <c r="C3" s="154"/>
      <c r="D3" s="154"/>
      <c r="E3" s="153"/>
      <c r="F3" s="154">
        <f>'Pin Detect Programming'!G18</f>
        <v>4640</v>
      </c>
      <c r="G3" s="153"/>
      <c r="H3" s="153"/>
      <c r="I3" s="153"/>
      <c r="J3" s="154" t="str">
        <f>'Pin Detect Programming'!G19</f>
        <v>SHORT</v>
      </c>
      <c r="K3" s="153"/>
      <c r="L3" s="153"/>
      <c r="M3" s="153"/>
      <c r="N3" s="154">
        <f>'Pin Detect Programming'!G21</f>
        <v>21500</v>
      </c>
      <c r="R3" s="157">
        <f>ROUND('Device Calculator'!D21, 3)</f>
        <v>3.9E-2</v>
      </c>
    </row>
    <row r="4" spans="2:18" s="157" customFormat="1" x14ac:dyDescent="0.3">
      <c r="B4" s="162" t="s">
        <v>659</v>
      </c>
      <c r="C4" s="163"/>
      <c r="D4" s="155"/>
      <c r="F4" s="162" t="s">
        <v>659</v>
      </c>
      <c r="J4" s="162" t="s">
        <v>659</v>
      </c>
      <c r="N4" s="162" t="s">
        <v>659</v>
      </c>
      <c r="R4" s="157" t="s">
        <v>663</v>
      </c>
    </row>
    <row r="5" spans="2:18" s="157" customFormat="1" x14ac:dyDescent="0.3">
      <c r="B5" s="162" t="s">
        <v>660</v>
      </c>
      <c r="C5" s="163"/>
      <c r="D5" s="156"/>
      <c r="F5" s="162" t="s">
        <v>660</v>
      </c>
      <c r="J5" s="162" t="s">
        <v>660</v>
      </c>
      <c r="N5" s="162" t="s">
        <v>660</v>
      </c>
      <c r="R5" s="157" t="s">
        <v>662</v>
      </c>
    </row>
    <row r="6" spans="2:18" s="157" customFormat="1" x14ac:dyDescent="0.3">
      <c r="B6" s="163" t="str">
        <f>CONCATENATE(B4,B2)</f>
        <v>Top Resistor: Open</v>
      </c>
      <c r="C6" s="163"/>
      <c r="D6" s="155"/>
      <c r="F6" s="163" t="str">
        <f>CONCATENATE(F4,F2)</f>
        <v>Top Resistor: 4640</v>
      </c>
      <c r="J6" s="163" t="str">
        <f>CONCATENATE(J4,J2)</f>
        <v>Top Resistor: Open</v>
      </c>
      <c r="N6" s="163" t="str">
        <f>CONCATENATE(N4,N2)</f>
        <v>Top Resistor: Open</v>
      </c>
      <c r="R6" s="164" t="str">
        <f>CONCATENATE(R4,R2)</f>
        <v xml:space="preserve">
Maximum: 0.155</v>
      </c>
    </row>
    <row r="7" spans="2:18" s="157" customFormat="1" x14ac:dyDescent="0.3">
      <c r="B7" s="163" t="str">
        <f>CONCATENATE(B5,B3)</f>
        <v xml:space="preserve">
Bottom Resistor: SHORT</v>
      </c>
      <c r="C7" s="163"/>
      <c r="D7" s="155"/>
      <c r="F7" s="163" t="str">
        <f>CONCATENATE(F5,F3)</f>
        <v xml:space="preserve">
Bottom Resistor: 4640</v>
      </c>
      <c r="J7" s="163" t="str">
        <f>CONCATENATE(J5,J3)</f>
        <v xml:space="preserve">
Bottom Resistor: SHORT</v>
      </c>
      <c r="N7" s="163" t="str">
        <f>CONCATENATE(N5,N3)</f>
        <v xml:space="preserve">
Bottom Resistor: 21500</v>
      </c>
      <c r="R7" s="164" t="str">
        <f>CONCATENATE(R5,R3)</f>
        <v>Minimum: 0.039</v>
      </c>
    </row>
    <row r="8" spans="2:18" x14ac:dyDescent="0.3">
      <c r="B8" s="160"/>
      <c r="C8" s="160"/>
      <c r="D8" s="158"/>
    </row>
    <row r="9" spans="2:18" x14ac:dyDescent="0.3">
      <c r="B9" s="161"/>
      <c r="C9" s="159"/>
      <c r="D9" s="158"/>
    </row>
    <row r="10" spans="2:18" x14ac:dyDescent="0.3">
      <c r="B10" s="163"/>
      <c r="C10" s="159"/>
      <c r="D10" s="158"/>
    </row>
    <row r="11" spans="2:18" x14ac:dyDescent="0.3">
      <c r="B11" s="163"/>
      <c r="C11" s="159"/>
      <c r="D11" s="15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57"/>
  <sheetViews>
    <sheetView workbookViewId="0"/>
  </sheetViews>
  <sheetFormatPr defaultColWidth="9.109375" defaultRowHeight="14.4" x14ac:dyDescent="0.3"/>
  <cols>
    <col min="1" max="1" width="9.109375" style="57"/>
    <col min="2" max="2" width="10.33203125" style="57" bestFit="1" customWidth="1"/>
    <col min="3" max="3" width="10.33203125" style="57" customWidth="1"/>
    <col min="4" max="4" width="10.44140625" style="57" bestFit="1" customWidth="1"/>
    <col min="5" max="5" width="10.44140625" style="57" hidden="1" customWidth="1"/>
    <col min="6" max="6" width="10.44140625" style="57" customWidth="1"/>
    <col min="7" max="7" width="10.44140625" style="57" hidden="1" customWidth="1"/>
    <col min="8" max="8" width="10.44140625" style="57" bestFit="1" customWidth="1"/>
    <col min="9" max="9" width="10.44140625" style="57" hidden="1" customWidth="1"/>
    <col min="10" max="10" width="10.44140625" style="57" bestFit="1" customWidth="1"/>
    <col min="11" max="11" width="10.44140625" style="57" customWidth="1"/>
    <col min="12" max="13" width="10.44140625" style="57" bestFit="1" customWidth="1"/>
    <col min="14" max="14" width="10.44140625" style="57" customWidth="1"/>
    <col min="15" max="16" width="10.44140625" style="57" bestFit="1" customWidth="1"/>
    <col min="17" max="17" width="10.44140625" style="57" hidden="1" customWidth="1"/>
    <col min="18" max="18" width="10.44140625" style="57" customWidth="1"/>
    <col min="19" max="20" width="10.44140625" style="57" bestFit="1" customWidth="1"/>
    <col min="21" max="21" width="10.44140625" style="57" customWidth="1"/>
    <col min="22" max="24" width="10.44140625" style="57" bestFit="1" customWidth="1"/>
    <col min="25" max="25" width="14.44140625" style="57" bestFit="1" customWidth="1"/>
    <col min="26" max="38" width="9.109375" style="57"/>
    <col min="39" max="39" width="14.44140625" style="57" bestFit="1" customWidth="1"/>
    <col min="40" max="16384" width="9.109375" style="57"/>
  </cols>
  <sheetData>
    <row r="1" spans="1:54" x14ac:dyDescent="0.3">
      <c r="A1" s="57" t="s">
        <v>984</v>
      </c>
      <c r="B1" s="57" t="s">
        <v>791</v>
      </c>
      <c r="C1" s="57" t="s">
        <v>985</v>
      </c>
      <c r="D1" s="57" t="str">
        <f>'[3]275 KHz'!A4</f>
        <v>COMP</v>
      </c>
      <c r="E1" s="57" t="str">
        <f>'[3]275 KHz'!B4</f>
        <v>Scale</v>
      </c>
      <c r="F1" s="57" t="str">
        <f>'[3]275 KHz'!C4</f>
        <v>all bits</v>
      </c>
      <c r="G1" s="57" t="str">
        <f>'[3]275 KHz'!D4</f>
        <v>rsvd</v>
      </c>
      <c r="H1" s="57" t="str">
        <f>'[3]275 KHz'!E4</f>
        <v>SEL_GMV</v>
      </c>
      <c r="I1" s="57" t="str">
        <f>'[3]275 KHz'!F4</f>
        <v>rsvd</v>
      </c>
      <c r="J1" s="57" t="str">
        <f>'[3]275 KHz'!G4</f>
        <v>SEL_GMI</v>
      </c>
      <c r="K1" s="57" t="str">
        <f>'[3]275 KHz'!H4</f>
        <v>all bits</v>
      </c>
      <c r="L1" s="57" t="str">
        <f>'[3]275 KHz'!I4</f>
        <v>SEL_RVV</v>
      </c>
      <c r="M1" s="57" t="str">
        <f>'[3]275 KHz'!J4</f>
        <v>SEL_INTV</v>
      </c>
      <c r="N1" s="57" t="str">
        <f>'[3]275 KHz'!K4</f>
        <v>all bits</v>
      </c>
      <c r="O1" s="57" t="str">
        <f>'[3]275 KHz'!L4</f>
        <v>SEL_INTV</v>
      </c>
      <c r="P1" s="57" t="str">
        <f>'[3]275 KHz'!M4</f>
        <v>SEL_CPV</v>
      </c>
      <c r="Q1" s="57" t="str">
        <f>'[3]275 KHz'!N4</f>
        <v>rsvd</v>
      </c>
      <c r="R1" s="57" t="str">
        <f>'[3]275 KHz'!O4</f>
        <v>all bits</v>
      </c>
      <c r="S1" s="57" t="str">
        <f>'[3]275 KHz'!P4</f>
        <v>SEL_RVI</v>
      </c>
      <c r="T1" s="57" t="str">
        <f>'[3]275 KHz'!Q4</f>
        <v>SEL_INTI</v>
      </c>
      <c r="U1" s="57" t="str">
        <f>'[3]275 KHz'!R4</f>
        <v>all bits</v>
      </c>
      <c r="V1" s="57" t="str">
        <f>'[3]275 KHz'!S4</f>
        <v>SEL_INTI</v>
      </c>
      <c r="W1" s="57" t="str">
        <f>'[3]275 KHz'!T4</f>
        <v>SEL_CPI</v>
      </c>
      <c r="X1" s="57" t="str">
        <f>'[3]275 KHz'!U4</f>
        <v>SEL_RINTI</v>
      </c>
      <c r="Y1" s="57" t="s">
        <v>986</v>
      </c>
      <c r="Z1" s="57" t="s">
        <v>1</v>
      </c>
      <c r="AA1" s="57" t="s">
        <v>5</v>
      </c>
      <c r="AB1" s="57" t="s">
        <v>6</v>
      </c>
      <c r="AC1" s="57" t="s">
        <v>7</v>
      </c>
      <c r="AD1" s="57" t="s">
        <v>116</v>
      </c>
      <c r="AE1" s="57" t="s">
        <v>0</v>
      </c>
      <c r="AF1" s="57" t="s">
        <v>2</v>
      </c>
      <c r="AG1" s="57" t="s">
        <v>3</v>
      </c>
      <c r="AH1" s="57" t="s">
        <v>4</v>
      </c>
      <c r="AI1" s="57" t="s">
        <v>987</v>
      </c>
      <c r="AK1" s="57" t="str">
        <f>B1</f>
        <v>Frequency</v>
      </c>
      <c r="AL1" s="57" t="str">
        <f>D1</f>
        <v>COMP</v>
      </c>
      <c r="AM1" s="57" t="str">
        <f t="shared" ref="AM1:AO16" si="0">Y1</f>
        <v>COMP_CONFIG</v>
      </c>
      <c r="AN1" s="57" t="str">
        <f t="shared" si="0"/>
        <v>GMI</v>
      </c>
      <c r="AO1" s="57" t="str">
        <f t="shared" si="0"/>
        <v>RVI</v>
      </c>
      <c r="AP1" s="57" t="s">
        <v>799</v>
      </c>
      <c r="AQ1" s="57" t="s">
        <v>84</v>
      </c>
      <c r="AR1" s="57" t="str">
        <f>AC1</f>
        <v>CPI</v>
      </c>
      <c r="AS1" s="57" t="str">
        <f t="shared" ref="AS1:AT16" si="1">AE1</f>
        <v>GMV</v>
      </c>
      <c r="AT1" s="57" t="str">
        <f t="shared" si="1"/>
        <v>RVV</v>
      </c>
      <c r="AU1" s="57" t="s">
        <v>110</v>
      </c>
      <c r="AV1" s="57" t="str">
        <f>AH1</f>
        <v>CPV</v>
      </c>
      <c r="AW1" s="381" t="s">
        <v>156</v>
      </c>
      <c r="AX1" s="381" t="s">
        <v>794</v>
      </c>
      <c r="AY1" s="381" t="s">
        <v>795</v>
      </c>
      <c r="AZ1" s="381" t="s">
        <v>157</v>
      </c>
      <c r="BA1" s="381" t="s">
        <v>797</v>
      </c>
      <c r="BB1" s="381" t="s">
        <v>798</v>
      </c>
    </row>
    <row r="2" spans="1:54" x14ac:dyDescent="0.3">
      <c r="A2" s="57">
        <f>32*C2+BIN2DEC(D2)</f>
        <v>0</v>
      </c>
      <c r="B2" s="57">
        <v>275</v>
      </c>
      <c r="C2" s="57">
        <v>0</v>
      </c>
      <c r="D2" s="57" t="str">
        <f>'[3]275 KHz'!A6</f>
        <v>00000</v>
      </c>
      <c r="E2" s="57">
        <f>'[3]275 KHz'!B6</f>
        <v>6</v>
      </c>
      <c r="F2" s="57" t="e">
        <f>'[3]275 KHz'!C6</f>
        <v>#NUM!</v>
      </c>
      <c r="G2" s="57" t="str">
        <f>'[3]275 KHz'!D6</f>
        <v>00</v>
      </c>
      <c r="H2" s="57" t="e">
        <f>'[3]275 KHz'!E6</f>
        <v>#NUM!</v>
      </c>
      <c r="I2" s="57" t="str">
        <f>'[3]275 KHz'!F6</f>
        <v>00</v>
      </c>
      <c r="J2" s="57" t="e">
        <f>'[3]275 KHz'!G6</f>
        <v>#NUM!</v>
      </c>
      <c r="K2" s="57" t="str">
        <f>'[3]275 KHz'!H6</f>
        <v>00</v>
      </c>
      <c r="L2" s="57" t="str">
        <f>'[3]275 KHz'!I6</f>
        <v>000000</v>
      </c>
      <c r="M2" s="57" t="str">
        <f>'[3]275 KHz'!J6</f>
        <v>00</v>
      </c>
      <c r="N2" s="57" t="str">
        <f>'[3]275 KHz'!K6</f>
        <v>42</v>
      </c>
      <c r="O2" s="57" t="str">
        <f>'[3]275 KHz'!L6</f>
        <v>01</v>
      </c>
      <c r="P2" s="57" t="str">
        <f>'[3]275 KHz'!M6</f>
        <v>00001</v>
      </c>
      <c r="Q2" s="57" t="str">
        <f>'[3]275 KHz'!N6</f>
        <v>0</v>
      </c>
      <c r="R2" s="57" t="str">
        <f>'[3]275 KHz'!O6</f>
        <v>00</v>
      </c>
      <c r="S2" s="57" t="str">
        <f>'[3]275 KHz'!P6</f>
        <v>000000</v>
      </c>
      <c r="T2" s="57" t="str">
        <f>'[3]275 KHz'!Q6</f>
        <v>00</v>
      </c>
      <c r="U2" s="57" t="str">
        <f>'[3]275 KHz'!R6</f>
        <v>01</v>
      </c>
      <c r="V2" s="57" t="str">
        <f>'[3]275 KHz'!S6</f>
        <v>00</v>
      </c>
      <c r="W2" s="57" t="str">
        <f>'[3]275 KHz'!T6</f>
        <v>00000</v>
      </c>
      <c r="X2" s="57" t="str">
        <f>'[3]275 KHz'!U6</f>
        <v>1</v>
      </c>
      <c r="Y2" s="57" t="e">
        <f>DEC2HEX(HEX2DEC(U2)+2^8*HEX2DEC(R2)+2^16*HEX2DEC(N2)+2^24*HEX2DEC(K2)+2^32*HEX2DEC(F2),10)</f>
        <v>#NUM!</v>
      </c>
      <c r="Z2" s="57" t="e">
        <f>25*2^BIN2DEC(J2)</f>
        <v>#NUM!</v>
      </c>
      <c r="AA2" s="57">
        <f>5*BIN2DEC(S2)</f>
        <v>0</v>
      </c>
      <c r="AB2" s="57">
        <f>0.3333*(4*BIN2DEC(T2)+BIN2DEC(V2))</f>
        <v>0</v>
      </c>
      <c r="AC2" s="57">
        <f>3.2*BIN2DEC(W2)</f>
        <v>0</v>
      </c>
      <c r="AD2" s="57">
        <f>800*(1+BIN2DEC(X2))</f>
        <v>1600</v>
      </c>
      <c r="AE2" s="57" t="e">
        <f>25*2^BIN2DEC(H2)</f>
        <v>#NUM!</v>
      </c>
      <c r="AF2" s="57">
        <f>5*BIN2DEC(L2)</f>
        <v>0</v>
      </c>
      <c r="AG2" s="57">
        <f>1.25*(4*BIN2DEC(M2)+BIN2DEC(O2))</f>
        <v>1.25</v>
      </c>
      <c r="AH2" s="57">
        <f>6.25*BIN2DEC(P2)</f>
        <v>6.25</v>
      </c>
      <c r="AI2" s="57">
        <v>4000</v>
      </c>
      <c r="AK2" s="57">
        <f>B2</f>
        <v>275</v>
      </c>
      <c r="AL2" s="57">
        <f>BIN2DEC(D2)</f>
        <v>0</v>
      </c>
      <c r="AM2" s="57" t="e">
        <f t="shared" si="0"/>
        <v>#NUM!</v>
      </c>
      <c r="AN2" s="57" t="e">
        <f t="shared" si="0"/>
        <v>#NUM!</v>
      </c>
      <c r="AO2" s="57">
        <f t="shared" si="0"/>
        <v>0</v>
      </c>
      <c r="AP2" s="57" t="e">
        <f>AD2*Z2/10^3</f>
        <v>#NUM!</v>
      </c>
      <c r="AQ2" s="57" t="e">
        <f>AP2*AB2</f>
        <v>#NUM!</v>
      </c>
      <c r="AR2" s="57">
        <f>AC2</f>
        <v>0</v>
      </c>
      <c r="AS2" s="57" t="e">
        <f t="shared" si="1"/>
        <v>#NUM!</v>
      </c>
      <c r="AT2" s="57">
        <f t="shared" si="1"/>
        <v>0</v>
      </c>
      <c r="AU2" s="57" t="e">
        <f>AS2*AI2*AG2/10^3</f>
        <v>#NUM!</v>
      </c>
      <c r="AV2" s="57">
        <f>AH2</f>
        <v>6.25</v>
      </c>
      <c r="AW2" s="57" t="e">
        <f>AN2*AO2/10^3</f>
        <v>#NUM!</v>
      </c>
      <c r="AX2" s="382" t="e">
        <f>1/(2*PI()*AO2*AQ2*10^-9)/10^3</f>
        <v>#NUM!</v>
      </c>
      <c r="AY2" s="382" t="e">
        <f>1/(2*PI()*AO2*AR2*10^-9)/10^3</f>
        <v>#DIV/0!</v>
      </c>
      <c r="AZ2" s="57" t="e">
        <f>AS2*AT2/10^3</f>
        <v>#NUM!</v>
      </c>
      <c r="BA2" s="382" t="e">
        <f>1/(2*PI()*AT2*AU2*10^-9)/10^3</f>
        <v>#NUM!</v>
      </c>
      <c r="BB2" s="382" t="e">
        <f>1/(2*PI()*AT2*AV2*10^-9)/10^3</f>
        <v>#DIV/0!</v>
      </c>
    </row>
    <row r="3" spans="1:54" x14ac:dyDescent="0.3">
      <c r="A3" s="57">
        <f t="shared" ref="A3:A66" si="2">32*C3+BIN2DEC(D3)</f>
        <v>1</v>
      </c>
      <c r="B3" s="57">
        <v>275</v>
      </c>
      <c r="C3" s="57">
        <v>0</v>
      </c>
      <c r="D3" s="57" t="str">
        <f>'[3]275 KHz'!A7</f>
        <v>00001</v>
      </c>
      <c r="E3" s="57">
        <f>'[3]275 KHz'!B7</f>
        <v>6</v>
      </c>
      <c r="F3" s="57" t="str">
        <f>'[3]275 KHz'!C7</f>
        <v>12</v>
      </c>
      <c r="G3" s="57" t="str">
        <f>'[3]275 KHz'!D7</f>
        <v>00</v>
      </c>
      <c r="H3" s="57" t="str">
        <f>'[3]275 KHz'!E7</f>
        <v>01</v>
      </c>
      <c r="I3" s="57" t="str">
        <f>'[3]275 KHz'!F7</f>
        <v>00</v>
      </c>
      <c r="J3" s="57" t="str">
        <f>'[3]275 KHz'!G7</f>
        <v>10</v>
      </c>
      <c r="K3" s="57" t="str">
        <f>'[3]275 KHz'!H7</f>
        <v>0B</v>
      </c>
      <c r="L3" s="57" t="str">
        <f>'[3]275 KHz'!I7</f>
        <v>000010</v>
      </c>
      <c r="M3" s="57" t="str">
        <f>'[3]275 KHz'!J7</f>
        <v>11</v>
      </c>
      <c r="N3" s="57" t="str">
        <f>'[3]275 KHz'!K7</f>
        <v>F0</v>
      </c>
      <c r="O3" s="57" t="str">
        <f>'[3]275 KHz'!L7</f>
        <v>11</v>
      </c>
      <c r="P3" s="57" t="str">
        <f>'[3]275 KHz'!M7</f>
        <v>11000</v>
      </c>
      <c r="Q3" s="57" t="str">
        <f>'[3]275 KHz'!N7</f>
        <v>0</v>
      </c>
      <c r="R3" s="57" t="str">
        <f>'[3]275 KHz'!O7</f>
        <v>13</v>
      </c>
      <c r="S3" s="57" t="str">
        <f>'[3]275 KHz'!P7</f>
        <v>000100</v>
      </c>
      <c r="T3" s="57" t="str">
        <f>'[3]275 KHz'!Q7</f>
        <v>11</v>
      </c>
      <c r="U3" s="57" t="str">
        <f>'[3]275 KHz'!R7</f>
        <v>19</v>
      </c>
      <c r="V3" s="57" t="str">
        <f>'[3]275 KHz'!S7</f>
        <v>00</v>
      </c>
      <c r="W3" s="57" t="str">
        <f>'[3]275 KHz'!T7</f>
        <v>01100</v>
      </c>
      <c r="X3" s="57" t="str">
        <f>'[3]275 KHz'!U7</f>
        <v>1</v>
      </c>
      <c r="Y3" s="57" t="str">
        <f>DEC2HEX(HEX2DEC(U3)+2^8*HEX2DEC(R3)+2^16*HEX2DEC(N3)+2^24*HEX2DEC(K3)+2^32*HEX2DEC(F3),10)</f>
        <v>120BF01319</v>
      </c>
      <c r="Z3" s="57">
        <f t="shared" ref="Z3:Z66" si="3">25*2^BIN2DEC(J3)</f>
        <v>100</v>
      </c>
      <c r="AA3" s="57">
        <f t="shared" ref="AA3:AA66" si="4">5*BIN2DEC(S3)</f>
        <v>20</v>
      </c>
      <c r="AB3" s="57">
        <f t="shared" ref="AB3:AB66" si="5">0.3333*(4*BIN2DEC(T3)+BIN2DEC(V3))</f>
        <v>3.9996</v>
      </c>
      <c r="AC3" s="57">
        <f t="shared" ref="AC3:AC66" si="6">3.2*BIN2DEC(W3)</f>
        <v>38.400000000000006</v>
      </c>
      <c r="AD3" s="57">
        <f t="shared" ref="AD3:AD66" si="7">800*(1+BIN2DEC(X3))</f>
        <v>1600</v>
      </c>
      <c r="AE3" s="57">
        <f t="shared" ref="AE3:AE66" si="8">25*2^BIN2DEC(H3)</f>
        <v>50</v>
      </c>
      <c r="AF3" s="57">
        <f t="shared" ref="AF3:AF66" si="9">5*BIN2DEC(L3)</f>
        <v>10</v>
      </c>
      <c r="AG3" s="57">
        <f t="shared" ref="AG3:AG66" si="10">1.25*(4*BIN2DEC(M3)+BIN2DEC(O3))</f>
        <v>18.75</v>
      </c>
      <c r="AH3" s="57">
        <f t="shared" ref="AH3:AH66" si="11">6.25*BIN2DEC(P3)</f>
        <v>150</v>
      </c>
      <c r="AI3" s="57">
        <v>4000</v>
      </c>
      <c r="AK3" s="57">
        <f>B3</f>
        <v>275</v>
      </c>
      <c r="AL3" s="57">
        <f>BIN2DEC(D3)</f>
        <v>1</v>
      </c>
      <c r="AM3" s="57" t="str">
        <f t="shared" si="0"/>
        <v>120BF01319</v>
      </c>
      <c r="AN3" s="57">
        <f>Z3</f>
        <v>100</v>
      </c>
      <c r="AO3" s="57">
        <f>AA3</f>
        <v>20</v>
      </c>
      <c r="AP3" s="57">
        <f>AD3*Z3/10^3</f>
        <v>160</v>
      </c>
      <c r="AQ3" s="57">
        <f>AP3*AB3</f>
        <v>639.93600000000004</v>
      </c>
      <c r="AR3" s="57">
        <f>AC3</f>
        <v>38.400000000000006</v>
      </c>
      <c r="AS3" s="57">
        <f t="shared" si="1"/>
        <v>50</v>
      </c>
      <c r="AT3" s="57">
        <f t="shared" si="1"/>
        <v>10</v>
      </c>
      <c r="AU3" s="57">
        <f>AS3*AI3*AG3/10^3</f>
        <v>3750</v>
      </c>
      <c r="AV3" s="57">
        <f>AH3</f>
        <v>150</v>
      </c>
      <c r="AW3" s="57">
        <f>AN3*AO3/10^3</f>
        <v>2</v>
      </c>
      <c r="AX3" s="382">
        <f>1/(2*PI()*AO3*AQ3*10^-9)/10^3</f>
        <v>12.435223451399461</v>
      </c>
      <c r="AY3" s="382">
        <f>1/(2*PI()*AO3*AR3*10^-9)/10^3</f>
        <v>207.23299881757202</v>
      </c>
      <c r="AZ3" s="57">
        <f>AS3*AT3/10^3</f>
        <v>0.5</v>
      </c>
      <c r="BA3" s="382">
        <f>1/(2*PI()*AT3*AU3*10^-9)/10^3</f>
        <v>4.2441318157838754</v>
      </c>
      <c r="BB3" s="382">
        <f>1/(2*PI()*AT3*AV3*10^-9)/10^3</f>
        <v>106.10329539459688</v>
      </c>
    </row>
    <row r="4" spans="1:54" x14ac:dyDescent="0.3">
      <c r="A4" s="57">
        <f t="shared" si="2"/>
        <v>2</v>
      </c>
      <c r="B4" s="57">
        <v>275</v>
      </c>
      <c r="C4" s="57">
        <v>0</v>
      </c>
      <c r="D4" s="57" t="str">
        <f>'[3]275 KHz'!A8</f>
        <v>00010</v>
      </c>
      <c r="E4" s="57">
        <f>'[3]275 KHz'!B8</f>
        <v>6</v>
      </c>
      <c r="F4" s="57" t="str">
        <f>'[3]275 KHz'!C8</f>
        <v>12</v>
      </c>
      <c r="G4" s="57" t="str">
        <f>'[3]275 KHz'!D8</f>
        <v>00</v>
      </c>
      <c r="H4" s="57" t="str">
        <f>'[3]275 KHz'!E8</f>
        <v>01</v>
      </c>
      <c r="I4" s="57" t="str">
        <f>'[3]275 KHz'!F8</f>
        <v>00</v>
      </c>
      <c r="J4" s="57" t="str">
        <f>'[3]275 KHz'!G8</f>
        <v>10</v>
      </c>
      <c r="K4" s="57" t="str">
        <f>'[3]275 KHz'!H8</f>
        <v>13</v>
      </c>
      <c r="L4" s="57" t="str">
        <f>'[3]275 KHz'!I8</f>
        <v>000100</v>
      </c>
      <c r="M4" s="57" t="str">
        <f>'[3]275 KHz'!J8</f>
        <v>11</v>
      </c>
      <c r="N4" s="57" t="str">
        <f>'[3]275 KHz'!K8</f>
        <v>18</v>
      </c>
      <c r="O4" s="57" t="str">
        <f>'[3]275 KHz'!L8</f>
        <v>00</v>
      </c>
      <c r="P4" s="57" t="str">
        <f>'[3]275 KHz'!M8</f>
        <v>01100</v>
      </c>
      <c r="Q4" s="57" t="str">
        <f>'[3]275 KHz'!N8</f>
        <v>0</v>
      </c>
      <c r="R4" s="57" t="str">
        <f>'[3]275 KHz'!O8</f>
        <v>13</v>
      </c>
      <c r="S4" s="57" t="str">
        <f>'[3]275 KHz'!P8</f>
        <v>000100</v>
      </c>
      <c r="T4" s="57" t="str">
        <f>'[3]275 KHz'!Q8</f>
        <v>11</v>
      </c>
      <c r="U4" s="57" t="str">
        <f>'[3]275 KHz'!R8</f>
        <v>19</v>
      </c>
      <c r="V4" s="57" t="str">
        <f>'[3]275 KHz'!S8</f>
        <v>00</v>
      </c>
      <c r="W4" s="57" t="str">
        <f>'[3]275 KHz'!T8</f>
        <v>01100</v>
      </c>
      <c r="X4" s="57" t="str">
        <f>'[3]275 KHz'!U8</f>
        <v>1</v>
      </c>
      <c r="Y4" s="57" t="str">
        <f t="shared" ref="Y4:Y67" si="12">DEC2HEX(HEX2DEC(U4)+2^8*HEX2DEC(R4)+2^16*HEX2DEC(N4)+2^24*HEX2DEC(K4)+2^32*HEX2DEC(F4),10)</f>
        <v>1213181319</v>
      </c>
      <c r="Z4" s="57">
        <f t="shared" si="3"/>
        <v>100</v>
      </c>
      <c r="AA4" s="57">
        <f t="shared" si="4"/>
        <v>20</v>
      </c>
      <c r="AB4" s="57">
        <f t="shared" si="5"/>
        <v>3.9996</v>
      </c>
      <c r="AC4" s="57">
        <f t="shared" si="6"/>
        <v>38.400000000000006</v>
      </c>
      <c r="AD4" s="57">
        <f t="shared" si="7"/>
        <v>1600</v>
      </c>
      <c r="AE4" s="57">
        <f t="shared" si="8"/>
        <v>50</v>
      </c>
      <c r="AF4" s="57">
        <f t="shared" si="9"/>
        <v>20</v>
      </c>
      <c r="AG4" s="57">
        <f t="shared" si="10"/>
        <v>15</v>
      </c>
      <c r="AH4" s="57">
        <f t="shared" si="11"/>
        <v>75</v>
      </c>
      <c r="AI4" s="57">
        <v>4000</v>
      </c>
      <c r="AK4" s="57">
        <f t="shared" ref="AK4:AK67" si="13">B4</f>
        <v>275</v>
      </c>
      <c r="AL4" s="57">
        <f t="shared" ref="AL4:AL67" si="14">BIN2DEC(D4)</f>
        <v>2</v>
      </c>
      <c r="AM4" s="57" t="str">
        <f t="shared" si="0"/>
        <v>1213181319</v>
      </c>
      <c r="AN4" s="57">
        <f t="shared" si="0"/>
        <v>100</v>
      </c>
      <c r="AO4" s="57">
        <f t="shared" si="0"/>
        <v>20</v>
      </c>
      <c r="AP4" s="57">
        <f t="shared" ref="AP4:AP67" si="15">AD4*Z4/10^3</f>
        <v>160</v>
      </c>
      <c r="AQ4" s="57">
        <f t="shared" ref="AQ4:AQ67" si="16">AP4*AB4</f>
        <v>639.93600000000004</v>
      </c>
      <c r="AR4" s="57">
        <f t="shared" ref="AR4:AR67" si="17">AC4</f>
        <v>38.400000000000006</v>
      </c>
      <c r="AS4" s="57">
        <f t="shared" si="1"/>
        <v>50</v>
      </c>
      <c r="AT4" s="57">
        <f t="shared" si="1"/>
        <v>20</v>
      </c>
      <c r="AU4" s="57">
        <f t="shared" ref="AU4:AU67" si="18">AS4*AI4*AG4/10^3</f>
        <v>3000</v>
      </c>
      <c r="AV4" s="57">
        <f t="shared" ref="AV4:AV67" si="19">AH4</f>
        <v>75</v>
      </c>
      <c r="AW4" s="57">
        <f t="shared" ref="AW4:AW67" si="20">AN4*AO4/10^3</f>
        <v>2</v>
      </c>
      <c r="AX4" s="382">
        <f t="shared" ref="AX4:AX67" si="21">1/(2*PI()*AO4*AQ4*10^-9)/10^3</f>
        <v>12.435223451399461</v>
      </c>
      <c r="AY4" s="382">
        <f t="shared" ref="AY4:AY67" si="22">1/(2*PI()*AO4*AR4*10^-9)/10^3</f>
        <v>207.23299881757202</v>
      </c>
      <c r="AZ4" s="57">
        <f t="shared" ref="AZ4:AZ67" si="23">AS4*AT4/10^3</f>
        <v>1</v>
      </c>
      <c r="BA4" s="382">
        <f t="shared" ref="BA4:BA67" si="24">1/(2*PI()*AT4*AU4*10^-9)/10^3</f>
        <v>2.6525823848649224</v>
      </c>
      <c r="BB4" s="382">
        <f t="shared" ref="BB4:BB67" si="25">1/(2*PI()*AT4*AV4*10^-9)/10^3</f>
        <v>106.10329539459688</v>
      </c>
    </row>
    <row r="5" spans="1:54" x14ac:dyDescent="0.3">
      <c r="A5" s="57">
        <f t="shared" si="2"/>
        <v>3</v>
      </c>
      <c r="B5" s="57">
        <v>275</v>
      </c>
      <c r="C5" s="57">
        <v>0</v>
      </c>
      <c r="D5" s="57" t="str">
        <f>'[3]275 KHz'!A9</f>
        <v>00011</v>
      </c>
      <c r="E5" s="57">
        <f>'[3]275 KHz'!B9</f>
        <v>6</v>
      </c>
      <c r="F5" s="57" t="str">
        <f>'[3]275 KHz'!C9</f>
        <v>12</v>
      </c>
      <c r="G5" s="57" t="str">
        <f>'[3]275 KHz'!D9</f>
        <v>00</v>
      </c>
      <c r="H5" s="57" t="str">
        <f>'[3]275 KHz'!E9</f>
        <v>01</v>
      </c>
      <c r="I5" s="57" t="str">
        <f>'[3]275 KHz'!F9</f>
        <v>00</v>
      </c>
      <c r="J5" s="57" t="str">
        <f>'[3]275 KHz'!G9</f>
        <v>10</v>
      </c>
      <c r="K5" s="57" t="str">
        <f>'[3]275 KHz'!H9</f>
        <v>21</v>
      </c>
      <c r="L5" s="57" t="str">
        <f>'[3]275 KHz'!I9</f>
        <v>001000</v>
      </c>
      <c r="M5" s="57" t="str">
        <f>'[3]275 KHz'!J9</f>
        <v>01</v>
      </c>
      <c r="N5" s="57" t="str">
        <f>'[3]275 KHz'!K9</f>
        <v>8C</v>
      </c>
      <c r="O5" s="57" t="str">
        <f>'[3]275 KHz'!L9</f>
        <v>10</v>
      </c>
      <c r="P5" s="57" t="str">
        <f>'[3]275 KHz'!M9</f>
        <v>00110</v>
      </c>
      <c r="Q5" s="57" t="str">
        <f>'[3]275 KHz'!N9</f>
        <v>0</v>
      </c>
      <c r="R5" s="57" t="str">
        <f>'[3]275 KHz'!O9</f>
        <v>13</v>
      </c>
      <c r="S5" s="57" t="str">
        <f>'[3]275 KHz'!P9</f>
        <v>000100</v>
      </c>
      <c r="T5" s="57" t="str">
        <f>'[3]275 KHz'!Q9</f>
        <v>11</v>
      </c>
      <c r="U5" s="57" t="str">
        <f>'[3]275 KHz'!R9</f>
        <v>19</v>
      </c>
      <c r="V5" s="57" t="str">
        <f>'[3]275 KHz'!S9</f>
        <v>00</v>
      </c>
      <c r="W5" s="57" t="str">
        <f>'[3]275 KHz'!T9</f>
        <v>01100</v>
      </c>
      <c r="X5" s="57" t="str">
        <f>'[3]275 KHz'!U9</f>
        <v>1</v>
      </c>
      <c r="Y5" s="57" t="str">
        <f t="shared" si="12"/>
        <v>12218C1319</v>
      </c>
      <c r="Z5" s="57">
        <f t="shared" si="3"/>
        <v>100</v>
      </c>
      <c r="AA5" s="57">
        <f t="shared" si="4"/>
        <v>20</v>
      </c>
      <c r="AB5" s="57">
        <f t="shared" si="5"/>
        <v>3.9996</v>
      </c>
      <c r="AC5" s="57">
        <f t="shared" si="6"/>
        <v>38.400000000000006</v>
      </c>
      <c r="AD5" s="57">
        <f t="shared" si="7"/>
        <v>1600</v>
      </c>
      <c r="AE5" s="57">
        <f t="shared" si="8"/>
        <v>50</v>
      </c>
      <c r="AF5" s="57">
        <f t="shared" si="9"/>
        <v>40</v>
      </c>
      <c r="AG5" s="57">
        <f t="shared" si="10"/>
        <v>7.5</v>
      </c>
      <c r="AH5" s="57">
        <f t="shared" si="11"/>
        <v>37.5</v>
      </c>
      <c r="AI5" s="57">
        <v>4000</v>
      </c>
      <c r="AK5" s="57">
        <f t="shared" si="13"/>
        <v>275</v>
      </c>
      <c r="AL5" s="57">
        <f t="shared" si="14"/>
        <v>3</v>
      </c>
      <c r="AM5" s="57" t="str">
        <f t="shared" si="0"/>
        <v>12218C1319</v>
      </c>
      <c r="AN5" s="57">
        <f t="shared" si="0"/>
        <v>100</v>
      </c>
      <c r="AO5" s="57">
        <f t="shared" si="0"/>
        <v>20</v>
      </c>
      <c r="AP5" s="57">
        <f t="shared" si="15"/>
        <v>160</v>
      </c>
      <c r="AQ5" s="57">
        <f t="shared" si="16"/>
        <v>639.93600000000004</v>
      </c>
      <c r="AR5" s="57">
        <f t="shared" si="17"/>
        <v>38.400000000000006</v>
      </c>
      <c r="AS5" s="57">
        <f t="shared" si="1"/>
        <v>50</v>
      </c>
      <c r="AT5" s="57">
        <f t="shared" si="1"/>
        <v>40</v>
      </c>
      <c r="AU5" s="57">
        <f t="shared" si="18"/>
        <v>1500</v>
      </c>
      <c r="AV5" s="57">
        <f t="shared" si="19"/>
        <v>37.5</v>
      </c>
      <c r="AW5" s="57">
        <f t="shared" si="20"/>
        <v>2</v>
      </c>
      <c r="AX5" s="382">
        <f t="shared" si="21"/>
        <v>12.435223451399461</v>
      </c>
      <c r="AY5" s="382">
        <f t="shared" si="22"/>
        <v>207.23299881757202</v>
      </c>
      <c r="AZ5" s="57">
        <f t="shared" si="23"/>
        <v>2</v>
      </c>
      <c r="BA5" s="382">
        <f t="shared" si="24"/>
        <v>2.6525823848649224</v>
      </c>
      <c r="BB5" s="382">
        <f t="shared" si="25"/>
        <v>106.10329539459688</v>
      </c>
    </row>
    <row r="6" spans="1:54" x14ac:dyDescent="0.3">
      <c r="A6" s="57">
        <f t="shared" si="2"/>
        <v>4</v>
      </c>
      <c r="B6" s="57">
        <v>275</v>
      </c>
      <c r="C6" s="57">
        <v>0</v>
      </c>
      <c r="D6" s="57" t="str">
        <f>'[3]275 KHz'!A10</f>
        <v>00100</v>
      </c>
      <c r="E6" s="57">
        <f>'[3]275 KHz'!B10</f>
        <v>6</v>
      </c>
      <c r="F6" s="57" t="str">
        <f>'[3]275 KHz'!C10</f>
        <v>12</v>
      </c>
      <c r="G6" s="57" t="str">
        <f>'[3]275 KHz'!D10</f>
        <v>00</v>
      </c>
      <c r="H6" s="57" t="str">
        <f>'[3]275 KHz'!E10</f>
        <v>01</v>
      </c>
      <c r="I6" s="57" t="str">
        <f>'[3]275 KHz'!F10</f>
        <v>00</v>
      </c>
      <c r="J6" s="57" t="str">
        <f>'[3]275 KHz'!G10</f>
        <v>10</v>
      </c>
      <c r="K6" s="57" t="str">
        <f>'[3]275 KHz'!H10</f>
        <v>40</v>
      </c>
      <c r="L6" s="57" t="str">
        <f>'[3]275 KHz'!I10</f>
        <v>010000</v>
      </c>
      <c r="M6" s="57" t="str">
        <f>'[3]275 KHz'!J10</f>
        <v>00</v>
      </c>
      <c r="N6" s="57" t="str">
        <f>'[3]275 KHz'!K10</f>
        <v>C6</v>
      </c>
      <c r="O6" s="57" t="str">
        <f>'[3]275 KHz'!L10</f>
        <v>11</v>
      </c>
      <c r="P6" s="57" t="str">
        <f>'[3]275 KHz'!M10</f>
        <v>00011</v>
      </c>
      <c r="Q6" s="57" t="str">
        <f>'[3]275 KHz'!N10</f>
        <v>0</v>
      </c>
      <c r="R6" s="57" t="str">
        <f>'[3]275 KHz'!O10</f>
        <v>13</v>
      </c>
      <c r="S6" s="57" t="str">
        <f>'[3]275 KHz'!P10</f>
        <v>000100</v>
      </c>
      <c r="T6" s="57" t="str">
        <f>'[3]275 KHz'!Q10</f>
        <v>11</v>
      </c>
      <c r="U6" s="57" t="str">
        <f>'[3]275 KHz'!R10</f>
        <v>19</v>
      </c>
      <c r="V6" s="57" t="str">
        <f>'[3]275 KHz'!S10</f>
        <v>00</v>
      </c>
      <c r="W6" s="57" t="str">
        <f>'[3]275 KHz'!T10</f>
        <v>01100</v>
      </c>
      <c r="X6" s="57" t="str">
        <f>'[3]275 KHz'!U10</f>
        <v>1</v>
      </c>
      <c r="Y6" s="57" t="str">
        <f t="shared" si="12"/>
        <v>1240C61319</v>
      </c>
      <c r="Z6" s="57">
        <f t="shared" si="3"/>
        <v>100</v>
      </c>
      <c r="AA6" s="57">
        <f t="shared" si="4"/>
        <v>20</v>
      </c>
      <c r="AB6" s="57">
        <f t="shared" si="5"/>
        <v>3.9996</v>
      </c>
      <c r="AC6" s="57">
        <f t="shared" si="6"/>
        <v>38.400000000000006</v>
      </c>
      <c r="AD6" s="57">
        <f t="shared" si="7"/>
        <v>1600</v>
      </c>
      <c r="AE6" s="57">
        <f t="shared" si="8"/>
        <v>50</v>
      </c>
      <c r="AF6" s="57">
        <f t="shared" si="9"/>
        <v>80</v>
      </c>
      <c r="AG6" s="57">
        <f t="shared" si="10"/>
        <v>3.75</v>
      </c>
      <c r="AH6" s="57">
        <f t="shared" si="11"/>
        <v>18.75</v>
      </c>
      <c r="AI6" s="57">
        <v>4000</v>
      </c>
      <c r="AK6" s="57">
        <f t="shared" si="13"/>
        <v>275</v>
      </c>
      <c r="AL6" s="57">
        <f t="shared" si="14"/>
        <v>4</v>
      </c>
      <c r="AM6" s="57" t="str">
        <f t="shared" si="0"/>
        <v>1240C61319</v>
      </c>
      <c r="AN6" s="57">
        <f t="shared" si="0"/>
        <v>100</v>
      </c>
      <c r="AO6" s="57">
        <f t="shared" si="0"/>
        <v>20</v>
      </c>
      <c r="AP6" s="57">
        <f t="shared" si="15"/>
        <v>160</v>
      </c>
      <c r="AQ6" s="57">
        <f t="shared" si="16"/>
        <v>639.93600000000004</v>
      </c>
      <c r="AR6" s="57">
        <f t="shared" si="17"/>
        <v>38.400000000000006</v>
      </c>
      <c r="AS6" s="57">
        <f t="shared" si="1"/>
        <v>50</v>
      </c>
      <c r="AT6" s="57">
        <f t="shared" si="1"/>
        <v>80</v>
      </c>
      <c r="AU6" s="57">
        <f t="shared" si="18"/>
        <v>750</v>
      </c>
      <c r="AV6" s="57">
        <f t="shared" si="19"/>
        <v>18.75</v>
      </c>
      <c r="AW6" s="57">
        <f t="shared" si="20"/>
        <v>2</v>
      </c>
      <c r="AX6" s="382">
        <f t="shared" si="21"/>
        <v>12.435223451399461</v>
      </c>
      <c r="AY6" s="382">
        <f t="shared" si="22"/>
        <v>207.23299881757202</v>
      </c>
      <c r="AZ6" s="57">
        <f t="shared" si="23"/>
        <v>4</v>
      </c>
      <c r="BA6" s="382">
        <f t="shared" si="24"/>
        <v>2.6525823848649224</v>
      </c>
      <c r="BB6" s="382">
        <f t="shared" si="25"/>
        <v>106.10329539459688</v>
      </c>
    </row>
    <row r="7" spans="1:54" x14ac:dyDescent="0.3">
      <c r="A7" s="57">
        <f t="shared" si="2"/>
        <v>5</v>
      </c>
      <c r="B7" s="57">
        <v>275</v>
      </c>
      <c r="C7" s="57">
        <v>0</v>
      </c>
      <c r="D7" s="57" t="str">
        <f>'[3]275 KHz'!A11</f>
        <v>00101</v>
      </c>
      <c r="E7" s="57">
        <f>'[3]275 KHz'!B11</f>
        <v>6</v>
      </c>
      <c r="F7" s="57" t="str">
        <f>'[3]275 KHz'!C11</f>
        <v>12</v>
      </c>
      <c r="G7" s="57" t="str">
        <f>'[3]275 KHz'!D11</f>
        <v>00</v>
      </c>
      <c r="H7" s="57" t="str">
        <f>'[3]275 KHz'!E11</f>
        <v>01</v>
      </c>
      <c r="I7" s="57" t="str">
        <f>'[3]275 KHz'!F11</f>
        <v>00</v>
      </c>
      <c r="J7" s="57" t="str">
        <f>'[3]275 KHz'!G11</f>
        <v>10</v>
      </c>
      <c r="K7" s="57" t="str">
        <f>'[3]275 KHz'!H11</f>
        <v>80</v>
      </c>
      <c r="L7" s="57" t="str">
        <f>'[3]275 KHz'!I11</f>
        <v>100000</v>
      </c>
      <c r="M7" s="57" t="str">
        <f>'[3]275 KHz'!J11</f>
        <v>00</v>
      </c>
      <c r="N7" s="57" t="str">
        <f>'[3]275 KHz'!K11</f>
        <v>42</v>
      </c>
      <c r="O7" s="57" t="str">
        <f>'[3]275 KHz'!L11</f>
        <v>01</v>
      </c>
      <c r="P7" s="57" t="str">
        <f>'[3]275 KHz'!M11</f>
        <v>00001</v>
      </c>
      <c r="Q7" s="57" t="str">
        <f>'[3]275 KHz'!N11</f>
        <v>0</v>
      </c>
      <c r="R7" s="57" t="str">
        <f>'[3]275 KHz'!O11</f>
        <v>13</v>
      </c>
      <c r="S7" s="57" t="str">
        <f>'[3]275 KHz'!P11</f>
        <v>000100</v>
      </c>
      <c r="T7" s="57" t="str">
        <f>'[3]275 KHz'!Q11</f>
        <v>11</v>
      </c>
      <c r="U7" s="57" t="str">
        <f>'[3]275 KHz'!R11</f>
        <v>19</v>
      </c>
      <c r="V7" s="57" t="str">
        <f>'[3]275 KHz'!S11</f>
        <v>00</v>
      </c>
      <c r="W7" s="57" t="str">
        <f>'[3]275 KHz'!T11</f>
        <v>01100</v>
      </c>
      <c r="X7" s="57" t="str">
        <f>'[3]275 KHz'!U11</f>
        <v>1</v>
      </c>
      <c r="Y7" s="57" t="str">
        <f t="shared" si="12"/>
        <v>1280421319</v>
      </c>
      <c r="Z7" s="57">
        <f t="shared" si="3"/>
        <v>100</v>
      </c>
      <c r="AA7" s="57">
        <f t="shared" si="4"/>
        <v>20</v>
      </c>
      <c r="AB7" s="57">
        <f t="shared" si="5"/>
        <v>3.9996</v>
      </c>
      <c r="AC7" s="57">
        <f t="shared" si="6"/>
        <v>38.400000000000006</v>
      </c>
      <c r="AD7" s="57">
        <f t="shared" si="7"/>
        <v>1600</v>
      </c>
      <c r="AE7" s="57">
        <f t="shared" si="8"/>
        <v>50</v>
      </c>
      <c r="AF7" s="57">
        <f t="shared" si="9"/>
        <v>160</v>
      </c>
      <c r="AG7" s="57">
        <f t="shared" si="10"/>
        <v>1.25</v>
      </c>
      <c r="AH7" s="57">
        <f t="shared" si="11"/>
        <v>6.25</v>
      </c>
      <c r="AI7" s="57">
        <v>4000</v>
      </c>
      <c r="AK7" s="57">
        <f t="shared" si="13"/>
        <v>275</v>
      </c>
      <c r="AL7" s="57">
        <f t="shared" si="14"/>
        <v>5</v>
      </c>
      <c r="AM7" s="57" t="str">
        <f t="shared" si="0"/>
        <v>1280421319</v>
      </c>
      <c r="AN7" s="57">
        <f t="shared" si="0"/>
        <v>100</v>
      </c>
      <c r="AO7" s="57">
        <f t="shared" si="0"/>
        <v>20</v>
      </c>
      <c r="AP7" s="57">
        <f t="shared" si="15"/>
        <v>160</v>
      </c>
      <c r="AQ7" s="57">
        <f t="shared" si="16"/>
        <v>639.93600000000004</v>
      </c>
      <c r="AR7" s="57">
        <f t="shared" si="17"/>
        <v>38.400000000000006</v>
      </c>
      <c r="AS7" s="57">
        <f t="shared" si="1"/>
        <v>50</v>
      </c>
      <c r="AT7" s="57">
        <f t="shared" si="1"/>
        <v>160</v>
      </c>
      <c r="AU7" s="57">
        <f t="shared" si="18"/>
        <v>250</v>
      </c>
      <c r="AV7" s="57">
        <f t="shared" si="19"/>
        <v>6.25</v>
      </c>
      <c r="AW7" s="57">
        <f t="shared" si="20"/>
        <v>2</v>
      </c>
      <c r="AX7" s="382">
        <f t="shared" si="21"/>
        <v>12.435223451399461</v>
      </c>
      <c r="AY7" s="382">
        <f t="shared" si="22"/>
        <v>207.23299881757202</v>
      </c>
      <c r="AZ7" s="57">
        <f t="shared" si="23"/>
        <v>8</v>
      </c>
      <c r="BA7" s="382">
        <f t="shared" si="24"/>
        <v>3.9788735772973833</v>
      </c>
      <c r="BB7" s="382">
        <f t="shared" si="25"/>
        <v>159.15494309189535</v>
      </c>
    </row>
    <row r="8" spans="1:54" x14ac:dyDescent="0.3">
      <c r="A8" s="57">
        <f t="shared" si="2"/>
        <v>6</v>
      </c>
      <c r="B8" s="57">
        <v>275</v>
      </c>
      <c r="C8" s="57">
        <v>0</v>
      </c>
      <c r="D8" s="57" t="str">
        <f>'[3]275 KHz'!A12</f>
        <v>00110</v>
      </c>
      <c r="E8" s="57">
        <f>'[3]275 KHz'!B12</f>
        <v>6</v>
      </c>
      <c r="F8" s="57" t="str">
        <f>'[3]275 KHz'!C12</f>
        <v>12</v>
      </c>
      <c r="G8" s="57" t="str">
        <f>'[3]275 KHz'!D12</f>
        <v>00</v>
      </c>
      <c r="H8" s="57" t="str">
        <f>'[3]275 KHz'!E12</f>
        <v>01</v>
      </c>
      <c r="I8" s="57" t="str">
        <f>'[3]275 KHz'!F12</f>
        <v>00</v>
      </c>
      <c r="J8" s="57" t="str">
        <f>'[3]275 KHz'!G12</f>
        <v>10</v>
      </c>
      <c r="K8" s="57" t="str">
        <f>'[3]275 KHz'!H12</f>
        <v>0B</v>
      </c>
      <c r="L8" s="57" t="str">
        <f>'[3]275 KHz'!I12</f>
        <v>000010</v>
      </c>
      <c r="M8" s="57" t="str">
        <f>'[3]275 KHz'!J12</f>
        <v>11</v>
      </c>
      <c r="N8" s="57" t="str">
        <f>'[3]275 KHz'!K12</f>
        <v>F0</v>
      </c>
      <c r="O8" s="57" t="str">
        <f>'[3]275 KHz'!L12</f>
        <v>11</v>
      </c>
      <c r="P8" s="57" t="str">
        <f>'[3]275 KHz'!M12</f>
        <v>11000</v>
      </c>
      <c r="Q8" s="57" t="str">
        <f>'[3]275 KHz'!N12</f>
        <v>0</v>
      </c>
      <c r="R8" s="57" t="str">
        <f>'[3]275 KHz'!O12</f>
        <v>1A</v>
      </c>
      <c r="S8" s="57" t="str">
        <f>'[3]275 KHz'!P12</f>
        <v>000110</v>
      </c>
      <c r="T8" s="57" t="str">
        <f>'[3]275 KHz'!Q12</f>
        <v>10</v>
      </c>
      <c r="U8" s="57" t="str">
        <f>'[3]275 KHz'!R12</f>
        <v>59</v>
      </c>
      <c r="V8" s="57" t="str">
        <f>'[3]275 KHz'!S12</f>
        <v>01</v>
      </c>
      <c r="W8" s="57" t="str">
        <f>'[3]275 KHz'!T12</f>
        <v>01100</v>
      </c>
      <c r="X8" s="57" t="str">
        <f>'[3]275 KHz'!U12</f>
        <v>1</v>
      </c>
      <c r="Y8" s="57" t="str">
        <f t="shared" si="12"/>
        <v>120BF01A59</v>
      </c>
      <c r="Z8" s="57">
        <f t="shared" si="3"/>
        <v>100</v>
      </c>
      <c r="AA8" s="57">
        <f t="shared" si="4"/>
        <v>30</v>
      </c>
      <c r="AB8" s="57">
        <f t="shared" si="5"/>
        <v>2.9996999999999998</v>
      </c>
      <c r="AC8" s="57">
        <f t="shared" si="6"/>
        <v>38.400000000000006</v>
      </c>
      <c r="AD8" s="57">
        <f t="shared" si="7"/>
        <v>1600</v>
      </c>
      <c r="AE8" s="57">
        <f t="shared" si="8"/>
        <v>50</v>
      </c>
      <c r="AF8" s="57">
        <f t="shared" si="9"/>
        <v>10</v>
      </c>
      <c r="AG8" s="57">
        <f t="shared" si="10"/>
        <v>18.75</v>
      </c>
      <c r="AH8" s="57">
        <f t="shared" si="11"/>
        <v>150</v>
      </c>
      <c r="AI8" s="57">
        <v>4000</v>
      </c>
      <c r="AK8" s="57">
        <f t="shared" si="13"/>
        <v>275</v>
      </c>
      <c r="AL8" s="57">
        <f t="shared" si="14"/>
        <v>6</v>
      </c>
      <c r="AM8" s="57" t="str">
        <f t="shared" si="0"/>
        <v>120BF01A59</v>
      </c>
      <c r="AN8" s="57">
        <f t="shared" si="0"/>
        <v>100</v>
      </c>
      <c r="AO8" s="57">
        <f t="shared" si="0"/>
        <v>30</v>
      </c>
      <c r="AP8" s="57">
        <f t="shared" si="15"/>
        <v>160</v>
      </c>
      <c r="AQ8" s="57">
        <f t="shared" si="16"/>
        <v>479.952</v>
      </c>
      <c r="AR8" s="57">
        <f t="shared" si="17"/>
        <v>38.400000000000006</v>
      </c>
      <c r="AS8" s="57">
        <f t="shared" si="1"/>
        <v>50</v>
      </c>
      <c r="AT8" s="57">
        <f t="shared" si="1"/>
        <v>10</v>
      </c>
      <c r="AU8" s="57">
        <f t="shared" si="18"/>
        <v>3750</v>
      </c>
      <c r="AV8" s="57">
        <f t="shared" si="19"/>
        <v>150</v>
      </c>
      <c r="AW8" s="57">
        <f t="shared" si="20"/>
        <v>3</v>
      </c>
      <c r="AX8" s="382">
        <f t="shared" si="21"/>
        <v>11.053531956799524</v>
      </c>
      <c r="AY8" s="382">
        <f t="shared" si="22"/>
        <v>138.155332545048</v>
      </c>
      <c r="AZ8" s="57">
        <f t="shared" si="23"/>
        <v>0.5</v>
      </c>
      <c r="BA8" s="382">
        <f t="shared" si="24"/>
        <v>4.2441318157838754</v>
      </c>
      <c r="BB8" s="382">
        <f t="shared" si="25"/>
        <v>106.10329539459688</v>
      </c>
    </row>
    <row r="9" spans="1:54" x14ac:dyDescent="0.3">
      <c r="A9" s="57">
        <f t="shared" si="2"/>
        <v>7</v>
      </c>
      <c r="B9" s="57">
        <v>275</v>
      </c>
      <c r="C9" s="57">
        <v>0</v>
      </c>
      <c r="D9" s="57" t="str">
        <f>'[3]275 KHz'!A13</f>
        <v>00111</v>
      </c>
      <c r="E9" s="57">
        <f>'[3]275 KHz'!B13</f>
        <v>6</v>
      </c>
      <c r="F9" s="57" t="str">
        <f>'[3]275 KHz'!C13</f>
        <v>12</v>
      </c>
      <c r="G9" s="57" t="str">
        <f>'[3]275 KHz'!D13</f>
        <v>00</v>
      </c>
      <c r="H9" s="57" t="str">
        <f>'[3]275 KHz'!E13</f>
        <v>01</v>
      </c>
      <c r="I9" s="57" t="str">
        <f>'[3]275 KHz'!F13</f>
        <v>00</v>
      </c>
      <c r="J9" s="57" t="str">
        <f>'[3]275 KHz'!G13</f>
        <v>10</v>
      </c>
      <c r="K9" s="57" t="str">
        <f>'[3]275 KHz'!H13</f>
        <v>13</v>
      </c>
      <c r="L9" s="57" t="str">
        <f>'[3]275 KHz'!I13</f>
        <v>000100</v>
      </c>
      <c r="M9" s="57" t="str">
        <f>'[3]275 KHz'!J13</f>
        <v>11</v>
      </c>
      <c r="N9" s="57" t="str">
        <f>'[3]275 KHz'!K13</f>
        <v>18</v>
      </c>
      <c r="O9" s="57" t="str">
        <f>'[3]275 KHz'!L13</f>
        <v>00</v>
      </c>
      <c r="P9" s="57" t="str">
        <f>'[3]275 KHz'!M13</f>
        <v>01100</v>
      </c>
      <c r="Q9" s="57" t="str">
        <f>'[3]275 KHz'!N13</f>
        <v>0</v>
      </c>
      <c r="R9" s="57" t="str">
        <f>'[3]275 KHz'!O13</f>
        <v>1A</v>
      </c>
      <c r="S9" s="57" t="str">
        <f>'[3]275 KHz'!P13</f>
        <v>000110</v>
      </c>
      <c r="T9" s="57" t="str">
        <f>'[3]275 KHz'!Q13</f>
        <v>10</v>
      </c>
      <c r="U9" s="57" t="str">
        <f>'[3]275 KHz'!R13</f>
        <v>59</v>
      </c>
      <c r="V9" s="57" t="str">
        <f>'[3]275 KHz'!S13</f>
        <v>01</v>
      </c>
      <c r="W9" s="57" t="str">
        <f>'[3]275 KHz'!T13</f>
        <v>01100</v>
      </c>
      <c r="X9" s="57" t="str">
        <f>'[3]275 KHz'!U13</f>
        <v>1</v>
      </c>
      <c r="Y9" s="57" t="str">
        <f t="shared" si="12"/>
        <v>1213181A59</v>
      </c>
      <c r="Z9" s="57">
        <f t="shared" si="3"/>
        <v>100</v>
      </c>
      <c r="AA9" s="57">
        <f t="shared" si="4"/>
        <v>30</v>
      </c>
      <c r="AB9" s="57">
        <f t="shared" si="5"/>
        <v>2.9996999999999998</v>
      </c>
      <c r="AC9" s="57">
        <f t="shared" si="6"/>
        <v>38.400000000000006</v>
      </c>
      <c r="AD9" s="57">
        <f t="shared" si="7"/>
        <v>1600</v>
      </c>
      <c r="AE9" s="57">
        <f t="shared" si="8"/>
        <v>50</v>
      </c>
      <c r="AF9" s="57">
        <f t="shared" si="9"/>
        <v>20</v>
      </c>
      <c r="AG9" s="57">
        <f t="shared" si="10"/>
        <v>15</v>
      </c>
      <c r="AH9" s="57">
        <f t="shared" si="11"/>
        <v>75</v>
      </c>
      <c r="AI9" s="57">
        <v>4000</v>
      </c>
      <c r="AK9" s="57">
        <f t="shared" si="13"/>
        <v>275</v>
      </c>
      <c r="AL9" s="57">
        <f t="shared" si="14"/>
        <v>7</v>
      </c>
      <c r="AM9" s="57" t="str">
        <f t="shared" si="0"/>
        <v>1213181A59</v>
      </c>
      <c r="AN9" s="57">
        <f t="shared" si="0"/>
        <v>100</v>
      </c>
      <c r="AO9" s="57">
        <f t="shared" si="0"/>
        <v>30</v>
      </c>
      <c r="AP9" s="57">
        <f t="shared" si="15"/>
        <v>160</v>
      </c>
      <c r="AQ9" s="57">
        <f t="shared" si="16"/>
        <v>479.952</v>
      </c>
      <c r="AR9" s="57">
        <f t="shared" si="17"/>
        <v>38.400000000000006</v>
      </c>
      <c r="AS9" s="57">
        <f t="shared" si="1"/>
        <v>50</v>
      </c>
      <c r="AT9" s="57">
        <f t="shared" si="1"/>
        <v>20</v>
      </c>
      <c r="AU9" s="57">
        <f t="shared" si="18"/>
        <v>3000</v>
      </c>
      <c r="AV9" s="57">
        <f t="shared" si="19"/>
        <v>75</v>
      </c>
      <c r="AW9" s="57">
        <f t="shared" si="20"/>
        <v>3</v>
      </c>
      <c r="AX9" s="382">
        <f t="shared" si="21"/>
        <v>11.053531956799524</v>
      </c>
      <c r="AY9" s="382">
        <f t="shared" si="22"/>
        <v>138.155332545048</v>
      </c>
      <c r="AZ9" s="57">
        <f t="shared" si="23"/>
        <v>1</v>
      </c>
      <c r="BA9" s="382">
        <f t="shared" si="24"/>
        <v>2.6525823848649224</v>
      </c>
      <c r="BB9" s="382">
        <f t="shared" si="25"/>
        <v>106.10329539459688</v>
      </c>
    </row>
    <row r="10" spans="1:54" x14ac:dyDescent="0.3">
      <c r="A10" s="57">
        <f t="shared" si="2"/>
        <v>8</v>
      </c>
      <c r="B10" s="57">
        <v>275</v>
      </c>
      <c r="C10" s="57">
        <v>0</v>
      </c>
      <c r="D10" s="57" t="str">
        <f>'[3]275 KHz'!A14</f>
        <v>01000</v>
      </c>
      <c r="E10" s="57">
        <f>'[3]275 KHz'!B14</f>
        <v>6</v>
      </c>
      <c r="F10" s="57" t="str">
        <f>'[3]275 KHz'!C14</f>
        <v>12</v>
      </c>
      <c r="G10" s="57" t="str">
        <f>'[3]275 KHz'!D14</f>
        <v>00</v>
      </c>
      <c r="H10" s="57" t="str">
        <f>'[3]275 KHz'!E14</f>
        <v>01</v>
      </c>
      <c r="I10" s="57" t="str">
        <f>'[3]275 KHz'!F14</f>
        <v>00</v>
      </c>
      <c r="J10" s="57" t="str">
        <f>'[3]275 KHz'!G14</f>
        <v>10</v>
      </c>
      <c r="K10" s="57" t="str">
        <f>'[3]275 KHz'!H14</f>
        <v>21</v>
      </c>
      <c r="L10" s="57" t="str">
        <f>'[3]275 KHz'!I14</f>
        <v>001000</v>
      </c>
      <c r="M10" s="57" t="str">
        <f>'[3]275 KHz'!J14</f>
        <v>01</v>
      </c>
      <c r="N10" s="57" t="str">
        <f>'[3]275 KHz'!K14</f>
        <v>8C</v>
      </c>
      <c r="O10" s="57" t="str">
        <f>'[3]275 KHz'!L14</f>
        <v>10</v>
      </c>
      <c r="P10" s="57" t="str">
        <f>'[3]275 KHz'!M14</f>
        <v>00110</v>
      </c>
      <c r="Q10" s="57" t="str">
        <f>'[3]275 KHz'!N14</f>
        <v>0</v>
      </c>
      <c r="R10" s="57" t="str">
        <f>'[3]275 KHz'!O14</f>
        <v>1A</v>
      </c>
      <c r="S10" s="57" t="str">
        <f>'[3]275 KHz'!P14</f>
        <v>000110</v>
      </c>
      <c r="T10" s="57" t="str">
        <f>'[3]275 KHz'!Q14</f>
        <v>10</v>
      </c>
      <c r="U10" s="57" t="str">
        <f>'[3]275 KHz'!R14</f>
        <v>59</v>
      </c>
      <c r="V10" s="57" t="str">
        <f>'[3]275 KHz'!S14</f>
        <v>01</v>
      </c>
      <c r="W10" s="57" t="str">
        <f>'[3]275 KHz'!T14</f>
        <v>01100</v>
      </c>
      <c r="X10" s="57" t="str">
        <f>'[3]275 KHz'!U14</f>
        <v>1</v>
      </c>
      <c r="Y10" s="57" t="str">
        <f t="shared" si="12"/>
        <v>12218C1A59</v>
      </c>
      <c r="Z10" s="57">
        <f t="shared" si="3"/>
        <v>100</v>
      </c>
      <c r="AA10" s="57">
        <f t="shared" si="4"/>
        <v>30</v>
      </c>
      <c r="AB10" s="57">
        <f t="shared" si="5"/>
        <v>2.9996999999999998</v>
      </c>
      <c r="AC10" s="57">
        <f t="shared" si="6"/>
        <v>38.400000000000006</v>
      </c>
      <c r="AD10" s="57">
        <f t="shared" si="7"/>
        <v>1600</v>
      </c>
      <c r="AE10" s="57">
        <f t="shared" si="8"/>
        <v>50</v>
      </c>
      <c r="AF10" s="57">
        <f t="shared" si="9"/>
        <v>40</v>
      </c>
      <c r="AG10" s="57">
        <f t="shared" si="10"/>
        <v>7.5</v>
      </c>
      <c r="AH10" s="57">
        <f t="shared" si="11"/>
        <v>37.5</v>
      </c>
      <c r="AI10" s="57">
        <v>4000</v>
      </c>
      <c r="AK10" s="57">
        <f t="shared" si="13"/>
        <v>275</v>
      </c>
      <c r="AL10" s="57">
        <f t="shared" si="14"/>
        <v>8</v>
      </c>
      <c r="AM10" s="57" t="str">
        <f t="shared" si="0"/>
        <v>12218C1A59</v>
      </c>
      <c r="AN10" s="57">
        <f t="shared" si="0"/>
        <v>100</v>
      </c>
      <c r="AO10" s="57">
        <f t="shared" si="0"/>
        <v>30</v>
      </c>
      <c r="AP10" s="57">
        <f t="shared" si="15"/>
        <v>160</v>
      </c>
      <c r="AQ10" s="57">
        <f t="shared" si="16"/>
        <v>479.952</v>
      </c>
      <c r="AR10" s="57">
        <f t="shared" si="17"/>
        <v>38.400000000000006</v>
      </c>
      <c r="AS10" s="57">
        <f t="shared" si="1"/>
        <v>50</v>
      </c>
      <c r="AT10" s="57">
        <f t="shared" si="1"/>
        <v>40</v>
      </c>
      <c r="AU10" s="57">
        <f t="shared" si="18"/>
        <v>1500</v>
      </c>
      <c r="AV10" s="57">
        <f t="shared" si="19"/>
        <v>37.5</v>
      </c>
      <c r="AW10" s="57">
        <f t="shared" si="20"/>
        <v>3</v>
      </c>
      <c r="AX10" s="382">
        <f t="shared" si="21"/>
        <v>11.053531956799524</v>
      </c>
      <c r="AY10" s="382">
        <f t="shared" si="22"/>
        <v>138.155332545048</v>
      </c>
      <c r="AZ10" s="57">
        <f t="shared" si="23"/>
        <v>2</v>
      </c>
      <c r="BA10" s="382">
        <f t="shared" si="24"/>
        <v>2.6525823848649224</v>
      </c>
      <c r="BB10" s="382">
        <f t="shared" si="25"/>
        <v>106.10329539459688</v>
      </c>
    </row>
    <row r="11" spans="1:54" x14ac:dyDescent="0.3">
      <c r="A11" s="57">
        <f t="shared" si="2"/>
        <v>9</v>
      </c>
      <c r="B11" s="57">
        <v>275</v>
      </c>
      <c r="C11" s="57">
        <v>0</v>
      </c>
      <c r="D11" s="57" t="str">
        <f>'[3]275 KHz'!A15</f>
        <v>01001</v>
      </c>
      <c r="E11" s="57">
        <f>'[3]275 KHz'!B15</f>
        <v>6</v>
      </c>
      <c r="F11" s="57" t="str">
        <f>'[3]275 KHz'!C15</f>
        <v>12</v>
      </c>
      <c r="G11" s="57" t="str">
        <f>'[3]275 KHz'!D15</f>
        <v>00</v>
      </c>
      <c r="H11" s="57" t="str">
        <f>'[3]275 KHz'!E15</f>
        <v>01</v>
      </c>
      <c r="I11" s="57" t="str">
        <f>'[3]275 KHz'!F15</f>
        <v>00</v>
      </c>
      <c r="J11" s="57" t="str">
        <f>'[3]275 KHz'!G15</f>
        <v>10</v>
      </c>
      <c r="K11" s="57" t="str">
        <f>'[3]275 KHz'!H15</f>
        <v>40</v>
      </c>
      <c r="L11" s="57" t="str">
        <f>'[3]275 KHz'!I15</f>
        <v>010000</v>
      </c>
      <c r="M11" s="57" t="str">
        <f>'[3]275 KHz'!J15</f>
        <v>00</v>
      </c>
      <c r="N11" s="57" t="str">
        <f>'[3]275 KHz'!K15</f>
        <v>C6</v>
      </c>
      <c r="O11" s="57" t="str">
        <f>'[3]275 KHz'!L15</f>
        <v>11</v>
      </c>
      <c r="P11" s="57" t="str">
        <f>'[3]275 KHz'!M15</f>
        <v>00011</v>
      </c>
      <c r="Q11" s="57" t="str">
        <f>'[3]275 KHz'!N15</f>
        <v>0</v>
      </c>
      <c r="R11" s="57" t="str">
        <f>'[3]275 KHz'!O15</f>
        <v>1A</v>
      </c>
      <c r="S11" s="57" t="str">
        <f>'[3]275 KHz'!P15</f>
        <v>000110</v>
      </c>
      <c r="T11" s="57" t="str">
        <f>'[3]275 KHz'!Q15</f>
        <v>10</v>
      </c>
      <c r="U11" s="57" t="str">
        <f>'[3]275 KHz'!R15</f>
        <v>59</v>
      </c>
      <c r="V11" s="57" t="str">
        <f>'[3]275 KHz'!S15</f>
        <v>01</v>
      </c>
      <c r="W11" s="57" t="str">
        <f>'[3]275 KHz'!T15</f>
        <v>01100</v>
      </c>
      <c r="X11" s="57" t="str">
        <f>'[3]275 KHz'!U15</f>
        <v>1</v>
      </c>
      <c r="Y11" s="57" t="str">
        <f t="shared" si="12"/>
        <v>1240C61A59</v>
      </c>
      <c r="Z11" s="57">
        <f t="shared" si="3"/>
        <v>100</v>
      </c>
      <c r="AA11" s="57">
        <f t="shared" si="4"/>
        <v>30</v>
      </c>
      <c r="AB11" s="57">
        <f t="shared" si="5"/>
        <v>2.9996999999999998</v>
      </c>
      <c r="AC11" s="57">
        <f t="shared" si="6"/>
        <v>38.400000000000006</v>
      </c>
      <c r="AD11" s="57">
        <f t="shared" si="7"/>
        <v>1600</v>
      </c>
      <c r="AE11" s="57">
        <f t="shared" si="8"/>
        <v>50</v>
      </c>
      <c r="AF11" s="57">
        <f t="shared" si="9"/>
        <v>80</v>
      </c>
      <c r="AG11" s="57">
        <f t="shared" si="10"/>
        <v>3.75</v>
      </c>
      <c r="AH11" s="57">
        <f t="shared" si="11"/>
        <v>18.75</v>
      </c>
      <c r="AI11" s="57">
        <v>4000</v>
      </c>
      <c r="AK11" s="57">
        <f t="shared" si="13"/>
        <v>275</v>
      </c>
      <c r="AL11" s="57">
        <f t="shared" si="14"/>
        <v>9</v>
      </c>
      <c r="AM11" s="57" t="str">
        <f t="shared" si="0"/>
        <v>1240C61A59</v>
      </c>
      <c r="AN11" s="57">
        <f t="shared" si="0"/>
        <v>100</v>
      </c>
      <c r="AO11" s="57">
        <f t="shared" si="0"/>
        <v>30</v>
      </c>
      <c r="AP11" s="57">
        <f t="shared" si="15"/>
        <v>160</v>
      </c>
      <c r="AQ11" s="57">
        <f t="shared" si="16"/>
        <v>479.952</v>
      </c>
      <c r="AR11" s="57">
        <f t="shared" si="17"/>
        <v>38.400000000000006</v>
      </c>
      <c r="AS11" s="57">
        <f t="shared" si="1"/>
        <v>50</v>
      </c>
      <c r="AT11" s="57">
        <f t="shared" si="1"/>
        <v>80</v>
      </c>
      <c r="AU11" s="57">
        <f t="shared" si="18"/>
        <v>750</v>
      </c>
      <c r="AV11" s="57">
        <f t="shared" si="19"/>
        <v>18.75</v>
      </c>
      <c r="AW11" s="57">
        <f t="shared" si="20"/>
        <v>3</v>
      </c>
      <c r="AX11" s="382">
        <f t="shared" si="21"/>
        <v>11.053531956799524</v>
      </c>
      <c r="AY11" s="382">
        <f t="shared" si="22"/>
        <v>138.155332545048</v>
      </c>
      <c r="AZ11" s="57">
        <f t="shared" si="23"/>
        <v>4</v>
      </c>
      <c r="BA11" s="382">
        <f t="shared" si="24"/>
        <v>2.6525823848649224</v>
      </c>
      <c r="BB11" s="382">
        <f t="shared" si="25"/>
        <v>106.10329539459688</v>
      </c>
    </row>
    <row r="12" spans="1:54" x14ac:dyDescent="0.3">
      <c r="A12" s="57">
        <f t="shared" si="2"/>
        <v>10</v>
      </c>
      <c r="B12" s="57">
        <v>275</v>
      </c>
      <c r="C12" s="57">
        <v>0</v>
      </c>
      <c r="D12" s="57" t="str">
        <f>'[3]275 KHz'!A16</f>
        <v>01010</v>
      </c>
      <c r="E12" s="57">
        <f>'[3]275 KHz'!B16</f>
        <v>6</v>
      </c>
      <c r="F12" s="57" t="str">
        <f>'[3]275 KHz'!C16</f>
        <v>12</v>
      </c>
      <c r="G12" s="57" t="str">
        <f>'[3]275 KHz'!D16</f>
        <v>00</v>
      </c>
      <c r="H12" s="57" t="str">
        <f>'[3]275 KHz'!E16</f>
        <v>01</v>
      </c>
      <c r="I12" s="57" t="str">
        <f>'[3]275 KHz'!F16</f>
        <v>00</v>
      </c>
      <c r="J12" s="57" t="str">
        <f>'[3]275 KHz'!G16</f>
        <v>10</v>
      </c>
      <c r="K12" s="57" t="str">
        <f>'[3]275 KHz'!H16</f>
        <v>80</v>
      </c>
      <c r="L12" s="57" t="str">
        <f>'[3]275 KHz'!I16</f>
        <v>100000</v>
      </c>
      <c r="M12" s="57" t="str">
        <f>'[3]275 KHz'!J16</f>
        <v>00</v>
      </c>
      <c r="N12" s="57" t="str">
        <f>'[3]275 KHz'!K16</f>
        <v>42</v>
      </c>
      <c r="O12" s="57" t="str">
        <f>'[3]275 KHz'!L16</f>
        <v>01</v>
      </c>
      <c r="P12" s="57" t="str">
        <f>'[3]275 KHz'!M16</f>
        <v>00001</v>
      </c>
      <c r="Q12" s="57" t="str">
        <f>'[3]275 KHz'!N16</f>
        <v>0</v>
      </c>
      <c r="R12" s="57" t="str">
        <f>'[3]275 KHz'!O16</f>
        <v>1A</v>
      </c>
      <c r="S12" s="57" t="str">
        <f>'[3]275 KHz'!P16</f>
        <v>000110</v>
      </c>
      <c r="T12" s="57" t="str">
        <f>'[3]275 KHz'!Q16</f>
        <v>10</v>
      </c>
      <c r="U12" s="57" t="str">
        <f>'[3]275 KHz'!R16</f>
        <v>59</v>
      </c>
      <c r="V12" s="57" t="str">
        <f>'[3]275 KHz'!S16</f>
        <v>01</v>
      </c>
      <c r="W12" s="57" t="str">
        <f>'[3]275 KHz'!T16</f>
        <v>01100</v>
      </c>
      <c r="X12" s="57" t="str">
        <f>'[3]275 KHz'!U16</f>
        <v>1</v>
      </c>
      <c r="Y12" s="57" t="str">
        <f t="shared" si="12"/>
        <v>1280421A59</v>
      </c>
      <c r="Z12" s="57">
        <f t="shared" si="3"/>
        <v>100</v>
      </c>
      <c r="AA12" s="57">
        <f t="shared" si="4"/>
        <v>30</v>
      </c>
      <c r="AB12" s="57">
        <f t="shared" si="5"/>
        <v>2.9996999999999998</v>
      </c>
      <c r="AC12" s="57">
        <f t="shared" si="6"/>
        <v>38.400000000000006</v>
      </c>
      <c r="AD12" s="57">
        <f t="shared" si="7"/>
        <v>1600</v>
      </c>
      <c r="AE12" s="57">
        <f t="shared" si="8"/>
        <v>50</v>
      </c>
      <c r="AF12" s="57">
        <f t="shared" si="9"/>
        <v>160</v>
      </c>
      <c r="AG12" s="57">
        <f t="shared" si="10"/>
        <v>1.25</v>
      </c>
      <c r="AH12" s="57">
        <f t="shared" si="11"/>
        <v>6.25</v>
      </c>
      <c r="AI12" s="57">
        <v>4000</v>
      </c>
      <c r="AK12" s="57">
        <f t="shared" si="13"/>
        <v>275</v>
      </c>
      <c r="AL12" s="57">
        <f t="shared" si="14"/>
        <v>10</v>
      </c>
      <c r="AM12" s="57" t="str">
        <f t="shared" si="0"/>
        <v>1280421A59</v>
      </c>
      <c r="AN12" s="57">
        <f t="shared" si="0"/>
        <v>100</v>
      </c>
      <c r="AO12" s="57">
        <f t="shared" si="0"/>
        <v>30</v>
      </c>
      <c r="AP12" s="57">
        <f t="shared" si="15"/>
        <v>160</v>
      </c>
      <c r="AQ12" s="57">
        <f t="shared" si="16"/>
        <v>479.952</v>
      </c>
      <c r="AR12" s="57">
        <f t="shared" si="17"/>
        <v>38.400000000000006</v>
      </c>
      <c r="AS12" s="57">
        <f t="shared" si="1"/>
        <v>50</v>
      </c>
      <c r="AT12" s="57">
        <f t="shared" si="1"/>
        <v>160</v>
      </c>
      <c r="AU12" s="57">
        <f t="shared" si="18"/>
        <v>250</v>
      </c>
      <c r="AV12" s="57">
        <f t="shared" si="19"/>
        <v>6.25</v>
      </c>
      <c r="AW12" s="57">
        <f t="shared" si="20"/>
        <v>3</v>
      </c>
      <c r="AX12" s="382">
        <f t="shared" si="21"/>
        <v>11.053531956799524</v>
      </c>
      <c r="AY12" s="382">
        <f t="shared" si="22"/>
        <v>138.155332545048</v>
      </c>
      <c r="AZ12" s="57">
        <f t="shared" si="23"/>
        <v>8</v>
      </c>
      <c r="BA12" s="382">
        <f t="shared" si="24"/>
        <v>3.9788735772973833</v>
      </c>
      <c r="BB12" s="382">
        <f t="shared" si="25"/>
        <v>159.15494309189535</v>
      </c>
    </row>
    <row r="13" spans="1:54" x14ac:dyDescent="0.3">
      <c r="A13" s="57">
        <f t="shared" si="2"/>
        <v>11</v>
      </c>
      <c r="B13" s="57">
        <v>275</v>
      </c>
      <c r="C13" s="57">
        <v>0</v>
      </c>
      <c r="D13" s="57" t="str">
        <f>'[3]275 KHz'!A17</f>
        <v>01011</v>
      </c>
      <c r="E13" s="57">
        <f>'[3]275 KHz'!B17</f>
        <v>6</v>
      </c>
      <c r="F13" s="57" t="str">
        <f>'[3]275 KHz'!C17</f>
        <v>12</v>
      </c>
      <c r="G13" s="57" t="str">
        <f>'[3]275 KHz'!D17</f>
        <v>00</v>
      </c>
      <c r="H13" s="57" t="str">
        <f>'[3]275 KHz'!E17</f>
        <v>01</v>
      </c>
      <c r="I13" s="57" t="str">
        <f>'[3]275 KHz'!F17</f>
        <v>00</v>
      </c>
      <c r="J13" s="57" t="str">
        <f>'[3]275 KHz'!G17</f>
        <v>10</v>
      </c>
      <c r="K13" s="57" t="str">
        <f>'[3]275 KHz'!H17</f>
        <v>0B</v>
      </c>
      <c r="L13" s="57" t="str">
        <f>'[3]275 KHz'!I17</f>
        <v>000010</v>
      </c>
      <c r="M13" s="57" t="str">
        <f>'[3]275 KHz'!J17</f>
        <v>11</v>
      </c>
      <c r="N13" s="57" t="str">
        <f>'[3]275 KHz'!K17</f>
        <v>F0</v>
      </c>
      <c r="O13" s="57" t="str">
        <f>'[3]275 KHz'!L17</f>
        <v>11</v>
      </c>
      <c r="P13" s="57" t="str">
        <f>'[3]275 KHz'!M17</f>
        <v>11000</v>
      </c>
      <c r="Q13" s="57" t="str">
        <f>'[3]275 KHz'!N17</f>
        <v>0</v>
      </c>
      <c r="R13" s="57" t="str">
        <f>'[3]275 KHz'!O17</f>
        <v>22</v>
      </c>
      <c r="S13" s="57" t="str">
        <f>'[3]275 KHz'!P17</f>
        <v>001000</v>
      </c>
      <c r="T13" s="57" t="str">
        <f>'[3]275 KHz'!Q17</f>
        <v>10</v>
      </c>
      <c r="U13" s="57" t="str">
        <f>'[3]275 KHz'!R17</f>
        <v>4D</v>
      </c>
      <c r="V13" s="57" t="str">
        <f>'[3]275 KHz'!S17</f>
        <v>01</v>
      </c>
      <c r="W13" s="57" t="str">
        <f>'[3]275 KHz'!T17</f>
        <v>00110</v>
      </c>
      <c r="X13" s="57" t="str">
        <f>'[3]275 KHz'!U17</f>
        <v>1</v>
      </c>
      <c r="Y13" s="57" t="str">
        <f t="shared" si="12"/>
        <v>120BF0224D</v>
      </c>
      <c r="Z13" s="57">
        <f t="shared" si="3"/>
        <v>100</v>
      </c>
      <c r="AA13" s="57">
        <f t="shared" si="4"/>
        <v>40</v>
      </c>
      <c r="AB13" s="57">
        <f t="shared" si="5"/>
        <v>2.9996999999999998</v>
      </c>
      <c r="AC13" s="57">
        <f t="shared" si="6"/>
        <v>19.200000000000003</v>
      </c>
      <c r="AD13" s="57">
        <f t="shared" si="7"/>
        <v>1600</v>
      </c>
      <c r="AE13" s="57">
        <f t="shared" si="8"/>
        <v>50</v>
      </c>
      <c r="AF13" s="57">
        <f t="shared" si="9"/>
        <v>10</v>
      </c>
      <c r="AG13" s="57">
        <f t="shared" si="10"/>
        <v>18.75</v>
      </c>
      <c r="AH13" s="57">
        <f t="shared" si="11"/>
        <v>150</v>
      </c>
      <c r="AI13" s="57">
        <v>4000</v>
      </c>
      <c r="AK13" s="57">
        <f t="shared" si="13"/>
        <v>275</v>
      </c>
      <c r="AL13" s="57">
        <f t="shared" si="14"/>
        <v>11</v>
      </c>
      <c r="AM13" s="57" t="str">
        <f t="shared" si="0"/>
        <v>120BF0224D</v>
      </c>
      <c r="AN13" s="57">
        <f t="shared" si="0"/>
        <v>100</v>
      </c>
      <c r="AO13" s="57">
        <f t="shared" si="0"/>
        <v>40</v>
      </c>
      <c r="AP13" s="57">
        <f t="shared" si="15"/>
        <v>160</v>
      </c>
      <c r="AQ13" s="57">
        <f t="shared" si="16"/>
        <v>479.952</v>
      </c>
      <c r="AR13" s="57">
        <f t="shared" si="17"/>
        <v>19.200000000000003</v>
      </c>
      <c r="AS13" s="57">
        <f t="shared" si="1"/>
        <v>50</v>
      </c>
      <c r="AT13" s="57">
        <f t="shared" si="1"/>
        <v>10</v>
      </c>
      <c r="AU13" s="57">
        <f t="shared" si="18"/>
        <v>3750</v>
      </c>
      <c r="AV13" s="57">
        <f t="shared" si="19"/>
        <v>150</v>
      </c>
      <c r="AW13" s="57">
        <f t="shared" si="20"/>
        <v>4</v>
      </c>
      <c r="AX13" s="382">
        <f t="shared" si="21"/>
        <v>8.2901489675996416</v>
      </c>
      <c r="AY13" s="382">
        <f t="shared" si="22"/>
        <v>207.23299881757202</v>
      </c>
      <c r="AZ13" s="57">
        <f t="shared" si="23"/>
        <v>0.5</v>
      </c>
      <c r="BA13" s="382">
        <f t="shared" si="24"/>
        <v>4.2441318157838754</v>
      </c>
      <c r="BB13" s="382">
        <f t="shared" si="25"/>
        <v>106.10329539459688</v>
      </c>
    </row>
    <row r="14" spans="1:54" x14ac:dyDescent="0.3">
      <c r="A14" s="57">
        <f t="shared" si="2"/>
        <v>12</v>
      </c>
      <c r="B14" s="57">
        <v>275</v>
      </c>
      <c r="C14" s="57">
        <v>0</v>
      </c>
      <c r="D14" s="57" t="str">
        <f>'[3]275 KHz'!A18</f>
        <v>01100</v>
      </c>
      <c r="E14" s="57">
        <f>'[3]275 KHz'!B18</f>
        <v>6</v>
      </c>
      <c r="F14" s="57" t="str">
        <f>'[3]275 KHz'!C18</f>
        <v>12</v>
      </c>
      <c r="G14" s="57" t="str">
        <f>'[3]275 KHz'!D18</f>
        <v>00</v>
      </c>
      <c r="H14" s="57" t="str">
        <f>'[3]275 KHz'!E18</f>
        <v>01</v>
      </c>
      <c r="I14" s="57" t="str">
        <f>'[3]275 KHz'!F18</f>
        <v>00</v>
      </c>
      <c r="J14" s="57" t="str">
        <f>'[3]275 KHz'!G18</f>
        <v>10</v>
      </c>
      <c r="K14" s="57" t="str">
        <f>'[3]275 KHz'!H18</f>
        <v>13</v>
      </c>
      <c r="L14" s="57" t="str">
        <f>'[3]275 KHz'!I18</f>
        <v>000100</v>
      </c>
      <c r="M14" s="57" t="str">
        <f>'[3]275 KHz'!J18</f>
        <v>11</v>
      </c>
      <c r="N14" s="57" t="str">
        <f>'[3]275 KHz'!K18</f>
        <v>18</v>
      </c>
      <c r="O14" s="57" t="str">
        <f>'[3]275 KHz'!L18</f>
        <v>00</v>
      </c>
      <c r="P14" s="57" t="str">
        <f>'[3]275 KHz'!M18</f>
        <v>01100</v>
      </c>
      <c r="Q14" s="57" t="str">
        <f>'[3]275 KHz'!N18</f>
        <v>0</v>
      </c>
      <c r="R14" s="57" t="str">
        <f>'[3]275 KHz'!O18</f>
        <v>22</v>
      </c>
      <c r="S14" s="57" t="str">
        <f>'[3]275 KHz'!P18</f>
        <v>001000</v>
      </c>
      <c r="T14" s="57" t="str">
        <f>'[3]275 KHz'!Q18</f>
        <v>10</v>
      </c>
      <c r="U14" s="57" t="str">
        <f>'[3]275 KHz'!R18</f>
        <v>4D</v>
      </c>
      <c r="V14" s="57" t="str">
        <f>'[3]275 KHz'!S18</f>
        <v>01</v>
      </c>
      <c r="W14" s="57" t="str">
        <f>'[3]275 KHz'!T18</f>
        <v>00110</v>
      </c>
      <c r="X14" s="57" t="str">
        <f>'[3]275 KHz'!U18</f>
        <v>1</v>
      </c>
      <c r="Y14" s="57" t="str">
        <f t="shared" si="12"/>
        <v>121318224D</v>
      </c>
      <c r="Z14" s="57">
        <f t="shared" si="3"/>
        <v>100</v>
      </c>
      <c r="AA14" s="57">
        <f t="shared" si="4"/>
        <v>40</v>
      </c>
      <c r="AB14" s="57">
        <f t="shared" si="5"/>
        <v>2.9996999999999998</v>
      </c>
      <c r="AC14" s="57">
        <f t="shared" si="6"/>
        <v>19.200000000000003</v>
      </c>
      <c r="AD14" s="57">
        <f t="shared" si="7"/>
        <v>1600</v>
      </c>
      <c r="AE14" s="57">
        <f t="shared" si="8"/>
        <v>50</v>
      </c>
      <c r="AF14" s="57">
        <f t="shared" si="9"/>
        <v>20</v>
      </c>
      <c r="AG14" s="57">
        <f t="shared" si="10"/>
        <v>15</v>
      </c>
      <c r="AH14" s="57">
        <f t="shared" si="11"/>
        <v>75</v>
      </c>
      <c r="AI14" s="57">
        <v>4000</v>
      </c>
      <c r="AK14" s="57">
        <f t="shared" si="13"/>
        <v>275</v>
      </c>
      <c r="AL14" s="57">
        <f t="shared" si="14"/>
        <v>12</v>
      </c>
      <c r="AM14" s="57" t="str">
        <f t="shared" si="0"/>
        <v>121318224D</v>
      </c>
      <c r="AN14" s="57">
        <f t="shared" si="0"/>
        <v>100</v>
      </c>
      <c r="AO14" s="57">
        <f t="shared" si="0"/>
        <v>40</v>
      </c>
      <c r="AP14" s="57">
        <f t="shared" si="15"/>
        <v>160</v>
      </c>
      <c r="AQ14" s="57">
        <f t="shared" si="16"/>
        <v>479.952</v>
      </c>
      <c r="AR14" s="57">
        <f t="shared" si="17"/>
        <v>19.200000000000003</v>
      </c>
      <c r="AS14" s="57">
        <f t="shared" si="1"/>
        <v>50</v>
      </c>
      <c r="AT14" s="57">
        <f t="shared" si="1"/>
        <v>20</v>
      </c>
      <c r="AU14" s="57">
        <f t="shared" si="18"/>
        <v>3000</v>
      </c>
      <c r="AV14" s="57">
        <f t="shared" si="19"/>
        <v>75</v>
      </c>
      <c r="AW14" s="57">
        <f t="shared" si="20"/>
        <v>4</v>
      </c>
      <c r="AX14" s="382">
        <f t="shared" si="21"/>
        <v>8.2901489675996416</v>
      </c>
      <c r="AY14" s="382">
        <f t="shared" si="22"/>
        <v>207.23299881757202</v>
      </c>
      <c r="AZ14" s="57">
        <f t="shared" si="23"/>
        <v>1</v>
      </c>
      <c r="BA14" s="382">
        <f t="shared" si="24"/>
        <v>2.6525823848649224</v>
      </c>
      <c r="BB14" s="382">
        <f t="shared" si="25"/>
        <v>106.10329539459688</v>
      </c>
    </row>
    <row r="15" spans="1:54" x14ac:dyDescent="0.3">
      <c r="A15" s="57">
        <f t="shared" si="2"/>
        <v>13</v>
      </c>
      <c r="B15" s="57">
        <v>275</v>
      </c>
      <c r="C15" s="57">
        <v>0</v>
      </c>
      <c r="D15" s="57" t="str">
        <f>'[3]275 KHz'!A19</f>
        <v>01101</v>
      </c>
      <c r="E15" s="57">
        <f>'[3]275 KHz'!B19</f>
        <v>6</v>
      </c>
      <c r="F15" s="57" t="str">
        <f>'[3]275 KHz'!C19</f>
        <v>12</v>
      </c>
      <c r="G15" s="57" t="str">
        <f>'[3]275 KHz'!D19</f>
        <v>00</v>
      </c>
      <c r="H15" s="57" t="str">
        <f>'[3]275 KHz'!E19</f>
        <v>01</v>
      </c>
      <c r="I15" s="57" t="str">
        <f>'[3]275 KHz'!F19</f>
        <v>00</v>
      </c>
      <c r="J15" s="57" t="str">
        <f>'[3]275 KHz'!G19</f>
        <v>10</v>
      </c>
      <c r="K15" s="57" t="str">
        <f>'[3]275 KHz'!H19</f>
        <v>21</v>
      </c>
      <c r="L15" s="57" t="str">
        <f>'[3]275 KHz'!I19</f>
        <v>001000</v>
      </c>
      <c r="M15" s="57" t="str">
        <f>'[3]275 KHz'!J19</f>
        <v>01</v>
      </c>
      <c r="N15" s="57" t="str">
        <f>'[3]275 KHz'!K19</f>
        <v>8C</v>
      </c>
      <c r="O15" s="57" t="str">
        <f>'[3]275 KHz'!L19</f>
        <v>10</v>
      </c>
      <c r="P15" s="57" t="str">
        <f>'[3]275 KHz'!M19</f>
        <v>00110</v>
      </c>
      <c r="Q15" s="57" t="str">
        <f>'[3]275 KHz'!N19</f>
        <v>0</v>
      </c>
      <c r="R15" s="57" t="str">
        <f>'[3]275 KHz'!O19</f>
        <v>22</v>
      </c>
      <c r="S15" s="57" t="str">
        <f>'[3]275 KHz'!P19</f>
        <v>001000</v>
      </c>
      <c r="T15" s="57" t="str">
        <f>'[3]275 KHz'!Q19</f>
        <v>10</v>
      </c>
      <c r="U15" s="57" t="str">
        <f>'[3]275 KHz'!R19</f>
        <v>4D</v>
      </c>
      <c r="V15" s="57" t="str">
        <f>'[3]275 KHz'!S19</f>
        <v>01</v>
      </c>
      <c r="W15" s="57" t="str">
        <f>'[3]275 KHz'!T19</f>
        <v>00110</v>
      </c>
      <c r="X15" s="57" t="str">
        <f>'[3]275 KHz'!U19</f>
        <v>1</v>
      </c>
      <c r="Y15" s="57" t="str">
        <f t="shared" si="12"/>
        <v>12218C224D</v>
      </c>
      <c r="Z15" s="57">
        <f t="shared" si="3"/>
        <v>100</v>
      </c>
      <c r="AA15" s="57">
        <f t="shared" si="4"/>
        <v>40</v>
      </c>
      <c r="AB15" s="57">
        <f t="shared" si="5"/>
        <v>2.9996999999999998</v>
      </c>
      <c r="AC15" s="57">
        <f t="shared" si="6"/>
        <v>19.200000000000003</v>
      </c>
      <c r="AD15" s="57">
        <f t="shared" si="7"/>
        <v>1600</v>
      </c>
      <c r="AE15" s="57">
        <f t="shared" si="8"/>
        <v>50</v>
      </c>
      <c r="AF15" s="57">
        <f t="shared" si="9"/>
        <v>40</v>
      </c>
      <c r="AG15" s="57">
        <f t="shared" si="10"/>
        <v>7.5</v>
      </c>
      <c r="AH15" s="57">
        <f t="shared" si="11"/>
        <v>37.5</v>
      </c>
      <c r="AI15" s="57">
        <v>4000</v>
      </c>
      <c r="AK15" s="57">
        <f t="shared" si="13"/>
        <v>275</v>
      </c>
      <c r="AL15" s="57">
        <f t="shared" si="14"/>
        <v>13</v>
      </c>
      <c r="AM15" s="57" t="str">
        <f t="shared" si="0"/>
        <v>12218C224D</v>
      </c>
      <c r="AN15" s="57">
        <f t="shared" si="0"/>
        <v>100</v>
      </c>
      <c r="AO15" s="57">
        <f t="shared" si="0"/>
        <v>40</v>
      </c>
      <c r="AP15" s="57">
        <f t="shared" si="15"/>
        <v>160</v>
      </c>
      <c r="AQ15" s="57">
        <f t="shared" si="16"/>
        <v>479.952</v>
      </c>
      <c r="AR15" s="57">
        <f t="shared" si="17"/>
        <v>19.200000000000003</v>
      </c>
      <c r="AS15" s="57">
        <f t="shared" si="1"/>
        <v>50</v>
      </c>
      <c r="AT15" s="57">
        <f t="shared" si="1"/>
        <v>40</v>
      </c>
      <c r="AU15" s="57">
        <f t="shared" si="18"/>
        <v>1500</v>
      </c>
      <c r="AV15" s="57">
        <f t="shared" si="19"/>
        <v>37.5</v>
      </c>
      <c r="AW15" s="57">
        <f t="shared" si="20"/>
        <v>4</v>
      </c>
      <c r="AX15" s="382">
        <f t="shared" si="21"/>
        <v>8.2901489675996416</v>
      </c>
      <c r="AY15" s="382">
        <f t="shared" si="22"/>
        <v>207.23299881757202</v>
      </c>
      <c r="AZ15" s="57">
        <f t="shared" si="23"/>
        <v>2</v>
      </c>
      <c r="BA15" s="382">
        <f t="shared" si="24"/>
        <v>2.6525823848649224</v>
      </c>
      <c r="BB15" s="382">
        <f t="shared" si="25"/>
        <v>106.10329539459688</v>
      </c>
    </row>
    <row r="16" spans="1:54" x14ac:dyDescent="0.3">
      <c r="A16" s="57">
        <f t="shared" si="2"/>
        <v>14</v>
      </c>
      <c r="B16" s="57">
        <v>275</v>
      </c>
      <c r="C16" s="57">
        <v>0</v>
      </c>
      <c r="D16" s="57" t="str">
        <f>'[3]275 KHz'!A20</f>
        <v>01110</v>
      </c>
      <c r="E16" s="57">
        <f>'[3]275 KHz'!B20</f>
        <v>6</v>
      </c>
      <c r="F16" s="57" t="str">
        <f>'[3]275 KHz'!C20</f>
        <v>12</v>
      </c>
      <c r="G16" s="57" t="str">
        <f>'[3]275 KHz'!D20</f>
        <v>00</v>
      </c>
      <c r="H16" s="57" t="str">
        <f>'[3]275 KHz'!E20</f>
        <v>01</v>
      </c>
      <c r="I16" s="57" t="str">
        <f>'[3]275 KHz'!F20</f>
        <v>00</v>
      </c>
      <c r="J16" s="57" t="str">
        <f>'[3]275 KHz'!G20</f>
        <v>10</v>
      </c>
      <c r="K16" s="57" t="str">
        <f>'[3]275 KHz'!H20</f>
        <v>40</v>
      </c>
      <c r="L16" s="57" t="str">
        <f>'[3]275 KHz'!I20</f>
        <v>010000</v>
      </c>
      <c r="M16" s="57" t="str">
        <f>'[3]275 KHz'!J20</f>
        <v>00</v>
      </c>
      <c r="N16" s="57" t="str">
        <f>'[3]275 KHz'!K20</f>
        <v>C6</v>
      </c>
      <c r="O16" s="57" t="str">
        <f>'[3]275 KHz'!L20</f>
        <v>11</v>
      </c>
      <c r="P16" s="57" t="str">
        <f>'[3]275 KHz'!M20</f>
        <v>00011</v>
      </c>
      <c r="Q16" s="57" t="str">
        <f>'[3]275 KHz'!N20</f>
        <v>0</v>
      </c>
      <c r="R16" s="57" t="str">
        <f>'[3]275 KHz'!O20</f>
        <v>22</v>
      </c>
      <c r="S16" s="57" t="str">
        <f>'[3]275 KHz'!P20</f>
        <v>001000</v>
      </c>
      <c r="T16" s="57" t="str">
        <f>'[3]275 KHz'!Q20</f>
        <v>10</v>
      </c>
      <c r="U16" s="57" t="str">
        <f>'[3]275 KHz'!R20</f>
        <v>4D</v>
      </c>
      <c r="V16" s="57" t="str">
        <f>'[3]275 KHz'!S20</f>
        <v>01</v>
      </c>
      <c r="W16" s="57" t="str">
        <f>'[3]275 KHz'!T20</f>
        <v>00110</v>
      </c>
      <c r="X16" s="57" t="str">
        <f>'[3]275 KHz'!U20</f>
        <v>1</v>
      </c>
      <c r="Y16" s="57" t="str">
        <f t="shared" si="12"/>
        <v>1240C6224D</v>
      </c>
      <c r="Z16" s="57">
        <f t="shared" si="3"/>
        <v>100</v>
      </c>
      <c r="AA16" s="57">
        <f t="shared" si="4"/>
        <v>40</v>
      </c>
      <c r="AB16" s="57">
        <f t="shared" si="5"/>
        <v>2.9996999999999998</v>
      </c>
      <c r="AC16" s="57">
        <f t="shared" si="6"/>
        <v>19.200000000000003</v>
      </c>
      <c r="AD16" s="57">
        <f t="shared" si="7"/>
        <v>1600</v>
      </c>
      <c r="AE16" s="57">
        <f t="shared" si="8"/>
        <v>50</v>
      </c>
      <c r="AF16" s="57">
        <f t="shared" si="9"/>
        <v>80</v>
      </c>
      <c r="AG16" s="57">
        <f t="shared" si="10"/>
        <v>3.75</v>
      </c>
      <c r="AH16" s="57">
        <f t="shared" si="11"/>
        <v>18.75</v>
      </c>
      <c r="AI16" s="57">
        <v>4000</v>
      </c>
      <c r="AK16" s="57">
        <f t="shared" si="13"/>
        <v>275</v>
      </c>
      <c r="AL16" s="57">
        <f t="shared" si="14"/>
        <v>14</v>
      </c>
      <c r="AM16" s="57" t="str">
        <f t="shared" si="0"/>
        <v>1240C6224D</v>
      </c>
      <c r="AN16" s="57">
        <f t="shared" si="0"/>
        <v>100</v>
      </c>
      <c r="AO16" s="57">
        <f t="shared" si="0"/>
        <v>40</v>
      </c>
      <c r="AP16" s="57">
        <f t="shared" si="15"/>
        <v>160</v>
      </c>
      <c r="AQ16" s="57">
        <f t="shared" si="16"/>
        <v>479.952</v>
      </c>
      <c r="AR16" s="57">
        <f t="shared" si="17"/>
        <v>19.200000000000003</v>
      </c>
      <c r="AS16" s="57">
        <f t="shared" si="1"/>
        <v>50</v>
      </c>
      <c r="AT16" s="57">
        <f t="shared" si="1"/>
        <v>80</v>
      </c>
      <c r="AU16" s="57">
        <f t="shared" si="18"/>
        <v>750</v>
      </c>
      <c r="AV16" s="57">
        <f t="shared" si="19"/>
        <v>18.75</v>
      </c>
      <c r="AW16" s="57">
        <f t="shared" si="20"/>
        <v>4</v>
      </c>
      <c r="AX16" s="382">
        <f t="shared" si="21"/>
        <v>8.2901489675996416</v>
      </c>
      <c r="AY16" s="382">
        <f t="shared" si="22"/>
        <v>207.23299881757202</v>
      </c>
      <c r="AZ16" s="57">
        <f t="shared" si="23"/>
        <v>4</v>
      </c>
      <c r="BA16" s="382">
        <f t="shared" si="24"/>
        <v>2.6525823848649224</v>
      </c>
      <c r="BB16" s="382">
        <f t="shared" si="25"/>
        <v>106.10329539459688</v>
      </c>
    </row>
    <row r="17" spans="1:54" x14ac:dyDescent="0.3">
      <c r="A17" s="57">
        <f t="shared" si="2"/>
        <v>15</v>
      </c>
      <c r="B17" s="57">
        <v>275</v>
      </c>
      <c r="C17" s="57">
        <v>0</v>
      </c>
      <c r="D17" s="57" t="str">
        <f>'[3]275 KHz'!A21</f>
        <v>01111</v>
      </c>
      <c r="E17" s="57">
        <f>'[3]275 KHz'!B21</f>
        <v>6</v>
      </c>
      <c r="F17" s="57" t="str">
        <f>'[3]275 KHz'!C21</f>
        <v>12</v>
      </c>
      <c r="G17" s="57" t="str">
        <f>'[3]275 KHz'!D21</f>
        <v>00</v>
      </c>
      <c r="H17" s="57" t="str">
        <f>'[3]275 KHz'!E21</f>
        <v>01</v>
      </c>
      <c r="I17" s="57" t="str">
        <f>'[3]275 KHz'!F21</f>
        <v>00</v>
      </c>
      <c r="J17" s="57" t="str">
        <f>'[3]275 KHz'!G21</f>
        <v>10</v>
      </c>
      <c r="K17" s="57" t="str">
        <f>'[3]275 KHz'!H21</f>
        <v>80</v>
      </c>
      <c r="L17" s="57" t="str">
        <f>'[3]275 KHz'!I21</f>
        <v>100000</v>
      </c>
      <c r="M17" s="57" t="str">
        <f>'[3]275 KHz'!J21</f>
        <v>00</v>
      </c>
      <c r="N17" s="57" t="str">
        <f>'[3]275 KHz'!K21</f>
        <v>42</v>
      </c>
      <c r="O17" s="57" t="str">
        <f>'[3]275 KHz'!L21</f>
        <v>01</v>
      </c>
      <c r="P17" s="57" t="str">
        <f>'[3]275 KHz'!M21</f>
        <v>00001</v>
      </c>
      <c r="Q17" s="57" t="str">
        <f>'[3]275 KHz'!N21</f>
        <v>0</v>
      </c>
      <c r="R17" s="57" t="str">
        <f>'[3]275 KHz'!O21</f>
        <v>22</v>
      </c>
      <c r="S17" s="57" t="str">
        <f>'[3]275 KHz'!P21</f>
        <v>001000</v>
      </c>
      <c r="T17" s="57" t="str">
        <f>'[3]275 KHz'!Q21</f>
        <v>10</v>
      </c>
      <c r="U17" s="57" t="str">
        <f>'[3]275 KHz'!R21</f>
        <v>4D</v>
      </c>
      <c r="V17" s="57" t="str">
        <f>'[3]275 KHz'!S21</f>
        <v>01</v>
      </c>
      <c r="W17" s="57" t="str">
        <f>'[3]275 KHz'!T21</f>
        <v>00110</v>
      </c>
      <c r="X17" s="57" t="str">
        <f>'[3]275 KHz'!U21</f>
        <v>1</v>
      </c>
      <c r="Y17" s="57" t="str">
        <f t="shared" si="12"/>
        <v>128042224D</v>
      </c>
      <c r="Z17" s="57">
        <f t="shared" si="3"/>
        <v>100</v>
      </c>
      <c r="AA17" s="57">
        <f t="shared" si="4"/>
        <v>40</v>
      </c>
      <c r="AB17" s="57">
        <f t="shared" si="5"/>
        <v>2.9996999999999998</v>
      </c>
      <c r="AC17" s="57">
        <f t="shared" si="6"/>
        <v>19.200000000000003</v>
      </c>
      <c r="AD17" s="57">
        <f t="shared" si="7"/>
        <v>1600</v>
      </c>
      <c r="AE17" s="57">
        <f t="shared" si="8"/>
        <v>50</v>
      </c>
      <c r="AF17" s="57">
        <f t="shared" si="9"/>
        <v>160</v>
      </c>
      <c r="AG17" s="57">
        <f t="shared" si="10"/>
        <v>1.25</v>
      </c>
      <c r="AH17" s="57">
        <f t="shared" si="11"/>
        <v>6.25</v>
      </c>
      <c r="AI17" s="57">
        <v>4000</v>
      </c>
      <c r="AK17" s="57">
        <f t="shared" si="13"/>
        <v>275</v>
      </c>
      <c r="AL17" s="57">
        <f t="shared" si="14"/>
        <v>15</v>
      </c>
      <c r="AM17" s="57" t="str">
        <f t="shared" ref="AM17:AO80" si="26">Y17</f>
        <v>128042224D</v>
      </c>
      <c r="AN17" s="57">
        <f t="shared" si="26"/>
        <v>100</v>
      </c>
      <c r="AO17" s="57">
        <f t="shared" si="26"/>
        <v>40</v>
      </c>
      <c r="AP17" s="57">
        <f t="shared" si="15"/>
        <v>160</v>
      </c>
      <c r="AQ17" s="57">
        <f t="shared" si="16"/>
        <v>479.952</v>
      </c>
      <c r="AR17" s="57">
        <f t="shared" si="17"/>
        <v>19.200000000000003</v>
      </c>
      <c r="AS17" s="57">
        <f t="shared" ref="AS17:AT80" si="27">AE17</f>
        <v>50</v>
      </c>
      <c r="AT17" s="57">
        <f t="shared" si="27"/>
        <v>160</v>
      </c>
      <c r="AU17" s="57">
        <f t="shared" si="18"/>
        <v>250</v>
      </c>
      <c r="AV17" s="57">
        <f t="shared" si="19"/>
        <v>6.25</v>
      </c>
      <c r="AW17" s="57">
        <f t="shared" si="20"/>
        <v>4</v>
      </c>
      <c r="AX17" s="382">
        <f t="shared" si="21"/>
        <v>8.2901489675996416</v>
      </c>
      <c r="AY17" s="382">
        <f t="shared" si="22"/>
        <v>207.23299881757202</v>
      </c>
      <c r="AZ17" s="57">
        <f t="shared" si="23"/>
        <v>8</v>
      </c>
      <c r="BA17" s="382">
        <f t="shared" si="24"/>
        <v>3.9788735772973833</v>
      </c>
      <c r="BB17" s="382">
        <f t="shared" si="25"/>
        <v>159.15494309189535</v>
      </c>
    </row>
    <row r="18" spans="1:54" x14ac:dyDescent="0.3">
      <c r="A18" s="57">
        <f t="shared" si="2"/>
        <v>16</v>
      </c>
      <c r="B18" s="57">
        <v>275</v>
      </c>
      <c r="C18" s="57">
        <v>0</v>
      </c>
      <c r="D18" s="57" t="str">
        <f>'[3]275 KHz'!A22</f>
        <v>10000</v>
      </c>
      <c r="E18" s="57">
        <f>'[3]275 KHz'!B22</f>
        <v>6</v>
      </c>
      <c r="F18" s="57" t="str">
        <f>'[3]275 KHz'!C22</f>
        <v>12</v>
      </c>
      <c r="G18" s="57" t="str">
        <f>'[3]275 KHz'!D22</f>
        <v>00</v>
      </c>
      <c r="H18" s="57" t="str">
        <f>'[3]275 KHz'!E22</f>
        <v>01</v>
      </c>
      <c r="I18" s="57" t="str">
        <f>'[3]275 KHz'!F22</f>
        <v>00</v>
      </c>
      <c r="J18" s="57" t="str">
        <f>'[3]275 KHz'!G22</f>
        <v>10</v>
      </c>
      <c r="K18" s="57" t="str">
        <f>'[3]275 KHz'!H22</f>
        <v>0B</v>
      </c>
      <c r="L18" s="57" t="str">
        <f>'[3]275 KHz'!I22</f>
        <v>000010</v>
      </c>
      <c r="M18" s="57" t="str">
        <f>'[3]275 KHz'!J22</f>
        <v>11</v>
      </c>
      <c r="N18" s="57" t="str">
        <f>'[3]275 KHz'!K22</f>
        <v>F0</v>
      </c>
      <c r="O18" s="57" t="str">
        <f>'[3]275 KHz'!L22</f>
        <v>11</v>
      </c>
      <c r="P18" s="57" t="str">
        <f>'[3]275 KHz'!M22</f>
        <v>11000</v>
      </c>
      <c r="Q18" s="57" t="str">
        <f>'[3]275 KHz'!N22</f>
        <v>0</v>
      </c>
      <c r="R18" s="57" t="str">
        <f>'[3]275 KHz'!O22</f>
        <v>29</v>
      </c>
      <c r="S18" s="57" t="str">
        <f>'[3]275 KHz'!P22</f>
        <v>001010</v>
      </c>
      <c r="T18" s="57" t="str">
        <f>'[3]275 KHz'!Q22</f>
        <v>01</v>
      </c>
      <c r="U18" s="57" t="str">
        <f>'[3]275 KHz'!R22</f>
        <v>8D</v>
      </c>
      <c r="V18" s="57" t="str">
        <f>'[3]275 KHz'!S22</f>
        <v>10</v>
      </c>
      <c r="W18" s="57" t="str">
        <f>'[3]275 KHz'!T22</f>
        <v>00110</v>
      </c>
      <c r="X18" s="57" t="str">
        <f>'[3]275 KHz'!U22</f>
        <v>1</v>
      </c>
      <c r="Y18" s="57" t="str">
        <f t="shared" si="12"/>
        <v>120BF0298D</v>
      </c>
      <c r="Z18" s="57">
        <f t="shared" si="3"/>
        <v>100</v>
      </c>
      <c r="AA18" s="57">
        <f t="shared" si="4"/>
        <v>50</v>
      </c>
      <c r="AB18" s="57">
        <f t="shared" si="5"/>
        <v>1.9998</v>
      </c>
      <c r="AC18" s="57">
        <f t="shared" si="6"/>
        <v>19.200000000000003</v>
      </c>
      <c r="AD18" s="57">
        <f t="shared" si="7"/>
        <v>1600</v>
      </c>
      <c r="AE18" s="57">
        <f t="shared" si="8"/>
        <v>50</v>
      </c>
      <c r="AF18" s="57">
        <f t="shared" si="9"/>
        <v>10</v>
      </c>
      <c r="AG18" s="57">
        <f t="shared" si="10"/>
        <v>18.75</v>
      </c>
      <c r="AH18" s="57">
        <f t="shared" si="11"/>
        <v>150</v>
      </c>
      <c r="AI18" s="57">
        <v>4000</v>
      </c>
      <c r="AK18" s="57">
        <f t="shared" si="13"/>
        <v>275</v>
      </c>
      <c r="AL18" s="57">
        <f t="shared" si="14"/>
        <v>16</v>
      </c>
      <c r="AM18" s="57" t="str">
        <f t="shared" si="26"/>
        <v>120BF0298D</v>
      </c>
      <c r="AN18" s="57">
        <f t="shared" si="26"/>
        <v>100</v>
      </c>
      <c r="AO18" s="57">
        <f t="shared" si="26"/>
        <v>50</v>
      </c>
      <c r="AP18" s="57">
        <f t="shared" si="15"/>
        <v>160</v>
      </c>
      <c r="AQ18" s="57">
        <f t="shared" si="16"/>
        <v>319.96800000000002</v>
      </c>
      <c r="AR18" s="57">
        <f t="shared" si="17"/>
        <v>19.200000000000003</v>
      </c>
      <c r="AS18" s="57">
        <f t="shared" si="27"/>
        <v>50</v>
      </c>
      <c r="AT18" s="57">
        <f t="shared" si="27"/>
        <v>10</v>
      </c>
      <c r="AU18" s="57">
        <f t="shared" si="18"/>
        <v>3750</v>
      </c>
      <c r="AV18" s="57">
        <f t="shared" si="19"/>
        <v>150</v>
      </c>
      <c r="AW18" s="57">
        <f t="shared" si="20"/>
        <v>5</v>
      </c>
      <c r="AX18" s="382">
        <f t="shared" si="21"/>
        <v>9.9481787611195678</v>
      </c>
      <c r="AY18" s="382">
        <f t="shared" si="22"/>
        <v>165.7863990540576</v>
      </c>
      <c r="AZ18" s="57">
        <f t="shared" si="23"/>
        <v>0.5</v>
      </c>
      <c r="BA18" s="382">
        <f t="shared" si="24"/>
        <v>4.2441318157838754</v>
      </c>
      <c r="BB18" s="382">
        <f t="shared" si="25"/>
        <v>106.10329539459688</v>
      </c>
    </row>
    <row r="19" spans="1:54" x14ac:dyDescent="0.3">
      <c r="A19" s="57">
        <f t="shared" si="2"/>
        <v>17</v>
      </c>
      <c r="B19" s="57">
        <v>275</v>
      </c>
      <c r="C19" s="57">
        <v>0</v>
      </c>
      <c r="D19" s="57" t="str">
        <f>'[3]275 KHz'!A23</f>
        <v>10001</v>
      </c>
      <c r="E19" s="57">
        <f>'[3]275 KHz'!B23</f>
        <v>6</v>
      </c>
      <c r="F19" s="57" t="str">
        <f>'[3]275 KHz'!C23</f>
        <v>12</v>
      </c>
      <c r="G19" s="57" t="str">
        <f>'[3]275 KHz'!D23</f>
        <v>00</v>
      </c>
      <c r="H19" s="57" t="str">
        <f>'[3]275 KHz'!E23</f>
        <v>01</v>
      </c>
      <c r="I19" s="57" t="str">
        <f>'[3]275 KHz'!F23</f>
        <v>00</v>
      </c>
      <c r="J19" s="57" t="str">
        <f>'[3]275 KHz'!G23</f>
        <v>10</v>
      </c>
      <c r="K19" s="57" t="str">
        <f>'[3]275 KHz'!H23</f>
        <v>13</v>
      </c>
      <c r="L19" s="57" t="str">
        <f>'[3]275 KHz'!I23</f>
        <v>000100</v>
      </c>
      <c r="M19" s="57" t="str">
        <f>'[3]275 KHz'!J23</f>
        <v>11</v>
      </c>
      <c r="N19" s="57" t="str">
        <f>'[3]275 KHz'!K23</f>
        <v>18</v>
      </c>
      <c r="O19" s="57" t="str">
        <f>'[3]275 KHz'!L23</f>
        <v>00</v>
      </c>
      <c r="P19" s="57" t="str">
        <f>'[3]275 KHz'!M23</f>
        <v>01100</v>
      </c>
      <c r="Q19" s="57" t="str">
        <f>'[3]275 KHz'!N23</f>
        <v>0</v>
      </c>
      <c r="R19" s="57" t="str">
        <f>'[3]275 KHz'!O23</f>
        <v>29</v>
      </c>
      <c r="S19" s="57" t="str">
        <f>'[3]275 KHz'!P23</f>
        <v>001010</v>
      </c>
      <c r="T19" s="57" t="str">
        <f>'[3]275 KHz'!Q23</f>
        <v>01</v>
      </c>
      <c r="U19" s="57" t="str">
        <f>'[3]275 KHz'!R23</f>
        <v>8D</v>
      </c>
      <c r="V19" s="57" t="str">
        <f>'[3]275 KHz'!S23</f>
        <v>10</v>
      </c>
      <c r="W19" s="57" t="str">
        <f>'[3]275 KHz'!T23</f>
        <v>00110</v>
      </c>
      <c r="X19" s="57" t="str">
        <f>'[3]275 KHz'!U23</f>
        <v>1</v>
      </c>
      <c r="Y19" s="57" t="str">
        <f t="shared" si="12"/>
        <v>121318298D</v>
      </c>
      <c r="Z19" s="57">
        <f t="shared" si="3"/>
        <v>100</v>
      </c>
      <c r="AA19" s="57">
        <f t="shared" si="4"/>
        <v>50</v>
      </c>
      <c r="AB19" s="57">
        <f t="shared" si="5"/>
        <v>1.9998</v>
      </c>
      <c r="AC19" s="57">
        <f t="shared" si="6"/>
        <v>19.200000000000003</v>
      </c>
      <c r="AD19" s="57">
        <f t="shared" si="7"/>
        <v>1600</v>
      </c>
      <c r="AE19" s="57">
        <f t="shared" si="8"/>
        <v>50</v>
      </c>
      <c r="AF19" s="57">
        <f t="shared" si="9"/>
        <v>20</v>
      </c>
      <c r="AG19" s="57">
        <f t="shared" si="10"/>
        <v>15</v>
      </c>
      <c r="AH19" s="57">
        <f t="shared" si="11"/>
        <v>75</v>
      </c>
      <c r="AI19" s="57">
        <v>4000</v>
      </c>
      <c r="AK19" s="57">
        <f t="shared" si="13"/>
        <v>275</v>
      </c>
      <c r="AL19" s="57">
        <f t="shared" si="14"/>
        <v>17</v>
      </c>
      <c r="AM19" s="57" t="str">
        <f t="shared" si="26"/>
        <v>121318298D</v>
      </c>
      <c r="AN19" s="57">
        <f t="shared" si="26"/>
        <v>100</v>
      </c>
      <c r="AO19" s="57">
        <f t="shared" si="26"/>
        <v>50</v>
      </c>
      <c r="AP19" s="57">
        <f t="shared" si="15"/>
        <v>160</v>
      </c>
      <c r="AQ19" s="57">
        <f t="shared" si="16"/>
        <v>319.96800000000002</v>
      </c>
      <c r="AR19" s="57">
        <f t="shared" si="17"/>
        <v>19.200000000000003</v>
      </c>
      <c r="AS19" s="57">
        <f t="shared" si="27"/>
        <v>50</v>
      </c>
      <c r="AT19" s="57">
        <f t="shared" si="27"/>
        <v>20</v>
      </c>
      <c r="AU19" s="57">
        <f t="shared" si="18"/>
        <v>3000</v>
      </c>
      <c r="AV19" s="57">
        <f t="shared" si="19"/>
        <v>75</v>
      </c>
      <c r="AW19" s="57">
        <f t="shared" si="20"/>
        <v>5</v>
      </c>
      <c r="AX19" s="382">
        <f t="shared" si="21"/>
        <v>9.9481787611195678</v>
      </c>
      <c r="AY19" s="382">
        <f t="shared" si="22"/>
        <v>165.7863990540576</v>
      </c>
      <c r="AZ19" s="57">
        <f t="shared" si="23"/>
        <v>1</v>
      </c>
      <c r="BA19" s="382">
        <f t="shared" si="24"/>
        <v>2.6525823848649224</v>
      </c>
      <c r="BB19" s="382">
        <f t="shared" si="25"/>
        <v>106.10329539459688</v>
      </c>
    </row>
    <row r="20" spans="1:54" x14ac:dyDescent="0.3">
      <c r="A20" s="57">
        <f t="shared" si="2"/>
        <v>18</v>
      </c>
      <c r="B20" s="57">
        <v>275</v>
      </c>
      <c r="C20" s="57">
        <v>0</v>
      </c>
      <c r="D20" s="57" t="str">
        <f>'[3]275 KHz'!A24</f>
        <v>10010</v>
      </c>
      <c r="E20" s="57">
        <f>'[3]275 KHz'!B24</f>
        <v>6</v>
      </c>
      <c r="F20" s="57" t="str">
        <f>'[3]275 KHz'!C24</f>
        <v>12</v>
      </c>
      <c r="G20" s="57" t="str">
        <f>'[3]275 KHz'!D24</f>
        <v>00</v>
      </c>
      <c r="H20" s="57" t="str">
        <f>'[3]275 KHz'!E24</f>
        <v>01</v>
      </c>
      <c r="I20" s="57" t="str">
        <f>'[3]275 KHz'!F24</f>
        <v>00</v>
      </c>
      <c r="J20" s="57" t="str">
        <f>'[3]275 KHz'!G24</f>
        <v>10</v>
      </c>
      <c r="K20" s="57" t="str">
        <f>'[3]275 KHz'!H24</f>
        <v>21</v>
      </c>
      <c r="L20" s="57" t="str">
        <f>'[3]275 KHz'!I24</f>
        <v>001000</v>
      </c>
      <c r="M20" s="57" t="str">
        <f>'[3]275 KHz'!J24</f>
        <v>01</v>
      </c>
      <c r="N20" s="57" t="str">
        <f>'[3]275 KHz'!K24</f>
        <v>8C</v>
      </c>
      <c r="O20" s="57" t="str">
        <f>'[3]275 KHz'!L24</f>
        <v>10</v>
      </c>
      <c r="P20" s="57" t="str">
        <f>'[3]275 KHz'!M24</f>
        <v>00110</v>
      </c>
      <c r="Q20" s="57" t="str">
        <f>'[3]275 KHz'!N24</f>
        <v>0</v>
      </c>
      <c r="R20" s="57" t="str">
        <f>'[3]275 KHz'!O24</f>
        <v>29</v>
      </c>
      <c r="S20" s="57" t="str">
        <f>'[3]275 KHz'!P24</f>
        <v>001010</v>
      </c>
      <c r="T20" s="57" t="str">
        <f>'[3]275 KHz'!Q24</f>
        <v>01</v>
      </c>
      <c r="U20" s="57" t="str">
        <f>'[3]275 KHz'!R24</f>
        <v>8D</v>
      </c>
      <c r="V20" s="57" t="str">
        <f>'[3]275 KHz'!S24</f>
        <v>10</v>
      </c>
      <c r="W20" s="57" t="str">
        <f>'[3]275 KHz'!T24</f>
        <v>00110</v>
      </c>
      <c r="X20" s="57" t="str">
        <f>'[3]275 KHz'!U24</f>
        <v>1</v>
      </c>
      <c r="Y20" s="57" t="str">
        <f t="shared" si="12"/>
        <v>12218C298D</v>
      </c>
      <c r="Z20" s="57">
        <f t="shared" si="3"/>
        <v>100</v>
      </c>
      <c r="AA20" s="57">
        <f t="shared" si="4"/>
        <v>50</v>
      </c>
      <c r="AB20" s="57">
        <f t="shared" si="5"/>
        <v>1.9998</v>
      </c>
      <c r="AC20" s="57">
        <f t="shared" si="6"/>
        <v>19.200000000000003</v>
      </c>
      <c r="AD20" s="57">
        <f t="shared" si="7"/>
        <v>1600</v>
      </c>
      <c r="AE20" s="57">
        <f t="shared" si="8"/>
        <v>50</v>
      </c>
      <c r="AF20" s="57">
        <f t="shared" si="9"/>
        <v>40</v>
      </c>
      <c r="AG20" s="57">
        <f t="shared" si="10"/>
        <v>7.5</v>
      </c>
      <c r="AH20" s="57">
        <f t="shared" si="11"/>
        <v>37.5</v>
      </c>
      <c r="AI20" s="57">
        <v>4000</v>
      </c>
      <c r="AK20" s="57">
        <f t="shared" si="13"/>
        <v>275</v>
      </c>
      <c r="AL20" s="57">
        <f t="shared" si="14"/>
        <v>18</v>
      </c>
      <c r="AM20" s="57" t="str">
        <f t="shared" si="26"/>
        <v>12218C298D</v>
      </c>
      <c r="AN20" s="57">
        <f t="shared" si="26"/>
        <v>100</v>
      </c>
      <c r="AO20" s="57">
        <f t="shared" si="26"/>
        <v>50</v>
      </c>
      <c r="AP20" s="57">
        <f t="shared" si="15"/>
        <v>160</v>
      </c>
      <c r="AQ20" s="57">
        <f t="shared" si="16"/>
        <v>319.96800000000002</v>
      </c>
      <c r="AR20" s="57">
        <f t="shared" si="17"/>
        <v>19.200000000000003</v>
      </c>
      <c r="AS20" s="57">
        <f t="shared" si="27"/>
        <v>50</v>
      </c>
      <c r="AT20" s="57">
        <f t="shared" si="27"/>
        <v>40</v>
      </c>
      <c r="AU20" s="57">
        <f t="shared" si="18"/>
        <v>1500</v>
      </c>
      <c r="AV20" s="57">
        <f t="shared" si="19"/>
        <v>37.5</v>
      </c>
      <c r="AW20" s="57">
        <f t="shared" si="20"/>
        <v>5</v>
      </c>
      <c r="AX20" s="382">
        <f t="shared" si="21"/>
        <v>9.9481787611195678</v>
      </c>
      <c r="AY20" s="382">
        <f t="shared" si="22"/>
        <v>165.7863990540576</v>
      </c>
      <c r="AZ20" s="57">
        <f t="shared" si="23"/>
        <v>2</v>
      </c>
      <c r="BA20" s="382">
        <f t="shared" si="24"/>
        <v>2.6525823848649224</v>
      </c>
      <c r="BB20" s="382">
        <f t="shared" si="25"/>
        <v>106.10329539459688</v>
      </c>
    </row>
    <row r="21" spans="1:54" x14ac:dyDescent="0.3">
      <c r="A21" s="57">
        <f t="shared" si="2"/>
        <v>19</v>
      </c>
      <c r="B21" s="57">
        <v>275</v>
      </c>
      <c r="C21" s="57">
        <v>0</v>
      </c>
      <c r="D21" s="57" t="str">
        <f>'[3]275 KHz'!A25</f>
        <v>10011</v>
      </c>
      <c r="E21" s="57">
        <f>'[3]275 KHz'!B25</f>
        <v>6</v>
      </c>
      <c r="F21" s="57" t="str">
        <f>'[3]275 KHz'!C25</f>
        <v>12</v>
      </c>
      <c r="G21" s="57" t="str">
        <f>'[3]275 KHz'!D25</f>
        <v>00</v>
      </c>
      <c r="H21" s="57" t="str">
        <f>'[3]275 KHz'!E25</f>
        <v>01</v>
      </c>
      <c r="I21" s="57" t="str">
        <f>'[3]275 KHz'!F25</f>
        <v>00</v>
      </c>
      <c r="J21" s="57" t="str">
        <f>'[3]275 KHz'!G25</f>
        <v>10</v>
      </c>
      <c r="K21" s="57" t="str">
        <f>'[3]275 KHz'!H25</f>
        <v>40</v>
      </c>
      <c r="L21" s="57" t="str">
        <f>'[3]275 KHz'!I25</f>
        <v>010000</v>
      </c>
      <c r="M21" s="57" t="str">
        <f>'[3]275 KHz'!J25</f>
        <v>00</v>
      </c>
      <c r="N21" s="57" t="str">
        <f>'[3]275 KHz'!K25</f>
        <v>C6</v>
      </c>
      <c r="O21" s="57" t="str">
        <f>'[3]275 KHz'!L25</f>
        <v>11</v>
      </c>
      <c r="P21" s="57" t="str">
        <f>'[3]275 KHz'!M25</f>
        <v>00011</v>
      </c>
      <c r="Q21" s="57" t="str">
        <f>'[3]275 KHz'!N25</f>
        <v>0</v>
      </c>
      <c r="R21" s="57" t="str">
        <f>'[3]275 KHz'!O25</f>
        <v>29</v>
      </c>
      <c r="S21" s="57" t="str">
        <f>'[3]275 KHz'!P25</f>
        <v>001010</v>
      </c>
      <c r="T21" s="57" t="str">
        <f>'[3]275 KHz'!Q25</f>
        <v>01</v>
      </c>
      <c r="U21" s="57" t="str">
        <f>'[3]275 KHz'!R25</f>
        <v>8D</v>
      </c>
      <c r="V21" s="57" t="str">
        <f>'[3]275 KHz'!S25</f>
        <v>10</v>
      </c>
      <c r="W21" s="57" t="str">
        <f>'[3]275 KHz'!T25</f>
        <v>00110</v>
      </c>
      <c r="X21" s="57" t="str">
        <f>'[3]275 KHz'!U25</f>
        <v>1</v>
      </c>
      <c r="Y21" s="57" t="str">
        <f t="shared" si="12"/>
        <v>1240C6298D</v>
      </c>
      <c r="Z21" s="57">
        <f t="shared" si="3"/>
        <v>100</v>
      </c>
      <c r="AA21" s="57">
        <f t="shared" si="4"/>
        <v>50</v>
      </c>
      <c r="AB21" s="57">
        <f t="shared" si="5"/>
        <v>1.9998</v>
      </c>
      <c r="AC21" s="57">
        <f t="shared" si="6"/>
        <v>19.200000000000003</v>
      </c>
      <c r="AD21" s="57">
        <f t="shared" si="7"/>
        <v>1600</v>
      </c>
      <c r="AE21" s="57">
        <f t="shared" si="8"/>
        <v>50</v>
      </c>
      <c r="AF21" s="57">
        <f t="shared" si="9"/>
        <v>80</v>
      </c>
      <c r="AG21" s="57">
        <f t="shared" si="10"/>
        <v>3.75</v>
      </c>
      <c r="AH21" s="57">
        <f t="shared" si="11"/>
        <v>18.75</v>
      </c>
      <c r="AI21" s="57">
        <v>4000</v>
      </c>
      <c r="AK21" s="57">
        <f t="shared" si="13"/>
        <v>275</v>
      </c>
      <c r="AL21" s="57">
        <f t="shared" si="14"/>
        <v>19</v>
      </c>
      <c r="AM21" s="57" t="str">
        <f t="shared" si="26"/>
        <v>1240C6298D</v>
      </c>
      <c r="AN21" s="57">
        <f t="shared" si="26"/>
        <v>100</v>
      </c>
      <c r="AO21" s="57">
        <f t="shared" si="26"/>
        <v>50</v>
      </c>
      <c r="AP21" s="57">
        <f t="shared" si="15"/>
        <v>160</v>
      </c>
      <c r="AQ21" s="57">
        <f t="shared" si="16"/>
        <v>319.96800000000002</v>
      </c>
      <c r="AR21" s="57">
        <f t="shared" si="17"/>
        <v>19.200000000000003</v>
      </c>
      <c r="AS21" s="57">
        <f t="shared" si="27"/>
        <v>50</v>
      </c>
      <c r="AT21" s="57">
        <f t="shared" si="27"/>
        <v>80</v>
      </c>
      <c r="AU21" s="57">
        <f t="shared" si="18"/>
        <v>750</v>
      </c>
      <c r="AV21" s="57">
        <f t="shared" si="19"/>
        <v>18.75</v>
      </c>
      <c r="AW21" s="57">
        <f t="shared" si="20"/>
        <v>5</v>
      </c>
      <c r="AX21" s="382">
        <f t="shared" si="21"/>
        <v>9.9481787611195678</v>
      </c>
      <c r="AY21" s="382">
        <f t="shared" si="22"/>
        <v>165.7863990540576</v>
      </c>
      <c r="AZ21" s="57">
        <f t="shared" si="23"/>
        <v>4</v>
      </c>
      <c r="BA21" s="382">
        <f t="shared" si="24"/>
        <v>2.6525823848649224</v>
      </c>
      <c r="BB21" s="382">
        <f t="shared" si="25"/>
        <v>106.10329539459688</v>
      </c>
    </row>
    <row r="22" spans="1:54" x14ac:dyDescent="0.3">
      <c r="A22" s="57">
        <f t="shared" si="2"/>
        <v>20</v>
      </c>
      <c r="B22" s="57">
        <v>275</v>
      </c>
      <c r="C22" s="57">
        <v>0</v>
      </c>
      <c r="D22" s="57" t="str">
        <f>'[3]275 KHz'!A26</f>
        <v>10100</v>
      </c>
      <c r="E22" s="57">
        <f>'[3]275 KHz'!B26</f>
        <v>6</v>
      </c>
      <c r="F22" s="57" t="str">
        <f>'[3]275 KHz'!C26</f>
        <v>12</v>
      </c>
      <c r="G22" s="57" t="str">
        <f>'[3]275 KHz'!D26</f>
        <v>00</v>
      </c>
      <c r="H22" s="57" t="str">
        <f>'[3]275 KHz'!E26</f>
        <v>01</v>
      </c>
      <c r="I22" s="57" t="str">
        <f>'[3]275 KHz'!F26</f>
        <v>00</v>
      </c>
      <c r="J22" s="57" t="str">
        <f>'[3]275 KHz'!G26</f>
        <v>10</v>
      </c>
      <c r="K22" s="57" t="str">
        <f>'[3]275 KHz'!H26</f>
        <v>80</v>
      </c>
      <c r="L22" s="57" t="str">
        <f>'[3]275 KHz'!I26</f>
        <v>100000</v>
      </c>
      <c r="M22" s="57" t="str">
        <f>'[3]275 KHz'!J26</f>
        <v>00</v>
      </c>
      <c r="N22" s="57" t="str">
        <f>'[3]275 KHz'!K26</f>
        <v>42</v>
      </c>
      <c r="O22" s="57" t="str">
        <f>'[3]275 KHz'!L26</f>
        <v>01</v>
      </c>
      <c r="P22" s="57" t="str">
        <f>'[3]275 KHz'!M26</f>
        <v>00001</v>
      </c>
      <c r="Q22" s="57" t="str">
        <f>'[3]275 KHz'!N26</f>
        <v>0</v>
      </c>
      <c r="R22" s="57" t="str">
        <f>'[3]275 KHz'!O26</f>
        <v>29</v>
      </c>
      <c r="S22" s="57" t="str">
        <f>'[3]275 KHz'!P26</f>
        <v>001010</v>
      </c>
      <c r="T22" s="57" t="str">
        <f>'[3]275 KHz'!Q26</f>
        <v>01</v>
      </c>
      <c r="U22" s="57" t="str">
        <f>'[3]275 KHz'!R26</f>
        <v>8D</v>
      </c>
      <c r="V22" s="57" t="str">
        <f>'[3]275 KHz'!S26</f>
        <v>10</v>
      </c>
      <c r="W22" s="57" t="str">
        <f>'[3]275 KHz'!T26</f>
        <v>00110</v>
      </c>
      <c r="X22" s="57" t="str">
        <f>'[3]275 KHz'!U26</f>
        <v>1</v>
      </c>
      <c r="Y22" s="57" t="str">
        <f t="shared" si="12"/>
        <v>128042298D</v>
      </c>
      <c r="Z22" s="57">
        <f t="shared" si="3"/>
        <v>100</v>
      </c>
      <c r="AA22" s="57">
        <f t="shared" si="4"/>
        <v>50</v>
      </c>
      <c r="AB22" s="57">
        <f t="shared" si="5"/>
        <v>1.9998</v>
      </c>
      <c r="AC22" s="57">
        <f t="shared" si="6"/>
        <v>19.200000000000003</v>
      </c>
      <c r="AD22" s="57">
        <f t="shared" si="7"/>
        <v>1600</v>
      </c>
      <c r="AE22" s="57">
        <f t="shared" si="8"/>
        <v>50</v>
      </c>
      <c r="AF22" s="57">
        <f t="shared" si="9"/>
        <v>160</v>
      </c>
      <c r="AG22" s="57">
        <f t="shared" si="10"/>
        <v>1.25</v>
      </c>
      <c r="AH22" s="57">
        <f t="shared" si="11"/>
        <v>6.25</v>
      </c>
      <c r="AI22" s="57">
        <v>4000</v>
      </c>
      <c r="AK22" s="57">
        <f t="shared" si="13"/>
        <v>275</v>
      </c>
      <c r="AL22" s="57">
        <f t="shared" si="14"/>
        <v>20</v>
      </c>
      <c r="AM22" s="57" t="str">
        <f t="shared" si="26"/>
        <v>128042298D</v>
      </c>
      <c r="AN22" s="57">
        <f t="shared" si="26"/>
        <v>100</v>
      </c>
      <c r="AO22" s="57">
        <f t="shared" si="26"/>
        <v>50</v>
      </c>
      <c r="AP22" s="57">
        <f t="shared" si="15"/>
        <v>160</v>
      </c>
      <c r="AQ22" s="57">
        <f t="shared" si="16"/>
        <v>319.96800000000002</v>
      </c>
      <c r="AR22" s="57">
        <f t="shared" si="17"/>
        <v>19.200000000000003</v>
      </c>
      <c r="AS22" s="57">
        <f t="shared" si="27"/>
        <v>50</v>
      </c>
      <c r="AT22" s="57">
        <f t="shared" si="27"/>
        <v>160</v>
      </c>
      <c r="AU22" s="57">
        <f t="shared" si="18"/>
        <v>250</v>
      </c>
      <c r="AV22" s="57">
        <f t="shared" si="19"/>
        <v>6.25</v>
      </c>
      <c r="AW22" s="57">
        <f t="shared" si="20"/>
        <v>5</v>
      </c>
      <c r="AX22" s="382">
        <f t="shared" si="21"/>
        <v>9.9481787611195678</v>
      </c>
      <c r="AY22" s="382">
        <f t="shared" si="22"/>
        <v>165.7863990540576</v>
      </c>
      <c r="AZ22" s="57">
        <f t="shared" si="23"/>
        <v>8</v>
      </c>
      <c r="BA22" s="382">
        <f t="shared" si="24"/>
        <v>3.9788735772973833</v>
      </c>
      <c r="BB22" s="382">
        <f t="shared" si="25"/>
        <v>159.15494309189535</v>
      </c>
    </row>
    <row r="23" spans="1:54" x14ac:dyDescent="0.3">
      <c r="A23" s="57">
        <f t="shared" si="2"/>
        <v>21</v>
      </c>
      <c r="B23" s="57">
        <v>275</v>
      </c>
      <c r="C23" s="57">
        <v>0</v>
      </c>
      <c r="D23" s="57" t="str">
        <f>'[3]275 KHz'!A27</f>
        <v>10101</v>
      </c>
      <c r="E23" s="57">
        <f>'[3]275 KHz'!B27</f>
        <v>6</v>
      </c>
      <c r="F23" s="57" t="str">
        <f>'[3]275 KHz'!C27</f>
        <v>13</v>
      </c>
      <c r="G23" s="57" t="str">
        <f>'[3]275 KHz'!D27</f>
        <v>00</v>
      </c>
      <c r="H23" s="57" t="str">
        <f>'[3]275 KHz'!E27</f>
        <v>01</v>
      </c>
      <c r="I23" s="57" t="str">
        <f>'[3]275 KHz'!F27</f>
        <v>00</v>
      </c>
      <c r="J23" s="57" t="str">
        <f>'[3]275 KHz'!G27</f>
        <v>11</v>
      </c>
      <c r="K23" s="57" t="str">
        <f>'[3]275 KHz'!H27</f>
        <v>0B</v>
      </c>
      <c r="L23" s="57" t="str">
        <f>'[3]275 KHz'!I27</f>
        <v>000010</v>
      </c>
      <c r="M23" s="57" t="str">
        <f>'[3]275 KHz'!J27</f>
        <v>11</v>
      </c>
      <c r="N23" s="57" t="str">
        <f>'[3]275 KHz'!K27</f>
        <v>F0</v>
      </c>
      <c r="O23" s="57" t="str">
        <f>'[3]275 KHz'!L27</f>
        <v>11</v>
      </c>
      <c r="P23" s="57" t="str">
        <f>'[3]275 KHz'!M27</f>
        <v>11000</v>
      </c>
      <c r="Q23" s="57" t="str">
        <f>'[3]275 KHz'!N27</f>
        <v>0</v>
      </c>
      <c r="R23" s="57" t="str">
        <f>'[3]275 KHz'!O27</f>
        <v>19</v>
      </c>
      <c r="S23" s="57" t="str">
        <f>'[3]275 KHz'!P27</f>
        <v>000110</v>
      </c>
      <c r="T23" s="57" t="str">
        <f>'[3]275 KHz'!Q27</f>
        <v>01</v>
      </c>
      <c r="U23" s="57" t="str">
        <f>'[3]275 KHz'!R27</f>
        <v>8D</v>
      </c>
      <c r="V23" s="57" t="str">
        <f>'[3]275 KHz'!S27</f>
        <v>10</v>
      </c>
      <c r="W23" s="57" t="str">
        <f>'[3]275 KHz'!T27</f>
        <v>00110</v>
      </c>
      <c r="X23" s="57" t="str">
        <f>'[3]275 KHz'!U27</f>
        <v>1</v>
      </c>
      <c r="Y23" s="57" t="str">
        <f t="shared" si="12"/>
        <v>130BF0198D</v>
      </c>
      <c r="Z23" s="57">
        <f t="shared" si="3"/>
        <v>200</v>
      </c>
      <c r="AA23" s="57">
        <f t="shared" si="4"/>
        <v>30</v>
      </c>
      <c r="AB23" s="57">
        <f t="shared" si="5"/>
        <v>1.9998</v>
      </c>
      <c r="AC23" s="57">
        <f t="shared" si="6"/>
        <v>19.200000000000003</v>
      </c>
      <c r="AD23" s="57">
        <f t="shared" si="7"/>
        <v>1600</v>
      </c>
      <c r="AE23" s="57">
        <f t="shared" si="8"/>
        <v>50</v>
      </c>
      <c r="AF23" s="57">
        <f t="shared" si="9"/>
        <v>10</v>
      </c>
      <c r="AG23" s="57">
        <f t="shared" si="10"/>
        <v>18.75</v>
      </c>
      <c r="AH23" s="57">
        <f t="shared" si="11"/>
        <v>150</v>
      </c>
      <c r="AI23" s="57">
        <v>4000</v>
      </c>
      <c r="AK23" s="57">
        <f t="shared" si="13"/>
        <v>275</v>
      </c>
      <c r="AL23" s="57">
        <f t="shared" si="14"/>
        <v>21</v>
      </c>
      <c r="AM23" s="57" t="str">
        <f t="shared" si="26"/>
        <v>130BF0198D</v>
      </c>
      <c r="AN23" s="57">
        <f t="shared" si="26"/>
        <v>200</v>
      </c>
      <c r="AO23" s="57">
        <f t="shared" si="26"/>
        <v>30</v>
      </c>
      <c r="AP23" s="57">
        <f t="shared" si="15"/>
        <v>320</v>
      </c>
      <c r="AQ23" s="57">
        <f t="shared" si="16"/>
        <v>639.93600000000004</v>
      </c>
      <c r="AR23" s="57">
        <f t="shared" si="17"/>
        <v>19.200000000000003</v>
      </c>
      <c r="AS23" s="57">
        <f t="shared" si="27"/>
        <v>50</v>
      </c>
      <c r="AT23" s="57">
        <f t="shared" si="27"/>
        <v>10</v>
      </c>
      <c r="AU23" s="57">
        <f t="shared" si="18"/>
        <v>3750</v>
      </c>
      <c r="AV23" s="57">
        <f t="shared" si="19"/>
        <v>150</v>
      </c>
      <c r="AW23" s="57">
        <f t="shared" si="20"/>
        <v>6</v>
      </c>
      <c r="AX23" s="382">
        <f t="shared" si="21"/>
        <v>8.2901489675996416</v>
      </c>
      <c r="AY23" s="382">
        <f t="shared" si="22"/>
        <v>276.31066509009599</v>
      </c>
      <c r="AZ23" s="57">
        <f t="shared" si="23"/>
        <v>0.5</v>
      </c>
      <c r="BA23" s="382">
        <f t="shared" si="24"/>
        <v>4.2441318157838754</v>
      </c>
      <c r="BB23" s="382">
        <f t="shared" si="25"/>
        <v>106.10329539459688</v>
      </c>
    </row>
    <row r="24" spans="1:54" x14ac:dyDescent="0.3">
      <c r="A24" s="57">
        <f t="shared" si="2"/>
        <v>22</v>
      </c>
      <c r="B24" s="57">
        <v>275</v>
      </c>
      <c r="C24" s="57">
        <v>0</v>
      </c>
      <c r="D24" s="57" t="str">
        <f>'[3]275 KHz'!A28</f>
        <v>10110</v>
      </c>
      <c r="E24" s="57">
        <f>'[3]275 KHz'!B28</f>
        <v>6</v>
      </c>
      <c r="F24" s="57" t="str">
        <f>'[3]275 KHz'!C28</f>
        <v>13</v>
      </c>
      <c r="G24" s="57" t="str">
        <f>'[3]275 KHz'!D28</f>
        <v>00</v>
      </c>
      <c r="H24" s="57" t="str">
        <f>'[3]275 KHz'!E28</f>
        <v>01</v>
      </c>
      <c r="I24" s="57" t="str">
        <f>'[3]275 KHz'!F28</f>
        <v>00</v>
      </c>
      <c r="J24" s="57" t="str">
        <f>'[3]275 KHz'!G28</f>
        <v>11</v>
      </c>
      <c r="K24" s="57" t="str">
        <f>'[3]275 KHz'!H28</f>
        <v>13</v>
      </c>
      <c r="L24" s="57" t="str">
        <f>'[3]275 KHz'!I28</f>
        <v>000100</v>
      </c>
      <c r="M24" s="57" t="str">
        <f>'[3]275 KHz'!J28</f>
        <v>11</v>
      </c>
      <c r="N24" s="57" t="str">
        <f>'[3]275 KHz'!K28</f>
        <v>18</v>
      </c>
      <c r="O24" s="57" t="str">
        <f>'[3]275 KHz'!L28</f>
        <v>00</v>
      </c>
      <c r="P24" s="57" t="str">
        <f>'[3]275 KHz'!M28</f>
        <v>01100</v>
      </c>
      <c r="Q24" s="57" t="str">
        <f>'[3]275 KHz'!N28</f>
        <v>0</v>
      </c>
      <c r="R24" s="57" t="str">
        <f>'[3]275 KHz'!O28</f>
        <v>19</v>
      </c>
      <c r="S24" s="57" t="str">
        <f>'[3]275 KHz'!P28</f>
        <v>000110</v>
      </c>
      <c r="T24" s="57" t="str">
        <f>'[3]275 KHz'!Q28</f>
        <v>01</v>
      </c>
      <c r="U24" s="57" t="str">
        <f>'[3]275 KHz'!R28</f>
        <v>8D</v>
      </c>
      <c r="V24" s="57" t="str">
        <f>'[3]275 KHz'!S28</f>
        <v>10</v>
      </c>
      <c r="W24" s="57" t="str">
        <f>'[3]275 KHz'!T28</f>
        <v>00110</v>
      </c>
      <c r="X24" s="57" t="str">
        <f>'[3]275 KHz'!U28</f>
        <v>1</v>
      </c>
      <c r="Y24" s="57" t="str">
        <f t="shared" si="12"/>
        <v>131318198D</v>
      </c>
      <c r="Z24" s="57">
        <f t="shared" si="3"/>
        <v>200</v>
      </c>
      <c r="AA24" s="57">
        <f t="shared" si="4"/>
        <v>30</v>
      </c>
      <c r="AB24" s="57">
        <f t="shared" si="5"/>
        <v>1.9998</v>
      </c>
      <c r="AC24" s="57">
        <f t="shared" si="6"/>
        <v>19.200000000000003</v>
      </c>
      <c r="AD24" s="57">
        <f t="shared" si="7"/>
        <v>1600</v>
      </c>
      <c r="AE24" s="57">
        <f t="shared" si="8"/>
        <v>50</v>
      </c>
      <c r="AF24" s="57">
        <f t="shared" si="9"/>
        <v>20</v>
      </c>
      <c r="AG24" s="57">
        <f t="shared" si="10"/>
        <v>15</v>
      </c>
      <c r="AH24" s="57">
        <f t="shared" si="11"/>
        <v>75</v>
      </c>
      <c r="AI24" s="57">
        <v>4000</v>
      </c>
      <c r="AK24" s="57">
        <f t="shared" si="13"/>
        <v>275</v>
      </c>
      <c r="AL24" s="57">
        <f t="shared" si="14"/>
        <v>22</v>
      </c>
      <c r="AM24" s="57" t="str">
        <f t="shared" si="26"/>
        <v>131318198D</v>
      </c>
      <c r="AN24" s="57">
        <f t="shared" si="26"/>
        <v>200</v>
      </c>
      <c r="AO24" s="57">
        <f t="shared" si="26"/>
        <v>30</v>
      </c>
      <c r="AP24" s="57">
        <f t="shared" si="15"/>
        <v>320</v>
      </c>
      <c r="AQ24" s="57">
        <f t="shared" si="16"/>
        <v>639.93600000000004</v>
      </c>
      <c r="AR24" s="57">
        <f t="shared" si="17"/>
        <v>19.200000000000003</v>
      </c>
      <c r="AS24" s="57">
        <f t="shared" si="27"/>
        <v>50</v>
      </c>
      <c r="AT24" s="57">
        <f t="shared" si="27"/>
        <v>20</v>
      </c>
      <c r="AU24" s="57">
        <f t="shared" si="18"/>
        <v>3000</v>
      </c>
      <c r="AV24" s="57">
        <f t="shared" si="19"/>
        <v>75</v>
      </c>
      <c r="AW24" s="57">
        <f t="shared" si="20"/>
        <v>6</v>
      </c>
      <c r="AX24" s="382">
        <f t="shared" si="21"/>
        <v>8.2901489675996416</v>
      </c>
      <c r="AY24" s="382">
        <f t="shared" si="22"/>
        <v>276.31066509009599</v>
      </c>
      <c r="AZ24" s="57">
        <f t="shared" si="23"/>
        <v>1</v>
      </c>
      <c r="BA24" s="382">
        <f t="shared" si="24"/>
        <v>2.6525823848649224</v>
      </c>
      <c r="BB24" s="382">
        <f t="shared" si="25"/>
        <v>106.10329539459688</v>
      </c>
    </row>
    <row r="25" spans="1:54" x14ac:dyDescent="0.3">
      <c r="A25" s="57">
        <f t="shared" si="2"/>
        <v>23</v>
      </c>
      <c r="B25" s="57">
        <v>275</v>
      </c>
      <c r="C25" s="57">
        <v>0</v>
      </c>
      <c r="D25" s="57" t="str">
        <f>'[3]275 KHz'!A29</f>
        <v>10111</v>
      </c>
      <c r="E25" s="57">
        <f>'[3]275 KHz'!B29</f>
        <v>6</v>
      </c>
      <c r="F25" s="57" t="str">
        <f>'[3]275 KHz'!C29</f>
        <v>13</v>
      </c>
      <c r="G25" s="57" t="str">
        <f>'[3]275 KHz'!D29</f>
        <v>00</v>
      </c>
      <c r="H25" s="57" t="str">
        <f>'[3]275 KHz'!E29</f>
        <v>01</v>
      </c>
      <c r="I25" s="57" t="str">
        <f>'[3]275 KHz'!F29</f>
        <v>00</v>
      </c>
      <c r="J25" s="57" t="str">
        <f>'[3]275 KHz'!G29</f>
        <v>11</v>
      </c>
      <c r="K25" s="57" t="str">
        <f>'[3]275 KHz'!H29</f>
        <v>21</v>
      </c>
      <c r="L25" s="57" t="str">
        <f>'[3]275 KHz'!I29</f>
        <v>001000</v>
      </c>
      <c r="M25" s="57" t="str">
        <f>'[3]275 KHz'!J29</f>
        <v>01</v>
      </c>
      <c r="N25" s="57" t="str">
        <f>'[3]275 KHz'!K29</f>
        <v>8C</v>
      </c>
      <c r="O25" s="57" t="str">
        <f>'[3]275 KHz'!L29</f>
        <v>10</v>
      </c>
      <c r="P25" s="57" t="str">
        <f>'[3]275 KHz'!M29</f>
        <v>00110</v>
      </c>
      <c r="Q25" s="57" t="str">
        <f>'[3]275 KHz'!N29</f>
        <v>0</v>
      </c>
      <c r="R25" s="57" t="str">
        <f>'[3]275 KHz'!O29</f>
        <v>19</v>
      </c>
      <c r="S25" s="57" t="str">
        <f>'[3]275 KHz'!P29</f>
        <v>000110</v>
      </c>
      <c r="T25" s="57" t="str">
        <f>'[3]275 KHz'!Q29</f>
        <v>01</v>
      </c>
      <c r="U25" s="57" t="str">
        <f>'[3]275 KHz'!R29</f>
        <v>8D</v>
      </c>
      <c r="V25" s="57" t="str">
        <f>'[3]275 KHz'!S29</f>
        <v>10</v>
      </c>
      <c r="W25" s="57" t="str">
        <f>'[3]275 KHz'!T29</f>
        <v>00110</v>
      </c>
      <c r="X25" s="57" t="str">
        <f>'[3]275 KHz'!U29</f>
        <v>1</v>
      </c>
      <c r="Y25" s="57" t="str">
        <f t="shared" si="12"/>
        <v>13218C198D</v>
      </c>
      <c r="Z25" s="57">
        <f t="shared" si="3"/>
        <v>200</v>
      </c>
      <c r="AA25" s="57">
        <f t="shared" si="4"/>
        <v>30</v>
      </c>
      <c r="AB25" s="57">
        <f t="shared" si="5"/>
        <v>1.9998</v>
      </c>
      <c r="AC25" s="57">
        <f t="shared" si="6"/>
        <v>19.200000000000003</v>
      </c>
      <c r="AD25" s="57">
        <f t="shared" si="7"/>
        <v>1600</v>
      </c>
      <c r="AE25" s="57">
        <f t="shared" si="8"/>
        <v>50</v>
      </c>
      <c r="AF25" s="57">
        <f t="shared" si="9"/>
        <v>40</v>
      </c>
      <c r="AG25" s="57">
        <f t="shared" si="10"/>
        <v>7.5</v>
      </c>
      <c r="AH25" s="57">
        <f t="shared" si="11"/>
        <v>37.5</v>
      </c>
      <c r="AI25" s="57">
        <v>4000</v>
      </c>
      <c r="AK25" s="57">
        <f t="shared" si="13"/>
        <v>275</v>
      </c>
      <c r="AL25" s="57">
        <f t="shared" si="14"/>
        <v>23</v>
      </c>
      <c r="AM25" s="57" t="str">
        <f t="shared" si="26"/>
        <v>13218C198D</v>
      </c>
      <c r="AN25" s="57">
        <f t="shared" si="26"/>
        <v>200</v>
      </c>
      <c r="AO25" s="57">
        <f t="shared" si="26"/>
        <v>30</v>
      </c>
      <c r="AP25" s="57">
        <f t="shared" si="15"/>
        <v>320</v>
      </c>
      <c r="AQ25" s="57">
        <f t="shared" si="16"/>
        <v>639.93600000000004</v>
      </c>
      <c r="AR25" s="57">
        <f t="shared" si="17"/>
        <v>19.200000000000003</v>
      </c>
      <c r="AS25" s="57">
        <f t="shared" si="27"/>
        <v>50</v>
      </c>
      <c r="AT25" s="57">
        <f t="shared" si="27"/>
        <v>40</v>
      </c>
      <c r="AU25" s="57">
        <f t="shared" si="18"/>
        <v>1500</v>
      </c>
      <c r="AV25" s="57">
        <f t="shared" si="19"/>
        <v>37.5</v>
      </c>
      <c r="AW25" s="57">
        <f t="shared" si="20"/>
        <v>6</v>
      </c>
      <c r="AX25" s="382">
        <f t="shared" si="21"/>
        <v>8.2901489675996416</v>
      </c>
      <c r="AY25" s="382">
        <f t="shared" si="22"/>
        <v>276.31066509009599</v>
      </c>
      <c r="AZ25" s="57">
        <f t="shared" si="23"/>
        <v>2</v>
      </c>
      <c r="BA25" s="382">
        <f t="shared" si="24"/>
        <v>2.6525823848649224</v>
      </c>
      <c r="BB25" s="382">
        <f t="shared" si="25"/>
        <v>106.10329539459688</v>
      </c>
    </row>
    <row r="26" spans="1:54" x14ac:dyDescent="0.3">
      <c r="A26" s="57">
        <f t="shared" si="2"/>
        <v>24</v>
      </c>
      <c r="B26" s="57">
        <v>275</v>
      </c>
      <c r="C26" s="57">
        <v>0</v>
      </c>
      <c r="D26" s="57" t="str">
        <f>'[3]275 KHz'!A30</f>
        <v>11000</v>
      </c>
      <c r="E26" s="57">
        <f>'[3]275 KHz'!B30</f>
        <v>6</v>
      </c>
      <c r="F26" s="57" t="str">
        <f>'[3]275 KHz'!C30</f>
        <v>13</v>
      </c>
      <c r="G26" s="57" t="str">
        <f>'[3]275 KHz'!D30</f>
        <v>00</v>
      </c>
      <c r="H26" s="57" t="str">
        <f>'[3]275 KHz'!E30</f>
        <v>01</v>
      </c>
      <c r="I26" s="57" t="str">
        <f>'[3]275 KHz'!F30</f>
        <v>00</v>
      </c>
      <c r="J26" s="57" t="str">
        <f>'[3]275 KHz'!G30</f>
        <v>11</v>
      </c>
      <c r="K26" s="57" t="str">
        <f>'[3]275 KHz'!H30</f>
        <v>40</v>
      </c>
      <c r="L26" s="57" t="str">
        <f>'[3]275 KHz'!I30</f>
        <v>010000</v>
      </c>
      <c r="M26" s="57" t="str">
        <f>'[3]275 KHz'!J30</f>
        <v>00</v>
      </c>
      <c r="N26" s="57" t="str">
        <f>'[3]275 KHz'!K30</f>
        <v>C6</v>
      </c>
      <c r="O26" s="57" t="str">
        <f>'[3]275 KHz'!L30</f>
        <v>11</v>
      </c>
      <c r="P26" s="57" t="str">
        <f>'[3]275 KHz'!M30</f>
        <v>00011</v>
      </c>
      <c r="Q26" s="57" t="str">
        <f>'[3]275 KHz'!N30</f>
        <v>0</v>
      </c>
      <c r="R26" s="57" t="str">
        <f>'[3]275 KHz'!O30</f>
        <v>19</v>
      </c>
      <c r="S26" s="57" t="str">
        <f>'[3]275 KHz'!P30</f>
        <v>000110</v>
      </c>
      <c r="T26" s="57" t="str">
        <f>'[3]275 KHz'!Q30</f>
        <v>01</v>
      </c>
      <c r="U26" s="57" t="str">
        <f>'[3]275 KHz'!R30</f>
        <v>8D</v>
      </c>
      <c r="V26" s="57" t="str">
        <f>'[3]275 KHz'!S30</f>
        <v>10</v>
      </c>
      <c r="W26" s="57" t="str">
        <f>'[3]275 KHz'!T30</f>
        <v>00110</v>
      </c>
      <c r="X26" s="57" t="str">
        <f>'[3]275 KHz'!U30</f>
        <v>1</v>
      </c>
      <c r="Y26" s="57" t="str">
        <f t="shared" si="12"/>
        <v>1340C6198D</v>
      </c>
      <c r="Z26" s="57">
        <f t="shared" si="3"/>
        <v>200</v>
      </c>
      <c r="AA26" s="57">
        <f t="shared" si="4"/>
        <v>30</v>
      </c>
      <c r="AB26" s="57">
        <f t="shared" si="5"/>
        <v>1.9998</v>
      </c>
      <c r="AC26" s="57">
        <f t="shared" si="6"/>
        <v>19.200000000000003</v>
      </c>
      <c r="AD26" s="57">
        <f t="shared" si="7"/>
        <v>1600</v>
      </c>
      <c r="AE26" s="57">
        <f t="shared" si="8"/>
        <v>50</v>
      </c>
      <c r="AF26" s="57">
        <f t="shared" si="9"/>
        <v>80</v>
      </c>
      <c r="AG26" s="57">
        <f t="shared" si="10"/>
        <v>3.75</v>
      </c>
      <c r="AH26" s="57">
        <f t="shared" si="11"/>
        <v>18.75</v>
      </c>
      <c r="AI26" s="57">
        <v>4000</v>
      </c>
      <c r="AK26" s="57">
        <f t="shared" si="13"/>
        <v>275</v>
      </c>
      <c r="AL26" s="57">
        <f t="shared" si="14"/>
        <v>24</v>
      </c>
      <c r="AM26" s="57" t="str">
        <f t="shared" si="26"/>
        <v>1340C6198D</v>
      </c>
      <c r="AN26" s="57">
        <f t="shared" si="26"/>
        <v>200</v>
      </c>
      <c r="AO26" s="57">
        <f t="shared" si="26"/>
        <v>30</v>
      </c>
      <c r="AP26" s="57">
        <f t="shared" si="15"/>
        <v>320</v>
      </c>
      <c r="AQ26" s="57">
        <f t="shared" si="16"/>
        <v>639.93600000000004</v>
      </c>
      <c r="AR26" s="57">
        <f t="shared" si="17"/>
        <v>19.200000000000003</v>
      </c>
      <c r="AS26" s="57">
        <f t="shared" si="27"/>
        <v>50</v>
      </c>
      <c r="AT26" s="57">
        <f t="shared" si="27"/>
        <v>80</v>
      </c>
      <c r="AU26" s="57">
        <f t="shared" si="18"/>
        <v>750</v>
      </c>
      <c r="AV26" s="57">
        <f t="shared" si="19"/>
        <v>18.75</v>
      </c>
      <c r="AW26" s="57">
        <f t="shared" si="20"/>
        <v>6</v>
      </c>
      <c r="AX26" s="382">
        <f t="shared" si="21"/>
        <v>8.2901489675996416</v>
      </c>
      <c r="AY26" s="382">
        <f t="shared" si="22"/>
        <v>276.31066509009599</v>
      </c>
      <c r="AZ26" s="57">
        <f t="shared" si="23"/>
        <v>4</v>
      </c>
      <c r="BA26" s="382">
        <f t="shared" si="24"/>
        <v>2.6525823848649224</v>
      </c>
      <c r="BB26" s="382">
        <f t="shared" si="25"/>
        <v>106.10329539459688</v>
      </c>
    </row>
    <row r="27" spans="1:54" x14ac:dyDescent="0.3">
      <c r="A27" s="57">
        <f t="shared" si="2"/>
        <v>25</v>
      </c>
      <c r="B27" s="57">
        <v>275</v>
      </c>
      <c r="C27" s="57">
        <v>0</v>
      </c>
      <c r="D27" s="57" t="str">
        <f>'[3]275 KHz'!A31</f>
        <v>11001</v>
      </c>
      <c r="E27" s="57">
        <f>'[3]275 KHz'!B31</f>
        <v>6</v>
      </c>
      <c r="F27" s="57" t="str">
        <f>'[3]275 KHz'!C31</f>
        <v>13</v>
      </c>
      <c r="G27" s="57" t="str">
        <f>'[3]275 KHz'!D31</f>
        <v>00</v>
      </c>
      <c r="H27" s="57" t="str">
        <f>'[3]275 KHz'!E31</f>
        <v>01</v>
      </c>
      <c r="I27" s="57" t="str">
        <f>'[3]275 KHz'!F31</f>
        <v>00</v>
      </c>
      <c r="J27" s="57" t="str">
        <f>'[3]275 KHz'!G31</f>
        <v>11</v>
      </c>
      <c r="K27" s="57" t="str">
        <f>'[3]275 KHz'!H31</f>
        <v>80</v>
      </c>
      <c r="L27" s="57" t="str">
        <f>'[3]275 KHz'!I31</f>
        <v>100000</v>
      </c>
      <c r="M27" s="57" t="str">
        <f>'[3]275 KHz'!J31</f>
        <v>00</v>
      </c>
      <c r="N27" s="57" t="str">
        <f>'[3]275 KHz'!K31</f>
        <v>42</v>
      </c>
      <c r="O27" s="57" t="str">
        <f>'[3]275 KHz'!L31</f>
        <v>01</v>
      </c>
      <c r="P27" s="57" t="str">
        <f>'[3]275 KHz'!M31</f>
        <v>00001</v>
      </c>
      <c r="Q27" s="57" t="str">
        <f>'[3]275 KHz'!N31</f>
        <v>0</v>
      </c>
      <c r="R27" s="57" t="str">
        <f>'[3]275 KHz'!O31</f>
        <v>19</v>
      </c>
      <c r="S27" s="57" t="str">
        <f>'[3]275 KHz'!P31</f>
        <v>000110</v>
      </c>
      <c r="T27" s="57" t="str">
        <f>'[3]275 KHz'!Q31</f>
        <v>01</v>
      </c>
      <c r="U27" s="57" t="str">
        <f>'[3]275 KHz'!R31</f>
        <v>8D</v>
      </c>
      <c r="V27" s="57" t="str">
        <f>'[3]275 KHz'!S31</f>
        <v>10</v>
      </c>
      <c r="W27" s="57" t="str">
        <f>'[3]275 KHz'!T31</f>
        <v>00110</v>
      </c>
      <c r="X27" s="57" t="str">
        <f>'[3]275 KHz'!U31</f>
        <v>1</v>
      </c>
      <c r="Y27" s="57" t="str">
        <f t="shared" si="12"/>
        <v>138042198D</v>
      </c>
      <c r="Z27" s="57">
        <f t="shared" si="3"/>
        <v>200</v>
      </c>
      <c r="AA27" s="57">
        <f t="shared" si="4"/>
        <v>30</v>
      </c>
      <c r="AB27" s="57">
        <f t="shared" si="5"/>
        <v>1.9998</v>
      </c>
      <c r="AC27" s="57">
        <f t="shared" si="6"/>
        <v>19.200000000000003</v>
      </c>
      <c r="AD27" s="57">
        <f t="shared" si="7"/>
        <v>1600</v>
      </c>
      <c r="AE27" s="57">
        <f t="shared" si="8"/>
        <v>50</v>
      </c>
      <c r="AF27" s="57">
        <f t="shared" si="9"/>
        <v>160</v>
      </c>
      <c r="AG27" s="57">
        <f t="shared" si="10"/>
        <v>1.25</v>
      </c>
      <c r="AH27" s="57">
        <f t="shared" si="11"/>
        <v>6.25</v>
      </c>
      <c r="AI27" s="57">
        <v>4000</v>
      </c>
      <c r="AK27" s="57">
        <f t="shared" si="13"/>
        <v>275</v>
      </c>
      <c r="AL27" s="57">
        <f t="shared" si="14"/>
        <v>25</v>
      </c>
      <c r="AM27" s="57" t="str">
        <f t="shared" si="26"/>
        <v>138042198D</v>
      </c>
      <c r="AN27" s="57">
        <f t="shared" si="26"/>
        <v>200</v>
      </c>
      <c r="AO27" s="57">
        <f t="shared" si="26"/>
        <v>30</v>
      </c>
      <c r="AP27" s="57">
        <f t="shared" si="15"/>
        <v>320</v>
      </c>
      <c r="AQ27" s="57">
        <f t="shared" si="16"/>
        <v>639.93600000000004</v>
      </c>
      <c r="AR27" s="57">
        <f t="shared" si="17"/>
        <v>19.200000000000003</v>
      </c>
      <c r="AS27" s="57">
        <f t="shared" si="27"/>
        <v>50</v>
      </c>
      <c r="AT27" s="57">
        <f t="shared" si="27"/>
        <v>160</v>
      </c>
      <c r="AU27" s="57">
        <f t="shared" si="18"/>
        <v>250</v>
      </c>
      <c r="AV27" s="57">
        <f t="shared" si="19"/>
        <v>6.25</v>
      </c>
      <c r="AW27" s="57">
        <f t="shared" si="20"/>
        <v>6</v>
      </c>
      <c r="AX27" s="382">
        <f t="shared" si="21"/>
        <v>8.2901489675996416</v>
      </c>
      <c r="AY27" s="382">
        <f t="shared" si="22"/>
        <v>276.31066509009599</v>
      </c>
      <c r="AZ27" s="57">
        <f t="shared" si="23"/>
        <v>8</v>
      </c>
      <c r="BA27" s="382">
        <f t="shared" si="24"/>
        <v>3.9788735772973833</v>
      </c>
      <c r="BB27" s="382">
        <f t="shared" si="25"/>
        <v>159.15494309189535</v>
      </c>
    </row>
    <row r="28" spans="1:54" x14ac:dyDescent="0.3">
      <c r="A28" s="57">
        <f t="shared" si="2"/>
        <v>26</v>
      </c>
      <c r="B28" s="57">
        <v>275</v>
      </c>
      <c r="C28" s="57">
        <v>0</v>
      </c>
      <c r="D28" s="57" t="str">
        <f>'[3]275 KHz'!A32</f>
        <v>11010</v>
      </c>
      <c r="E28" s="57">
        <f>'[3]275 KHz'!B32</f>
        <v>6</v>
      </c>
      <c r="F28" s="57" t="str">
        <f>'[3]275 KHz'!C32</f>
        <v>13</v>
      </c>
      <c r="G28" s="57" t="str">
        <f>'[3]275 KHz'!D32</f>
        <v>00</v>
      </c>
      <c r="H28" s="57" t="str">
        <f>'[3]275 KHz'!E32</f>
        <v>01</v>
      </c>
      <c r="I28" s="57" t="str">
        <f>'[3]275 KHz'!F32</f>
        <v>00</v>
      </c>
      <c r="J28" s="57" t="str">
        <f>'[3]275 KHz'!G32</f>
        <v>11</v>
      </c>
      <c r="K28" s="57" t="str">
        <f>'[3]275 KHz'!H32</f>
        <v>0B</v>
      </c>
      <c r="L28" s="57" t="str">
        <f>'[3]275 KHz'!I32</f>
        <v>000010</v>
      </c>
      <c r="M28" s="57" t="str">
        <f>'[3]275 KHz'!J32</f>
        <v>11</v>
      </c>
      <c r="N28" s="57" t="str">
        <f>'[3]275 KHz'!K32</f>
        <v>F0</v>
      </c>
      <c r="O28" s="57" t="str">
        <f>'[3]275 KHz'!L32</f>
        <v>11</v>
      </c>
      <c r="P28" s="57" t="str">
        <f>'[3]275 KHz'!M32</f>
        <v>11000</v>
      </c>
      <c r="Q28" s="57" t="str">
        <f>'[3]275 KHz'!N32</f>
        <v>0</v>
      </c>
      <c r="R28" s="57" t="str">
        <f>'[3]275 KHz'!O32</f>
        <v>1C</v>
      </c>
      <c r="S28" s="57" t="str">
        <f>'[3]275 KHz'!P32</f>
        <v>000111</v>
      </c>
      <c r="T28" s="57" t="str">
        <f>'[3]275 KHz'!Q32</f>
        <v>00</v>
      </c>
      <c r="U28" s="57" t="str">
        <f>'[3]275 KHz'!R32</f>
        <v>CD</v>
      </c>
      <c r="V28" s="57" t="str">
        <f>'[3]275 KHz'!S32</f>
        <v>11</v>
      </c>
      <c r="W28" s="57" t="str">
        <f>'[3]275 KHz'!T32</f>
        <v>00110</v>
      </c>
      <c r="X28" s="57" t="str">
        <f>'[3]275 KHz'!U32</f>
        <v>1</v>
      </c>
      <c r="Y28" s="57" t="str">
        <f t="shared" si="12"/>
        <v>130BF01CCD</v>
      </c>
      <c r="Z28" s="57">
        <f t="shared" si="3"/>
        <v>200</v>
      </c>
      <c r="AA28" s="57">
        <f t="shared" si="4"/>
        <v>35</v>
      </c>
      <c r="AB28" s="57">
        <f t="shared" si="5"/>
        <v>0.99990000000000001</v>
      </c>
      <c r="AC28" s="57">
        <f t="shared" si="6"/>
        <v>19.200000000000003</v>
      </c>
      <c r="AD28" s="57">
        <f t="shared" si="7"/>
        <v>1600</v>
      </c>
      <c r="AE28" s="57">
        <f t="shared" si="8"/>
        <v>50</v>
      </c>
      <c r="AF28" s="57">
        <f t="shared" si="9"/>
        <v>10</v>
      </c>
      <c r="AG28" s="57">
        <f t="shared" si="10"/>
        <v>18.75</v>
      </c>
      <c r="AH28" s="57">
        <f t="shared" si="11"/>
        <v>150</v>
      </c>
      <c r="AI28" s="57">
        <v>4000</v>
      </c>
      <c r="AK28" s="57">
        <f t="shared" si="13"/>
        <v>275</v>
      </c>
      <c r="AL28" s="57">
        <f t="shared" si="14"/>
        <v>26</v>
      </c>
      <c r="AM28" s="57" t="str">
        <f t="shared" si="26"/>
        <v>130BF01CCD</v>
      </c>
      <c r="AN28" s="57">
        <f t="shared" si="26"/>
        <v>200</v>
      </c>
      <c r="AO28" s="57">
        <f t="shared" si="26"/>
        <v>35</v>
      </c>
      <c r="AP28" s="57">
        <f t="shared" si="15"/>
        <v>320</v>
      </c>
      <c r="AQ28" s="57">
        <f t="shared" si="16"/>
        <v>319.96800000000002</v>
      </c>
      <c r="AR28" s="57">
        <f t="shared" si="17"/>
        <v>19.200000000000003</v>
      </c>
      <c r="AS28" s="57">
        <f t="shared" si="27"/>
        <v>50</v>
      </c>
      <c r="AT28" s="57">
        <f t="shared" si="27"/>
        <v>10</v>
      </c>
      <c r="AU28" s="57">
        <f t="shared" si="18"/>
        <v>3750</v>
      </c>
      <c r="AV28" s="57">
        <f t="shared" si="19"/>
        <v>150</v>
      </c>
      <c r="AW28" s="57">
        <f t="shared" si="20"/>
        <v>7</v>
      </c>
      <c r="AX28" s="382">
        <f t="shared" si="21"/>
        <v>14.21168394445653</v>
      </c>
      <c r="AY28" s="382">
        <f t="shared" si="22"/>
        <v>236.83771293436803</v>
      </c>
      <c r="AZ28" s="57">
        <f t="shared" si="23"/>
        <v>0.5</v>
      </c>
      <c r="BA28" s="382">
        <f t="shared" si="24"/>
        <v>4.2441318157838754</v>
      </c>
      <c r="BB28" s="382">
        <f t="shared" si="25"/>
        <v>106.10329539459688</v>
      </c>
    </row>
    <row r="29" spans="1:54" x14ac:dyDescent="0.3">
      <c r="A29" s="57">
        <f t="shared" si="2"/>
        <v>27</v>
      </c>
      <c r="B29" s="57">
        <v>275</v>
      </c>
      <c r="C29" s="57">
        <v>0</v>
      </c>
      <c r="D29" s="57" t="str">
        <f>'[3]275 KHz'!A33</f>
        <v>11011</v>
      </c>
      <c r="E29" s="57">
        <f>'[3]275 KHz'!B33</f>
        <v>6</v>
      </c>
      <c r="F29" s="57" t="str">
        <f>'[3]275 KHz'!C33</f>
        <v>13</v>
      </c>
      <c r="G29" s="57" t="str">
        <f>'[3]275 KHz'!D33</f>
        <v>00</v>
      </c>
      <c r="H29" s="57" t="str">
        <f>'[3]275 KHz'!E33</f>
        <v>01</v>
      </c>
      <c r="I29" s="57" t="str">
        <f>'[3]275 KHz'!F33</f>
        <v>00</v>
      </c>
      <c r="J29" s="57" t="str">
        <f>'[3]275 KHz'!G33</f>
        <v>11</v>
      </c>
      <c r="K29" s="57" t="str">
        <f>'[3]275 KHz'!H33</f>
        <v>13</v>
      </c>
      <c r="L29" s="57" t="str">
        <f>'[3]275 KHz'!I33</f>
        <v>000100</v>
      </c>
      <c r="M29" s="57" t="str">
        <f>'[3]275 KHz'!J33</f>
        <v>11</v>
      </c>
      <c r="N29" s="57" t="str">
        <f>'[3]275 KHz'!K33</f>
        <v>18</v>
      </c>
      <c r="O29" s="57" t="str">
        <f>'[3]275 KHz'!L33</f>
        <v>00</v>
      </c>
      <c r="P29" s="57" t="str">
        <f>'[3]275 KHz'!M33</f>
        <v>01100</v>
      </c>
      <c r="Q29" s="57" t="str">
        <f>'[3]275 KHz'!N33</f>
        <v>0</v>
      </c>
      <c r="R29" s="57" t="str">
        <f>'[3]275 KHz'!O33</f>
        <v>1C</v>
      </c>
      <c r="S29" s="57" t="str">
        <f>'[3]275 KHz'!P33</f>
        <v>000111</v>
      </c>
      <c r="T29" s="57" t="str">
        <f>'[3]275 KHz'!Q33</f>
        <v>00</v>
      </c>
      <c r="U29" s="57" t="str">
        <f>'[3]275 KHz'!R33</f>
        <v>CD</v>
      </c>
      <c r="V29" s="57" t="str">
        <f>'[3]275 KHz'!S33</f>
        <v>11</v>
      </c>
      <c r="W29" s="57" t="str">
        <f>'[3]275 KHz'!T33</f>
        <v>00110</v>
      </c>
      <c r="X29" s="57" t="str">
        <f>'[3]275 KHz'!U33</f>
        <v>1</v>
      </c>
      <c r="Y29" s="57" t="str">
        <f t="shared" si="12"/>
        <v>1313181CCD</v>
      </c>
      <c r="Z29" s="57">
        <f t="shared" si="3"/>
        <v>200</v>
      </c>
      <c r="AA29" s="57">
        <f t="shared" si="4"/>
        <v>35</v>
      </c>
      <c r="AB29" s="57">
        <f t="shared" si="5"/>
        <v>0.99990000000000001</v>
      </c>
      <c r="AC29" s="57">
        <f t="shared" si="6"/>
        <v>19.200000000000003</v>
      </c>
      <c r="AD29" s="57">
        <f t="shared" si="7"/>
        <v>1600</v>
      </c>
      <c r="AE29" s="57">
        <f t="shared" si="8"/>
        <v>50</v>
      </c>
      <c r="AF29" s="57">
        <f t="shared" si="9"/>
        <v>20</v>
      </c>
      <c r="AG29" s="57">
        <f t="shared" si="10"/>
        <v>15</v>
      </c>
      <c r="AH29" s="57">
        <f t="shared" si="11"/>
        <v>75</v>
      </c>
      <c r="AI29" s="57">
        <v>4000</v>
      </c>
      <c r="AK29" s="57">
        <f t="shared" si="13"/>
        <v>275</v>
      </c>
      <c r="AL29" s="57">
        <f t="shared" si="14"/>
        <v>27</v>
      </c>
      <c r="AM29" s="57" t="str">
        <f t="shared" si="26"/>
        <v>1313181CCD</v>
      </c>
      <c r="AN29" s="57">
        <f t="shared" si="26"/>
        <v>200</v>
      </c>
      <c r="AO29" s="57">
        <f t="shared" si="26"/>
        <v>35</v>
      </c>
      <c r="AP29" s="57">
        <f t="shared" si="15"/>
        <v>320</v>
      </c>
      <c r="AQ29" s="57">
        <f t="shared" si="16"/>
        <v>319.96800000000002</v>
      </c>
      <c r="AR29" s="57">
        <f t="shared" si="17"/>
        <v>19.200000000000003</v>
      </c>
      <c r="AS29" s="57">
        <f t="shared" si="27"/>
        <v>50</v>
      </c>
      <c r="AT29" s="57">
        <f t="shared" si="27"/>
        <v>20</v>
      </c>
      <c r="AU29" s="57">
        <f t="shared" si="18"/>
        <v>3000</v>
      </c>
      <c r="AV29" s="57">
        <f t="shared" si="19"/>
        <v>75</v>
      </c>
      <c r="AW29" s="57">
        <f t="shared" si="20"/>
        <v>7</v>
      </c>
      <c r="AX29" s="382">
        <f t="shared" si="21"/>
        <v>14.21168394445653</v>
      </c>
      <c r="AY29" s="382">
        <f t="shared" si="22"/>
        <v>236.83771293436803</v>
      </c>
      <c r="AZ29" s="57">
        <f t="shared" si="23"/>
        <v>1</v>
      </c>
      <c r="BA29" s="382">
        <f t="shared" si="24"/>
        <v>2.6525823848649224</v>
      </c>
      <c r="BB29" s="382">
        <f t="shared" si="25"/>
        <v>106.10329539459688</v>
      </c>
    </row>
    <row r="30" spans="1:54" x14ac:dyDescent="0.3">
      <c r="A30" s="57">
        <f t="shared" si="2"/>
        <v>28</v>
      </c>
      <c r="B30" s="57">
        <v>275</v>
      </c>
      <c r="C30" s="57">
        <v>0</v>
      </c>
      <c r="D30" s="57" t="str">
        <f>'[3]275 KHz'!A34</f>
        <v>11100</v>
      </c>
      <c r="E30" s="57">
        <f>'[3]275 KHz'!B34</f>
        <v>6</v>
      </c>
      <c r="F30" s="57" t="str">
        <f>'[3]275 KHz'!C34</f>
        <v>13</v>
      </c>
      <c r="G30" s="57" t="str">
        <f>'[3]275 KHz'!D34</f>
        <v>00</v>
      </c>
      <c r="H30" s="57" t="str">
        <f>'[3]275 KHz'!E34</f>
        <v>01</v>
      </c>
      <c r="I30" s="57" t="str">
        <f>'[3]275 KHz'!F34</f>
        <v>00</v>
      </c>
      <c r="J30" s="57" t="str">
        <f>'[3]275 KHz'!G34</f>
        <v>11</v>
      </c>
      <c r="K30" s="57" t="str">
        <f>'[3]275 KHz'!H34</f>
        <v>21</v>
      </c>
      <c r="L30" s="57" t="str">
        <f>'[3]275 KHz'!I34</f>
        <v>001000</v>
      </c>
      <c r="M30" s="57" t="str">
        <f>'[3]275 KHz'!J34</f>
        <v>01</v>
      </c>
      <c r="N30" s="57" t="str">
        <f>'[3]275 KHz'!K34</f>
        <v>8C</v>
      </c>
      <c r="O30" s="57" t="str">
        <f>'[3]275 KHz'!L34</f>
        <v>10</v>
      </c>
      <c r="P30" s="57" t="str">
        <f>'[3]275 KHz'!M34</f>
        <v>00110</v>
      </c>
      <c r="Q30" s="57" t="str">
        <f>'[3]275 KHz'!N34</f>
        <v>0</v>
      </c>
      <c r="R30" s="57" t="str">
        <f>'[3]275 KHz'!O34</f>
        <v>1C</v>
      </c>
      <c r="S30" s="57" t="str">
        <f>'[3]275 KHz'!P34</f>
        <v>000111</v>
      </c>
      <c r="T30" s="57" t="str">
        <f>'[3]275 KHz'!Q34</f>
        <v>00</v>
      </c>
      <c r="U30" s="57" t="str">
        <f>'[3]275 KHz'!R34</f>
        <v>CD</v>
      </c>
      <c r="V30" s="57" t="str">
        <f>'[3]275 KHz'!S34</f>
        <v>11</v>
      </c>
      <c r="W30" s="57" t="str">
        <f>'[3]275 KHz'!T34</f>
        <v>00110</v>
      </c>
      <c r="X30" s="57" t="str">
        <f>'[3]275 KHz'!U34</f>
        <v>1</v>
      </c>
      <c r="Y30" s="57" t="str">
        <f t="shared" si="12"/>
        <v>13218C1CCD</v>
      </c>
      <c r="Z30" s="57">
        <f t="shared" si="3"/>
        <v>200</v>
      </c>
      <c r="AA30" s="57">
        <f t="shared" si="4"/>
        <v>35</v>
      </c>
      <c r="AB30" s="57">
        <f t="shared" si="5"/>
        <v>0.99990000000000001</v>
      </c>
      <c r="AC30" s="57">
        <f t="shared" si="6"/>
        <v>19.200000000000003</v>
      </c>
      <c r="AD30" s="57">
        <f t="shared" si="7"/>
        <v>1600</v>
      </c>
      <c r="AE30" s="57">
        <f t="shared" si="8"/>
        <v>50</v>
      </c>
      <c r="AF30" s="57">
        <f t="shared" si="9"/>
        <v>40</v>
      </c>
      <c r="AG30" s="57">
        <f t="shared" si="10"/>
        <v>7.5</v>
      </c>
      <c r="AH30" s="57">
        <f t="shared" si="11"/>
        <v>37.5</v>
      </c>
      <c r="AI30" s="57">
        <v>4000</v>
      </c>
      <c r="AK30" s="57">
        <f t="shared" si="13"/>
        <v>275</v>
      </c>
      <c r="AL30" s="57">
        <f t="shared" si="14"/>
        <v>28</v>
      </c>
      <c r="AM30" s="57" t="str">
        <f t="shared" si="26"/>
        <v>13218C1CCD</v>
      </c>
      <c r="AN30" s="57">
        <f t="shared" si="26"/>
        <v>200</v>
      </c>
      <c r="AO30" s="57">
        <f t="shared" si="26"/>
        <v>35</v>
      </c>
      <c r="AP30" s="57">
        <f t="shared" si="15"/>
        <v>320</v>
      </c>
      <c r="AQ30" s="57">
        <f t="shared" si="16"/>
        <v>319.96800000000002</v>
      </c>
      <c r="AR30" s="57">
        <f t="shared" si="17"/>
        <v>19.200000000000003</v>
      </c>
      <c r="AS30" s="57">
        <f t="shared" si="27"/>
        <v>50</v>
      </c>
      <c r="AT30" s="57">
        <f t="shared" si="27"/>
        <v>40</v>
      </c>
      <c r="AU30" s="57">
        <f t="shared" si="18"/>
        <v>1500</v>
      </c>
      <c r="AV30" s="57">
        <f t="shared" si="19"/>
        <v>37.5</v>
      </c>
      <c r="AW30" s="57">
        <f t="shared" si="20"/>
        <v>7</v>
      </c>
      <c r="AX30" s="382">
        <f t="shared" si="21"/>
        <v>14.21168394445653</v>
      </c>
      <c r="AY30" s="382">
        <f t="shared" si="22"/>
        <v>236.83771293436803</v>
      </c>
      <c r="AZ30" s="57">
        <f t="shared" si="23"/>
        <v>2</v>
      </c>
      <c r="BA30" s="382">
        <f t="shared" si="24"/>
        <v>2.6525823848649224</v>
      </c>
      <c r="BB30" s="382">
        <f t="shared" si="25"/>
        <v>106.10329539459688</v>
      </c>
    </row>
    <row r="31" spans="1:54" x14ac:dyDescent="0.3">
      <c r="A31" s="57">
        <f t="shared" si="2"/>
        <v>29</v>
      </c>
      <c r="B31" s="57">
        <v>275</v>
      </c>
      <c r="C31" s="57">
        <v>0</v>
      </c>
      <c r="D31" s="57" t="str">
        <f>'[3]275 KHz'!A35</f>
        <v>11101</v>
      </c>
      <c r="E31" s="57">
        <f>'[3]275 KHz'!B35</f>
        <v>6</v>
      </c>
      <c r="F31" s="57" t="str">
        <f>'[3]275 KHz'!C35</f>
        <v>13</v>
      </c>
      <c r="G31" s="57" t="str">
        <f>'[3]275 KHz'!D35</f>
        <v>00</v>
      </c>
      <c r="H31" s="57" t="str">
        <f>'[3]275 KHz'!E35</f>
        <v>01</v>
      </c>
      <c r="I31" s="57" t="str">
        <f>'[3]275 KHz'!F35</f>
        <v>00</v>
      </c>
      <c r="J31" s="57" t="str">
        <f>'[3]275 KHz'!G35</f>
        <v>11</v>
      </c>
      <c r="K31" s="57" t="str">
        <f>'[3]275 KHz'!H35</f>
        <v>40</v>
      </c>
      <c r="L31" s="57" t="str">
        <f>'[3]275 KHz'!I35</f>
        <v>010000</v>
      </c>
      <c r="M31" s="57" t="str">
        <f>'[3]275 KHz'!J35</f>
        <v>00</v>
      </c>
      <c r="N31" s="57" t="str">
        <f>'[3]275 KHz'!K35</f>
        <v>C6</v>
      </c>
      <c r="O31" s="57" t="str">
        <f>'[3]275 KHz'!L35</f>
        <v>11</v>
      </c>
      <c r="P31" s="57" t="str">
        <f>'[3]275 KHz'!M35</f>
        <v>00011</v>
      </c>
      <c r="Q31" s="57" t="str">
        <f>'[3]275 KHz'!N35</f>
        <v>0</v>
      </c>
      <c r="R31" s="57" t="str">
        <f>'[3]275 KHz'!O35</f>
        <v>1C</v>
      </c>
      <c r="S31" s="57" t="str">
        <f>'[3]275 KHz'!P35</f>
        <v>000111</v>
      </c>
      <c r="T31" s="57" t="str">
        <f>'[3]275 KHz'!Q35</f>
        <v>00</v>
      </c>
      <c r="U31" s="57" t="str">
        <f>'[3]275 KHz'!R35</f>
        <v>CD</v>
      </c>
      <c r="V31" s="57" t="str">
        <f>'[3]275 KHz'!S35</f>
        <v>11</v>
      </c>
      <c r="W31" s="57" t="str">
        <f>'[3]275 KHz'!T35</f>
        <v>00110</v>
      </c>
      <c r="X31" s="57" t="str">
        <f>'[3]275 KHz'!U35</f>
        <v>1</v>
      </c>
      <c r="Y31" s="57" t="str">
        <f t="shared" si="12"/>
        <v>1340C61CCD</v>
      </c>
      <c r="Z31" s="57">
        <f t="shared" si="3"/>
        <v>200</v>
      </c>
      <c r="AA31" s="57">
        <f t="shared" si="4"/>
        <v>35</v>
      </c>
      <c r="AB31" s="57">
        <f t="shared" si="5"/>
        <v>0.99990000000000001</v>
      </c>
      <c r="AC31" s="57">
        <f t="shared" si="6"/>
        <v>19.200000000000003</v>
      </c>
      <c r="AD31" s="57">
        <f t="shared" si="7"/>
        <v>1600</v>
      </c>
      <c r="AE31" s="57">
        <f t="shared" si="8"/>
        <v>50</v>
      </c>
      <c r="AF31" s="57">
        <f t="shared" si="9"/>
        <v>80</v>
      </c>
      <c r="AG31" s="57">
        <f t="shared" si="10"/>
        <v>3.75</v>
      </c>
      <c r="AH31" s="57">
        <f t="shared" si="11"/>
        <v>18.75</v>
      </c>
      <c r="AI31" s="57">
        <v>4000</v>
      </c>
      <c r="AK31" s="57">
        <f t="shared" si="13"/>
        <v>275</v>
      </c>
      <c r="AL31" s="57">
        <f t="shared" si="14"/>
        <v>29</v>
      </c>
      <c r="AM31" s="57" t="str">
        <f t="shared" si="26"/>
        <v>1340C61CCD</v>
      </c>
      <c r="AN31" s="57">
        <f t="shared" si="26"/>
        <v>200</v>
      </c>
      <c r="AO31" s="57">
        <f t="shared" si="26"/>
        <v>35</v>
      </c>
      <c r="AP31" s="57">
        <f t="shared" si="15"/>
        <v>320</v>
      </c>
      <c r="AQ31" s="57">
        <f t="shared" si="16"/>
        <v>319.96800000000002</v>
      </c>
      <c r="AR31" s="57">
        <f t="shared" si="17"/>
        <v>19.200000000000003</v>
      </c>
      <c r="AS31" s="57">
        <f t="shared" si="27"/>
        <v>50</v>
      </c>
      <c r="AT31" s="57">
        <f t="shared" si="27"/>
        <v>80</v>
      </c>
      <c r="AU31" s="57">
        <f t="shared" si="18"/>
        <v>750</v>
      </c>
      <c r="AV31" s="57">
        <f t="shared" si="19"/>
        <v>18.75</v>
      </c>
      <c r="AW31" s="57">
        <f t="shared" si="20"/>
        <v>7</v>
      </c>
      <c r="AX31" s="382">
        <f t="shared" si="21"/>
        <v>14.21168394445653</v>
      </c>
      <c r="AY31" s="382">
        <f t="shared" si="22"/>
        <v>236.83771293436803</v>
      </c>
      <c r="AZ31" s="57">
        <f t="shared" si="23"/>
        <v>4</v>
      </c>
      <c r="BA31" s="382">
        <f t="shared" si="24"/>
        <v>2.6525823848649224</v>
      </c>
      <c r="BB31" s="382">
        <f t="shared" si="25"/>
        <v>106.10329539459688</v>
      </c>
    </row>
    <row r="32" spans="1:54" x14ac:dyDescent="0.3">
      <c r="A32" s="57">
        <f t="shared" si="2"/>
        <v>30</v>
      </c>
      <c r="B32" s="57">
        <v>275</v>
      </c>
      <c r="C32" s="57">
        <v>0</v>
      </c>
      <c r="D32" s="57" t="str">
        <f>'[3]275 KHz'!A36</f>
        <v>11110</v>
      </c>
      <c r="E32" s="57">
        <f>'[3]275 KHz'!B36</f>
        <v>6</v>
      </c>
      <c r="F32" s="57" t="str">
        <f>'[3]275 KHz'!C36</f>
        <v>13</v>
      </c>
      <c r="G32" s="57" t="str">
        <f>'[3]275 KHz'!D36</f>
        <v>00</v>
      </c>
      <c r="H32" s="57" t="str">
        <f>'[3]275 KHz'!E36</f>
        <v>01</v>
      </c>
      <c r="I32" s="57" t="str">
        <f>'[3]275 KHz'!F36</f>
        <v>00</v>
      </c>
      <c r="J32" s="57" t="str">
        <f>'[3]275 KHz'!G36</f>
        <v>11</v>
      </c>
      <c r="K32" s="57" t="str">
        <f>'[3]275 KHz'!H36</f>
        <v>80</v>
      </c>
      <c r="L32" s="57" t="str">
        <f>'[3]275 KHz'!I36</f>
        <v>100000</v>
      </c>
      <c r="M32" s="57" t="str">
        <f>'[3]275 KHz'!J36</f>
        <v>00</v>
      </c>
      <c r="N32" s="57" t="str">
        <f>'[3]275 KHz'!K36</f>
        <v>42</v>
      </c>
      <c r="O32" s="57" t="str">
        <f>'[3]275 KHz'!L36</f>
        <v>01</v>
      </c>
      <c r="P32" s="57" t="str">
        <f>'[3]275 KHz'!M36</f>
        <v>00001</v>
      </c>
      <c r="Q32" s="57" t="str">
        <f>'[3]275 KHz'!N36</f>
        <v>0</v>
      </c>
      <c r="R32" s="57" t="str">
        <f>'[3]275 KHz'!O36</f>
        <v>1C</v>
      </c>
      <c r="S32" s="57" t="str">
        <f>'[3]275 KHz'!P36</f>
        <v>000111</v>
      </c>
      <c r="T32" s="57" t="str">
        <f>'[3]275 KHz'!Q36</f>
        <v>00</v>
      </c>
      <c r="U32" s="57" t="str">
        <f>'[3]275 KHz'!R36</f>
        <v>CD</v>
      </c>
      <c r="V32" s="57" t="str">
        <f>'[3]275 KHz'!S36</f>
        <v>11</v>
      </c>
      <c r="W32" s="57" t="str">
        <f>'[3]275 KHz'!T36</f>
        <v>00110</v>
      </c>
      <c r="X32" s="57" t="str">
        <f>'[3]275 KHz'!U36</f>
        <v>1</v>
      </c>
      <c r="Y32" s="57" t="str">
        <f t="shared" si="12"/>
        <v>1380421CCD</v>
      </c>
      <c r="Z32" s="57">
        <f t="shared" si="3"/>
        <v>200</v>
      </c>
      <c r="AA32" s="57">
        <f t="shared" si="4"/>
        <v>35</v>
      </c>
      <c r="AB32" s="57">
        <f t="shared" si="5"/>
        <v>0.99990000000000001</v>
      </c>
      <c r="AC32" s="57">
        <f t="shared" si="6"/>
        <v>19.200000000000003</v>
      </c>
      <c r="AD32" s="57">
        <f t="shared" si="7"/>
        <v>1600</v>
      </c>
      <c r="AE32" s="57">
        <f t="shared" si="8"/>
        <v>50</v>
      </c>
      <c r="AF32" s="57">
        <f t="shared" si="9"/>
        <v>160</v>
      </c>
      <c r="AG32" s="57">
        <f t="shared" si="10"/>
        <v>1.25</v>
      </c>
      <c r="AH32" s="57">
        <f t="shared" si="11"/>
        <v>6.25</v>
      </c>
      <c r="AI32" s="57">
        <v>4000</v>
      </c>
      <c r="AK32" s="57">
        <f t="shared" si="13"/>
        <v>275</v>
      </c>
      <c r="AL32" s="57">
        <f t="shared" si="14"/>
        <v>30</v>
      </c>
      <c r="AM32" s="57" t="str">
        <f t="shared" si="26"/>
        <v>1380421CCD</v>
      </c>
      <c r="AN32" s="57">
        <f t="shared" si="26"/>
        <v>200</v>
      </c>
      <c r="AO32" s="57">
        <f t="shared" si="26"/>
        <v>35</v>
      </c>
      <c r="AP32" s="57">
        <f t="shared" si="15"/>
        <v>320</v>
      </c>
      <c r="AQ32" s="57">
        <f t="shared" si="16"/>
        <v>319.96800000000002</v>
      </c>
      <c r="AR32" s="57">
        <f t="shared" si="17"/>
        <v>19.200000000000003</v>
      </c>
      <c r="AS32" s="57">
        <f t="shared" si="27"/>
        <v>50</v>
      </c>
      <c r="AT32" s="57">
        <f t="shared" si="27"/>
        <v>160</v>
      </c>
      <c r="AU32" s="57">
        <f t="shared" si="18"/>
        <v>250</v>
      </c>
      <c r="AV32" s="57">
        <f t="shared" si="19"/>
        <v>6.25</v>
      </c>
      <c r="AW32" s="57">
        <f t="shared" si="20"/>
        <v>7</v>
      </c>
      <c r="AX32" s="382">
        <f t="shared" si="21"/>
        <v>14.21168394445653</v>
      </c>
      <c r="AY32" s="382">
        <f t="shared" si="22"/>
        <v>236.83771293436803</v>
      </c>
      <c r="AZ32" s="57">
        <f t="shared" si="23"/>
        <v>8</v>
      </c>
      <c r="BA32" s="382">
        <f t="shared" si="24"/>
        <v>3.9788735772973833</v>
      </c>
      <c r="BB32" s="382">
        <f t="shared" si="25"/>
        <v>159.15494309189535</v>
      </c>
    </row>
    <row r="33" spans="1:54" x14ac:dyDescent="0.3">
      <c r="A33" s="57">
        <f t="shared" si="2"/>
        <v>31</v>
      </c>
      <c r="B33" s="57">
        <v>275</v>
      </c>
      <c r="C33" s="57">
        <v>0</v>
      </c>
      <c r="D33" s="57" t="str">
        <f>'[3]275 KHz'!A37</f>
        <v>11111</v>
      </c>
      <c r="E33" s="57">
        <f>'[3]275 KHz'!B37</f>
        <v>6</v>
      </c>
      <c r="F33" s="57" t="str">
        <f>'[3]275 KHz'!C37</f>
        <v>13</v>
      </c>
      <c r="G33" s="57" t="str">
        <f>'[3]275 KHz'!D37</f>
        <v>00</v>
      </c>
      <c r="H33" s="57" t="str">
        <f>'[3]275 KHz'!E37</f>
        <v>01</v>
      </c>
      <c r="I33" s="57" t="str">
        <f>'[3]275 KHz'!F37</f>
        <v>00</v>
      </c>
      <c r="J33" s="57" t="str">
        <f>'[3]275 KHz'!G37</f>
        <v>11</v>
      </c>
      <c r="K33" s="57" t="str">
        <f>'[3]275 KHz'!H37</f>
        <v>21</v>
      </c>
      <c r="L33" s="57" t="str">
        <f>'[3]275 KHz'!I37</f>
        <v>001000</v>
      </c>
      <c r="M33" s="57" t="str">
        <f>'[3]275 KHz'!J37</f>
        <v>01</v>
      </c>
      <c r="N33" s="57" t="str">
        <f>'[3]275 KHz'!K37</f>
        <v>8C</v>
      </c>
      <c r="O33" s="57" t="str">
        <f>'[3]275 KHz'!L37</f>
        <v>10</v>
      </c>
      <c r="P33" s="57" t="str">
        <f>'[3]275 KHz'!M37</f>
        <v>00110</v>
      </c>
      <c r="Q33" s="57" t="str">
        <f>'[3]275 KHz'!N37</f>
        <v>0</v>
      </c>
      <c r="R33" s="57" t="str">
        <f>'[3]275 KHz'!O37</f>
        <v>28</v>
      </c>
      <c r="S33" s="57" t="str">
        <f>'[3]275 KHz'!P37</f>
        <v>001010</v>
      </c>
      <c r="T33" s="57" t="str">
        <f>'[3]275 KHz'!Q37</f>
        <v>00</v>
      </c>
      <c r="U33" s="57" t="str">
        <f>'[3]275 KHz'!R37</f>
        <v>CD</v>
      </c>
      <c r="V33" s="57" t="str">
        <f>'[3]275 KHz'!S37</f>
        <v>11</v>
      </c>
      <c r="W33" s="57" t="str">
        <f>'[3]275 KHz'!T37</f>
        <v>00110</v>
      </c>
      <c r="X33" s="57" t="str">
        <f>'[3]275 KHz'!U37</f>
        <v>1</v>
      </c>
      <c r="Y33" s="57" t="str">
        <f t="shared" si="12"/>
        <v>13218C28CD</v>
      </c>
      <c r="Z33" s="57">
        <f t="shared" si="3"/>
        <v>200</v>
      </c>
      <c r="AA33" s="57">
        <f t="shared" si="4"/>
        <v>50</v>
      </c>
      <c r="AB33" s="57">
        <f t="shared" si="5"/>
        <v>0.99990000000000001</v>
      </c>
      <c r="AC33" s="57">
        <f t="shared" si="6"/>
        <v>19.200000000000003</v>
      </c>
      <c r="AD33" s="57">
        <f t="shared" si="7"/>
        <v>1600</v>
      </c>
      <c r="AE33" s="57">
        <f t="shared" si="8"/>
        <v>50</v>
      </c>
      <c r="AF33" s="57">
        <f t="shared" si="9"/>
        <v>40</v>
      </c>
      <c r="AG33" s="57">
        <f t="shared" si="10"/>
        <v>7.5</v>
      </c>
      <c r="AH33" s="57">
        <f t="shared" si="11"/>
        <v>37.5</v>
      </c>
      <c r="AI33" s="57">
        <v>4000</v>
      </c>
      <c r="AK33" s="57">
        <f t="shared" si="13"/>
        <v>275</v>
      </c>
      <c r="AL33" s="57">
        <f t="shared" si="14"/>
        <v>31</v>
      </c>
      <c r="AM33" s="57" t="str">
        <f t="shared" si="26"/>
        <v>13218C28CD</v>
      </c>
      <c r="AN33" s="57">
        <f t="shared" si="26"/>
        <v>200</v>
      </c>
      <c r="AO33" s="57">
        <f t="shared" si="26"/>
        <v>50</v>
      </c>
      <c r="AP33" s="57">
        <f t="shared" si="15"/>
        <v>320</v>
      </c>
      <c r="AQ33" s="57">
        <f t="shared" si="16"/>
        <v>319.96800000000002</v>
      </c>
      <c r="AR33" s="57">
        <f t="shared" si="17"/>
        <v>19.200000000000003</v>
      </c>
      <c r="AS33" s="57">
        <f t="shared" si="27"/>
        <v>50</v>
      </c>
      <c r="AT33" s="57">
        <f t="shared" si="27"/>
        <v>40</v>
      </c>
      <c r="AU33" s="57">
        <f t="shared" si="18"/>
        <v>1500</v>
      </c>
      <c r="AV33" s="57">
        <f t="shared" si="19"/>
        <v>37.5</v>
      </c>
      <c r="AW33" s="57">
        <f t="shared" si="20"/>
        <v>10</v>
      </c>
      <c r="AX33" s="382">
        <f t="shared" si="21"/>
        <v>9.9481787611195678</v>
      </c>
      <c r="AY33" s="382">
        <f t="shared" si="22"/>
        <v>165.7863990540576</v>
      </c>
      <c r="AZ33" s="57">
        <f t="shared" si="23"/>
        <v>2</v>
      </c>
      <c r="BA33" s="382">
        <f t="shared" si="24"/>
        <v>2.6525823848649224</v>
      </c>
      <c r="BB33" s="382">
        <f t="shared" si="25"/>
        <v>106.10329539459688</v>
      </c>
    </row>
    <row r="34" spans="1:54" x14ac:dyDescent="0.3">
      <c r="A34" s="57">
        <f t="shared" si="2"/>
        <v>32</v>
      </c>
      <c r="B34" s="57">
        <v>325</v>
      </c>
      <c r="C34" s="57">
        <v>1</v>
      </c>
      <c r="D34" s="57" t="str">
        <f>'[3]325 KHz'!A6</f>
        <v>00000</v>
      </c>
      <c r="E34" s="57">
        <f>'[3]325 KHz'!B6</f>
        <v>5</v>
      </c>
      <c r="F34" s="57" t="e">
        <f>'[3]325 KHz'!C6</f>
        <v>#NUM!</v>
      </c>
      <c r="G34" s="57" t="str">
        <f>'[3]325 KHz'!D6</f>
        <v>00</v>
      </c>
      <c r="H34" s="57" t="e">
        <f>'[3]325 KHz'!E6</f>
        <v>#NUM!</v>
      </c>
      <c r="I34" s="57" t="str">
        <f>'[3]325 KHz'!F6</f>
        <v>00</v>
      </c>
      <c r="J34" s="57" t="e">
        <f>'[3]325 KHz'!G6</f>
        <v>#NUM!</v>
      </c>
      <c r="K34" s="57" t="str">
        <f>'[3]325 KHz'!H6</f>
        <v>00</v>
      </c>
      <c r="L34" s="57" t="str">
        <f>'[3]325 KHz'!I6</f>
        <v>000000</v>
      </c>
      <c r="M34" s="57" t="str">
        <f>'[3]325 KHz'!J6</f>
        <v>00</v>
      </c>
      <c r="N34" s="57" t="str">
        <f>'[3]325 KHz'!K6</f>
        <v>42</v>
      </c>
      <c r="O34" s="57" t="str">
        <f>'[3]325 KHz'!L6</f>
        <v>01</v>
      </c>
      <c r="P34" s="57" t="str">
        <f>'[3]325 KHz'!M6</f>
        <v>00001</v>
      </c>
      <c r="Q34" s="57" t="str">
        <f>'[3]325 KHz'!N6</f>
        <v>0</v>
      </c>
      <c r="R34" s="57" t="str">
        <f>'[3]325 KHz'!O6</f>
        <v>00</v>
      </c>
      <c r="S34" s="57" t="str">
        <f>'[3]325 KHz'!P6</f>
        <v>000000</v>
      </c>
      <c r="T34" s="57" t="str">
        <f>'[3]325 KHz'!Q6</f>
        <v>00</v>
      </c>
      <c r="U34" s="57" t="str">
        <f>'[3]325 KHz'!R6</f>
        <v>01</v>
      </c>
      <c r="V34" s="57" t="str">
        <f>'[3]325 KHz'!S6</f>
        <v>00</v>
      </c>
      <c r="W34" s="57" t="str">
        <f>'[3]325 KHz'!T6</f>
        <v>00000</v>
      </c>
      <c r="X34" s="57" t="str">
        <f>'[3]325 KHz'!U6</f>
        <v>1</v>
      </c>
      <c r="Y34" s="57" t="e">
        <f t="shared" si="12"/>
        <v>#NUM!</v>
      </c>
      <c r="Z34" s="57" t="e">
        <f t="shared" si="3"/>
        <v>#NUM!</v>
      </c>
      <c r="AA34" s="57">
        <f t="shared" si="4"/>
        <v>0</v>
      </c>
      <c r="AB34" s="57">
        <f t="shared" si="5"/>
        <v>0</v>
      </c>
      <c r="AC34" s="57">
        <f t="shared" si="6"/>
        <v>0</v>
      </c>
      <c r="AD34" s="57">
        <f t="shared" si="7"/>
        <v>1600</v>
      </c>
      <c r="AE34" s="57" t="e">
        <f t="shared" si="8"/>
        <v>#NUM!</v>
      </c>
      <c r="AF34" s="57">
        <f t="shared" si="9"/>
        <v>0</v>
      </c>
      <c r="AG34" s="57">
        <f t="shared" si="10"/>
        <v>1.25</v>
      </c>
      <c r="AH34" s="57">
        <f t="shared" si="11"/>
        <v>6.25</v>
      </c>
      <c r="AI34" s="57">
        <v>4000</v>
      </c>
      <c r="AK34" s="57">
        <f t="shared" si="13"/>
        <v>325</v>
      </c>
      <c r="AL34" s="57">
        <f t="shared" si="14"/>
        <v>0</v>
      </c>
      <c r="AM34" s="57" t="e">
        <f t="shared" si="26"/>
        <v>#NUM!</v>
      </c>
      <c r="AN34" s="57" t="e">
        <f t="shared" si="26"/>
        <v>#NUM!</v>
      </c>
      <c r="AO34" s="57">
        <f t="shared" si="26"/>
        <v>0</v>
      </c>
      <c r="AP34" s="57" t="e">
        <f t="shared" si="15"/>
        <v>#NUM!</v>
      </c>
      <c r="AQ34" s="57" t="e">
        <f t="shared" si="16"/>
        <v>#NUM!</v>
      </c>
      <c r="AR34" s="57">
        <f t="shared" si="17"/>
        <v>0</v>
      </c>
      <c r="AS34" s="57" t="e">
        <f t="shared" si="27"/>
        <v>#NUM!</v>
      </c>
      <c r="AT34" s="57">
        <f t="shared" si="27"/>
        <v>0</v>
      </c>
      <c r="AU34" s="57" t="e">
        <f t="shared" si="18"/>
        <v>#NUM!</v>
      </c>
      <c r="AV34" s="57">
        <f t="shared" si="19"/>
        <v>6.25</v>
      </c>
      <c r="AW34" s="57" t="e">
        <f t="shared" si="20"/>
        <v>#NUM!</v>
      </c>
      <c r="AX34" s="382" t="e">
        <f t="shared" si="21"/>
        <v>#NUM!</v>
      </c>
      <c r="AY34" s="382" t="e">
        <f t="shared" si="22"/>
        <v>#DIV/0!</v>
      </c>
      <c r="AZ34" s="57" t="e">
        <f t="shared" si="23"/>
        <v>#NUM!</v>
      </c>
      <c r="BA34" s="382" t="e">
        <f t="shared" si="24"/>
        <v>#NUM!</v>
      </c>
      <c r="BB34" s="382" t="e">
        <f t="shared" si="25"/>
        <v>#DIV/0!</v>
      </c>
    </row>
    <row r="35" spans="1:54" x14ac:dyDescent="0.3">
      <c r="A35" s="57">
        <f t="shared" si="2"/>
        <v>33</v>
      </c>
      <c r="B35" s="57">
        <v>325</v>
      </c>
      <c r="C35" s="57">
        <v>1</v>
      </c>
      <c r="D35" s="57" t="str">
        <f>'[3]325 KHz'!A7</f>
        <v>00001</v>
      </c>
      <c r="E35" s="57">
        <f>'[3]325 KHz'!B7</f>
        <v>5</v>
      </c>
      <c r="F35" s="57" t="str">
        <f>'[3]325 KHz'!C7</f>
        <v>12</v>
      </c>
      <c r="G35" s="57" t="str">
        <f>'[3]325 KHz'!D7</f>
        <v>00</v>
      </c>
      <c r="H35" s="57" t="str">
        <f>'[3]325 KHz'!E7</f>
        <v>01</v>
      </c>
      <c r="I35" s="57" t="str">
        <f>'[3]325 KHz'!F7</f>
        <v>00</v>
      </c>
      <c r="J35" s="57" t="str">
        <f>'[3]325 KHz'!G7</f>
        <v>10</v>
      </c>
      <c r="K35" s="57" t="str">
        <f>'[3]325 KHz'!H7</f>
        <v>0B</v>
      </c>
      <c r="L35" s="57" t="str">
        <f>'[3]325 KHz'!I7</f>
        <v>000010</v>
      </c>
      <c r="M35" s="57" t="str">
        <f>'[3]325 KHz'!J7</f>
        <v>11</v>
      </c>
      <c r="N35" s="57" t="str">
        <f>'[3]325 KHz'!K7</f>
        <v>E8</v>
      </c>
      <c r="O35" s="57" t="str">
        <f>'[3]325 KHz'!L7</f>
        <v>11</v>
      </c>
      <c r="P35" s="57" t="str">
        <f>'[3]325 KHz'!M7</f>
        <v>10100</v>
      </c>
      <c r="Q35" s="57" t="str">
        <f>'[3]325 KHz'!N7</f>
        <v>0</v>
      </c>
      <c r="R35" s="57" t="str">
        <f>'[3]325 KHz'!O7</f>
        <v>12</v>
      </c>
      <c r="S35" s="57" t="str">
        <f>'[3]325 KHz'!P7</f>
        <v>000100</v>
      </c>
      <c r="T35" s="57" t="str">
        <f>'[3]325 KHz'!Q7</f>
        <v>10</v>
      </c>
      <c r="U35" s="57" t="str">
        <f>'[3]325 KHz'!R7</f>
        <v>95</v>
      </c>
      <c r="V35" s="57" t="str">
        <f>'[3]325 KHz'!S7</f>
        <v>10</v>
      </c>
      <c r="W35" s="57" t="str">
        <f>'[3]325 KHz'!T7</f>
        <v>01010</v>
      </c>
      <c r="X35" s="57" t="str">
        <f>'[3]325 KHz'!U7</f>
        <v>1</v>
      </c>
      <c r="Y35" s="57" t="str">
        <f t="shared" si="12"/>
        <v>120BE81295</v>
      </c>
      <c r="Z35" s="57">
        <f t="shared" si="3"/>
        <v>100</v>
      </c>
      <c r="AA35" s="57">
        <f t="shared" si="4"/>
        <v>20</v>
      </c>
      <c r="AB35" s="57">
        <f t="shared" si="5"/>
        <v>3.3329999999999997</v>
      </c>
      <c r="AC35" s="57">
        <f t="shared" si="6"/>
        <v>32</v>
      </c>
      <c r="AD35" s="57">
        <f t="shared" si="7"/>
        <v>1600</v>
      </c>
      <c r="AE35" s="57">
        <f t="shared" si="8"/>
        <v>50</v>
      </c>
      <c r="AF35" s="57">
        <f t="shared" si="9"/>
        <v>10</v>
      </c>
      <c r="AG35" s="57">
        <f t="shared" si="10"/>
        <v>18.75</v>
      </c>
      <c r="AH35" s="57">
        <f t="shared" si="11"/>
        <v>125</v>
      </c>
      <c r="AI35" s="57">
        <v>4000</v>
      </c>
      <c r="AK35" s="57">
        <f t="shared" si="13"/>
        <v>325</v>
      </c>
      <c r="AL35" s="57">
        <f t="shared" si="14"/>
        <v>1</v>
      </c>
      <c r="AM35" s="57" t="str">
        <f t="shared" si="26"/>
        <v>120BE81295</v>
      </c>
      <c r="AN35" s="57">
        <f t="shared" si="26"/>
        <v>100</v>
      </c>
      <c r="AO35" s="57">
        <f t="shared" si="26"/>
        <v>20</v>
      </c>
      <c r="AP35" s="57">
        <f t="shared" si="15"/>
        <v>160</v>
      </c>
      <c r="AQ35" s="57">
        <f t="shared" si="16"/>
        <v>533.28</v>
      </c>
      <c r="AR35" s="57">
        <f t="shared" si="17"/>
        <v>32</v>
      </c>
      <c r="AS35" s="57">
        <f t="shared" si="27"/>
        <v>50</v>
      </c>
      <c r="AT35" s="57">
        <f t="shared" si="27"/>
        <v>10</v>
      </c>
      <c r="AU35" s="57">
        <f t="shared" si="18"/>
        <v>3750</v>
      </c>
      <c r="AV35" s="57">
        <f t="shared" si="19"/>
        <v>125</v>
      </c>
      <c r="AW35" s="57">
        <f t="shared" si="20"/>
        <v>2</v>
      </c>
      <c r="AX35" s="382">
        <f t="shared" si="21"/>
        <v>14.922268141679357</v>
      </c>
      <c r="AY35" s="382">
        <f t="shared" si="22"/>
        <v>248.67959858108645</v>
      </c>
      <c r="AZ35" s="57">
        <f t="shared" si="23"/>
        <v>0.5</v>
      </c>
      <c r="BA35" s="382">
        <f t="shared" si="24"/>
        <v>4.2441318157838754</v>
      </c>
      <c r="BB35" s="382">
        <f t="shared" si="25"/>
        <v>127.32395447351627</v>
      </c>
    </row>
    <row r="36" spans="1:54" x14ac:dyDescent="0.3">
      <c r="A36" s="57">
        <f t="shared" si="2"/>
        <v>34</v>
      </c>
      <c r="B36" s="57">
        <v>325</v>
      </c>
      <c r="C36" s="57">
        <v>1</v>
      </c>
      <c r="D36" s="57" t="str">
        <f>'[3]325 KHz'!A8</f>
        <v>00010</v>
      </c>
      <c r="E36" s="57">
        <f>'[3]325 KHz'!B8</f>
        <v>5</v>
      </c>
      <c r="F36" s="57" t="str">
        <f>'[3]325 KHz'!C8</f>
        <v>12</v>
      </c>
      <c r="G36" s="57" t="str">
        <f>'[3]325 KHz'!D8</f>
        <v>00</v>
      </c>
      <c r="H36" s="57" t="str">
        <f>'[3]325 KHz'!E8</f>
        <v>01</v>
      </c>
      <c r="I36" s="57" t="str">
        <f>'[3]325 KHz'!F8</f>
        <v>00</v>
      </c>
      <c r="J36" s="57" t="str">
        <f>'[3]325 KHz'!G8</f>
        <v>10</v>
      </c>
      <c r="K36" s="57" t="str">
        <f>'[3]325 KHz'!H8</f>
        <v>12</v>
      </c>
      <c r="L36" s="57" t="str">
        <f>'[3]325 KHz'!I8</f>
        <v>000100</v>
      </c>
      <c r="M36" s="57" t="str">
        <f>'[3]325 KHz'!J8</f>
        <v>10</v>
      </c>
      <c r="N36" s="57" t="str">
        <f>'[3]325 KHz'!K8</f>
        <v>94</v>
      </c>
      <c r="O36" s="57" t="str">
        <f>'[3]325 KHz'!L8</f>
        <v>10</v>
      </c>
      <c r="P36" s="57" t="str">
        <f>'[3]325 KHz'!M8</f>
        <v>01010</v>
      </c>
      <c r="Q36" s="57" t="str">
        <f>'[3]325 KHz'!N8</f>
        <v>0</v>
      </c>
      <c r="R36" s="57" t="str">
        <f>'[3]325 KHz'!O8</f>
        <v>12</v>
      </c>
      <c r="S36" s="57" t="str">
        <f>'[3]325 KHz'!P8</f>
        <v>000100</v>
      </c>
      <c r="T36" s="57" t="str">
        <f>'[3]325 KHz'!Q8</f>
        <v>10</v>
      </c>
      <c r="U36" s="57" t="str">
        <f>'[3]325 KHz'!R8</f>
        <v>95</v>
      </c>
      <c r="V36" s="57" t="str">
        <f>'[3]325 KHz'!S8</f>
        <v>10</v>
      </c>
      <c r="W36" s="57" t="str">
        <f>'[3]325 KHz'!T8</f>
        <v>01010</v>
      </c>
      <c r="X36" s="57" t="str">
        <f>'[3]325 KHz'!U8</f>
        <v>1</v>
      </c>
      <c r="Y36" s="57" t="str">
        <f t="shared" si="12"/>
        <v>1212941295</v>
      </c>
      <c r="Z36" s="57">
        <f t="shared" si="3"/>
        <v>100</v>
      </c>
      <c r="AA36" s="57">
        <f t="shared" si="4"/>
        <v>20</v>
      </c>
      <c r="AB36" s="57">
        <f t="shared" si="5"/>
        <v>3.3329999999999997</v>
      </c>
      <c r="AC36" s="57">
        <f t="shared" si="6"/>
        <v>32</v>
      </c>
      <c r="AD36" s="57">
        <f t="shared" si="7"/>
        <v>1600</v>
      </c>
      <c r="AE36" s="57">
        <f t="shared" si="8"/>
        <v>50</v>
      </c>
      <c r="AF36" s="57">
        <f t="shared" si="9"/>
        <v>20</v>
      </c>
      <c r="AG36" s="57">
        <f t="shared" si="10"/>
        <v>12.5</v>
      </c>
      <c r="AH36" s="57">
        <f t="shared" si="11"/>
        <v>62.5</v>
      </c>
      <c r="AI36" s="57">
        <v>4000</v>
      </c>
      <c r="AK36" s="57">
        <f t="shared" si="13"/>
        <v>325</v>
      </c>
      <c r="AL36" s="57">
        <f t="shared" si="14"/>
        <v>2</v>
      </c>
      <c r="AM36" s="57" t="str">
        <f t="shared" si="26"/>
        <v>1212941295</v>
      </c>
      <c r="AN36" s="57">
        <f t="shared" si="26"/>
        <v>100</v>
      </c>
      <c r="AO36" s="57">
        <f t="shared" si="26"/>
        <v>20</v>
      </c>
      <c r="AP36" s="57">
        <f t="shared" si="15"/>
        <v>160</v>
      </c>
      <c r="AQ36" s="57">
        <f t="shared" si="16"/>
        <v>533.28</v>
      </c>
      <c r="AR36" s="57">
        <f t="shared" si="17"/>
        <v>32</v>
      </c>
      <c r="AS36" s="57">
        <f t="shared" si="27"/>
        <v>50</v>
      </c>
      <c r="AT36" s="57">
        <f t="shared" si="27"/>
        <v>20</v>
      </c>
      <c r="AU36" s="57">
        <f t="shared" si="18"/>
        <v>2500</v>
      </c>
      <c r="AV36" s="57">
        <f t="shared" si="19"/>
        <v>62.5</v>
      </c>
      <c r="AW36" s="57">
        <f t="shared" si="20"/>
        <v>2</v>
      </c>
      <c r="AX36" s="382">
        <f t="shared" si="21"/>
        <v>14.922268141679357</v>
      </c>
      <c r="AY36" s="382">
        <f t="shared" si="22"/>
        <v>248.67959858108645</v>
      </c>
      <c r="AZ36" s="57">
        <f t="shared" si="23"/>
        <v>1</v>
      </c>
      <c r="BA36" s="382">
        <f t="shared" si="24"/>
        <v>3.183098861837907</v>
      </c>
      <c r="BB36" s="382">
        <f t="shared" si="25"/>
        <v>127.32395447351627</v>
      </c>
    </row>
    <row r="37" spans="1:54" x14ac:dyDescent="0.3">
      <c r="A37" s="57">
        <f t="shared" si="2"/>
        <v>35</v>
      </c>
      <c r="B37" s="57">
        <v>325</v>
      </c>
      <c r="C37" s="57">
        <v>1</v>
      </c>
      <c r="D37" s="57" t="str">
        <f>'[3]325 KHz'!A9</f>
        <v>00011</v>
      </c>
      <c r="E37" s="57">
        <f>'[3]325 KHz'!B9</f>
        <v>5</v>
      </c>
      <c r="F37" s="57" t="str">
        <f>'[3]325 KHz'!C9</f>
        <v>12</v>
      </c>
      <c r="G37" s="57" t="str">
        <f>'[3]325 KHz'!D9</f>
        <v>00</v>
      </c>
      <c r="H37" s="57" t="str">
        <f>'[3]325 KHz'!E9</f>
        <v>01</v>
      </c>
      <c r="I37" s="57" t="str">
        <f>'[3]325 KHz'!F9</f>
        <v>00</v>
      </c>
      <c r="J37" s="57" t="str">
        <f>'[3]325 KHz'!G9</f>
        <v>10</v>
      </c>
      <c r="K37" s="57" t="str">
        <f>'[3]325 KHz'!H9</f>
        <v>21</v>
      </c>
      <c r="L37" s="57" t="str">
        <f>'[3]325 KHz'!I9</f>
        <v>001000</v>
      </c>
      <c r="M37" s="57" t="str">
        <f>'[3]325 KHz'!J9</f>
        <v>01</v>
      </c>
      <c r="N37" s="57" t="str">
        <f>'[3]325 KHz'!K9</f>
        <v>4A</v>
      </c>
      <c r="O37" s="57" t="str">
        <f>'[3]325 KHz'!L9</f>
        <v>01</v>
      </c>
      <c r="P37" s="57" t="str">
        <f>'[3]325 KHz'!M9</f>
        <v>00101</v>
      </c>
      <c r="Q37" s="57" t="str">
        <f>'[3]325 KHz'!N9</f>
        <v>0</v>
      </c>
      <c r="R37" s="57" t="str">
        <f>'[3]325 KHz'!O9</f>
        <v>12</v>
      </c>
      <c r="S37" s="57" t="str">
        <f>'[3]325 KHz'!P9</f>
        <v>000100</v>
      </c>
      <c r="T37" s="57" t="str">
        <f>'[3]325 KHz'!Q9</f>
        <v>10</v>
      </c>
      <c r="U37" s="57" t="str">
        <f>'[3]325 KHz'!R9</f>
        <v>95</v>
      </c>
      <c r="V37" s="57" t="str">
        <f>'[3]325 KHz'!S9</f>
        <v>10</v>
      </c>
      <c r="W37" s="57" t="str">
        <f>'[3]325 KHz'!T9</f>
        <v>01010</v>
      </c>
      <c r="X37" s="57" t="str">
        <f>'[3]325 KHz'!U9</f>
        <v>1</v>
      </c>
      <c r="Y37" s="57" t="str">
        <f t="shared" si="12"/>
        <v>12214A1295</v>
      </c>
      <c r="Z37" s="57">
        <f t="shared" si="3"/>
        <v>100</v>
      </c>
      <c r="AA37" s="57">
        <f t="shared" si="4"/>
        <v>20</v>
      </c>
      <c r="AB37" s="57">
        <f t="shared" si="5"/>
        <v>3.3329999999999997</v>
      </c>
      <c r="AC37" s="57">
        <f t="shared" si="6"/>
        <v>32</v>
      </c>
      <c r="AD37" s="57">
        <f t="shared" si="7"/>
        <v>1600</v>
      </c>
      <c r="AE37" s="57">
        <f t="shared" si="8"/>
        <v>50</v>
      </c>
      <c r="AF37" s="57">
        <f t="shared" si="9"/>
        <v>40</v>
      </c>
      <c r="AG37" s="57">
        <f t="shared" si="10"/>
        <v>6.25</v>
      </c>
      <c r="AH37" s="57">
        <f t="shared" si="11"/>
        <v>31.25</v>
      </c>
      <c r="AI37" s="57">
        <v>4000</v>
      </c>
      <c r="AK37" s="57">
        <f t="shared" si="13"/>
        <v>325</v>
      </c>
      <c r="AL37" s="57">
        <f t="shared" si="14"/>
        <v>3</v>
      </c>
      <c r="AM37" s="57" t="str">
        <f t="shared" si="26"/>
        <v>12214A1295</v>
      </c>
      <c r="AN37" s="57">
        <f t="shared" si="26"/>
        <v>100</v>
      </c>
      <c r="AO37" s="57">
        <f t="shared" si="26"/>
        <v>20</v>
      </c>
      <c r="AP37" s="57">
        <f t="shared" si="15"/>
        <v>160</v>
      </c>
      <c r="AQ37" s="57">
        <f t="shared" si="16"/>
        <v>533.28</v>
      </c>
      <c r="AR37" s="57">
        <f t="shared" si="17"/>
        <v>32</v>
      </c>
      <c r="AS37" s="57">
        <f t="shared" si="27"/>
        <v>50</v>
      </c>
      <c r="AT37" s="57">
        <f t="shared" si="27"/>
        <v>40</v>
      </c>
      <c r="AU37" s="57">
        <f t="shared" si="18"/>
        <v>1250</v>
      </c>
      <c r="AV37" s="57">
        <f t="shared" si="19"/>
        <v>31.25</v>
      </c>
      <c r="AW37" s="57">
        <f t="shared" si="20"/>
        <v>2</v>
      </c>
      <c r="AX37" s="382">
        <f t="shared" si="21"/>
        <v>14.922268141679357</v>
      </c>
      <c r="AY37" s="382">
        <f t="shared" si="22"/>
        <v>248.67959858108645</v>
      </c>
      <c r="AZ37" s="57">
        <f t="shared" si="23"/>
        <v>2</v>
      </c>
      <c r="BA37" s="382">
        <f t="shared" si="24"/>
        <v>3.183098861837907</v>
      </c>
      <c r="BB37" s="382">
        <f t="shared" si="25"/>
        <v>127.32395447351627</v>
      </c>
    </row>
    <row r="38" spans="1:54" x14ac:dyDescent="0.3">
      <c r="A38" s="57">
        <f t="shared" si="2"/>
        <v>36</v>
      </c>
      <c r="B38" s="57">
        <v>325</v>
      </c>
      <c r="C38" s="57">
        <v>1</v>
      </c>
      <c r="D38" s="57" t="str">
        <f>'[3]325 KHz'!A10</f>
        <v>00100</v>
      </c>
      <c r="E38" s="57">
        <f>'[3]325 KHz'!B10</f>
        <v>5</v>
      </c>
      <c r="F38" s="57" t="str">
        <f>'[3]325 KHz'!C10</f>
        <v>12</v>
      </c>
      <c r="G38" s="57" t="str">
        <f>'[3]325 KHz'!D10</f>
        <v>00</v>
      </c>
      <c r="H38" s="57" t="str">
        <f>'[3]325 KHz'!E10</f>
        <v>01</v>
      </c>
      <c r="I38" s="57" t="str">
        <f>'[3]325 KHz'!F10</f>
        <v>00</v>
      </c>
      <c r="J38" s="57" t="str">
        <f>'[3]325 KHz'!G10</f>
        <v>10</v>
      </c>
      <c r="K38" s="57" t="str">
        <f>'[3]325 KHz'!H10</f>
        <v>40</v>
      </c>
      <c r="L38" s="57" t="str">
        <f>'[3]325 KHz'!I10</f>
        <v>010000</v>
      </c>
      <c r="M38" s="57" t="str">
        <f>'[3]325 KHz'!J10</f>
        <v>00</v>
      </c>
      <c r="N38" s="57" t="str">
        <f>'[3]325 KHz'!K10</f>
        <v>84</v>
      </c>
      <c r="O38" s="57" t="str">
        <f>'[3]325 KHz'!L10</f>
        <v>10</v>
      </c>
      <c r="P38" s="57" t="str">
        <f>'[3]325 KHz'!M10</f>
        <v>00010</v>
      </c>
      <c r="Q38" s="57" t="str">
        <f>'[3]325 KHz'!N10</f>
        <v>0</v>
      </c>
      <c r="R38" s="57" t="str">
        <f>'[3]325 KHz'!O10</f>
        <v>12</v>
      </c>
      <c r="S38" s="57" t="str">
        <f>'[3]325 KHz'!P10</f>
        <v>000100</v>
      </c>
      <c r="T38" s="57" t="str">
        <f>'[3]325 KHz'!Q10</f>
        <v>10</v>
      </c>
      <c r="U38" s="57" t="str">
        <f>'[3]325 KHz'!R10</f>
        <v>95</v>
      </c>
      <c r="V38" s="57" t="str">
        <f>'[3]325 KHz'!S10</f>
        <v>10</v>
      </c>
      <c r="W38" s="57" t="str">
        <f>'[3]325 KHz'!T10</f>
        <v>01010</v>
      </c>
      <c r="X38" s="57" t="str">
        <f>'[3]325 KHz'!U10</f>
        <v>1</v>
      </c>
      <c r="Y38" s="57" t="str">
        <f t="shared" si="12"/>
        <v>1240841295</v>
      </c>
      <c r="Z38" s="57">
        <f t="shared" si="3"/>
        <v>100</v>
      </c>
      <c r="AA38" s="57">
        <f t="shared" si="4"/>
        <v>20</v>
      </c>
      <c r="AB38" s="57">
        <f t="shared" si="5"/>
        <v>3.3329999999999997</v>
      </c>
      <c r="AC38" s="57">
        <f t="shared" si="6"/>
        <v>32</v>
      </c>
      <c r="AD38" s="57">
        <f t="shared" si="7"/>
        <v>1600</v>
      </c>
      <c r="AE38" s="57">
        <f t="shared" si="8"/>
        <v>50</v>
      </c>
      <c r="AF38" s="57">
        <f t="shared" si="9"/>
        <v>80</v>
      </c>
      <c r="AG38" s="57">
        <f t="shared" si="10"/>
        <v>2.5</v>
      </c>
      <c r="AH38" s="57">
        <f t="shared" si="11"/>
        <v>12.5</v>
      </c>
      <c r="AI38" s="57">
        <v>4000</v>
      </c>
      <c r="AK38" s="57">
        <f t="shared" si="13"/>
        <v>325</v>
      </c>
      <c r="AL38" s="57">
        <f t="shared" si="14"/>
        <v>4</v>
      </c>
      <c r="AM38" s="57" t="str">
        <f t="shared" si="26"/>
        <v>1240841295</v>
      </c>
      <c r="AN38" s="57">
        <f t="shared" si="26"/>
        <v>100</v>
      </c>
      <c r="AO38" s="57">
        <f t="shared" si="26"/>
        <v>20</v>
      </c>
      <c r="AP38" s="57">
        <f t="shared" si="15"/>
        <v>160</v>
      </c>
      <c r="AQ38" s="57">
        <f t="shared" si="16"/>
        <v>533.28</v>
      </c>
      <c r="AR38" s="57">
        <f t="shared" si="17"/>
        <v>32</v>
      </c>
      <c r="AS38" s="57">
        <f t="shared" si="27"/>
        <v>50</v>
      </c>
      <c r="AT38" s="57">
        <f t="shared" si="27"/>
        <v>80</v>
      </c>
      <c r="AU38" s="57">
        <f t="shared" si="18"/>
        <v>500</v>
      </c>
      <c r="AV38" s="57">
        <f t="shared" si="19"/>
        <v>12.5</v>
      </c>
      <c r="AW38" s="57">
        <f t="shared" si="20"/>
        <v>2</v>
      </c>
      <c r="AX38" s="382">
        <f t="shared" si="21"/>
        <v>14.922268141679357</v>
      </c>
      <c r="AY38" s="382">
        <f t="shared" si="22"/>
        <v>248.67959858108645</v>
      </c>
      <c r="AZ38" s="57">
        <f t="shared" si="23"/>
        <v>4</v>
      </c>
      <c r="BA38" s="382">
        <f t="shared" si="24"/>
        <v>3.9788735772973833</v>
      </c>
      <c r="BB38" s="382">
        <f t="shared" si="25"/>
        <v>159.15494309189535</v>
      </c>
    </row>
    <row r="39" spans="1:54" x14ac:dyDescent="0.3">
      <c r="A39" s="57">
        <f t="shared" si="2"/>
        <v>37</v>
      </c>
      <c r="B39" s="57">
        <v>325</v>
      </c>
      <c r="C39" s="57">
        <v>1</v>
      </c>
      <c r="D39" s="57" t="str">
        <f>'[3]325 KHz'!A11</f>
        <v>00101</v>
      </c>
      <c r="E39" s="57">
        <f>'[3]325 KHz'!B11</f>
        <v>5</v>
      </c>
      <c r="F39" s="57" t="str">
        <f>'[3]325 KHz'!C11</f>
        <v>12</v>
      </c>
      <c r="G39" s="57" t="str">
        <f>'[3]325 KHz'!D11</f>
        <v>00</v>
      </c>
      <c r="H39" s="57" t="str">
        <f>'[3]325 KHz'!E11</f>
        <v>01</v>
      </c>
      <c r="I39" s="57" t="str">
        <f>'[3]325 KHz'!F11</f>
        <v>00</v>
      </c>
      <c r="J39" s="57" t="str">
        <f>'[3]325 KHz'!G11</f>
        <v>10</v>
      </c>
      <c r="K39" s="57" t="str">
        <f>'[3]325 KHz'!H11</f>
        <v>80</v>
      </c>
      <c r="L39" s="57" t="str">
        <f>'[3]325 KHz'!I11</f>
        <v>100000</v>
      </c>
      <c r="M39" s="57" t="str">
        <f>'[3]325 KHz'!J11</f>
        <v>00</v>
      </c>
      <c r="N39" s="57" t="str">
        <f>'[3]325 KHz'!K11</f>
        <v>42</v>
      </c>
      <c r="O39" s="57" t="str">
        <f>'[3]325 KHz'!L11</f>
        <v>01</v>
      </c>
      <c r="P39" s="57" t="str">
        <f>'[3]325 KHz'!M11</f>
        <v>00001</v>
      </c>
      <c r="Q39" s="57" t="str">
        <f>'[3]325 KHz'!N11</f>
        <v>0</v>
      </c>
      <c r="R39" s="57" t="str">
        <f>'[3]325 KHz'!O11</f>
        <v>12</v>
      </c>
      <c r="S39" s="57" t="str">
        <f>'[3]325 KHz'!P11</f>
        <v>000100</v>
      </c>
      <c r="T39" s="57" t="str">
        <f>'[3]325 KHz'!Q11</f>
        <v>10</v>
      </c>
      <c r="U39" s="57" t="str">
        <f>'[3]325 KHz'!R11</f>
        <v>95</v>
      </c>
      <c r="V39" s="57" t="str">
        <f>'[3]325 KHz'!S11</f>
        <v>10</v>
      </c>
      <c r="W39" s="57" t="str">
        <f>'[3]325 KHz'!T11</f>
        <v>01010</v>
      </c>
      <c r="X39" s="57" t="str">
        <f>'[3]325 KHz'!U11</f>
        <v>1</v>
      </c>
      <c r="Y39" s="57" t="str">
        <f t="shared" si="12"/>
        <v>1280421295</v>
      </c>
      <c r="Z39" s="57">
        <f t="shared" si="3"/>
        <v>100</v>
      </c>
      <c r="AA39" s="57">
        <f t="shared" si="4"/>
        <v>20</v>
      </c>
      <c r="AB39" s="57">
        <f t="shared" si="5"/>
        <v>3.3329999999999997</v>
      </c>
      <c r="AC39" s="57">
        <f t="shared" si="6"/>
        <v>32</v>
      </c>
      <c r="AD39" s="57">
        <f t="shared" si="7"/>
        <v>1600</v>
      </c>
      <c r="AE39" s="57">
        <f t="shared" si="8"/>
        <v>50</v>
      </c>
      <c r="AF39" s="57">
        <f t="shared" si="9"/>
        <v>160</v>
      </c>
      <c r="AG39" s="57">
        <f t="shared" si="10"/>
        <v>1.25</v>
      </c>
      <c r="AH39" s="57">
        <f t="shared" si="11"/>
        <v>6.25</v>
      </c>
      <c r="AI39" s="57">
        <v>4000</v>
      </c>
      <c r="AK39" s="57">
        <f t="shared" si="13"/>
        <v>325</v>
      </c>
      <c r="AL39" s="57">
        <f t="shared" si="14"/>
        <v>5</v>
      </c>
      <c r="AM39" s="57" t="str">
        <f t="shared" si="26"/>
        <v>1280421295</v>
      </c>
      <c r="AN39" s="57">
        <f t="shared" si="26"/>
        <v>100</v>
      </c>
      <c r="AO39" s="57">
        <f t="shared" si="26"/>
        <v>20</v>
      </c>
      <c r="AP39" s="57">
        <f t="shared" si="15"/>
        <v>160</v>
      </c>
      <c r="AQ39" s="57">
        <f t="shared" si="16"/>
        <v>533.28</v>
      </c>
      <c r="AR39" s="57">
        <f t="shared" si="17"/>
        <v>32</v>
      </c>
      <c r="AS39" s="57">
        <f t="shared" si="27"/>
        <v>50</v>
      </c>
      <c r="AT39" s="57">
        <f t="shared" si="27"/>
        <v>160</v>
      </c>
      <c r="AU39" s="57">
        <f t="shared" si="18"/>
        <v>250</v>
      </c>
      <c r="AV39" s="57">
        <f t="shared" si="19"/>
        <v>6.25</v>
      </c>
      <c r="AW39" s="57">
        <f t="shared" si="20"/>
        <v>2</v>
      </c>
      <c r="AX39" s="382">
        <f t="shared" si="21"/>
        <v>14.922268141679357</v>
      </c>
      <c r="AY39" s="382">
        <f t="shared" si="22"/>
        <v>248.67959858108645</v>
      </c>
      <c r="AZ39" s="57">
        <f t="shared" si="23"/>
        <v>8</v>
      </c>
      <c r="BA39" s="382">
        <f t="shared" si="24"/>
        <v>3.9788735772973833</v>
      </c>
      <c r="BB39" s="382">
        <f t="shared" si="25"/>
        <v>159.15494309189535</v>
      </c>
    </row>
    <row r="40" spans="1:54" x14ac:dyDescent="0.3">
      <c r="A40" s="57">
        <f t="shared" si="2"/>
        <v>38</v>
      </c>
      <c r="B40" s="57">
        <v>325</v>
      </c>
      <c r="C40" s="57">
        <v>1</v>
      </c>
      <c r="D40" s="57" t="str">
        <f>'[3]325 KHz'!A12</f>
        <v>00110</v>
      </c>
      <c r="E40" s="57">
        <f>'[3]325 KHz'!B12</f>
        <v>5</v>
      </c>
      <c r="F40" s="57" t="str">
        <f>'[3]325 KHz'!C12</f>
        <v>12</v>
      </c>
      <c r="G40" s="57" t="str">
        <f>'[3]325 KHz'!D12</f>
        <v>00</v>
      </c>
      <c r="H40" s="57" t="str">
        <f>'[3]325 KHz'!E12</f>
        <v>01</v>
      </c>
      <c r="I40" s="57" t="str">
        <f>'[3]325 KHz'!F12</f>
        <v>00</v>
      </c>
      <c r="J40" s="57" t="str">
        <f>'[3]325 KHz'!G12</f>
        <v>10</v>
      </c>
      <c r="K40" s="57" t="str">
        <f>'[3]325 KHz'!H12</f>
        <v>0B</v>
      </c>
      <c r="L40" s="57" t="str">
        <f>'[3]325 KHz'!I12</f>
        <v>000010</v>
      </c>
      <c r="M40" s="57" t="str">
        <f>'[3]325 KHz'!J12</f>
        <v>11</v>
      </c>
      <c r="N40" s="57" t="str">
        <f>'[3]325 KHz'!K12</f>
        <v>E8</v>
      </c>
      <c r="O40" s="57" t="str">
        <f>'[3]325 KHz'!L12</f>
        <v>11</v>
      </c>
      <c r="P40" s="57" t="str">
        <f>'[3]325 KHz'!M12</f>
        <v>10100</v>
      </c>
      <c r="Q40" s="57" t="str">
        <f>'[3]325 KHz'!N12</f>
        <v>0</v>
      </c>
      <c r="R40" s="57" t="str">
        <f>'[3]325 KHz'!O12</f>
        <v>19</v>
      </c>
      <c r="S40" s="57" t="str">
        <f>'[3]325 KHz'!P12</f>
        <v>000110</v>
      </c>
      <c r="T40" s="57" t="str">
        <f>'[3]325 KHz'!Q12</f>
        <v>01</v>
      </c>
      <c r="U40" s="57" t="str">
        <f>'[3]325 KHz'!R12</f>
        <v>D5</v>
      </c>
      <c r="V40" s="57" t="str">
        <f>'[3]325 KHz'!S12</f>
        <v>11</v>
      </c>
      <c r="W40" s="57" t="str">
        <f>'[3]325 KHz'!T12</f>
        <v>01010</v>
      </c>
      <c r="X40" s="57" t="str">
        <f>'[3]325 KHz'!U12</f>
        <v>1</v>
      </c>
      <c r="Y40" s="57" t="str">
        <f t="shared" si="12"/>
        <v>120BE819D5</v>
      </c>
      <c r="Z40" s="57">
        <f t="shared" si="3"/>
        <v>100</v>
      </c>
      <c r="AA40" s="57">
        <f t="shared" si="4"/>
        <v>30</v>
      </c>
      <c r="AB40" s="57">
        <f t="shared" si="5"/>
        <v>2.3331</v>
      </c>
      <c r="AC40" s="57">
        <f t="shared" si="6"/>
        <v>32</v>
      </c>
      <c r="AD40" s="57">
        <f t="shared" si="7"/>
        <v>1600</v>
      </c>
      <c r="AE40" s="57">
        <f t="shared" si="8"/>
        <v>50</v>
      </c>
      <c r="AF40" s="57">
        <f t="shared" si="9"/>
        <v>10</v>
      </c>
      <c r="AG40" s="57">
        <f t="shared" si="10"/>
        <v>18.75</v>
      </c>
      <c r="AH40" s="57">
        <f t="shared" si="11"/>
        <v>125</v>
      </c>
      <c r="AI40" s="57">
        <v>4000</v>
      </c>
      <c r="AK40" s="57">
        <f t="shared" si="13"/>
        <v>325</v>
      </c>
      <c r="AL40" s="57">
        <f t="shared" si="14"/>
        <v>6</v>
      </c>
      <c r="AM40" s="57" t="str">
        <f t="shared" si="26"/>
        <v>120BE819D5</v>
      </c>
      <c r="AN40" s="57">
        <f t="shared" si="26"/>
        <v>100</v>
      </c>
      <c r="AO40" s="57">
        <f t="shared" si="26"/>
        <v>30</v>
      </c>
      <c r="AP40" s="57">
        <f t="shared" si="15"/>
        <v>160</v>
      </c>
      <c r="AQ40" s="57">
        <f t="shared" si="16"/>
        <v>373.29599999999999</v>
      </c>
      <c r="AR40" s="57">
        <f t="shared" si="17"/>
        <v>32</v>
      </c>
      <c r="AS40" s="57">
        <f t="shared" si="27"/>
        <v>50</v>
      </c>
      <c r="AT40" s="57">
        <f t="shared" si="27"/>
        <v>10</v>
      </c>
      <c r="AU40" s="57">
        <f t="shared" si="18"/>
        <v>3750</v>
      </c>
      <c r="AV40" s="57">
        <f t="shared" si="19"/>
        <v>125</v>
      </c>
      <c r="AW40" s="57">
        <f t="shared" si="20"/>
        <v>3</v>
      </c>
      <c r="AX40" s="382">
        <f t="shared" si="21"/>
        <v>14.21168394445653</v>
      </c>
      <c r="AY40" s="382">
        <f t="shared" si="22"/>
        <v>165.78639905405765</v>
      </c>
      <c r="AZ40" s="57">
        <f t="shared" si="23"/>
        <v>0.5</v>
      </c>
      <c r="BA40" s="382">
        <f t="shared" si="24"/>
        <v>4.2441318157838754</v>
      </c>
      <c r="BB40" s="382">
        <f t="shared" si="25"/>
        <v>127.32395447351627</v>
      </c>
    </row>
    <row r="41" spans="1:54" x14ac:dyDescent="0.3">
      <c r="A41" s="57">
        <f t="shared" si="2"/>
        <v>39</v>
      </c>
      <c r="B41" s="57">
        <v>325</v>
      </c>
      <c r="C41" s="57">
        <v>1</v>
      </c>
      <c r="D41" s="57" t="str">
        <f>'[3]325 KHz'!A13</f>
        <v>00111</v>
      </c>
      <c r="E41" s="57">
        <f>'[3]325 KHz'!B13</f>
        <v>5</v>
      </c>
      <c r="F41" s="57" t="str">
        <f>'[3]325 KHz'!C13</f>
        <v>12</v>
      </c>
      <c r="G41" s="57" t="str">
        <f>'[3]325 KHz'!D13</f>
        <v>00</v>
      </c>
      <c r="H41" s="57" t="str">
        <f>'[3]325 KHz'!E13</f>
        <v>01</v>
      </c>
      <c r="I41" s="57" t="str">
        <f>'[3]325 KHz'!F13</f>
        <v>00</v>
      </c>
      <c r="J41" s="57" t="str">
        <f>'[3]325 KHz'!G13</f>
        <v>10</v>
      </c>
      <c r="K41" s="57" t="str">
        <f>'[3]325 KHz'!H13</f>
        <v>12</v>
      </c>
      <c r="L41" s="57" t="str">
        <f>'[3]325 KHz'!I13</f>
        <v>000100</v>
      </c>
      <c r="M41" s="57" t="str">
        <f>'[3]325 KHz'!J13</f>
        <v>10</v>
      </c>
      <c r="N41" s="57" t="str">
        <f>'[3]325 KHz'!K13</f>
        <v>94</v>
      </c>
      <c r="O41" s="57" t="str">
        <f>'[3]325 KHz'!L13</f>
        <v>10</v>
      </c>
      <c r="P41" s="57" t="str">
        <f>'[3]325 KHz'!M13</f>
        <v>01010</v>
      </c>
      <c r="Q41" s="57" t="str">
        <f>'[3]325 KHz'!N13</f>
        <v>0</v>
      </c>
      <c r="R41" s="57" t="str">
        <f>'[3]325 KHz'!O13</f>
        <v>19</v>
      </c>
      <c r="S41" s="57" t="str">
        <f>'[3]325 KHz'!P13</f>
        <v>000110</v>
      </c>
      <c r="T41" s="57" t="str">
        <f>'[3]325 KHz'!Q13</f>
        <v>01</v>
      </c>
      <c r="U41" s="57" t="str">
        <f>'[3]325 KHz'!R13</f>
        <v>D5</v>
      </c>
      <c r="V41" s="57" t="str">
        <f>'[3]325 KHz'!S13</f>
        <v>11</v>
      </c>
      <c r="W41" s="57" t="str">
        <f>'[3]325 KHz'!T13</f>
        <v>01010</v>
      </c>
      <c r="X41" s="57" t="str">
        <f>'[3]325 KHz'!U13</f>
        <v>1</v>
      </c>
      <c r="Y41" s="57" t="str">
        <f t="shared" si="12"/>
        <v>12129419D5</v>
      </c>
      <c r="Z41" s="57">
        <f t="shared" si="3"/>
        <v>100</v>
      </c>
      <c r="AA41" s="57">
        <f t="shared" si="4"/>
        <v>30</v>
      </c>
      <c r="AB41" s="57">
        <f t="shared" si="5"/>
        <v>2.3331</v>
      </c>
      <c r="AC41" s="57">
        <f t="shared" si="6"/>
        <v>32</v>
      </c>
      <c r="AD41" s="57">
        <f t="shared" si="7"/>
        <v>1600</v>
      </c>
      <c r="AE41" s="57">
        <f t="shared" si="8"/>
        <v>50</v>
      </c>
      <c r="AF41" s="57">
        <f t="shared" si="9"/>
        <v>20</v>
      </c>
      <c r="AG41" s="57">
        <f t="shared" si="10"/>
        <v>12.5</v>
      </c>
      <c r="AH41" s="57">
        <f t="shared" si="11"/>
        <v>62.5</v>
      </c>
      <c r="AI41" s="57">
        <v>4000</v>
      </c>
      <c r="AK41" s="57">
        <f t="shared" si="13"/>
        <v>325</v>
      </c>
      <c r="AL41" s="57">
        <f t="shared" si="14"/>
        <v>7</v>
      </c>
      <c r="AM41" s="57" t="str">
        <f t="shared" si="26"/>
        <v>12129419D5</v>
      </c>
      <c r="AN41" s="57">
        <f t="shared" si="26"/>
        <v>100</v>
      </c>
      <c r="AO41" s="57">
        <f t="shared" si="26"/>
        <v>30</v>
      </c>
      <c r="AP41" s="57">
        <f t="shared" si="15"/>
        <v>160</v>
      </c>
      <c r="AQ41" s="57">
        <f t="shared" si="16"/>
        <v>373.29599999999999</v>
      </c>
      <c r="AR41" s="57">
        <f t="shared" si="17"/>
        <v>32</v>
      </c>
      <c r="AS41" s="57">
        <f t="shared" si="27"/>
        <v>50</v>
      </c>
      <c r="AT41" s="57">
        <f t="shared" si="27"/>
        <v>20</v>
      </c>
      <c r="AU41" s="57">
        <f t="shared" si="18"/>
        <v>2500</v>
      </c>
      <c r="AV41" s="57">
        <f t="shared" si="19"/>
        <v>62.5</v>
      </c>
      <c r="AW41" s="57">
        <f t="shared" si="20"/>
        <v>3</v>
      </c>
      <c r="AX41" s="382">
        <f t="shared" si="21"/>
        <v>14.21168394445653</v>
      </c>
      <c r="AY41" s="382">
        <f t="shared" si="22"/>
        <v>165.78639905405765</v>
      </c>
      <c r="AZ41" s="57">
        <f t="shared" si="23"/>
        <v>1</v>
      </c>
      <c r="BA41" s="382">
        <f t="shared" si="24"/>
        <v>3.183098861837907</v>
      </c>
      <c r="BB41" s="382">
        <f t="shared" si="25"/>
        <v>127.32395447351627</v>
      </c>
    </row>
    <row r="42" spans="1:54" x14ac:dyDescent="0.3">
      <c r="A42" s="57">
        <f t="shared" si="2"/>
        <v>40</v>
      </c>
      <c r="B42" s="57">
        <v>325</v>
      </c>
      <c r="C42" s="57">
        <v>1</v>
      </c>
      <c r="D42" s="57" t="str">
        <f>'[3]325 KHz'!A14</f>
        <v>01000</v>
      </c>
      <c r="E42" s="57">
        <f>'[3]325 KHz'!B14</f>
        <v>5</v>
      </c>
      <c r="F42" s="57" t="str">
        <f>'[3]325 KHz'!C14</f>
        <v>12</v>
      </c>
      <c r="G42" s="57" t="str">
        <f>'[3]325 KHz'!D14</f>
        <v>00</v>
      </c>
      <c r="H42" s="57" t="str">
        <f>'[3]325 KHz'!E14</f>
        <v>01</v>
      </c>
      <c r="I42" s="57" t="str">
        <f>'[3]325 KHz'!F14</f>
        <v>00</v>
      </c>
      <c r="J42" s="57" t="str">
        <f>'[3]325 KHz'!G14</f>
        <v>10</v>
      </c>
      <c r="K42" s="57" t="str">
        <f>'[3]325 KHz'!H14</f>
        <v>21</v>
      </c>
      <c r="L42" s="57" t="str">
        <f>'[3]325 KHz'!I14</f>
        <v>001000</v>
      </c>
      <c r="M42" s="57" t="str">
        <f>'[3]325 KHz'!J14</f>
        <v>01</v>
      </c>
      <c r="N42" s="57" t="str">
        <f>'[3]325 KHz'!K14</f>
        <v>4A</v>
      </c>
      <c r="O42" s="57" t="str">
        <f>'[3]325 KHz'!L14</f>
        <v>01</v>
      </c>
      <c r="P42" s="57" t="str">
        <f>'[3]325 KHz'!M14</f>
        <v>00101</v>
      </c>
      <c r="Q42" s="57" t="str">
        <f>'[3]325 KHz'!N14</f>
        <v>0</v>
      </c>
      <c r="R42" s="57" t="str">
        <f>'[3]325 KHz'!O14</f>
        <v>19</v>
      </c>
      <c r="S42" s="57" t="str">
        <f>'[3]325 KHz'!P14</f>
        <v>000110</v>
      </c>
      <c r="T42" s="57" t="str">
        <f>'[3]325 KHz'!Q14</f>
        <v>01</v>
      </c>
      <c r="U42" s="57" t="str">
        <f>'[3]325 KHz'!R14</f>
        <v>D5</v>
      </c>
      <c r="V42" s="57" t="str">
        <f>'[3]325 KHz'!S14</f>
        <v>11</v>
      </c>
      <c r="W42" s="57" t="str">
        <f>'[3]325 KHz'!T14</f>
        <v>01010</v>
      </c>
      <c r="X42" s="57" t="str">
        <f>'[3]325 KHz'!U14</f>
        <v>1</v>
      </c>
      <c r="Y42" s="57" t="str">
        <f t="shared" si="12"/>
        <v>12214A19D5</v>
      </c>
      <c r="Z42" s="57">
        <f t="shared" si="3"/>
        <v>100</v>
      </c>
      <c r="AA42" s="57">
        <f t="shared" si="4"/>
        <v>30</v>
      </c>
      <c r="AB42" s="57">
        <f t="shared" si="5"/>
        <v>2.3331</v>
      </c>
      <c r="AC42" s="57">
        <f t="shared" si="6"/>
        <v>32</v>
      </c>
      <c r="AD42" s="57">
        <f t="shared" si="7"/>
        <v>1600</v>
      </c>
      <c r="AE42" s="57">
        <f t="shared" si="8"/>
        <v>50</v>
      </c>
      <c r="AF42" s="57">
        <f t="shared" si="9"/>
        <v>40</v>
      </c>
      <c r="AG42" s="57">
        <f t="shared" si="10"/>
        <v>6.25</v>
      </c>
      <c r="AH42" s="57">
        <f t="shared" si="11"/>
        <v>31.25</v>
      </c>
      <c r="AI42" s="57">
        <v>4000</v>
      </c>
      <c r="AK42" s="57">
        <f t="shared" si="13"/>
        <v>325</v>
      </c>
      <c r="AL42" s="57">
        <f t="shared" si="14"/>
        <v>8</v>
      </c>
      <c r="AM42" s="57" t="str">
        <f t="shared" si="26"/>
        <v>12214A19D5</v>
      </c>
      <c r="AN42" s="57">
        <f t="shared" si="26"/>
        <v>100</v>
      </c>
      <c r="AO42" s="57">
        <f t="shared" si="26"/>
        <v>30</v>
      </c>
      <c r="AP42" s="57">
        <f t="shared" si="15"/>
        <v>160</v>
      </c>
      <c r="AQ42" s="57">
        <f t="shared" si="16"/>
        <v>373.29599999999999</v>
      </c>
      <c r="AR42" s="57">
        <f t="shared" si="17"/>
        <v>32</v>
      </c>
      <c r="AS42" s="57">
        <f t="shared" si="27"/>
        <v>50</v>
      </c>
      <c r="AT42" s="57">
        <f t="shared" si="27"/>
        <v>40</v>
      </c>
      <c r="AU42" s="57">
        <f t="shared" si="18"/>
        <v>1250</v>
      </c>
      <c r="AV42" s="57">
        <f t="shared" si="19"/>
        <v>31.25</v>
      </c>
      <c r="AW42" s="57">
        <f t="shared" si="20"/>
        <v>3</v>
      </c>
      <c r="AX42" s="382">
        <f t="shared" si="21"/>
        <v>14.21168394445653</v>
      </c>
      <c r="AY42" s="382">
        <f t="shared" si="22"/>
        <v>165.78639905405765</v>
      </c>
      <c r="AZ42" s="57">
        <f t="shared" si="23"/>
        <v>2</v>
      </c>
      <c r="BA42" s="382">
        <f t="shared" si="24"/>
        <v>3.183098861837907</v>
      </c>
      <c r="BB42" s="382">
        <f t="shared" si="25"/>
        <v>127.32395447351627</v>
      </c>
    </row>
    <row r="43" spans="1:54" x14ac:dyDescent="0.3">
      <c r="A43" s="57">
        <f t="shared" si="2"/>
        <v>41</v>
      </c>
      <c r="B43" s="57">
        <v>325</v>
      </c>
      <c r="C43" s="57">
        <v>1</v>
      </c>
      <c r="D43" s="57" t="str">
        <f>'[3]325 KHz'!A15</f>
        <v>01001</v>
      </c>
      <c r="E43" s="57">
        <f>'[3]325 KHz'!B15</f>
        <v>5</v>
      </c>
      <c r="F43" s="57" t="str">
        <f>'[3]325 KHz'!C15</f>
        <v>12</v>
      </c>
      <c r="G43" s="57" t="str">
        <f>'[3]325 KHz'!D15</f>
        <v>00</v>
      </c>
      <c r="H43" s="57" t="str">
        <f>'[3]325 KHz'!E15</f>
        <v>01</v>
      </c>
      <c r="I43" s="57" t="str">
        <f>'[3]325 KHz'!F15</f>
        <v>00</v>
      </c>
      <c r="J43" s="57" t="str">
        <f>'[3]325 KHz'!G15</f>
        <v>10</v>
      </c>
      <c r="K43" s="57" t="str">
        <f>'[3]325 KHz'!H15</f>
        <v>40</v>
      </c>
      <c r="L43" s="57" t="str">
        <f>'[3]325 KHz'!I15</f>
        <v>010000</v>
      </c>
      <c r="M43" s="57" t="str">
        <f>'[3]325 KHz'!J15</f>
        <v>00</v>
      </c>
      <c r="N43" s="57" t="str">
        <f>'[3]325 KHz'!K15</f>
        <v>84</v>
      </c>
      <c r="O43" s="57" t="str">
        <f>'[3]325 KHz'!L15</f>
        <v>10</v>
      </c>
      <c r="P43" s="57" t="str">
        <f>'[3]325 KHz'!M15</f>
        <v>00010</v>
      </c>
      <c r="Q43" s="57" t="str">
        <f>'[3]325 KHz'!N15</f>
        <v>0</v>
      </c>
      <c r="R43" s="57" t="str">
        <f>'[3]325 KHz'!O15</f>
        <v>19</v>
      </c>
      <c r="S43" s="57" t="str">
        <f>'[3]325 KHz'!P15</f>
        <v>000110</v>
      </c>
      <c r="T43" s="57" t="str">
        <f>'[3]325 KHz'!Q15</f>
        <v>01</v>
      </c>
      <c r="U43" s="57" t="str">
        <f>'[3]325 KHz'!R15</f>
        <v>D5</v>
      </c>
      <c r="V43" s="57" t="str">
        <f>'[3]325 KHz'!S15</f>
        <v>11</v>
      </c>
      <c r="W43" s="57" t="str">
        <f>'[3]325 KHz'!T15</f>
        <v>01010</v>
      </c>
      <c r="X43" s="57" t="str">
        <f>'[3]325 KHz'!U15</f>
        <v>1</v>
      </c>
      <c r="Y43" s="57" t="str">
        <f t="shared" si="12"/>
        <v>12408419D5</v>
      </c>
      <c r="Z43" s="57">
        <f t="shared" si="3"/>
        <v>100</v>
      </c>
      <c r="AA43" s="57">
        <f t="shared" si="4"/>
        <v>30</v>
      </c>
      <c r="AB43" s="57">
        <f t="shared" si="5"/>
        <v>2.3331</v>
      </c>
      <c r="AC43" s="57">
        <f t="shared" si="6"/>
        <v>32</v>
      </c>
      <c r="AD43" s="57">
        <f t="shared" si="7"/>
        <v>1600</v>
      </c>
      <c r="AE43" s="57">
        <f t="shared" si="8"/>
        <v>50</v>
      </c>
      <c r="AF43" s="57">
        <f t="shared" si="9"/>
        <v>80</v>
      </c>
      <c r="AG43" s="57">
        <f t="shared" si="10"/>
        <v>2.5</v>
      </c>
      <c r="AH43" s="57">
        <f t="shared" si="11"/>
        <v>12.5</v>
      </c>
      <c r="AI43" s="57">
        <v>4000</v>
      </c>
      <c r="AK43" s="57">
        <f t="shared" si="13"/>
        <v>325</v>
      </c>
      <c r="AL43" s="57">
        <f t="shared" si="14"/>
        <v>9</v>
      </c>
      <c r="AM43" s="57" t="str">
        <f t="shared" si="26"/>
        <v>12408419D5</v>
      </c>
      <c r="AN43" s="57">
        <f t="shared" si="26"/>
        <v>100</v>
      </c>
      <c r="AO43" s="57">
        <f t="shared" si="26"/>
        <v>30</v>
      </c>
      <c r="AP43" s="57">
        <f t="shared" si="15"/>
        <v>160</v>
      </c>
      <c r="AQ43" s="57">
        <f t="shared" si="16"/>
        <v>373.29599999999999</v>
      </c>
      <c r="AR43" s="57">
        <f t="shared" si="17"/>
        <v>32</v>
      </c>
      <c r="AS43" s="57">
        <f t="shared" si="27"/>
        <v>50</v>
      </c>
      <c r="AT43" s="57">
        <f t="shared" si="27"/>
        <v>80</v>
      </c>
      <c r="AU43" s="57">
        <f t="shared" si="18"/>
        <v>500</v>
      </c>
      <c r="AV43" s="57">
        <f t="shared" si="19"/>
        <v>12.5</v>
      </c>
      <c r="AW43" s="57">
        <f t="shared" si="20"/>
        <v>3</v>
      </c>
      <c r="AX43" s="382">
        <f t="shared" si="21"/>
        <v>14.21168394445653</v>
      </c>
      <c r="AY43" s="382">
        <f t="shared" si="22"/>
        <v>165.78639905405765</v>
      </c>
      <c r="AZ43" s="57">
        <f t="shared" si="23"/>
        <v>4</v>
      </c>
      <c r="BA43" s="382">
        <f t="shared" si="24"/>
        <v>3.9788735772973833</v>
      </c>
      <c r="BB43" s="382">
        <f t="shared" si="25"/>
        <v>159.15494309189535</v>
      </c>
    </row>
    <row r="44" spans="1:54" x14ac:dyDescent="0.3">
      <c r="A44" s="57">
        <f t="shared" si="2"/>
        <v>42</v>
      </c>
      <c r="B44" s="57">
        <v>325</v>
      </c>
      <c r="C44" s="57">
        <v>1</v>
      </c>
      <c r="D44" s="57" t="str">
        <f>'[3]325 KHz'!A16</f>
        <v>01010</v>
      </c>
      <c r="E44" s="57">
        <f>'[3]325 KHz'!B16</f>
        <v>5</v>
      </c>
      <c r="F44" s="57" t="str">
        <f>'[3]325 KHz'!C16</f>
        <v>12</v>
      </c>
      <c r="G44" s="57" t="str">
        <f>'[3]325 KHz'!D16</f>
        <v>00</v>
      </c>
      <c r="H44" s="57" t="str">
        <f>'[3]325 KHz'!E16</f>
        <v>01</v>
      </c>
      <c r="I44" s="57" t="str">
        <f>'[3]325 KHz'!F16</f>
        <v>00</v>
      </c>
      <c r="J44" s="57" t="str">
        <f>'[3]325 KHz'!G16</f>
        <v>10</v>
      </c>
      <c r="K44" s="57" t="str">
        <f>'[3]325 KHz'!H16</f>
        <v>80</v>
      </c>
      <c r="L44" s="57" t="str">
        <f>'[3]325 KHz'!I16</f>
        <v>100000</v>
      </c>
      <c r="M44" s="57" t="str">
        <f>'[3]325 KHz'!J16</f>
        <v>00</v>
      </c>
      <c r="N44" s="57" t="str">
        <f>'[3]325 KHz'!K16</f>
        <v>42</v>
      </c>
      <c r="O44" s="57" t="str">
        <f>'[3]325 KHz'!L16</f>
        <v>01</v>
      </c>
      <c r="P44" s="57" t="str">
        <f>'[3]325 KHz'!M16</f>
        <v>00001</v>
      </c>
      <c r="Q44" s="57" t="str">
        <f>'[3]325 KHz'!N16</f>
        <v>0</v>
      </c>
      <c r="R44" s="57" t="str">
        <f>'[3]325 KHz'!O16</f>
        <v>19</v>
      </c>
      <c r="S44" s="57" t="str">
        <f>'[3]325 KHz'!P16</f>
        <v>000110</v>
      </c>
      <c r="T44" s="57" t="str">
        <f>'[3]325 KHz'!Q16</f>
        <v>01</v>
      </c>
      <c r="U44" s="57" t="str">
        <f>'[3]325 KHz'!R16</f>
        <v>D5</v>
      </c>
      <c r="V44" s="57" t="str">
        <f>'[3]325 KHz'!S16</f>
        <v>11</v>
      </c>
      <c r="W44" s="57" t="str">
        <f>'[3]325 KHz'!T16</f>
        <v>01010</v>
      </c>
      <c r="X44" s="57" t="str">
        <f>'[3]325 KHz'!U16</f>
        <v>1</v>
      </c>
      <c r="Y44" s="57" t="str">
        <f t="shared" si="12"/>
        <v>12804219D5</v>
      </c>
      <c r="Z44" s="57">
        <f t="shared" si="3"/>
        <v>100</v>
      </c>
      <c r="AA44" s="57">
        <f t="shared" si="4"/>
        <v>30</v>
      </c>
      <c r="AB44" s="57">
        <f t="shared" si="5"/>
        <v>2.3331</v>
      </c>
      <c r="AC44" s="57">
        <f t="shared" si="6"/>
        <v>32</v>
      </c>
      <c r="AD44" s="57">
        <f t="shared" si="7"/>
        <v>1600</v>
      </c>
      <c r="AE44" s="57">
        <f t="shared" si="8"/>
        <v>50</v>
      </c>
      <c r="AF44" s="57">
        <f t="shared" si="9"/>
        <v>160</v>
      </c>
      <c r="AG44" s="57">
        <f t="shared" si="10"/>
        <v>1.25</v>
      </c>
      <c r="AH44" s="57">
        <f t="shared" si="11"/>
        <v>6.25</v>
      </c>
      <c r="AI44" s="57">
        <v>4000</v>
      </c>
      <c r="AK44" s="57">
        <f t="shared" si="13"/>
        <v>325</v>
      </c>
      <c r="AL44" s="57">
        <f t="shared" si="14"/>
        <v>10</v>
      </c>
      <c r="AM44" s="57" t="str">
        <f t="shared" si="26"/>
        <v>12804219D5</v>
      </c>
      <c r="AN44" s="57">
        <f t="shared" si="26"/>
        <v>100</v>
      </c>
      <c r="AO44" s="57">
        <f t="shared" si="26"/>
        <v>30</v>
      </c>
      <c r="AP44" s="57">
        <f t="shared" si="15"/>
        <v>160</v>
      </c>
      <c r="AQ44" s="57">
        <f t="shared" si="16"/>
        <v>373.29599999999999</v>
      </c>
      <c r="AR44" s="57">
        <f t="shared" si="17"/>
        <v>32</v>
      </c>
      <c r="AS44" s="57">
        <f t="shared" si="27"/>
        <v>50</v>
      </c>
      <c r="AT44" s="57">
        <f t="shared" si="27"/>
        <v>160</v>
      </c>
      <c r="AU44" s="57">
        <f t="shared" si="18"/>
        <v>250</v>
      </c>
      <c r="AV44" s="57">
        <f t="shared" si="19"/>
        <v>6.25</v>
      </c>
      <c r="AW44" s="57">
        <f t="shared" si="20"/>
        <v>3</v>
      </c>
      <c r="AX44" s="382">
        <f t="shared" si="21"/>
        <v>14.21168394445653</v>
      </c>
      <c r="AY44" s="382">
        <f t="shared" si="22"/>
        <v>165.78639905405765</v>
      </c>
      <c r="AZ44" s="57">
        <f t="shared" si="23"/>
        <v>8</v>
      </c>
      <c r="BA44" s="382">
        <f t="shared" si="24"/>
        <v>3.9788735772973833</v>
      </c>
      <c r="BB44" s="382">
        <f t="shared" si="25"/>
        <v>159.15494309189535</v>
      </c>
    </row>
    <row r="45" spans="1:54" x14ac:dyDescent="0.3">
      <c r="A45" s="57">
        <f t="shared" si="2"/>
        <v>43</v>
      </c>
      <c r="B45" s="57">
        <v>325</v>
      </c>
      <c r="C45" s="57">
        <v>1</v>
      </c>
      <c r="D45" s="57" t="str">
        <f>'[3]325 KHz'!A17</f>
        <v>01011</v>
      </c>
      <c r="E45" s="57">
        <f>'[3]325 KHz'!B17</f>
        <v>5</v>
      </c>
      <c r="F45" s="57" t="str">
        <f>'[3]325 KHz'!C17</f>
        <v>12</v>
      </c>
      <c r="G45" s="57" t="str">
        <f>'[3]325 KHz'!D17</f>
        <v>00</v>
      </c>
      <c r="H45" s="57" t="str">
        <f>'[3]325 KHz'!E17</f>
        <v>01</v>
      </c>
      <c r="I45" s="57" t="str">
        <f>'[3]325 KHz'!F17</f>
        <v>00</v>
      </c>
      <c r="J45" s="57" t="str">
        <f>'[3]325 KHz'!G17</f>
        <v>10</v>
      </c>
      <c r="K45" s="57" t="str">
        <f>'[3]325 KHz'!H17</f>
        <v>0B</v>
      </c>
      <c r="L45" s="57" t="str">
        <f>'[3]325 KHz'!I17</f>
        <v>000010</v>
      </c>
      <c r="M45" s="57" t="str">
        <f>'[3]325 KHz'!J17</f>
        <v>11</v>
      </c>
      <c r="N45" s="57" t="str">
        <f>'[3]325 KHz'!K17</f>
        <v>E8</v>
      </c>
      <c r="O45" s="57" t="str">
        <f>'[3]325 KHz'!L17</f>
        <v>11</v>
      </c>
      <c r="P45" s="57" t="str">
        <f>'[3]325 KHz'!M17</f>
        <v>10100</v>
      </c>
      <c r="Q45" s="57" t="str">
        <f>'[3]325 KHz'!N17</f>
        <v>0</v>
      </c>
      <c r="R45" s="57" t="str">
        <f>'[3]325 KHz'!O17</f>
        <v>21</v>
      </c>
      <c r="S45" s="57" t="str">
        <f>'[3]325 KHz'!P17</f>
        <v>001000</v>
      </c>
      <c r="T45" s="57" t="str">
        <f>'[3]325 KHz'!Q17</f>
        <v>01</v>
      </c>
      <c r="U45" s="57" t="str">
        <f>'[3]325 KHz'!R17</f>
        <v>CB</v>
      </c>
      <c r="V45" s="57" t="str">
        <f>'[3]325 KHz'!S17</f>
        <v>11</v>
      </c>
      <c r="W45" s="57" t="str">
        <f>'[3]325 KHz'!T17</f>
        <v>00101</v>
      </c>
      <c r="X45" s="57" t="str">
        <f>'[3]325 KHz'!U17</f>
        <v>1</v>
      </c>
      <c r="Y45" s="57" t="str">
        <f t="shared" si="12"/>
        <v>120BE821CB</v>
      </c>
      <c r="Z45" s="57">
        <f t="shared" si="3"/>
        <v>100</v>
      </c>
      <c r="AA45" s="57">
        <f t="shared" si="4"/>
        <v>40</v>
      </c>
      <c r="AB45" s="57">
        <f t="shared" si="5"/>
        <v>2.3331</v>
      </c>
      <c r="AC45" s="57">
        <f t="shared" si="6"/>
        <v>16</v>
      </c>
      <c r="AD45" s="57">
        <f t="shared" si="7"/>
        <v>1600</v>
      </c>
      <c r="AE45" s="57">
        <f t="shared" si="8"/>
        <v>50</v>
      </c>
      <c r="AF45" s="57">
        <f t="shared" si="9"/>
        <v>10</v>
      </c>
      <c r="AG45" s="57">
        <f t="shared" si="10"/>
        <v>18.75</v>
      </c>
      <c r="AH45" s="57">
        <f t="shared" si="11"/>
        <v>125</v>
      </c>
      <c r="AI45" s="57">
        <v>4000</v>
      </c>
      <c r="AK45" s="57">
        <f t="shared" si="13"/>
        <v>325</v>
      </c>
      <c r="AL45" s="57">
        <f t="shared" si="14"/>
        <v>11</v>
      </c>
      <c r="AM45" s="57" t="str">
        <f t="shared" si="26"/>
        <v>120BE821CB</v>
      </c>
      <c r="AN45" s="57">
        <f t="shared" si="26"/>
        <v>100</v>
      </c>
      <c r="AO45" s="57">
        <f t="shared" si="26"/>
        <v>40</v>
      </c>
      <c r="AP45" s="57">
        <f t="shared" si="15"/>
        <v>160</v>
      </c>
      <c r="AQ45" s="57">
        <f t="shared" si="16"/>
        <v>373.29599999999999</v>
      </c>
      <c r="AR45" s="57">
        <f t="shared" si="17"/>
        <v>16</v>
      </c>
      <c r="AS45" s="57">
        <f t="shared" si="27"/>
        <v>50</v>
      </c>
      <c r="AT45" s="57">
        <f t="shared" si="27"/>
        <v>10</v>
      </c>
      <c r="AU45" s="57">
        <f t="shared" si="18"/>
        <v>3750</v>
      </c>
      <c r="AV45" s="57">
        <f t="shared" si="19"/>
        <v>125</v>
      </c>
      <c r="AW45" s="57">
        <f t="shared" si="20"/>
        <v>4</v>
      </c>
      <c r="AX45" s="382">
        <f t="shared" si="21"/>
        <v>10.658762958342397</v>
      </c>
      <c r="AY45" s="382">
        <f t="shared" si="22"/>
        <v>248.67959858108645</v>
      </c>
      <c r="AZ45" s="57">
        <f t="shared" si="23"/>
        <v>0.5</v>
      </c>
      <c r="BA45" s="382">
        <f t="shared" si="24"/>
        <v>4.2441318157838754</v>
      </c>
      <c r="BB45" s="382">
        <f t="shared" si="25"/>
        <v>127.32395447351627</v>
      </c>
    </row>
    <row r="46" spans="1:54" x14ac:dyDescent="0.3">
      <c r="A46" s="57">
        <f t="shared" si="2"/>
        <v>44</v>
      </c>
      <c r="B46" s="57">
        <v>325</v>
      </c>
      <c r="C46" s="57">
        <v>1</v>
      </c>
      <c r="D46" s="57" t="str">
        <f>'[3]325 KHz'!A18</f>
        <v>01100</v>
      </c>
      <c r="E46" s="57">
        <f>'[3]325 KHz'!B18</f>
        <v>5</v>
      </c>
      <c r="F46" s="57" t="str">
        <f>'[3]325 KHz'!C18</f>
        <v>12</v>
      </c>
      <c r="G46" s="57" t="str">
        <f>'[3]325 KHz'!D18</f>
        <v>00</v>
      </c>
      <c r="H46" s="57" t="str">
        <f>'[3]325 KHz'!E18</f>
        <v>01</v>
      </c>
      <c r="I46" s="57" t="str">
        <f>'[3]325 KHz'!F18</f>
        <v>00</v>
      </c>
      <c r="J46" s="57" t="str">
        <f>'[3]325 KHz'!G18</f>
        <v>10</v>
      </c>
      <c r="K46" s="57" t="str">
        <f>'[3]325 KHz'!H18</f>
        <v>12</v>
      </c>
      <c r="L46" s="57" t="str">
        <f>'[3]325 KHz'!I18</f>
        <v>000100</v>
      </c>
      <c r="M46" s="57" t="str">
        <f>'[3]325 KHz'!J18</f>
        <v>10</v>
      </c>
      <c r="N46" s="57" t="str">
        <f>'[3]325 KHz'!K18</f>
        <v>94</v>
      </c>
      <c r="O46" s="57" t="str">
        <f>'[3]325 KHz'!L18</f>
        <v>10</v>
      </c>
      <c r="P46" s="57" t="str">
        <f>'[3]325 KHz'!M18</f>
        <v>01010</v>
      </c>
      <c r="Q46" s="57" t="str">
        <f>'[3]325 KHz'!N18</f>
        <v>0</v>
      </c>
      <c r="R46" s="57" t="str">
        <f>'[3]325 KHz'!O18</f>
        <v>21</v>
      </c>
      <c r="S46" s="57" t="str">
        <f>'[3]325 KHz'!P18</f>
        <v>001000</v>
      </c>
      <c r="T46" s="57" t="str">
        <f>'[3]325 KHz'!Q18</f>
        <v>01</v>
      </c>
      <c r="U46" s="57" t="str">
        <f>'[3]325 KHz'!R18</f>
        <v>CB</v>
      </c>
      <c r="V46" s="57" t="str">
        <f>'[3]325 KHz'!S18</f>
        <v>11</v>
      </c>
      <c r="W46" s="57" t="str">
        <f>'[3]325 KHz'!T18</f>
        <v>00101</v>
      </c>
      <c r="X46" s="57" t="str">
        <f>'[3]325 KHz'!U18</f>
        <v>1</v>
      </c>
      <c r="Y46" s="57" t="str">
        <f t="shared" si="12"/>
        <v>12129421CB</v>
      </c>
      <c r="Z46" s="57">
        <f t="shared" si="3"/>
        <v>100</v>
      </c>
      <c r="AA46" s="57">
        <f t="shared" si="4"/>
        <v>40</v>
      </c>
      <c r="AB46" s="57">
        <f t="shared" si="5"/>
        <v>2.3331</v>
      </c>
      <c r="AC46" s="57">
        <f t="shared" si="6"/>
        <v>16</v>
      </c>
      <c r="AD46" s="57">
        <f t="shared" si="7"/>
        <v>1600</v>
      </c>
      <c r="AE46" s="57">
        <f t="shared" si="8"/>
        <v>50</v>
      </c>
      <c r="AF46" s="57">
        <f t="shared" si="9"/>
        <v>20</v>
      </c>
      <c r="AG46" s="57">
        <f t="shared" si="10"/>
        <v>12.5</v>
      </c>
      <c r="AH46" s="57">
        <f t="shared" si="11"/>
        <v>62.5</v>
      </c>
      <c r="AI46" s="57">
        <v>4000</v>
      </c>
      <c r="AK46" s="57">
        <f t="shared" si="13"/>
        <v>325</v>
      </c>
      <c r="AL46" s="57">
        <f t="shared" si="14"/>
        <v>12</v>
      </c>
      <c r="AM46" s="57" t="str">
        <f t="shared" si="26"/>
        <v>12129421CB</v>
      </c>
      <c r="AN46" s="57">
        <f t="shared" si="26"/>
        <v>100</v>
      </c>
      <c r="AO46" s="57">
        <f t="shared" si="26"/>
        <v>40</v>
      </c>
      <c r="AP46" s="57">
        <f t="shared" si="15"/>
        <v>160</v>
      </c>
      <c r="AQ46" s="57">
        <f t="shared" si="16"/>
        <v>373.29599999999999</v>
      </c>
      <c r="AR46" s="57">
        <f t="shared" si="17"/>
        <v>16</v>
      </c>
      <c r="AS46" s="57">
        <f t="shared" si="27"/>
        <v>50</v>
      </c>
      <c r="AT46" s="57">
        <f t="shared" si="27"/>
        <v>20</v>
      </c>
      <c r="AU46" s="57">
        <f t="shared" si="18"/>
        <v>2500</v>
      </c>
      <c r="AV46" s="57">
        <f t="shared" si="19"/>
        <v>62.5</v>
      </c>
      <c r="AW46" s="57">
        <f t="shared" si="20"/>
        <v>4</v>
      </c>
      <c r="AX46" s="382">
        <f t="shared" si="21"/>
        <v>10.658762958342397</v>
      </c>
      <c r="AY46" s="382">
        <f t="shared" si="22"/>
        <v>248.67959858108645</v>
      </c>
      <c r="AZ46" s="57">
        <f t="shared" si="23"/>
        <v>1</v>
      </c>
      <c r="BA46" s="382">
        <f t="shared" si="24"/>
        <v>3.183098861837907</v>
      </c>
      <c r="BB46" s="382">
        <f t="shared" si="25"/>
        <v>127.32395447351627</v>
      </c>
    </row>
    <row r="47" spans="1:54" x14ac:dyDescent="0.3">
      <c r="A47" s="57">
        <f t="shared" si="2"/>
        <v>45</v>
      </c>
      <c r="B47" s="57">
        <v>325</v>
      </c>
      <c r="C47" s="57">
        <v>1</v>
      </c>
      <c r="D47" s="57" t="str">
        <f>'[3]325 KHz'!A19</f>
        <v>01101</v>
      </c>
      <c r="E47" s="57">
        <f>'[3]325 KHz'!B19</f>
        <v>5</v>
      </c>
      <c r="F47" s="57" t="str">
        <f>'[3]325 KHz'!C19</f>
        <v>12</v>
      </c>
      <c r="G47" s="57" t="str">
        <f>'[3]325 KHz'!D19</f>
        <v>00</v>
      </c>
      <c r="H47" s="57" t="str">
        <f>'[3]325 KHz'!E19</f>
        <v>01</v>
      </c>
      <c r="I47" s="57" t="str">
        <f>'[3]325 KHz'!F19</f>
        <v>00</v>
      </c>
      <c r="J47" s="57" t="str">
        <f>'[3]325 KHz'!G19</f>
        <v>10</v>
      </c>
      <c r="K47" s="57" t="str">
        <f>'[3]325 KHz'!H19</f>
        <v>21</v>
      </c>
      <c r="L47" s="57" t="str">
        <f>'[3]325 KHz'!I19</f>
        <v>001000</v>
      </c>
      <c r="M47" s="57" t="str">
        <f>'[3]325 KHz'!J19</f>
        <v>01</v>
      </c>
      <c r="N47" s="57" t="str">
        <f>'[3]325 KHz'!K19</f>
        <v>4A</v>
      </c>
      <c r="O47" s="57" t="str">
        <f>'[3]325 KHz'!L19</f>
        <v>01</v>
      </c>
      <c r="P47" s="57" t="str">
        <f>'[3]325 KHz'!M19</f>
        <v>00101</v>
      </c>
      <c r="Q47" s="57" t="str">
        <f>'[3]325 KHz'!N19</f>
        <v>0</v>
      </c>
      <c r="R47" s="57" t="str">
        <f>'[3]325 KHz'!O19</f>
        <v>21</v>
      </c>
      <c r="S47" s="57" t="str">
        <f>'[3]325 KHz'!P19</f>
        <v>001000</v>
      </c>
      <c r="T47" s="57" t="str">
        <f>'[3]325 KHz'!Q19</f>
        <v>01</v>
      </c>
      <c r="U47" s="57" t="str">
        <f>'[3]325 KHz'!R19</f>
        <v>CB</v>
      </c>
      <c r="V47" s="57" t="str">
        <f>'[3]325 KHz'!S19</f>
        <v>11</v>
      </c>
      <c r="W47" s="57" t="str">
        <f>'[3]325 KHz'!T19</f>
        <v>00101</v>
      </c>
      <c r="X47" s="57" t="str">
        <f>'[3]325 KHz'!U19</f>
        <v>1</v>
      </c>
      <c r="Y47" s="57" t="str">
        <f t="shared" si="12"/>
        <v>12214A21CB</v>
      </c>
      <c r="Z47" s="57">
        <f t="shared" si="3"/>
        <v>100</v>
      </c>
      <c r="AA47" s="57">
        <f t="shared" si="4"/>
        <v>40</v>
      </c>
      <c r="AB47" s="57">
        <f t="shared" si="5"/>
        <v>2.3331</v>
      </c>
      <c r="AC47" s="57">
        <f t="shared" si="6"/>
        <v>16</v>
      </c>
      <c r="AD47" s="57">
        <f t="shared" si="7"/>
        <v>1600</v>
      </c>
      <c r="AE47" s="57">
        <f t="shared" si="8"/>
        <v>50</v>
      </c>
      <c r="AF47" s="57">
        <f t="shared" si="9"/>
        <v>40</v>
      </c>
      <c r="AG47" s="57">
        <f t="shared" si="10"/>
        <v>6.25</v>
      </c>
      <c r="AH47" s="57">
        <f t="shared" si="11"/>
        <v>31.25</v>
      </c>
      <c r="AI47" s="57">
        <v>4000</v>
      </c>
      <c r="AK47" s="57">
        <f t="shared" si="13"/>
        <v>325</v>
      </c>
      <c r="AL47" s="57">
        <f t="shared" si="14"/>
        <v>13</v>
      </c>
      <c r="AM47" s="57" t="str">
        <f t="shared" si="26"/>
        <v>12214A21CB</v>
      </c>
      <c r="AN47" s="57">
        <f t="shared" si="26"/>
        <v>100</v>
      </c>
      <c r="AO47" s="57">
        <f t="shared" si="26"/>
        <v>40</v>
      </c>
      <c r="AP47" s="57">
        <f t="shared" si="15"/>
        <v>160</v>
      </c>
      <c r="AQ47" s="57">
        <f t="shared" si="16"/>
        <v>373.29599999999999</v>
      </c>
      <c r="AR47" s="57">
        <f t="shared" si="17"/>
        <v>16</v>
      </c>
      <c r="AS47" s="57">
        <f t="shared" si="27"/>
        <v>50</v>
      </c>
      <c r="AT47" s="57">
        <f t="shared" si="27"/>
        <v>40</v>
      </c>
      <c r="AU47" s="57">
        <f t="shared" si="18"/>
        <v>1250</v>
      </c>
      <c r="AV47" s="57">
        <f t="shared" si="19"/>
        <v>31.25</v>
      </c>
      <c r="AW47" s="57">
        <f t="shared" si="20"/>
        <v>4</v>
      </c>
      <c r="AX47" s="382">
        <f t="shared" si="21"/>
        <v>10.658762958342397</v>
      </c>
      <c r="AY47" s="382">
        <f t="shared" si="22"/>
        <v>248.67959858108645</v>
      </c>
      <c r="AZ47" s="57">
        <f t="shared" si="23"/>
        <v>2</v>
      </c>
      <c r="BA47" s="382">
        <f t="shared" si="24"/>
        <v>3.183098861837907</v>
      </c>
      <c r="BB47" s="382">
        <f t="shared" si="25"/>
        <v>127.32395447351627</v>
      </c>
    </row>
    <row r="48" spans="1:54" x14ac:dyDescent="0.3">
      <c r="A48" s="57">
        <f t="shared" si="2"/>
        <v>46</v>
      </c>
      <c r="B48" s="57">
        <v>325</v>
      </c>
      <c r="C48" s="57">
        <v>1</v>
      </c>
      <c r="D48" s="57" t="str">
        <f>'[3]325 KHz'!A20</f>
        <v>01110</v>
      </c>
      <c r="E48" s="57">
        <f>'[3]325 KHz'!B20</f>
        <v>5</v>
      </c>
      <c r="F48" s="57" t="str">
        <f>'[3]325 KHz'!C20</f>
        <v>12</v>
      </c>
      <c r="G48" s="57" t="str">
        <f>'[3]325 KHz'!D20</f>
        <v>00</v>
      </c>
      <c r="H48" s="57" t="str">
        <f>'[3]325 KHz'!E20</f>
        <v>01</v>
      </c>
      <c r="I48" s="57" t="str">
        <f>'[3]325 KHz'!F20</f>
        <v>00</v>
      </c>
      <c r="J48" s="57" t="str">
        <f>'[3]325 KHz'!G20</f>
        <v>10</v>
      </c>
      <c r="K48" s="57" t="str">
        <f>'[3]325 KHz'!H20</f>
        <v>40</v>
      </c>
      <c r="L48" s="57" t="str">
        <f>'[3]325 KHz'!I20</f>
        <v>010000</v>
      </c>
      <c r="M48" s="57" t="str">
        <f>'[3]325 KHz'!J20</f>
        <v>00</v>
      </c>
      <c r="N48" s="57" t="str">
        <f>'[3]325 KHz'!K20</f>
        <v>84</v>
      </c>
      <c r="O48" s="57" t="str">
        <f>'[3]325 KHz'!L20</f>
        <v>10</v>
      </c>
      <c r="P48" s="57" t="str">
        <f>'[3]325 KHz'!M20</f>
        <v>00010</v>
      </c>
      <c r="Q48" s="57" t="str">
        <f>'[3]325 KHz'!N20</f>
        <v>0</v>
      </c>
      <c r="R48" s="57" t="str">
        <f>'[3]325 KHz'!O20</f>
        <v>21</v>
      </c>
      <c r="S48" s="57" t="str">
        <f>'[3]325 KHz'!P20</f>
        <v>001000</v>
      </c>
      <c r="T48" s="57" t="str">
        <f>'[3]325 KHz'!Q20</f>
        <v>01</v>
      </c>
      <c r="U48" s="57" t="str">
        <f>'[3]325 KHz'!R20</f>
        <v>CB</v>
      </c>
      <c r="V48" s="57" t="str">
        <f>'[3]325 KHz'!S20</f>
        <v>11</v>
      </c>
      <c r="W48" s="57" t="str">
        <f>'[3]325 KHz'!T20</f>
        <v>00101</v>
      </c>
      <c r="X48" s="57" t="str">
        <f>'[3]325 KHz'!U20</f>
        <v>1</v>
      </c>
      <c r="Y48" s="57" t="str">
        <f t="shared" si="12"/>
        <v>12408421CB</v>
      </c>
      <c r="Z48" s="57">
        <f t="shared" si="3"/>
        <v>100</v>
      </c>
      <c r="AA48" s="57">
        <f t="shared" si="4"/>
        <v>40</v>
      </c>
      <c r="AB48" s="57">
        <f t="shared" si="5"/>
        <v>2.3331</v>
      </c>
      <c r="AC48" s="57">
        <f t="shared" si="6"/>
        <v>16</v>
      </c>
      <c r="AD48" s="57">
        <f t="shared" si="7"/>
        <v>1600</v>
      </c>
      <c r="AE48" s="57">
        <f t="shared" si="8"/>
        <v>50</v>
      </c>
      <c r="AF48" s="57">
        <f t="shared" si="9"/>
        <v>80</v>
      </c>
      <c r="AG48" s="57">
        <f t="shared" si="10"/>
        <v>2.5</v>
      </c>
      <c r="AH48" s="57">
        <f t="shared" si="11"/>
        <v>12.5</v>
      </c>
      <c r="AI48" s="57">
        <v>4000</v>
      </c>
      <c r="AK48" s="57">
        <f t="shared" si="13"/>
        <v>325</v>
      </c>
      <c r="AL48" s="57">
        <f t="shared" si="14"/>
        <v>14</v>
      </c>
      <c r="AM48" s="57" t="str">
        <f t="shared" si="26"/>
        <v>12408421CB</v>
      </c>
      <c r="AN48" s="57">
        <f t="shared" si="26"/>
        <v>100</v>
      </c>
      <c r="AO48" s="57">
        <f t="shared" si="26"/>
        <v>40</v>
      </c>
      <c r="AP48" s="57">
        <f t="shared" si="15"/>
        <v>160</v>
      </c>
      <c r="AQ48" s="57">
        <f t="shared" si="16"/>
        <v>373.29599999999999</v>
      </c>
      <c r="AR48" s="57">
        <f t="shared" si="17"/>
        <v>16</v>
      </c>
      <c r="AS48" s="57">
        <f t="shared" si="27"/>
        <v>50</v>
      </c>
      <c r="AT48" s="57">
        <f t="shared" si="27"/>
        <v>80</v>
      </c>
      <c r="AU48" s="57">
        <f t="shared" si="18"/>
        <v>500</v>
      </c>
      <c r="AV48" s="57">
        <f t="shared" si="19"/>
        <v>12.5</v>
      </c>
      <c r="AW48" s="57">
        <f t="shared" si="20"/>
        <v>4</v>
      </c>
      <c r="AX48" s="382">
        <f t="shared" si="21"/>
        <v>10.658762958342397</v>
      </c>
      <c r="AY48" s="382">
        <f t="shared" si="22"/>
        <v>248.67959858108645</v>
      </c>
      <c r="AZ48" s="57">
        <f t="shared" si="23"/>
        <v>4</v>
      </c>
      <c r="BA48" s="382">
        <f t="shared" si="24"/>
        <v>3.9788735772973833</v>
      </c>
      <c r="BB48" s="382">
        <f t="shared" si="25"/>
        <v>159.15494309189535</v>
      </c>
    </row>
    <row r="49" spans="1:54" x14ac:dyDescent="0.3">
      <c r="A49" s="57">
        <f t="shared" si="2"/>
        <v>47</v>
      </c>
      <c r="B49" s="57">
        <v>325</v>
      </c>
      <c r="C49" s="57">
        <v>1</v>
      </c>
      <c r="D49" s="57" t="str">
        <f>'[3]325 KHz'!A21</f>
        <v>01111</v>
      </c>
      <c r="E49" s="57">
        <f>'[3]325 KHz'!B21</f>
        <v>5</v>
      </c>
      <c r="F49" s="57" t="str">
        <f>'[3]325 KHz'!C21</f>
        <v>12</v>
      </c>
      <c r="G49" s="57" t="str">
        <f>'[3]325 KHz'!D21</f>
        <v>00</v>
      </c>
      <c r="H49" s="57" t="str">
        <f>'[3]325 KHz'!E21</f>
        <v>01</v>
      </c>
      <c r="I49" s="57" t="str">
        <f>'[3]325 KHz'!F21</f>
        <v>00</v>
      </c>
      <c r="J49" s="57" t="str">
        <f>'[3]325 KHz'!G21</f>
        <v>10</v>
      </c>
      <c r="K49" s="57" t="str">
        <f>'[3]325 KHz'!H21</f>
        <v>80</v>
      </c>
      <c r="L49" s="57" t="str">
        <f>'[3]325 KHz'!I21</f>
        <v>100000</v>
      </c>
      <c r="M49" s="57" t="str">
        <f>'[3]325 KHz'!J21</f>
        <v>00</v>
      </c>
      <c r="N49" s="57" t="str">
        <f>'[3]325 KHz'!K21</f>
        <v>42</v>
      </c>
      <c r="O49" s="57" t="str">
        <f>'[3]325 KHz'!L21</f>
        <v>01</v>
      </c>
      <c r="P49" s="57" t="str">
        <f>'[3]325 KHz'!M21</f>
        <v>00001</v>
      </c>
      <c r="Q49" s="57" t="str">
        <f>'[3]325 KHz'!N21</f>
        <v>0</v>
      </c>
      <c r="R49" s="57" t="str">
        <f>'[3]325 KHz'!O21</f>
        <v>21</v>
      </c>
      <c r="S49" s="57" t="str">
        <f>'[3]325 KHz'!P21</f>
        <v>001000</v>
      </c>
      <c r="T49" s="57" t="str">
        <f>'[3]325 KHz'!Q21</f>
        <v>01</v>
      </c>
      <c r="U49" s="57" t="str">
        <f>'[3]325 KHz'!R21</f>
        <v>CB</v>
      </c>
      <c r="V49" s="57" t="str">
        <f>'[3]325 KHz'!S21</f>
        <v>11</v>
      </c>
      <c r="W49" s="57" t="str">
        <f>'[3]325 KHz'!T21</f>
        <v>00101</v>
      </c>
      <c r="X49" s="57" t="str">
        <f>'[3]325 KHz'!U21</f>
        <v>1</v>
      </c>
      <c r="Y49" s="57" t="str">
        <f t="shared" si="12"/>
        <v>12804221CB</v>
      </c>
      <c r="Z49" s="57">
        <f t="shared" si="3"/>
        <v>100</v>
      </c>
      <c r="AA49" s="57">
        <f t="shared" si="4"/>
        <v>40</v>
      </c>
      <c r="AB49" s="57">
        <f t="shared" si="5"/>
        <v>2.3331</v>
      </c>
      <c r="AC49" s="57">
        <f t="shared" si="6"/>
        <v>16</v>
      </c>
      <c r="AD49" s="57">
        <f t="shared" si="7"/>
        <v>1600</v>
      </c>
      <c r="AE49" s="57">
        <f t="shared" si="8"/>
        <v>50</v>
      </c>
      <c r="AF49" s="57">
        <f t="shared" si="9"/>
        <v>160</v>
      </c>
      <c r="AG49" s="57">
        <f t="shared" si="10"/>
        <v>1.25</v>
      </c>
      <c r="AH49" s="57">
        <f t="shared" si="11"/>
        <v>6.25</v>
      </c>
      <c r="AI49" s="57">
        <v>4000</v>
      </c>
      <c r="AK49" s="57">
        <f t="shared" si="13"/>
        <v>325</v>
      </c>
      <c r="AL49" s="57">
        <f t="shared" si="14"/>
        <v>15</v>
      </c>
      <c r="AM49" s="57" t="str">
        <f t="shared" si="26"/>
        <v>12804221CB</v>
      </c>
      <c r="AN49" s="57">
        <f t="shared" si="26"/>
        <v>100</v>
      </c>
      <c r="AO49" s="57">
        <f t="shared" si="26"/>
        <v>40</v>
      </c>
      <c r="AP49" s="57">
        <f t="shared" si="15"/>
        <v>160</v>
      </c>
      <c r="AQ49" s="57">
        <f t="shared" si="16"/>
        <v>373.29599999999999</v>
      </c>
      <c r="AR49" s="57">
        <f t="shared" si="17"/>
        <v>16</v>
      </c>
      <c r="AS49" s="57">
        <f t="shared" si="27"/>
        <v>50</v>
      </c>
      <c r="AT49" s="57">
        <f t="shared" si="27"/>
        <v>160</v>
      </c>
      <c r="AU49" s="57">
        <f t="shared" si="18"/>
        <v>250</v>
      </c>
      <c r="AV49" s="57">
        <f t="shared" si="19"/>
        <v>6.25</v>
      </c>
      <c r="AW49" s="57">
        <f t="shared" si="20"/>
        <v>4</v>
      </c>
      <c r="AX49" s="382">
        <f t="shared" si="21"/>
        <v>10.658762958342397</v>
      </c>
      <c r="AY49" s="382">
        <f t="shared" si="22"/>
        <v>248.67959858108645</v>
      </c>
      <c r="AZ49" s="57">
        <f t="shared" si="23"/>
        <v>8</v>
      </c>
      <c r="BA49" s="382">
        <f t="shared" si="24"/>
        <v>3.9788735772973833</v>
      </c>
      <c r="BB49" s="382">
        <f t="shared" si="25"/>
        <v>159.15494309189535</v>
      </c>
    </row>
    <row r="50" spans="1:54" x14ac:dyDescent="0.3">
      <c r="A50" s="57">
        <f t="shared" si="2"/>
        <v>48</v>
      </c>
      <c r="B50" s="57">
        <v>325</v>
      </c>
      <c r="C50" s="57">
        <v>1</v>
      </c>
      <c r="D50" s="57" t="str">
        <f>'[3]325 KHz'!A22</f>
        <v>10000</v>
      </c>
      <c r="E50" s="57">
        <f>'[3]325 KHz'!B22</f>
        <v>5</v>
      </c>
      <c r="F50" s="57" t="str">
        <f>'[3]325 KHz'!C22</f>
        <v>12</v>
      </c>
      <c r="G50" s="57" t="str">
        <f>'[3]325 KHz'!D22</f>
        <v>00</v>
      </c>
      <c r="H50" s="57" t="str">
        <f>'[3]325 KHz'!E22</f>
        <v>01</v>
      </c>
      <c r="I50" s="57" t="str">
        <f>'[3]325 KHz'!F22</f>
        <v>00</v>
      </c>
      <c r="J50" s="57" t="str">
        <f>'[3]325 KHz'!G22</f>
        <v>10</v>
      </c>
      <c r="K50" s="57" t="str">
        <f>'[3]325 KHz'!H22</f>
        <v>0B</v>
      </c>
      <c r="L50" s="57" t="str">
        <f>'[3]325 KHz'!I22</f>
        <v>000010</v>
      </c>
      <c r="M50" s="57" t="str">
        <f>'[3]325 KHz'!J22</f>
        <v>11</v>
      </c>
      <c r="N50" s="57" t="str">
        <f>'[3]325 KHz'!K22</f>
        <v>E8</v>
      </c>
      <c r="O50" s="57" t="str">
        <f>'[3]325 KHz'!L22</f>
        <v>11</v>
      </c>
      <c r="P50" s="57" t="str">
        <f>'[3]325 KHz'!M22</f>
        <v>10100</v>
      </c>
      <c r="Q50" s="57" t="str">
        <f>'[3]325 KHz'!N22</f>
        <v>0</v>
      </c>
      <c r="R50" s="57" t="str">
        <f>'[3]325 KHz'!O22</f>
        <v>29</v>
      </c>
      <c r="S50" s="57" t="str">
        <f>'[3]325 KHz'!P22</f>
        <v>001010</v>
      </c>
      <c r="T50" s="57" t="str">
        <f>'[3]325 KHz'!Q22</f>
        <v>01</v>
      </c>
      <c r="U50" s="57" t="str">
        <f>'[3]325 KHz'!R22</f>
        <v>4B</v>
      </c>
      <c r="V50" s="57" t="str">
        <f>'[3]325 KHz'!S22</f>
        <v>01</v>
      </c>
      <c r="W50" s="57" t="str">
        <f>'[3]325 KHz'!T22</f>
        <v>00101</v>
      </c>
      <c r="X50" s="57" t="str">
        <f>'[3]325 KHz'!U22</f>
        <v>1</v>
      </c>
      <c r="Y50" s="57" t="str">
        <f t="shared" si="12"/>
        <v>120BE8294B</v>
      </c>
      <c r="Z50" s="57">
        <f t="shared" si="3"/>
        <v>100</v>
      </c>
      <c r="AA50" s="57">
        <f t="shared" si="4"/>
        <v>50</v>
      </c>
      <c r="AB50" s="57">
        <f t="shared" si="5"/>
        <v>1.6664999999999999</v>
      </c>
      <c r="AC50" s="57">
        <f t="shared" si="6"/>
        <v>16</v>
      </c>
      <c r="AD50" s="57">
        <f t="shared" si="7"/>
        <v>1600</v>
      </c>
      <c r="AE50" s="57">
        <f t="shared" si="8"/>
        <v>50</v>
      </c>
      <c r="AF50" s="57">
        <f t="shared" si="9"/>
        <v>10</v>
      </c>
      <c r="AG50" s="57">
        <f t="shared" si="10"/>
        <v>18.75</v>
      </c>
      <c r="AH50" s="57">
        <f t="shared" si="11"/>
        <v>125</v>
      </c>
      <c r="AI50" s="57">
        <v>4000</v>
      </c>
      <c r="AK50" s="57">
        <f t="shared" si="13"/>
        <v>325</v>
      </c>
      <c r="AL50" s="57">
        <f t="shared" si="14"/>
        <v>16</v>
      </c>
      <c r="AM50" s="57" t="str">
        <f t="shared" si="26"/>
        <v>120BE8294B</v>
      </c>
      <c r="AN50" s="57">
        <f t="shared" si="26"/>
        <v>100</v>
      </c>
      <c r="AO50" s="57">
        <f t="shared" si="26"/>
        <v>50</v>
      </c>
      <c r="AP50" s="57">
        <f t="shared" si="15"/>
        <v>160</v>
      </c>
      <c r="AQ50" s="57">
        <f t="shared" si="16"/>
        <v>266.64</v>
      </c>
      <c r="AR50" s="57">
        <f t="shared" si="17"/>
        <v>16</v>
      </c>
      <c r="AS50" s="57">
        <f t="shared" si="27"/>
        <v>50</v>
      </c>
      <c r="AT50" s="57">
        <f t="shared" si="27"/>
        <v>10</v>
      </c>
      <c r="AU50" s="57">
        <f t="shared" si="18"/>
        <v>3750</v>
      </c>
      <c r="AV50" s="57">
        <f t="shared" si="19"/>
        <v>125</v>
      </c>
      <c r="AW50" s="57">
        <f t="shared" si="20"/>
        <v>5</v>
      </c>
      <c r="AX50" s="382">
        <f t="shared" si="21"/>
        <v>11.937814513343485</v>
      </c>
      <c r="AY50" s="382">
        <f t="shared" si="22"/>
        <v>198.94367886486918</v>
      </c>
      <c r="AZ50" s="57">
        <f t="shared" si="23"/>
        <v>0.5</v>
      </c>
      <c r="BA50" s="382">
        <f t="shared" si="24"/>
        <v>4.2441318157838754</v>
      </c>
      <c r="BB50" s="382">
        <f t="shared" si="25"/>
        <v>127.32395447351627</v>
      </c>
    </row>
    <row r="51" spans="1:54" x14ac:dyDescent="0.3">
      <c r="A51" s="57">
        <f t="shared" si="2"/>
        <v>49</v>
      </c>
      <c r="B51" s="57">
        <v>325</v>
      </c>
      <c r="C51" s="57">
        <v>1</v>
      </c>
      <c r="D51" s="57" t="str">
        <f>'[3]325 KHz'!A23</f>
        <v>10001</v>
      </c>
      <c r="E51" s="57">
        <f>'[3]325 KHz'!B23</f>
        <v>5</v>
      </c>
      <c r="F51" s="57" t="str">
        <f>'[3]325 KHz'!C23</f>
        <v>12</v>
      </c>
      <c r="G51" s="57" t="str">
        <f>'[3]325 KHz'!D23</f>
        <v>00</v>
      </c>
      <c r="H51" s="57" t="str">
        <f>'[3]325 KHz'!E23</f>
        <v>01</v>
      </c>
      <c r="I51" s="57" t="str">
        <f>'[3]325 KHz'!F23</f>
        <v>00</v>
      </c>
      <c r="J51" s="57" t="str">
        <f>'[3]325 KHz'!G23</f>
        <v>10</v>
      </c>
      <c r="K51" s="57" t="str">
        <f>'[3]325 KHz'!H23</f>
        <v>12</v>
      </c>
      <c r="L51" s="57" t="str">
        <f>'[3]325 KHz'!I23</f>
        <v>000100</v>
      </c>
      <c r="M51" s="57" t="str">
        <f>'[3]325 KHz'!J23</f>
        <v>10</v>
      </c>
      <c r="N51" s="57" t="str">
        <f>'[3]325 KHz'!K23</f>
        <v>94</v>
      </c>
      <c r="O51" s="57" t="str">
        <f>'[3]325 KHz'!L23</f>
        <v>10</v>
      </c>
      <c r="P51" s="57" t="str">
        <f>'[3]325 KHz'!M23</f>
        <v>01010</v>
      </c>
      <c r="Q51" s="57" t="str">
        <f>'[3]325 KHz'!N23</f>
        <v>0</v>
      </c>
      <c r="R51" s="57" t="str">
        <f>'[3]325 KHz'!O23</f>
        <v>29</v>
      </c>
      <c r="S51" s="57" t="str">
        <f>'[3]325 KHz'!P23</f>
        <v>001010</v>
      </c>
      <c r="T51" s="57" t="str">
        <f>'[3]325 KHz'!Q23</f>
        <v>01</v>
      </c>
      <c r="U51" s="57" t="str">
        <f>'[3]325 KHz'!R23</f>
        <v>4B</v>
      </c>
      <c r="V51" s="57" t="str">
        <f>'[3]325 KHz'!S23</f>
        <v>01</v>
      </c>
      <c r="W51" s="57" t="str">
        <f>'[3]325 KHz'!T23</f>
        <v>00101</v>
      </c>
      <c r="X51" s="57" t="str">
        <f>'[3]325 KHz'!U23</f>
        <v>1</v>
      </c>
      <c r="Y51" s="57" t="str">
        <f t="shared" si="12"/>
        <v>121294294B</v>
      </c>
      <c r="Z51" s="57">
        <f t="shared" si="3"/>
        <v>100</v>
      </c>
      <c r="AA51" s="57">
        <f t="shared" si="4"/>
        <v>50</v>
      </c>
      <c r="AB51" s="57">
        <f t="shared" si="5"/>
        <v>1.6664999999999999</v>
      </c>
      <c r="AC51" s="57">
        <f t="shared" si="6"/>
        <v>16</v>
      </c>
      <c r="AD51" s="57">
        <f t="shared" si="7"/>
        <v>1600</v>
      </c>
      <c r="AE51" s="57">
        <f t="shared" si="8"/>
        <v>50</v>
      </c>
      <c r="AF51" s="57">
        <f t="shared" si="9"/>
        <v>20</v>
      </c>
      <c r="AG51" s="57">
        <f t="shared" si="10"/>
        <v>12.5</v>
      </c>
      <c r="AH51" s="57">
        <f t="shared" si="11"/>
        <v>62.5</v>
      </c>
      <c r="AI51" s="57">
        <v>4000</v>
      </c>
      <c r="AK51" s="57">
        <f t="shared" si="13"/>
        <v>325</v>
      </c>
      <c r="AL51" s="57">
        <f t="shared" si="14"/>
        <v>17</v>
      </c>
      <c r="AM51" s="57" t="str">
        <f t="shared" si="26"/>
        <v>121294294B</v>
      </c>
      <c r="AN51" s="57">
        <f t="shared" si="26"/>
        <v>100</v>
      </c>
      <c r="AO51" s="57">
        <f t="shared" si="26"/>
        <v>50</v>
      </c>
      <c r="AP51" s="57">
        <f t="shared" si="15"/>
        <v>160</v>
      </c>
      <c r="AQ51" s="57">
        <f t="shared" si="16"/>
        <v>266.64</v>
      </c>
      <c r="AR51" s="57">
        <f t="shared" si="17"/>
        <v>16</v>
      </c>
      <c r="AS51" s="57">
        <f t="shared" si="27"/>
        <v>50</v>
      </c>
      <c r="AT51" s="57">
        <f t="shared" si="27"/>
        <v>20</v>
      </c>
      <c r="AU51" s="57">
        <f t="shared" si="18"/>
        <v>2500</v>
      </c>
      <c r="AV51" s="57">
        <f t="shared" si="19"/>
        <v>62.5</v>
      </c>
      <c r="AW51" s="57">
        <f t="shared" si="20"/>
        <v>5</v>
      </c>
      <c r="AX51" s="382">
        <f t="shared" si="21"/>
        <v>11.937814513343485</v>
      </c>
      <c r="AY51" s="382">
        <f t="shared" si="22"/>
        <v>198.94367886486918</v>
      </c>
      <c r="AZ51" s="57">
        <f t="shared" si="23"/>
        <v>1</v>
      </c>
      <c r="BA51" s="382">
        <f t="shared" si="24"/>
        <v>3.183098861837907</v>
      </c>
      <c r="BB51" s="382">
        <f t="shared" si="25"/>
        <v>127.32395447351627</v>
      </c>
    </row>
    <row r="52" spans="1:54" x14ac:dyDescent="0.3">
      <c r="A52" s="57">
        <f t="shared" si="2"/>
        <v>50</v>
      </c>
      <c r="B52" s="57">
        <v>325</v>
      </c>
      <c r="C52" s="57">
        <v>1</v>
      </c>
      <c r="D52" s="57" t="str">
        <f>'[3]325 KHz'!A24</f>
        <v>10010</v>
      </c>
      <c r="E52" s="57">
        <f>'[3]325 KHz'!B24</f>
        <v>5</v>
      </c>
      <c r="F52" s="57" t="str">
        <f>'[3]325 KHz'!C24</f>
        <v>12</v>
      </c>
      <c r="G52" s="57" t="str">
        <f>'[3]325 KHz'!D24</f>
        <v>00</v>
      </c>
      <c r="H52" s="57" t="str">
        <f>'[3]325 KHz'!E24</f>
        <v>01</v>
      </c>
      <c r="I52" s="57" t="str">
        <f>'[3]325 KHz'!F24</f>
        <v>00</v>
      </c>
      <c r="J52" s="57" t="str">
        <f>'[3]325 KHz'!G24</f>
        <v>10</v>
      </c>
      <c r="K52" s="57" t="str">
        <f>'[3]325 KHz'!H24</f>
        <v>21</v>
      </c>
      <c r="L52" s="57" t="str">
        <f>'[3]325 KHz'!I24</f>
        <v>001000</v>
      </c>
      <c r="M52" s="57" t="str">
        <f>'[3]325 KHz'!J24</f>
        <v>01</v>
      </c>
      <c r="N52" s="57" t="str">
        <f>'[3]325 KHz'!K24</f>
        <v>4A</v>
      </c>
      <c r="O52" s="57" t="str">
        <f>'[3]325 KHz'!L24</f>
        <v>01</v>
      </c>
      <c r="P52" s="57" t="str">
        <f>'[3]325 KHz'!M24</f>
        <v>00101</v>
      </c>
      <c r="Q52" s="57" t="str">
        <f>'[3]325 KHz'!N24</f>
        <v>0</v>
      </c>
      <c r="R52" s="57" t="str">
        <f>'[3]325 KHz'!O24</f>
        <v>29</v>
      </c>
      <c r="S52" s="57" t="str">
        <f>'[3]325 KHz'!P24</f>
        <v>001010</v>
      </c>
      <c r="T52" s="57" t="str">
        <f>'[3]325 KHz'!Q24</f>
        <v>01</v>
      </c>
      <c r="U52" s="57" t="str">
        <f>'[3]325 KHz'!R24</f>
        <v>4B</v>
      </c>
      <c r="V52" s="57" t="str">
        <f>'[3]325 KHz'!S24</f>
        <v>01</v>
      </c>
      <c r="W52" s="57" t="str">
        <f>'[3]325 KHz'!T24</f>
        <v>00101</v>
      </c>
      <c r="X52" s="57" t="str">
        <f>'[3]325 KHz'!U24</f>
        <v>1</v>
      </c>
      <c r="Y52" s="57" t="str">
        <f t="shared" si="12"/>
        <v>12214A294B</v>
      </c>
      <c r="Z52" s="57">
        <f t="shared" si="3"/>
        <v>100</v>
      </c>
      <c r="AA52" s="57">
        <f t="shared" si="4"/>
        <v>50</v>
      </c>
      <c r="AB52" s="57">
        <f t="shared" si="5"/>
        <v>1.6664999999999999</v>
      </c>
      <c r="AC52" s="57">
        <f t="shared" si="6"/>
        <v>16</v>
      </c>
      <c r="AD52" s="57">
        <f t="shared" si="7"/>
        <v>1600</v>
      </c>
      <c r="AE52" s="57">
        <f t="shared" si="8"/>
        <v>50</v>
      </c>
      <c r="AF52" s="57">
        <f t="shared" si="9"/>
        <v>40</v>
      </c>
      <c r="AG52" s="57">
        <f t="shared" si="10"/>
        <v>6.25</v>
      </c>
      <c r="AH52" s="57">
        <f t="shared" si="11"/>
        <v>31.25</v>
      </c>
      <c r="AI52" s="57">
        <v>4000</v>
      </c>
      <c r="AK52" s="57">
        <f t="shared" si="13"/>
        <v>325</v>
      </c>
      <c r="AL52" s="57">
        <f t="shared" si="14"/>
        <v>18</v>
      </c>
      <c r="AM52" s="57" t="str">
        <f t="shared" si="26"/>
        <v>12214A294B</v>
      </c>
      <c r="AN52" s="57">
        <f t="shared" si="26"/>
        <v>100</v>
      </c>
      <c r="AO52" s="57">
        <f t="shared" si="26"/>
        <v>50</v>
      </c>
      <c r="AP52" s="57">
        <f t="shared" si="15"/>
        <v>160</v>
      </c>
      <c r="AQ52" s="57">
        <f t="shared" si="16"/>
        <v>266.64</v>
      </c>
      <c r="AR52" s="57">
        <f t="shared" si="17"/>
        <v>16</v>
      </c>
      <c r="AS52" s="57">
        <f t="shared" si="27"/>
        <v>50</v>
      </c>
      <c r="AT52" s="57">
        <f t="shared" si="27"/>
        <v>40</v>
      </c>
      <c r="AU52" s="57">
        <f t="shared" si="18"/>
        <v>1250</v>
      </c>
      <c r="AV52" s="57">
        <f t="shared" si="19"/>
        <v>31.25</v>
      </c>
      <c r="AW52" s="57">
        <f t="shared" si="20"/>
        <v>5</v>
      </c>
      <c r="AX52" s="382">
        <f t="shared" si="21"/>
        <v>11.937814513343485</v>
      </c>
      <c r="AY52" s="382">
        <f t="shared" si="22"/>
        <v>198.94367886486918</v>
      </c>
      <c r="AZ52" s="57">
        <f t="shared" si="23"/>
        <v>2</v>
      </c>
      <c r="BA52" s="382">
        <f t="shared" si="24"/>
        <v>3.183098861837907</v>
      </c>
      <c r="BB52" s="382">
        <f t="shared" si="25"/>
        <v>127.32395447351627</v>
      </c>
    </row>
    <row r="53" spans="1:54" x14ac:dyDescent="0.3">
      <c r="A53" s="57">
        <f t="shared" si="2"/>
        <v>51</v>
      </c>
      <c r="B53" s="57">
        <v>325</v>
      </c>
      <c r="C53" s="57">
        <v>1</v>
      </c>
      <c r="D53" s="57" t="str">
        <f>'[3]325 KHz'!A25</f>
        <v>10011</v>
      </c>
      <c r="E53" s="57">
        <f>'[3]325 KHz'!B25</f>
        <v>5</v>
      </c>
      <c r="F53" s="57" t="str">
        <f>'[3]325 KHz'!C25</f>
        <v>12</v>
      </c>
      <c r="G53" s="57" t="str">
        <f>'[3]325 KHz'!D25</f>
        <v>00</v>
      </c>
      <c r="H53" s="57" t="str">
        <f>'[3]325 KHz'!E25</f>
        <v>01</v>
      </c>
      <c r="I53" s="57" t="str">
        <f>'[3]325 KHz'!F25</f>
        <v>00</v>
      </c>
      <c r="J53" s="57" t="str">
        <f>'[3]325 KHz'!G25</f>
        <v>10</v>
      </c>
      <c r="K53" s="57" t="str">
        <f>'[3]325 KHz'!H25</f>
        <v>40</v>
      </c>
      <c r="L53" s="57" t="str">
        <f>'[3]325 KHz'!I25</f>
        <v>010000</v>
      </c>
      <c r="M53" s="57" t="str">
        <f>'[3]325 KHz'!J25</f>
        <v>00</v>
      </c>
      <c r="N53" s="57" t="str">
        <f>'[3]325 KHz'!K25</f>
        <v>84</v>
      </c>
      <c r="O53" s="57" t="str">
        <f>'[3]325 KHz'!L25</f>
        <v>10</v>
      </c>
      <c r="P53" s="57" t="str">
        <f>'[3]325 KHz'!M25</f>
        <v>00010</v>
      </c>
      <c r="Q53" s="57" t="str">
        <f>'[3]325 KHz'!N25</f>
        <v>0</v>
      </c>
      <c r="R53" s="57" t="str">
        <f>'[3]325 KHz'!O25</f>
        <v>29</v>
      </c>
      <c r="S53" s="57" t="str">
        <f>'[3]325 KHz'!P25</f>
        <v>001010</v>
      </c>
      <c r="T53" s="57" t="str">
        <f>'[3]325 KHz'!Q25</f>
        <v>01</v>
      </c>
      <c r="U53" s="57" t="str">
        <f>'[3]325 KHz'!R25</f>
        <v>4B</v>
      </c>
      <c r="V53" s="57" t="str">
        <f>'[3]325 KHz'!S25</f>
        <v>01</v>
      </c>
      <c r="W53" s="57" t="str">
        <f>'[3]325 KHz'!T25</f>
        <v>00101</v>
      </c>
      <c r="X53" s="57" t="str">
        <f>'[3]325 KHz'!U25</f>
        <v>1</v>
      </c>
      <c r="Y53" s="57" t="str">
        <f t="shared" si="12"/>
        <v>124084294B</v>
      </c>
      <c r="Z53" s="57">
        <f t="shared" si="3"/>
        <v>100</v>
      </c>
      <c r="AA53" s="57">
        <f t="shared" si="4"/>
        <v>50</v>
      </c>
      <c r="AB53" s="57">
        <f t="shared" si="5"/>
        <v>1.6664999999999999</v>
      </c>
      <c r="AC53" s="57">
        <f t="shared" si="6"/>
        <v>16</v>
      </c>
      <c r="AD53" s="57">
        <f t="shared" si="7"/>
        <v>1600</v>
      </c>
      <c r="AE53" s="57">
        <f t="shared" si="8"/>
        <v>50</v>
      </c>
      <c r="AF53" s="57">
        <f t="shared" si="9"/>
        <v>80</v>
      </c>
      <c r="AG53" s="57">
        <f t="shared" si="10"/>
        <v>2.5</v>
      </c>
      <c r="AH53" s="57">
        <f t="shared" si="11"/>
        <v>12.5</v>
      </c>
      <c r="AI53" s="57">
        <v>4000</v>
      </c>
      <c r="AK53" s="57">
        <f t="shared" si="13"/>
        <v>325</v>
      </c>
      <c r="AL53" s="57">
        <f t="shared" si="14"/>
        <v>19</v>
      </c>
      <c r="AM53" s="57" t="str">
        <f t="shared" si="26"/>
        <v>124084294B</v>
      </c>
      <c r="AN53" s="57">
        <f t="shared" si="26"/>
        <v>100</v>
      </c>
      <c r="AO53" s="57">
        <f t="shared" si="26"/>
        <v>50</v>
      </c>
      <c r="AP53" s="57">
        <f t="shared" si="15"/>
        <v>160</v>
      </c>
      <c r="AQ53" s="57">
        <f t="shared" si="16"/>
        <v>266.64</v>
      </c>
      <c r="AR53" s="57">
        <f t="shared" si="17"/>
        <v>16</v>
      </c>
      <c r="AS53" s="57">
        <f t="shared" si="27"/>
        <v>50</v>
      </c>
      <c r="AT53" s="57">
        <f t="shared" si="27"/>
        <v>80</v>
      </c>
      <c r="AU53" s="57">
        <f t="shared" si="18"/>
        <v>500</v>
      </c>
      <c r="AV53" s="57">
        <f t="shared" si="19"/>
        <v>12.5</v>
      </c>
      <c r="AW53" s="57">
        <f t="shared" si="20"/>
        <v>5</v>
      </c>
      <c r="AX53" s="382">
        <f t="shared" si="21"/>
        <v>11.937814513343485</v>
      </c>
      <c r="AY53" s="382">
        <f t="shared" si="22"/>
        <v>198.94367886486918</v>
      </c>
      <c r="AZ53" s="57">
        <f t="shared" si="23"/>
        <v>4</v>
      </c>
      <c r="BA53" s="382">
        <f t="shared" si="24"/>
        <v>3.9788735772973833</v>
      </c>
      <c r="BB53" s="382">
        <f t="shared" si="25"/>
        <v>159.15494309189535</v>
      </c>
    </row>
    <row r="54" spans="1:54" x14ac:dyDescent="0.3">
      <c r="A54" s="57">
        <f t="shared" si="2"/>
        <v>52</v>
      </c>
      <c r="B54" s="57">
        <v>325</v>
      </c>
      <c r="C54" s="57">
        <v>1</v>
      </c>
      <c r="D54" s="57" t="str">
        <f>'[3]325 KHz'!A26</f>
        <v>10100</v>
      </c>
      <c r="E54" s="57">
        <f>'[3]325 KHz'!B26</f>
        <v>5</v>
      </c>
      <c r="F54" s="57" t="str">
        <f>'[3]325 KHz'!C26</f>
        <v>12</v>
      </c>
      <c r="G54" s="57" t="str">
        <f>'[3]325 KHz'!D26</f>
        <v>00</v>
      </c>
      <c r="H54" s="57" t="str">
        <f>'[3]325 KHz'!E26</f>
        <v>01</v>
      </c>
      <c r="I54" s="57" t="str">
        <f>'[3]325 KHz'!F26</f>
        <v>00</v>
      </c>
      <c r="J54" s="57" t="str">
        <f>'[3]325 KHz'!G26</f>
        <v>10</v>
      </c>
      <c r="K54" s="57" t="str">
        <f>'[3]325 KHz'!H26</f>
        <v>80</v>
      </c>
      <c r="L54" s="57" t="str">
        <f>'[3]325 KHz'!I26</f>
        <v>100000</v>
      </c>
      <c r="M54" s="57" t="str">
        <f>'[3]325 KHz'!J26</f>
        <v>00</v>
      </c>
      <c r="N54" s="57" t="str">
        <f>'[3]325 KHz'!K26</f>
        <v>42</v>
      </c>
      <c r="O54" s="57" t="str">
        <f>'[3]325 KHz'!L26</f>
        <v>01</v>
      </c>
      <c r="P54" s="57" t="str">
        <f>'[3]325 KHz'!M26</f>
        <v>00001</v>
      </c>
      <c r="Q54" s="57" t="str">
        <f>'[3]325 KHz'!N26</f>
        <v>0</v>
      </c>
      <c r="R54" s="57" t="str">
        <f>'[3]325 KHz'!O26</f>
        <v>29</v>
      </c>
      <c r="S54" s="57" t="str">
        <f>'[3]325 KHz'!P26</f>
        <v>001010</v>
      </c>
      <c r="T54" s="57" t="str">
        <f>'[3]325 KHz'!Q26</f>
        <v>01</v>
      </c>
      <c r="U54" s="57" t="str">
        <f>'[3]325 KHz'!R26</f>
        <v>4B</v>
      </c>
      <c r="V54" s="57" t="str">
        <f>'[3]325 KHz'!S26</f>
        <v>01</v>
      </c>
      <c r="W54" s="57" t="str">
        <f>'[3]325 KHz'!T26</f>
        <v>00101</v>
      </c>
      <c r="X54" s="57" t="str">
        <f>'[3]325 KHz'!U26</f>
        <v>1</v>
      </c>
      <c r="Y54" s="57" t="str">
        <f t="shared" si="12"/>
        <v>128042294B</v>
      </c>
      <c r="Z54" s="57">
        <f t="shared" si="3"/>
        <v>100</v>
      </c>
      <c r="AA54" s="57">
        <f t="shared" si="4"/>
        <v>50</v>
      </c>
      <c r="AB54" s="57">
        <f t="shared" si="5"/>
        <v>1.6664999999999999</v>
      </c>
      <c r="AC54" s="57">
        <f t="shared" si="6"/>
        <v>16</v>
      </c>
      <c r="AD54" s="57">
        <f t="shared" si="7"/>
        <v>1600</v>
      </c>
      <c r="AE54" s="57">
        <f t="shared" si="8"/>
        <v>50</v>
      </c>
      <c r="AF54" s="57">
        <f t="shared" si="9"/>
        <v>160</v>
      </c>
      <c r="AG54" s="57">
        <f t="shared" si="10"/>
        <v>1.25</v>
      </c>
      <c r="AH54" s="57">
        <f t="shared" si="11"/>
        <v>6.25</v>
      </c>
      <c r="AI54" s="57">
        <v>4000</v>
      </c>
      <c r="AK54" s="57">
        <f t="shared" si="13"/>
        <v>325</v>
      </c>
      <c r="AL54" s="57">
        <f t="shared" si="14"/>
        <v>20</v>
      </c>
      <c r="AM54" s="57" t="str">
        <f t="shared" si="26"/>
        <v>128042294B</v>
      </c>
      <c r="AN54" s="57">
        <f t="shared" si="26"/>
        <v>100</v>
      </c>
      <c r="AO54" s="57">
        <f t="shared" si="26"/>
        <v>50</v>
      </c>
      <c r="AP54" s="57">
        <f t="shared" si="15"/>
        <v>160</v>
      </c>
      <c r="AQ54" s="57">
        <f t="shared" si="16"/>
        <v>266.64</v>
      </c>
      <c r="AR54" s="57">
        <f t="shared" si="17"/>
        <v>16</v>
      </c>
      <c r="AS54" s="57">
        <f t="shared" si="27"/>
        <v>50</v>
      </c>
      <c r="AT54" s="57">
        <f t="shared" si="27"/>
        <v>160</v>
      </c>
      <c r="AU54" s="57">
        <f t="shared" si="18"/>
        <v>250</v>
      </c>
      <c r="AV54" s="57">
        <f t="shared" si="19"/>
        <v>6.25</v>
      </c>
      <c r="AW54" s="57">
        <f t="shared" si="20"/>
        <v>5</v>
      </c>
      <c r="AX54" s="382">
        <f t="shared" si="21"/>
        <v>11.937814513343485</v>
      </c>
      <c r="AY54" s="382">
        <f t="shared" si="22"/>
        <v>198.94367886486918</v>
      </c>
      <c r="AZ54" s="57">
        <f t="shared" si="23"/>
        <v>8</v>
      </c>
      <c r="BA54" s="382">
        <f t="shared" si="24"/>
        <v>3.9788735772973833</v>
      </c>
      <c r="BB54" s="382">
        <f t="shared" si="25"/>
        <v>159.15494309189535</v>
      </c>
    </row>
    <row r="55" spans="1:54" x14ac:dyDescent="0.3">
      <c r="A55" s="57">
        <f t="shared" si="2"/>
        <v>53</v>
      </c>
      <c r="B55" s="57">
        <v>325</v>
      </c>
      <c r="C55" s="57">
        <v>1</v>
      </c>
      <c r="D55" s="57" t="str">
        <f>'[3]325 KHz'!A27</f>
        <v>10101</v>
      </c>
      <c r="E55" s="57">
        <f>'[3]325 KHz'!B27</f>
        <v>5</v>
      </c>
      <c r="F55" s="57" t="str">
        <f>'[3]325 KHz'!C27</f>
        <v>13</v>
      </c>
      <c r="G55" s="57" t="str">
        <f>'[3]325 KHz'!D27</f>
        <v>00</v>
      </c>
      <c r="H55" s="57" t="str">
        <f>'[3]325 KHz'!E27</f>
        <v>01</v>
      </c>
      <c r="I55" s="57" t="str">
        <f>'[3]325 KHz'!F27</f>
        <v>00</v>
      </c>
      <c r="J55" s="57" t="str">
        <f>'[3]325 KHz'!G27</f>
        <v>11</v>
      </c>
      <c r="K55" s="57" t="str">
        <f>'[3]325 KHz'!H27</f>
        <v>0B</v>
      </c>
      <c r="L55" s="57" t="str">
        <f>'[3]325 KHz'!I27</f>
        <v>000010</v>
      </c>
      <c r="M55" s="57" t="str">
        <f>'[3]325 KHz'!J27</f>
        <v>11</v>
      </c>
      <c r="N55" s="57" t="str">
        <f>'[3]325 KHz'!K27</f>
        <v>E8</v>
      </c>
      <c r="O55" s="57" t="str">
        <f>'[3]325 KHz'!L27</f>
        <v>11</v>
      </c>
      <c r="P55" s="57" t="str">
        <f>'[3]325 KHz'!M27</f>
        <v>10100</v>
      </c>
      <c r="Q55" s="57" t="str">
        <f>'[3]325 KHz'!N27</f>
        <v>0</v>
      </c>
      <c r="R55" s="57" t="str">
        <f>'[3]325 KHz'!O27</f>
        <v>19</v>
      </c>
      <c r="S55" s="57" t="str">
        <f>'[3]325 KHz'!P27</f>
        <v>000110</v>
      </c>
      <c r="T55" s="57" t="str">
        <f>'[3]325 KHz'!Q27</f>
        <v>01</v>
      </c>
      <c r="U55" s="57" t="str">
        <f>'[3]325 KHz'!R27</f>
        <v>4B</v>
      </c>
      <c r="V55" s="57" t="str">
        <f>'[3]325 KHz'!S27</f>
        <v>01</v>
      </c>
      <c r="W55" s="57" t="str">
        <f>'[3]325 KHz'!T27</f>
        <v>00101</v>
      </c>
      <c r="X55" s="57" t="str">
        <f>'[3]325 KHz'!U27</f>
        <v>1</v>
      </c>
      <c r="Y55" s="57" t="str">
        <f t="shared" si="12"/>
        <v>130BE8194B</v>
      </c>
      <c r="Z55" s="57">
        <f t="shared" si="3"/>
        <v>200</v>
      </c>
      <c r="AA55" s="57">
        <f t="shared" si="4"/>
        <v>30</v>
      </c>
      <c r="AB55" s="57">
        <f t="shared" si="5"/>
        <v>1.6664999999999999</v>
      </c>
      <c r="AC55" s="57">
        <f t="shared" si="6"/>
        <v>16</v>
      </c>
      <c r="AD55" s="57">
        <f t="shared" si="7"/>
        <v>1600</v>
      </c>
      <c r="AE55" s="57">
        <f t="shared" si="8"/>
        <v>50</v>
      </c>
      <c r="AF55" s="57">
        <f t="shared" si="9"/>
        <v>10</v>
      </c>
      <c r="AG55" s="57">
        <f t="shared" si="10"/>
        <v>18.75</v>
      </c>
      <c r="AH55" s="57">
        <f t="shared" si="11"/>
        <v>125</v>
      </c>
      <c r="AI55" s="57">
        <v>4000</v>
      </c>
      <c r="AK55" s="57">
        <f t="shared" si="13"/>
        <v>325</v>
      </c>
      <c r="AL55" s="57">
        <f t="shared" si="14"/>
        <v>21</v>
      </c>
      <c r="AM55" s="57" t="str">
        <f t="shared" si="26"/>
        <v>130BE8194B</v>
      </c>
      <c r="AN55" s="57">
        <f t="shared" si="26"/>
        <v>200</v>
      </c>
      <c r="AO55" s="57">
        <f t="shared" si="26"/>
        <v>30</v>
      </c>
      <c r="AP55" s="57">
        <f t="shared" si="15"/>
        <v>320</v>
      </c>
      <c r="AQ55" s="57">
        <f t="shared" si="16"/>
        <v>533.28</v>
      </c>
      <c r="AR55" s="57">
        <f t="shared" si="17"/>
        <v>16</v>
      </c>
      <c r="AS55" s="57">
        <f t="shared" si="27"/>
        <v>50</v>
      </c>
      <c r="AT55" s="57">
        <f t="shared" si="27"/>
        <v>10</v>
      </c>
      <c r="AU55" s="57">
        <f t="shared" si="18"/>
        <v>3750</v>
      </c>
      <c r="AV55" s="57">
        <f t="shared" si="19"/>
        <v>125</v>
      </c>
      <c r="AW55" s="57">
        <f t="shared" si="20"/>
        <v>6</v>
      </c>
      <c r="AX55" s="382">
        <f t="shared" si="21"/>
        <v>9.9481787611195713</v>
      </c>
      <c r="AY55" s="382">
        <f t="shared" si="22"/>
        <v>331.57279810811531</v>
      </c>
      <c r="AZ55" s="57">
        <f t="shared" si="23"/>
        <v>0.5</v>
      </c>
      <c r="BA55" s="382">
        <f t="shared" si="24"/>
        <v>4.2441318157838754</v>
      </c>
      <c r="BB55" s="382">
        <f t="shared" si="25"/>
        <v>127.32395447351627</v>
      </c>
    </row>
    <row r="56" spans="1:54" x14ac:dyDescent="0.3">
      <c r="A56" s="57">
        <f t="shared" si="2"/>
        <v>54</v>
      </c>
      <c r="B56" s="57">
        <v>325</v>
      </c>
      <c r="C56" s="57">
        <v>1</v>
      </c>
      <c r="D56" s="57" t="str">
        <f>'[3]325 KHz'!A28</f>
        <v>10110</v>
      </c>
      <c r="E56" s="57">
        <f>'[3]325 KHz'!B28</f>
        <v>5</v>
      </c>
      <c r="F56" s="57" t="str">
        <f>'[3]325 KHz'!C28</f>
        <v>13</v>
      </c>
      <c r="G56" s="57" t="str">
        <f>'[3]325 KHz'!D28</f>
        <v>00</v>
      </c>
      <c r="H56" s="57" t="str">
        <f>'[3]325 KHz'!E28</f>
        <v>01</v>
      </c>
      <c r="I56" s="57" t="str">
        <f>'[3]325 KHz'!F28</f>
        <v>00</v>
      </c>
      <c r="J56" s="57" t="str">
        <f>'[3]325 KHz'!G28</f>
        <v>11</v>
      </c>
      <c r="K56" s="57" t="str">
        <f>'[3]325 KHz'!H28</f>
        <v>12</v>
      </c>
      <c r="L56" s="57" t="str">
        <f>'[3]325 KHz'!I28</f>
        <v>000100</v>
      </c>
      <c r="M56" s="57" t="str">
        <f>'[3]325 KHz'!J28</f>
        <v>10</v>
      </c>
      <c r="N56" s="57" t="str">
        <f>'[3]325 KHz'!K28</f>
        <v>94</v>
      </c>
      <c r="O56" s="57" t="str">
        <f>'[3]325 KHz'!L28</f>
        <v>10</v>
      </c>
      <c r="P56" s="57" t="str">
        <f>'[3]325 KHz'!M28</f>
        <v>01010</v>
      </c>
      <c r="Q56" s="57" t="str">
        <f>'[3]325 KHz'!N28</f>
        <v>0</v>
      </c>
      <c r="R56" s="57" t="str">
        <f>'[3]325 KHz'!O28</f>
        <v>19</v>
      </c>
      <c r="S56" s="57" t="str">
        <f>'[3]325 KHz'!P28</f>
        <v>000110</v>
      </c>
      <c r="T56" s="57" t="str">
        <f>'[3]325 KHz'!Q28</f>
        <v>01</v>
      </c>
      <c r="U56" s="57" t="str">
        <f>'[3]325 KHz'!R28</f>
        <v>4B</v>
      </c>
      <c r="V56" s="57" t="str">
        <f>'[3]325 KHz'!S28</f>
        <v>01</v>
      </c>
      <c r="W56" s="57" t="str">
        <f>'[3]325 KHz'!T28</f>
        <v>00101</v>
      </c>
      <c r="X56" s="57" t="str">
        <f>'[3]325 KHz'!U28</f>
        <v>1</v>
      </c>
      <c r="Y56" s="57" t="str">
        <f t="shared" si="12"/>
        <v>131294194B</v>
      </c>
      <c r="Z56" s="57">
        <f t="shared" si="3"/>
        <v>200</v>
      </c>
      <c r="AA56" s="57">
        <f t="shared" si="4"/>
        <v>30</v>
      </c>
      <c r="AB56" s="57">
        <f t="shared" si="5"/>
        <v>1.6664999999999999</v>
      </c>
      <c r="AC56" s="57">
        <f t="shared" si="6"/>
        <v>16</v>
      </c>
      <c r="AD56" s="57">
        <f t="shared" si="7"/>
        <v>1600</v>
      </c>
      <c r="AE56" s="57">
        <f t="shared" si="8"/>
        <v>50</v>
      </c>
      <c r="AF56" s="57">
        <f t="shared" si="9"/>
        <v>20</v>
      </c>
      <c r="AG56" s="57">
        <f t="shared" si="10"/>
        <v>12.5</v>
      </c>
      <c r="AH56" s="57">
        <f t="shared" si="11"/>
        <v>62.5</v>
      </c>
      <c r="AI56" s="57">
        <v>4000</v>
      </c>
      <c r="AK56" s="57">
        <f t="shared" si="13"/>
        <v>325</v>
      </c>
      <c r="AL56" s="57">
        <f t="shared" si="14"/>
        <v>22</v>
      </c>
      <c r="AM56" s="57" t="str">
        <f t="shared" si="26"/>
        <v>131294194B</v>
      </c>
      <c r="AN56" s="57">
        <f t="shared" si="26"/>
        <v>200</v>
      </c>
      <c r="AO56" s="57">
        <f t="shared" si="26"/>
        <v>30</v>
      </c>
      <c r="AP56" s="57">
        <f t="shared" si="15"/>
        <v>320</v>
      </c>
      <c r="AQ56" s="57">
        <f t="shared" si="16"/>
        <v>533.28</v>
      </c>
      <c r="AR56" s="57">
        <f t="shared" si="17"/>
        <v>16</v>
      </c>
      <c r="AS56" s="57">
        <f t="shared" si="27"/>
        <v>50</v>
      </c>
      <c r="AT56" s="57">
        <f t="shared" si="27"/>
        <v>20</v>
      </c>
      <c r="AU56" s="57">
        <f t="shared" si="18"/>
        <v>2500</v>
      </c>
      <c r="AV56" s="57">
        <f t="shared" si="19"/>
        <v>62.5</v>
      </c>
      <c r="AW56" s="57">
        <f t="shared" si="20"/>
        <v>6</v>
      </c>
      <c r="AX56" s="382">
        <f t="shared" si="21"/>
        <v>9.9481787611195713</v>
      </c>
      <c r="AY56" s="382">
        <f t="shared" si="22"/>
        <v>331.57279810811531</v>
      </c>
      <c r="AZ56" s="57">
        <f t="shared" si="23"/>
        <v>1</v>
      </c>
      <c r="BA56" s="382">
        <f t="shared" si="24"/>
        <v>3.183098861837907</v>
      </c>
      <c r="BB56" s="382">
        <f t="shared" si="25"/>
        <v>127.32395447351627</v>
      </c>
    </row>
    <row r="57" spans="1:54" x14ac:dyDescent="0.3">
      <c r="A57" s="57">
        <f t="shared" si="2"/>
        <v>55</v>
      </c>
      <c r="B57" s="57">
        <v>325</v>
      </c>
      <c r="C57" s="57">
        <v>1</v>
      </c>
      <c r="D57" s="57" t="str">
        <f>'[3]325 KHz'!A29</f>
        <v>10111</v>
      </c>
      <c r="E57" s="57">
        <f>'[3]325 KHz'!B29</f>
        <v>5</v>
      </c>
      <c r="F57" s="57" t="str">
        <f>'[3]325 KHz'!C29</f>
        <v>13</v>
      </c>
      <c r="G57" s="57" t="str">
        <f>'[3]325 KHz'!D29</f>
        <v>00</v>
      </c>
      <c r="H57" s="57" t="str">
        <f>'[3]325 KHz'!E29</f>
        <v>01</v>
      </c>
      <c r="I57" s="57" t="str">
        <f>'[3]325 KHz'!F29</f>
        <v>00</v>
      </c>
      <c r="J57" s="57" t="str">
        <f>'[3]325 KHz'!G29</f>
        <v>11</v>
      </c>
      <c r="K57" s="57" t="str">
        <f>'[3]325 KHz'!H29</f>
        <v>21</v>
      </c>
      <c r="L57" s="57" t="str">
        <f>'[3]325 KHz'!I29</f>
        <v>001000</v>
      </c>
      <c r="M57" s="57" t="str">
        <f>'[3]325 KHz'!J29</f>
        <v>01</v>
      </c>
      <c r="N57" s="57" t="str">
        <f>'[3]325 KHz'!K29</f>
        <v>4A</v>
      </c>
      <c r="O57" s="57" t="str">
        <f>'[3]325 KHz'!L29</f>
        <v>01</v>
      </c>
      <c r="P57" s="57" t="str">
        <f>'[3]325 KHz'!M29</f>
        <v>00101</v>
      </c>
      <c r="Q57" s="57" t="str">
        <f>'[3]325 KHz'!N29</f>
        <v>0</v>
      </c>
      <c r="R57" s="57" t="str">
        <f>'[3]325 KHz'!O29</f>
        <v>19</v>
      </c>
      <c r="S57" s="57" t="str">
        <f>'[3]325 KHz'!P29</f>
        <v>000110</v>
      </c>
      <c r="T57" s="57" t="str">
        <f>'[3]325 KHz'!Q29</f>
        <v>01</v>
      </c>
      <c r="U57" s="57" t="str">
        <f>'[3]325 KHz'!R29</f>
        <v>4B</v>
      </c>
      <c r="V57" s="57" t="str">
        <f>'[3]325 KHz'!S29</f>
        <v>01</v>
      </c>
      <c r="W57" s="57" t="str">
        <f>'[3]325 KHz'!T29</f>
        <v>00101</v>
      </c>
      <c r="X57" s="57" t="str">
        <f>'[3]325 KHz'!U29</f>
        <v>1</v>
      </c>
      <c r="Y57" s="57" t="str">
        <f t="shared" si="12"/>
        <v>13214A194B</v>
      </c>
      <c r="Z57" s="57">
        <f t="shared" si="3"/>
        <v>200</v>
      </c>
      <c r="AA57" s="57">
        <f t="shared" si="4"/>
        <v>30</v>
      </c>
      <c r="AB57" s="57">
        <f t="shared" si="5"/>
        <v>1.6664999999999999</v>
      </c>
      <c r="AC57" s="57">
        <f t="shared" si="6"/>
        <v>16</v>
      </c>
      <c r="AD57" s="57">
        <f t="shared" si="7"/>
        <v>1600</v>
      </c>
      <c r="AE57" s="57">
        <f t="shared" si="8"/>
        <v>50</v>
      </c>
      <c r="AF57" s="57">
        <f t="shared" si="9"/>
        <v>40</v>
      </c>
      <c r="AG57" s="57">
        <f t="shared" si="10"/>
        <v>6.25</v>
      </c>
      <c r="AH57" s="57">
        <f t="shared" si="11"/>
        <v>31.25</v>
      </c>
      <c r="AI57" s="57">
        <v>4000</v>
      </c>
      <c r="AK57" s="57">
        <f t="shared" si="13"/>
        <v>325</v>
      </c>
      <c r="AL57" s="57">
        <f t="shared" si="14"/>
        <v>23</v>
      </c>
      <c r="AM57" s="57" t="str">
        <f t="shared" si="26"/>
        <v>13214A194B</v>
      </c>
      <c r="AN57" s="57">
        <f t="shared" si="26"/>
        <v>200</v>
      </c>
      <c r="AO57" s="57">
        <f t="shared" si="26"/>
        <v>30</v>
      </c>
      <c r="AP57" s="57">
        <f t="shared" si="15"/>
        <v>320</v>
      </c>
      <c r="AQ57" s="57">
        <f t="shared" si="16"/>
        <v>533.28</v>
      </c>
      <c r="AR57" s="57">
        <f t="shared" si="17"/>
        <v>16</v>
      </c>
      <c r="AS57" s="57">
        <f t="shared" si="27"/>
        <v>50</v>
      </c>
      <c r="AT57" s="57">
        <f t="shared" si="27"/>
        <v>40</v>
      </c>
      <c r="AU57" s="57">
        <f t="shared" si="18"/>
        <v>1250</v>
      </c>
      <c r="AV57" s="57">
        <f t="shared" si="19"/>
        <v>31.25</v>
      </c>
      <c r="AW57" s="57">
        <f t="shared" si="20"/>
        <v>6</v>
      </c>
      <c r="AX57" s="382">
        <f t="shared" si="21"/>
        <v>9.9481787611195713</v>
      </c>
      <c r="AY57" s="382">
        <f t="shared" si="22"/>
        <v>331.57279810811531</v>
      </c>
      <c r="AZ57" s="57">
        <f t="shared" si="23"/>
        <v>2</v>
      </c>
      <c r="BA57" s="382">
        <f t="shared" si="24"/>
        <v>3.183098861837907</v>
      </c>
      <c r="BB57" s="382">
        <f t="shared" si="25"/>
        <v>127.32395447351627</v>
      </c>
    </row>
    <row r="58" spans="1:54" x14ac:dyDescent="0.3">
      <c r="A58" s="57">
        <f t="shared" si="2"/>
        <v>56</v>
      </c>
      <c r="B58" s="57">
        <v>325</v>
      </c>
      <c r="C58" s="57">
        <v>1</v>
      </c>
      <c r="D58" s="57" t="str">
        <f>'[3]325 KHz'!A30</f>
        <v>11000</v>
      </c>
      <c r="E58" s="57">
        <f>'[3]325 KHz'!B30</f>
        <v>5</v>
      </c>
      <c r="F58" s="57" t="str">
        <f>'[3]325 KHz'!C30</f>
        <v>13</v>
      </c>
      <c r="G58" s="57" t="str">
        <f>'[3]325 KHz'!D30</f>
        <v>00</v>
      </c>
      <c r="H58" s="57" t="str">
        <f>'[3]325 KHz'!E30</f>
        <v>01</v>
      </c>
      <c r="I58" s="57" t="str">
        <f>'[3]325 KHz'!F30</f>
        <v>00</v>
      </c>
      <c r="J58" s="57" t="str">
        <f>'[3]325 KHz'!G30</f>
        <v>11</v>
      </c>
      <c r="K58" s="57" t="str">
        <f>'[3]325 KHz'!H30</f>
        <v>40</v>
      </c>
      <c r="L58" s="57" t="str">
        <f>'[3]325 KHz'!I30</f>
        <v>010000</v>
      </c>
      <c r="M58" s="57" t="str">
        <f>'[3]325 KHz'!J30</f>
        <v>00</v>
      </c>
      <c r="N58" s="57" t="str">
        <f>'[3]325 KHz'!K30</f>
        <v>84</v>
      </c>
      <c r="O58" s="57" t="str">
        <f>'[3]325 KHz'!L30</f>
        <v>10</v>
      </c>
      <c r="P58" s="57" t="str">
        <f>'[3]325 KHz'!M30</f>
        <v>00010</v>
      </c>
      <c r="Q58" s="57" t="str">
        <f>'[3]325 KHz'!N30</f>
        <v>0</v>
      </c>
      <c r="R58" s="57" t="str">
        <f>'[3]325 KHz'!O30</f>
        <v>19</v>
      </c>
      <c r="S58" s="57" t="str">
        <f>'[3]325 KHz'!P30</f>
        <v>000110</v>
      </c>
      <c r="T58" s="57" t="str">
        <f>'[3]325 KHz'!Q30</f>
        <v>01</v>
      </c>
      <c r="U58" s="57" t="str">
        <f>'[3]325 KHz'!R30</f>
        <v>4B</v>
      </c>
      <c r="V58" s="57" t="str">
        <f>'[3]325 KHz'!S30</f>
        <v>01</v>
      </c>
      <c r="W58" s="57" t="str">
        <f>'[3]325 KHz'!T30</f>
        <v>00101</v>
      </c>
      <c r="X58" s="57" t="str">
        <f>'[3]325 KHz'!U30</f>
        <v>1</v>
      </c>
      <c r="Y58" s="57" t="str">
        <f t="shared" si="12"/>
        <v>134084194B</v>
      </c>
      <c r="Z58" s="57">
        <f t="shared" si="3"/>
        <v>200</v>
      </c>
      <c r="AA58" s="57">
        <f t="shared" si="4"/>
        <v>30</v>
      </c>
      <c r="AB58" s="57">
        <f t="shared" si="5"/>
        <v>1.6664999999999999</v>
      </c>
      <c r="AC58" s="57">
        <f t="shared" si="6"/>
        <v>16</v>
      </c>
      <c r="AD58" s="57">
        <f t="shared" si="7"/>
        <v>1600</v>
      </c>
      <c r="AE58" s="57">
        <f t="shared" si="8"/>
        <v>50</v>
      </c>
      <c r="AF58" s="57">
        <f t="shared" si="9"/>
        <v>80</v>
      </c>
      <c r="AG58" s="57">
        <f t="shared" si="10"/>
        <v>2.5</v>
      </c>
      <c r="AH58" s="57">
        <f t="shared" si="11"/>
        <v>12.5</v>
      </c>
      <c r="AI58" s="57">
        <v>4000</v>
      </c>
      <c r="AK58" s="57">
        <f t="shared" si="13"/>
        <v>325</v>
      </c>
      <c r="AL58" s="57">
        <f t="shared" si="14"/>
        <v>24</v>
      </c>
      <c r="AM58" s="57" t="str">
        <f t="shared" si="26"/>
        <v>134084194B</v>
      </c>
      <c r="AN58" s="57">
        <f t="shared" si="26"/>
        <v>200</v>
      </c>
      <c r="AO58" s="57">
        <f t="shared" si="26"/>
        <v>30</v>
      </c>
      <c r="AP58" s="57">
        <f t="shared" si="15"/>
        <v>320</v>
      </c>
      <c r="AQ58" s="57">
        <f t="shared" si="16"/>
        <v>533.28</v>
      </c>
      <c r="AR58" s="57">
        <f t="shared" si="17"/>
        <v>16</v>
      </c>
      <c r="AS58" s="57">
        <f t="shared" si="27"/>
        <v>50</v>
      </c>
      <c r="AT58" s="57">
        <f t="shared" si="27"/>
        <v>80</v>
      </c>
      <c r="AU58" s="57">
        <f t="shared" si="18"/>
        <v>500</v>
      </c>
      <c r="AV58" s="57">
        <f t="shared" si="19"/>
        <v>12.5</v>
      </c>
      <c r="AW58" s="57">
        <f t="shared" si="20"/>
        <v>6</v>
      </c>
      <c r="AX58" s="382">
        <f t="shared" si="21"/>
        <v>9.9481787611195713</v>
      </c>
      <c r="AY58" s="382">
        <f t="shared" si="22"/>
        <v>331.57279810811531</v>
      </c>
      <c r="AZ58" s="57">
        <f t="shared" si="23"/>
        <v>4</v>
      </c>
      <c r="BA58" s="382">
        <f t="shared" si="24"/>
        <v>3.9788735772973833</v>
      </c>
      <c r="BB58" s="382">
        <f t="shared" si="25"/>
        <v>159.15494309189535</v>
      </c>
    </row>
    <row r="59" spans="1:54" x14ac:dyDescent="0.3">
      <c r="A59" s="57">
        <f t="shared" si="2"/>
        <v>57</v>
      </c>
      <c r="B59" s="57">
        <v>325</v>
      </c>
      <c r="C59" s="57">
        <v>1</v>
      </c>
      <c r="D59" s="57" t="str">
        <f>'[3]325 KHz'!A31</f>
        <v>11001</v>
      </c>
      <c r="E59" s="57">
        <f>'[3]325 KHz'!B31</f>
        <v>5</v>
      </c>
      <c r="F59" s="57" t="str">
        <f>'[3]325 KHz'!C31</f>
        <v>13</v>
      </c>
      <c r="G59" s="57" t="str">
        <f>'[3]325 KHz'!D31</f>
        <v>00</v>
      </c>
      <c r="H59" s="57" t="str">
        <f>'[3]325 KHz'!E31</f>
        <v>01</v>
      </c>
      <c r="I59" s="57" t="str">
        <f>'[3]325 KHz'!F31</f>
        <v>00</v>
      </c>
      <c r="J59" s="57" t="str">
        <f>'[3]325 KHz'!G31</f>
        <v>11</v>
      </c>
      <c r="K59" s="57" t="str">
        <f>'[3]325 KHz'!H31</f>
        <v>80</v>
      </c>
      <c r="L59" s="57" t="str">
        <f>'[3]325 KHz'!I31</f>
        <v>100000</v>
      </c>
      <c r="M59" s="57" t="str">
        <f>'[3]325 KHz'!J31</f>
        <v>00</v>
      </c>
      <c r="N59" s="57" t="str">
        <f>'[3]325 KHz'!K31</f>
        <v>42</v>
      </c>
      <c r="O59" s="57" t="str">
        <f>'[3]325 KHz'!L31</f>
        <v>01</v>
      </c>
      <c r="P59" s="57" t="str">
        <f>'[3]325 KHz'!M31</f>
        <v>00001</v>
      </c>
      <c r="Q59" s="57" t="str">
        <f>'[3]325 KHz'!N31</f>
        <v>0</v>
      </c>
      <c r="R59" s="57" t="str">
        <f>'[3]325 KHz'!O31</f>
        <v>19</v>
      </c>
      <c r="S59" s="57" t="str">
        <f>'[3]325 KHz'!P31</f>
        <v>000110</v>
      </c>
      <c r="T59" s="57" t="str">
        <f>'[3]325 KHz'!Q31</f>
        <v>01</v>
      </c>
      <c r="U59" s="57" t="str">
        <f>'[3]325 KHz'!R31</f>
        <v>4B</v>
      </c>
      <c r="V59" s="57" t="str">
        <f>'[3]325 KHz'!S31</f>
        <v>01</v>
      </c>
      <c r="W59" s="57" t="str">
        <f>'[3]325 KHz'!T31</f>
        <v>00101</v>
      </c>
      <c r="X59" s="57" t="str">
        <f>'[3]325 KHz'!U31</f>
        <v>1</v>
      </c>
      <c r="Y59" s="57" t="str">
        <f t="shared" si="12"/>
        <v>138042194B</v>
      </c>
      <c r="Z59" s="57">
        <f t="shared" si="3"/>
        <v>200</v>
      </c>
      <c r="AA59" s="57">
        <f t="shared" si="4"/>
        <v>30</v>
      </c>
      <c r="AB59" s="57">
        <f t="shared" si="5"/>
        <v>1.6664999999999999</v>
      </c>
      <c r="AC59" s="57">
        <f t="shared" si="6"/>
        <v>16</v>
      </c>
      <c r="AD59" s="57">
        <f t="shared" si="7"/>
        <v>1600</v>
      </c>
      <c r="AE59" s="57">
        <f t="shared" si="8"/>
        <v>50</v>
      </c>
      <c r="AF59" s="57">
        <f t="shared" si="9"/>
        <v>160</v>
      </c>
      <c r="AG59" s="57">
        <f t="shared" si="10"/>
        <v>1.25</v>
      </c>
      <c r="AH59" s="57">
        <f t="shared" si="11"/>
        <v>6.25</v>
      </c>
      <c r="AI59" s="57">
        <v>4000</v>
      </c>
      <c r="AK59" s="57">
        <f t="shared" si="13"/>
        <v>325</v>
      </c>
      <c r="AL59" s="57">
        <f t="shared" si="14"/>
        <v>25</v>
      </c>
      <c r="AM59" s="57" t="str">
        <f t="shared" si="26"/>
        <v>138042194B</v>
      </c>
      <c r="AN59" s="57">
        <f t="shared" si="26"/>
        <v>200</v>
      </c>
      <c r="AO59" s="57">
        <f t="shared" si="26"/>
        <v>30</v>
      </c>
      <c r="AP59" s="57">
        <f t="shared" si="15"/>
        <v>320</v>
      </c>
      <c r="AQ59" s="57">
        <f t="shared" si="16"/>
        <v>533.28</v>
      </c>
      <c r="AR59" s="57">
        <f t="shared" si="17"/>
        <v>16</v>
      </c>
      <c r="AS59" s="57">
        <f t="shared" si="27"/>
        <v>50</v>
      </c>
      <c r="AT59" s="57">
        <f t="shared" si="27"/>
        <v>160</v>
      </c>
      <c r="AU59" s="57">
        <f t="shared" si="18"/>
        <v>250</v>
      </c>
      <c r="AV59" s="57">
        <f t="shared" si="19"/>
        <v>6.25</v>
      </c>
      <c r="AW59" s="57">
        <f t="shared" si="20"/>
        <v>6</v>
      </c>
      <c r="AX59" s="382">
        <f t="shared" si="21"/>
        <v>9.9481787611195713</v>
      </c>
      <c r="AY59" s="382">
        <f t="shared" si="22"/>
        <v>331.57279810811531</v>
      </c>
      <c r="AZ59" s="57">
        <f t="shared" si="23"/>
        <v>8</v>
      </c>
      <c r="BA59" s="382">
        <f t="shared" si="24"/>
        <v>3.9788735772973833</v>
      </c>
      <c r="BB59" s="382">
        <f t="shared" si="25"/>
        <v>159.15494309189535</v>
      </c>
    </row>
    <row r="60" spans="1:54" x14ac:dyDescent="0.3">
      <c r="A60" s="57">
        <f t="shared" si="2"/>
        <v>58</v>
      </c>
      <c r="B60" s="57">
        <v>325</v>
      </c>
      <c r="C60" s="57">
        <v>1</v>
      </c>
      <c r="D60" s="57" t="str">
        <f>'[3]325 KHz'!A32</f>
        <v>11010</v>
      </c>
      <c r="E60" s="57">
        <f>'[3]325 KHz'!B32</f>
        <v>5</v>
      </c>
      <c r="F60" s="57" t="str">
        <f>'[3]325 KHz'!C32</f>
        <v>13</v>
      </c>
      <c r="G60" s="57" t="str">
        <f>'[3]325 KHz'!D32</f>
        <v>00</v>
      </c>
      <c r="H60" s="57" t="str">
        <f>'[3]325 KHz'!E32</f>
        <v>01</v>
      </c>
      <c r="I60" s="57" t="str">
        <f>'[3]325 KHz'!F32</f>
        <v>00</v>
      </c>
      <c r="J60" s="57" t="str">
        <f>'[3]325 KHz'!G32</f>
        <v>11</v>
      </c>
      <c r="K60" s="57" t="str">
        <f>'[3]325 KHz'!H32</f>
        <v>0B</v>
      </c>
      <c r="L60" s="57" t="str">
        <f>'[3]325 KHz'!I32</f>
        <v>000010</v>
      </c>
      <c r="M60" s="57" t="str">
        <f>'[3]325 KHz'!J32</f>
        <v>11</v>
      </c>
      <c r="N60" s="57" t="str">
        <f>'[3]325 KHz'!K32</f>
        <v>E8</v>
      </c>
      <c r="O60" s="57" t="str">
        <f>'[3]325 KHz'!L32</f>
        <v>11</v>
      </c>
      <c r="P60" s="57" t="str">
        <f>'[3]325 KHz'!M32</f>
        <v>10100</v>
      </c>
      <c r="Q60" s="57" t="str">
        <f>'[3]325 KHz'!N32</f>
        <v>0</v>
      </c>
      <c r="R60" s="57" t="str">
        <f>'[3]325 KHz'!O32</f>
        <v>1C</v>
      </c>
      <c r="S60" s="57" t="str">
        <f>'[3]325 KHz'!P32</f>
        <v>000111</v>
      </c>
      <c r="T60" s="57" t="str">
        <f>'[3]325 KHz'!Q32</f>
        <v>00</v>
      </c>
      <c r="U60" s="57" t="str">
        <f>'[3]325 KHz'!R32</f>
        <v>8B</v>
      </c>
      <c r="V60" s="57" t="str">
        <f>'[3]325 KHz'!S32</f>
        <v>10</v>
      </c>
      <c r="W60" s="57" t="str">
        <f>'[3]325 KHz'!T32</f>
        <v>00101</v>
      </c>
      <c r="X60" s="57" t="str">
        <f>'[3]325 KHz'!U32</f>
        <v>1</v>
      </c>
      <c r="Y60" s="57" t="str">
        <f t="shared" si="12"/>
        <v>130BE81C8B</v>
      </c>
      <c r="Z60" s="57">
        <f t="shared" si="3"/>
        <v>200</v>
      </c>
      <c r="AA60" s="57">
        <f t="shared" si="4"/>
        <v>35</v>
      </c>
      <c r="AB60" s="57">
        <f t="shared" si="5"/>
        <v>0.66659999999999997</v>
      </c>
      <c r="AC60" s="57">
        <f t="shared" si="6"/>
        <v>16</v>
      </c>
      <c r="AD60" s="57">
        <f t="shared" si="7"/>
        <v>1600</v>
      </c>
      <c r="AE60" s="57">
        <f t="shared" si="8"/>
        <v>50</v>
      </c>
      <c r="AF60" s="57">
        <f t="shared" si="9"/>
        <v>10</v>
      </c>
      <c r="AG60" s="57">
        <f t="shared" si="10"/>
        <v>18.75</v>
      </c>
      <c r="AH60" s="57">
        <f t="shared" si="11"/>
        <v>125</v>
      </c>
      <c r="AI60" s="57">
        <v>4000</v>
      </c>
      <c r="AK60" s="57">
        <f t="shared" si="13"/>
        <v>325</v>
      </c>
      <c r="AL60" s="57">
        <f t="shared" si="14"/>
        <v>26</v>
      </c>
      <c r="AM60" s="57" t="str">
        <f t="shared" si="26"/>
        <v>130BE81C8B</v>
      </c>
      <c r="AN60" s="57">
        <f t="shared" si="26"/>
        <v>200</v>
      </c>
      <c r="AO60" s="57">
        <f t="shared" si="26"/>
        <v>35</v>
      </c>
      <c r="AP60" s="57">
        <f t="shared" si="15"/>
        <v>320</v>
      </c>
      <c r="AQ60" s="57">
        <f t="shared" si="16"/>
        <v>213.31199999999998</v>
      </c>
      <c r="AR60" s="57">
        <f t="shared" si="17"/>
        <v>16</v>
      </c>
      <c r="AS60" s="57">
        <f t="shared" si="27"/>
        <v>50</v>
      </c>
      <c r="AT60" s="57">
        <f t="shared" si="27"/>
        <v>10</v>
      </c>
      <c r="AU60" s="57">
        <f t="shared" si="18"/>
        <v>3750</v>
      </c>
      <c r="AV60" s="57">
        <f t="shared" si="19"/>
        <v>125</v>
      </c>
      <c r="AW60" s="57">
        <f t="shared" si="20"/>
        <v>7</v>
      </c>
      <c r="AX60" s="382">
        <f t="shared" si="21"/>
        <v>21.317525916684797</v>
      </c>
      <c r="AY60" s="382">
        <f t="shared" si="22"/>
        <v>284.20525552124161</v>
      </c>
      <c r="AZ60" s="57">
        <f t="shared" si="23"/>
        <v>0.5</v>
      </c>
      <c r="BA60" s="382">
        <f t="shared" si="24"/>
        <v>4.2441318157838754</v>
      </c>
      <c r="BB60" s="382">
        <f t="shared" si="25"/>
        <v>127.32395447351627</v>
      </c>
    </row>
    <row r="61" spans="1:54" x14ac:dyDescent="0.3">
      <c r="A61" s="57">
        <f t="shared" si="2"/>
        <v>59</v>
      </c>
      <c r="B61" s="57">
        <v>325</v>
      </c>
      <c r="C61" s="57">
        <v>1</v>
      </c>
      <c r="D61" s="57" t="str">
        <f>'[3]325 KHz'!A33</f>
        <v>11011</v>
      </c>
      <c r="E61" s="57">
        <f>'[3]325 KHz'!B33</f>
        <v>5</v>
      </c>
      <c r="F61" s="57" t="str">
        <f>'[3]325 KHz'!C33</f>
        <v>13</v>
      </c>
      <c r="G61" s="57" t="str">
        <f>'[3]325 KHz'!D33</f>
        <v>00</v>
      </c>
      <c r="H61" s="57" t="str">
        <f>'[3]325 KHz'!E33</f>
        <v>01</v>
      </c>
      <c r="I61" s="57" t="str">
        <f>'[3]325 KHz'!F33</f>
        <v>00</v>
      </c>
      <c r="J61" s="57" t="str">
        <f>'[3]325 KHz'!G33</f>
        <v>11</v>
      </c>
      <c r="K61" s="57" t="str">
        <f>'[3]325 KHz'!H33</f>
        <v>12</v>
      </c>
      <c r="L61" s="57" t="str">
        <f>'[3]325 KHz'!I33</f>
        <v>000100</v>
      </c>
      <c r="M61" s="57" t="str">
        <f>'[3]325 KHz'!J33</f>
        <v>10</v>
      </c>
      <c r="N61" s="57" t="str">
        <f>'[3]325 KHz'!K33</f>
        <v>94</v>
      </c>
      <c r="O61" s="57" t="str">
        <f>'[3]325 KHz'!L33</f>
        <v>10</v>
      </c>
      <c r="P61" s="57" t="str">
        <f>'[3]325 KHz'!M33</f>
        <v>01010</v>
      </c>
      <c r="Q61" s="57" t="str">
        <f>'[3]325 KHz'!N33</f>
        <v>0</v>
      </c>
      <c r="R61" s="57" t="str">
        <f>'[3]325 KHz'!O33</f>
        <v>1C</v>
      </c>
      <c r="S61" s="57" t="str">
        <f>'[3]325 KHz'!P33</f>
        <v>000111</v>
      </c>
      <c r="T61" s="57" t="str">
        <f>'[3]325 KHz'!Q33</f>
        <v>00</v>
      </c>
      <c r="U61" s="57" t="str">
        <f>'[3]325 KHz'!R33</f>
        <v>8B</v>
      </c>
      <c r="V61" s="57" t="str">
        <f>'[3]325 KHz'!S33</f>
        <v>10</v>
      </c>
      <c r="W61" s="57" t="str">
        <f>'[3]325 KHz'!T33</f>
        <v>00101</v>
      </c>
      <c r="X61" s="57" t="str">
        <f>'[3]325 KHz'!U33</f>
        <v>1</v>
      </c>
      <c r="Y61" s="57" t="str">
        <f t="shared" si="12"/>
        <v>1312941C8B</v>
      </c>
      <c r="Z61" s="57">
        <f t="shared" si="3"/>
        <v>200</v>
      </c>
      <c r="AA61" s="57">
        <f t="shared" si="4"/>
        <v>35</v>
      </c>
      <c r="AB61" s="57">
        <f t="shared" si="5"/>
        <v>0.66659999999999997</v>
      </c>
      <c r="AC61" s="57">
        <f t="shared" si="6"/>
        <v>16</v>
      </c>
      <c r="AD61" s="57">
        <f t="shared" si="7"/>
        <v>1600</v>
      </c>
      <c r="AE61" s="57">
        <f t="shared" si="8"/>
        <v>50</v>
      </c>
      <c r="AF61" s="57">
        <f t="shared" si="9"/>
        <v>20</v>
      </c>
      <c r="AG61" s="57">
        <f t="shared" si="10"/>
        <v>12.5</v>
      </c>
      <c r="AH61" s="57">
        <f t="shared" si="11"/>
        <v>62.5</v>
      </c>
      <c r="AI61" s="57">
        <v>4000</v>
      </c>
      <c r="AK61" s="57">
        <f t="shared" si="13"/>
        <v>325</v>
      </c>
      <c r="AL61" s="57">
        <f t="shared" si="14"/>
        <v>27</v>
      </c>
      <c r="AM61" s="57" t="str">
        <f t="shared" si="26"/>
        <v>1312941C8B</v>
      </c>
      <c r="AN61" s="57">
        <f t="shared" si="26"/>
        <v>200</v>
      </c>
      <c r="AO61" s="57">
        <f t="shared" si="26"/>
        <v>35</v>
      </c>
      <c r="AP61" s="57">
        <f t="shared" si="15"/>
        <v>320</v>
      </c>
      <c r="AQ61" s="57">
        <f t="shared" si="16"/>
        <v>213.31199999999998</v>
      </c>
      <c r="AR61" s="57">
        <f t="shared" si="17"/>
        <v>16</v>
      </c>
      <c r="AS61" s="57">
        <f t="shared" si="27"/>
        <v>50</v>
      </c>
      <c r="AT61" s="57">
        <f t="shared" si="27"/>
        <v>20</v>
      </c>
      <c r="AU61" s="57">
        <f t="shared" si="18"/>
        <v>2500</v>
      </c>
      <c r="AV61" s="57">
        <f t="shared" si="19"/>
        <v>62.5</v>
      </c>
      <c r="AW61" s="57">
        <f t="shared" si="20"/>
        <v>7</v>
      </c>
      <c r="AX61" s="382">
        <f t="shared" si="21"/>
        <v>21.317525916684797</v>
      </c>
      <c r="AY61" s="382">
        <f t="shared" si="22"/>
        <v>284.20525552124161</v>
      </c>
      <c r="AZ61" s="57">
        <f t="shared" si="23"/>
        <v>1</v>
      </c>
      <c r="BA61" s="382">
        <f t="shared" si="24"/>
        <v>3.183098861837907</v>
      </c>
      <c r="BB61" s="382">
        <f t="shared" si="25"/>
        <v>127.32395447351627</v>
      </c>
    </row>
    <row r="62" spans="1:54" x14ac:dyDescent="0.3">
      <c r="A62" s="57">
        <f t="shared" si="2"/>
        <v>60</v>
      </c>
      <c r="B62" s="57">
        <v>325</v>
      </c>
      <c r="C62" s="57">
        <v>1</v>
      </c>
      <c r="D62" s="57" t="str">
        <f>'[3]325 KHz'!A34</f>
        <v>11100</v>
      </c>
      <c r="E62" s="57">
        <f>'[3]325 KHz'!B34</f>
        <v>5</v>
      </c>
      <c r="F62" s="57" t="str">
        <f>'[3]325 KHz'!C34</f>
        <v>13</v>
      </c>
      <c r="G62" s="57" t="str">
        <f>'[3]325 KHz'!D34</f>
        <v>00</v>
      </c>
      <c r="H62" s="57" t="str">
        <f>'[3]325 KHz'!E34</f>
        <v>01</v>
      </c>
      <c r="I62" s="57" t="str">
        <f>'[3]325 KHz'!F34</f>
        <v>00</v>
      </c>
      <c r="J62" s="57" t="str">
        <f>'[3]325 KHz'!G34</f>
        <v>11</v>
      </c>
      <c r="K62" s="57" t="str">
        <f>'[3]325 KHz'!H34</f>
        <v>21</v>
      </c>
      <c r="L62" s="57" t="str">
        <f>'[3]325 KHz'!I34</f>
        <v>001000</v>
      </c>
      <c r="M62" s="57" t="str">
        <f>'[3]325 KHz'!J34</f>
        <v>01</v>
      </c>
      <c r="N62" s="57" t="str">
        <f>'[3]325 KHz'!K34</f>
        <v>4A</v>
      </c>
      <c r="O62" s="57" t="str">
        <f>'[3]325 KHz'!L34</f>
        <v>01</v>
      </c>
      <c r="P62" s="57" t="str">
        <f>'[3]325 KHz'!M34</f>
        <v>00101</v>
      </c>
      <c r="Q62" s="57" t="str">
        <f>'[3]325 KHz'!N34</f>
        <v>0</v>
      </c>
      <c r="R62" s="57" t="str">
        <f>'[3]325 KHz'!O34</f>
        <v>1C</v>
      </c>
      <c r="S62" s="57" t="str">
        <f>'[3]325 KHz'!P34</f>
        <v>000111</v>
      </c>
      <c r="T62" s="57" t="str">
        <f>'[3]325 KHz'!Q34</f>
        <v>00</v>
      </c>
      <c r="U62" s="57" t="str">
        <f>'[3]325 KHz'!R34</f>
        <v>8B</v>
      </c>
      <c r="V62" s="57" t="str">
        <f>'[3]325 KHz'!S34</f>
        <v>10</v>
      </c>
      <c r="W62" s="57" t="str">
        <f>'[3]325 KHz'!T34</f>
        <v>00101</v>
      </c>
      <c r="X62" s="57" t="str">
        <f>'[3]325 KHz'!U34</f>
        <v>1</v>
      </c>
      <c r="Y62" s="57" t="str">
        <f t="shared" si="12"/>
        <v>13214A1C8B</v>
      </c>
      <c r="Z62" s="57">
        <f t="shared" si="3"/>
        <v>200</v>
      </c>
      <c r="AA62" s="57">
        <f t="shared" si="4"/>
        <v>35</v>
      </c>
      <c r="AB62" s="57">
        <f t="shared" si="5"/>
        <v>0.66659999999999997</v>
      </c>
      <c r="AC62" s="57">
        <f t="shared" si="6"/>
        <v>16</v>
      </c>
      <c r="AD62" s="57">
        <f t="shared" si="7"/>
        <v>1600</v>
      </c>
      <c r="AE62" s="57">
        <f t="shared" si="8"/>
        <v>50</v>
      </c>
      <c r="AF62" s="57">
        <f t="shared" si="9"/>
        <v>40</v>
      </c>
      <c r="AG62" s="57">
        <f t="shared" si="10"/>
        <v>6.25</v>
      </c>
      <c r="AH62" s="57">
        <f t="shared" si="11"/>
        <v>31.25</v>
      </c>
      <c r="AI62" s="57">
        <v>4000</v>
      </c>
      <c r="AK62" s="57">
        <f t="shared" si="13"/>
        <v>325</v>
      </c>
      <c r="AL62" s="57">
        <f t="shared" si="14"/>
        <v>28</v>
      </c>
      <c r="AM62" s="57" t="str">
        <f t="shared" si="26"/>
        <v>13214A1C8B</v>
      </c>
      <c r="AN62" s="57">
        <f t="shared" si="26"/>
        <v>200</v>
      </c>
      <c r="AO62" s="57">
        <f t="shared" si="26"/>
        <v>35</v>
      </c>
      <c r="AP62" s="57">
        <f t="shared" si="15"/>
        <v>320</v>
      </c>
      <c r="AQ62" s="57">
        <f t="shared" si="16"/>
        <v>213.31199999999998</v>
      </c>
      <c r="AR62" s="57">
        <f t="shared" si="17"/>
        <v>16</v>
      </c>
      <c r="AS62" s="57">
        <f t="shared" si="27"/>
        <v>50</v>
      </c>
      <c r="AT62" s="57">
        <f t="shared" si="27"/>
        <v>40</v>
      </c>
      <c r="AU62" s="57">
        <f t="shared" si="18"/>
        <v>1250</v>
      </c>
      <c r="AV62" s="57">
        <f t="shared" si="19"/>
        <v>31.25</v>
      </c>
      <c r="AW62" s="57">
        <f t="shared" si="20"/>
        <v>7</v>
      </c>
      <c r="AX62" s="382">
        <f t="shared" si="21"/>
        <v>21.317525916684797</v>
      </c>
      <c r="AY62" s="382">
        <f t="shared" si="22"/>
        <v>284.20525552124161</v>
      </c>
      <c r="AZ62" s="57">
        <f t="shared" si="23"/>
        <v>2</v>
      </c>
      <c r="BA62" s="382">
        <f t="shared" si="24"/>
        <v>3.183098861837907</v>
      </c>
      <c r="BB62" s="382">
        <f t="shared" si="25"/>
        <v>127.32395447351627</v>
      </c>
    </row>
    <row r="63" spans="1:54" x14ac:dyDescent="0.3">
      <c r="A63" s="57">
        <f t="shared" si="2"/>
        <v>61</v>
      </c>
      <c r="B63" s="57">
        <v>325</v>
      </c>
      <c r="C63" s="57">
        <v>1</v>
      </c>
      <c r="D63" s="57" t="str">
        <f>'[3]325 KHz'!A35</f>
        <v>11101</v>
      </c>
      <c r="E63" s="57">
        <f>'[3]325 KHz'!B35</f>
        <v>5</v>
      </c>
      <c r="F63" s="57" t="str">
        <f>'[3]325 KHz'!C35</f>
        <v>13</v>
      </c>
      <c r="G63" s="57" t="str">
        <f>'[3]325 KHz'!D35</f>
        <v>00</v>
      </c>
      <c r="H63" s="57" t="str">
        <f>'[3]325 KHz'!E35</f>
        <v>01</v>
      </c>
      <c r="I63" s="57" t="str">
        <f>'[3]325 KHz'!F35</f>
        <v>00</v>
      </c>
      <c r="J63" s="57" t="str">
        <f>'[3]325 KHz'!G35</f>
        <v>11</v>
      </c>
      <c r="K63" s="57" t="str">
        <f>'[3]325 KHz'!H35</f>
        <v>40</v>
      </c>
      <c r="L63" s="57" t="str">
        <f>'[3]325 KHz'!I35</f>
        <v>010000</v>
      </c>
      <c r="M63" s="57" t="str">
        <f>'[3]325 KHz'!J35</f>
        <v>00</v>
      </c>
      <c r="N63" s="57" t="str">
        <f>'[3]325 KHz'!K35</f>
        <v>84</v>
      </c>
      <c r="O63" s="57" t="str">
        <f>'[3]325 KHz'!L35</f>
        <v>10</v>
      </c>
      <c r="P63" s="57" t="str">
        <f>'[3]325 KHz'!M35</f>
        <v>00010</v>
      </c>
      <c r="Q63" s="57" t="str">
        <f>'[3]325 KHz'!N35</f>
        <v>0</v>
      </c>
      <c r="R63" s="57" t="str">
        <f>'[3]325 KHz'!O35</f>
        <v>1C</v>
      </c>
      <c r="S63" s="57" t="str">
        <f>'[3]325 KHz'!P35</f>
        <v>000111</v>
      </c>
      <c r="T63" s="57" t="str">
        <f>'[3]325 KHz'!Q35</f>
        <v>00</v>
      </c>
      <c r="U63" s="57" t="str">
        <f>'[3]325 KHz'!R35</f>
        <v>8B</v>
      </c>
      <c r="V63" s="57" t="str">
        <f>'[3]325 KHz'!S35</f>
        <v>10</v>
      </c>
      <c r="W63" s="57" t="str">
        <f>'[3]325 KHz'!T35</f>
        <v>00101</v>
      </c>
      <c r="X63" s="57" t="str">
        <f>'[3]325 KHz'!U35</f>
        <v>1</v>
      </c>
      <c r="Y63" s="57" t="str">
        <f t="shared" si="12"/>
        <v>1340841C8B</v>
      </c>
      <c r="Z63" s="57">
        <f t="shared" si="3"/>
        <v>200</v>
      </c>
      <c r="AA63" s="57">
        <f t="shared" si="4"/>
        <v>35</v>
      </c>
      <c r="AB63" s="57">
        <f t="shared" si="5"/>
        <v>0.66659999999999997</v>
      </c>
      <c r="AC63" s="57">
        <f t="shared" si="6"/>
        <v>16</v>
      </c>
      <c r="AD63" s="57">
        <f t="shared" si="7"/>
        <v>1600</v>
      </c>
      <c r="AE63" s="57">
        <f t="shared" si="8"/>
        <v>50</v>
      </c>
      <c r="AF63" s="57">
        <f t="shared" si="9"/>
        <v>80</v>
      </c>
      <c r="AG63" s="57">
        <f t="shared" si="10"/>
        <v>2.5</v>
      </c>
      <c r="AH63" s="57">
        <f t="shared" si="11"/>
        <v>12.5</v>
      </c>
      <c r="AI63" s="57">
        <v>4000</v>
      </c>
      <c r="AK63" s="57">
        <f t="shared" si="13"/>
        <v>325</v>
      </c>
      <c r="AL63" s="57">
        <f t="shared" si="14"/>
        <v>29</v>
      </c>
      <c r="AM63" s="57" t="str">
        <f t="shared" si="26"/>
        <v>1340841C8B</v>
      </c>
      <c r="AN63" s="57">
        <f t="shared" si="26"/>
        <v>200</v>
      </c>
      <c r="AO63" s="57">
        <f t="shared" si="26"/>
        <v>35</v>
      </c>
      <c r="AP63" s="57">
        <f t="shared" si="15"/>
        <v>320</v>
      </c>
      <c r="AQ63" s="57">
        <f t="shared" si="16"/>
        <v>213.31199999999998</v>
      </c>
      <c r="AR63" s="57">
        <f t="shared" si="17"/>
        <v>16</v>
      </c>
      <c r="AS63" s="57">
        <f t="shared" si="27"/>
        <v>50</v>
      </c>
      <c r="AT63" s="57">
        <f t="shared" si="27"/>
        <v>80</v>
      </c>
      <c r="AU63" s="57">
        <f t="shared" si="18"/>
        <v>500</v>
      </c>
      <c r="AV63" s="57">
        <f t="shared" si="19"/>
        <v>12.5</v>
      </c>
      <c r="AW63" s="57">
        <f t="shared" si="20"/>
        <v>7</v>
      </c>
      <c r="AX63" s="382">
        <f t="shared" si="21"/>
        <v>21.317525916684797</v>
      </c>
      <c r="AY63" s="382">
        <f t="shared" si="22"/>
        <v>284.20525552124161</v>
      </c>
      <c r="AZ63" s="57">
        <f t="shared" si="23"/>
        <v>4</v>
      </c>
      <c r="BA63" s="382">
        <f t="shared" si="24"/>
        <v>3.9788735772973833</v>
      </c>
      <c r="BB63" s="382">
        <f t="shared" si="25"/>
        <v>159.15494309189535</v>
      </c>
    </row>
    <row r="64" spans="1:54" x14ac:dyDescent="0.3">
      <c r="A64" s="57">
        <f t="shared" si="2"/>
        <v>62</v>
      </c>
      <c r="B64" s="57">
        <v>325</v>
      </c>
      <c r="C64" s="57">
        <v>1</v>
      </c>
      <c r="D64" s="57" t="str">
        <f>'[3]325 KHz'!A36</f>
        <v>11110</v>
      </c>
      <c r="E64" s="57">
        <f>'[3]325 KHz'!B36</f>
        <v>5</v>
      </c>
      <c r="F64" s="57" t="str">
        <f>'[3]325 KHz'!C36</f>
        <v>13</v>
      </c>
      <c r="G64" s="57" t="str">
        <f>'[3]325 KHz'!D36</f>
        <v>00</v>
      </c>
      <c r="H64" s="57" t="str">
        <f>'[3]325 KHz'!E36</f>
        <v>01</v>
      </c>
      <c r="I64" s="57" t="str">
        <f>'[3]325 KHz'!F36</f>
        <v>00</v>
      </c>
      <c r="J64" s="57" t="str">
        <f>'[3]325 KHz'!G36</f>
        <v>11</v>
      </c>
      <c r="K64" s="57" t="str">
        <f>'[3]325 KHz'!H36</f>
        <v>80</v>
      </c>
      <c r="L64" s="57" t="str">
        <f>'[3]325 KHz'!I36</f>
        <v>100000</v>
      </c>
      <c r="M64" s="57" t="str">
        <f>'[3]325 KHz'!J36</f>
        <v>00</v>
      </c>
      <c r="N64" s="57" t="str">
        <f>'[3]325 KHz'!K36</f>
        <v>42</v>
      </c>
      <c r="O64" s="57" t="str">
        <f>'[3]325 KHz'!L36</f>
        <v>01</v>
      </c>
      <c r="P64" s="57" t="str">
        <f>'[3]325 KHz'!M36</f>
        <v>00001</v>
      </c>
      <c r="Q64" s="57" t="str">
        <f>'[3]325 KHz'!N36</f>
        <v>0</v>
      </c>
      <c r="R64" s="57" t="str">
        <f>'[3]325 KHz'!O36</f>
        <v>1C</v>
      </c>
      <c r="S64" s="57" t="str">
        <f>'[3]325 KHz'!P36</f>
        <v>000111</v>
      </c>
      <c r="T64" s="57" t="str">
        <f>'[3]325 KHz'!Q36</f>
        <v>00</v>
      </c>
      <c r="U64" s="57" t="str">
        <f>'[3]325 KHz'!R36</f>
        <v>8B</v>
      </c>
      <c r="V64" s="57" t="str">
        <f>'[3]325 KHz'!S36</f>
        <v>10</v>
      </c>
      <c r="W64" s="57" t="str">
        <f>'[3]325 KHz'!T36</f>
        <v>00101</v>
      </c>
      <c r="X64" s="57" t="str">
        <f>'[3]325 KHz'!U36</f>
        <v>1</v>
      </c>
      <c r="Y64" s="57" t="str">
        <f t="shared" si="12"/>
        <v>1380421C8B</v>
      </c>
      <c r="Z64" s="57">
        <f t="shared" si="3"/>
        <v>200</v>
      </c>
      <c r="AA64" s="57">
        <f t="shared" si="4"/>
        <v>35</v>
      </c>
      <c r="AB64" s="57">
        <f t="shared" si="5"/>
        <v>0.66659999999999997</v>
      </c>
      <c r="AC64" s="57">
        <f t="shared" si="6"/>
        <v>16</v>
      </c>
      <c r="AD64" s="57">
        <f t="shared" si="7"/>
        <v>1600</v>
      </c>
      <c r="AE64" s="57">
        <f t="shared" si="8"/>
        <v>50</v>
      </c>
      <c r="AF64" s="57">
        <f t="shared" si="9"/>
        <v>160</v>
      </c>
      <c r="AG64" s="57">
        <f t="shared" si="10"/>
        <v>1.25</v>
      </c>
      <c r="AH64" s="57">
        <f t="shared" si="11"/>
        <v>6.25</v>
      </c>
      <c r="AI64" s="57">
        <v>4000</v>
      </c>
      <c r="AK64" s="57">
        <f t="shared" si="13"/>
        <v>325</v>
      </c>
      <c r="AL64" s="57">
        <f t="shared" si="14"/>
        <v>30</v>
      </c>
      <c r="AM64" s="57" t="str">
        <f t="shared" si="26"/>
        <v>1380421C8B</v>
      </c>
      <c r="AN64" s="57">
        <f t="shared" si="26"/>
        <v>200</v>
      </c>
      <c r="AO64" s="57">
        <f t="shared" si="26"/>
        <v>35</v>
      </c>
      <c r="AP64" s="57">
        <f t="shared" si="15"/>
        <v>320</v>
      </c>
      <c r="AQ64" s="57">
        <f t="shared" si="16"/>
        <v>213.31199999999998</v>
      </c>
      <c r="AR64" s="57">
        <f t="shared" si="17"/>
        <v>16</v>
      </c>
      <c r="AS64" s="57">
        <f t="shared" si="27"/>
        <v>50</v>
      </c>
      <c r="AT64" s="57">
        <f t="shared" si="27"/>
        <v>160</v>
      </c>
      <c r="AU64" s="57">
        <f t="shared" si="18"/>
        <v>250</v>
      </c>
      <c r="AV64" s="57">
        <f t="shared" si="19"/>
        <v>6.25</v>
      </c>
      <c r="AW64" s="57">
        <f t="shared" si="20"/>
        <v>7</v>
      </c>
      <c r="AX64" s="382">
        <f t="shared" si="21"/>
        <v>21.317525916684797</v>
      </c>
      <c r="AY64" s="382">
        <f t="shared" si="22"/>
        <v>284.20525552124161</v>
      </c>
      <c r="AZ64" s="57">
        <f t="shared" si="23"/>
        <v>8</v>
      </c>
      <c r="BA64" s="382">
        <f t="shared" si="24"/>
        <v>3.9788735772973833</v>
      </c>
      <c r="BB64" s="382">
        <f t="shared" si="25"/>
        <v>159.15494309189535</v>
      </c>
    </row>
    <row r="65" spans="1:54" x14ac:dyDescent="0.3">
      <c r="A65" s="57">
        <f t="shared" si="2"/>
        <v>63</v>
      </c>
      <c r="B65" s="57">
        <v>325</v>
      </c>
      <c r="C65" s="57">
        <v>1</v>
      </c>
      <c r="D65" s="57" t="str">
        <f>'[3]325 KHz'!A37</f>
        <v>11111</v>
      </c>
      <c r="E65" s="57">
        <f>'[3]325 KHz'!B37</f>
        <v>5</v>
      </c>
      <c r="F65" s="57" t="str">
        <f>'[3]325 KHz'!C37</f>
        <v>13</v>
      </c>
      <c r="G65" s="57" t="str">
        <f>'[3]325 KHz'!D37</f>
        <v>00</v>
      </c>
      <c r="H65" s="57" t="str">
        <f>'[3]325 KHz'!E37</f>
        <v>01</v>
      </c>
      <c r="I65" s="57" t="str">
        <f>'[3]325 KHz'!F37</f>
        <v>00</v>
      </c>
      <c r="J65" s="57" t="str">
        <f>'[3]325 KHz'!G37</f>
        <v>11</v>
      </c>
      <c r="K65" s="57" t="str">
        <f>'[3]325 KHz'!H37</f>
        <v>21</v>
      </c>
      <c r="L65" s="57" t="str">
        <f>'[3]325 KHz'!I37</f>
        <v>001000</v>
      </c>
      <c r="M65" s="57" t="str">
        <f>'[3]325 KHz'!J37</f>
        <v>01</v>
      </c>
      <c r="N65" s="57" t="str">
        <f>'[3]325 KHz'!K37</f>
        <v>4A</v>
      </c>
      <c r="O65" s="57" t="str">
        <f>'[3]325 KHz'!L37</f>
        <v>01</v>
      </c>
      <c r="P65" s="57" t="str">
        <f>'[3]325 KHz'!M37</f>
        <v>00101</v>
      </c>
      <c r="Q65" s="57" t="str">
        <f>'[3]325 KHz'!N37</f>
        <v>0</v>
      </c>
      <c r="R65" s="57" t="str">
        <f>'[3]325 KHz'!O37</f>
        <v>28</v>
      </c>
      <c r="S65" s="57" t="str">
        <f>'[3]325 KHz'!P37</f>
        <v>001010</v>
      </c>
      <c r="T65" s="57" t="str">
        <f>'[3]325 KHz'!Q37</f>
        <v>00</v>
      </c>
      <c r="U65" s="57" t="str">
        <f>'[3]325 KHz'!R37</f>
        <v>8B</v>
      </c>
      <c r="V65" s="57" t="str">
        <f>'[3]325 KHz'!S37</f>
        <v>10</v>
      </c>
      <c r="W65" s="57" t="str">
        <f>'[3]325 KHz'!T37</f>
        <v>00101</v>
      </c>
      <c r="X65" s="57" t="str">
        <f>'[3]325 KHz'!U37</f>
        <v>1</v>
      </c>
      <c r="Y65" s="57" t="str">
        <f t="shared" si="12"/>
        <v>13214A288B</v>
      </c>
      <c r="Z65" s="57">
        <f t="shared" si="3"/>
        <v>200</v>
      </c>
      <c r="AA65" s="57">
        <f t="shared" si="4"/>
        <v>50</v>
      </c>
      <c r="AB65" s="57">
        <f t="shared" si="5"/>
        <v>0.66659999999999997</v>
      </c>
      <c r="AC65" s="57">
        <f t="shared" si="6"/>
        <v>16</v>
      </c>
      <c r="AD65" s="57">
        <f t="shared" si="7"/>
        <v>1600</v>
      </c>
      <c r="AE65" s="57">
        <f t="shared" si="8"/>
        <v>50</v>
      </c>
      <c r="AF65" s="57">
        <f t="shared" si="9"/>
        <v>40</v>
      </c>
      <c r="AG65" s="57">
        <f t="shared" si="10"/>
        <v>6.25</v>
      </c>
      <c r="AH65" s="57">
        <f t="shared" si="11"/>
        <v>31.25</v>
      </c>
      <c r="AI65" s="57">
        <v>4000</v>
      </c>
      <c r="AK65" s="57">
        <f t="shared" si="13"/>
        <v>325</v>
      </c>
      <c r="AL65" s="57">
        <f t="shared" si="14"/>
        <v>31</v>
      </c>
      <c r="AM65" s="57" t="str">
        <f t="shared" si="26"/>
        <v>13214A288B</v>
      </c>
      <c r="AN65" s="57">
        <f t="shared" si="26"/>
        <v>200</v>
      </c>
      <c r="AO65" s="57">
        <f t="shared" si="26"/>
        <v>50</v>
      </c>
      <c r="AP65" s="57">
        <f t="shared" si="15"/>
        <v>320</v>
      </c>
      <c r="AQ65" s="57">
        <f t="shared" si="16"/>
        <v>213.31199999999998</v>
      </c>
      <c r="AR65" s="57">
        <f t="shared" si="17"/>
        <v>16</v>
      </c>
      <c r="AS65" s="57">
        <f t="shared" si="27"/>
        <v>50</v>
      </c>
      <c r="AT65" s="57">
        <f t="shared" si="27"/>
        <v>40</v>
      </c>
      <c r="AU65" s="57">
        <f t="shared" si="18"/>
        <v>1250</v>
      </c>
      <c r="AV65" s="57">
        <f t="shared" si="19"/>
        <v>31.25</v>
      </c>
      <c r="AW65" s="57">
        <f t="shared" si="20"/>
        <v>10</v>
      </c>
      <c r="AX65" s="382">
        <f t="shared" si="21"/>
        <v>14.922268141679357</v>
      </c>
      <c r="AY65" s="382">
        <f t="shared" si="22"/>
        <v>198.94367886486918</v>
      </c>
      <c r="AZ65" s="57">
        <f t="shared" si="23"/>
        <v>2</v>
      </c>
      <c r="BA65" s="382">
        <f t="shared" si="24"/>
        <v>3.183098861837907</v>
      </c>
      <c r="BB65" s="382">
        <f t="shared" si="25"/>
        <v>127.32395447351627</v>
      </c>
    </row>
    <row r="66" spans="1:54" x14ac:dyDescent="0.3">
      <c r="A66" s="57">
        <f t="shared" si="2"/>
        <v>64</v>
      </c>
      <c r="B66" s="57">
        <v>450</v>
      </c>
      <c r="C66" s="57">
        <v>2</v>
      </c>
      <c r="D66" s="57" t="str">
        <f>'[3]450 KHz'!A6</f>
        <v>00000</v>
      </c>
      <c r="E66" s="57">
        <f>'[3]450 KHz'!B6</f>
        <v>3</v>
      </c>
      <c r="F66" s="57" t="e">
        <f>'[3]450 KHz'!C6</f>
        <v>#NUM!</v>
      </c>
      <c r="G66" s="57" t="str">
        <f>'[3]450 KHz'!D6</f>
        <v>00</v>
      </c>
      <c r="H66" s="57" t="e">
        <f>'[3]450 KHz'!E6</f>
        <v>#NUM!</v>
      </c>
      <c r="I66" s="57" t="str">
        <f>'[3]450 KHz'!F6</f>
        <v>00</v>
      </c>
      <c r="J66" s="57" t="e">
        <f>'[3]450 KHz'!G6</f>
        <v>#NUM!</v>
      </c>
      <c r="K66" s="57" t="str">
        <f>'[3]450 KHz'!H6</f>
        <v>00</v>
      </c>
      <c r="L66" s="57" t="str">
        <f>'[3]450 KHz'!I6</f>
        <v>000000</v>
      </c>
      <c r="M66" s="57" t="str">
        <f>'[3]450 KHz'!J6</f>
        <v>00</v>
      </c>
      <c r="N66" s="57" t="str">
        <f>'[3]450 KHz'!K6</f>
        <v>42</v>
      </c>
      <c r="O66" s="57" t="str">
        <f>'[3]450 KHz'!L6</f>
        <v>01</v>
      </c>
      <c r="P66" s="57" t="str">
        <f>'[3]450 KHz'!M6</f>
        <v>00001</v>
      </c>
      <c r="Q66" s="57" t="str">
        <f>'[3]450 KHz'!N6</f>
        <v>0</v>
      </c>
      <c r="R66" s="57" t="str">
        <f>'[3]450 KHz'!O6</f>
        <v>00</v>
      </c>
      <c r="S66" s="57" t="str">
        <f>'[3]450 KHz'!P6</f>
        <v>000000</v>
      </c>
      <c r="T66" s="57" t="str">
        <f>'[3]450 KHz'!Q6</f>
        <v>00</v>
      </c>
      <c r="U66" s="57" t="str">
        <f>'[3]450 KHz'!R6</f>
        <v>00</v>
      </c>
      <c r="V66" s="57" t="str">
        <f>'[3]450 KHz'!S6</f>
        <v>00</v>
      </c>
      <c r="W66" s="57" t="str">
        <f>'[3]450 KHz'!T6</f>
        <v>00000</v>
      </c>
      <c r="X66" s="57" t="str">
        <f>'[3]450 KHz'!U6</f>
        <v>0</v>
      </c>
      <c r="Y66" s="57" t="e">
        <f t="shared" si="12"/>
        <v>#NUM!</v>
      </c>
      <c r="Z66" s="57" t="e">
        <f t="shared" si="3"/>
        <v>#NUM!</v>
      </c>
      <c r="AA66" s="57">
        <f t="shared" si="4"/>
        <v>0</v>
      </c>
      <c r="AB66" s="57">
        <f t="shared" si="5"/>
        <v>0</v>
      </c>
      <c r="AC66" s="57">
        <f t="shared" si="6"/>
        <v>0</v>
      </c>
      <c r="AD66" s="57">
        <f t="shared" si="7"/>
        <v>800</v>
      </c>
      <c r="AE66" s="57" t="e">
        <f t="shared" si="8"/>
        <v>#NUM!</v>
      </c>
      <c r="AF66" s="57">
        <f t="shared" si="9"/>
        <v>0</v>
      </c>
      <c r="AG66" s="57">
        <f t="shared" si="10"/>
        <v>1.25</v>
      </c>
      <c r="AH66" s="57">
        <f t="shared" si="11"/>
        <v>6.25</v>
      </c>
      <c r="AI66" s="57">
        <v>4000</v>
      </c>
      <c r="AK66" s="57">
        <f t="shared" si="13"/>
        <v>450</v>
      </c>
      <c r="AL66" s="57">
        <f t="shared" si="14"/>
        <v>0</v>
      </c>
      <c r="AM66" s="57" t="e">
        <f t="shared" si="26"/>
        <v>#NUM!</v>
      </c>
      <c r="AN66" s="57" t="e">
        <f t="shared" si="26"/>
        <v>#NUM!</v>
      </c>
      <c r="AO66" s="57">
        <f t="shared" si="26"/>
        <v>0</v>
      </c>
      <c r="AP66" s="57" t="e">
        <f t="shared" si="15"/>
        <v>#NUM!</v>
      </c>
      <c r="AQ66" s="57" t="e">
        <f t="shared" si="16"/>
        <v>#NUM!</v>
      </c>
      <c r="AR66" s="57">
        <f t="shared" si="17"/>
        <v>0</v>
      </c>
      <c r="AS66" s="57" t="e">
        <f t="shared" si="27"/>
        <v>#NUM!</v>
      </c>
      <c r="AT66" s="57">
        <f t="shared" si="27"/>
        <v>0</v>
      </c>
      <c r="AU66" s="57" t="e">
        <f t="shared" si="18"/>
        <v>#NUM!</v>
      </c>
      <c r="AV66" s="57">
        <f t="shared" si="19"/>
        <v>6.25</v>
      </c>
      <c r="AW66" s="57" t="e">
        <f t="shared" si="20"/>
        <v>#NUM!</v>
      </c>
      <c r="AX66" s="382" t="e">
        <f t="shared" si="21"/>
        <v>#NUM!</v>
      </c>
      <c r="AY66" s="382" t="e">
        <f t="shared" si="22"/>
        <v>#DIV/0!</v>
      </c>
      <c r="AZ66" s="57" t="e">
        <f t="shared" si="23"/>
        <v>#NUM!</v>
      </c>
      <c r="BA66" s="382" t="e">
        <f t="shared" si="24"/>
        <v>#NUM!</v>
      </c>
      <c r="BB66" s="382" t="e">
        <f t="shared" si="25"/>
        <v>#DIV/0!</v>
      </c>
    </row>
    <row r="67" spans="1:54" x14ac:dyDescent="0.3">
      <c r="A67" s="57">
        <f t="shared" ref="A67:A130" si="28">32*C67+BIN2DEC(D67)</f>
        <v>65</v>
      </c>
      <c r="B67" s="57">
        <v>450</v>
      </c>
      <c r="C67" s="57">
        <v>2</v>
      </c>
      <c r="D67" s="57" t="str">
        <f>'[3]450 KHz'!A7</f>
        <v>00001</v>
      </c>
      <c r="E67" s="57">
        <f>'[3]450 KHz'!B7</f>
        <v>3</v>
      </c>
      <c r="F67" s="57" t="str">
        <f>'[3]450 KHz'!C7</f>
        <v>12</v>
      </c>
      <c r="G67" s="57" t="str">
        <f>'[3]450 KHz'!D7</f>
        <v>00</v>
      </c>
      <c r="H67" s="57" t="str">
        <f>'[3]450 KHz'!E7</f>
        <v>01</v>
      </c>
      <c r="I67" s="57" t="str">
        <f>'[3]450 KHz'!F7</f>
        <v>00</v>
      </c>
      <c r="J67" s="57" t="str">
        <f>'[3]450 KHz'!G7</f>
        <v>10</v>
      </c>
      <c r="K67" s="57" t="str">
        <f>'[3]450 KHz'!H7</f>
        <v>0B</v>
      </c>
      <c r="L67" s="57" t="str">
        <f>'[3]450 KHz'!I7</f>
        <v>000010</v>
      </c>
      <c r="M67" s="57" t="str">
        <f>'[3]450 KHz'!J7</f>
        <v>11</v>
      </c>
      <c r="N67" s="57" t="str">
        <f>'[3]450 KHz'!K7</f>
        <v>18</v>
      </c>
      <c r="O67" s="57" t="str">
        <f>'[3]450 KHz'!L7</f>
        <v>00</v>
      </c>
      <c r="P67" s="57" t="str">
        <f>'[3]450 KHz'!M7</f>
        <v>01100</v>
      </c>
      <c r="Q67" s="57" t="str">
        <f>'[3]450 KHz'!N7</f>
        <v>0</v>
      </c>
      <c r="R67" s="57" t="str">
        <f>'[3]450 KHz'!O7</f>
        <v>13</v>
      </c>
      <c r="S67" s="57" t="str">
        <f>'[3]450 KHz'!P7</f>
        <v>000100</v>
      </c>
      <c r="T67" s="57" t="str">
        <f>'[3]450 KHz'!Q7</f>
        <v>11</v>
      </c>
      <c r="U67" s="57" t="str">
        <f>'[3]450 KHz'!R7</f>
        <v>0C</v>
      </c>
      <c r="V67" s="57" t="str">
        <f>'[3]450 KHz'!S7</f>
        <v>00</v>
      </c>
      <c r="W67" s="57" t="str">
        <f>'[3]450 KHz'!T7</f>
        <v>00110</v>
      </c>
      <c r="X67" s="57" t="str">
        <f>'[3]450 KHz'!U7</f>
        <v>0</v>
      </c>
      <c r="Y67" s="57" t="str">
        <f t="shared" si="12"/>
        <v>120B18130C</v>
      </c>
      <c r="Z67" s="57">
        <f t="shared" ref="Z67:Z130" si="29">25*2^BIN2DEC(J67)</f>
        <v>100</v>
      </c>
      <c r="AA67" s="57">
        <f t="shared" ref="AA67:AA130" si="30">5*BIN2DEC(S67)</f>
        <v>20</v>
      </c>
      <c r="AB67" s="57">
        <f t="shared" ref="AB67:AB130" si="31">0.3333*(4*BIN2DEC(T67)+BIN2DEC(V67))</f>
        <v>3.9996</v>
      </c>
      <c r="AC67" s="57">
        <f t="shared" ref="AC67:AC130" si="32">3.2*BIN2DEC(W67)</f>
        <v>19.200000000000003</v>
      </c>
      <c r="AD67" s="57">
        <f t="shared" ref="AD67:AD130" si="33">800*(1+BIN2DEC(X67))</f>
        <v>800</v>
      </c>
      <c r="AE67" s="57">
        <f t="shared" ref="AE67:AE130" si="34">25*2^BIN2DEC(H67)</f>
        <v>50</v>
      </c>
      <c r="AF67" s="57">
        <f t="shared" ref="AF67:AF130" si="35">5*BIN2DEC(L67)</f>
        <v>10</v>
      </c>
      <c r="AG67" s="57">
        <f t="shared" ref="AG67:AG130" si="36">1.25*(4*BIN2DEC(M67)+BIN2DEC(O67))</f>
        <v>15</v>
      </c>
      <c r="AH67" s="57">
        <f t="shared" ref="AH67:AH130" si="37">6.25*BIN2DEC(P67)</f>
        <v>75</v>
      </c>
      <c r="AI67" s="57">
        <v>4000</v>
      </c>
      <c r="AK67" s="57">
        <f t="shared" si="13"/>
        <v>450</v>
      </c>
      <c r="AL67" s="57">
        <f t="shared" si="14"/>
        <v>1</v>
      </c>
      <c r="AM67" s="57" t="str">
        <f t="shared" si="26"/>
        <v>120B18130C</v>
      </c>
      <c r="AN67" s="57">
        <f t="shared" si="26"/>
        <v>100</v>
      </c>
      <c r="AO67" s="57">
        <f t="shared" si="26"/>
        <v>20</v>
      </c>
      <c r="AP67" s="57">
        <f t="shared" si="15"/>
        <v>80</v>
      </c>
      <c r="AQ67" s="57">
        <f t="shared" si="16"/>
        <v>319.96800000000002</v>
      </c>
      <c r="AR67" s="57">
        <f t="shared" si="17"/>
        <v>19.200000000000003</v>
      </c>
      <c r="AS67" s="57">
        <f t="shared" si="27"/>
        <v>50</v>
      </c>
      <c r="AT67" s="57">
        <f t="shared" si="27"/>
        <v>10</v>
      </c>
      <c r="AU67" s="57">
        <f t="shared" si="18"/>
        <v>3000</v>
      </c>
      <c r="AV67" s="57">
        <f t="shared" si="19"/>
        <v>75</v>
      </c>
      <c r="AW67" s="57">
        <f t="shared" si="20"/>
        <v>2</v>
      </c>
      <c r="AX67" s="382">
        <f t="shared" si="21"/>
        <v>24.870446902798921</v>
      </c>
      <c r="AY67" s="382">
        <f t="shared" si="22"/>
        <v>414.46599763514405</v>
      </c>
      <c r="AZ67" s="57">
        <f t="shared" si="23"/>
        <v>0.5</v>
      </c>
      <c r="BA67" s="382">
        <f t="shared" si="24"/>
        <v>5.3051647697298447</v>
      </c>
      <c r="BB67" s="382">
        <f t="shared" si="25"/>
        <v>212.20659078919377</v>
      </c>
    </row>
    <row r="68" spans="1:54" x14ac:dyDescent="0.3">
      <c r="A68" s="57">
        <f t="shared" si="28"/>
        <v>66</v>
      </c>
      <c r="B68" s="57">
        <v>450</v>
      </c>
      <c r="C68" s="57">
        <v>2</v>
      </c>
      <c r="D68" s="57" t="str">
        <f>'[3]450 KHz'!A8</f>
        <v>00010</v>
      </c>
      <c r="E68" s="57">
        <f>'[3]450 KHz'!B8</f>
        <v>3</v>
      </c>
      <c r="F68" s="57" t="str">
        <f>'[3]450 KHz'!C8</f>
        <v>12</v>
      </c>
      <c r="G68" s="57" t="str">
        <f>'[3]450 KHz'!D8</f>
        <v>00</v>
      </c>
      <c r="H68" s="57" t="str">
        <f>'[3]450 KHz'!E8</f>
        <v>01</v>
      </c>
      <c r="I68" s="57" t="str">
        <f>'[3]450 KHz'!F8</f>
        <v>00</v>
      </c>
      <c r="J68" s="57" t="str">
        <f>'[3]450 KHz'!G8</f>
        <v>10</v>
      </c>
      <c r="K68" s="57" t="str">
        <f>'[3]450 KHz'!H8</f>
        <v>11</v>
      </c>
      <c r="L68" s="57" t="str">
        <f>'[3]450 KHz'!I8</f>
        <v>000100</v>
      </c>
      <c r="M68" s="57" t="str">
        <f>'[3]450 KHz'!J8</f>
        <v>01</v>
      </c>
      <c r="N68" s="57" t="str">
        <f>'[3]450 KHz'!K8</f>
        <v>8C</v>
      </c>
      <c r="O68" s="57" t="str">
        <f>'[3]450 KHz'!L8</f>
        <v>10</v>
      </c>
      <c r="P68" s="57" t="str">
        <f>'[3]450 KHz'!M8</f>
        <v>00110</v>
      </c>
      <c r="Q68" s="57" t="str">
        <f>'[3]450 KHz'!N8</f>
        <v>0</v>
      </c>
      <c r="R68" s="57" t="str">
        <f>'[3]450 KHz'!O8</f>
        <v>13</v>
      </c>
      <c r="S68" s="57" t="str">
        <f>'[3]450 KHz'!P8</f>
        <v>000100</v>
      </c>
      <c r="T68" s="57" t="str">
        <f>'[3]450 KHz'!Q8</f>
        <v>11</v>
      </c>
      <c r="U68" s="57" t="str">
        <f>'[3]450 KHz'!R8</f>
        <v>0C</v>
      </c>
      <c r="V68" s="57" t="str">
        <f>'[3]450 KHz'!S8</f>
        <v>00</v>
      </c>
      <c r="W68" s="57" t="str">
        <f>'[3]450 KHz'!T8</f>
        <v>00110</v>
      </c>
      <c r="X68" s="57" t="str">
        <f>'[3]450 KHz'!U8</f>
        <v>0</v>
      </c>
      <c r="Y68" s="57" t="str">
        <f t="shared" ref="Y68:Y131" si="38">DEC2HEX(HEX2DEC(U68)+2^8*HEX2DEC(R68)+2^16*HEX2DEC(N68)+2^24*HEX2DEC(K68)+2^32*HEX2DEC(F68),10)</f>
        <v>12118C130C</v>
      </c>
      <c r="Z68" s="57">
        <f t="shared" si="29"/>
        <v>100</v>
      </c>
      <c r="AA68" s="57">
        <f t="shared" si="30"/>
        <v>20</v>
      </c>
      <c r="AB68" s="57">
        <f t="shared" si="31"/>
        <v>3.9996</v>
      </c>
      <c r="AC68" s="57">
        <f t="shared" si="32"/>
        <v>19.200000000000003</v>
      </c>
      <c r="AD68" s="57">
        <f t="shared" si="33"/>
        <v>800</v>
      </c>
      <c r="AE68" s="57">
        <f t="shared" si="34"/>
        <v>50</v>
      </c>
      <c r="AF68" s="57">
        <f t="shared" si="35"/>
        <v>20</v>
      </c>
      <c r="AG68" s="57">
        <f t="shared" si="36"/>
        <v>7.5</v>
      </c>
      <c r="AH68" s="57">
        <f t="shared" si="37"/>
        <v>37.5</v>
      </c>
      <c r="AI68" s="57">
        <v>4000</v>
      </c>
      <c r="AK68" s="57">
        <f t="shared" ref="AK68:AK131" si="39">B68</f>
        <v>450</v>
      </c>
      <c r="AL68" s="57">
        <f t="shared" ref="AL68:AL131" si="40">BIN2DEC(D68)</f>
        <v>2</v>
      </c>
      <c r="AM68" s="57" t="str">
        <f t="shared" si="26"/>
        <v>12118C130C</v>
      </c>
      <c r="AN68" s="57">
        <f t="shared" si="26"/>
        <v>100</v>
      </c>
      <c r="AO68" s="57">
        <f t="shared" si="26"/>
        <v>20</v>
      </c>
      <c r="AP68" s="57">
        <f t="shared" ref="AP68:AP131" si="41">AD68*Z68/10^3</f>
        <v>80</v>
      </c>
      <c r="AQ68" s="57">
        <f t="shared" ref="AQ68:AQ131" si="42">AP68*AB68</f>
        <v>319.96800000000002</v>
      </c>
      <c r="AR68" s="57">
        <f t="shared" ref="AR68:AR131" si="43">AC68</f>
        <v>19.200000000000003</v>
      </c>
      <c r="AS68" s="57">
        <f t="shared" si="27"/>
        <v>50</v>
      </c>
      <c r="AT68" s="57">
        <f t="shared" si="27"/>
        <v>20</v>
      </c>
      <c r="AU68" s="57">
        <f t="shared" ref="AU68:AU131" si="44">AS68*AI68*AG68/10^3</f>
        <v>1500</v>
      </c>
      <c r="AV68" s="57">
        <f t="shared" ref="AV68:AV131" si="45">AH68</f>
        <v>37.5</v>
      </c>
      <c r="AW68" s="57">
        <f t="shared" ref="AW68:AW131" si="46">AN68*AO68/10^3</f>
        <v>2</v>
      </c>
      <c r="AX68" s="382">
        <f t="shared" ref="AX68:AX131" si="47">1/(2*PI()*AO68*AQ68*10^-9)/10^3</f>
        <v>24.870446902798921</v>
      </c>
      <c r="AY68" s="382">
        <f t="shared" ref="AY68:AY131" si="48">1/(2*PI()*AO68*AR68*10^-9)/10^3</f>
        <v>414.46599763514405</v>
      </c>
      <c r="AZ68" s="57">
        <f t="shared" ref="AZ68:AZ131" si="49">AS68*AT68/10^3</f>
        <v>1</v>
      </c>
      <c r="BA68" s="382">
        <f t="shared" ref="BA68:BA131" si="50">1/(2*PI()*AT68*AU68*10^-9)/10^3</f>
        <v>5.3051647697298447</v>
      </c>
      <c r="BB68" s="382">
        <f t="shared" ref="BB68:BB131" si="51">1/(2*PI()*AT68*AV68*10^-9)/10^3</f>
        <v>212.20659078919377</v>
      </c>
    </row>
    <row r="69" spans="1:54" x14ac:dyDescent="0.3">
      <c r="A69" s="57">
        <f t="shared" si="28"/>
        <v>67</v>
      </c>
      <c r="B69" s="57">
        <v>450</v>
      </c>
      <c r="C69" s="57">
        <v>2</v>
      </c>
      <c r="D69" s="57" t="str">
        <f>'[3]450 KHz'!A9</f>
        <v>00011</v>
      </c>
      <c r="E69" s="57">
        <f>'[3]450 KHz'!B9</f>
        <v>3</v>
      </c>
      <c r="F69" s="57" t="str">
        <f>'[3]450 KHz'!C9</f>
        <v>12</v>
      </c>
      <c r="G69" s="57" t="str">
        <f>'[3]450 KHz'!D9</f>
        <v>00</v>
      </c>
      <c r="H69" s="57" t="str">
        <f>'[3]450 KHz'!E9</f>
        <v>01</v>
      </c>
      <c r="I69" s="57" t="str">
        <f>'[3]450 KHz'!F9</f>
        <v>00</v>
      </c>
      <c r="J69" s="57" t="str">
        <f>'[3]450 KHz'!G9</f>
        <v>10</v>
      </c>
      <c r="K69" s="57" t="str">
        <f>'[3]450 KHz'!H9</f>
        <v>20</v>
      </c>
      <c r="L69" s="57" t="str">
        <f>'[3]450 KHz'!I9</f>
        <v>001000</v>
      </c>
      <c r="M69" s="57" t="str">
        <f>'[3]450 KHz'!J9</f>
        <v>00</v>
      </c>
      <c r="N69" s="57" t="str">
        <f>'[3]450 KHz'!K9</f>
        <v>C6</v>
      </c>
      <c r="O69" s="57" t="str">
        <f>'[3]450 KHz'!L9</f>
        <v>11</v>
      </c>
      <c r="P69" s="57" t="str">
        <f>'[3]450 KHz'!M9</f>
        <v>00011</v>
      </c>
      <c r="Q69" s="57" t="str">
        <f>'[3]450 KHz'!N9</f>
        <v>0</v>
      </c>
      <c r="R69" s="57" t="str">
        <f>'[3]450 KHz'!O9</f>
        <v>13</v>
      </c>
      <c r="S69" s="57" t="str">
        <f>'[3]450 KHz'!P9</f>
        <v>000100</v>
      </c>
      <c r="T69" s="57" t="str">
        <f>'[3]450 KHz'!Q9</f>
        <v>11</v>
      </c>
      <c r="U69" s="57" t="str">
        <f>'[3]450 KHz'!R9</f>
        <v>0C</v>
      </c>
      <c r="V69" s="57" t="str">
        <f>'[3]450 KHz'!S9</f>
        <v>00</v>
      </c>
      <c r="W69" s="57" t="str">
        <f>'[3]450 KHz'!T9</f>
        <v>00110</v>
      </c>
      <c r="X69" s="57" t="str">
        <f>'[3]450 KHz'!U9</f>
        <v>0</v>
      </c>
      <c r="Y69" s="57" t="str">
        <f t="shared" si="38"/>
        <v>1220C6130C</v>
      </c>
      <c r="Z69" s="57">
        <f t="shared" si="29"/>
        <v>100</v>
      </c>
      <c r="AA69" s="57">
        <f t="shared" si="30"/>
        <v>20</v>
      </c>
      <c r="AB69" s="57">
        <f t="shared" si="31"/>
        <v>3.9996</v>
      </c>
      <c r="AC69" s="57">
        <f t="shared" si="32"/>
        <v>19.200000000000003</v>
      </c>
      <c r="AD69" s="57">
        <f t="shared" si="33"/>
        <v>800</v>
      </c>
      <c r="AE69" s="57">
        <f t="shared" si="34"/>
        <v>50</v>
      </c>
      <c r="AF69" s="57">
        <f t="shared" si="35"/>
        <v>40</v>
      </c>
      <c r="AG69" s="57">
        <f t="shared" si="36"/>
        <v>3.75</v>
      </c>
      <c r="AH69" s="57">
        <f t="shared" si="37"/>
        <v>18.75</v>
      </c>
      <c r="AI69" s="57">
        <v>4000</v>
      </c>
      <c r="AK69" s="57">
        <f t="shared" si="39"/>
        <v>450</v>
      </c>
      <c r="AL69" s="57">
        <f t="shared" si="40"/>
        <v>3</v>
      </c>
      <c r="AM69" s="57" t="str">
        <f t="shared" si="26"/>
        <v>1220C6130C</v>
      </c>
      <c r="AN69" s="57">
        <f t="shared" si="26"/>
        <v>100</v>
      </c>
      <c r="AO69" s="57">
        <f t="shared" si="26"/>
        <v>20</v>
      </c>
      <c r="AP69" s="57">
        <f t="shared" si="41"/>
        <v>80</v>
      </c>
      <c r="AQ69" s="57">
        <f t="shared" si="42"/>
        <v>319.96800000000002</v>
      </c>
      <c r="AR69" s="57">
        <f t="shared" si="43"/>
        <v>19.200000000000003</v>
      </c>
      <c r="AS69" s="57">
        <f t="shared" si="27"/>
        <v>50</v>
      </c>
      <c r="AT69" s="57">
        <f t="shared" si="27"/>
        <v>40</v>
      </c>
      <c r="AU69" s="57">
        <f t="shared" si="44"/>
        <v>750</v>
      </c>
      <c r="AV69" s="57">
        <f t="shared" si="45"/>
        <v>18.75</v>
      </c>
      <c r="AW69" s="57">
        <f t="shared" si="46"/>
        <v>2</v>
      </c>
      <c r="AX69" s="382">
        <f t="shared" si="47"/>
        <v>24.870446902798921</v>
      </c>
      <c r="AY69" s="382">
        <f t="shared" si="48"/>
        <v>414.46599763514405</v>
      </c>
      <c r="AZ69" s="57">
        <f t="shared" si="49"/>
        <v>2</v>
      </c>
      <c r="BA69" s="382">
        <f t="shared" si="50"/>
        <v>5.3051647697298447</v>
      </c>
      <c r="BB69" s="382">
        <f t="shared" si="51"/>
        <v>212.20659078919377</v>
      </c>
    </row>
    <row r="70" spans="1:54" x14ac:dyDescent="0.3">
      <c r="A70" s="57">
        <f t="shared" si="28"/>
        <v>68</v>
      </c>
      <c r="B70" s="57">
        <v>450</v>
      </c>
      <c r="C70" s="57">
        <v>2</v>
      </c>
      <c r="D70" s="57" t="str">
        <f>'[3]450 KHz'!A10</f>
        <v>00100</v>
      </c>
      <c r="E70" s="57">
        <f>'[3]450 KHz'!B10</f>
        <v>3</v>
      </c>
      <c r="F70" s="57" t="str">
        <f>'[3]450 KHz'!C10</f>
        <v>12</v>
      </c>
      <c r="G70" s="57" t="str">
        <f>'[3]450 KHz'!D10</f>
        <v>00</v>
      </c>
      <c r="H70" s="57" t="str">
        <f>'[3]450 KHz'!E10</f>
        <v>01</v>
      </c>
      <c r="I70" s="57" t="str">
        <f>'[3]450 KHz'!F10</f>
        <v>00</v>
      </c>
      <c r="J70" s="57" t="str">
        <f>'[3]450 KHz'!G10</f>
        <v>10</v>
      </c>
      <c r="K70" s="57" t="str">
        <f>'[3]450 KHz'!H10</f>
        <v>40</v>
      </c>
      <c r="L70" s="57" t="str">
        <f>'[3]450 KHz'!I10</f>
        <v>010000</v>
      </c>
      <c r="M70" s="57" t="str">
        <f>'[3]450 KHz'!J10</f>
        <v>00</v>
      </c>
      <c r="N70" s="57" t="str">
        <f>'[3]450 KHz'!K10</f>
        <v>42</v>
      </c>
      <c r="O70" s="57" t="str">
        <f>'[3]450 KHz'!L10</f>
        <v>01</v>
      </c>
      <c r="P70" s="57" t="str">
        <f>'[3]450 KHz'!M10</f>
        <v>00001</v>
      </c>
      <c r="Q70" s="57" t="str">
        <f>'[3]450 KHz'!N10</f>
        <v>0</v>
      </c>
      <c r="R70" s="57" t="str">
        <f>'[3]450 KHz'!O10</f>
        <v>13</v>
      </c>
      <c r="S70" s="57" t="str">
        <f>'[3]450 KHz'!P10</f>
        <v>000100</v>
      </c>
      <c r="T70" s="57" t="str">
        <f>'[3]450 KHz'!Q10</f>
        <v>11</v>
      </c>
      <c r="U70" s="57" t="str">
        <f>'[3]450 KHz'!R10</f>
        <v>0C</v>
      </c>
      <c r="V70" s="57" t="str">
        <f>'[3]450 KHz'!S10</f>
        <v>00</v>
      </c>
      <c r="W70" s="57" t="str">
        <f>'[3]450 KHz'!T10</f>
        <v>00110</v>
      </c>
      <c r="X70" s="57" t="str">
        <f>'[3]450 KHz'!U10</f>
        <v>0</v>
      </c>
      <c r="Y70" s="57" t="str">
        <f t="shared" si="38"/>
        <v>124042130C</v>
      </c>
      <c r="Z70" s="57">
        <f t="shared" si="29"/>
        <v>100</v>
      </c>
      <c r="AA70" s="57">
        <f t="shared" si="30"/>
        <v>20</v>
      </c>
      <c r="AB70" s="57">
        <f t="shared" si="31"/>
        <v>3.9996</v>
      </c>
      <c r="AC70" s="57">
        <f t="shared" si="32"/>
        <v>19.200000000000003</v>
      </c>
      <c r="AD70" s="57">
        <f t="shared" si="33"/>
        <v>800</v>
      </c>
      <c r="AE70" s="57">
        <f t="shared" si="34"/>
        <v>50</v>
      </c>
      <c r="AF70" s="57">
        <f t="shared" si="35"/>
        <v>80</v>
      </c>
      <c r="AG70" s="57">
        <f t="shared" si="36"/>
        <v>1.25</v>
      </c>
      <c r="AH70" s="57">
        <f t="shared" si="37"/>
        <v>6.25</v>
      </c>
      <c r="AI70" s="57">
        <v>4000</v>
      </c>
      <c r="AK70" s="57">
        <f t="shared" si="39"/>
        <v>450</v>
      </c>
      <c r="AL70" s="57">
        <f t="shared" si="40"/>
        <v>4</v>
      </c>
      <c r="AM70" s="57" t="str">
        <f t="shared" si="26"/>
        <v>124042130C</v>
      </c>
      <c r="AN70" s="57">
        <f t="shared" si="26"/>
        <v>100</v>
      </c>
      <c r="AO70" s="57">
        <f t="shared" si="26"/>
        <v>20</v>
      </c>
      <c r="AP70" s="57">
        <f t="shared" si="41"/>
        <v>80</v>
      </c>
      <c r="AQ70" s="57">
        <f t="shared" si="42"/>
        <v>319.96800000000002</v>
      </c>
      <c r="AR70" s="57">
        <f t="shared" si="43"/>
        <v>19.200000000000003</v>
      </c>
      <c r="AS70" s="57">
        <f t="shared" si="27"/>
        <v>50</v>
      </c>
      <c r="AT70" s="57">
        <f t="shared" si="27"/>
        <v>80</v>
      </c>
      <c r="AU70" s="57">
        <f t="shared" si="44"/>
        <v>250</v>
      </c>
      <c r="AV70" s="57">
        <f t="shared" si="45"/>
        <v>6.25</v>
      </c>
      <c r="AW70" s="57">
        <f t="shared" si="46"/>
        <v>2</v>
      </c>
      <c r="AX70" s="382">
        <f t="shared" si="47"/>
        <v>24.870446902798921</v>
      </c>
      <c r="AY70" s="382">
        <f t="shared" si="48"/>
        <v>414.46599763514405</v>
      </c>
      <c r="AZ70" s="57">
        <f t="shared" si="49"/>
        <v>4</v>
      </c>
      <c r="BA70" s="382">
        <f t="shared" si="50"/>
        <v>7.9577471545947667</v>
      </c>
      <c r="BB70" s="382">
        <f t="shared" si="51"/>
        <v>318.3098861837907</v>
      </c>
    </row>
    <row r="71" spans="1:54" x14ac:dyDescent="0.3">
      <c r="A71" s="57">
        <f t="shared" si="28"/>
        <v>69</v>
      </c>
      <c r="B71" s="57">
        <v>450</v>
      </c>
      <c r="C71" s="57">
        <v>2</v>
      </c>
      <c r="D71" s="57" t="str">
        <f>'[3]450 KHz'!A11</f>
        <v>00101</v>
      </c>
      <c r="E71" s="57">
        <f>'[3]450 KHz'!B11</f>
        <v>3</v>
      </c>
      <c r="F71" s="57" t="str">
        <f>'[3]450 KHz'!C11</f>
        <v>12</v>
      </c>
      <c r="G71" s="57" t="str">
        <f>'[3]450 KHz'!D11</f>
        <v>00</v>
      </c>
      <c r="H71" s="57" t="str">
        <f>'[3]450 KHz'!E11</f>
        <v>01</v>
      </c>
      <c r="I71" s="57" t="str">
        <f>'[3]450 KHz'!F11</f>
        <v>00</v>
      </c>
      <c r="J71" s="57" t="str">
        <f>'[3]450 KHz'!G11</f>
        <v>10</v>
      </c>
      <c r="K71" s="57" t="str">
        <f>'[3]450 KHz'!H11</f>
        <v>80</v>
      </c>
      <c r="L71" s="57" t="str">
        <f>'[3]450 KHz'!I11</f>
        <v>100000</v>
      </c>
      <c r="M71" s="57" t="str">
        <f>'[3]450 KHz'!J11</f>
        <v>00</v>
      </c>
      <c r="N71" s="57" t="str">
        <f>'[3]450 KHz'!K11</f>
        <v>42</v>
      </c>
      <c r="O71" s="57" t="str">
        <f>'[3]450 KHz'!L11</f>
        <v>01</v>
      </c>
      <c r="P71" s="57" t="str">
        <f>'[3]450 KHz'!M11</f>
        <v>00001</v>
      </c>
      <c r="Q71" s="57" t="str">
        <f>'[3]450 KHz'!N11</f>
        <v>0</v>
      </c>
      <c r="R71" s="57" t="str">
        <f>'[3]450 KHz'!O11</f>
        <v>13</v>
      </c>
      <c r="S71" s="57" t="str">
        <f>'[3]450 KHz'!P11</f>
        <v>000100</v>
      </c>
      <c r="T71" s="57" t="str">
        <f>'[3]450 KHz'!Q11</f>
        <v>11</v>
      </c>
      <c r="U71" s="57" t="str">
        <f>'[3]450 KHz'!R11</f>
        <v>0C</v>
      </c>
      <c r="V71" s="57" t="str">
        <f>'[3]450 KHz'!S11</f>
        <v>00</v>
      </c>
      <c r="W71" s="57" t="str">
        <f>'[3]450 KHz'!T11</f>
        <v>00110</v>
      </c>
      <c r="X71" s="57" t="str">
        <f>'[3]450 KHz'!U11</f>
        <v>0</v>
      </c>
      <c r="Y71" s="57" t="str">
        <f t="shared" si="38"/>
        <v>128042130C</v>
      </c>
      <c r="Z71" s="57">
        <f t="shared" si="29"/>
        <v>100</v>
      </c>
      <c r="AA71" s="57">
        <f t="shared" si="30"/>
        <v>20</v>
      </c>
      <c r="AB71" s="57">
        <f t="shared" si="31"/>
        <v>3.9996</v>
      </c>
      <c r="AC71" s="57">
        <f t="shared" si="32"/>
        <v>19.200000000000003</v>
      </c>
      <c r="AD71" s="57">
        <f t="shared" si="33"/>
        <v>800</v>
      </c>
      <c r="AE71" s="57">
        <f t="shared" si="34"/>
        <v>50</v>
      </c>
      <c r="AF71" s="57">
        <f t="shared" si="35"/>
        <v>160</v>
      </c>
      <c r="AG71" s="57">
        <f t="shared" si="36"/>
        <v>1.25</v>
      </c>
      <c r="AH71" s="57">
        <f t="shared" si="37"/>
        <v>6.25</v>
      </c>
      <c r="AI71" s="57">
        <v>4000</v>
      </c>
      <c r="AK71" s="57">
        <f t="shared" si="39"/>
        <v>450</v>
      </c>
      <c r="AL71" s="57">
        <f t="shared" si="40"/>
        <v>5</v>
      </c>
      <c r="AM71" s="57" t="str">
        <f t="shared" si="26"/>
        <v>128042130C</v>
      </c>
      <c r="AN71" s="57">
        <f t="shared" si="26"/>
        <v>100</v>
      </c>
      <c r="AO71" s="57">
        <f t="shared" si="26"/>
        <v>20</v>
      </c>
      <c r="AP71" s="57">
        <f t="shared" si="41"/>
        <v>80</v>
      </c>
      <c r="AQ71" s="57">
        <f t="shared" si="42"/>
        <v>319.96800000000002</v>
      </c>
      <c r="AR71" s="57">
        <f t="shared" si="43"/>
        <v>19.200000000000003</v>
      </c>
      <c r="AS71" s="57">
        <f t="shared" si="27"/>
        <v>50</v>
      </c>
      <c r="AT71" s="57">
        <f t="shared" si="27"/>
        <v>160</v>
      </c>
      <c r="AU71" s="57">
        <f t="shared" si="44"/>
        <v>250</v>
      </c>
      <c r="AV71" s="57">
        <f t="shared" si="45"/>
        <v>6.25</v>
      </c>
      <c r="AW71" s="57">
        <f t="shared" si="46"/>
        <v>2</v>
      </c>
      <c r="AX71" s="382">
        <f t="shared" si="47"/>
        <v>24.870446902798921</v>
      </c>
      <c r="AY71" s="382">
        <f t="shared" si="48"/>
        <v>414.46599763514405</v>
      </c>
      <c r="AZ71" s="57">
        <f t="shared" si="49"/>
        <v>8</v>
      </c>
      <c r="BA71" s="382">
        <f t="shared" si="50"/>
        <v>3.9788735772973833</v>
      </c>
      <c r="BB71" s="382">
        <f t="shared" si="51"/>
        <v>159.15494309189535</v>
      </c>
    </row>
    <row r="72" spans="1:54" x14ac:dyDescent="0.3">
      <c r="A72" s="57">
        <f t="shared" si="28"/>
        <v>70</v>
      </c>
      <c r="B72" s="57">
        <v>450</v>
      </c>
      <c r="C72" s="57">
        <v>2</v>
      </c>
      <c r="D72" s="57" t="str">
        <f>'[3]450 KHz'!A12</f>
        <v>00110</v>
      </c>
      <c r="E72" s="57">
        <f>'[3]450 KHz'!B12</f>
        <v>3</v>
      </c>
      <c r="F72" s="57" t="str">
        <f>'[3]450 KHz'!C12</f>
        <v>12</v>
      </c>
      <c r="G72" s="57" t="str">
        <f>'[3]450 KHz'!D12</f>
        <v>00</v>
      </c>
      <c r="H72" s="57" t="str">
        <f>'[3]450 KHz'!E12</f>
        <v>01</v>
      </c>
      <c r="I72" s="57" t="str">
        <f>'[3]450 KHz'!F12</f>
        <v>00</v>
      </c>
      <c r="J72" s="57" t="str">
        <f>'[3]450 KHz'!G12</f>
        <v>10</v>
      </c>
      <c r="K72" s="57" t="str">
        <f>'[3]450 KHz'!H12</f>
        <v>0B</v>
      </c>
      <c r="L72" s="57" t="str">
        <f>'[3]450 KHz'!I12</f>
        <v>000010</v>
      </c>
      <c r="M72" s="57" t="str">
        <f>'[3]450 KHz'!J12</f>
        <v>11</v>
      </c>
      <c r="N72" s="57" t="str">
        <f>'[3]450 KHz'!K12</f>
        <v>18</v>
      </c>
      <c r="O72" s="57" t="str">
        <f>'[3]450 KHz'!L12</f>
        <v>00</v>
      </c>
      <c r="P72" s="57" t="str">
        <f>'[3]450 KHz'!M12</f>
        <v>01100</v>
      </c>
      <c r="Q72" s="57" t="str">
        <f>'[3]450 KHz'!N12</f>
        <v>0</v>
      </c>
      <c r="R72" s="57" t="str">
        <f>'[3]450 KHz'!O12</f>
        <v>1A</v>
      </c>
      <c r="S72" s="57" t="str">
        <f>'[3]450 KHz'!P12</f>
        <v>000110</v>
      </c>
      <c r="T72" s="57" t="str">
        <f>'[3]450 KHz'!Q12</f>
        <v>10</v>
      </c>
      <c r="U72" s="57" t="str">
        <f>'[3]450 KHz'!R12</f>
        <v>4C</v>
      </c>
      <c r="V72" s="57" t="str">
        <f>'[3]450 KHz'!S12</f>
        <v>01</v>
      </c>
      <c r="W72" s="57" t="str">
        <f>'[3]450 KHz'!T12</f>
        <v>00110</v>
      </c>
      <c r="X72" s="57" t="str">
        <f>'[3]450 KHz'!U12</f>
        <v>0</v>
      </c>
      <c r="Y72" s="57" t="str">
        <f t="shared" si="38"/>
        <v>120B181A4C</v>
      </c>
      <c r="Z72" s="57">
        <f t="shared" si="29"/>
        <v>100</v>
      </c>
      <c r="AA72" s="57">
        <f t="shared" si="30"/>
        <v>30</v>
      </c>
      <c r="AB72" s="57">
        <f t="shared" si="31"/>
        <v>2.9996999999999998</v>
      </c>
      <c r="AC72" s="57">
        <f t="shared" si="32"/>
        <v>19.200000000000003</v>
      </c>
      <c r="AD72" s="57">
        <f t="shared" si="33"/>
        <v>800</v>
      </c>
      <c r="AE72" s="57">
        <f t="shared" si="34"/>
        <v>50</v>
      </c>
      <c r="AF72" s="57">
        <f t="shared" si="35"/>
        <v>10</v>
      </c>
      <c r="AG72" s="57">
        <f t="shared" si="36"/>
        <v>15</v>
      </c>
      <c r="AH72" s="57">
        <f t="shared" si="37"/>
        <v>75</v>
      </c>
      <c r="AI72" s="57">
        <v>4000</v>
      </c>
      <c r="AK72" s="57">
        <f t="shared" si="39"/>
        <v>450</v>
      </c>
      <c r="AL72" s="57">
        <f t="shared" si="40"/>
        <v>6</v>
      </c>
      <c r="AM72" s="57" t="str">
        <f t="shared" si="26"/>
        <v>120B181A4C</v>
      </c>
      <c r="AN72" s="57">
        <f t="shared" si="26"/>
        <v>100</v>
      </c>
      <c r="AO72" s="57">
        <f t="shared" si="26"/>
        <v>30</v>
      </c>
      <c r="AP72" s="57">
        <f t="shared" si="41"/>
        <v>80</v>
      </c>
      <c r="AQ72" s="57">
        <f t="shared" si="42"/>
        <v>239.976</v>
      </c>
      <c r="AR72" s="57">
        <f t="shared" si="43"/>
        <v>19.200000000000003</v>
      </c>
      <c r="AS72" s="57">
        <f t="shared" si="27"/>
        <v>50</v>
      </c>
      <c r="AT72" s="57">
        <f t="shared" si="27"/>
        <v>10</v>
      </c>
      <c r="AU72" s="57">
        <f t="shared" si="44"/>
        <v>3000</v>
      </c>
      <c r="AV72" s="57">
        <f t="shared" si="45"/>
        <v>75</v>
      </c>
      <c r="AW72" s="57">
        <f t="shared" si="46"/>
        <v>3</v>
      </c>
      <c r="AX72" s="382">
        <f t="shared" si="47"/>
        <v>22.107063913599049</v>
      </c>
      <c r="AY72" s="382">
        <f t="shared" si="48"/>
        <v>276.31066509009599</v>
      </c>
      <c r="AZ72" s="57">
        <f t="shared" si="49"/>
        <v>0.5</v>
      </c>
      <c r="BA72" s="382">
        <f t="shared" si="50"/>
        <v>5.3051647697298447</v>
      </c>
      <c r="BB72" s="382">
        <f t="shared" si="51"/>
        <v>212.20659078919377</v>
      </c>
    </row>
    <row r="73" spans="1:54" x14ac:dyDescent="0.3">
      <c r="A73" s="57">
        <f t="shared" si="28"/>
        <v>71</v>
      </c>
      <c r="B73" s="57">
        <v>450</v>
      </c>
      <c r="C73" s="57">
        <v>2</v>
      </c>
      <c r="D73" s="57" t="str">
        <f>'[3]450 KHz'!A13</f>
        <v>00111</v>
      </c>
      <c r="E73" s="57">
        <f>'[3]450 KHz'!B13</f>
        <v>3</v>
      </c>
      <c r="F73" s="57" t="str">
        <f>'[3]450 KHz'!C13</f>
        <v>12</v>
      </c>
      <c r="G73" s="57" t="str">
        <f>'[3]450 KHz'!D13</f>
        <v>00</v>
      </c>
      <c r="H73" s="57" t="str">
        <f>'[3]450 KHz'!E13</f>
        <v>01</v>
      </c>
      <c r="I73" s="57" t="str">
        <f>'[3]450 KHz'!F13</f>
        <v>00</v>
      </c>
      <c r="J73" s="57" t="str">
        <f>'[3]450 KHz'!G13</f>
        <v>10</v>
      </c>
      <c r="K73" s="57" t="str">
        <f>'[3]450 KHz'!H13</f>
        <v>11</v>
      </c>
      <c r="L73" s="57" t="str">
        <f>'[3]450 KHz'!I13</f>
        <v>000100</v>
      </c>
      <c r="M73" s="57" t="str">
        <f>'[3]450 KHz'!J13</f>
        <v>01</v>
      </c>
      <c r="N73" s="57" t="str">
        <f>'[3]450 KHz'!K13</f>
        <v>8C</v>
      </c>
      <c r="O73" s="57" t="str">
        <f>'[3]450 KHz'!L13</f>
        <v>10</v>
      </c>
      <c r="P73" s="57" t="str">
        <f>'[3]450 KHz'!M13</f>
        <v>00110</v>
      </c>
      <c r="Q73" s="57" t="str">
        <f>'[3]450 KHz'!N13</f>
        <v>0</v>
      </c>
      <c r="R73" s="57" t="str">
        <f>'[3]450 KHz'!O13</f>
        <v>1A</v>
      </c>
      <c r="S73" s="57" t="str">
        <f>'[3]450 KHz'!P13</f>
        <v>000110</v>
      </c>
      <c r="T73" s="57" t="str">
        <f>'[3]450 KHz'!Q13</f>
        <v>10</v>
      </c>
      <c r="U73" s="57" t="str">
        <f>'[3]450 KHz'!R13</f>
        <v>4C</v>
      </c>
      <c r="V73" s="57" t="str">
        <f>'[3]450 KHz'!S13</f>
        <v>01</v>
      </c>
      <c r="W73" s="57" t="str">
        <f>'[3]450 KHz'!T13</f>
        <v>00110</v>
      </c>
      <c r="X73" s="57" t="str">
        <f>'[3]450 KHz'!U13</f>
        <v>0</v>
      </c>
      <c r="Y73" s="57" t="str">
        <f t="shared" si="38"/>
        <v>12118C1A4C</v>
      </c>
      <c r="Z73" s="57">
        <f t="shared" si="29"/>
        <v>100</v>
      </c>
      <c r="AA73" s="57">
        <f t="shared" si="30"/>
        <v>30</v>
      </c>
      <c r="AB73" s="57">
        <f t="shared" si="31"/>
        <v>2.9996999999999998</v>
      </c>
      <c r="AC73" s="57">
        <f t="shared" si="32"/>
        <v>19.200000000000003</v>
      </c>
      <c r="AD73" s="57">
        <f t="shared" si="33"/>
        <v>800</v>
      </c>
      <c r="AE73" s="57">
        <f t="shared" si="34"/>
        <v>50</v>
      </c>
      <c r="AF73" s="57">
        <f t="shared" si="35"/>
        <v>20</v>
      </c>
      <c r="AG73" s="57">
        <f t="shared" si="36"/>
        <v>7.5</v>
      </c>
      <c r="AH73" s="57">
        <f t="shared" si="37"/>
        <v>37.5</v>
      </c>
      <c r="AI73" s="57">
        <v>4000</v>
      </c>
      <c r="AK73" s="57">
        <f t="shared" si="39"/>
        <v>450</v>
      </c>
      <c r="AL73" s="57">
        <f t="shared" si="40"/>
        <v>7</v>
      </c>
      <c r="AM73" s="57" t="str">
        <f t="shared" si="26"/>
        <v>12118C1A4C</v>
      </c>
      <c r="AN73" s="57">
        <f t="shared" si="26"/>
        <v>100</v>
      </c>
      <c r="AO73" s="57">
        <f t="shared" si="26"/>
        <v>30</v>
      </c>
      <c r="AP73" s="57">
        <f t="shared" si="41"/>
        <v>80</v>
      </c>
      <c r="AQ73" s="57">
        <f t="shared" si="42"/>
        <v>239.976</v>
      </c>
      <c r="AR73" s="57">
        <f t="shared" si="43"/>
        <v>19.200000000000003</v>
      </c>
      <c r="AS73" s="57">
        <f t="shared" si="27"/>
        <v>50</v>
      </c>
      <c r="AT73" s="57">
        <f t="shared" si="27"/>
        <v>20</v>
      </c>
      <c r="AU73" s="57">
        <f t="shared" si="44"/>
        <v>1500</v>
      </c>
      <c r="AV73" s="57">
        <f t="shared" si="45"/>
        <v>37.5</v>
      </c>
      <c r="AW73" s="57">
        <f t="shared" si="46"/>
        <v>3</v>
      </c>
      <c r="AX73" s="382">
        <f t="shared" si="47"/>
        <v>22.107063913599049</v>
      </c>
      <c r="AY73" s="382">
        <f t="shared" si="48"/>
        <v>276.31066509009599</v>
      </c>
      <c r="AZ73" s="57">
        <f t="shared" si="49"/>
        <v>1</v>
      </c>
      <c r="BA73" s="382">
        <f t="shared" si="50"/>
        <v>5.3051647697298447</v>
      </c>
      <c r="BB73" s="382">
        <f t="shared" si="51"/>
        <v>212.20659078919377</v>
      </c>
    </row>
    <row r="74" spans="1:54" x14ac:dyDescent="0.3">
      <c r="A74" s="57">
        <f t="shared" si="28"/>
        <v>72</v>
      </c>
      <c r="B74" s="57">
        <v>450</v>
      </c>
      <c r="C74" s="57">
        <v>2</v>
      </c>
      <c r="D74" s="57" t="str">
        <f>'[3]450 KHz'!A14</f>
        <v>01000</v>
      </c>
      <c r="E74" s="57">
        <f>'[3]450 KHz'!B14</f>
        <v>3</v>
      </c>
      <c r="F74" s="57" t="str">
        <f>'[3]450 KHz'!C14</f>
        <v>12</v>
      </c>
      <c r="G74" s="57" t="str">
        <f>'[3]450 KHz'!D14</f>
        <v>00</v>
      </c>
      <c r="H74" s="57" t="str">
        <f>'[3]450 KHz'!E14</f>
        <v>01</v>
      </c>
      <c r="I74" s="57" t="str">
        <f>'[3]450 KHz'!F14</f>
        <v>00</v>
      </c>
      <c r="J74" s="57" t="str">
        <f>'[3]450 KHz'!G14</f>
        <v>10</v>
      </c>
      <c r="K74" s="57" t="str">
        <f>'[3]450 KHz'!H14</f>
        <v>20</v>
      </c>
      <c r="L74" s="57" t="str">
        <f>'[3]450 KHz'!I14</f>
        <v>001000</v>
      </c>
      <c r="M74" s="57" t="str">
        <f>'[3]450 KHz'!J14</f>
        <v>00</v>
      </c>
      <c r="N74" s="57" t="str">
        <f>'[3]450 KHz'!K14</f>
        <v>C6</v>
      </c>
      <c r="O74" s="57" t="str">
        <f>'[3]450 KHz'!L14</f>
        <v>11</v>
      </c>
      <c r="P74" s="57" t="str">
        <f>'[3]450 KHz'!M14</f>
        <v>00011</v>
      </c>
      <c r="Q74" s="57" t="str">
        <f>'[3]450 KHz'!N14</f>
        <v>0</v>
      </c>
      <c r="R74" s="57" t="str">
        <f>'[3]450 KHz'!O14</f>
        <v>1A</v>
      </c>
      <c r="S74" s="57" t="str">
        <f>'[3]450 KHz'!P14</f>
        <v>000110</v>
      </c>
      <c r="T74" s="57" t="str">
        <f>'[3]450 KHz'!Q14</f>
        <v>10</v>
      </c>
      <c r="U74" s="57" t="str">
        <f>'[3]450 KHz'!R14</f>
        <v>4C</v>
      </c>
      <c r="V74" s="57" t="str">
        <f>'[3]450 KHz'!S14</f>
        <v>01</v>
      </c>
      <c r="W74" s="57" t="str">
        <f>'[3]450 KHz'!T14</f>
        <v>00110</v>
      </c>
      <c r="X74" s="57" t="str">
        <f>'[3]450 KHz'!U14</f>
        <v>0</v>
      </c>
      <c r="Y74" s="57" t="str">
        <f t="shared" si="38"/>
        <v>1220C61A4C</v>
      </c>
      <c r="Z74" s="57">
        <f t="shared" si="29"/>
        <v>100</v>
      </c>
      <c r="AA74" s="57">
        <f t="shared" si="30"/>
        <v>30</v>
      </c>
      <c r="AB74" s="57">
        <f t="shared" si="31"/>
        <v>2.9996999999999998</v>
      </c>
      <c r="AC74" s="57">
        <f t="shared" si="32"/>
        <v>19.200000000000003</v>
      </c>
      <c r="AD74" s="57">
        <f t="shared" si="33"/>
        <v>800</v>
      </c>
      <c r="AE74" s="57">
        <f t="shared" si="34"/>
        <v>50</v>
      </c>
      <c r="AF74" s="57">
        <f t="shared" si="35"/>
        <v>40</v>
      </c>
      <c r="AG74" s="57">
        <f t="shared" si="36"/>
        <v>3.75</v>
      </c>
      <c r="AH74" s="57">
        <f t="shared" si="37"/>
        <v>18.75</v>
      </c>
      <c r="AI74" s="57">
        <v>4000</v>
      </c>
      <c r="AK74" s="57">
        <f t="shared" si="39"/>
        <v>450</v>
      </c>
      <c r="AL74" s="57">
        <f t="shared" si="40"/>
        <v>8</v>
      </c>
      <c r="AM74" s="57" t="str">
        <f t="shared" si="26"/>
        <v>1220C61A4C</v>
      </c>
      <c r="AN74" s="57">
        <f t="shared" si="26"/>
        <v>100</v>
      </c>
      <c r="AO74" s="57">
        <f t="shared" si="26"/>
        <v>30</v>
      </c>
      <c r="AP74" s="57">
        <f t="shared" si="41"/>
        <v>80</v>
      </c>
      <c r="AQ74" s="57">
        <f t="shared" si="42"/>
        <v>239.976</v>
      </c>
      <c r="AR74" s="57">
        <f t="shared" si="43"/>
        <v>19.200000000000003</v>
      </c>
      <c r="AS74" s="57">
        <f t="shared" si="27"/>
        <v>50</v>
      </c>
      <c r="AT74" s="57">
        <f t="shared" si="27"/>
        <v>40</v>
      </c>
      <c r="AU74" s="57">
        <f t="shared" si="44"/>
        <v>750</v>
      </c>
      <c r="AV74" s="57">
        <f t="shared" si="45"/>
        <v>18.75</v>
      </c>
      <c r="AW74" s="57">
        <f t="shared" si="46"/>
        <v>3</v>
      </c>
      <c r="AX74" s="382">
        <f t="shared" si="47"/>
        <v>22.107063913599049</v>
      </c>
      <c r="AY74" s="382">
        <f t="shared" si="48"/>
        <v>276.31066509009599</v>
      </c>
      <c r="AZ74" s="57">
        <f t="shared" si="49"/>
        <v>2</v>
      </c>
      <c r="BA74" s="382">
        <f t="shared" si="50"/>
        <v>5.3051647697298447</v>
      </c>
      <c r="BB74" s="382">
        <f t="shared" si="51"/>
        <v>212.20659078919377</v>
      </c>
    </row>
    <row r="75" spans="1:54" x14ac:dyDescent="0.3">
      <c r="A75" s="57">
        <f t="shared" si="28"/>
        <v>73</v>
      </c>
      <c r="B75" s="57">
        <v>450</v>
      </c>
      <c r="C75" s="57">
        <v>2</v>
      </c>
      <c r="D75" s="57" t="str">
        <f>'[3]450 KHz'!A15</f>
        <v>01001</v>
      </c>
      <c r="E75" s="57">
        <f>'[3]450 KHz'!B15</f>
        <v>3</v>
      </c>
      <c r="F75" s="57" t="str">
        <f>'[3]450 KHz'!C15</f>
        <v>12</v>
      </c>
      <c r="G75" s="57" t="str">
        <f>'[3]450 KHz'!D15</f>
        <v>00</v>
      </c>
      <c r="H75" s="57" t="str">
        <f>'[3]450 KHz'!E15</f>
        <v>01</v>
      </c>
      <c r="I75" s="57" t="str">
        <f>'[3]450 KHz'!F15</f>
        <v>00</v>
      </c>
      <c r="J75" s="57" t="str">
        <f>'[3]450 KHz'!G15</f>
        <v>10</v>
      </c>
      <c r="K75" s="57" t="str">
        <f>'[3]450 KHz'!H15</f>
        <v>40</v>
      </c>
      <c r="L75" s="57" t="str">
        <f>'[3]450 KHz'!I15</f>
        <v>010000</v>
      </c>
      <c r="M75" s="57" t="str">
        <f>'[3]450 KHz'!J15</f>
        <v>00</v>
      </c>
      <c r="N75" s="57" t="str">
        <f>'[3]450 KHz'!K15</f>
        <v>42</v>
      </c>
      <c r="O75" s="57" t="str">
        <f>'[3]450 KHz'!L15</f>
        <v>01</v>
      </c>
      <c r="P75" s="57" t="str">
        <f>'[3]450 KHz'!M15</f>
        <v>00001</v>
      </c>
      <c r="Q75" s="57" t="str">
        <f>'[3]450 KHz'!N15</f>
        <v>0</v>
      </c>
      <c r="R75" s="57" t="str">
        <f>'[3]450 KHz'!O15</f>
        <v>1A</v>
      </c>
      <c r="S75" s="57" t="str">
        <f>'[3]450 KHz'!P15</f>
        <v>000110</v>
      </c>
      <c r="T75" s="57" t="str">
        <f>'[3]450 KHz'!Q15</f>
        <v>10</v>
      </c>
      <c r="U75" s="57" t="str">
        <f>'[3]450 KHz'!R15</f>
        <v>4C</v>
      </c>
      <c r="V75" s="57" t="str">
        <f>'[3]450 KHz'!S15</f>
        <v>01</v>
      </c>
      <c r="W75" s="57" t="str">
        <f>'[3]450 KHz'!T15</f>
        <v>00110</v>
      </c>
      <c r="X75" s="57" t="str">
        <f>'[3]450 KHz'!U15</f>
        <v>0</v>
      </c>
      <c r="Y75" s="57" t="str">
        <f t="shared" si="38"/>
        <v>1240421A4C</v>
      </c>
      <c r="Z75" s="57">
        <f t="shared" si="29"/>
        <v>100</v>
      </c>
      <c r="AA75" s="57">
        <f t="shared" si="30"/>
        <v>30</v>
      </c>
      <c r="AB75" s="57">
        <f t="shared" si="31"/>
        <v>2.9996999999999998</v>
      </c>
      <c r="AC75" s="57">
        <f t="shared" si="32"/>
        <v>19.200000000000003</v>
      </c>
      <c r="AD75" s="57">
        <f t="shared" si="33"/>
        <v>800</v>
      </c>
      <c r="AE75" s="57">
        <f t="shared" si="34"/>
        <v>50</v>
      </c>
      <c r="AF75" s="57">
        <f t="shared" si="35"/>
        <v>80</v>
      </c>
      <c r="AG75" s="57">
        <f t="shared" si="36"/>
        <v>1.25</v>
      </c>
      <c r="AH75" s="57">
        <f t="shared" si="37"/>
        <v>6.25</v>
      </c>
      <c r="AI75" s="57">
        <v>4000</v>
      </c>
      <c r="AK75" s="57">
        <f t="shared" si="39"/>
        <v>450</v>
      </c>
      <c r="AL75" s="57">
        <f t="shared" si="40"/>
        <v>9</v>
      </c>
      <c r="AM75" s="57" t="str">
        <f t="shared" si="26"/>
        <v>1240421A4C</v>
      </c>
      <c r="AN75" s="57">
        <f t="shared" si="26"/>
        <v>100</v>
      </c>
      <c r="AO75" s="57">
        <f t="shared" si="26"/>
        <v>30</v>
      </c>
      <c r="AP75" s="57">
        <f t="shared" si="41"/>
        <v>80</v>
      </c>
      <c r="AQ75" s="57">
        <f t="shared" si="42"/>
        <v>239.976</v>
      </c>
      <c r="AR75" s="57">
        <f t="shared" si="43"/>
        <v>19.200000000000003</v>
      </c>
      <c r="AS75" s="57">
        <f t="shared" si="27"/>
        <v>50</v>
      </c>
      <c r="AT75" s="57">
        <f t="shared" si="27"/>
        <v>80</v>
      </c>
      <c r="AU75" s="57">
        <f t="shared" si="44"/>
        <v>250</v>
      </c>
      <c r="AV75" s="57">
        <f t="shared" si="45"/>
        <v>6.25</v>
      </c>
      <c r="AW75" s="57">
        <f t="shared" si="46"/>
        <v>3</v>
      </c>
      <c r="AX75" s="382">
        <f t="shared" si="47"/>
        <v>22.107063913599049</v>
      </c>
      <c r="AY75" s="382">
        <f t="shared" si="48"/>
        <v>276.31066509009599</v>
      </c>
      <c r="AZ75" s="57">
        <f t="shared" si="49"/>
        <v>4</v>
      </c>
      <c r="BA75" s="382">
        <f t="shared" si="50"/>
        <v>7.9577471545947667</v>
      </c>
      <c r="BB75" s="382">
        <f t="shared" si="51"/>
        <v>318.3098861837907</v>
      </c>
    </row>
    <row r="76" spans="1:54" x14ac:dyDescent="0.3">
      <c r="A76" s="57">
        <f t="shared" si="28"/>
        <v>74</v>
      </c>
      <c r="B76" s="57">
        <v>450</v>
      </c>
      <c r="C76" s="57">
        <v>2</v>
      </c>
      <c r="D76" s="57" t="str">
        <f>'[3]450 KHz'!A16</f>
        <v>01010</v>
      </c>
      <c r="E76" s="57">
        <f>'[3]450 KHz'!B16</f>
        <v>3</v>
      </c>
      <c r="F76" s="57" t="str">
        <f>'[3]450 KHz'!C16</f>
        <v>12</v>
      </c>
      <c r="G76" s="57" t="str">
        <f>'[3]450 KHz'!D16</f>
        <v>00</v>
      </c>
      <c r="H76" s="57" t="str">
        <f>'[3]450 KHz'!E16</f>
        <v>01</v>
      </c>
      <c r="I76" s="57" t="str">
        <f>'[3]450 KHz'!F16</f>
        <v>00</v>
      </c>
      <c r="J76" s="57" t="str">
        <f>'[3]450 KHz'!G16</f>
        <v>10</v>
      </c>
      <c r="K76" s="57" t="str">
        <f>'[3]450 KHz'!H16</f>
        <v>80</v>
      </c>
      <c r="L76" s="57" t="str">
        <f>'[3]450 KHz'!I16</f>
        <v>100000</v>
      </c>
      <c r="M76" s="57" t="str">
        <f>'[3]450 KHz'!J16</f>
        <v>00</v>
      </c>
      <c r="N76" s="57" t="str">
        <f>'[3]450 KHz'!K16</f>
        <v>42</v>
      </c>
      <c r="O76" s="57" t="str">
        <f>'[3]450 KHz'!L16</f>
        <v>01</v>
      </c>
      <c r="P76" s="57" t="str">
        <f>'[3]450 KHz'!M16</f>
        <v>00001</v>
      </c>
      <c r="Q76" s="57" t="str">
        <f>'[3]450 KHz'!N16</f>
        <v>0</v>
      </c>
      <c r="R76" s="57" t="str">
        <f>'[3]450 KHz'!O16</f>
        <v>1A</v>
      </c>
      <c r="S76" s="57" t="str">
        <f>'[3]450 KHz'!P16</f>
        <v>000110</v>
      </c>
      <c r="T76" s="57" t="str">
        <f>'[3]450 KHz'!Q16</f>
        <v>10</v>
      </c>
      <c r="U76" s="57" t="str">
        <f>'[3]450 KHz'!R16</f>
        <v>4C</v>
      </c>
      <c r="V76" s="57" t="str">
        <f>'[3]450 KHz'!S16</f>
        <v>01</v>
      </c>
      <c r="W76" s="57" t="str">
        <f>'[3]450 KHz'!T16</f>
        <v>00110</v>
      </c>
      <c r="X76" s="57" t="str">
        <f>'[3]450 KHz'!U16</f>
        <v>0</v>
      </c>
      <c r="Y76" s="57" t="str">
        <f t="shared" si="38"/>
        <v>1280421A4C</v>
      </c>
      <c r="Z76" s="57">
        <f t="shared" si="29"/>
        <v>100</v>
      </c>
      <c r="AA76" s="57">
        <f t="shared" si="30"/>
        <v>30</v>
      </c>
      <c r="AB76" s="57">
        <f t="shared" si="31"/>
        <v>2.9996999999999998</v>
      </c>
      <c r="AC76" s="57">
        <f t="shared" si="32"/>
        <v>19.200000000000003</v>
      </c>
      <c r="AD76" s="57">
        <f t="shared" si="33"/>
        <v>800</v>
      </c>
      <c r="AE76" s="57">
        <f t="shared" si="34"/>
        <v>50</v>
      </c>
      <c r="AF76" s="57">
        <f t="shared" si="35"/>
        <v>160</v>
      </c>
      <c r="AG76" s="57">
        <f t="shared" si="36"/>
        <v>1.25</v>
      </c>
      <c r="AH76" s="57">
        <f t="shared" si="37"/>
        <v>6.25</v>
      </c>
      <c r="AI76" s="57">
        <v>4000</v>
      </c>
      <c r="AK76" s="57">
        <f t="shared" si="39"/>
        <v>450</v>
      </c>
      <c r="AL76" s="57">
        <f t="shared" si="40"/>
        <v>10</v>
      </c>
      <c r="AM76" s="57" t="str">
        <f t="shared" si="26"/>
        <v>1280421A4C</v>
      </c>
      <c r="AN76" s="57">
        <f t="shared" si="26"/>
        <v>100</v>
      </c>
      <c r="AO76" s="57">
        <f t="shared" si="26"/>
        <v>30</v>
      </c>
      <c r="AP76" s="57">
        <f t="shared" si="41"/>
        <v>80</v>
      </c>
      <c r="AQ76" s="57">
        <f t="shared" si="42"/>
        <v>239.976</v>
      </c>
      <c r="AR76" s="57">
        <f t="shared" si="43"/>
        <v>19.200000000000003</v>
      </c>
      <c r="AS76" s="57">
        <f t="shared" si="27"/>
        <v>50</v>
      </c>
      <c r="AT76" s="57">
        <f t="shared" si="27"/>
        <v>160</v>
      </c>
      <c r="AU76" s="57">
        <f t="shared" si="44"/>
        <v>250</v>
      </c>
      <c r="AV76" s="57">
        <f t="shared" si="45"/>
        <v>6.25</v>
      </c>
      <c r="AW76" s="57">
        <f t="shared" si="46"/>
        <v>3</v>
      </c>
      <c r="AX76" s="382">
        <f t="shared" si="47"/>
        <v>22.107063913599049</v>
      </c>
      <c r="AY76" s="382">
        <f t="shared" si="48"/>
        <v>276.31066509009599</v>
      </c>
      <c r="AZ76" s="57">
        <f t="shared" si="49"/>
        <v>8</v>
      </c>
      <c r="BA76" s="382">
        <f t="shared" si="50"/>
        <v>3.9788735772973833</v>
      </c>
      <c r="BB76" s="382">
        <f t="shared" si="51"/>
        <v>159.15494309189535</v>
      </c>
    </row>
    <row r="77" spans="1:54" x14ac:dyDescent="0.3">
      <c r="A77" s="57">
        <f t="shared" si="28"/>
        <v>75</v>
      </c>
      <c r="B77" s="57">
        <v>450</v>
      </c>
      <c r="C77" s="57">
        <v>2</v>
      </c>
      <c r="D77" s="57" t="str">
        <f>'[3]450 KHz'!A17</f>
        <v>01011</v>
      </c>
      <c r="E77" s="57">
        <f>'[3]450 KHz'!B17</f>
        <v>3</v>
      </c>
      <c r="F77" s="57" t="str">
        <f>'[3]450 KHz'!C17</f>
        <v>12</v>
      </c>
      <c r="G77" s="57" t="str">
        <f>'[3]450 KHz'!D17</f>
        <v>00</v>
      </c>
      <c r="H77" s="57" t="str">
        <f>'[3]450 KHz'!E17</f>
        <v>01</v>
      </c>
      <c r="I77" s="57" t="str">
        <f>'[3]450 KHz'!F17</f>
        <v>00</v>
      </c>
      <c r="J77" s="57" t="str">
        <f>'[3]450 KHz'!G17</f>
        <v>10</v>
      </c>
      <c r="K77" s="57" t="str">
        <f>'[3]450 KHz'!H17</f>
        <v>0B</v>
      </c>
      <c r="L77" s="57" t="str">
        <f>'[3]450 KHz'!I17</f>
        <v>000010</v>
      </c>
      <c r="M77" s="57" t="str">
        <f>'[3]450 KHz'!J17</f>
        <v>11</v>
      </c>
      <c r="N77" s="57" t="str">
        <f>'[3]450 KHz'!K17</f>
        <v>18</v>
      </c>
      <c r="O77" s="57" t="str">
        <f>'[3]450 KHz'!L17</f>
        <v>00</v>
      </c>
      <c r="P77" s="57" t="str">
        <f>'[3]450 KHz'!M17</f>
        <v>01100</v>
      </c>
      <c r="Q77" s="57" t="str">
        <f>'[3]450 KHz'!N17</f>
        <v>0</v>
      </c>
      <c r="R77" s="57" t="str">
        <f>'[3]450 KHz'!O17</f>
        <v>22</v>
      </c>
      <c r="S77" s="57" t="str">
        <f>'[3]450 KHz'!P17</f>
        <v>001000</v>
      </c>
      <c r="T77" s="57" t="str">
        <f>'[3]450 KHz'!Q17</f>
        <v>10</v>
      </c>
      <c r="U77" s="57" t="str">
        <f>'[3]450 KHz'!R17</f>
        <v>46</v>
      </c>
      <c r="V77" s="57" t="str">
        <f>'[3]450 KHz'!S17</f>
        <v>01</v>
      </c>
      <c r="W77" s="57" t="str">
        <f>'[3]450 KHz'!T17</f>
        <v>00011</v>
      </c>
      <c r="X77" s="57" t="str">
        <f>'[3]450 KHz'!U17</f>
        <v>0</v>
      </c>
      <c r="Y77" s="57" t="str">
        <f t="shared" si="38"/>
        <v>120B182246</v>
      </c>
      <c r="Z77" s="57">
        <f t="shared" si="29"/>
        <v>100</v>
      </c>
      <c r="AA77" s="57">
        <f t="shared" si="30"/>
        <v>40</v>
      </c>
      <c r="AB77" s="57">
        <f t="shared" si="31"/>
        <v>2.9996999999999998</v>
      </c>
      <c r="AC77" s="57">
        <f t="shared" si="32"/>
        <v>9.6000000000000014</v>
      </c>
      <c r="AD77" s="57">
        <f t="shared" si="33"/>
        <v>800</v>
      </c>
      <c r="AE77" s="57">
        <f t="shared" si="34"/>
        <v>50</v>
      </c>
      <c r="AF77" s="57">
        <f t="shared" si="35"/>
        <v>10</v>
      </c>
      <c r="AG77" s="57">
        <f t="shared" si="36"/>
        <v>15</v>
      </c>
      <c r="AH77" s="57">
        <f t="shared" si="37"/>
        <v>75</v>
      </c>
      <c r="AI77" s="57">
        <v>4000</v>
      </c>
      <c r="AK77" s="57">
        <f t="shared" si="39"/>
        <v>450</v>
      </c>
      <c r="AL77" s="57">
        <f t="shared" si="40"/>
        <v>11</v>
      </c>
      <c r="AM77" s="57" t="str">
        <f t="shared" si="26"/>
        <v>120B182246</v>
      </c>
      <c r="AN77" s="57">
        <f t="shared" si="26"/>
        <v>100</v>
      </c>
      <c r="AO77" s="57">
        <f t="shared" si="26"/>
        <v>40</v>
      </c>
      <c r="AP77" s="57">
        <f t="shared" si="41"/>
        <v>80</v>
      </c>
      <c r="AQ77" s="57">
        <f t="shared" si="42"/>
        <v>239.976</v>
      </c>
      <c r="AR77" s="57">
        <f t="shared" si="43"/>
        <v>9.6000000000000014</v>
      </c>
      <c r="AS77" s="57">
        <f t="shared" si="27"/>
        <v>50</v>
      </c>
      <c r="AT77" s="57">
        <f t="shared" si="27"/>
        <v>10</v>
      </c>
      <c r="AU77" s="57">
        <f t="shared" si="44"/>
        <v>3000</v>
      </c>
      <c r="AV77" s="57">
        <f t="shared" si="45"/>
        <v>75</v>
      </c>
      <c r="AW77" s="57">
        <f t="shared" si="46"/>
        <v>4</v>
      </c>
      <c r="AX77" s="382">
        <f t="shared" si="47"/>
        <v>16.580297935199283</v>
      </c>
      <c r="AY77" s="382">
        <f t="shared" si="48"/>
        <v>414.46599763514405</v>
      </c>
      <c r="AZ77" s="57">
        <f t="shared" si="49"/>
        <v>0.5</v>
      </c>
      <c r="BA77" s="382">
        <f t="shared" si="50"/>
        <v>5.3051647697298447</v>
      </c>
      <c r="BB77" s="382">
        <f t="shared" si="51"/>
        <v>212.20659078919377</v>
      </c>
    </row>
    <row r="78" spans="1:54" x14ac:dyDescent="0.3">
      <c r="A78" s="57">
        <f t="shared" si="28"/>
        <v>76</v>
      </c>
      <c r="B78" s="57">
        <v>450</v>
      </c>
      <c r="C78" s="57">
        <v>2</v>
      </c>
      <c r="D78" s="57" t="str">
        <f>'[3]450 KHz'!A18</f>
        <v>01100</v>
      </c>
      <c r="E78" s="57">
        <f>'[3]450 KHz'!B18</f>
        <v>3</v>
      </c>
      <c r="F78" s="57" t="str">
        <f>'[3]450 KHz'!C18</f>
        <v>12</v>
      </c>
      <c r="G78" s="57" t="str">
        <f>'[3]450 KHz'!D18</f>
        <v>00</v>
      </c>
      <c r="H78" s="57" t="str">
        <f>'[3]450 KHz'!E18</f>
        <v>01</v>
      </c>
      <c r="I78" s="57" t="str">
        <f>'[3]450 KHz'!F18</f>
        <v>00</v>
      </c>
      <c r="J78" s="57" t="str">
        <f>'[3]450 KHz'!G18</f>
        <v>10</v>
      </c>
      <c r="K78" s="57" t="str">
        <f>'[3]450 KHz'!H18</f>
        <v>11</v>
      </c>
      <c r="L78" s="57" t="str">
        <f>'[3]450 KHz'!I18</f>
        <v>000100</v>
      </c>
      <c r="M78" s="57" t="str">
        <f>'[3]450 KHz'!J18</f>
        <v>01</v>
      </c>
      <c r="N78" s="57" t="str">
        <f>'[3]450 KHz'!K18</f>
        <v>8C</v>
      </c>
      <c r="O78" s="57" t="str">
        <f>'[3]450 KHz'!L18</f>
        <v>10</v>
      </c>
      <c r="P78" s="57" t="str">
        <f>'[3]450 KHz'!M18</f>
        <v>00110</v>
      </c>
      <c r="Q78" s="57" t="str">
        <f>'[3]450 KHz'!N18</f>
        <v>0</v>
      </c>
      <c r="R78" s="57" t="str">
        <f>'[3]450 KHz'!O18</f>
        <v>22</v>
      </c>
      <c r="S78" s="57" t="str">
        <f>'[3]450 KHz'!P18</f>
        <v>001000</v>
      </c>
      <c r="T78" s="57" t="str">
        <f>'[3]450 KHz'!Q18</f>
        <v>10</v>
      </c>
      <c r="U78" s="57" t="str">
        <f>'[3]450 KHz'!R18</f>
        <v>46</v>
      </c>
      <c r="V78" s="57" t="str">
        <f>'[3]450 KHz'!S18</f>
        <v>01</v>
      </c>
      <c r="W78" s="57" t="str">
        <f>'[3]450 KHz'!T18</f>
        <v>00011</v>
      </c>
      <c r="X78" s="57" t="str">
        <f>'[3]450 KHz'!U18</f>
        <v>0</v>
      </c>
      <c r="Y78" s="57" t="str">
        <f t="shared" si="38"/>
        <v>12118C2246</v>
      </c>
      <c r="Z78" s="57">
        <f t="shared" si="29"/>
        <v>100</v>
      </c>
      <c r="AA78" s="57">
        <f t="shared" si="30"/>
        <v>40</v>
      </c>
      <c r="AB78" s="57">
        <f t="shared" si="31"/>
        <v>2.9996999999999998</v>
      </c>
      <c r="AC78" s="57">
        <f t="shared" si="32"/>
        <v>9.6000000000000014</v>
      </c>
      <c r="AD78" s="57">
        <f t="shared" si="33"/>
        <v>800</v>
      </c>
      <c r="AE78" s="57">
        <f t="shared" si="34"/>
        <v>50</v>
      </c>
      <c r="AF78" s="57">
        <f t="shared" si="35"/>
        <v>20</v>
      </c>
      <c r="AG78" s="57">
        <f t="shared" si="36"/>
        <v>7.5</v>
      </c>
      <c r="AH78" s="57">
        <f t="shared" si="37"/>
        <v>37.5</v>
      </c>
      <c r="AI78" s="57">
        <v>4000</v>
      </c>
      <c r="AK78" s="57">
        <f t="shared" si="39"/>
        <v>450</v>
      </c>
      <c r="AL78" s="57">
        <f t="shared" si="40"/>
        <v>12</v>
      </c>
      <c r="AM78" s="57" t="str">
        <f t="shared" si="26"/>
        <v>12118C2246</v>
      </c>
      <c r="AN78" s="57">
        <f t="shared" si="26"/>
        <v>100</v>
      </c>
      <c r="AO78" s="57">
        <f t="shared" si="26"/>
        <v>40</v>
      </c>
      <c r="AP78" s="57">
        <f t="shared" si="41"/>
        <v>80</v>
      </c>
      <c r="AQ78" s="57">
        <f t="shared" si="42"/>
        <v>239.976</v>
      </c>
      <c r="AR78" s="57">
        <f t="shared" si="43"/>
        <v>9.6000000000000014</v>
      </c>
      <c r="AS78" s="57">
        <f t="shared" si="27"/>
        <v>50</v>
      </c>
      <c r="AT78" s="57">
        <f t="shared" si="27"/>
        <v>20</v>
      </c>
      <c r="AU78" s="57">
        <f t="shared" si="44"/>
        <v>1500</v>
      </c>
      <c r="AV78" s="57">
        <f t="shared" si="45"/>
        <v>37.5</v>
      </c>
      <c r="AW78" s="57">
        <f t="shared" si="46"/>
        <v>4</v>
      </c>
      <c r="AX78" s="382">
        <f t="shared" si="47"/>
        <v>16.580297935199283</v>
      </c>
      <c r="AY78" s="382">
        <f t="shared" si="48"/>
        <v>414.46599763514405</v>
      </c>
      <c r="AZ78" s="57">
        <f t="shared" si="49"/>
        <v>1</v>
      </c>
      <c r="BA78" s="382">
        <f t="shared" si="50"/>
        <v>5.3051647697298447</v>
      </c>
      <c r="BB78" s="382">
        <f t="shared" si="51"/>
        <v>212.20659078919377</v>
      </c>
    </row>
    <row r="79" spans="1:54" x14ac:dyDescent="0.3">
      <c r="A79" s="57">
        <f t="shared" si="28"/>
        <v>77</v>
      </c>
      <c r="B79" s="57">
        <v>450</v>
      </c>
      <c r="C79" s="57">
        <v>2</v>
      </c>
      <c r="D79" s="57" t="str">
        <f>'[3]450 KHz'!A19</f>
        <v>01101</v>
      </c>
      <c r="E79" s="57">
        <f>'[3]450 KHz'!B19</f>
        <v>3</v>
      </c>
      <c r="F79" s="57" t="str">
        <f>'[3]450 KHz'!C19</f>
        <v>12</v>
      </c>
      <c r="G79" s="57" t="str">
        <f>'[3]450 KHz'!D19</f>
        <v>00</v>
      </c>
      <c r="H79" s="57" t="str">
        <f>'[3]450 KHz'!E19</f>
        <v>01</v>
      </c>
      <c r="I79" s="57" t="str">
        <f>'[3]450 KHz'!F19</f>
        <v>00</v>
      </c>
      <c r="J79" s="57" t="str">
        <f>'[3]450 KHz'!G19</f>
        <v>10</v>
      </c>
      <c r="K79" s="57" t="str">
        <f>'[3]450 KHz'!H19</f>
        <v>20</v>
      </c>
      <c r="L79" s="57" t="str">
        <f>'[3]450 KHz'!I19</f>
        <v>001000</v>
      </c>
      <c r="M79" s="57" t="str">
        <f>'[3]450 KHz'!J19</f>
        <v>00</v>
      </c>
      <c r="N79" s="57" t="str">
        <f>'[3]450 KHz'!K19</f>
        <v>C6</v>
      </c>
      <c r="O79" s="57" t="str">
        <f>'[3]450 KHz'!L19</f>
        <v>11</v>
      </c>
      <c r="P79" s="57" t="str">
        <f>'[3]450 KHz'!M19</f>
        <v>00011</v>
      </c>
      <c r="Q79" s="57" t="str">
        <f>'[3]450 KHz'!N19</f>
        <v>0</v>
      </c>
      <c r="R79" s="57" t="str">
        <f>'[3]450 KHz'!O19</f>
        <v>22</v>
      </c>
      <c r="S79" s="57" t="str">
        <f>'[3]450 KHz'!P19</f>
        <v>001000</v>
      </c>
      <c r="T79" s="57" t="str">
        <f>'[3]450 KHz'!Q19</f>
        <v>10</v>
      </c>
      <c r="U79" s="57" t="str">
        <f>'[3]450 KHz'!R19</f>
        <v>46</v>
      </c>
      <c r="V79" s="57" t="str">
        <f>'[3]450 KHz'!S19</f>
        <v>01</v>
      </c>
      <c r="W79" s="57" t="str">
        <f>'[3]450 KHz'!T19</f>
        <v>00011</v>
      </c>
      <c r="X79" s="57" t="str">
        <f>'[3]450 KHz'!U19</f>
        <v>0</v>
      </c>
      <c r="Y79" s="57" t="str">
        <f t="shared" si="38"/>
        <v>1220C62246</v>
      </c>
      <c r="Z79" s="57">
        <f t="shared" si="29"/>
        <v>100</v>
      </c>
      <c r="AA79" s="57">
        <f t="shared" si="30"/>
        <v>40</v>
      </c>
      <c r="AB79" s="57">
        <f t="shared" si="31"/>
        <v>2.9996999999999998</v>
      </c>
      <c r="AC79" s="57">
        <f t="shared" si="32"/>
        <v>9.6000000000000014</v>
      </c>
      <c r="AD79" s="57">
        <f t="shared" si="33"/>
        <v>800</v>
      </c>
      <c r="AE79" s="57">
        <f t="shared" si="34"/>
        <v>50</v>
      </c>
      <c r="AF79" s="57">
        <f t="shared" si="35"/>
        <v>40</v>
      </c>
      <c r="AG79" s="57">
        <f t="shared" si="36"/>
        <v>3.75</v>
      </c>
      <c r="AH79" s="57">
        <f t="shared" si="37"/>
        <v>18.75</v>
      </c>
      <c r="AI79" s="57">
        <v>4000</v>
      </c>
      <c r="AK79" s="57">
        <f t="shared" si="39"/>
        <v>450</v>
      </c>
      <c r="AL79" s="57">
        <f t="shared" si="40"/>
        <v>13</v>
      </c>
      <c r="AM79" s="57" t="str">
        <f t="shared" si="26"/>
        <v>1220C62246</v>
      </c>
      <c r="AN79" s="57">
        <f t="shared" si="26"/>
        <v>100</v>
      </c>
      <c r="AO79" s="57">
        <f t="shared" si="26"/>
        <v>40</v>
      </c>
      <c r="AP79" s="57">
        <f t="shared" si="41"/>
        <v>80</v>
      </c>
      <c r="AQ79" s="57">
        <f t="shared" si="42"/>
        <v>239.976</v>
      </c>
      <c r="AR79" s="57">
        <f t="shared" si="43"/>
        <v>9.6000000000000014</v>
      </c>
      <c r="AS79" s="57">
        <f t="shared" si="27"/>
        <v>50</v>
      </c>
      <c r="AT79" s="57">
        <f t="shared" si="27"/>
        <v>40</v>
      </c>
      <c r="AU79" s="57">
        <f t="shared" si="44"/>
        <v>750</v>
      </c>
      <c r="AV79" s="57">
        <f t="shared" si="45"/>
        <v>18.75</v>
      </c>
      <c r="AW79" s="57">
        <f t="shared" si="46"/>
        <v>4</v>
      </c>
      <c r="AX79" s="382">
        <f t="shared" si="47"/>
        <v>16.580297935199283</v>
      </c>
      <c r="AY79" s="382">
        <f t="shared" si="48"/>
        <v>414.46599763514405</v>
      </c>
      <c r="AZ79" s="57">
        <f t="shared" si="49"/>
        <v>2</v>
      </c>
      <c r="BA79" s="382">
        <f t="shared" si="50"/>
        <v>5.3051647697298447</v>
      </c>
      <c r="BB79" s="382">
        <f t="shared" si="51"/>
        <v>212.20659078919377</v>
      </c>
    </row>
    <row r="80" spans="1:54" x14ac:dyDescent="0.3">
      <c r="A80" s="57">
        <f t="shared" si="28"/>
        <v>78</v>
      </c>
      <c r="B80" s="57">
        <v>450</v>
      </c>
      <c r="C80" s="57">
        <v>2</v>
      </c>
      <c r="D80" s="57" t="str">
        <f>'[3]450 KHz'!A20</f>
        <v>01110</v>
      </c>
      <c r="E80" s="57">
        <f>'[3]450 KHz'!B20</f>
        <v>3</v>
      </c>
      <c r="F80" s="57" t="str">
        <f>'[3]450 KHz'!C20</f>
        <v>12</v>
      </c>
      <c r="G80" s="57" t="str">
        <f>'[3]450 KHz'!D20</f>
        <v>00</v>
      </c>
      <c r="H80" s="57" t="str">
        <f>'[3]450 KHz'!E20</f>
        <v>01</v>
      </c>
      <c r="I80" s="57" t="str">
        <f>'[3]450 KHz'!F20</f>
        <v>00</v>
      </c>
      <c r="J80" s="57" t="str">
        <f>'[3]450 KHz'!G20</f>
        <v>10</v>
      </c>
      <c r="K80" s="57" t="str">
        <f>'[3]450 KHz'!H20</f>
        <v>40</v>
      </c>
      <c r="L80" s="57" t="str">
        <f>'[3]450 KHz'!I20</f>
        <v>010000</v>
      </c>
      <c r="M80" s="57" t="str">
        <f>'[3]450 KHz'!J20</f>
        <v>00</v>
      </c>
      <c r="N80" s="57" t="str">
        <f>'[3]450 KHz'!K20</f>
        <v>42</v>
      </c>
      <c r="O80" s="57" t="str">
        <f>'[3]450 KHz'!L20</f>
        <v>01</v>
      </c>
      <c r="P80" s="57" t="str">
        <f>'[3]450 KHz'!M20</f>
        <v>00001</v>
      </c>
      <c r="Q80" s="57" t="str">
        <f>'[3]450 KHz'!N20</f>
        <v>0</v>
      </c>
      <c r="R80" s="57" t="str">
        <f>'[3]450 KHz'!O20</f>
        <v>22</v>
      </c>
      <c r="S80" s="57" t="str">
        <f>'[3]450 KHz'!P20</f>
        <v>001000</v>
      </c>
      <c r="T80" s="57" t="str">
        <f>'[3]450 KHz'!Q20</f>
        <v>10</v>
      </c>
      <c r="U80" s="57" t="str">
        <f>'[3]450 KHz'!R20</f>
        <v>46</v>
      </c>
      <c r="V80" s="57" t="str">
        <f>'[3]450 KHz'!S20</f>
        <v>01</v>
      </c>
      <c r="W80" s="57" t="str">
        <f>'[3]450 KHz'!T20</f>
        <v>00011</v>
      </c>
      <c r="X80" s="57" t="str">
        <f>'[3]450 KHz'!U20</f>
        <v>0</v>
      </c>
      <c r="Y80" s="57" t="str">
        <f t="shared" si="38"/>
        <v>1240422246</v>
      </c>
      <c r="Z80" s="57">
        <f t="shared" si="29"/>
        <v>100</v>
      </c>
      <c r="AA80" s="57">
        <f t="shared" si="30"/>
        <v>40</v>
      </c>
      <c r="AB80" s="57">
        <f t="shared" si="31"/>
        <v>2.9996999999999998</v>
      </c>
      <c r="AC80" s="57">
        <f t="shared" si="32"/>
        <v>9.6000000000000014</v>
      </c>
      <c r="AD80" s="57">
        <f t="shared" si="33"/>
        <v>800</v>
      </c>
      <c r="AE80" s="57">
        <f t="shared" si="34"/>
        <v>50</v>
      </c>
      <c r="AF80" s="57">
        <f t="shared" si="35"/>
        <v>80</v>
      </c>
      <c r="AG80" s="57">
        <f t="shared" si="36"/>
        <v>1.25</v>
      </c>
      <c r="AH80" s="57">
        <f t="shared" si="37"/>
        <v>6.25</v>
      </c>
      <c r="AI80" s="57">
        <v>4000</v>
      </c>
      <c r="AK80" s="57">
        <f t="shared" si="39"/>
        <v>450</v>
      </c>
      <c r="AL80" s="57">
        <f t="shared" si="40"/>
        <v>14</v>
      </c>
      <c r="AM80" s="57" t="str">
        <f t="shared" si="26"/>
        <v>1240422246</v>
      </c>
      <c r="AN80" s="57">
        <f t="shared" si="26"/>
        <v>100</v>
      </c>
      <c r="AO80" s="57">
        <f t="shared" si="26"/>
        <v>40</v>
      </c>
      <c r="AP80" s="57">
        <f t="shared" si="41"/>
        <v>80</v>
      </c>
      <c r="AQ80" s="57">
        <f t="shared" si="42"/>
        <v>239.976</v>
      </c>
      <c r="AR80" s="57">
        <f t="shared" si="43"/>
        <v>9.6000000000000014</v>
      </c>
      <c r="AS80" s="57">
        <f t="shared" si="27"/>
        <v>50</v>
      </c>
      <c r="AT80" s="57">
        <f t="shared" si="27"/>
        <v>80</v>
      </c>
      <c r="AU80" s="57">
        <f t="shared" si="44"/>
        <v>250</v>
      </c>
      <c r="AV80" s="57">
        <f t="shared" si="45"/>
        <v>6.25</v>
      </c>
      <c r="AW80" s="57">
        <f t="shared" si="46"/>
        <v>4</v>
      </c>
      <c r="AX80" s="382">
        <f t="shared" si="47"/>
        <v>16.580297935199283</v>
      </c>
      <c r="AY80" s="382">
        <f t="shared" si="48"/>
        <v>414.46599763514405</v>
      </c>
      <c r="AZ80" s="57">
        <f t="shared" si="49"/>
        <v>4</v>
      </c>
      <c r="BA80" s="382">
        <f t="shared" si="50"/>
        <v>7.9577471545947667</v>
      </c>
      <c r="BB80" s="382">
        <f t="shared" si="51"/>
        <v>318.3098861837907</v>
      </c>
    </row>
    <row r="81" spans="1:54" x14ac:dyDescent="0.3">
      <c r="A81" s="57">
        <f t="shared" si="28"/>
        <v>79</v>
      </c>
      <c r="B81" s="57">
        <v>450</v>
      </c>
      <c r="C81" s="57">
        <v>2</v>
      </c>
      <c r="D81" s="57" t="str">
        <f>'[3]450 KHz'!A21</f>
        <v>01111</v>
      </c>
      <c r="E81" s="57">
        <f>'[3]450 KHz'!B21</f>
        <v>3</v>
      </c>
      <c r="F81" s="57" t="str">
        <f>'[3]450 KHz'!C21</f>
        <v>12</v>
      </c>
      <c r="G81" s="57" t="str">
        <f>'[3]450 KHz'!D21</f>
        <v>00</v>
      </c>
      <c r="H81" s="57" t="str">
        <f>'[3]450 KHz'!E21</f>
        <v>01</v>
      </c>
      <c r="I81" s="57" t="str">
        <f>'[3]450 KHz'!F21</f>
        <v>00</v>
      </c>
      <c r="J81" s="57" t="str">
        <f>'[3]450 KHz'!G21</f>
        <v>10</v>
      </c>
      <c r="K81" s="57" t="str">
        <f>'[3]450 KHz'!H21</f>
        <v>80</v>
      </c>
      <c r="L81" s="57" t="str">
        <f>'[3]450 KHz'!I21</f>
        <v>100000</v>
      </c>
      <c r="M81" s="57" t="str">
        <f>'[3]450 KHz'!J21</f>
        <v>00</v>
      </c>
      <c r="N81" s="57" t="str">
        <f>'[3]450 KHz'!K21</f>
        <v>42</v>
      </c>
      <c r="O81" s="57" t="str">
        <f>'[3]450 KHz'!L21</f>
        <v>01</v>
      </c>
      <c r="P81" s="57" t="str">
        <f>'[3]450 KHz'!M21</f>
        <v>00001</v>
      </c>
      <c r="Q81" s="57" t="str">
        <f>'[3]450 KHz'!N21</f>
        <v>0</v>
      </c>
      <c r="R81" s="57" t="str">
        <f>'[3]450 KHz'!O21</f>
        <v>22</v>
      </c>
      <c r="S81" s="57" t="str">
        <f>'[3]450 KHz'!P21</f>
        <v>001000</v>
      </c>
      <c r="T81" s="57" t="str">
        <f>'[3]450 KHz'!Q21</f>
        <v>10</v>
      </c>
      <c r="U81" s="57" t="str">
        <f>'[3]450 KHz'!R21</f>
        <v>46</v>
      </c>
      <c r="V81" s="57" t="str">
        <f>'[3]450 KHz'!S21</f>
        <v>01</v>
      </c>
      <c r="W81" s="57" t="str">
        <f>'[3]450 KHz'!T21</f>
        <v>00011</v>
      </c>
      <c r="X81" s="57" t="str">
        <f>'[3]450 KHz'!U21</f>
        <v>0</v>
      </c>
      <c r="Y81" s="57" t="str">
        <f t="shared" si="38"/>
        <v>1280422246</v>
      </c>
      <c r="Z81" s="57">
        <f t="shared" si="29"/>
        <v>100</v>
      </c>
      <c r="AA81" s="57">
        <f t="shared" si="30"/>
        <v>40</v>
      </c>
      <c r="AB81" s="57">
        <f t="shared" si="31"/>
        <v>2.9996999999999998</v>
      </c>
      <c r="AC81" s="57">
        <f t="shared" si="32"/>
        <v>9.6000000000000014</v>
      </c>
      <c r="AD81" s="57">
        <f t="shared" si="33"/>
        <v>800</v>
      </c>
      <c r="AE81" s="57">
        <f t="shared" si="34"/>
        <v>50</v>
      </c>
      <c r="AF81" s="57">
        <f t="shared" si="35"/>
        <v>160</v>
      </c>
      <c r="AG81" s="57">
        <f t="shared" si="36"/>
        <v>1.25</v>
      </c>
      <c r="AH81" s="57">
        <f t="shared" si="37"/>
        <v>6.25</v>
      </c>
      <c r="AI81" s="57">
        <v>4000</v>
      </c>
      <c r="AK81" s="57">
        <f t="shared" si="39"/>
        <v>450</v>
      </c>
      <c r="AL81" s="57">
        <f t="shared" si="40"/>
        <v>15</v>
      </c>
      <c r="AM81" s="57" t="str">
        <f t="shared" ref="AM81:AO144" si="52">Y81</f>
        <v>1280422246</v>
      </c>
      <c r="AN81" s="57">
        <f t="shared" si="52"/>
        <v>100</v>
      </c>
      <c r="AO81" s="57">
        <f t="shared" si="52"/>
        <v>40</v>
      </c>
      <c r="AP81" s="57">
        <f t="shared" si="41"/>
        <v>80</v>
      </c>
      <c r="AQ81" s="57">
        <f t="shared" si="42"/>
        <v>239.976</v>
      </c>
      <c r="AR81" s="57">
        <f t="shared" si="43"/>
        <v>9.6000000000000014</v>
      </c>
      <c r="AS81" s="57">
        <f t="shared" ref="AS81:AT144" si="53">AE81</f>
        <v>50</v>
      </c>
      <c r="AT81" s="57">
        <f t="shared" si="53"/>
        <v>160</v>
      </c>
      <c r="AU81" s="57">
        <f t="shared" si="44"/>
        <v>250</v>
      </c>
      <c r="AV81" s="57">
        <f t="shared" si="45"/>
        <v>6.25</v>
      </c>
      <c r="AW81" s="57">
        <f t="shared" si="46"/>
        <v>4</v>
      </c>
      <c r="AX81" s="382">
        <f t="shared" si="47"/>
        <v>16.580297935199283</v>
      </c>
      <c r="AY81" s="382">
        <f t="shared" si="48"/>
        <v>414.46599763514405</v>
      </c>
      <c r="AZ81" s="57">
        <f t="shared" si="49"/>
        <v>8</v>
      </c>
      <c r="BA81" s="382">
        <f t="shared" si="50"/>
        <v>3.9788735772973833</v>
      </c>
      <c r="BB81" s="382">
        <f t="shared" si="51"/>
        <v>159.15494309189535</v>
      </c>
    </row>
    <row r="82" spans="1:54" x14ac:dyDescent="0.3">
      <c r="A82" s="57">
        <f t="shared" si="28"/>
        <v>80</v>
      </c>
      <c r="B82" s="57">
        <v>450</v>
      </c>
      <c r="C82" s="57">
        <v>2</v>
      </c>
      <c r="D82" s="57" t="str">
        <f>'[3]450 KHz'!A22</f>
        <v>10000</v>
      </c>
      <c r="E82" s="57">
        <f>'[3]450 KHz'!B22</f>
        <v>3</v>
      </c>
      <c r="F82" s="57" t="str">
        <f>'[3]450 KHz'!C22</f>
        <v>12</v>
      </c>
      <c r="G82" s="57" t="str">
        <f>'[3]450 KHz'!D22</f>
        <v>00</v>
      </c>
      <c r="H82" s="57" t="str">
        <f>'[3]450 KHz'!E22</f>
        <v>01</v>
      </c>
      <c r="I82" s="57" t="str">
        <f>'[3]450 KHz'!F22</f>
        <v>00</v>
      </c>
      <c r="J82" s="57" t="str">
        <f>'[3]450 KHz'!G22</f>
        <v>10</v>
      </c>
      <c r="K82" s="57" t="str">
        <f>'[3]450 KHz'!H22</f>
        <v>0B</v>
      </c>
      <c r="L82" s="57" t="str">
        <f>'[3]450 KHz'!I22</f>
        <v>000010</v>
      </c>
      <c r="M82" s="57" t="str">
        <f>'[3]450 KHz'!J22</f>
        <v>11</v>
      </c>
      <c r="N82" s="57" t="str">
        <f>'[3]450 KHz'!K22</f>
        <v>18</v>
      </c>
      <c r="O82" s="57" t="str">
        <f>'[3]450 KHz'!L22</f>
        <v>00</v>
      </c>
      <c r="P82" s="57" t="str">
        <f>'[3]450 KHz'!M22</f>
        <v>01100</v>
      </c>
      <c r="Q82" s="57" t="str">
        <f>'[3]450 KHz'!N22</f>
        <v>0</v>
      </c>
      <c r="R82" s="57" t="str">
        <f>'[3]450 KHz'!O22</f>
        <v>29</v>
      </c>
      <c r="S82" s="57" t="str">
        <f>'[3]450 KHz'!P22</f>
        <v>001010</v>
      </c>
      <c r="T82" s="57" t="str">
        <f>'[3]450 KHz'!Q22</f>
        <v>01</v>
      </c>
      <c r="U82" s="57" t="str">
        <f>'[3]450 KHz'!R22</f>
        <v>86</v>
      </c>
      <c r="V82" s="57" t="str">
        <f>'[3]450 KHz'!S22</f>
        <v>10</v>
      </c>
      <c r="W82" s="57" t="str">
        <f>'[3]450 KHz'!T22</f>
        <v>00011</v>
      </c>
      <c r="X82" s="57" t="str">
        <f>'[3]450 KHz'!U22</f>
        <v>0</v>
      </c>
      <c r="Y82" s="57" t="str">
        <f t="shared" si="38"/>
        <v>120B182986</v>
      </c>
      <c r="Z82" s="57">
        <f t="shared" si="29"/>
        <v>100</v>
      </c>
      <c r="AA82" s="57">
        <f t="shared" si="30"/>
        <v>50</v>
      </c>
      <c r="AB82" s="57">
        <f t="shared" si="31"/>
        <v>1.9998</v>
      </c>
      <c r="AC82" s="57">
        <f t="shared" si="32"/>
        <v>9.6000000000000014</v>
      </c>
      <c r="AD82" s="57">
        <f t="shared" si="33"/>
        <v>800</v>
      </c>
      <c r="AE82" s="57">
        <f t="shared" si="34"/>
        <v>50</v>
      </c>
      <c r="AF82" s="57">
        <f t="shared" si="35"/>
        <v>10</v>
      </c>
      <c r="AG82" s="57">
        <f t="shared" si="36"/>
        <v>15</v>
      </c>
      <c r="AH82" s="57">
        <f t="shared" si="37"/>
        <v>75</v>
      </c>
      <c r="AI82" s="57">
        <v>4000</v>
      </c>
      <c r="AK82" s="57">
        <f t="shared" si="39"/>
        <v>450</v>
      </c>
      <c r="AL82" s="57">
        <f t="shared" si="40"/>
        <v>16</v>
      </c>
      <c r="AM82" s="57" t="str">
        <f t="shared" si="52"/>
        <v>120B182986</v>
      </c>
      <c r="AN82" s="57">
        <f t="shared" si="52"/>
        <v>100</v>
      </c>
      <c r="AO82" s="57">
        <f t="shared" si="52"/>
        <v>50</v>
      </c>
      <c r="AP82" s="57">
        <f t="shared" si="41"/>
        <v>80</v>
      </c>
      <c r="AQ82" s="57">
        <f t="shared" si="42"/>
        <v>159.98400000000001</v>
      </c>
      <c r="AR82" s="57">
        <f t="shared" si="43"/>
        <v>9.6000000000000014</v>
      </c>
      <c r="AS82" s="57">
        <f t="shared" si="53"/>
        <v>50</v>
      </c>
      <c r="AT82" s="57">
        <f t="shared" si="53"/>
        <v>10</v>
      </c>
      <c r="AU82" s="57">
        <f t="shared" si="44"/>
        <v>3000</v>
      </c>
      <c r="AV82" s="57">
        <f t="shared" si="45"/>
        <v>75</v>
      </c>
      <c r="AW82" s="57">
        <f t="shared" si="46"/>
        <v>5</v>
      </c>
      <c r="AX82" s="382">
        <f t="shared" si="47"/>
        <v>19.896357522239136</v>
      </c>
      <c r="AY82" s="382">
        <f t="shared" si="48"/>
        <v>331.57279810811519</v>
      </c>
      <c r="AZ82" s="57">
        <f t="shared" si="49"/>
        <v>0.5</v>
      </c>
      <c r="BA82" s="382">
        <f t="shared" si="50"/>
        <v>5.3051647697298447</v>
      </c>
      <c r="BB82" s="382">
        <f t="shared" si="51"/>
        <v>212.20659078919377</v>
      </c>
    </row>
    <row r="83" spans="1:54" x14ac:dyDescent="0.3">
      <c r="A83" s="57">
        <f t="shared" si="28"/>
        <v>81</v>
      </c>
      <c r="B83" s="57">
        <v>450</v>
      </c>
      <c r="C83" s="57">
        <v>2</v>
      </c>
      <c r="D83" s="57" t="str">
        <f>'[3]450 KHz'!A23</f>
        <v>10001</v>
      </c>
      <c r="E83" s="57">
        <f>'[3]450 KHz'!B23</f>
        <v>3</v>
      </c>
      <c r="F83" s="57" t="str">
        <f>'[3]450 KHz'!C23</f>
        <v>12</v>
      </c>
      <c r="G83" s="57" t="str">
        <f>'[3]450 KHz'!D23</f>
        <v>00</v>
      </c>
      <c r="H83" s="57" t="str">
        <f>'[3]450 KHz'!E23</f>
        <v>01</v>
      </c>
      <c r="I83" s="57" t="str">
        <f>'[3]450 KHz'!F23</f>
        <v>00</v>
      </c>
      <c r="J83" s="57" t="str">
        <f>'[3]450 KHz'!G23</f>
        <v>10</v>
      </c>
      <c r="K83" s="57" t="str">
        <f>'[3]450 KHz'!H23</f>
        <v>11</v>
      </c>
      <c r="L83" s="57" t="str">
        <f>'[3]450 KHz'!I23</f>
        <v>000100</v>
      </c>
      <c r="M83" s="57" t="str">
        <f>'[3]450 KHz'!J23</f>
        <v>01</v>
      </c>
      <c r="N83" s="57" t="str">
        <f>'[3]450 KHz'!K23</f>
        <v>8C</v>
      </c>
      <c r="O83" s="57" t="str">
        <f>'[3]450 KHz'!L23</f>
        <v>10</v>
      </c>
      <c r="P83" s="57" t="str">
        <f>'[3]450 KHz'!M23</f>
        <v>00110</v>
      </c>
      <c r="Q83" s="57" t="str">
        <f>'[3]450 KHz'!N23</f>
        <v>0</v>
      </c>
      <c r="R83" s="57" t="str">
        <f>'[3]450 KHz'!O23</f>
        <v>29</v>
      </c>
      <c r="S83" s="57" t="str">
        <f>'[3]450 KHz'!P23</f>
        <v>001010</v>
      </c>
      <c r="T83" s="57" t="str">
        <f>'[3]450 KHz'!Q23</f>
        <v>01</v>
      </c>
      <c r="U83" s="57" t="str">
        <f>'[3]450 KHz'!R23</f>
        <v>86</v>
      </c>
      <c r="V83" s="57" t="str">
        <f>'[3]450 KHz'!S23</f>
        <v>10</v>
      </c>
      <c r="W83" s="57" t="str">
        <f>'[3]450 KHz'!T23</f>
        <v>00011</v>
      </c>
      <c r="X83" s="57" t="str">
        <f>'[3]450 KHz'!U23</f>
        <v>0</v>
      </c>
      <c r="Y83" s="57" t="str">
        <f t="shared" si="38"/>
        <v>12118C2986</v>
      </c>
      <c r="Z83" s="57">
        <f t="shared" si="29"/>
        <v>100</v>
      </c>
      <c r="AA83" s="57">
        <f t="shared" si="30"/>
        <v>50</v>
      </c>
      <c r="AB83" s="57">
        <f t="shared" si="31"/>
        <v>1.9998</v>
      </c>
      <c r="AC83" s="57">
        <f t="shared" si="32"/>
        <v>9.6000000000000014</v>
      </c>
      <c r="AD83" s="57">
        <f t="shared" si="33"/>
        <v>800</v>
      </c>
      <c r="AE83" s="57">
        <f t="shared" si="34"/>
        <v>50</v>
      </c>
      <c r="AF83" s="57">
        <f t="shared" si="35"/>
        <v>20</v>
      </c>
      <c r="AG83" s="57">
        <f t="shared" si="36"/>
        <v>7.5</v>
      </c>
      <c r="AH83" s="57">
        <f t="shared" si="37"/>
        <v>37.5</v>
      </c>
      <c r="AI83" s="57">
        <v>4000</v>
      </c>
      <c r="AK83" s="57">
        <f t="shared" si="39"/>
        <v>450</v>
      </c>
      <c r="AL83" s="57">
        <f t="shared" si="40"/>
        <v>17</v>
      </c>
      <c r="AM83" s="57" t="str">
        <f t="shared" si="52"/>
        <v>12118C2986</v>
      </c>
      <c r="AN83" s="57">
        <f t="shared" si="52"/>
        <v>100</v>
      </c>
      <c r="AO83" s="57">
        <f t="shared" si="52"/>
        <v>50</v>
      </c>
      <c r="AP83" s="57">
        <f t="shared" si="41"/>
        <v>80</v>
      </c>
      <c r="AQ83" s="57">
        <f t="shared" si="42"/>
        <v>159.98400000000001</v>
      </c>
      <c r="AR83" s="57">
        <f t="shared" si="43"/>
        <v>9.6000000000000014</v>
      </c>
      <c r="AS83" s="57">
        <f t="shared" si="53"/>
        <v>50</v>
      </c>
      <c r="AT83" s="57">
        <f t="shared" si="53"/>
        <v>20</v>
      </c>
      <c r="AU83" s="57">
        <f t="shared" si="44"/>
        <v>1500</v>
      </c>
      <c r="AV83" s="57">
        <f t="shared" si="45"/>
        <v>37.5</v>
      </c>
      <c r="AW83" s="57">
        <f t="shared" si="46"/>
        <v>5</v>
      </c>
      <c r="AX83" s="382">
        <f t="shared" si="47"/>
        <v>19.896357522239136</v>
      </c>
      <c r="AY83" s="382">
        <f t="shared" si="48"/>
        <v>331.57279810811519</v>
      </c>
      <c r="AZ83" s="57">
        <f t="shared" si="49"/>
        <v>1</v>
      </c>
      <c r="BA83" s="382">
        <f t="shared" si="50"/>
        <v>5.3051647697298447</v>
      </c>
      <c r="BB83" s="382">
        <f t="shared" si="51"/>
        <v>212.20659078919377</v>
      </c>
    </row>
    <row r="84" spans="1:54" x14ac:dyDescent="0.3">
      <c r="A84" s="57">
        <f t="shared" si="28"/>
        <v>82</v>
      </c>
      <c r="B84" s="57">
        <v>450</v>
      </c>
      <c r="C84" s="57">
        <v>2</v>
      </c>
      <c r="D84" s="57" t="str">
        <f>'[3]450 KHz'!A24</f>
        <v>10010</v>
      </c>
      <c r="E84" s="57">
        <f>'[3]450 KHz'!B24</f>
        <v>3</v>
      </c>
      <c r="F84" s="57" t="str">
        <f>'[3]450 KHz'!C24</f>
        <v>12</v>
      </c>
      <c r="G84" s="57" t="str">
        <f>'[3]450 KHz'!D24</f>
        <v>00</v>
      </c>
      <c r="H84" s="57" t="str">
        <f>'[3]450 KHz'!E24</f>
        <v>01</v>
      </c>
      <c r="I84" s="57" t="str">
        <f>'[3]450 KHz'!F24</f>
        <v>00</v>
      </c>
      <c r="J84" s="57" t="str">
        <f>'[3]450 KHz'!G24</f>
        <v>10</v>
      </c>
      <c r="K84" s="57" t="str">
        <f>'[3]450 KHz'!H24</f>
        <v>20</v>
      </c>
      <c r="L84" s="57" t="str">
        <f>'[3]450 KHz'!I24</f>
        <v>001000</v>
      </c>
      <c r="M84" s="57" t="str">
        <f>'[3]450 KHz'!J24</f>
        <v>00</v>
      </c>
      <c r="N84" s="57" t="str">
        <f>'[3]450 KHz'!K24</f>
        <v>C6</v>
      </c>
      <c r="O84" s="57" t="str">
        <f>'[3]450 KHz'!L24</f>
        <v>11</v>
      </c>
      <c r="P84" s="57" t="str">
        <f>'[3]450 KHz'!M24</f>
        <v>00011</v>
      </c>
      <c r="Q84" s="57" t="str">
        <f>'[3]450 KHz'!N24</f>
        <v>0</v>
      </c>
      <c r="R84" s="57" t="str">
        <f>'[3]450 KHz'!O24</f>
        <v>29</v>
      </c>
      <c r="S84" s="57" t="str">
        <f>'[3]450 KHz'!P24</f>
        <v>001010</v>
      </c>
      <c r="T84" s="57" t="str">
        <f>'[3]450 KHz'!Q24</f>
        <v>01</v>
      </c>
      <c r="U84" s="57" t="str">
        <f>'[3]450 KHz'!R24</f>
        <v>86</v>
      </c>
      <c r="V84" s="57" t="str">
        <f>'[3]450 KHz'!S24</f>
        <v>10</v>
      </c>
      <c r="W84" s="57" t="str">
        <f>'[3]450 KHz'!T24</f>
        <v>00011</v>
      </c>
      <c r="X84" s="57" t="str">
        <f>'[3]450 KHz'!U24</f>
        <v>0</v>
      </c>
      <c r="Y84" s="57" t="str">
        <f t="shared" si="38"/>
        <v>1220C62986</v>
      </c>
      <c r="Z84" s="57">
        <f t="shared" si="29"/>
        <v>100</v>
      </c>
      <c r="AA84" s="57">
        <f t="shared" si="30"/>
        <v>50</v>
      </c>
      <c r="AB84" s="57">
        <f t="shared" si="31"/>
        <v>1.9998</v>
      </c>
      <c r="AC84" s="57">
        <f t="shared" si="32"/>
        <v>9.6000000000000014</v>
      </c>
      <c r="AD84" s="57">
        <f t="shared" si="33"/>
        <v>800</v>
      </c>
      <c r="AE84" s="57">
        <f t="shared" si="34"/>
        <v>50</v>
      </c>
      <c r="AF84" s="57">
        <f t="shared" si="35"/>
        <v>40</v>
      </c>
      <c r="AG84" s="57">
        <f t="shared" si="36"/>
        <v>3.75</v>
      </c>
      <c r="AH84" s="57">
        <f t="shared" si="37"/>
        <v>18.75</v>
      </c>
      <c r="AI84" s="57">
        <v>4000</v>
      </c>
      <c r="AK84" s="57">
        <f t="shared" si="39"/>
        <v>450</v>
      </c>
      <c r="AL84" s="57">
        <f t="shared" si="40"/>
        <v>18</v>
      </c>
      <c r="AM84" s="57" t="str">
        <f t="shared" si="52"/>
        <v>1220C62986</v>
      </c>
      <c r="AN84" s="57">
        <f t="shared" si="52"/>
        <v>100</v>
      </c>
      <c r="AO84" s="57">
        <f t="shared" si="52"/>
        <v>50</v>
      </c>
      <c r="AP84" s="57">
        <f t="shared" si="41"/>
        <v>80</v>
      </c>
      <c r="AQ84" s="57">
        <f t="shared" si="42"/>
        <v>159.98400000000001</v>
      </c>
      <c r="AR84" s="57">
        <f t="shared" si="43"/>
        <v>9.6000000000000014</v>
      </c>
      <c r="AS84" s="57">
        <f t="shared" si="53"/>
        <v>50</v>
      </c>
      <c r="AT84" s="57">
        <f t="shared" si="53"/>
        <v>40</v>
      </c>
      <c r="AU84" s="57">
        <f t="shared" si="44"/>
        <v>750</v>
      </c>
      <c r="AV84" s="57">
        <f t="shared" si="45"/>
        <v>18.75</v>
      </c>
      <c r="AW84" s="57">
        <f t="shared" si="46"/>
        <v>5</v>
      </c>
      <c r="AX84" s="382">
        <f t="shared" si="47"/>
        <v>19.896357522239136</v>
      </c>
      <c r="AY84" s="382">
        <f t="shared" si="48"/>
        <v>331.57279810811519</v>
      </c>
      <c r="AZ84" s="57">
        <f t="shared" si="49"/>
        <v>2</v>
      </c>
      <c r="BA84" s="382">
        <f t="shared" si="50"/>
        <v>5.3051647697298447</v>
      </c>
      <c r="BB84" s="382">
        <f t="shared" si="51"/>
        <v>212.20659078919377</v>
      </c>
    </row>
    <row r="85" spans="1:54" x14ac:dyDescent="0.3">
      <c r="A85" s="57">
        <f t="shared" si="28"/>
        <v>83</v>
      </c>
      <c r="B85" s="57">
        <v>450</v>
      </c>
      <c r="C85" s="57">
        <v>2</v>
      </c>
      <c r="D85" s="57" t="str">
        <f>'[3]450 KHz'!A25</f>
        <v>10011</v>
      </c>
      <c r="E85" s="57">
        <f>'[3]450 KHz'!B25</f>
        <v>3</v>
      </c>
      <c r="F85" s="57" t="str">
        <f>'[3]450 KHz'!C25</f>
        <v>12</v>
      </c>
      <c r="G85" s="57" t="str">
        <f>'[3]450 KHz'!D25</f>
        <v>00</v>
      </c>
      <c r="H85" s="57" t="str">
        <f>'[3]450 KHz'!E25</f>
        <v>01</v>
      </c>
      <c r="I85" s="57" t="str">
        <f>'[3]450 KHz'!F25</f>
        <v>00</v>
      </c>
      <c r="J85" s="57" t="str">
        <f>'[3]450 KHz'!G25</f>
        <v>10</v>
      </c>
      <c r="K85" s="57" t="str">
        <f>'[3]450 KHz'!H25</f>
        <v>40</v>
      </c>
      <c r="L85" s="57" t="str">
        <f>'[3]450 KHz'!I25</f>
        <v>010000</v>
      </c>
      <c r="M85" s="57" t="str">
        <f>'[3]450 KHz'!J25</f>
        <v>00</v>
      </c>
      <c r="N85" s="57" t="str">
        <f>'[3]450 KHz'!K25</f>
        <v>42</v>
      </c>
      <c r="O85" s="57" t="str">
        <f>'[3]450 KHz'!L25</f>
        <v>01</v>
      </c>
      <c r="P85" s="57" t="str">
        <f>'[3]450 KHz'!M25</f>
        <v>00001</v>
      </c>
      <c r="Q85" s="57" t="str">
        <f>'[3]450 KHz'!N25</f>
        <v>0</v>
      </c>
      <c r="R85" s="57" t="str">
        <f>'[3]450 KHz'!O25</f>
        <v>29</v>
      </c>
      <c r="S85" s="57" t="str">
        <f>'[3]450 KHz'!P25</f>
        <v>001010</v>
      </c>
      <c r="T85" s="57" t="str">
        <f>'[3]450 KHz'!Q25</f>
        <v>01</v>
      </c>
      <c r="U85" s="57" t="str">
        <f>'[3]450 KHz'!R25</f>
        <v>86</v>
      </c>
      <c r="V85" s="57" t="str">
        <f>'[3]450 KHz'!S25</f>
        <v>10</v>
      </c>
      <c r="W85" s="57" t="str">
        <f>'[3]450 KHz'!T25</f>
        <v>00011</v>
      </c>
      <c r="X85" s="57" t="str">
        <f>'[3]450 KHz'!U25</f>
        <v>0</v>
      </c>
      <c r="Y85" s="57" t="str">
        <f t="shared" si="38"/>
        <v>1240422986</v>
      </c>
      <c r="Z85" s="57">
        <f t="shared" si="29"/>
        <v>100</v>
      </c>
      <c r="AA85" s="57">
        <f t="shared" si="30"/>
        <v>50</v>
      </c>
      <c r="AB85" s="57">
        <f t="shared" si="31"/>
        <v>1.9998</v>
      </c>
      <c r="AC85" s="57">
        <f t="shared" si="32"/>
        <v>9.6000000000000014</v>
      </c>
      <c r="AD85" s="57">
        <f t="shared" si="33"/>
        <v>800</v>
      </c>
      <c r="AE85" s="57">
        <f t="shared" si="34"/>
        <v>50</v>
      </c>
      <c r="AF85" s="57">
        <f t="shared" si="35"/>
        <v>80</v>
      </c>
      <c r="AG85" s="57">
        <f t="shared" si="36"/>
        <v>1.25</v>
      </c>
      <c r="AH85" s="57">
        <f t="shared" si="37"/>
        <v>6.25</v>
      </c>
      <c r="AI85" s="57">
        <v>4000</v>
      </c>
      <c r="AK85" s="57">
        <f t="shared" si="39"/>
        <v>450</v>
      </c>
      <c r="AL85" s="57">
        <f t="shared" si="40"/>
        <v>19</v>
      </c>
      <c r="AM85" s="57" t="str">
        <f t="shared" si="52"/>
        <v>1240422986</v>
      </c>
      <c r="AN85" s="57">
        <f t="shared" si="52"/>
        <v>100</v>
      </c>
      <c r="AO85" s="57">
        <f t="shared" si="52"/>
        <v>50</v>
      </c>
      <c r="AP85" s="57">
        <f t="shared" si="41"/>
        <v>80</v>
      </c>
      <c r="AQ85" s="57">
        <f t="shared" si="42"/>
        <v>159.98400000000001</v>
      </c>
      <c r="AR85" s="57">
        <f t="shared" si="43"/>
        <v>9.6000000000000014</v>
      </c>
      <c r="AS85" s="57">
        <f t="shared" si="53"/>
        <v>50</v>
      </c>
      <c r="AT85" s="57">
        <f t="shared" si="53"/>
        <v>80</v>
      </c>
      <c r="AU85" s="57">
        <f t="shared" si="44"/>
        <v>250</v>
      </c>
      <c r="AV85" s="57">
        <f t="shared" si="45"/>
        <v>6.25</v>
      </c>
      <c r="AW85" s="57">
        <f t="shared" si="46"/>
        <v>5</v>
      </c>
      <c r="AX85" s="382">
        <f t="shared" si="47"/>
        <v>19.896357522239136</v>
      </c>
      <c r="AY85" s="382">
        <f t="shared" si="48"/>
        <v>331.57279810811519</v>
      </c>
      <c r="AZ85" s="57">
        <f t="shared" si="49"/>
        <v>4</v>
      </c>
      <c r="BA85" s="382">
        <f t="shared" si="50"/>
        <v>7.9577471545947667</v>
      </c>
      <c r="BB85" s="382">
        <f t="shared" si="51"/>
        <v>318.3098861837907</v>
      </c>
    </row>
    <row r="86" spans="1:54" x14ac:dyDescent="0.3">
      <c r="A86" s="57">
        <f t="shared" si="28"/>
        <v>84</v>
      </c>
      <c r="B86" s="57">
        <v>450</v>
      </c>
      <c r="C86" s="57">
        <v>2</v>
      </c>
      <c r="D86" s="57" t="str">
        <f>'[3]450 KHz'!A26</f>
        <v>10100</v>
      </c>
      <c r="E86" s="57">
        <f>'[3]450 KHz'!B26</f>
        <v>3</v>
      </c>
      <c r="F86" s="57" t="str">
        <f>'[3]450 KHz'!C26</f>
        <v>12</v>
      </c>
      <c r="G86" s="57" t="str">
        <f>'[3]450 KHz'!D26</f>
        <v>00</v>
      </c>
      <c r="H86" s="57" t="str">
        <f>'[3]450 KHz'!E26</f>
        <v>01</v>
      </c>
      <c r="I86" s="57" t="str">
        <f>'[3]450 KHz'!F26</f>
        <v>00</v>
      </c>
      <c r="J86" s="57" t="str">
        <f>'[3]450 KHz'!G26</f>
        <v>10</v>
      </c>
      <c r="K86" s="57" t="str">
        <f>'[3]450 KHz'!H26</f>
        <v>80</v>
      </c>
      <c r="L86" s="57" t="str">
        <f>'[3]450 KHz'!I26</f>
        <v>100000</v>
      </c>
      <c r="M86" s="57" t="str">
        <f>'[3]450 KHz'!J26</f>
        <v>00</v>
      </c>
      <c r="N86" s="57" t="str">
        <f>'[3]450 KHz'!K26</f>
        <v>42</v>
      </c>
      <c r="O86" s="57" t="str">
        <f>'[3]450 KHz'!L26</f>
        <v>01</v>
      </c>
      <c r="P86" s="57" t="str">
        <f>'[3]450 KHz'!M26</f>
        <v>00001</v>
      </c>
      <c r="Q86" s="57" t="str">
        <f>'[3]450 KHz'!N26</f>
        <v>0</v>
      </c>
      <c r="R86" s="57" t="str">
        <f>'[3]450 KHz'!O26</f>
        <v>29</v>
      </c>
      <c r="S86" s="57" t="str">
        <f>'[3]450 KHz'!P26</f>
        <v>001010</v>
      </c>
      <c r="T86" s="57" t="str">
        <f>'[3]450 KHz'!Q26</f>
        <v>01</v>
      </c>
      <c r="U86" s="57" t="str">
        <f>'[3]450 KHz'!R26</f>
        <v>86</v>
      </c>
      <c r="V86" s="57" t="str">
        <f>'[3]450 KHz'!S26</f>
        <v>10</v>
      </c>
      <c r="W86" s="57" t="str">
        <f>'[3]450 KHz'!T26</f>
        <v>00011</v>
      </c>
      <c r="X86" s="57" t="str">
        <f>'[3]450 KHz'!U26</f>
        <v>0</v>
      </c>
      <c r="Y86" s="57" t="str">
        <f t="shared" si="38"/>
        <v>1280422986</v>
      </c>
      <c r="Z86" s="57">
        <f t="shared" si="29"/>
        <v>100</v>
      </c>
      <c r="AA86" s="57">
        <f t="shared" si="30"/>
        <v>50</v>
      </c>
      <c r="AB86" s="57">
        <f t="shared" si="31"/>
        <v>1.9998</v>
      </c>
      <c r="AC86" s="57">
        <f t="shared" si="32"/>
        <v>9.6000000000000014</v>
      </c>
      <c r="AD86" s="57">
        <f t="shared" si="33"/>
        <v>800</v>
      </c>
      <c r="AE86" s="57">
        <f t="shared" si="34"/>
        <v>50</v>
      </c>
      <c r="AF86" s="57">
        <f t="shared" si="35"/>
        <v>160</v>
      </c>
      <c r="AG86" s="57">
        <f t="shared" si="36"/>
        <v>1.25</v>
      </c>
      <c r="AH86" s="57">
        <f t="shared" si="37"/>
        <v>6.25</v>
      </c>
      <c r="AI86" s="57">
        <v>4000</v>
      </c>
      <c r="AK86" s="57">
        <f t="shared" si="39"/>
        <v>450</v>
      </c>
      <c r="AL86" s="57">
        <f t="shared" si="40"/>
        <v>20</v>
      </c>
      <c r="AM86" s="57" t="str">
        <f t="shared" si="52"/>
        <v>1280422986</v>
      </c>
      <c r="AN86" s="57">
        <f t="shared" si="52"/>
        <v>100</v>
      </c>
      <c r="AO86" s="57">
        <f t="shared" si="52"/>
        <v>50</v>
      </c>
      <c r="AP86" s="57">
        <f t="shared" si="41"/>
        <v>80</v>
      </c>
      <c r="AQ86" s="57">
        <f t="shared" si="42"/>
        <v>159.98400000000001</v>
      </c>
      <c r="AR86" s="57">
        <f t="shared" si="43"/>
        <v>9.6000000000000014</v>
      </c>
      <c r="AS86" s="57">
        <f t="shared" si="53"/>
        <v>50</v>
      </c>
      <c r="AT86" s="57">
        <f t="shared" si="53"/>
        <v>160</v>
      </c>
      <c r="AU86" s="57">
        <f t="shared" si="44"/>
        <v>250</v>
      </c>
      <c r="AV86" s="57">
        <f t="shared" si="45"/>
        <v>6.25</v>
      </c>
      <c r="AW86" s="57">
        <f t="shared" si="46"/>
        <v>5</v>
      </c>
      <c r="AX86" s="382">
        <f t="shared" si="47"/>
        <v>19.896357522239136</v>
      </c>
      <c r="AY86" s="382">
        <f t="shared" si="48"/>
        <v>331.57279810811519</v>
      </c>
      <c r="AZ86" s="57">
        <f t="shared" si="49"/>
        <v>8</v>
      </c>
      <c r="BA86" s="382">
        <f t="shared" si="50"/>
        <v>3.9788735772973833</v>
      </c>
      <c r="BB86" s="382">
        <f t="shared" si="51"/>
        <v>159.15494309189535</v>
      </c>
    </row>
    <row r="87" spans="1:54" x14ac:dyDescent="0.3">
      <c r="A87" s="57">
        <f t="shared" si="28"/>
        <v>85</v>
      </c>
      <c r="B87" s="57">
        <v>450</v>
      </c>
      <c r="C87" s="57">
        <v>2</v>
      </c>
      <c r="D87" s="57" t="str">
        <f>'[3]450 KHz'!A27</f>
        <v>10101</v>
      </c>
      <c r="E87" s="57">
        <f>'[3]450 KHz'!B27</f>
        <v>3</v>
      </c>
      <c r="F87" s="57" t="str">
        <f>'[3]450 KHz'!C27</f>
        <v>13</v>
      </c>
      <c r="G87" s="57" t="str">
        <f>'[3]450 KHz'!D27</f>
        <v>00</v>
      </c>
      <c r="H87" s="57" t="str">
        <f>'[3]450 KHz'!E27</f>
        <v>01</v>
      </c>
      <c r="I87" s="57" t="str">
        <f>'[3]450 KHz'!F27</f>
        <v>00</v>
      </c>
      <c r="J87" s="57" t="str">
        <f>'[3]450 KHz'!G27</f>
        <v>11</v>
      </c>
      <c r="K87" s="57" t="str">
        <f>'[3]450 KHz'!H27</f>
        <v>0B</v>
      </c>
      <c r="L87" s="57" t="str">
        <f>'[3]450 KHz'!I27</f>
        <v>000010</v>
      </c>
      <c r="M87" s="57" t="str">
        <f>'[3]450 KHz'!J27</f>
        <v>11</v>
      </c>
      <c r="N87" s="57" t="str">
        <f>'[3]450 KHz'!K27</f>
        <v>18</v>
      </c>
      <c r="O87" s="57" t="str">
        <f>'[3]450 KHz'!L27</f>
        <v>00</v>
      </c>
      <c r="P87" s="57" t="str">
        <f>'[3]450 KHz'!M27</f>
        <v>01100</v>
      </c>
      <c r="Q87" s="57" t="str">
        <f>'[3]450 KHz'!N27</f>
        <v>0</v>
      </c>
      <c r="R87" s="57" t="str">
        <f>'[3]450 KHz'!O27</f>
        <v>19</v>
      </c>
      <c r="S87" s="57" t="str">
        <f>'[3]450 KHz'!P27</f>
        <v>000110</v>
      </c>
      <c r="T87" s="57" t="str">
        <f>'[3]450 KHz'!Q27</f>
        <v>01</v>
      </c>
      <c r="U87" s="57" t="str">
        <f>'[3]450 KHz'!R27</f>
        <v>86</v>
      </c>
      <c r="V87" s="57" t="str">
        <f>'[3]450 KHz'!S27</f>
        <v>10</v>
      </c>
      <c r="W87" s="57" t="str">
        <f>'[3]450 KHz'!T27</f>
        <v>00011</v>
      </c>
      <c r="X87" s="57" t="str">
        <f>'[3]450 KHz'!U27</f>
        <v>0</v>
      </c>
      <c r="Y87" s="57" t="str">
        <f t="shared" si="38"/>
        <v>130B181986</v>
      </c>
      <c r="Z87" s="57">
        <f t="shared" si="29"/>
        <v>200</v>
      </c>
      <c r="AA87" s="57">
        <f t="shared" si="30"/>
        <v>30</v>
      </c>
      <c r="AB87" s="57">
        <f t="shared" si="31"/>
        <v>1.9998</v>
      </c>
      <c r="AC87" s="57">
        <f t="shared" si="32"/>
        <v>9.6000000000000014</v>
      </c>
      <c r="AD87" s="57">
        <f t="shared" si="33"/>
        <v>800</v>
      </c>
      <c r="AE87" s="57">
        <f t="shared" si="34"/>
        <v>50</v>
      </c>
      <c r="AF87" s="57">
        <f t="shared" si="35"/>
        <v>10</v>
      </c>
      <c r="AG87" s="57">
        <f t="shared" si="36"/>
        <v>15</v>
      </c>
      <c r="AH87" s="57">
        <f t="shared" si="37"/>
        <v>75</v>
      </c>
      <c r="AI87" s="57">
        <v>4000</v>
      </c>
      <c r="AK87" s="57">
        <f t="shared" si="39"/>
        <v>450</v>
      </c>
      <c r="AL87" s="57">
        <f t="shared" si="40"/>
        <v>21</v>
      </c>
      <c r="AM87" s="57" t="str">
        <f t="shared" si="52"/>
        <v>130B181986</v>
      </c>
      <c r="AN87" s="57">
        <f t="shared" si="52"/>
        <v>200</v>
      </c>
      <c r="AO87" s="57">
        <f t="shared" si="52"/>
        <v>30</v>
      </c>
      <c r="AP87" s="57">
        <f t="shared" si="41"/>
        <v>160</v>
      </c>
      <c r="AQ87" s="57">
        <f t="shared" si="42"/>
        <v>319.96800000000002</v>
      </c>
      <c r="AR87" s="57">
        <f t="shared" si="43"/>
        <v>9.6000000000000014</v>
      </c>
      <c r="AS87" s="57">
        <f t="shared" si="53"/>
        <v>50</v>
      </c>
      <c r="AT87" s="57">
        <f t="shared" si="53"/>
        <v>10</v>
      </c>
      <c r="AU87" s="57">
        <f t="shared" si="44"/>
        <v>3000</v>
      </c>
      <c r="AV87" s="57">
        <f t="shared" si="45"/>
        <v>75</v>
      </c>
      <c r="AW87" s="57">
        <f t="shared" si="46"/>
        <v>6</v>
      </c>
      <c r="AX87" s="382">
        <f t="shared" si="47"/>
        <v>16.580297935199283</v>
      </c>
      <c r="AY87" s="382">
        <f t="shared" si="48"/>
        <v>552.62133018019199</v>
      </c>
      <c r="AZ87" s="57">
        <f t="shared" si="49"/>
        <v>0.5</v>
      </c>
      <c r="BA87" s="382">
        <f t="shared" si="50"/>
        <v>5.3051647697298447</v>
      </c>
      <c r="BB87" s="382">
        <f t="shared" si="51"/>
        <v>212.20659078919377</v>
      </c>
    </row>
    <row r="88" spans="1:54" x14ac:dyDescent="0.3">
      <c r="A88" s="57">
        <f t="shared" si="28"/>
        <v>86</v>
      </c>
      <c r="B88" s="57">
        <v>450</v>
      </c>
      <c r="C88" s="57">
        <v>2</v>
      </c>
      <c r="D88" s="57" t="str">
        <f>'[3]450 KHz'!A28</f>
        <v>10110</v>
      </c>
      <c r="E88" s="57">
        <f>'[3]450 KHz'!B28</f>
        <v>3</v>
      </c>
      <c r="F88" s="57" t="str">
        <f>'[3]450 KHz'!C28</f>
        <v>13</v>
      </c>
      <c r="G88" s="57" t="str">
        <f>'[3]450 KHz'!D28</f>
        <v>00</v>
      </c>
      <c r="H88" s="57" t="str">
        <f>'[3]450 KHz'!E28</f>
        <v>01</v>
      </c>
      <c r="I88" s="57" t="str">
        <f>'[3]450 KHz'!F28</f>
        <v>00</v>
      </c>
      <c r="J88" s="57" t="str">
        <f>'[3]450 KHz'!G28</f>
        <v>11</v>
      </c>
      <c r="K88" s="57" t="str">
        <f>'[3]450 KHz'!H28</f>
        <v>11</v>
      </c>
      <c r="L88" s="57" t="str">
        <f>'[3]450 KHz'!I28</f>
        <v>000100</v>
      </c>
      <c r="M88" s="57" t="str">
        <f>'[3]450 KHz'!J28</f>
        <v>01</v>
      </c>
      <c r="N88" s="57" t="str">
        <f>'[3]450 KHz'!K28</f>
        <v>8C</v>
      </c>
      <c r="O88" s="57" t="str">
        <f>'[3]450 KHz'!L28</f>
        <v>10</v>
      </c>
      <c r="P88" s="57" t="str">
        <f>'[3]450 KHz'!M28</f>
        <v>00110</v>
      </c>
      <c r="Q88" s="57" t="str">
        <f>'[3]450 KHz'!N28</f>
        <v>0</v>
      </c>
      <c r="R88" s="57" t="str">
        <f>'[3]450 KHz'!O28</f>
        <v>19</v>
      </c>
      <c r="S88" s="57" t="str">
        <f>'[3]450 KHz'!P28</f>
        <v>000110</v>
      </c>
      <c r="T88" s="57" t="str">
        <f>'[3]450 KHz'!Q28</f>
        <v>01</v>
      </c>
      <c r="U88" s="57" t="str">
        <f>'[3]450 KHz'!R28</f>
        <v>86</v>
      </c>
      <c r="V88" s="57" t="str">
        <f>'[3]450 KHz'!S28</f>
        <v>10</v>
      </c>
      <c r="W88" s="57" t="str">
        <f>'[3]450 KHz'!T28</f>
        <v>00011</v>
      </c>
      <c r="X88" s="57" t="str">
        <f>'[3]450 KHz'!U28</f>
        <v>0</v>
      </c>
      <c r="Y88" s="57" t="str">
        <f t="shared" si="38"/>
        <v>13118C1986</v>
      </c>
      <c r="Z88" s="57">
        <f t="shared" si="29"/>
        <v>200</v>
      </c>
      <c r="AA88" s="57">
        <f t="shared" si="30"/>
        <v>30</v>
      </c>
      <c r="AB88" s="57">
        <f t="shared" si="31"/>
        <v>1.9998</v>
      </c>
      <c r="AC88" s="57">
        <f t="shared" si="32"/>
        <v>9.6000000000000014</v>
      </c>
      <c r="AD88" s="57">
        <f t="shared" si="33"/>
        <v>800</v>
      </c>
      <c r="AE88" s="57">
        <f t="shared" si="34"/>
        <v>50</v>
      </c>
      <c r="AF88" s="57">
        <f t="shared" si="35"/>
        <v>20</v>
      </c>
      <c r="AG88" s="57">
        <f t="shared" si="36"/>
        <v>7.5</v>
      </c>
      <c r="AH88" s="57">
        <f t="shared" si="37"/>
        <v>37.5</v>
      </c>
      <c r="AI88" s="57">
        <v>4000</v>
      </c>
      <c r="AK88" s="57">
        <f t="shared" si="39"/>
        <v>450</v>
      </c>
      <c r="AL88" s="57">
        <f t="shared" si="40"/>
        <v>22</v>
      </c>
      <c r="AM88" s="57" t="str">
        <f t="shared" si="52"/>
        <v>13118C1986</v>
      </c>
      <c r="AN88" s="57">
        <f t="shared" si="52"/>
        <v>200</v>
      </c>
      <c r="AO88" s="57">
        <f t="shared" si="52"/>
        <v>30</v>
      </c>
      <c r="AP88" s="57">
        <f t="shared" si="41"/>
        <v>160</v>
      </c>
      <c r="AQ88" s="57">
        <f t="shared" si="42"/>
        <v>319.96800000000002</v>
      </c>
      <c r="AR88" s="57">
        <f t="shared" si="43"/>
        <v>9.6000000000000014</v>
      </c>
      <c r="AS88" s="57">
        <f t="shared" si="53"/>
        <v>50</v>
      </c>
      <c r="AT88" s="57">
        <f t="shared" si="53"/>
        <v>20</v>
      </c>
      <c r="AU88" s="57">
        <f t="shared" si="44"/>
        <v>1500</v>
      </c>
      <c r="AV88" s="57">
        <f t="shared" si="45"/>
        <v>37.5</v>
      </c>
      <c r="AW88" s="57">
        <f t="shared" si="46"/>
        <v>6</v>
      </c>
      <c r="AX88" s="382">
        <f t="shared" si="47"/>
        <v>16.580297935199283</v>
      </c>
      <c r="AY88" s="382">
        <f t="shared" si="48"/>
        <v>552.62133018019199</v>
      </c>
      <c r="AZ88" s="57">
        <f t="shared" si="49"/>
        <v>1</v>
      </c>
      <c r="BA88" s="382">
        <f t="shared" si="50"/>
        <v>5.3051647697298447</v>
      </c>
      <c r="BB88" s="382">
        <f t="shared" si="51"/>
        <v>212.20659078919377</v>
      </c>
    </row>
    <row r="89" spans="1:54" x14ac:dyDescent="0.3">
      <c r="A89" s="57">
        <f t="shared" si="28"/>
        <v>87</v>
      </c>
      <c r="B89" s="57">
        <v>450</v>
      </c>
      <c r="C89" s="57">
        <v>2</v>
      </c>
      <c r="D89" s="57" t="str">
        <f>'[3]450 KHz'!A29</f>
        <v>10111</v>
      </c>
      <c r="E89" s="57">
        <f>'[3]450 KHz'!B29</f>
        <v>3</v>
      </c>
      <c r="F89" s="57" t="str">
        <f>'[3]450 KHz'!C29</f>
        <v>13</v>
      </c>
      <c r="G89" s="57" t="str">
        <f>'[3]450 KHz'!D29</f>
        <v>00</v>
      </c>
      <c r="H89" s="57" t="str">
        <f>'[3]450 KHz'!E29</f>
        <v>01</v>
      </c>
      <c r="I89" s="57" t="str">
        <f>'[3]450 KHz'!F29</f>
        <v>00</v>
      </c>
      <c r="J89" s="57" t="str">
        <f>'[3]450 KHz'!G29</f>
        <v>11</v>
      </c>
      <c r="K89" s="57" t="str">
        <f>'[3]450 KHz'!H29</f>
        <v>20</v>
      </c>
      <c r="L89" s="57" t="str">
        <f>'[3]450 KHz'!I29</f>
        <v>001000</v>
      </c>
      <c r="M89" s="57" t="str">
        <f>'[3]450 KHz'!J29</f>
        <v>00</v>
      </c>
      <c r="N89" s="57" t="str">
        <f>'[3]450 KHz'!K29</f>
        <v>C6</v>
      </c>
      <c r="O89" s="57" t="str">
        <f>'[3]450 KHz'!L29</f>
        <v>11</v>
      </c>
      <c r="P89" s="57" t="str">
        <f>'[3]450 KHz'!M29</f>
        <v>00011</v>
      </c>
      <c r="Q89" s="57" t="str">
        <f>'[3]450 KHz'!N29</f>
        <v>0</v>
      </c>
      <c r="R89" s="57" t="str">
        <f>'[3]450 KHz'!O29</f>
        <v>19</v>
      </c>
      <c r="S89" s="57" t="str">
        <f>'[3]450 KHz'!P29</f>
        <v>000110</v>
      </c>
      <c r="T89" s="57" t="str">
        <f>'[3]450 KHz'!Q29</f>
        <v>01</v>
      </c>
      <c r="U89" s="57" t="str">
        <f>'[3]450 KHz'!R29</f>
        <v>86</v>
      </c>
      <c r="V89" s="57" t="str">
        <f>'[3]450 KHz'!S29</f>
        <v>10</v>
      </c>
      <c r="W89" s="57" t="str">
        <f>'[3]450 KHz'!T29</f>
        <v>00011</v>
      </c>
      <c r="X89" s="57" t="str">
        <f>'[3]450 KHz'!U29</f>
        <v>0</v>
      </c>
      <c r="Y89" s="57" t="str">
        <f t="shared" si="38"/>
        <v>1320C61986</v>
      </c>
      <c r="Z89" s="57">
        <f t="shared" si="29"/>
        <v>200</v>
      </c>
      <c r="AA89" s="57">
        <f t="shared" si="30"/>
        <v>30</v>
      </c>
      <c r="AB89" s="57">
        <f t="shared" si="31"/>
        <v>1.9998</v>
      </c>
      <c r="AC89" s="57">
        <f t="shared" si="32"/>
        <v>9.6000000000000014</v>
      </c>
      <c r="AD89" s="57">
        <f t="shared" si="33"/>
        <v>800</v>
      </c>
      <c r="AE89" s="57">
        <f t="shared" si="34"/>
        <v>50</v>
      </c>
      <c r="AF89" s="57">
        <f t="shared" si="35"/>
        <v>40</v>
      </c>
      <c r="AG89" s="57">
        <f t="shared" si="36"/>
        <v>3.75</v>
      </c>
      <c r="AH89" s="57">
        <f t="shared" si="37"/>
        <v>18.75</v>
      </c>
      <c r="AI89" s="57">
        <v>4000</v>
      </c>
      <c r="AK89" s="57">
        <f t="shared" si="39"/>
        <v>450</v>
      </c>
      <c r="AL89" s="57">
        <f t="shared" si="40"/>
        <v>23</v>
      </c>
      <c r="AM89" s="57" t="str">
        <f t="shared" si="52"/>
        <v>1320C61986</v>
      </c>
      <c r="AN89" s="57">
        <f t="shared" si="52"/>
        <v>200</v>
      </c>
      <c r="AO89" s="57">
        <f t="shared" si="52"/>
        <v>30</v>
      </c>
      <c r="AP89" s="57">
        <f t="shared" si="41"/>
        <v>160</v>
      </c>
      <c r="AQ89" s="57">
        <f t="shared" si="42"/>
        <v>319.96800000000002</v>
      </c>
      <c r="AR89" s="57">
        <f t="shared" si="43"/>
        <v>9.6000000000000014</v>
      </c>
      <c r="AS89" s="57">
        <f t="shared" si="53"/>
        <v>50</v>
      </c>
      <c r="AT89" s="57">
        <f t="shared" si="53"/>
        <v>40</v>
      </c>
      <c r="AU89" s="57">
        <f t="shared" si="44"/>
        <v>750</v>
      </c>
      <c r="AV89" s="57">
        <f t="shared" si="45"/>
        <v>18.75</v>
      </c>
      <c r="AW89" s="57">
        <f t="shared" si="46"/>
        <v>6</v>
      </c>
      <c r="AX89" s="382">
        <f t="shared" si="47"/>
        <v>16.580297935199283</v>
      </c>
      <c r="AY89" s="382">
        <f t="shared" si="48"/>
        <v>552.62133018019199</v>
      </c>
      <c r="AZ89" s="57">
        <f t="shared" si="49"/>
        <v>2</v>
      </c>
      <c r="BA89" s="382">
        <f t="shared" si="50"/>
        <v>5.3051647697298447</v>
      </c>
      <c r="BB89" s="382">
        <f t="shared" si="51"/>
        <v>212.20659078919377</v>
      </c>
    </row>
    <row r="90" spans="1:54" x14ac:dyDescent="0.3">
      <c r="A90" s="57">
        <f t="shared" si="28"/>
        <v>88</v>
      </c>
      <c r="B90" s="57">
        <v>450</v>
      </c>
      <c r="C90" s="57">
        <v>2</v>
      </c>
      <c r="D90" s="57" t="str">
        <f>'[3]450 KHz'!A30</f>
        <v>11000</v>
      </c>
      <c r="E90" s="57">
        <f>'[3]450 KHz'!B30</f>
        <v>3</v>
      </c>
      <c r="F90" s="57" t="str">
        <f>'[3]450 KHz'!C30</f>
        <v>13</v>
      </c>
      <c r="G90" s="57" t="str">
        <f>'[3]450 KHz'!D30</f>
        <v>00</v>
      </c>
      <c r="H90" s="57" t="str">
        <f>'[3]450 KHz'!E30</f>
        <v>01</v>
      </c>
      <c r="I90" s="57" t="str">
        <f>'[3]450 KHz'!F30</f>
        <v>00</v>
      </c>
      <c r="J90" s="57" t="str">
        <f>'[3]450 KHz'!G30</f>
        <v>11</v>
      </c>
      <c r="K90" s="57" t="str">
        <f>'[3]450 KHz'!H30</f>
        <v>40</v>
      </c>
      <c r="L90" s="57" t="str">
        <f>'[3]450 KHz'!I30</f>
        <v>010000</v>
      </c>
      <c r="M90" s="57" t="str">
        <f>'[3]450 KHz'!J30</f>
        <v>00</v>
      </c>
      <c r="N90" s="57" t="str">
        <f>'[3]450 KHz'!K30</f>
        <v>42</v>
      </c>
      <c r="O90" s="57" t="str">
        <f>'[3]450 KHz'!L30</f>
        <v>01</v>
      </c>
      <c r="P90" s="57" t="str">
        <f>'[3]450 KHz'!M30</f>
        <v>00001</v>
      </c>
      <c r="Q90" s="57" t="str">
        <f>'[3]450 KHz'!N30</f>
        <v>0</v>
      </c>
      <c r="R90" s="57" t="str">
        <f>'[3]450 KHz'!O30</f>
        <v>19</v>
      </c>
      <c r="S90" s="57" t="str">
        <f>'[3]450 KHz'!P30</f>
        <v>000110</v>
      </c>
      <c r="T90" s="57" t="str">
        <f>'[3]450 KHz'!Q30</f>
        <v>01</v>
      </c>
      <c r="U90" s="57" t="str">
        <f>'[3]450 KHz'!R30</f>
        <v>86</v>
      </c>
      <c r="V90" s="57" t="str">
        <f>'[3]450 KHz'!S30</f>
        <v>10</v>
      </c>
      <c r="W90" s="57" t="str">
        <f>'[3]450 KHz'!T30</f>
        <v>00011</v>
      </c>
      <c r="X90" s="57" t="str">
        <f>'[3]450 KHz'!U30</f>
        <v>0</v>
      </c>
      <c r="Y90" s="57" t="str">
        <f t="shared" si="38"/>
        <v>1340421986</v>
      </c>
      <c r="Z90" s="57">
        <f t="shared" si="29"/>
        <v>200</v>
      </c>
      <c r="AA90" s="57">
        <f t="shared" si="30"/>
        <v>30</v>
      </c>
      <c r="AB90" s="57">
        <f t="shared" si="31"/>
        <v>1.9998</v>
      </c>
      <c r="AC90" s="57">
        <f t="shared" si="32"/>
        <v>9.6000000000000014</v>
      </c>
      <c r="AD90" s="57">
        <f t="shared" si="33"/>
        <v>800</v>
      </c>
      <c r="AE90" s="57">
        <f t="shared" si="34"/>
        <v>50</v>
      </c>
      <c r="AF90" s="57">
        <f t="shared" si="35"/>
        <v>80</v>
      </c>
      <c r="AG90" s="57">
        <f t="shared" si="36"/>
        <v>1.25</v>
      </c>
      <c r="AH90" s="57">
        <f t="shared" si="37"/>
        <v>6.25</v>
      </c>
      <c r="AI90" s="57">
        <v>4000</v>
      </c>
      <c r="AK90" s="57">
        <f t="shared" si="39"/>
        <v>450</v>
      </c>
      <c r="AL90" s="57">
        <f t="shared" si="40"/>
        <v>24</v>
      </c>
      <c r="AM90" s="57" t="str">
        <f t="shared" si="52"/>
        <v>1340421986</v>
      </c>
      <c r="AN90" s="57">
        <f t="shared" si="52"/>
        <v>200</v>
      </c>
      <c r="AO90" s="57">
        <f t="shared" si="52"/>
        <v>30</v>
      </c>
      <c r="AP90" s="57">
        <f t="shared" si="41"/>
        <v>160</v>
      </c>
      <c r="AQ90" s="57">
        <f t="shared" si="42"/>
        <v>319.96800000000002</v>
      </c>
      <c r="AR90" s="57">
        <f t="shared" si="43"/>
        <v>9.6000000000000014</v>
      </c>
      <c r="AS90" s="57">
        <f t="shared" si="53"/>
        <v>50</v>
      </c>
      <c r="AT90" s="57">
        <f t="shared" si="53"/>
        <v>80</v>
      </c>
      <c r="AU90" s="57">
        <f t="shared" si="44"/>
        <v>250</v>
      </c>
      <c r="AV90" s="57">
        <f t="shared" si="45"/>
        <v>6.25</v>
      </c>
      <c r="AW90" s="57">
        <f t="shared" si="46"/>
        <v>6</v>
      </c>
      <c r="AX90" s="382">
        <f t="shared" si="47"/>
        <v>16.580297935199283</v>
      </c>
      <c r="AY90" s="382">
        <f t="shared" si="48"/>
        <v>552.62133018019199</v>
      </c>
      <c r="AZ90" s="57">
        <f t="shared" si="49"/>
        <v>4</v>
      </c>
      <c r="BA90" s="382">
        <f t="shared" si="50"/>
        <v>7.9577471545947667</v>
      </c>
      <c r="BB90" s="382">
        <f t="shared" si="51"/>
        <v>318.3098861837907</v>
      </c>
    </row>
    <row r="91" spans="1:54" x14ac:dyDescent="0.3">
      <c r="A91" s="57">
        <f t="shared" si="28"/>
        <v>89</v>
      </c>
      <c r="B91" s="57">
        <v>450</v>
      </c>
      <c r="C91" s="57">
        <v>2</v>
      </c>
      <c r="D91" s="57" t="str">
        <f>'[3]450 KHz'!A31</f>
        <v>11001</v>
      </c>
      <c r="E91" s="57">
        <f>'[3]450 KHz'!B31</f>
        <v>3</v>
      </c>
      <c r="F91" s="57" t="str">
        <f>'[3]450 KHz'!C31</f>
        <v>13</v>
      </c>
      <c r="G91" s="57" t="str">
        <f>'[3]450 KHz'!D31</f>
        <v>00</v>
      </c>
      <c r="H91" s="57" t="str">
        <f>'[3]450 KHz'!E31</f>
        <v>01</v>
      </c>
      <c r="I91" s="57" t="str">
        <f>'[3]450 KHz'!F31</f>
        <v>00</v>
      </c>
      <c r="J91" s="57" t="str">
        <f>'[3]450 KHz'!G31</f>
        <v>11</v>
      </c>
      <c r="K91" s="57" t="str">
        <f>'[3]450 KHz'!H31</f>
        <v>80</v>
      </c>
      <c r="L91" s="57" t="str">
        <f>'[3]450 KHz'!I31</f>
        <v>100000</v>
      </c>
      <c r="M91" s="57" t="str">
        <f>'[3]450 KHz'!J31</f>
        <v>00</v>
      </c>
      <c r="N91" s="57" t="str">
        <f>'[3]450 KHz'!K31</f>
        <v>42</v>
      </c>
      <c r="O91" s="57" t="str">
        <f>'[3]450 KHz'!L31</f>
        <v>01</v>
      </c>
      <c r="P91" s="57" t="str">
        <f>'[3]450 KHz'!M31</f>
        <v>00001</v>
      </c>
      <c r="Q91" s="57" t="str">
        <f>'[3]450 KHz'!N31</f>
        <v>0</v>
      </c>
      <c r="R91" s="57" t="str">
        <f>'[3]450 KHz'!O31</f>
        <v>19</v>
      </c>
      <c r="S91" s="57" t="str">
        <f>'[3]450 KHz'!P31</f>
        <v>000110</v>
      </c>
      <c r="T91" s="57" t="str">
        <f>'[3]450 KHz'!Q31</f>
        <v>01</v>
      </c>
      <c r="U91" s="57" t="str">
        <f>'[3]450 KHz'!R31</f>
        <v>86</v>
      </c>
      <c r="V91" s="57" t="str">
        <f>'[3]450 KHz'!S31</f>
        <v>10</v>
      </c>
      <c r="W91" s="57" t="str">
        <f>'[3]450 KHz'!T31</f>
        <v>00011</v>
      </c>
      <c r="X91" s="57" t="str">
        <f>'[3]450 KHz'!U31</f>
        <v>0</v>
      </c>
      <c r="Y91" s="57" t="str">
        <f t="shared" si="38"/>
        <v>1380421986</v>
      </c>
      <c r="Z91" s="57">
        <f t="shared" si="29"/>
        <v>200</v>
      </c>
      <c r="AA91" s="57">
        <f t="shared" si="30"/>
        <v>30</v>
      </c>
      <c r="AB91" s="57">
        <f t="shared" si="31"/>
        <v>1.9998</v>
      </c>
      <c r="AC91" s="57">
        <f t="shared" si="32"/>
        <v>9.6000000000000014</v>
      </c>
      <c r="AD91" s="57">
        <f t="shared" si="33"/>
        <v>800</v>
      </c>
      <c r="AE91" s="57">
        <f t="shared" si="34"/>
        <v>50</v>
      </c>
      <c r="AF91" s="57">
        <f t="shared" si="35"/>
        <v>160</v>
      </c>
      <c r="AG91" s="57">
        <f t="shared" si="36"/>
        <v>1.25</v>
      </c>
      <c r="AH91" s="57">
        <f t="shared" si="37"/>
        <v>6.25</v>
      </c>
      <c r="AI91" s="57">
        <v>4000</v>
      </c>
      <c r="AK91" s="57">
        <f t="shared" si="39"/>
        <v>450</v>
      </c>
      <c r="AL91" s="57">
        <f t="shared" si="40"/>
        <v>25</v>
      </c>
      <c r="AM91" s="57" t="str">
        <f t="shared" si="52"/>
        <v>1380421986</v>
      </c>
      <c r="AN91" s="57">
        <f t="shared" si="52"/>
        <v>200</v>
      </c>
      <c r="AO91" s="57">
        <f t="shared" si="52"/>
        <v>30</v>
      </c>
      <c r="AP91" s="57">
        <f t="shared" si="41"/>
        <v>160</v>
      </c>
      <c r="AQ91" s="57">
        <f t="shared" si="42"/>
        <v>319.96800000000002</v>
      </c>
      <c r="AR91" s="57">
        <f t="shared" si="43"/>
        <v>9.6000000000000014</v>
      </c>
      <c r="AS91" s="57">
        <f t="shared" si="53"/>
        <v>50</v>
      </c>
      <c r="AT91" s="57">
        <f t="shared" si="53"/>
        <v>160</v>
      </c>
      <c r="AU91" s="57">
        <f t="shared" si="44"/>
        <v>250</v>
      </c>
      <c r="AV91" s="57">
        <f t="shared" si="45"/>
        <v>6.25</v>
      </c>
      <c r="AW91" s="57">
        <f t="shared" si="46"/>
        <v>6</v>
      </c>
      <c r="AX91" s="382">
        <f t="shared" si="47"/>
        <v>16.580297935199283</v>
      </c>
      <c r="AY91" s="382">
        <f t="shared" si="48"/>
        <v>552.62133018019199</v>
      </c>
      <c r="AZ91" s="57">
        <f t="shared" si="49"/>
        <v>8</v>
      </c>
      <c r="BA91" s="382">
        <f t="shared" si="50"/>
        <v>3.9788735772973833</v>
      </c>
      <c r="BB91" s="382">
        <f t="shared" si="51"/>
        <v>159.15494309189535</v>
      </c>
    </row>
    <row r="92" spans="1:54" x14ac:dyDescent="0.3">
      <c r="A92" s="57">
        <f t="shared" si="28"/>
        <v>90</v>
      </c>
      <c r="B92" s="57">
        <v>450</v>
      </c>
      <c r="C92" s="57">
        <v>2</v>
      </c>
      <c r="D92" s="57" t="str">
        <f>'[3]450 KHz'!A32</f>
        <v>11010</v>
      </c>
      <c r="E92" s="57">
        <f>'[3]450 KHz'!B32</f>
        <v>3</v>
      </c>
      <c r="F92" s="57" t="str">
        <f>'[3]450 KHz'!C32</f>
        <v>13</v>
      </c>
      <c r="G92" s="57" t="str">
        <f>'[3]450 KHz'!D32</f>
        <v>00</v>
      </c>
      <c r="H92" s="57" t="str">
        <f>'[3]450 KHz'!E32</f>
        <v>01</v>
      </c>
      <c r="I92" s="57" t="str">
        <f>'[3]450 KHz'!F32</f>
        <v>00</v>
      </c>
      <c r="J92" s="57" t="str">
        <f>'[3]450 KHz'!G32</f>
        <v>11</v>
      </c>
      <c r="K92" s="57" t="str">
        <f>'[3]450 KHz'!H32</f>
        <v>0B</v>
      </c>
      <c r="L92" s="57" t="str">
        <f>'[3]450 KHz'!I32</f>
        <v>000010</v>
      </c>
      <c r="M92" s="57" t="str">
        <f>'[3]450 KHz'!J32</f>
        <v>11</v>
      </c>
      <c r="N92" s="57" t="str">
        <f>'[3]450 KHz'!K32</f>
        <v>18</v>
      </c>
      <c r="O92" s="57" t="str">
        <f>'[3]450 KHz'!L32</f>
        <v>00</v>
      </c>
      <c r="P92" s="57" t="str">
        <f>'[3]450 KHz'!M32</f>
        <v>01100</v>
      </c>
      <c r="Q92" s="57" t="str">
        <f>'[3]450 KHz'!N32</f>
        <v>0</v>
      </c>
      <c r="R92" s="57" t="str">
        <f>'[3]450 KHz'!O32</f>
        <v>1C</v>
      </c>
      <c r="S92" s="57" t="str">
        <f>'[3]450 KHz'!P32</f>
        <v>000111</v>
      </c>
      <c r="T92" s="57" t="str">
        <f>'[3]450 KHz'!Q32</f>
        <v>00</v>
      </c>
      <c r="U92" s="57" t="str">
        <f>'[3]450 KHz'!R32</f>
        <v>C6</v>
      </c>
      <c r="V92" s="57" t="str">
        <f>'[3]450 KHz'!S32</f>
        <v>11</v>
      </c>
      <c r="W92" s="57" t="str">
        <f>'[3]450 KHz'!T32</f>
        <v>00011</v>
      </c>
      <c r="X92" s="57" t="str">
        <f>'[3]450 KHz'!U32</f>
        <v>0</v>
      </c>
      <c r="Y92" s="57" t="str">
        <f t="shared" si="38"/>
        <v>130B181CC6</v>
      </c>
      <c r="Z92" s="57">
        <f t="shared" si="29"/>
        <v>200</v>
      </c>
      <c r="AA92" s="57">
        <f t="shared" si="30"/>
        <v>35</v>
      </c>
      <c r="AB92" s="57">
        <f t="shared" si="31"/>
        <v>0.99990000000000001</v>
      </c>
      <c r="AC92" s="57">
        <f t="shared" si="32"/>
        <v>9.6000000000000014</v>
      </c>
      <c r="AD92" s="57">
        <f t="shared" si="33"/>
        <v>800</v>
      </c>
      <c r="AE92" s="57">
        <f t="shared" si="34"/>
        <v>50</v>
      </c>
      <c r="AF92" s="57">
        <f t="shared" si="35"/>
        <v>10</v>
      </c>
      <c r="AG92" s="57">
        <f t="shared" si="36"/>
        <v>15</v>
      </c>
      <c r="AH92" s="57">
        <f t="shared" si="37"/>
        <v>75</v>
      </c>
      <c r="AI92" s="57">
        <v>4000</v>
      </c>
      <c r="AK92" s="57">
        <f t="shared" si="39"/>
        <v>450</v>
      </c>
      <c r="AL92" s="57">
        <f t="shared" si="40"/>
        <v>26</v>
      </c>
      <c r="AM92" s="57" t="str">
        <f t="shared" si="52"/>
        <v>130B181CC6</v>
      </c>
      <c r="AN92" s="57">
        <f t="shared" si="52"/>
        <v>200</v>
      </c>
      <c r="AO92" s="57">
        <f t="shared" si="52"/>
        <v>35</v>
      </c>
      <c r="AP92" s="57">
        <f t="shared" si="41"/>
        <v>160</v>
      </c>
      <c r="AQ92" s="57">
        <f t="shared" si="42"/>
        <v>159.98400000000001</v>
      </c>
      <c r="AR92" s="57">
        <f t="shared" si="43"/>
        <v>9.6000000000000014</v>
      </c>
      <c r="AS92" s="57">
        <f t="shared" si="53"/>
        <v>50</v>
      </c>
      <c r="AT92" s="57">
        <f t="shared" si="53"/>
        <v>10</v>
      </c>
      <c r="AU92" s="57">
        <f t="shared" si="44"/>
        <v>3000</v>
      </c>
      <c r="AV92" s="57">
        <f t="shared" si="45"/>
        <v>75</v>
      </c>
      <c r="AW92" s="57">
        <f t="shared" si="46"/>
        <v>7</v>
      </c>
      <c r="AX92" s="382">
        <f t="shared" si="47"/>
        <v>28.423367888913059</v>
      </c>
      <c r="AY92" s="382">
        <f t="shared" si="48"/>
        <v>473.67542586873606</v>
      </c>
      <c r="AZ92" s="57">
        <f t="shared" si="49"/>
        <v>0.5</v>
      </c>
      <c r="BA92" s="382">
        <f t="shared" si="50"/>
        <v>5.3051647697298447</v>
      </c>
      <c r="BB92" s="382">
        <f t="shared" si="51"/>
        <v>212.20659078919377</v>
      </c>
    </row>
    <row r="93" spans="1:54" x14ac:dyDescent="0.3">
      <c r="A93" s="57">
        <f t="shared" si="28"/>
        <v>91</v>
      </c>
      <c r="B93" s="57">
        <v>450</v>
      </c>
      <c r="C93" s="57">
        <v>2</v>
      </c>
      <c r="D93" s="57" t="str">
        <f>'[3]450 KHz'!A33</f>
        <v>11011</v>
      </c>
      <c r="E93" s="57">
        <f>'[3]450 KHz'!B33</f>
        <v>3</v>
      </c>
      <c r="F93" s="57" t="str">
        <f>'[3]450 KHz'!C33</f>
        <v>13</v>
      </c>
      <c r="G93" s="57" t="str">
        <f>'[3]450 KHz'!D33</f>
        <v>00</v>
      </c>
      <c r="H93" s="57" t="str">
        <f>'[3]450 KHz'!E33</f>
        <v>01</v>
      </c>
      <c r="I93" s="57" t="str">
        <f>'[3]450 KHz'!F33</f>
        <v>00</v>
      </c>
      <c r="J93" s="57" t="str">
        <f>'[3]450 KHz'!G33</f>
        <v>11</v>
      </c>
      <c r="K93" s="57" t="str">
        <f>'[3]450 KHz'!H33</f>
        <v>11</v>
      </c>
      <c r="L93" s="57" t="str">
        <f>'[3]450 KHz'!I33</f>
        <v>000100</v>
      </c>
      <c r="M93" s="57" t="str">
        <f>'[3]450 KHz'!J33</f>
        <v>01</v>
      </c>
      <c r="N93" s="57" t="str">
        <f>'[3]450 KHz'!K33</f>
        <v>8C</v>
      </c>
      <c r="O93" s="57" t="str">
        <f>'[3]450 KHz'!L33</f>
        <v>10</v>
      </c>
      <c r="P93" s="57" t="str">
        <f>'[3]450 KHz'!M33</f>
        <v>00110</v>
      </c>
      <c r="Q93" s="57" t="str">
        <f>'[3]450 KHz'!N33</f>
        <v>0</v>
      </c>
      <c r="R93" s="57" t="str">
        <f>'[3]450 KHz'!O33</f>
        <v>1C</v>
      </c>
      <c r="S93" s="57" t="str">
        <f>'[3]450 KHz'!P33</f>
        <v>000111</v>
      </c>
      <c r="T93" s="57" t="str">
        <f>'[3]450 KHz'!Q33</f>
        <v>00</v>
      </c>
      <c r="U93" s="57" t="str">
        <f>'[3]450 KHz'!R33</f>
        <v>C6</v>
      </c>
      <c r="V93" s="57" t="str">
        <f>'[3]450 KHz'!S33</f>
        <v>11</v>
      </c>
      <c r="W93" s="57" t="str">
        <f>'[3]450 KHz'!T33</f>
        <v>00011</v>
      </c>
      <c r="X93" s="57" t="str">
        <f>'[3]450 KHz'!U33</f>
        <v>0</v>
      </c>
      <c r="Y93" s="57" t="str">
        <f t="shared" si="38"/>
        <v>13118C1CC6</v>
      </c>
      <c r="Z93" s="57">
        <f t="shared" si="29"/>
        <v>200</v>
      </c>
      <c r="AA93" s="57">
        <f t="shared" si="30"/>
        <v>35</v>
      </c>
      <c r="AB93" s="57">
        <f t="shared" si="31"/>
        <v>0.99990000000000001</v>
      </c>
      <c r="AC93" s="57">
        <f t="shared" si="32"/>
        <v>9.6000000000000014</v>
      </c>
      <c r="AD93" s="57">
        <f t="shared" si="33"/>
        <v>800</v>
      </c>
      <c r="AE93" s="57">
        <f t="shared" si="34"/>
        <v>50</v>
      </c>
      <c r="AF93" s="57">
        <f t="shared" si="35"/>
        <v>20</v>
      </c>
      <c r="AG93" s="57">
        <f t="shared" si="36"/>
        <v>7.5</v>
      </c>
      <c r="AH93" s="57">
        <f t="shared" si="37"/>
        <v>37.5</v>
      </c>
      <c r="AI93" s="57">
        <v>4000</v>
      </c>
      <c r="AK93" s="57">
        <f t="shared" si="39"/>
        <v>450</v>
      </c>
      <c r="AL93" s="57">
        <f t="shared" si="40"/>
        <v>27</v>
      </c>
      <c r="AM93" s="57" t="str">
        <f t="shared" si="52"/>
        <v>13118C1CC6</v>
      </c>
      <c r="AN93" s="57">
        <f t="shared" si="52"/>
        <v>200</v>
      </c>
      <c r="AO93" s="57">
        <f t="shared" si="52"/>
        <v>35</v>
      </c>
      <c r="AP93" s="57">
        <f t="shared" si="41"/>
        <v>160</v>
      </c>
      <c r="AQ93" s="57">
        <f t="shared" si="42"/>
        <v>159.98400000000001</v>
      </c>
      <c r="AR93" s="57">
        <f t="shared" si="43"/>
        <v>9.6000000000000014</v>
      </c>
      <c r="AS93" s="57">
        <f t="shared" si="53"/>
        <v>50</v>
      </c>
      <c r="AT93" s="57">
        <f t="shared" si="53"/>
        <v>20</v>
      </c>
      <c r="AU93" s="57">
        <f t="shared" si="44"/>
        <v>1500</v>
      </c>
      <c r="AV93" s="57">
        <f t="shared" si="45"/>
        <v>37.5</v>
      </c>
      <c r="AW93" s="57">
        <f t="shared" si="46"/>
        <v>7</v>
      </c>
      <c r="AX93" s="382">
        <f t="shared" si="47"/>
        <v>28.423367888913059</v>
      </c>
      <c r="AY93" s="382">
        <f t="shared" si="48"/>
        <v>473.67542586873606</v>
      </c>
      <c r="AZ93" s="57">
        <f t="shared" si="49"/>
        <v>1</v>
      </c>
      <c r="BA93" s="382">
        <f t="shared" si="50"/>
        <v>5.3051647697298447</v>
      </c>
      <c r="BB93" s="382">
        <f t="shared" si="51"/>
        <v>212.20659078919377</v>
      </c>
    </row>
    <row r="94" spans="1:54" x14ac:dyDescent="0.3">
      <c r="A94" s="57">
        <f t="shared" si="28"/>
        <v>92</v>
      </c>
      <c r="B94" s="57">
        <v>450</v>
      </c>
      <c r="C94" s="57">
        <v>2</v>
      </c>
      <c r="D94" s="57" t="str">
        <f>'[3]450 KHz'!A34</f>
        <v>11100</v>
      </c>
      <c r="E94" s="57">
        <f>'[3]450 KHz'!B34</f>
        <v>3</v>
      </c>
      <c r="F94" s="57" t="str">
        <f>'[3]450 KHz'!C34</f>
        <v>13</v>
      </c>
      <c r="G94" s="57" t="str">
        <f>'[3]450 KHz'!D34</f>
        <v>00</v>
      </c>
      <c r="H94" s="57" t="str">
        <f>'[3]450 KHz'!E34</f>
        <v>01</v>
      </c>
      <c r="I94" s="57" t="str">
        <f>'[3]450 KHz'!F34</f>
        <v>00</v>
      </c>
      <c r="J94" s="57" t="str">
        <f>'[3]450 KHz'!G34</f>
        <v>11</v>
      </c>
      <c r="K94" s="57" t="str">
        <f>'[3]450 KHz'!H34</f>
        <v>20</v>
      </c>
      <c r="L94" s="57" t="str">
        <f>'[3]450 KHz'!I34</f>
        <v>001000</v>
      </c>
      <c r="M94" s="57" t="str">
        <f>'[3]450 KHz'!J34</f>
        <v>00</v>
      </c>
      <c r="N94" s="57" t="str">
        <f>'[3]450 KHz'!K34</f>
        <v>C6</v>
      </c>
      <c r="O94" s="57" t="str">
        <f>'[3]450 KHz'!L34</f>
        <v>11</v>
      </c>
      <c r="P94" s="57" t="str">
        <f>'[3]450 KHz'!M34</f>
        <v>00011</v>
      </c>
      <c r="Q94" s="57" t="str">
        <f>'[3]450 KHz'!N34</f>
        <v>0</v>
      </c>
      <c r="R94" s="57" t="str">
        <f>'[3]450 KHz'!O34</f>
        <v>1C</v>
      </c>
      <c r="S94" s="57" t="str">
        <f>'[3]450 KHz'!P34</f>
        <v>000111</v>
      </c>
      <c r="T94" s="57" t="str">
        <f>'[3]450 KHz'!Q34</f>
        <v>00</v>
      </c>
      <c r="U94" s="57" t="str">
        <f>'[3]450 KHz'!R34</f>
        <v>C6</v>
      </c>
      <c r="V94" s="57" t="str">
        <f>'[3]450 KHz'!S34</f>
        <v>11</v>
      </c>
      <c r="W94" s="57" t="str">
        <f>'[3]450 KHz'!T34</f>
        <v>00011</v>
      </c>
      <c r="X94" s="57" t="str">
        <f>'[3]450 KHz'!U34</f>
        <v>0</v>
      </c>
      <c r="Y94" s="57" t="str">
        <f t="shared" si="38"/>
        <v>1320C61CC6</v>
      </c>
      <c r="Z94" s="57">
        <f t="shared" si="29"/>
        <v>200</v>
      </c>
      <c r="AA94" s="57">
        <f t="shared" si="30"/>
        <v>35</v>
      </c>
      <c r="AB94" s="57">
        <f t="shared" si="31"/>
        <v>0.99990000000000001</v>
      </c>
      <c r="AC94" s="57">
        <f t="shared" si="32"/>
        <v>9.6000000000000014</v>
      </c>
      <c r="AD94" s="57">
        <f t="shared" si="33"/>
        <v>800</v>
      </c>
      <c r="AE94" s="57">
        <f t="shared" si="34"/>
        <v>50</v>
      </c>
      <c r="AF94" s="57">
        <f t="shared" si="35"/>
        <v>40</v>
      </c>
      <c r="AG94" s="57">
        <f t="shared" si="36"/>
        <v>3.75</v>
      </c>
      <c r="AH94" s="57">
        <f t="shared" si="37"/>
        <v>18.75</v>
      </c>
      <c r="AI94" s="57">
        <v>4000</v>
      </c>
      <c r="AK94" s="57">
        <f t="shared" si="39"/>
        <v>450</v>
      </c>
      <c r="AL94" s="57">
        <f t="shared" si="40"/>
        <v>28</v>
      </c>
      <c r="AM94" s="57" t="str">
        <f t="shared" si="52"/>
        <v>1320C61CC6</v>
      </c>
      <c r="AN94" s="57">
        <f t="shared" si="52"/>
        <v>200</v>
      </c>
      <c r="AO94" s="57">
        <f t="shared" si="52"/>
        <v>35</v>
      </c>
      <c r="AP94" s="57">
        <f t="shared" si="41"/>
        <v>160</v>
      </c>
      <c r="AQ94" s="57">
        <f t="shared" si="42"/>
        <v>159.98400000000001</v>
      </c>
      <c r="AR94" s="57">
        <f t="shared" si="43"/>
        <v>9.6000000000000014</v>
      </c>
      <c r="AS94" s="57">
        <f t="shared" si="53"/>
        <v>50</v>
      </c>
      <c r="AT94" s="57">
        <f t="shared" si="53"/>
        <v>40</v>
      </c>
      <c r="AU94" s="57">
        <f t="shared" si="44"/>
        <v>750</v>
      </c>
      <c r="AV94" s="57">
        <f t="shared" si="45"/>
        <v>18.75</v>
      </c>
      <c r="AW94" s="57">
        <f t="shared" si="46"/>
        <v>7</v>
      </c>
      <c r="AX94" s="382">
        <f t="shared" si="47"/>
        <v>28.423367888913059</v>
      </c>
      <c r="AY94" s="382">
        <f t="shared" si="48"/>
        <v>473.67542586873606</v>
      </c>
      <c r="AZ94" s="57">
        <f t="shared" si="49"/>
        <v>2</v>
      </c>
      <c r="BA94" s="382">
        <f t="shared" si="50"/>
        <v>5.3051647697298447</v>
      </c>
      <c r="BB94" s="382">
        <f t="shared" si="51"/>
        <v>212.20659078919377</v>
      </c>
    </row>
    <row r="95" spans="1:54" x14ac:dyDescent="0.3">
      <c r="A95" s="57">
        <f t="shared" si="28"/>
        <v>93</v>
      </c>
      <c r="B95" s="57">
        <v>450</v>
      </c>
      <c r="C95" s="57">
        <v>2</v>
      </c>
      <c r="D95" s="57" t="str">
        <f>'[3]450 KHz'!A35</f>
        <v>11101</v>
      </c>
      <c r="E95" s="57">
        <f>'[3]450 KHz'!B35</f>
        <v>3</v>
      </c>
      <c r="F95" s="57" t="str">
        <f>'[3]450 KHz'!C35</f>
        <v>13</v>
      </c>
      <c r="G95" s="57" t="str">
        <f>'[3]450 KHz'!D35</f>
        <v>00</v>
      </c>
      <c r="H95" s="57" t="str">
        <f>'[3]450 KHz'!E35</f>
        <v>01</v>
      </c>
      <c r="I95" s="57" t="str">
        <f>'[3]450 KHz'!F35</f>
        <v>00</v>
      </c>
      <c r="J95" s="57" t="str">
        <f>'[3]450 KHz'!G35</f>
        <v>11</v>
      </c>
      <c r="K95" s="57" t="str">
        <f>'[3]450 KHz'!H35</f>
        <v>40</v>
      </c>
      <c r="L95" s="57" t="str">
        <f>'[3]450 KHz'!I35</f>
        <v>010000</v>
      </c>
      <c r="M95" s="57" t="str">
        <f>'[3]450 KHz'!J35</f>
        <v>00</v>
      </c>
      <c r="N95" s="57" t="str">
        <f>'[3]450 KHz'!K35</f>
        <v>42</v>
      </c>
      <c r="O95" s="57" t="str">
        <f>'[3]450 KHz'!L35</f>
        <v>01</v>
      </c>
      <c r="P95" s="57" t="str">
        <f>'[3]450 KHz'!M35</f>
        <v>00001</v>
      </c>
      <c r="Q95" s="57" t="str">
        <f>'[3]450 KHz'!N35</f>
        <v>0</v>
      </c>
      <c r="R95" s="57" t="str">
        <f>'[3]450 KHz'!O35</f>
        <v>1C</v>
      </c>
      <c r="S95" s="57" t="str">
        <f>'[3]450 KHz'!P35</f>
        <v>000111</v>
      </c>
      <c r="T95" s="57" t="str">
        <f>'[3]450 KHz'!Q35</f>
        <v>00</v>
      </c>
      <c r="U95" s="57" t="str">
        <f>'[3]450 KHz'!R35</f>
        <v>C6</v>
      </c>
      <c r="V95" s="57" t="str">
        <f>'[3]450 KHz'!S35</f>
        <v>11</v>
      </c>
      <c r="W95" s="57" t="str">
        <f>'[3]450 KHz'!T35</f>
        <v>00011</v>
      </c>
      <c r="X95" s="57" t="str">
        <f>'[3]450 KHz'!U35</f>
        <v>0</v>
      </c>
      <c r="Y95" s="57" t="str">
        <f t="shared" si="38"/>
        <v>1340421CC6</v>
      </c>
      <c r="Z95" s="57">
        <f t="shared" si="29"/>
        <v>200</v>
      </c>
      <c r="AA95" s="57">
        <f t="shared" si="30"/>
        <v>35</v>
      </c>
      <c r="AB95" s="57">
        <f t="shared" si="31"/>
        <v>0.99990000000000001</v>
      </c>
      <c r="AC95" s="57">
        <f t="shared" si="32"/>
        <v>9.6000000000000014</v>
      </c>
      <c r="AD95" s="57">
        <f t="shared" si="33"/>
        <v>800</v>
      </c>
      <c r="AE95" s="57">
        <f t="shared" si="34"/>
        <v>50</v>
      </c>
      <c r="AF95" s="57">
        <f t="shared" si="35"/>
        <v>80</v>
      </c>
      <c r="AG95" s="57">
        <f t="shared" si="36"/>
        <v>1.25</v>
      </c>
      <c r="AH95" s="57">
        <f t="shared" si="37"/>
        <v>6.25</v>
      </c>
      <c r="AI95" s="57">
        <v>4000</v>
      </c>
      <c r="AK95" s="57">
        <f t="shared" si="39"/>
        <v>450</v>
      </c>
      <c r="AL95" s="57">
        <f t="shared" si="40"/>
        <v>29</v>
      </c>
      <c r="AM95" s="57" t="str">
        <f t="shared" si="52"/>
        <v>1340421CC6</v>
      </c>
      <c r="AN95" s="57">
        <f t="shared" si="52"/>
        <v>200</v>
      </c>
      <c r="AO95" s="57">
        <f t="shared" si="52"/>
        <v>35</v>
      </c>
      <c r="AP95" s="57">
        <f t="shared" si="41"/>
        <v>160</v>
      </c>
      <c r="AQ95" s="57">
        <f t="shared" si="42"/>
        <v>159.98400000000001</v>
      </c>
      <c r="AR95" s="57">
        <f t="shared" si="43"/>
        <v>9.6000000000000014</v>
      </c>
      <c r="AS95" s="57">
        <f t="shared" si="53"/>
        <v>50</v>
      </c>
      <c r="AT95" s="57">
        <f t="shared" si="53"/>
        <v>80</v>
      </c>
      <c r="AU95" s="57">
        <f t="shared" si="44"/>
        <v>250</v>
      </c>
      <c r="AV95" s="57">
        <f t="shared" si="45"/>
        <v>6.25</v>
      </c>
      <c r="AW95" s="57">
        <f t="shared" si="46"/>
        <v>7</v>
      </c>
      <c r="AX95" s="382">
        <f t="shared" si="47"/>
        <v>28.423367888913059</v>
      </c>
      <c r="AY95" s="382">
        <f t="shared" si="48"/>
        <v>473.67542586873606</v>
      </c>
      <c r="AZ95" s="57">
        <f t="shared" si="49"/>
        <v>4</v>
      </c>
      <c r="BA95" s="382">
        <f t="shared" si="50"/>
        <v>7.9577471545947667</v>
      </c>
      <c r="BB95" s="382">
        <f t="shared" si="51"/>
        <v>318.3098861837907</v>
      </c>
    </row>
    <row r="96" spans="1:54" x14ac:dyDescent="0.3">
      <c r="A96" s="57">
        <f t="shared" si="28"/>
        <v>94</v>
      </c>
      <c r="B96" s="57">
        <v>450</v>
      </c>
      <c r="C96" s="57">
        <v>2</v>
      </c>
      <c r="D96" s="57" t="str">
        <f>'[3]450 KHz'!A36</f>
        <v>11110</v>
      </c>
      <c r="E96" s="57">
        <f>'[3]450 KHz'!B36</f>
        <v>3</v>
      </c>
      <c r="F96" s="57" t="str">
        <f>'[3]450 KHz'!C36</f>
        <v>13</v>
      </c>
      <c r="G96" s="57" t="str">
        <f>'[3]450 KHz'!D36</f>
        <v>00</v>
      </c>
      <c r="H96" s="57" t="str">
        <f>'[3]450 KHz'!E36</f>
        <v>01</v>
      </c>
      <c r="I96" s="57" t="str">
        <f>'[3]450 KHz'!F36</f>
        <v>00</v>
      </c>
      <c r="J96" s="57" t="str">
        <f>'[3]450 KHz'!G36</f>
        <v>11</v>
      </c>
      <c r="K96" s="57" t="str">
        <f>'[3]450 KHz'!H36</f>
        <v>80</v>
      </c>
      <c r="L96" s="57" t="str">
        <f>'[3]450 KHz'!I36</f>
        <v>100000</v>
      </c>
      <c r="M96" s="57" t="str">
        <f>'[3]450 KHz'!J36</f>
        <v>00</v>
      </c>
      <c r="N96" s="57" t="str">
        <f>'[3]450 KHz'!K36</f>
        <v>42</v>
      </c>
      <c r="O96" s="57" t="str">
        <f>'[3]450 KHz'!L36</f>
        <v>01</v>
      </c>
      <c r="P96" s="57" t="str">
        <f>'[3]450 KHz'!M36</f>
        <v>00001</v>
      </c>
      <c r="Q96" s="57" t="str">
        <f>'[3]450 KHz'!N36</f>
        <v>0</v>
      </c>
      <c r="R96" s="57" t="str">
        <f>'[3]450 KHz'!O36</f>
        <v>1C</v>
      </c>
      <c r="S96" s="57" t="str">
        <f>'[3]450 KHz'!P36</f>
        <v>000111</v>
      </c>
      <c r="T96" s="57" t="str">
        <f>'[3]450 KHz'!Q36</f>
        <v>00</v>
      </c>
      <c r="U96" s="57" t="str">
        <f>'[3]450 KHz'!R36</f>
        <v>C6</v>
      </c>
      <c r="V96" s="57" t="str">
        <f>'[3]450 KHz'!S36</f>
        <v>11</v>
      </c>
      <c r="W96" s="57" t="str">
        <f>'[3]450 KHz'!T36</f>
        <v>00011</v>
      </c>
      <c r="X96" s="57" t="str">
        <f>'[3]450 KHz'!U36</f>
        <v>0</v>
      </c>
      <c r="Y96" s="57" t="str">
        <f t="shared" si="38"/>
        <v>1380421CC6</v>
      </c>
      <c r="Z96" s="57">
        <f t="shared" si="29"/>
        <v>200</v>
      </c>
      <c r="AA96" s="57">
        <f t="shared" si="30"/>
        <v>35</v>
      </c>
      <c r="AB96" s="57">
        <f t="shared" si="31"/>
        <v>0.99990000000000001</v>
      </c>
      <c r="AC96" s="57">
        <f t="shared" si="32"/>
        <v>9.6000000000000014</v>
      </c>
      <c r="AD96" s="57">
        <f t="shared" si="33"/>
        <v>800</v>
      </c>
      <c r="AE96" s="57">
        <f t="shared" si="34"/>
        <v>50</v>
      </c>
      <c r="AF96" s="57">
        <f t="shared" si="35"/>
        <v>160</v>
      </c>
      <c r="AG96" s="57">
        <f t="shared" si="36"/>
        <v>1.25</v>
      </c>
      <c r="AH96" s="57">
        <f t="shared" si="37"/>
        <v>6.25</v>
      </c>
      <c r="AI96" s="57">
        <v>4000</v>
      </c>
      <c r="AK96" s="57">
        <f t="shared" si="39"/>
        <v>450</v>
      </c>
      <c r="AL96" s="57">
        <f t="shared" si="40"/>
        <v>30</v>
      </c>
      <c r="AM96" s="57" t="str">
        <f t="shared" si="52"/>
        <v>1380421CC6</v>
      </c>
      <c r="AN96" s="57">
        <f t="shared" si="52"/>
        <v>200</v>
      </c>
      <c r="AO96" s="57">
        <f t="shared" si="52"/>
        <v>35</v>
      </c>
      <c r="AP96" s="57">
        <f t="shared" si="41"/>
        <v>160</v>
      </c>
      <c r="AQ96" s="57">
        <f t="shared" si="42"/>
        <v>159.98400000000001</v>
      </c>
      <c r="AR96" s="57">
        <f t="shared" si="43"/>
        <v>9.6000000000000014</v>
      </c>
      <c r="AS96" s="57">
        <f t="shared" si="53"/>
        <v>50</v>
      </c>
      <c r="AT96" s="57">
        <f t="shared" si="53"/>
        <v>160</v>
      </c>
      <c r="AU96" s="57">
        <f t="shared" si="44"/>
        <v>250</v>
      </c>
      <c r="AV96" s="57">
        <f t="shared" si="45"/>
        <v>6.25</v>
      </c>
      <c r="AW96" s="57">
        <f t="shared" si="46"/>
        <v>7</v>
      </c>
      <c r="AX96" s="382">
        <f t="shared" si="47"/>
        <v>28.423367888913059</v>
      </c>
      <c r="AY96" s="382">
        <f t="shared" si="48"/>
        <v>473.67542586873606</v>
      </c>
      <c r="AZ96" s="57">
        <f t="shared" si="49"/>
        <v>8</v>
      </c>
      <c r="BA96" s="382">
        <f t="shared" si="50"/>
        <v>3.9788735772973833</v>
      </c>
      <c r="BB96" s="382">
        <f t="shared" si="51"/>
        <v>159.15494309189535</v>
      </c>
    </row>
    <row r="97" spans="1:54" x14ac:dyDescent="0.3">
      <c r="A97" s="57">
        <f t="shared" si="28"/>
        <v>95</v>
      </c>
      <c r="B97" s="57">
        <v>450</v>
      </c>
      <c r="C97" s="57">
        <v>2</v>
      </c>
      <c r="D97" s="57" t="str">
        <f>'[3]450 KHz'!A37</f>
        <v>11111</v>
      </c>
      <c r="E97" s="57">
        <f>'[3]450 KHz'!B37</f>
        <v>3</v>
      </c>
      <c r="F97" s="57" t="str">
        <f>'[3]450 KHz'!C37</f>
        <v>13</v>
      </c>
      <c r="G97" s="57" t="str">
        <f>'[3]450 KHz'!D37</f>
        <v>00</v>
      </c>
      <c r="H97" s="57" t="str">
        <f>'[3]450 KHz'!E37</f>
        <v>01</v>
      </c>
      <c r="I97" s="57" t="str">
        <f>'[3]450 KHz'!F37</f>
        <v>00</v>
      </c>
      <c r="J97" s="57" t="str">
        <f>'[3]450 KHz'!G37</f>
        <v>11</v>
      </c>
      <c r="K97" s="57" t="str">
        <f>'[3]450 KHz'!H37</f>
        <v>20</v>
      </c>
      <c r="L97" s="57" t="str">
        <f>'[3]450 KHz'!I37</f>
        <v>001000</v>
      </c>
      <c r="M97" s="57" t="str">
        <f>'[3]450 KHz'!J37</f>
        <v>00</v>
      </c>
      <c r="N97" s="57" t="str">
        <f>'[3]450 KHz'!K37</f>
        <v>C6</v>
      </c>
      <c r="O97" s="57" t="str">
        <f>'[3]450 KHz'!L37</f>
        <v>11</v>
      </c>
      <c r="P97" s="57" t="str">
        <f>'[3]450 KHz'!M37</f>
        <v>00011</v>
      </c>
      <c r="Q97" s="57" t="str">
        <f>'[3]450 KHz'!N37</f>
        <v>0</v>
      </c>
      <c r="R97" s="57" t="str">
        <f>'[3]450 KHz'!O37</f>
        <v>28</v>
      </c>
      <c r="S97" s="57" t="str">
        <f>'[3]450 KHz'!P37</f>
        <v>001010</v>
      </c>
      <c r="T97" s="57" t="str">
        <f>'[3]450 KHz'!Q37</f>
        <v>00</v>
      </c>
      <c r="U97" s="57" t="str">
        <f>'[3]450 KHz'!R37</f>
        <v>C6</v>
      </c>
      <c r="V97" s="57" t="str">
        <f>'[3]450 KHz'!S37</f>
        <v>11</v>
      </c>
      <c r="W97" s="57" t="str">
        <f>'[3]450 KHz'!T37</f>
        <v>00011</v>
      </c>
      <c r="X97" s="57" t="str">
        <f>'[3]450 KHz'!U37</f>
        <v>0</v>
      </c>
      <c r="Y97" s="57" t="str">
        <f t="shared" si="38"/>
        <v>1320C628C6</v>
      </c>
      <c r="Z97" s="57">
        <f t="shared" si="29"/>
        <v>200</v>
      </c>
      <c r="AA97" s="57">
        <f t="shared" si="30"/>
        <v>50</v>
      </c>
      <c r="AB97" s="57">
        <f t="shared" si="31"/>
        <v>0.99990000000000001</v>
      </c>
      <c r="AC97" s="57">
        <f t="shared" si="32"/>
        <v>9.6000000000000014</v>
      </c>
      <c r="AD97" s="57">
        <f t="shared" si="33"/>
        <v>800</v>
      </c>
      <c r="AE97" s="57">
        <f t="shared" si="34"/>
        <v>50</v>
      </c>
      <c r="AF97" s="57">
        <f t="shared" si="35"/>
        <v>40</v>
      </c>
      <c r="AG97" s="57">
        <f t="shared" si="36"/>
        <v>3.75</v>
      </c>
      <c r="AH97" s="57">
        <f t="shared" si="37"/>
        <v>18.75</v>
      </c>
      <c r="AI97" s="57">
        <v>4000</v>
      </c>
      <c r="AK97" s="57">
        <f t="shared" si="39"/>
        <v>450</v>
      </c>
      <c r="AL97" s="57">
        <f t="shared" si="40"/>
        <v>31</v>
      </c>
      <c r="AM97" s="57" t="str">
        <f t="shared" si="52"/>
        <v>1320C628C6</v>
      </c>
      <c r="AN97" s="57">
        <f t="shared" si="52"/>
        <v>200</v>
      </c>
      <c r="AO97" s="57">
        <f t="shared" si="52"/>
        <v>50</v>
      </c>
      <c r="AP97" s="57">
        <f t="shared" si="41"/>
        <v>160</v>
      </c>
      <c r="AQ97" s="57">
        <f t="shared" si="42"/>
        <v>159.98400000000001</v>
      </c>
      <c r="AR97" s="57">
        <f t="shared" si="43"/>
        <v>9.6000000000000014</v>
      </c>
      <c r="AS97" s="57">
        <f t="shared" si="53"/>
        <v>50</v>
      </c>
      <c r="AT97" s="57">
        <f t="shared" si="53"/>
        <v>40</v>
      </c>
      <c r="AU97" s="57">
        <f t="shared" si="44"/>
        <v>750</v>
      </c>
      <c r="AV97" s="57">
        <f t="shared" si="45"/>
        <v>18.75</v>
      </c>
      <c r="AW97" s="57">
        <f t="shared" si="46"/>
        <v>10</v>
      </c>
      <c r="AX97" s="382">
        <f t="shared" si="47"/>
        <v>19.896357522239136</v>
      </c>
      <c r="AY97" s="382">
        <f t="shared" si="48"/>
        <v>331.57279810811519</v>
      </c>
      <c r="AZ97" s="57">
        <f t="shared" si="49"/>
        <v>2</v>
      </c>
      <c r="BA97" s="382">
        <f t="shared" si="50"/>
        <v>5.3051647697298447</v>
      </c>
      <c r="BB97" s="382">
        <f t="shared" si="51"/>
        <v>212.20659078919377</v>
      </c>
    </row>
    <row r="98" spans="1:54" x14ac:dyDescent="0.3">
      <c r="A98" s="57">
        <f t="shared" si="28"/>
        <v>96</v>
      </c>
      <c r="B98" s="57">
        <v>550</v>
      </c>
      <c r="C98" s="57">
        <v>3</v>
      </c>
      <c r="D98" s="57" t="str">
        <f>'[3]550 KHz'!A6</f>
        <v>00000</v>
      </c>
      <c r="E98" s="57">
        <f>'[3]550 KHz'!B6</f>
        <v>3</v>
      </c>
      <c r="F98" s="57" t="e">
        <f>'[3]550 KHz'!C6</f>
        <v>#NUM!</v>
      </c>
      <c r="G98" s="57" t="str">
        <f>'[3]550 KHz'!D6</f>
        <v>00</v>
      </c>
      <c r="H98" s="57" t="e">
        <f>'[3]550 KHz'!E6</f>
        <v>#NUM!</v>
      </c>
      <c r="I98" s="57" t="str">
        <f>'[3]550 KHz'!F6</f>
        <v>00</v>
      </c>
      <c r="J98" s="57" t="e">
        <f>'[3]550 KHz'!G6</f>
        <v>#NUM!</v>
      </c>
      <c r="K98" s="57" t="str">
        <f>'[3]550 KHz'!H6</f>
        <v>00</v>
      </c>
      <c r="L98" s="57" t="str">
        <f>'[3]550 KHz'!I6</f>
        <v>000000</v>
      </c>
      <c r="M98" s="57" t="str">
        <f>'[3]550 KHz'!J6</f>
        <v>00</v>
      </c>
      <c r="N98" s="57" t="str">
        <f>'[3]550 KHz'!K6</f>
        <v>42</v>
      </c>
      <c r="O98" s="57" t="str">
        <f>'[3]550 KHz'!L6</f>
        <v>01</v>
      </c>
      <c r="P98" s="57" t="str">
        <f>'[3]550 KHz'!M6</f>
        <v>00001</v>
      </c>
      <c r="Q98" s="57" t="str">
        <f>'[3]550 KHz'!N6</f>
        <v>0</v>
      </c>
      <c r="R98" s="57" t="str">
        <f>'[3]550 KHz'!O6</f>
        <v>00</v>
      </c>
      <c r="S98" s="57" t="str">
        <f>'[3]550 KHz'!P6</f>
        <v>000000</v>
      </c>
      <c r="T98" s="57" t="str">
        <f>'[3]550 KHz'!Q6</f>
        <v>00</v>
      </c>
      <c r="U98" s="57" t="str">
        <f>'[3]550 KHz'!R6</f>
        <v>00</v>
      </c>
      <c r="V98" s="57" t="str">
        <f>'[3]550 KHz'!S6</f>
        <v>00</v>
      </c>
      <c r="W98" s="57" t="str">
        <f>'[3]550 KHz'!T6</f>
        <v>00000</v>
      </c>
      <c r="X98" s="57" t="str">
        <f>'[3]550 KHz'!U6</f>
        <v>0</v>
      </c>
      <c r="Y98" s="57" t="e">
        <f t="shared" si="38"/>
        <v>#NUM!</v>
      </c>
      <c r="Z98" s="57" t="e">
        <f t="shared" si="29"/>
        <v>#NUM!</v>
      </c>
      <c r="AA98" s="57">
        <f t="shared" si="30"/>
        <v>0</v>
      </c>
      <c r="AB98" s="57">
        <f t="shared" si="31"/>
        <v>0</v>
      </c>
      <c r="AC98" s="57">
        <f t="shared" si="32"/>
        <v>0</v>
      </c>
      <c r="AD98" s="57">
        <f t="shared" si="33"/>
        <v>800</v>
      </c>
      <c r="AE98" s="57" t="e">
        <f t="shared" si="34"/>
        <v>#NUM!</v>
      </c>
      <c r="AF98" s="57">
        <f t="shared" si="35"/>
        <v>0</v>
      </c>
      <c r="AG98" s="57">
        <f t="shared" si="36"/>
        <v>1.25</v>
      </c>
      <c r="AH98" s="57">
        <f t="shared" si="37"/>
        <v>6.25</v>
      </c>
      <c r="AI98" s="57">
        <v>4000</v>
      </c>
      <c r="AK98" s="57">
        <f t="shared" si="39"/>
        <v>550</v>
      </c>
      <c r="AL98" s="57">
        <f t="shared" si="40"/>
        <v>0</v>
      </c>
      <c r="AM98" s="57" t="e">
        <f t="shared" si="52"/>
        <v>#NUM!</v>
      </c>
      <c r="AN98" s="57" t="e">
        <f t="shared" si="52"/>
        <v>#NUM!</v>
      </c>
      <c r="AO98" s="57">
        <f t="shared" si="52"/>
        <v>0</v>
      </c>
      <c r="AP98" s="57" t="e">
        <f t="shared" si="41"/>
        <v>#NUM!</v>
      </c>
      <c r="AQ98" s="57" t="e">
        <f t="shared" si="42"/>
        <v>#NUM!</v>
      </c>
      <c r="AR98" s="57">
        <f t="shared" si="43"/>
        <v>0</v>
      </c>
      <c r="AS98" s="57" t="e">
        <f t="shared" si="53"/>
        <v>#NUM!</v>
      </c>
      <c r="AT98" s="57">
        <f t="shared" si="53"/>
        <v>0</v>
      </c>
      <c r="AU98" s="57" t="e">
        <f t="shared" si="44"/>
        <v>#NUM!</v>
      </c>
      <c r="AV98" s="57">
        <f t="shared" si="45"/>
        <v>6.25</v>
      </c>
      <c r="AW98" s="57" t="e">
        <f t="shared" si="46"/>
        <v>#NUM!</v>
      </c>
      <c r="AX98" s="382" t="e">
        <f t="shared" si="47"/>
        <v>#NUM!</v>
      </c>
      <c r="AY98" s="382" t="e">
        <f t="shared" si="48"/>
        <v>#DIV/0!</v>
      </c>
      <c r="AZ98" s="57" t="e">
        <f t="shared" si="49"/>
        <v>#NUM!</v>
      </c>
      <c r="BA98" s="382" t="e">
        <f t="shared" si="50"/>
        <v>#NUM!</v>
      </c>
      <c r="BB98" s="382" t="e">
        <f t="shared" si="51"/>
        <v>#DIV/0!</v>
      </c>
    </row>
    <row r="99" spans="1:54" x14ac:dyDescent="0.3">
      <c r="A99" s="57">
        <f t="shared" si="28"/>
        <v>97</v>
      </c>
      <c r="B99" s="57">
        <v>550</v>
      </c>
      <c r="C99" s="57">
        <v>3</v>
      </c>
      <c r="D99" s="57" t="str">
        <f>'[3]550 KHz'!A7</f>
        <v>00001</v>
      </c>
      <c r="E99" s="57">
        <f>'[3]550 KHz'!B7</f>
        <v>3</v>
      </c>
      <c r="F99" s="57" t="str">
        <f>'[3]550 KHz'!C7</f>
        <v>12</v>
      </c>
      <c r="G99" s="57" t="str">
        <f>'[3]550 KHz'!D7</f>
        <v>00</v>
      </c>
      <c r="H99" s="57" t="str">
        <f>'[3]550 KHz'!E7</f>
        <v>01</v>
      </c>
      <c r="I99" s="57" t="str">
        <f>'[3]550 KHz'!F7</f>
        <v>00</v>
      </c>
      <c r="J99" s="57" t="str">
        <f>'[3]550 KHz'!G7</f>
        <v>10</v>
      </c>
      <c r="K99" s="57" t="str">
        <f>'[3]550 KHz'!H7</f>
        <v>0B</v>
      </c>
      <c r="L99" s="57" t="str">
        <f>'[3]550 KHz'!I7</f>
        <v>000010</v>
      </c>
      <c r="M99" s="57" t="str">
        <f>'[3]550 KHz'!J7</f>
        <v>11</v>
      </c>
      <c r="N99" s="57" t="str">
        <f>'[3]550 KHz'!K7</f>
        <v>18</v>
      </c>
      <c r="O99" s="57" t="str">
        <f>'[3]550 KHz'!L7</f>
        <v>00</v>
      </c>
      <c r="P99" s="57" t="str">
        <f>'[3]550 KHz'!M7</f>
        <v>01100</v>
      </c>
      <c r="Q99" s="57" t="str">
        <f>'[3]550 KHz'!N7</f>
        <v>0</v>
      </c>
      <c r="R99" s="57" t="str">
        <f>'[3]550 KHz'!O7</f>
        <v>13</v>
      </c>
      <c r="S99" s="57" t="str">
        <f>'[3]550 KHz'!P7</f>
        <v>000100</v>
      </c>
      <c r="T99" s="57" t="str">
        <f>'[3]550 KHz'!Q7</f>
        <v>11</v>
      </c>
      <c r="U99" s="57" t="str">
        <f>'[3]550 KHz'!R7</f>
        <v>0C</v>
      </c>
      <c r="V99" s="57" t="str">
        <f>'[3]550 KHz'!S7</f>
        <v>00</v>
      </c>
      <c r="W99" s="57" t="str">
        <f>'[3]550 KHz'!T7</f>
        <v>00110</v>
      </c>
      <c r="X99" s="57" t="str">
        <f>'[3]550 KHz'!U7</f>
        <v>0</v>
      </c>
      <c r="Y99" s="57" t="str">
        <f t="shared" si="38"/>
        <v>120B18130C</v>
      </c>
      <c r="Z99" s="57">
        <f t="shared" si="29"/>
        <v>100</v>
      </c>
      <c r="AA99" s="57">
        <f t="shared" si="30"/>
        <v>20</v>
      </c>
      <c r="AB99" s="57">
        <f t="shared" si="31"/>
        <v>3.9996</v>
      </c>
      <c r="AC99" s="57">
        <f t="shared" si="32"/>
        <v>19.200000000000003</v>
      </c>
      <c r="AD99" s="57">
        <f t="shared" si="33"/>
        <v>800</v>
      </c>
      <c r="AE99" s="57">
        <f t="shared" si="34"/>
        <v>50</v>
      </c>
      <c r="AF99" s="57">
        <f t="shared" si="35"/>
        <v>10</v>
      </c>
      <c r="AG99" s="57">
        <f t="shared" si="36"/>
        <v>15</v>
      </c>
      <c r="AH99" s="57">
        <f t="shared" si="37"/>
        <v>75</v>
      </c>
      <c r="AI99" s="57">
        <v>4000</v>
      </c>
      <c r="AK99" s="57">
        <f t="shared" si="39"/>
        <v>550</v>
      </c>
      <c r="AL99" s="57">
        <f t="shared" si="40"/>
        <v>1</v>
      </c>
      <c r="AM99" s="57" t="str">
        <f t="shared" si="52"/>
        <v>120B18130C</v>
      </c>
      <c r="AN99" s="57">
        <f t="shared" si="52"/>
        <v>100</v>
      </c>
      <c r="AO99" s="57">
        <f t="shared" si="52"/>
        <v>20</v>
      </c>
      <c r="AP99" s="57">
        <f t="shared" si="41"/>
        <v>80</v>
      </c>
      <c r="AQ99" s="57">
        <f t="shared" si="42"/>
        <v>319.96800000000002</v>
      </c>
      <c r="AR99" s="57">
        <f t="shared" si="43"/>
        <v>19.200000000000003</v>
      </c>
      <c r="AS99" s="57">
        <f t="shared" si="53"/>
        <v>50</v>
      </c>
      <c r="AT99" s="57">
        <f t="shared" si="53"/>
        <v>10</v>
      </c>
      <c r="AU99" s="57">
        <f t="shared" si="44"/>
        <v>3000</v>
      </c>
      <c r="AV99" s="57">
        <f t="shared" si="45"/>
        <v>75</v>
      </c>
      <c r="AW99" s="57">
        <f t="shared" si="46"/>
        <v>2</v>
      </c>
      <c r="AX99" s="382">
        <f t="shared" si="47"/>
        <v>24.870446902798921</v>
      </c>
      <c r="AY99" s="382">
        <f t="shared" si="48"/>
        <v>414.46599763514405</v>
      </c>
      <c r="AZ99" s="57">
        <f t="shared" si="49"/>
        <v>0.5</v>
      </c>
      <c r="BA99" s="382">
        <f t="shared" si="50"/>
        <v>5.3051647697298447</v>
      </c>
      <c r="BB99" s="382">
        <f t="shared" si="51"/>
        <v>212.20659078919377</v>
      </c>
    </row>
    <row r="100" spans="1:54" x14ac:dyDescent="0.3">
      <c r="A100" s="57">
        <f t="shared" si="28"/>
        <v>98</v>
      </c>
      <c r="B100" s="57">
        <v>550</v>
      </c>
      <c r="C100" s="57">
        <v>3</v>
      </c>
      <c r="D100" s="57" t="str">
        <f>'[3]550 KHz'!A8</f>
        <v>00010</v>
      </c>
      <c r="E100" s="57">
        <f>'[3]550 KHz'!B8</f>
        <v>3</v>
      </c>
      <c r="F100" s="57" t="str">
        <f>'[3]550 KHz'!C8</f>
        <v>12</v>
      </c>
      <c r="G100" s="57" t="str">
        <f>'[3]550 KHz'!D8</f>
        <v>00</v>
      </c>
      <c r="H100" s="57" t="str">
        <f>'[3]550 KHz'!E8</f>
        <v>01</v>
      </c>
      <c r="I100" s="57" t="str">
        <f>'[3]550 KHz'!F8</f>
        <v>00</v>
      </c>
      <c r="J100" s="57" t="str">
        <f>'[3]550 KHz'!G8</f>
        <v>10</v>
      </c>
      <c r="K100" s="57" t="str">
        <f>'[3]550 KHz'!H8</f>
        <v>11</v>
      </c>
      <c r="L100" s="57" t="str">
        <f>'[3]550 KHz'!I8</f>
        <v>000100</v>
      </c>
      <c r="M100" s="57" t="str">
        <f>'[3]550 KHz'!J8</f>
        <v>01</v>
      </c>
      <c r="N100" s="57" t="str">
        <f>'[3]550 KHz'!K8</f>
        <v>8C</v>
      </c>
      <c r="O100" s="57" t="str">
        <f>'[3]550 KHz'!L8</f>
        <v>10</v>
      </c>
      <c r="P100" s="57" t="str">
        <f>'[3]550 KHz'!M8</f>
        <v>00110</v>
      </c>
      <c r="Q100" s="57" t="str">
        <f>'[3]550 KHz'!N8</f>
        <v>0</v>
      </c>
      <c r="R100" s="57" t="str">
        <f>'[3]550 KHz'!O8</f>
        <v>13</v>
      </c>
      <c r="S100" s="57" t="str">
        <f>'[3]550 KHz'!P8</f>
        <v>000100</v>
      </c>
      <c r="T100" s="57" t="str">
        <f>'[3]550 KHz'!Q8</f>
        <v>11</v>
      </c>
      <c r="U100" s="57" t="str">
        <f>'[3]550 KHz'!R8</f>
        <v>0C</v>
      </c>
      <c r="V100" s="57" t="str">
        <f>'[3]550 KHz'!S8</f>
        <v>00</v>
      </c>
      <c r="W100" s="57" t="str">
        <f>'[3]550 KHz'!T8</f>
        <v>00110</v>
      </c>
      <c r="X100" s="57" t="str">
        <f>'[3]550 KHz'!U8</f>
        <v>0</v>
      </c>
      <c r="Y100" s="57" t="str">
        <f t="shared" si="38"/>
        <v>12118C130C</v>
      </c>
      <c r="Z100" s="57">
        <f t="shared" si="29"/>
        <v>100</v>
      </c>
      <c r="AA100" s="57">
        <f t="shared" si="30"/>
        <v>20</v>
      </c>
      <c r="AB100" s="57">
        <f t="shared" si="31"/>
        <v>3.9996</v>
      </c>
      <c r="AC100" s="57">
        <f t="shared" si="32"/>
        <v>19.200000000000003</v>
      </c>
      <c r="AD100" s="57">
        <f t="shared" si="33"/>
        <v>800</v>
      </c>
      <c r="AE100" s="57">
        <f t="shared" si="34"/>
        <v>50</v>
      </c>
      <c r="AF100" s="57">
        <f t="shared" si="35"/>
        <v>20</v>
      </c>
      <c r="AG100" s="57">
        <f t="shared" si="36"/>
        <v>7.5</v>
      </c>
      <c r="AH100" s="57">
        <f t="shared" si="37"/>
        <v>37.5</v>
      </c>
      <c r="AI100" s="57">
        <v>4000</v>
      </c>
      <c r="AK100" s="57">
        <f t="shared" si="39"/>
        <v>550</v>
      </c>
      <c r="AL100" s="57">
        <f t="shared" si="40"/>
        <v>2</v>
      </c>
      <c r="AM100" s="57" t="str">
        <f t="shared" si="52"/>
        <v>12118C130C</v>
      </c>
      <c r="AN100" s="57">
        <f t="shared" si="52"/>
        <v>100</v>
      </c>
      <c r="AO100" s="57">
        <f t="shared" si="52"/>
        <v>20</v>
      </c>
      <c r="AP100" s="57">
        <f t="shared" si="41"/>
        <v>80</v>
      </c>
      <c r="AQ100" s="57">
        <f t="shared" si="42"/>
        <v>319.96800000000002</v>
      </c>
      <c r="AR100" s="57">
        <f t="shared" si="43"/>
        <v>19.200000000000003</v>
      </c>
      <c r="AS100" s="57">
        <f t="shared" si="53"/>
        <v>50</v>
      </c>
      <c r="AT100" s="57">
        <f t="shared" si="53"/>
        <v>20</v>
      </c>
      <c r="AU100" s="57">
        <f t="shared" si="44"/>
        <v>1500</v>
      </c>
      <c r="AV100" s="57">
        <f t="shared" si="45"/>
        <v>37.5</v>
      </c>
      <c r="AW100" s="57">
        <f t="shared" si="46"/>
        <v>2</v>
      </c>
      <c r="AX100" s="382">
        <f t="shared" si="47"/>
        <v>24.870446902798921</v>
      </c>
      <c r="AY100" s="382">
        <f t="shared" si="48"/>
        <v>414.46599763514405</v>
      </c>
      <c r="AZ100" s="57">
        <f t="shared" si="49"/>
        <v>1</v>
      </c>
      <c r="BA100" s="382">
        <f t="shared" si="50"/>
        <v>5.3051647697298447</v>
      </c>
      <c r="BB100" s="382">
        <f t="shared" si="51"/>
        <v>212.20659078919377</v>
      </c>
    </row>
    <row r="101" spans="1:54" x14ac:dyDescent="0.3">
      <c r="A101" s="57">
        <f t="shared" si="28"/>
        <v>99</v>
      </c>
      <c r="B101" s="57">
        <v>550</v>
      </c>
      <c r="C101" s="57">
        <v>3</v>
      </c>
      <c r="D101" s="57" t="str">
        <f>'[3]550 KHz'!A9</f>
        <v>00011</v>
      </c>
      <c r="E101" s="57">
        <f>'[3]550 KHz'!B9</f>
        <v>3</v>
      </c>
      <c r="F101" s="57" t="str">
        <f>'[3]550 KHz'!C9</f>
        <v>12</v>
      </c>
      <c r="G101" s="57" t="str">
        <f>'[3]550 KHz'!D9</f>
        <v>00</v>
      </c>
      <c r="H101" s="57" t="str">
        <f>'[3]550 KHz'!E9</f>
        <v>01</v>
      </c>
      <c r="I101" s="57" t="str">
        <f>'[3]550 KHz'!F9</f>
        <v>00</v>
      </c>
      <c r="J101" s="57" t="str">
        <f>'[3]550 KHz'!G9</f>
        <v>10</v>
      </c>
      <c r="K101" s="57" t="str">
        <f>'[3]550 KHz'!H9</f>
        <v>20</v>
      </c>
      <c r="L101" s="57" t="str">
        <f>'[3]550 KHz'!I9</f>
        <v>001000</v>
      </c>
      <c r="M101" s="57" t="str">
        <f>'[3]550 KHz'!J9</f>
        <v>00</v>
      </c>
      <c r="N101" s="57" t="str">
        <f>'[3]550 KHz'!K9</f>
        <v>C6</v>
      </c>
      <c r="O101" s="57" t="str">
        <f>'[3]550 KHz'!L9</f>
        <v>11</v>
      </c>
      <c r="P101" s="57" t="str">
        <f>'[3]550 KHz'!M9</f>
        <v>00011</v>
      </c>
      <c r="Q101" s="57" t="str">
        <f>'[3]550 KHz'!N9</f>
        <v>0</v>
      </c>
      <c r="R101" s="57" t="str">
        <f>'[3]550 KHz'!O9</f>
        <v>13</v>
      </c>
      <c r="S101" s="57" t="str">
        <f>'[3]550 KHz'!P9</f>
        <v>000100</v>
      </c>
      <c r="T101" s="57" t="str">
        <f>'[3]550 KHz'!Q9</f>
        <v>11</v>
      </c>
      <c r="U101" s="57" t="str">
        <f>'[3]550 KHz'!R9</f>
        <v>0C</v>
      </c>
      <c r="V101" s="57" t="str">
        <f>'[3]550 KHz'!S9</f>
        <v>00</v>
      </c>
      <c r="W101" s="57" t="str">
        <f>'[3]550 KHz'!T9</f>
        <v>00110</v>
      </c>
      <c r="X101" s="57" t="str">
        <f>'[3]550 KHz'!U9</f>
        <v>0</v>
      </c>
      <c r="Y101" s="57" t="str">
        <f t="shared" si="38"/>
        <v>1220C6130C</v>
      </c>
      <c r="Z101" s="57">
        <f t="shared" si="29"/>
        <v>100</v>
      </c>
      <c r="AA101" s="57">
        <f t="shared" si="30"/>
        <v>20</v>
      </c>
      <c r="AB101" s="57">
        <f t="shared" si="31"/>
        <v>3.9996</v>
      </c>
      <c r="AC101" s="57">
        <f t="shared" si="32"/>
        <v>19.200000000000003</v>
      </c>
      <c r="AD101" s="57">
        <f t="shared" si="33"/>
        <v>800</v>
      </c>
      <c r="AE101" s="57">
        <f t="shared" si="34"/>
        <v>50</v>
      </c>
      <c r="AF101" s="57">
        <f t="shared" si="35"/>
        <v>40</v>
      </c>
      <c r="AG101" s="57">
        <f t="shared" si="36"/>
        <v>3.75</v>
      </c>
      <c r="AH101" s="57">
        <f t="shared" si="37"/>
        <v>18.75</v>
      </c>
      <c r="AI101" s="57">
        <v>4000</v>
      </c>
      <c r="AK101" s="57">
        <f t="shared" si="39"/>
        <v>550</v>
      </c>
      <c r="AL101" s="57">
        <f t="shared" si="40"/>
        <v>3</v>
      </c>
      <c r="AM101" s="57" t="str">
        <f t="shared" si="52"/>
        <v>1220C6130C</v>
      </c>
      <c r="AN101" s="57">
        <f t="shared" si="52"/>
        <v>100</v>
      </c>
      <c r="AO101" s="57">
        <f t="shared" si="52"/>
        <v>20</v>
      </c>
      <c r="AP101" s="57">
        <f t="shared" si="41"/>
        <v>80</v>
      </c>
      <c r="AQ101" s="57">
        <f t="shared" si="42"/>
        <v>319.96800000000002</v>
      </c>
      <c r="AR101" s="57">
        <f t="shared" si="43"/>
        <v>19.200000000000003</v>
      </c>
      <c r="AS101" s="57">
        <f t="shared" si="53"/>
        <v>50</v>
      </c>
      <c r="AT101" s="57">
        <f t="shared" si="53"/>
        <v>40</v>
      </c>
      <c r="AU101" s="57">
        <f t="shared" si="44"/>
        <v>750</v>
      </c>
      <c r="AV101" s="57">
        <f t="shared" si="45"/>
        <v>18.75</v>
      </c>
      <c r="AW101" s="57">
        <f t="shared" si="46"/>
        <v>2</v>
      </c>
      <c r="AX101" s="382">
        <f t="shared" si="47"/>
        <v>24.870446902798921</v>
      </c>
      <c r="AY101" s="382">
        <f t="shared" si="48"/>
        <v>414.46599763514405</v>
      </c>
      <c r="AZ101" s="57">
        <f t="shared" si="49"/>
        <v>2</v>
      </c>
      <c r="BA101" s="382">
        <f t="shared" si="50"/>
        <v>5.3051647697298447</v>
      </c>
      <c r="BB101" s="382">
        <f t="shared" si="51"/>
        <v>212.20659078919377</v>
      </c>
    </row>
    <row r="102" spans="1:54" x14ac:dyDescent="0.3">
      <c r="A102" s="57">
        <f t="shared" si="28"/>
        <v>100</v>
      </c>
      <c r="B102" s="57">
        <v>550</v>
      </c>
      <c r="C102" s="57">
        <v>3</v>
      </c>
      <c r="D102" s="57" t="str">
        <f>'[3]550 KHz'!A10</f>
        <v>00100</v>
      </c>
      <c r="E102" s="57">
        <f>'[3]550 KHz'!B10</f>
        <v>3</v>
      </c>
      <c r="F102" s="57" t="str">
        <f>'[3]550 KHz'!C10</f>
        <v>12</v>
      </c>
      <c r="G102" s="57" t="str">
        <f>'[3]550 KHz'!D10</f>
        <v>00</v>
      </c>
      <c r="H102" s="57" t="str">
        <f>'[3]550 KHz'!E10</f>
        <v>01</v>
      </c>
      <c r="I102" s="57" t="str">
        <f>'[3]550 KHz'!F10</f>
        <v>00</v>
      </c>
      <c r="J102" s="57" t="str">
        <f>'[3]550 KHz'!G10</f>
        <v>10</v>
      </c>
      <c r="K102" s="57" t="str">
        <f>'[3]550 KHz'!H10</f>
        <v>40</v>
      </c>
      <c r="L102" s="57" t="str">
        <f>'[3]550 KHz'!I10</f>
        <v>010000</v>
      </c>
      <c r="M102" s="57" t="str">
        <f>'[3]550 KHz'!J10</f>
        <v>00</v>
      </c>
      <c r="N102" s="57" t="str">
        <f>'[3]550 KHz'!K10</f>
        <v>42</v>
      </c>
      <c r="O102" s="57" t="str">
        <f>'[3]550 KHz'!L10</f>
        <v>01</v>
      </c>
      <c r="P102" s="57" t="str">
        <f>'[3]550 KHz'!M10</f>
        <v>00001</v>
      </c>
      <c r="Q102" s="57" t="str">
        <f>'[3]550 KHz'!N10</f>
        <v>0</v>
      </c>
      <c r="R102" s="57" t="str">
        <f>'[3]550 KHz'!O10</f>
        <v>13</v>
      </c>
      <c r="S102" s="57" t="str">
        <f>'[3]550 KHz'!P10</f>
        <v>000100</v>
      </c>
      <c r="T102" s="57" t="str">
        <f>'[3]550 KHz'!Q10</f>
        <v>11</v>
      </c>
      <c r="U102" s="57" t="str">
        <f>'[3]550 KHz'!R10</f>
        <v>0C</v>
      </c>
      <c r="V102" s="57" t="str">
        <f>'[3]550 KHz'!S10</f>
        <v>00</v>
      </c>
      <c r="W102" s="57" t="str">
        <f>'[3]550 KHz'!T10</f>
        <v>00110</v>
      </c>
      <c r="X102" s="57" t="str">
        <f>'[3]550 KHz'!U10</f>
        <v>0</v>
      </c>
      <c r="Y102" s="57" t="str">
        <f t="shared" si="38"/>
        <v>124042130C</v>
      </c>
      <c r="Z102" s="57">
        <f t="shared" si="29"/>
        <v>100</v>
      </c>
      <c r="AA102" s="57">
        <f t="shared" si="30"/>
        <v>20</v>
      </c>
      <c r="AB102" s="57">
        <f t="shared" si="31"/>
        <v>3.9996</v>
      </c>
      <c r="AC102" s="57">
        <f t="shared" si="32"/>
        <v>19.200000000000003</v>
      </c>
      <c r="AD102" s="57">
        <f t="shared" si="33"/>
        <v>800</v>
      </c>
      <c r="AE102" s="57">
        <f t="shared" si="34"/>
        <v>50</v>
      </c>
      <c r="AF102" s="57">
        <f t="shared" si="35"/>
        <v>80</v>
      </c>
      <c r="AG102" s="57">
        <f t="shared" si="36"/>
        <v>1.25</v>
      </c>
      <c r="AH102" s="57">
        <f t="shared" si="37"/>
        <v>6.25</v>
      </c>
      <c r="AI102" s="57">
        <v>4000</v>
      </c>
      <c r="AK102" s="57">
        <f t="shared" si="39"/>
        <v>550</v>
      </c>
      <c r="AL102" s="57">
        <f t="shared" si="40"/>
        <v>4</v>
      </c>
      <c r="AM102" s="57" t="str">
        <f t="shared" si="52"/>
        <v>124042130C</v>
      </c>
      <c r="AN102" s="57">
        <f t="shared" si="52"/>
        <v>100</v>
      </c>
      <c r="AO102" s="57">
        <f t="shared" si="52"/>
        <v>20</v>
      </c>
      <c r="AP102" s="57">
        <f t="shared" si="41"/>
        <v>80</v>
      </c>
      <c r="AQ102" s="57">
        <f t="shared" si="42"/>
        <v>319.96800000000002</v>
      </c>
      <c r="AR102" s="57">
        <f t="shared" si="43"/>
        <v>19.200000000000003</v>
      </c>
      <c r="AS102" s="57">
        <f t="shared" si="53"/>
        <v>50</v>
      </c>
      <c r="AT102" s="57">
        <f t="shared" si="53"/>
        <v>80</v>
      </c>
      <c r="AU102" s="57">
        <f t="shared" si="44"/>
        <v>250</v>
      </c>
      <c r="AV102" s="57">
        <f t="shared" si="45"/>
        <v>6.25</v>
      </c>
      <c r="AW102" s="57">
        <f t="shared" si="46"/>
        <v>2</v>
      </c>
      <c r="AX102" s="382">
        <f t="shared" si="47"/>
        <v>24.870446902798921</v>
      </c>
      <c r="AY102" s="382">
        <f t="shared" si="48"/>
        <v>414.46599763514405</v>
      </c>
      <c r="AZ102" s="57">
        <f t="shared" si="49"/>
        <v>4</v>
      </c>
      <c r="BA102" s="382">
        <f t="shared" si="50"/>
        <v>7.9577471545947667</v>
      </c>
      <c r="BB102" s="382">
        <f t="shared" si="51"/>
        <v>318.3098861837907</v>
      </c>
    </row>
    <row r="103" spans="1:54" x14ac:dyDescent="0.3">
      <c r="A103" s="57">
        <f t="shared" si="28"/>
        <v>101</v>
      </c>
      <c r="B103" s="57">
        <v>550</v>
      </c>
      <c r="C103" s="57">
        <v>3</v>
      </c>
      <c r="D103" s="57" t="str">
        <f>'[3]550 KHz'!A11</f>
        <v>00101</v>
      </c>
      <c r="E103" s="57">
        <f>'[3]550 KHz'!B11</f>
        <v>3</v>
      </c>
      <c r="F103" s="57" t="str">
        <f>'[3]550 KHz'!C11</f>
        <v>12</v>
      </c>
      <c r="G103" s="57" t="str">
        <f>'[3]550 KHz'!D11</f>
        <v>00</v>
      </c>
      <c r="H103" s="57" t="str">
        <f>'[3]550 KHz'!E11</f>
        <v>01</v>
      </c>
      <c r="I103" s="57" t="str">
        <f>'[3]550 KHz'!F11</f>
        <v>00</v>
      </c>
      <c r="J103" s="57" t="str">
        <f>'[3]550 KHz'!G11</f>
        <v>10</v>
      </c>
      <c r="K103" s="57" t="str">
        <f>'[3]550 KHz'!H11</f>
        <v>80</v>
      </c>
      <c r="L103" s="57" t="str">
        <f>'[3]550 KHz'!I11</f>
        <v>100000</v>
      </c>
      <c r="M103" s="57" t="str">
        <f>'[3]550 KHz'!J11</f>
        <v>00</v>
      </c>
      <c r="N103" s="57" t="str">
        <f>'[3]550 KHz'!K11</f>
        <v>42</v>
      </c>
      <c r="O103" s="57" t="str">
        <f>'[3]550 KHz'!L11</f>
        <v>01</v>
      </c>
      <c r="P103" s="57" t="str">
        <f>'[3]550 KHz'!M11</f>
        <v>00001</v>
      </c>
      <c r="Q103" s="57" t="str">
        <f>'[3]550 KHz'!N11</f>
        <v>0</v>
      </c>
      <c r="R103" s="57" t="str">
        <f>'[3]550 KHz'!O11</f>
        <v>13</v>
      </c>
      <c r="S103" s="57" t="str">
        <f>'[3]550 KHz'!P11</f>
        <v>000100</v>
      </c>
      <c r="T103" s="57" t="str">
        <f>'[3]550 KHz'!Q11</f>
        <v>11</v>
      </c>
      <c r="U103" s="57" t="str">
        <f>'[3]550 KHz'!R11</f>
        <v>0C</v>
      </c>
      <c r="V103" s="57" t="str">
        <f>'[3]550 KHz'!S11</f>
        <v>00</v>
      </c>
      <c r="W103" s="57" t="str">
        <f>'[3]550 KHz'!T11</f>
        <v>00110</v>
      </c>
      <c r="X103" s="57" t="str">
        <f>'[3]550 KHz'!U11</f>
        <v>0</v>
      </c>
      <c r="Y103" s="57" t="str">
        <f t="shared" si="38"/>
        <v>128042130C</v>
      </c>
      <c r="Z103" s="57">
        <f t="shared" si="29"/>
        <v>100</v>
      </c>
      <c r="AA103" s="57">
        <f t="shared" si="30"/>
        <v>20</v>
      </c>
      <c r="AB103" s="57">
        <f t="shared" si="31"/>
        <v>3.9996</v>
      </c>
      <c r="AC103" s="57">
        <f t="shared" si="32"/>
        <v>19.200000000000003</v>
      </c>
      <c r="AD103" s="57">
        <f t="shared" si="33"/>
        <v>800</v>
      </c>
      <c r="AE103" s="57">
        <f t="shared" si="34"/>
        <v>50</v>
      </c>
      <c r="AF103" s="57">
        <f t="shared" si="35"/>
        <v>160</v>
      </c>
      <c r="AG103" s="57">
        <f t="shared" si="36"/>
        <v>1.25</v>
      </c>
      <c r="AH103" s="57">
        <f t="shared" si="37"/>
        <v>6.25</v>
      </c>
      <c r="AI103" s="57">
        <v>4000</v>
      </c>
      <c r="AK103" s="57">
        <f t="shared" si="39"/>
        <v>550</v>
      </c>
      <c r="AL103" s="57">
        <f t="shared" si="40"/>
        <v>5</v>
      </c>
      <c r="AM103" s="57" t="str">
        <f t="shared" si="52"/>
        <v>128042130C</v>
      </c>
      <c r="AN103" s="57">
        <f t="shared" si="52"/>
        <v>100</v>
      </c>
      <c r="AO103" s="57">
        <f t="shared" si="52"/>
        <v>20</v>
      </c>
      <c r="AP103" s="57">
        <f t="shared" si="41"/>
        <v>80</v>
      </c>
      <c r="AQ103" s="57">
        <f t="shared" si="42"/>
        <v>319.96800000000002</v>
      </c>
      <c r="AR103" s="57">
        <f t="shared" si="43"/>
        <v>19.200000000000003</v>
      </c>
      <c r="AS103" s="57">
        <f t="shared" si="53"/>
        <v>50</v>
      </c>
      <c r="AT103" s="57">
        <f t="shared" si="53"/>
        <v>160</v>
      </c>
      <c r="AU103" s="57">
        <f t="shared" si="44"/>
        <v>250</v>
      </c>
      <c r="AV103" s="57">
        <f t="shared" si="45"/>
        <v>6.25</v>
      </c>
      <c r="AW103" s="57">
        <f t="shared" si="46"/>
        <v>2</v>
      </c>
      <c r="AX103" s="382">
        <f t="shared" si="47"/>
        <v>24.870446902798921</v>
      </c>
      <c r="AY103" s="382">
        <f t="shared" si="48"/>
        <v>414.46599763514405</v>
      </c>
      <c r="AZ103" s="57">
        <f t="shared" si="49"/>
        <v>8</v>
      </c>
      <c r="BA103" s="382">
        <f t="shared" si="50"/>
        <v>3.9788735772973833</v>
      </c>
      <c r="BB103" s="382">
        <f t="shared" si="51"/>
        <v>159.15494309189535</v>
      </c>
    </row>
    <row r="104" spans="1:54" x14ac:dyDescent="0.3">
      <c r="A104" s="57">
        <f t="shared" si="28"/>
        <v>102</v>
      </c>
      <c r="B104" s="57">
        <v>550</v>
      </c>
      <c r="C104" s="57">
        <v>3</v>
      </c>
      <c r="D104" s="57" t="str">
        <f>'[3]550 KHz'!A12</f>
        <v>00110</v>
      </c>
      <c r="E104" s="57">
        <f>'[3]550 KHz'!B12</f>
        <v>3</v>
      </c>
      <c r="F104" s="57" t="str">
        <f>'[3]550 KHz'!C12</f>
        <v>12</v>
      </c>
      <c r="G104" s="57" t="str">
        <f>'[3]550 KHz'!D12</f>
        <v>00</v>
      </c>
      <c r="H104" s="57" t="str">
        <f>'[3]550 KHz'!E12</f>
        <v>01</v>
      </c>
      <c r="I104" s="57" t="str">
        <f>'[3]550 KHz'!F12</f>
        <v>00</v>
      </c>
      <c r="J104" s="57" t="str">
        <f>'[3]550 KHz'!G12</f>
        <v>10</v>
      </c>
      <c r="K104" s="57" t="str">
        <f>'[3]550 KHz'!H12</f>
        <v>0B</v>
      </c>
      <c r="L104" s="57" t="str">
        <f>'[3]550 KHz'!I12</f>
        <v>000010</v>
      </c>
      <c r="M104" s="57" t="str">
        <f>'[3]550 KHz'!J12</f>
        <v>11</v>
      </c>
      <c r="N104" s="57" t="str">
        <f>'[3]550 KHz'!K12</f>
        <v>18</v>
      </c>
      <c r="O104" s="57" t="str">
        <f>'[3]550 KHz'!L12</f>
        <v>00</v>
      </c>
      <c r="P104" s="57" t="str">
        <f>'[3]550 KHz'!M12</f>
        <v>01100</v>
      </c>
      <c r="Q104" s="57" t="str">
        <f>'[3]550 KHz'!N12</f>
        <v>0</v>
      </c>
      <c r="R104" s="57" t="str">
        <f>'[3]550 KHz'!O12</f>
        <v>1A</v>
      </c>
      <c r="S104" s="57" t="str">
        <f>'[3]550 KHz'!P12</f>
        <v>000110</v>
      </c>
      <c r="T104" s="57" t="str">
        <f>'[3]550 KHz'!Q12</f>
        <v>10</v>
      </c>
      <c r="U104" s="57" t="str">
        <f>'[3]550 KHz'!R12</f>
        <v>4C</v>
      </c>
      <c r="V104" s="57" t="str">
        <f>'[3]550 KHz'!S12</f>
        <v>01</v>
      </c>
      <c r="W104" s="57" t="str">
        <f>'[3]550 KHz'!T12</f>
        <v>00110</v>
      </c>
      <c r="X104" s="57" t="str">
        <f>'[3]550 KHz'!U12</f>
        <v>0</v>
      </c>
      <c r="Y104" s="57" t="str">
        <f t="shared" si="38"/>
        <v>120B181A4C</v>
      </c>
      <c r="Z104" s="57">
        <f t="shared" si="29"/>
        <v>100</v>
      </c>
      <c r="AA104" s="57">
        <f t="shared" si="30"/>
        <v>30</v>
      </c>
      <c r="AB104" s="57">
        <f t="shared" si="31"/>
        <v>2.9996999999999998</v>
      </c>
      <c r="AC104" s="57">
        <f t="shared" si="32"/>
        <v>19.200000000000003</v>
      </c>
      <c r="AD104" s="57">
        <f t="shared" si="33"/>
        <v>800</v>
      </c>
      <c r="AE104" s="57">
        <f t="shared" si="34"/>
        <v>50</v>
      </c>
      <c r="AF104" s="57">
        <f t="shared" si="35"/>
        <v>10</v>
      </c>
      <c r="AG104" s="57">
        <f t="shared" si="36"/>
        <v>15</v>
      </c>
      <c r="AH104" s="57">
        <f t="shared" si="37"/>
        <v>75</v>
      </c>
      <c r="AI104" s="57">
        <v>4000</v>
      </c>
      <c r="AK104" s="57">
        <f t="shared" si="39"/>
        <v>550</v>
      </c>
      <c r="AL104" s="57">
        <f t="shared" si="40"/>
        <v>6</v>
      </c>
      <c r="AM104" s="57" t="str">
        <f t="shared" si="52"/>
        <v>120B181A4C</v>
      </c>
      <c r="AN104" s="57">
        <f t="shared" si="52"/>
        <v>100</v>
      </c>
      <c r="AO104" s="57">
        <f t="shared" si="52"/>
        <v>30</v>
      </c>
      <c r="AP104" s="57">
        <f t="shared" si="41"/>
        <v>80</v>
      </c>
      <c r="AQ104" s="57">
        <f t="shared" si="42"/>
        <v>239.976</v>
      </c>
      <c r="AR104" s="57">
        <f t="shared" si="43"/>
        <v>19.200000000000003</v>
      </c>
      <c r="AS104" s="57">
        <f t="shared" si="53"/>
        <v>50</v>
      </c>
      <c r="AT104" s="57">
        <f t="shared" si="53"/>
        <v>10</v>
      </c>
      <c r="AU104" s="57">
        <f t="shared" si="44"/>
        <v>3000</v>
      </c>
      <c r="AV104" s="57">
        <f t="shared" si="45"/>
        <v>75</v>
      </c>
      <c r="AW104" s="57">
        <f t="shared" si="46"/>
        <v>3</v>
      </c>
      <c r="AX104" s="382">
        <f t="shared" si="47"/>
        <v>22.107063913599049</v>
      </c>
      <c r="AY104" s="382">
        <f t="shared" si="48"/>
        <v>276.31066509009599</v>
      </c>
      <c r="AZ104" s="57">
        <f t="shared" si="49"/>
        <v>0.5</v>
      </c>
      <c r="BA104" s="382">
        <f t="shared" si="50"/>
        <v>5.3051647697298447</v>
      </c>
      <c r="BB104" s="382">
        <f t="shared" si="51"/>
        <v>212.20659078919377</v>
      </c>
    </row>
    <row r="105" spans="1:54" x14ac:dyDescent="0.3">
      <c r="A105" s="57">
        <f t="shared" si="28"/>
        <v>103</v>
      </c>
      <c r="B105" s="57">
        <v>550</v>
      </c>
      <c r="C105" s="57">
        <v>3</v>
      </c>
      <c r="D105" s="57" t="str">
        <f>'[3]550 KHz'!A13</f>
        <v>00111</v>
      </c>
      <c r="E105" s="57">
        <f>'[3]550 KHz'!B13</f>
        <v>3</v>
      </c>
      <c r="F105" s="57" t="str">
        <f>'[3]550 KHz'!C13</f>
        <v>12</v>
      </c>
      <c r="G105" s="57" t="str">
        <f>'[3]550 KHz'!D13</f>
        <v>00</v>
      </c>
      <c r="H105" s="57" t="str">
        <f>'[3]550 KHz'!E13</f>
        <v>01</v>
      </c>
      <c r="I105" s="57" t="str">
        <f>'[3]550 KHz'!F13</f>
        <v>00</v>
      </c>
      <c r="J105" s="57" t="str">
        <f>'[3]550 KHz'!G13</f>
        <v>10</v>
      </c>
      <c r="K105" s="57" t="str">
        <f>'[3]550 KHz'!H13</f>
        <v>11</v>
      </c>
      <c r="L105" s="57" t="str">
        <f>'[3]550 KHz'!I13</f>
        <v>000100</v>
      </c>
      <c r="M105" s="57" t="str">
        <f>'[3]550 KHz'!J13</f>
        <v>01</v>
      </c>
      <c r="N105" s="57" t="str">
        <f>'[3]550 KHz'!K13</f>
        <v>8C</v>
      </c>
      <c r="O105" s="57" t="str">
        <f>'[3]550 KHz'!L13</f>
        <v>10</v>
      </c>
      <c r="P105" s="57" t="str">
        <f>'[3]550 KHz'!M13</f>
        <v>00110</v>
      </c>
      <c r="Q105" s="57" t="str">
        <f>'[3]550 KHz'!N13</f>
        <v>0</v>
      </c>
      <c r="R105" s="57" t="str">
        <f>'[3]550 KHz'!O13</f>
        <v>1A</v>
      </c>
      <c r="S105" s="57" t="str">
        <f>'[3]550 KHz'!P13</f>
        <v>000110</v>
      </c>
      <c r="T105" s="57" t="str">
        <f>'[3]550 KHz'!Q13</f>
        <v>10</v>
      </c>
      <c r="U105" s="57" t="str">
        <f>'[3]550 KHz'!R13</f>
        <v>4C</v>
      </c>
      <c r="V105" s="57" t="str">
        <f>'[3]550 KHz'!S13</f>
        <v>01</v>
      </c>
      <c r="W105" s="57" t="str">
        <f>'[3]550 KHz'!T13</f>
        <v>00110</v>
      </c>
      <c r="X105" s="57" t="str">
        <f>'[3]550 KHz'!U13</f>
        <v>0</v>
      </c>
      <c r="Y105" s="57" t="str">
        <f t="shared" si="38"/>
        <v>12118C1A4C</v>
      </c>
      <c r="Z105" s="57">
        <f t="shared" si="29"/>
        <v>100</v>
      </c>
      <c r="AA105" s="57">
        <f t="shared" si="30"/>
        <v>30</v>
      </c>
      <c r="AB105" s="57">
        <f t="shared" si="31"/>
        <v>2.9996999999999998</v>
      </c>
      <c r="AC105" s="57">
        <f t="shared" si="32"/>
        <v>19.200000000000003</v>
      </c>
      <c r="AD105" s="57">
        <f t="shared" si="33"/>
        <v>800</v>
      </c>
      <c r="AE105" s="57">
        <f t="shared" si="34"/>
        <v>50</v>
      </c>
      <c r="AF105" s="57">
        <f t="shared" si="35"/>
        <v>20</v>
      </c>
      <c r="AG105" s="57">
        <f t="shared" si="36"/>
        <v>7.5</v>
      </c>
      <c r="AH105" s="57">
        <f t="shared" si="37"/>
        <v>37.5</v>
      </c>
      <c r="AI105" s="57">
        <v>4000</v>
      </c>
      <c r="AK105" s="57">
        <f t="shared" si="39"/>
        <v>550</v>
      </c>
      <c r="AL105" s="57">
        <f t="shared" si="40"/>
        <v>7</v>
      </c>
      <c r="AM105" s="57" t="str">
        <f t="shared" si="52"/>
        <v>12118C1A4C</v>
      </c>
      <c r="AN105" s="57">
        <f t="shared" si="52"/>
        <v>100</v>
      </c>
      <c r="AO105" s="57">
        <f t="shared" si="52"/>
        <v>30</v>
      </c>
      <c r="AP105" s="57">
        <f t="shared" si="41"/>
        <v>80</v>
      </c>
      <c r="AQ105" s="57">
        <f t="shared" si="42"/>
        <v>239.976</v>
      </c>
      <c r="AR105" s="57">
        <f t="shared" si="43"/>
        <v>19.200000000000003</v>
      </c>
      <c r="AS105" s="57">
        <f t="shared" si="53"/>
        <v>50</v>
      </c>
      <c r="AT105" s="57">
        <f t="shared" si="53"/>
        <v>20</v>
      </c>
      <c r="AU105" s="57">
        <f t="shared" si="44"/>
        <v>1500</v>
      </c>
      <c r="AV105" s="57">
        <f t="shared" si="45"/>
        <v>37.5</v>
      </c>
      <c r="AW105" s="57">
        <f t="shared" si="46"/>
        <v>3</v>
      </c>
      <c r="AX105" s="382">
        <f t="shared" si="47"/>
        <v>22.107063913599049</v>
      </c>
      <c r="AY105" s="382">
        <f t="shared" si="48"/>
        <v>276.31066509009599</v>
      </c>
      <c r="AZ105" s="57">
        <f t="shared" si="49"/>
        <v>1</v>
      </c>
      <c r="BA105" s="382">
        <f t="shared" si="50"/>
        <v>5.3051647697298447</v>
      </c>
      <c r="BB105" s="382">
        <f t="shared" si="51"/>
        <v>212.20659078919377</v>
      </c>
    </row>
    <row r="106" spans="1:54" x14ac:dyDescent="0.3">
      <c r="A106" s="57">
        <f t="shared" si="28"/>
        <v>104</v>
      </c>
      <c r="B106" s="57">
        <v>550</v>
      </c>
      <c r="C106" s="57">
        <v>3</v>
      </c>
      <c r="D106" s="57" t="str">
        <f>'[3]550 KHz'!A14</f>
        <v>01000</v>
      </c>
      <c r="E106" s="57">
        <f>'[3]550 KHz'!B14</f>
        <v>3</v>
      </c>
      <c r="F106" s="57" t="str">
        <f>'[3]550 KHz'!C14</f>
        <v>12</v>
      </c>
      <c r="G106" s="57" t="str">
        <f>'[3]550 KHz'!D14</f>
        <v>00</v>
      </c>
      <c r="H106" s="57" t="str">
        <f>'[3]550 KHz'!E14</f>
        <v>01</v>
      </c>
      <c r="I106" s="57" t="str">
        <f>'[3]550 KHz'!F14</f>
        <v>00</v>
      </c>
      <c r="J106" s="57" t="str">
        <f>'[3]550 KHz'!G14</f>
        <v>10</v>
      </c>
      <c r="K106" s="57" t="str">
        <f>'[3]550 KHz'!H14</f>
        <v>20</v>
      </c>
      <c r="L106" s="57" t="str">
        <f>'[3]550 KHz'!I14</f>
        <v>001000</v>
      </c>
      <c r="M106" s="57" t="str">
        <f>'[3]550 KHz'!J14</f>
        <v>00</v>
      </c>
      <c r="N106" s="57" t="str">
        <f>'[3]550 KHz'!K14</f>
        <v>C6</v>
      </c>
      <c r="O106" s="57" t="str">
        <f>'[3]550 KHz'!L14</f>
        <v>11</v>
      </c>
      <c r="P106" s="57" t="str">
        <f>'[3]550 KHz'!M14</f>
        <v>00011</v>
      </c>
      <c r="Q106" s="57" t="str">
        <f>'[3]550 KHz'!N14</f>
        <v>0</v>
      </c>
      <c r="R106" s="57" t="str">
        <f>'[3]550 KHz'!O14</f>
        <v>1A</v>
      </c>
      <c r="S106" s="57" t="str">
        <f>'[3]550 KHz'!P14</f>
        <v>000110</v>
      </c>
      <c r="T106" s="57" t="str">
        <f>'[3]550 KHz'!Q14</f>
        <v>10</v>
      </c>
      <c r="U106" s="57" t="str">
        <f>'[3]550 KHz'!R14</f>
        <v>4C</v>
      </c>
      <c r="V106" s="57" t="str">
        <f>'[3]550 KHz'!S14</f>
        <v>01</v>
      </c>
      <c r="W106" s="57" t="str">
        <f>'[3]550 KHz'!T14</f>
        <v>00110</v>
      </c>
      <c r="X106" s="57" t="str">
        <f>'[3]550 KHz'!U14</f>
        <v>0</v>
      </c>
      <c r="Y106" s="57" t="str">
        <f t="shared" si="38"/>
        <v>1220C61A4C</v>
      </c>
      <c r="Z106" s="57">
        <f t="shared" si="29"/>
        <v>100</v>
      </c>
      <c r="AA106" s="57">
        <f t="shared" si="30"/>
        <v>30</v>
      </c>
      <c r="AB106" s="57">
        <f t="shared" si="31"/>
        <v>2.9996999999999998</v>
      </c>
      <c r="AC106" s="57">
        <f t="shared" si="32"/>
        <v>19.200000000000003</v>
      </c>
      <c r="AD106" s="57">
        <f t="shared" si="33"/>
        <v>800</v>
      </c>
      <c r="AE106" s="57">
        <f t="shared" si="34"/>
        <v>50</v>
      </c>
      <c r="AF106" s="57">
        <f t="shared" si="35"/>
        <v>40</v>
      </c>
      <c r="AG106" s="57">
        <f t="shared" si="36"/>
        <v>3.75</v>
      </c>
      <c r="AH106" s="57">
        <f t="shared" si="37"/>
        <v>18.75</v>
      </c>
      <c r="AI106" s="57">
        <v>4000</v>
      </c>
      <c r="AK106" s="57">
        <f t="shared" si="39"/>
        <v>550</v>
      </c>
      <c r="AL106" s="57">
        <f t="shared" si="40"/>
        <v>8</v>
      </c>
      <c r="AM106" s="57" t="str">
        <f t="shared" si="52"/>
        <v>1220C61A4C</v>
      </c>
      <c r="AN106" s="57">
        <f t="shared" si="52"/>
        <v>100</v>
      </c>
      <c r="AO106" s="57">
        <f t="shared" si="52"/>
        <v>30</v>
      </c>
      <c r="AP106" s="57">
        <f t="shared" si="41"/>
        <v>80</v>
      </c>
      <c r="AQ106" s="57">
        <f t="shared" si="42"/>
        <v>239.976</v>
      </c>
      <c r="AR106" s="57">
        <f t="shared" si="43"/>
        <v>19.200000000000003</v>
      </c>
      <c r="AS106" s="57">
        <f t="shared" si="53"/>
        <v>50</v>
      </c>
      <c r="AT106" s="57">
        <f t="shared" si="53"/>
        <v>40</v>
      </c>
      <c r="AU106" s="57">
        <f t="shared" si="44"/>
        <v>750</v>
      </c>
      <c r="AV106" s="57">
        <f t="shared" si="45"/>
        <v>18.75</v>
      </c>
      <c r="AW106" s="57">
        <f t="shared" si="46"/>
        <v>3</v>
      </c>
      <c r="AX106" s="382">
        <f t="shared" si="47"/>
        <v>22.107063913599049</v>
      </c>
      <c r="AY106" s="382">
        <f t="shared" si="48"/>
        <v>276.31066509009599</v>
      </c>
      <c r="AZ106" s="57">
        <f t="shared" si="49"/>
        <v>2</v>
      </c>
      <c r="BA106" s="382">
        <f t="shared" si="50"/>
        <v>5.3051647697298447</v>
      </c>
      <c r="BB106" s="382">
        <f t="shared" si="51"/>
        <v>212.20659078919377</v>
      </c>
    </row>
    <row r="107" spans="1:54" x14ac:dyDescent="0.3">
      <c r="A107" s="57">
        <f t="shared" si="28"/>
        <v>105</v>
      </c>
      <c r="B107" s="57">
        <v>550</v>
      </c>
      <c r="C107" s="57">
        <v>3</v>
      </c>
      <c r="D107" s="57" t="str">
        <f>'[3]550 KHz'!A15</f>
        <v>01001</v>
      </c>
      <c r="E107" s="57">
        <f>'[3]550 KHz'!B15</f>
        <v>3</v>
      </c>
      <c r="F107" s="57" t="str">
        <f>'[3]550 KHz'!C15</f>
        <v>12</v>
      </c>
      <c r="G107" s="57" t="str">
        <f>'[3]550 KHz'!D15</f>
        <v>00</v>
      </c>
      <c r="H107" s="57" t="str">
        <f>'[3]550 KHz'!E15</f>
        <v>01</v>
      </c>
      <c r="I107" s="57" t="str">
        <f>'[3]550 KHz'!F15</f>
        <v>00</v>
      </c>
      <c r="J107" s="57" t="str">
        <f>'[3]550 KHz'!G15</f>
        <v>10</v>
      </c>
      <c r="K107" s="57" t="str">
        <f>'[3]550 KHz'!H15</f>
        <v>40</v>
      </c>
      <c r="L107" s="57" t="str">
        <f>'[3]550 KHz'!I15</f>
        <v>010000</v>
      </c>
      <c r="M107" s="57" t="str">
        <f>'[3]550 KHz'!J15</f>
        <v>00</v>
      </c>
      <c r="N107" s="57" t="str">
        <f>'[3]550 KHz'!K15</f>
        <v>42</v>
      </c>
      <c r="O107" s="57" t="str">
        <f>'[3]550 KHz'!L15</f>
        <v>01</v>
      </c>
      <c r="P107" s="57" t="str">
        <f>'[3]550 KHz'!M15</f>
        <v>00001</v>
      </c>
      <c r="Q107" s="57" t="str">
        <f>'[3]550 KHz'!N15</f>
        <v>0</v>
      </c>
      <c r="R107" s="57" t="str">
        <f>'[3]550 KHz'!O15</f>
        <v>1A</v>
      </c>
      <c r="S107" s="57" t="str">
        <f>'[3]550 KHz'!P15</f>
        <v>000110</v>
      </c>
      <c r="T107" s="57" t="str">
        <f>'[3]550 KHz'!Q15</f>
        <v>10</v>
      </c>
      <c r="U107" s="57" t="str">
        <f>'[3]550 KHz'!R15</f>
        <v>4C</v>
      </c>
      <c r="V107" s="57" t="str">
        <f>'[3]550 KHz'!S15</f>
        <v>01</v>
      </c>
      <c r="W107" s="57" t="str">
        <f>'[3]550 KHz'!T15</f>
        <v>00110</v>
      </c>
      <c r="X107" s="57" t="str">
        <f>'[3]550 KHz'!U15</f>
        <v>0</v>
      </c>
      <c r="Y107" s="57" t="str">
        <f t="shared" si="38"/>
        <v>1240421A4C</v>
      </c>
      <c r="Z107" s="57">
        <f t="shared" si="29"/>
        <v>100</v>
      </c>
      <c r="AA107" s="57">
        <f t="shared" si="30"/>
        <v>30</v>
      </c>
      <c r="AB107" s="57">
        <f t="shared" si="31"/>
        <v>2.9996999999999998</v>
      </c>
      <c r="AC107" s="57">
        <f t="shared" si="32"/>
        <v>19.200000000000003</v>
      </c>
      <c r="AD107" s="57">
        <f t="shared" si="33"/>
        <v>800</v>
      </c>
      <c r="AE107" s="57">
        <f t="shared" si="34"/>
        <v>50</v>
      </c>
      <c r="AF107" s="57">
        <f t="shared" si="35"/>
        <v>80</v>
      </c>
      <c r="AG107" s="57">
        <f t="shared" si="36"/>
        <v>1.25</v>
      </c>
      <c r="AH107" s="57">
        <f t="shared" si="37"/>
        <v>6.25</v>
      </c>
      <c r="AI107" s="57">
        <v>4000</v>
      </c>
      <c r="AK107" s="57">
        <f t="shared" si="39"/>
        <v>550</v>
      </c>
      <c r="AL107" s="57">
        <f t="shared" si="40"/>
        <v>9</v>
      </c>
      <c r="AM107" s="57" t="str">
        <f t="shared" si="52"/>
        <v>1240421A4C</v>
      </c>
      <c r="AN107" s="57">
        <f t="shared" si="52"/>
        <v>100</v>
      </c>
      <c r="AO107" s="57">
        <f t="shared" si="52"/>
        <v>30</v>
      </c>
      <c r="AP107" s="57">
        <f t="shared" si="41"/>
        <v>80</v>
      </c>
      <c r="AQ107" s="57">
        <f t="shared" si="42"/>
        <v>239.976</v>
      </c>
      <c r="AR107" s="57">
        <f t="shared" si="43"/>
        <v>19.200000000000003</v>
      </c>
      <c r="AS107" s="57">
        <f t="shared" si="53"/>
        <v>50</v>
      </c>
      <c r="AT107" s="57">
        <f t="shared" si="53"/>
        <v>80</v>
      </c>
      <c r="AU107" s="57">
        <f t="shared" si="44"/>
        <v>250</v>
      </c>
      <c r="AV107" s="57">
        <f t="shared" si="45"/>
        <v>6.25</v>
      </c>
      <c r="AW107" s="57">
        <f t="shared" si="46"/>
        <v>3</v>
      </c>
      <c r="AX107" s="382">
        <f t="shared" si="47"/>
        <v>22.107063913599049</v>
      </c>
      <c r="AY107" s="382">
        <f t="shared" si="48"/>
        <v>276.31066509009599</v>
      </c>
      <c r="AZ107" s="57">
        <f t="shared" si="49"/>
        <v>4</v>
      </c>
      <c r="BA107" s="382">
        <f t="shared" si="50"/>
        <v>7.9577471545947667</v>
      </c>
      <c r="BB107" s="382">
        <f t="shared" si="51"/>
        <v>318.3098861837907</v>
      </c>
    </row>
    <row r="108" spans="1:54" x14ac:dyDescent="0.3">
      <c r="A108" s="57">
        <f t="shared" si="28"/>
        <v>106</v>
      </c>
      <c r="B108" s="57">
        <v>550</v>
      </c>
      <c r="C108" s="57">
        <v>3</v>
      </c>
      <c r="D108" s="57" t="str">
        <f>'[3]550 KHz'!A16</f>
        <v>01010</v>
      </c>
      <c r="E108" s="57">
        <f>'[3]550 KHz'!B16</f>
        <v>3</v>
      </c>
      <c r="F108" s="57" t="str">
        <f>'[3]550 KHz'!C16</f>
        <v>12</v>
      </c>
      <c r="G108" s="57" t="str">
        <f>'[3]550 KHz'!D16</f>
        <v>00</v>
      </c>
      <c r="H108" s="57" t="str">
        <f>'[3]550 KHz'!E16</f>
        <v>01</v>
      </c>
      <c r="I108" s="57" t="str">
        <f>'[3]550 KHz'!F16</f>
        <v>00</v>
      </c>
      <c r="J108" s="57" t="str">
        <f>'[3]550 KHz'!G16</f>
        <v>10</v>
      </c>
      <c r="K108" s="57" t="str">
        <f>'[3]550 KHz'!H16</f>
        <v>80</v>
      </c>
      <c r="L108" s="57" t="str">
        <f>'[3]550 KHz'!I16</f>
        <v>100000</v>
      </c>
      <c r="M108" s="57" t="str">
        <f>'[3]550 KHz'!J16</f>
        <v>00</v>
      </c>
      <c r="N108" s="57" t="str">
        <f>'[3]550 KHz'!K16</f>
        <v>42</v>
      </c>
      <c r="O108" s="57" t="str">
        <f>'[3]550 KHz'!L16</f>
        <v>01</v>
      </c>
      <c r="P108" s="57" t="str">
        <f>'[3]550 KHz'!M16</f>
        <v>00001</v>
      </c>
      <c r="Q108" s="57" t="str">
        <f>'[3]550 KHz'!N16</f>
        <v>0</v>
      </c>
      <c r="R108" s="57" t="str">
        <f>'[3]550 KHz'!O16</f>
        <v>1A</v>
      </c>
      <c r="S108" s="57" t="str">
        <f>'[3]550 KHz'!P16</f>
        <v>000110</v>
      </c>
      <c r="T108" s="57" t="str">
        <f>'[3]550 KHz'!Q16</f>
        <v>10</v>
      </c>
      <c r="U108" s="57" t="str">
        <f>'[3]550 KHz'!R16</f>
        <v>4C</v>
      </c>
      <c r="V108" s="57" t="str">
        <f>'[3]550 KHz'!S16</f>
        <v>01</v>
      </c>
      <c r="W108" s="57" t="str">
        <f>'[3]550 KHz'!T16</f>
        <v>00110</v>
      </c>
      <c r="X108" s="57" t="str">
        <f>'[3]550 KHz'!U16</f>
        <v>0</v>
      </c>
      <c r="Y108" s="57" t="str">
        <f t="shared" si="38"/>
        <v>1280421A4C</v>
      </c>
      <c r="Z108" s="57">
        <f t="shared" si="29"/>
        <v>100</v>
      </c>
      <c r="AA108" s="57">
        <f t="shared" si="30"/>
        <v>30</v>
      </c>
      <c r="AB108" s="57">
        <f t="shared" si="31"/>
        <v>2.9996999999999998</v>
      </c>
      <c r="AC108" s="57">
        <f t="shared" si="32"/>
        <v>19.200000000000003</v>
      </c>
      <c r="AD108" s="57">
        <f t="shared" si="33"/>
        <v>800</v>
      </c>
      <c r="AE108" s="57">
        <f t="shared" si="34"/>
        <v>50</v>
      </c>
      <c r="AF108" s="57">
        <f t="shared" si="35"/>
        <v>160</v>
      </c>
      <c r="AG108" s="57">
        <f t="shared" si="36"/>
        <v>1.25</v>
      </c>
      <c r="AH108" s="57">
        <f t="shared" si="37"/>
        <v>6.25</v>
      </c>
      <c r="AI108" s="57">
        <v>4000</v>
      </c>
      <c r="AK108" s="57">
        <f t="shared" si="39"/>
        <v>550</v>
      </c>
      <c r="AL108" s="57">
        <f t="shared" si="40"/>
        <v>10</v>
      </c>
      <c r="AM108" s="57" t="str">
        <f t="shared" si="52"/>
        <v>1280421A4C</v>
      </c>
      <c r="AN108" s="57">
        <f t="shared" si="52"/>
        <v>100</v>
      </c>
      <c r="AO108" s="57">
        <f t="shared" si="52"/>
        <v>30</v>
      </c>
      <c r="AP108" s="57">
        <f t="shared" si="41"/>
        <v>80</v>
      </c>
      <c r="AQ108" s="57">
        <f t="shared" si="42"/>
        <v>239.976</v>
      </c>
      <c r="AR108" s="57">
        <f t="shared" si="43"/>
        <v>19.200000000000003</v>
      </c>
      <c r="AS108" s="57">
        <f t="shared" si="53"/>
        <v>50</v>
      </c>
      <c r="AT108" s="57">
        <f t="shared" si="53"/>
        <v>160</v>
      </c>
      <c r="AU108" s="57">
        <f t="shared" si="44"/>
        <v>250</v>
      </c>
      <c r="AV108" s="57">
        <f t="shared" si="45"/>
        <v>6.25</v>
      </c>
      <c r="AW108" s="57">
        <f t="shared" si="46"/>
        <v>3</v>
      </c>
      <c r="AX108" s="382">
        <f t="shared" si="47"/>
        <v>22.107063913599049</v>
      </c>
      <c r="AY108" s="382">
        <f t="shared" si="48"/>
        <v>276.31066509009599</v>
      </c>
      <c r="AZ108" s="57">
        <f t="shared" si="49"/>
        <v>8</v>
      </c>
      <c r="BA108" s="382">
        <f t="shared" si="50"/>
        <v>3.9788735772973833</v>
      </c>
      <c r="BB108" s="382">
        <f t="shared" si="51"/>
        <v>159.15494309189535</v>
      </c>
    </row>
    <row r="109" spans="1:54" x14ac:dyDescent="0.3">
      <c r="A109" s="57">
        <f t="shared" si="28"/>
        <v>107</v>
      </c>
      <c r="B109" s="57">
        <v>550</v>
      </c>
      <c r="C109" s="57">
        <v>3</v>
      </c>
      <c r="D109" s="57" t="str">
        <f>'[3]550 KHz'!A17</f>
        <v>01011</v>
      </c>
      <c r="E109" s="57">
        <f>'[3]550 KHz'!B17</f>
        <v>3</v>
      </c>
      <c r="F109" s="57" t="str">
        <f>'[3]550 KHz'!C17</f>
        <v>12</v>
      </c>
      <c r="G109" s="57" t="str">
        <f>'[3]550 KHz'!D17</f>
        <v>00</v>
      </c>
      <c r="H109" s="57" t="str">
        <f>'[3]550 KHz'!E17</f>
        <v>01</v>
      </c>
      <c r="I109" s="57" t="str">
        <f>'[3]550 KHz'!F17</f>
        <v>00</v>
      </c>
      <c r="J109" s="57" t="str">
        <f>'[3]550 KHz'!G17</f>
        <v>10</v>
      </c>
      <c r="K109" s="57" t="str">
        <f>'[3]550 KHz'!H17</f>
        <v>0B</v>
      </c>
      <c r="L109" s="57" t="str">
        <f>'[3]550 KHz'!I17</f>
        <v>000010</v>
      </c>
      <c r="M109" s="57" t="str">
        <f>'[3]550 KHz'!J17</f>
        <v>11</v>
      </c>
      <c r="N109" s="57" t="str">
        <f>'[3]550 KHz'!K17</f>
        <v>18</v>
      </c>
      <c r="O109" s="57" t="str">
        <f>'[3]550 KHz'!L17</f>
        <v>00</v>
      </c>
      <c r="P109" s="57" t="str">
        <f>'[3]550 KHz'!M17</f>
        <v>01100</v>
      </c>
      <c r="Q109" s="57" t="str">
        <f>'[3]550 KHz'!N17</f>
        <v>0</v>
      </c>
      <c r="R109" s="57" t="str">
        <f>'[3]550 KHz'!O17</f>
        <v>22</v>
      </c>
      <c r="S109" s="57" t="str">
        <f>'[3]550 KHz'!P17</f>
        <v>001000</v>
      </c>
      <c r="T109" s="57" t="str">
        <f>'[3]550 KHz'!Q17</f>
        <v>10</v>
      </c>
      <c r="U109" s="57" t="str">
        <f>'[3]550 KHz'!R17</f>
        <v>46</v>
      </c>
      <c r="V109" s="57" t="str">
        <f>'[3]550 KHz'!S17</f>
        <v>01</v>
      </c>
      <c r="W109" s="57" t="str">
        <f>'[3]550 KHz'!T17</f>
        <v>00011</v>
      </c>
      <c r="X109" s="57" t="str">
        <f>'[3]550 KHz'!U17</f>
        <v>0</v>
      </c>
      <c r="Y109" s="57" t="str">
        <f t="shared" si="38"/>
        <v>120B182246</v>
      </c>
      <c r="Z109" s="57">
        <f t="shared" si="29"/>
        <v>100</v>
      </c>
      <c r="AA109" s="57">
        <f t="shared" si="30"/>
        <v>40</v>
      </c>
      <c r="AB109" s="57">
        <f t="shared" si="31"/>
        <v>2.9996999999999998</v>
      </c>
      <c r="AC109" s="57">
        <f t="shared" si="32"/>
        <v>9.6000000000000014</v>
      </c>
      <c r="AD109" s="57">
        <f t="shared" si="33"/>
        <v>800</v>
      </c>
      <c r="AE109" s="57">
        <f t="shared" si="34"/>
        <v>50</v>
      </c>
      <c r="AF109" s="57">
        <f t="shared" si="35"/>
        <v>10</v>
      </c>
      <c r="AG109" s="57">
        <f t="shared" si="36"/>
        <v>15</v>
      </c>
      <c r="AH109" s="57">
        <f t="shared" si="37"/>
        <v>75</v>
      </c>
      <c r="AI109" s="57">
        <v>4000</v>
      </c>
      <c r="AK109" s="57">
        <f t="shared" si="39"/>
        <v>550</v>
      </c>
      <c r="AL109" s="57">
        <f t="shared" si="40"/>
        <v>11</v>
      </c>
      <c r="AM109" s="57" t="str">
        <f t="shared" si="52"/>
        <v>120B182246</v>
      </c>
      <c r="AN109" s="57">
        <f t="shared" si="52"/>
        <v>100</v>
      </c>
      <c r="AO109" s="57">
        <f t="shared" si="52"/>
        <v>40</v>
      </c>
      <c r="AP109" s="57">
        <f t="shared" si="41"/>
        <v>80</v>
      </c>
      <c r="AQ109" s="57">
        <f t="shared" si="42"/>
        <v>239.976</v>
      </c>
      <c r="AR109" s="57">
        <f t="shared" si="43"/>
        <v>9.6000000000000014</v>
      </c>
      <c r="AS109" s="57">
        <f t="shared" si="53"/>
        <v>50</v>
      </c>
      <c r="AT109" s="57">
        <f t="shared" si="53"/>
        <v>10</v>
      </c>
      <c r="AU109" s="57">
        <f t="shared" si="44"/>
        <v>3000</v>
      </c>
      <c r="AV109" s="57">
        <f t="shared" si="45"/>
        <v>75</v>
      </c>
      <c r="AW109" s="57">
        <f t="shared" si="46"/>
        <v>4</v>
      </c>
      <c r="AX109" s="382">
        <f t="shared" si="47"/>
        <v>16.580297935199283</v>
      </c>
      <c r="AY109" s="382">
        <f t="shared" si="48"/>
        <v>414.46599763514405</v>
      </c>
      <c r="AZ109" s="57">
        <f t="shared" si="49"/>
        <v>0.5</v>
      </c>
      <c r="BA109" s="382">
        <f t="shared" si="50"/>
        <v>5.3051647697298447</v>
      </c>
      <c r="BB109" s="382">
        <f t="shared" si="51"/>
        <v>212.20659078919377</v>
      </c>
    </row>
    <row r="110" spans="1:54" x14ac:dyDescent="0.3">
      <c r="A110" s="57">
        <f t="shared" si="28"/>
        <v>108</v>
      </c>
      <c r="B110" s="57">
        <v>550</v>
      </c>
      <c r="C110" s="57">
        <v>3</v>
      </c>
      <c r="D110" s="57" t="str">
        <f>'[3]550 KHz'!A18</f>
        <v>01100</v>
      </c>
      <c r="E110" s="57">
        <f>'[3]550 KHz'!B18</f>
        <v>3</v>
      </c>
      <c r="F110" s="57" t="str">
        <f>'[3]550 KHz'!C18</f>
        <v>12</v>
      </c>
      <c r="G110" s="57" t="str">
        <f>'[3]550 KHz'!D18</f>
        <v>00</v>
      </c>
      <c r="H110" s="57" t="str">
        <f>'[3]550 KHz'!E18</f>
        <v>01</v>
      </c>
      <c r="I110" s="57" t="str">
        <f>'[3]550 KHz'!F18</f>
        <v>00</v>
      </c>
      <c r="J110" s="57" t="str">
        <f>'[3]550 KHz'!G18</f>
        <v>10</v>
      </c>
      <c r="K110" s="57" t="str">
        <f>'[3]550 KHz'!H18</f>
        <v>11</v>
      </c>
      <c r="L110" s="57" t="str">
        <f>'[3]550 KHz'!I18</f>
        <v>000100</v>
      </c>
      <c r="M110" s="57" t="str">
        <f>'[3]550 KHz'!J18</f>
        <v>01</v>
      </c>
      <c r="N110" s="57" t="str">
        <f>'[3]550 KHz'!K18</f>
        <v>8C</v>
      </c>
      <c r="O110" s="57" t="str">
        <f>'[3]550 KHz'!L18</f>
        <v>10</v>
      </c>
      <c r="P110" s="57" t="str">
        <f>'[3]550 KHz'!M18</f>
        <v>00110</v>
      </c>
      <c r="Q110" s="57" t="str">
        <f>'[3]550 KHz'!N18</f>
        <v>0</v>
      </c>
      <c r="R110" s="57" t="str">
        <f>'[3]550 KHz'!O18</f>
        <v>22</v>
      </c>
      <c r="S110" s="57" t="str">
        <f>'[3]550 KHz'!P18</f>
        <v>001000</v>
      </c>
      <c r="T110" s="57" t="str">
        <f>'[3]550 KHz'!Q18</f>
        <v>10</v>
      </c>
      <c r="U110" s="57" t="str">
        <f>'[3]550 KHz'!R18</f>
        <v>46</v>
      </c>
      <c r="V110" s="57" t="str">
        <f>'[3]550 KHz'!S18</f>
        <v>01</v>
      </c>
      <c r="W110" s="57" t="str">
        <f>'[3]550 KHz'!T18</f>
        <v>00011</v>
      </c>
      <c r="X110" s="57" t="str">
        <f>'[3]550 KHz'!U18</f>
        <v>0</v>
      </c>
      <c r="Y110" s="57" t="str">
        <f t="shared" si="38"/>
        <v>12118C2246</v>
      </c>
      <c r="Z110" s="57">
        <f t="shared" si="29"/>
        <v>100</v>
      </c>
      <c r="AA110" s="57">
        <f t="shared" si="30"/>
        <v>40</v>
      </c>
      <c r="AB110" s="57">
        <f t="shared" si="31"/>
        <v>2.9996999999999998</v>
      </c>
      <c r="AC110" s="57">
        <f t="shared" si="32"/>
        <v>9.6000000000000014</v>
      </c>
      <c r="AD110" s="57">
        <f t="shared" si="33"/>
        <v>800</v>
      </c>
      <c r="AE110" s="57">
        <f t="shared" si="34"/>
        <v>50</v>
      </c>
      <c r="AF110" s="57">
        <f t="shared" si="35"/>
        <v>20</v>
      </c>
      <c r="AG110" s="57">
        <f t="shared" si="36"/>
        <v>7.5</v>
      </c>
      <c r="AH110" s="57">
        <f t="shared" si="37"/>
        <v>37.5</v>
      </c>
      <c r="AI110" s="57">
        <v>4000</v>
      </c>
      <c r="AK110" s="57">
        <f t="shared" si="39"/>
        <v>550</v>
      </c>
      <c r="AL110" s="57">
        <f t="shared" si="40"/>
        <v>12</v>
      </c>
      <c r="AM110" s="57" t="str">
        <f t="shared" si="52"/>
        <v>12118C2246</v>
      </c>
      <c r="AN110" s="57">
        <f t="shared" si="52"/>
        <v>100</v>
      </c>
      <c r="AO110" s="57">
        <f t="shared" si="52"/>
        <v>40</v>
      </c>
      <c r="AP110" s="57">
        <f t="shared" si="41"/>
        <v>80</v>
      </c>
      <c r="AQ110" s="57">
        <f t="shared" si="42"/>
        <v>239.976</v>
      </c>
      <c r="AR110" s="57">
        <f t="shared" si="43"/>
        <v>9.6000000000000014</v>
      </c>
      <c r="AS110" s="57">
        <f t="shared" si="53"/>
        <v>50</v>
      </c>
      <c r="AT110" s="57">
        <f t="shared" si="53"/>
        <v>20</v>
      </c>
      <c r="AU110" s="57">
        <f t="shared" si="44"/>
        <v>1500</v>
      </c>
      <c r="AV110" s="57">
        <f t="shared" si="45"/>
        <v>37.5</v>
      </c>
      <c r="AW110" s="57">
        <f t="shared" si="46"/>
        <v>4</v>
      </c>
      <c r="AX110" s="382">
        <f t="shared" si="47"/>
        <v>16.580297935199283</v>
      </c>
      <c r="AY110" s="382">
        <f t="shared" si="48"/>
        <v>414.46599763514405</v>
      </c>
      <c r="AZ110" s="57">
        <f t="shared" si="49"/>
        <v>1</v>
      </c>
      <c r="BA110" s="382">
        <f t="shared" si="50"/>
        <v>5.3051647697298447</v>
      </c>
      <c r="BB110" s="382">
        <f t="shared" si="51"/>
        <v>212.20659078919377</v>
      </c>
    </row>
    <row r="111" spans="1:54" x14ac:dyDescent="0.3">
      <c r="A111" s="57">
        <f t="shared" si="28"/>
        <v>109</v>
      </c>
      <c r="B111" s="57">
        <v>550</v>
      </c>
      <c r="C111" s="57">
        <v>3</v>
      </c>
      <c r="D111" s="57" t="str">
        <f>'[3]550 KHz'!A19</f>
        <v>01101</v>
      </c>
      <c r="E111" s="57">
        <f>'[3]550 KHz'!B19</f>
        <v>3</v>
      </c>
      <c r="F111" s="57" t="str">
        <f>'[3]550 KHz'!C19</f>
        <v>12</v>
      </c>
      <c r="G111" s="57" t="str">
        <f>'[3]550 KHz'!D19</f>
        <v>00</v>
      </c>
      <c r="H111" s="57" t="str">
        <f>'[3]550 KHz'!E19</f>
        <v>01</v>
      </c>
      <c r="I111" s="57" t="str">
        <f>'[3]550 KHz'!F19</f>
        <v>00</v>
      </c>
      <c r="J111" s="57" t="str">
        <f>'[3]550 KHz'!G19</f>
        <v>10</v>
      </c>
      <c r="K111" s="57" t="str">
        <f>'[3]550 KHz'!H19</f>
        <v>20</v>
      </c>
      <c r="L111" s="57" t="str">
        <f>'[3]550 KHz'!I19</f>
        <v>001000</v>
      </c>
      <c r="M111" s="57" t="str">
        <f>'[3]550 KHz'!J19</f>
        <v>00</v>
      </c>
      <c r="N111" s="57" t="str">
        <f>'[3]550 KHz'!K19</f>
        <v>C6</v>
      </c>
      <c r="O111" s="57" t="str">
        <f>'[3]550 KHz'!L19</f>
        <v>11</v>
      </c>
      <c r="P111" s="57" t="str">
        <f>'[3]550 KHz'!M19</f>
        <v>00011</v>
      </c>
      <c r="Q111" s="57" t="str">
        <f>'[3]550 KHz'!N19</f>
        <v>0</v>
      </c>
      <c r="R111" s="57" t="str">
        <f>'[3]550 KHz'!O19</f>
        <v>22</v>
      </c>
      <c r="S111" s="57" t="str">
        <f>'[3]550 KHz'!P19</f>
        <v>001000</v>
      </c>
      <c r="T111" s="57" t="str">
        <f>'[3]550 KHz'!Q19</f>
        <v>10</v>
      </c>
      <c r="U111" s="57" t="str">
        <f>'[3]550 KHz'!R19</f>
        <v>46</v>
      </c>
      <c r="V111" s="57" t="str">
        <f>'[3]550 KHz'!S19</f>
        <v>01</v>
      </c>
      <c r="W111" s="57" t="str">
        <f>'[3]550 KHz'!T19</f>
        <v>00011</v>
      </c>
      <c r="X111" s="57" t="str">
        <f>'[3]550 KHz'!U19</f>
        <v>0</v>
      </c>
      <c r="Y111" s="57" t="str">
        <f t="shared" si="38"/>
        <v>1220C62246</v>
      </c>
      <c r="Z111" s="57">
        <f t="shared" si="29"/>
        <v>100</v>
      </c>
      <c r="AA111" s="57">
        <f t="shared" si="30"/>
        <v>40</v>
      </c>
      <c r="AB111" s="57">
        <f t="shared" si="31"/>
        <v>2.9996999999999998</v>
      </c>
      <c r="AC111" s="57">
        <f t="shared" si="32"/>
        <v>9.6000000000000014</v>
      </c>
      <c r="AD111" s="57">
        <f t="shared" si="33"/>
        <v>800</v>
      </c>
      <c r="AE111" s="57">
        <f t="shared" si="34"/>
        <v>50</v>
      </c>
      <c r="AF111" s="57">
        <f t="shared" si="35"/>
        <v>40</v>
      </c>
      <c r="AG111" s="57">
        <f t="shared" si="36"/>
        <v>3.75</v>
      </c>
      <c r="AH111" s="57">
        <f t="shared" si="37"/>
        <v>18.75</v>
      </c>
      <c r="AI111" s="57">
        <v>4000</v>
      </c>
      <c r="AK111" s="57">
        <f t="shared" si="39"/>
        <v>550</v>
      </c>
      <c r="AL111" s="57">
        <f t="shared" si="40"/>
        <v>13</v>
      </c>
      <c r="AM111" s="57" t="str">
        <f t="shared" si="52"/>
        <v>1220C62246</v>
      </c>
      <c r="AN111" s="57">
        <f t="shared" si="52"/>
        <v>100</v>
      </c>
      <c r="AO111" s="57">
        <f t="shared" si="52"/>
        <v>40</v>
      </c>
      <c r="AP111" s="57">
        <f t="shared" si="41"/>
        <v>80</v>
      </c>
      <c r="AQ111" s="57">
        <f t="shared" si="42"/>
        <v>239.976</v>
      </c>
      <c r="AR111" s="57">
        <f t="shared" si="43"/>
        <v>9.6000000000000014</v>
      </c>
      <c r="AS111" s="57">
        <f t="shared" si="53"/>
        <v>50</v>
      </c>
      <c r="AT111" s="57">
        <f t="shared" si="53"/>
        <v>40</v>
      </c>
      <c r="AU111" s="57">
        <f t="shared" si="44"/>
        <v>750</v>
      </c>
      <c r="AV111" s="57">
        <f t="shared" si="45"/>
        <v>18.75</v>
      </c>
      <c r="AW111" s="57">
        <f t="shared" si="46"/>
        <v>4</v>
      </c>
      <c r="AX111" s="382">
        <f t="shared" si="47"/>
        <v>16.580297935199283</v>
      </c>
      <c r="AY111" s="382">
        <f t="shared" si="48"/>
        <v>414.46599763514405</v>
      </c>
      <c r="AZ111" s="57">
        <f t="shared" si="49"/>
        <v>2</v>
      </c>
      <c r="BA111" s="382">
        <f t="shared" si="50"/>
        <v>5.3051647697298447</v>
      </c>
      <c r="BB111" s="382">
        <f t="shared" si="51"/>
        <v>212.20659078919377</v>
      </c>
    </row>
    <row r="112" spans="1:54" x14ac:dyDescent="0.3">
      <c r="A112" s="57">
        <f t="shared" si="28"/>
        <v>110</v>
      </c>
      <c r="B112" s="57">
        <v>550</v>
      </c>
      <c r="C112" s="57">
        <v>3</v>
      </c>
      <c r="D112" s="57" t="str">
        <f>'[3]550 KHz'!A20</f>
        <v>01110</v>
      </c>
      <c r="E112" s="57">
        <f>'[3]550 KHz'!B20</f>
        <v>3</v>
      </c>
      <c r="F112" s="57" t="str">
        <f>'[3]550 KHz'!C20</f>
        <v>12</v>
      </c>
      <c r="G112" s="57" t="str">
        <f>'[3]550 KHz'!D20</f>
        <v>00</v>
      </c>
      <c r="H112" s="57" t="str">
        <f>'[3]550 KHz'!E20</f>
        <v>01</v>
      </c>
      <c r="I112" s="57" t="str">
        <f>'[3]550 KHz'!F20</f>
        <v>00</v>
      </c>
      <c r="J112" s="57" t="str">
        <f>'[3]550 KHz'!G20</f>
        <v>10</v>
      </c>
      <c r="K112" s="57" t="str">
        <f>'[3]550 KHz'!H20</f>
        <v>40</v>
      </c>
      <c r="L112" s="57" t="str">
        <f>'[3]550 KHz'!I20</f>
        <v>010000</v>
      </c>
      <c r="M112" s="57" t="str">
        <f>'[3]550 KHz'!J20</f>
        <v>00</v>
      </c>
      <c r="N112" s="57" t="str">
        <f>'[3]550 KHz'!K20</f>
        <v>42</v>
      </c>
      <c r="O112" s="57" t="str">
        <f>'[3]550 KHz'!L20</f>
        <v>01</v>
      </c>
      <c r="P112" s="57" t="str">
        <f>'[3]550 KHz'!M20</f>
        <v>00001</v>
      </c>
      <c r="Q112" s="57" t="str">
        <f>'[3]550 KHz'!N20</f>
        <v>0</v>
      </c>
      <c r="R112" s="57" t="str">
        <f>'[3]550 KHz'!O20</f>
        <v>22</v>
      </c>
      <c r="S112" s="57" t="str">
        <f>'[3]550 KHz'!P20</f>
        <v>001000</v>
      </c>
      <c r="T112" s="57" t="str">
        <f>'[3]550 KHz'!Q20</f>
        <v>10</v>
      </c>
      <c r="U112" s="57" t="str">
        <f>'[3]550 KHz'!R20</f>
        <v>46</v>
      </c>
      <c r="V112" s="57" t="str">
        <f>'[3]550 KHz'!S20</f>
        <v>01</v>
      </c>
      <c r="W112" s="57" t="str">
        <f>'[3]550 KHz'!T20</f>
        <v>00011</v>
      </c>
      <c r="X112" s="57" t="str">
        <f>'[3]550 KHz'!U20</f>
        <v>0</v>
      </c>
      <c r="Y112" s="57" t="str">
        <f t="shared" si="38"/>
        <v>1240422246</v>
      </c>
      <c r="Z112" s="57">
        <f t="shared" si="29"/>
        <v>100</v>
      </c>
      <c r="AA112" s="57">
        <f t="shared" si="30"/>
        <v>40</v>
      </c>
      <c r="AB112" s="57">
        <f t="shared" si="31"/>
        <v>2.9996999999999998</v>
      </c>
      <c r="AC112" s="57">
        <f t="shared" si="32"/>
        <v>9.6000000000000014</v>
      </c>
      <c r="AD112" s="57">
        <f t="shared" si="33"/>
        <v>800</v>
      </c>
      <c r="AE112" s="57">
        <f t="shared" si="34"/>
        <v>50</v>
      </c>
      <c r="AF112" s="57">
        <f t="shared" si="35"/>
        <v>80</v>
      </c>
      <c r="AG112" s="57">
        <f t="shared" si="36"/>
        <v>1.25</v>
      </c>
      <c r="AH112" s="57">
        <f t="shared" si="37"/>
        <v>6.25</v>
      </c>
      <c r="AI112" s="57">
        <v>4000</v>
      </c>
      <c r="AK112" s="57">
        <f t="shared" si="39"/>
        <v>550</v>
      </c>
      <c r="AL112" s="57">
        <f t="shared" si="40"/>
        <v>14</v>
      </c>
      <c r="AM112" s="57" t="str">
        <f t="shared" si="52"/>
        <v>1240422246</v>
      </c>
      <c r="AN112" s="57">
        <f t="shared" si="52"/>
        <v>100</v>
      </c>
      <c r="AO112" s="57">
        <f t="shared" si="52"/>
        <v>40</v>
      </c>
      <c r="AP112" s="57">
        <f t="shared" si="41"/>
        <v>80</v>
      </c>
      <c r="AQ112" s="57">
        <f t="shared" si="42"/>
        <v>239.976</v>
      </c>
      <c r="AR112" s="57">
        <f t="shared" si="43"/>
        <v>9.6000000000000014</v>
      </c>
      <c r="AS112" s="57">
        <f t="shared" si="53"/>
        <v>50</v>
      </c>
      <c r="AT112" s="57">
        <f t="shared" si="53"/>
        <v>80</v>
      </c>
      <c r="AU112" s="57">
        <f t="shared" si="44"/>
        <v>250</v>
      </c>
      <c r="AV112" s="57">
        <f t="shared" si="45"/>
        <v>6.25</v>
      </c>
      <c r="AW112" s="57">
        <f t="shared" si="46"/>
        <v>4</v>
      </c>
      <c r="AX112" s="382">
        <f t="shared" si="47"/>
        <v>16.580297935199283</v>
      </c>
      <c r="AY112" s="382">
        <f t="shared" si="48"/>
        <v>414.46599763514405</v>
      </c>
      <c r="AZ112" s="57">
        <f t="shared" si="49"/>
        <v>4</v>
      </c>
      <c r="BA112" s="382">
        <f t="shared" si="50"/>
        <v>7.9577471545947667</v>
      </c>
      <c r="BB112" s="382">
        <f t="shared" si="51"/>
        <v>318.3098861837907</v>
      </c>
    </row>
    <row r="113" spans="1:54" x14ac:dyDescent="0.3">
      <c r="A113" s="57">
        <f t="shared" si="28"/>
        <v>111</v>
      </c>
      <c r="B113" s="57">
        <v>550</v>
      </c>
      <c r="C113" s="57">
        <v>3</v>
      </c>
      <c r="D113" s="57" t="str">
        <f>'[3]550 KHz'!A21</f>
        <v>01111</v>
      </c>
      <c r="E113" s="57">
        <f>'[3]550 KHz'!B21</f>
        <v>3</v>
      </c>
      <c r="F113" s="57" t="str">
        <f>'[3]550 KHz'!C21</f>
        <v>12</v>
      </c>
      <c r="G113" s="57" t="str">
        <f>'[3]550 KHz'!D21</f>
        <v>00</v>
      </c>
      <c r="H113" s="57" t="str">
        <f>'[3]550 KHz'!E21</f>
        <v>01</v>
      </c>
      <c r="I113" s="57" t="str">
        <f>'[3]550 KHz'!F21</f>
        <v>00</v>
      </c>
      <c r="J113" s="57" t="str">
        <f>'[3]550 KHz'!G21</f>
        <v>10</v>
      </c>
      <c r="K113" s="57" t="str">
        <f>'[3]550 KHz'!H21</f>
        <v>80</v>
      </c>
      <c r="L113" s="57" t="str">
        <f>'[3]550 KHz'!I21</f>
        <v>100000</v>
      </c>
      <c r="M113" s="57" t="str">
        <f>'[3]550 KHz'!J21</f>
        <v>00</v>
      </c>
      <c r="N113" s="57" t="str">
        <f>'[3]550 KHz'!K21</f>
        <v>42</v>
      </c>
      <c r="O113" s="57" t="str">
        <f>'[3]550 KHz'!L21</f>
        <v>01</v>
      </c>
      <c r="P113" s="57" t="str">
        <f>'[3]550 KHz'!M21</f>
        <v>00001</v>
      </c>
      <c r="Q113" s="57" t="str">
        <f>'[3]550 KHz'!N21</f>
        <v>0</v>
      </c>
      <c r="R113" s="57" t="str">
        <f>'[3]550 KHz'!O21</f>
        <v>22</v>
      </c>
      <c r="S113" s="57" t="str">
        <f>'[3]550 KHz'!P21</f>
        <v>001000</v>
      </c>
      <c r="T113" s="57" t="str">
        <f>'[3]550 KHz'!Q21</f>
        <v>10</v>
      </c>
      <c r="U113" s="57" t="str">
        <f>'[3]550 KHz'!R21</f>
        <v>46</v>
      </c>
      <c r="V113" s="57" t="str">
        <f>'[3]550 KHz'!S21</f>
        <v>01</v>
      </c>
      <c r="W113" s="57" t="str">
        <f>'[3]550 KHz'!T21</f>
        <v>00011</v>
      </c>
      <c r="X113" s="57" t="str">
        <f>'[3]550 KHz'!U21</f>
        <v>0</v>
      </c>
      <c r="Y113" s="57" t="str">
        <f t="shared" si="38"/>
        <v>1280422246</v>
      </c>
      <c r="Z113" s="57">
        <f t="shared" si="29"/>
        <v>100</v>
      </c>
      <c r="AA113" s="57">
        <f t="shared" si="30"/>
        <v>40</v>
      </c>
      <c r="AB113" s="57">
        <f t="shared" si="31"/>
        <v>2.9996999999999998</v>
      </c>
      <c r="AC113" s="57">
        <f t="shared" si="32"/>
        <v>9.6000000000000014</v>
      </c>
      <c r="AD113" s="57">
        <f t="shared" si="33"/>
        <v>800</v>
      </c>
      <c r="AE113" s="57">
        <f t="shared" si="34"/>
        <v>50</v>
      </c>
      <c r="AF113" s="57">
        <f t="shared" si="35"/>
        <v>160</v>
      </c>
      <c r="AG113" s="57">
        <f t="shared" si="36"/>
        <v>1.25</v>
      </c>
      <c r="AH113" s="57">
        <f t="shared" si="37"/>
        <v>6.25</v>
      </c>
      <c r="AI113" s="57">
        <v>4000</v>
      </c>
      <c r="AK113" s="57">
        <f t="shared" si="39"/>
        <v>550</v>
      </c>
      <c r="AL113" s="57">
        <f t="shared" si="40"/>
        <v>15</v>
      </c>
      <c r="AM113" s="57" t="str">
        <f t="shared" si="52"/>
        <v>1280422246</v>
      </c>
      <c r="AN113" s="57">
        <f t="shared" si="52"/>
        <v>100</v>
      </c>
      <c r="AO113" s="57">
        <f t="shared" si="52"/>
        <v>40</v>
      </c>
      <c r="AP113" s="57">
        <f t="shared" si="41"/>
        <v>80</v>
      </c>
      <c r="AQ113" s="57">
        <f t="shared" si="42"/>
        <v>239.976</v>
      </c>
      <c r="AR113" s="57">
        <f t="shared" si="43"/>
        <v>9.6000000000000014</v>
      </c>
      <c r="AS113" s="57">
        <f t="shared" si="53"/>
        <v>50</v>
      </c>
      <c r="AT113" s="57">
        <f t="shared" si="53"/>
        <v>160</v>
      </c>
      <c r="AU113" s="57">
        <f t="shared" si="44"/>
        <v>250</v>
      </c>
      <c r="AV113" s="57">
        <f t="shared" si="45"/>
        <v>6.25</v>
      </c>
      <c r="AW113" s="57">
        <f t="shared" si="46"/>
        <v>4</v>
      </c>
      <c r="AX113" s="382">
        <f t="shared" si="47"/>
        <v>16.580297935199283</v>
      </c>
      <c r="AY113" s="382">
        <f t="shared" si="48"/>
        <v>414.46599763514405</v>
      </c>
      <c r="AZ113" s="57">
        <f t="shared" si="49"/>
        <v>8</v>
      </c>
      <c r="BA113" s="382">
        <f t="shared" si="50"/>
        <v>3.9788735772973833</v>
      </c>
      <c r="BB113" s="382">
        <f t="shared" si="51"/>
        <v>159.15494309189535</v>
      </c>
    </row>
    <row r="114" spans="1:54" x14ac:dyDescent="0.3">
      <c r="A114" s="57">
        <f t="shared" si="28"/>
        <v>112</v>
      </c>
      <c r="B114" s="57">
        <v>550</v>
      </c>
      <c r="C114" s="57">
        <v>3</v>
      </c>
      <c r="D114" s="57" t="str">
        <f>'[3]550 KHz'!A22</f>
        <v>10000</v>
      </c>
      <c r="E114" s="57">
        <f>'[3]550 KHz'!B22</f>
        <v>3</v>
      </c>
      <c r="F114" s="57" t="str">
        <f>'[3]550 KHz'!C22</f>
        <v>12</v>
      </c>
      <c r="G114" s="57" t="str">
        <f>'[3]550 KHz'!D22</f>
        <v>00</v>
      </c>
      <c r="H114" s="57" t="str">
        <f>'[3]550 KHz'!E22</f>
        <v>01</v>
      </c>
      <c r="I114" s="57" t="str">
        <f>'[3]550 KHz'!F22</f>
        <v>00</v>
      </c>
      <c r="J114" s="57" t="str">
        <f>'[3]550 KHz'!G22</f>
        <v>10</v>
      </c>
      <c r="K114" s="57" t="str">
        <f>'[3]550 KHz'!H22</f>
        <v>0B</v>
      </c>
      <c r="L114" s="57" t="str">
        <f>'[3]550 KHz'!I22</f>
        <v>000010</v>
      </c>
      <c r="M114" s="57" t="str">
        <f>'[3]550 KHz'!J22</f>
        <v>11</v>
      </c>
      <c r="N114" s="57" t="str">
        <f>'[3]550 KHz'!K22</f>
        <v>18</v>
      </c>
      <c r="O114" s="57" t="str">
        <f>'[3]550 KHz'!L22</f>
        <v>00</v>
      </c>
      <c r="P114" s="57" t="str">
        <f>'[3]550 KHz'!M22</f>
        <v>01100</v>
      </c>
      <c r="Q114" s="57" t="str">
        <f>'[3]550 KHz'!N22</f>
        <v>0</v>
      </c>
      <c r="R114" s="57" t="str">
        <f>'[3]550 KHz'!O22</f>
        <v>29</v>
      </c>
      <c r="S114" s="57" t="str">
        <f>'[3]550 KHz'!P22</f>
        <v>001010</v>
      </c>
      <c r="T114" s="57" t="str">
        <f>'[3]550 KHz'!Q22</f>
        <v>01</v>
      </c>
      <c r="U114" s="57" t="str">
        <f>'[3]550 KHz'!R22</f>
        <v>86</v>
      </c>
      <c r="V114" s="57" t="str">
        <f>'[3]550 KHz'!S22</f>
        <v>10</v>
      </c>
      <c r="W114" s="57" t="str">
        <f>'[3]550 KHz'!T22</f>
        <v>00011</v>
      </c>
      <c r="X114" s="57" t="str">
        <f>'[3]550 KHz'!U22</f>
        <v>0</v>
      </c>
      <c r="Y114" s="57" t="str">
        <f t="shared" si="38"/>
        <v>120B182986</v>
      </c>
      <c r="Z114" s="57">
        <f t="shared" si="29"/>
        <v>100</v>
      </c>
      <c r="AA114" s="57">
        <f t="shared" si="30"/>
        <v>50</v>
      </c>
      <c r="AB114" s="57">
        <f t="shared" si="31"/>
        <v>1.9998</v>
      </c>
      <c r="AC114" s="57">
        <f t="shared" si="32"/>
        <v>9.6000000000000014</v>
      </c>
      <c r="AD114" s="57">
        <f t="shared" si="33"/>
        <v>800</v>
      </c>
      <c r="AE114" s="57">
        <f t="shared" si="34"/>
        <v>50</v>
      </c>
      <c r="AF114" s="57">
        <f t="shared" si="35"/>
        <v>10</v>
      </c>
      <c r="AG114" s="57">
        <f t="shared" si="36"/>
        <v>15</v>
      </c>
      <c r="AH114" s="57">
        <f t="shared" si="37"/>
        <v>75</v>
      </c>
      <c r="AI114" s="57">
        <v>4000</v>
      </c>
      <c r="AK114" s="57">
        <f t="shared" si="39"/>
        <v>550</v>
      </c>
      <c r="AL114" s="57">
        <f t="shared" si="40"/>
        <v>16</v>
      </c>
      <c r="AM114" s="57" t="str">
        <f t="shared" si="52"/>
        <v>120B182986</v>
      </c>
      <c r="AN114" s="57">
        <f t="shared" si="52"/>
        <v>100</v>
      </c>
      <c r="AO114" s="57">
        <f t="shared" si="52"/>
        <v>50</v>
      </c>
      <c r="AP114" s="57">
        <f t="shared" si="41"/>
        <v>80</v>
      </c>
      <c r="AQ114" s="57">
        <f t="shared" si="42"/>
        <v>159.98400000000001</v>
      </c>
      <c r="AR114" s="57">
        <f t="shared" si="43"/>
        <v>9.6000000000000014</v>
      </c>
      <c r="AS114" s="57">
        <f t="shared" si="53"/>
        <v>50</v>
      </c>
      <c r="AT114" s="57">
        <f t="shared" si="53"/>
        <v>10</v>
      </c>
      <c r="AU114" s="57">
        <f t="shared" si="44"/>
        <v>3000</v>
      </c>
      <c r="AV114" s="57">
        <f t="shared" si="45"/>
        <v>75</v>
      </c>
      <c r="AW114" s="57">
        <f t="shared" si="46"/>
        <v>5</v>
      </c>
      <c r="AX114" s="382">
        <f t="shared" si="47"/>
        <v>19.896357522239136</v>
      </c>
      <c r="AY114" s="382">
        <f t="shared" si="48"/>
        <v>331.57279810811519</v>
      </c>
      <c r="AZ114" s="57">
        <f t="shared" si="49"/>
        <v>0.5</v>
      </c>
      <c r="BA114" s="382">
        <f t="shared" si="50"/>
        <v>5.3051647697298447</v>
      </c>
      <c r="BB114" s="382">
        <f t="shared" si="51"/>
        <v>212.20659078919377</v>
      </c>
    </row>
    <row r="115" spans="1:54" x14ac:dyDescent="0.3">
      <c r="A115" s="57">
        <f t="shared" si="28"/>
        <v>113</v>
      </c>
      <c r="B115" s="57">
        <v>550</v>
      </c>
      <c r="C115" s="57">
        <v>3</v>
      </c>
      <c r="D115" s="57" t="str">
        <f>'[3]550 KHz'!A23</f>
        <v>10001</v>
      </c>
      <c r="E115" s="57">
        <f>'[3]550 KHz'!B23</f>
        <v>3</v>
      </c>
      <c r="F115" s="57" t="str">
        <f>'[3]550 KHz'!C23</f>
        <v>12</v>
      </c>
      <c r="G115" s="57" t="str">
        <f>'[3]550 KHz'!D23</f>
        <v>00</v>
      </c>
      <c r="H115" s="57" t="str">
        <f>'[3]550 KHz'!E23</f>
        <v>01</v>
      </c>
      <c r="I115" s="57" t="str">
        <f>'[3]550 KHz'!F23</f>
        <v>00</v>
      </c>
      <c r="J115" s="57" t="str">
        <f>'[3]550 KHz'!G23</f>
        <v>10</v>
      </c>
      <c r="K115" s="57" t="str">
        <f>'[3]550 KHz'!H23</f>
        <v>11</v>
      </c>
      <c r="L115" s="57" t="str">
        <f>'[3]550 KHz'!I23</f>
        <v>000100</v>
      </c>
      <c r="M115" s="57" t="str">
        <f>'[3]550 KHz'!J23</f>
        <v>01</v>
      </c>
      <c r="N115" s="57" t="str">
        <f>'[3]550 KHz'!K23</f>
        <v>8C</v>
      </c>
      <c r="O115" s="57" t="str">
        <f>'[3]550 KHz'!L23</f>
        <v>10</v>
      </c>
      <c r="P115" s="57" t="str">
        <f>'[3]550 KHz'!M23</f>
        <v>00110</v>
      </c>
      <c r="Q115" s="57" t="str">
        <f>'[3]550 KHz'!N23</f>
        <v>0</v>
      </c>
      <c r="R115" s="57" t="str">
        <f>'[3]550 KHz'!O23</f>
        <v>29</v>
      </c>
      <c r="S115" s="57" t="str">
        <f>'[3]550 KHz'!P23</f>
        <v>001010</v>
      </c>
      <c r="T115" s="57" t="str">
        <f>'[3]550 KHz'!Q23</f>
        <v>01</v>
      </c>
      <c r="U115" s="57" t="str">
        <f>'[3]550 KHz'!R23</f>
        <v>86</v>
      </c>
      <c r="V115" s="57" t="str">
        <f>'[3]550 KHz'!S23</f>
        <v>10</v>
      </c>
      <c r="W115" s="57" t="str">
        <f>'[3]550 KHz'!T23</f>
        <v>00011</v>
      </c>
      <c r="X115" s="57" t="str">
        <f>'[3]550 KHz'!U23</f>
        <v>0</v>
      </c>
      <c r="Y115" s="57" t="str">
        <f t="shared" si="38"/>
        <v>12118C2986</v>
      </c>
      <c r="Z115" s="57">
        <f t="shared" si="29"/>
        <v>100</v>
      </c>
      <c r="AA115" s="57">
        <f t="shared" si="30"/>
        <v>50</v>
      </c>
      <c r="AB115" s="57">
        <f t="shared" si="31"/>
        <v>1.9998</v>
      </c>
      <c r="AC115" s="57">
        <f t="shared" si="32"/>
        <v>9.6000000000000014</v>
      </c>
      <c r="AD115" s="57">
        <f t="shared" si="33"/>
        <v>800</v>
      </c>
      <c r="AE115" s="57">
        <f t="shared" si="34"/>
        <v>50</v>
      </c>
      <c r="AF115" s="57">
        <f t="shared" si="35"/>
        <v>20</v>
      </c>
      <c r="AG115" s="57">
        <f t="shared" si="36"/>
        <v>7.5</v>
      </c>
      <c r="AH115" s="57">
        <f t="shared" si="37"/>
        <v>37.5</v>
      </c>
      <c r="AI115" s="57">
        <v>4000</v>
      </c>
      <c r="AK115" s="57">
        <f t="shared" si="39"/>
        <v>550</v>
      </c>
      <c r="AL115" s="57">
        <f t="shared" si="40"/>
        <v>17</v>
      </c>
      <c r="AM115" s="57" t="str">
        <f t="shared" si="52"/>
        <v>12118C2986</v>
      </c>
      <c r="AN115" s="57">
        <f t="shared" si="52"/>
        <v>100</v>
      </c>
      <c r="AO115" s="57">
        <f t="shared" si="52"/>
        <v>50</v>
      </c>
      <c r="AP115" s="57">
        <f t="shared" si="41"/>
        <v>80</v>
      </c>
      <c r="AQ115" s="57">
        <f t="shared" si="42"/>
        <v>159.98400000000001</v>
      </c>
      <c r="AR115" s="57">
        <f t="shared" si="43"/>
        <v>9.6000000000000014</v>
      </c>
      <c r="AS115" s="57">
        <f t="shared" si="53"/>
        <v>50</v>
      </c>
      <c r="AT115" s="57">
        <f t="shared" si="53"/>
        <v>20</v>
      </c>
      <c r="AU115" s="57">
        <f t="shared" si="44"/>
        <v>1500</v>
      </c>
      <c r="AV115" s="57">
        <f t="shared" si="45"/>
        <v>37.5</v>
      </c>
      <c r="AW115" s="57">
        <f t="shared" si="46"/>
        <v>5</v>
      </c>
      <c r="AX115" s="382">
        <f t="shared" si="47"/>
        <v>19.896357522239136</v>
      </c>
      <c r="AY115" s="382">
        <f t="shared" si="48"/>
        <v>331.57279810811519</v>
      </c>
      <c r="AZ115" s="57">
        <f t="shared" si="49"/>
        <v>1</v>
      </c>
      <c r="BA115" s="382">
        <f t="shared" si="50"/>
        <v>5.3051647697298447</v>
      </c>
      <c r="BB115" s="382">
        <f t="shared" si="51"/>
        <v>212.20659078919377</v>
      </c>
    </row>
    <row r="116" spans="1:54" x14ac:dyDescent="0.3">
      <c r="A116" s="57">
        <f t="shared" si="28"/>
        <v>114</v>
      </c>
      <c r="B116" s="57">
        <v>550</v>
      </c>
      <c r="C116" s="57">
        <v>3</v>
      </c>
      <c r="D116" s="57" t="str">
        <f>'[3]550 KHz'!A24</f>
        <v>10010</v>
      </c>
      <c r="E116" s="57">
        <f>'[3]550 KHz'!B24</f>
        <v>3</v>
      </c>
      <c r="F116" s="57" t="str">
        <f>'[3]550 KHz'!C24</f>
        <v>12</v>
      </c>
      <c r="G116" s="57" t="str">
        <f>'[3]550 KHz'!D24</f>
        <v>00</v>
      </c>
      <c r="H116" s="57" t="str">
        <f>'[3]550 KHz'!E24</f>
        <v>01</v>
      </c>
      <c r="I116" s="57" t="str">
        <f>'[3]550 KHz'!F24</f>
        <v>00</v>
      </c>
      <c r="J116" s="57" t="str">
        <f>'[3]550 KHz'!G24</f>
        <v>10</v>
      </c>
      <c r="K116" s="57" t="str">
        <f>'[3]550 KHz'!H24</f>
        <v>20</v>
      </c>
      <c r="L116" s="57" t="str">
        <f>'[3]550 KHz'!I24</f>
        <v>001000</v>
      </c>
      <c r="M116" s="57" t="str">
        <f>'[3]550 KHz'!J24</f>
        <v>00</v>
      </c>
      <c r="N116" s="57" t="str">
        <f>'[3]550 KHz'!K24</f>
        <v>C6</v>
      </c>
      <c r="O116" s="57" t="str">
        <f>'[3]550 KHz'!L24</f>
        <v>11</v>
      </c>
      <c r="P116" s="57" t="str">
        <f>'[3]550 KHz'!M24</f>
        <v>00011</v>
      </c>
      <c r="Q116" s="57" t="str">
        <f>'[3]550 KHz'!N24</f>
        <v>0</v>
      </c>
      <c r="R116" s="57" t="str">
        <f>'[3]550 KHz'!O24</f>
        <v>29</v>
      </c>
      <c r="S116" s="57" t="str">
        <f>'[3]550 KHz'!P24</f>
        <v>001010</v>
      </c>
      <c r="T116" s="57" t="str">
        <f>'[3]550 KHz'!Q24</f>
        <v>01</v>
      </c>
      <c r="U116" s="57" t="str">
        <f>'[3]550 KHz'!R24</f>
        <v>86</v>
      </c>
      <c r="V116" s="57" t="str">
        <f>'[3]550 KHz'!S24</f>
        <v>10</v>
      </c>
      <c r="W116" s="57" t="str">
        <f>'[3]550 KHz'!T24</f>
        <v>00011</v>
      </c>
      <c r="X116" s="57" t="str">
        <f>'[3]550 KHz'!U24</f>
        <v>0</v>
      </c>
      <c r="Y116" s="57" t="str">
        <f t="shared" si="38"/>
        <v>1220C62986</v>
      </c>
      <c r="Z116" s="57">
        <f t="shared" si="29"/>
        <v>100</v>
      </c>
      <c r="AA116" s="57">
        <f t="shared" si="30"/>
        <v>50</v>
      </c>
      <c r="AB116" s="57">
        <f t="shared" si="31"/>
        <v>1.9998</v>
      </c>
      <c r="AC116" s="57">
        <f t="shared" si="32"/>
        <v>9.6000000000000014</v>
      </c>
      <c r="AD116" s="57">
        <f t="shared" si="33"/>
        <v>800</v>
      </c>
      <c r="AE116" s="57">
        <f t="shared" si="34"/>
        <v>50</v>
      </c>
      <c r="AF116" s="57">
        <f t="shared" si="35"/>
        <v>40</v>
      </c>
      <c r="AG116" s="57">
        <f t="shared" si="36"/>
        <v>3.75</v>
      </c>
      <c r="AH116" s="57">
        <f t="shared" si="37"/>
        <v>18.75</v>
      </c>
      <c r="AI116" s="57">
        <v>4000</v>
      </c>
      <c r="AK116" s="57">
        <f t="shared" si="39"/>
        <v>550</v>
      </c>
      <c r="AL116" s="57">
        <f t="shared" si="40"/>
        <v>18</v>
      </c>
      <c r="AM116" s="57" t="str">
        <f t="shared" si="52"/>
        <v>1220C62986</v>
      </c>
      <c r="AN116" s="57">
        <f t="shared" si="52"/>
        <v>100</v>
      </c>
      <c r="AO116" s="57">
        <f t="shared" si="52"/>
        <v>50</v>
      </c>
      <c r="AP116" s="57">
        <f t="shared" si="41"/>
        <v>80</v>
      </c>
      <c r="AQ116" s="57">
        <f t="shared" si="42"/>
        <v>159.98400000000001</v>
      </c>
      <c r="AR116" s="57">
        <f t="shared" si="43"/>
        <v>9.6000000000000014</v>
      </c>
      <c r="AS116" s="57">
        <f t="shared" si="53"/>
        <v>50</v>
      </c>
      <c r="AT116" s="57">
        <f t="shared" si="53"/>
        <v>40</v>
      </c>
      <c r="AU116" s="57">
        <f t="shared" si="44"/>
        <v>750</v>
      </c>
      <c r="AV116" s="57">
        <f t="shared" si="45"/>
        <v>18.75</v>
      </c>
      <c r="AW116" s="57">
        <f t="shared" si="46"/>
        <v>5</v>
      </c>
      <c r="AX116" s="382">
        <f t="shared" si="47"/>
        <v>19.896357522239136</v>
      </c>
      <c r="AY116" s="382">
        <f t="shared" si="48"/>
        <v>331.57279810811519</v>
      </c>
      <c r="AZ116" s="57">
        <f t="shared" si="49"/>
        <v>2</v>
      </c>
      <c r="BA116" s="382">
        <f t="shared" si="50"/>
        <v>5.3051647697298447</v>
      </c>
      <c r="BB116" s="382">
        <f t="shared" si="51"/>
        <v>212.20659078919377</v>
      </c>
    </row>
    <row r="117" spans="1:54" x14ac:dyDescent="0.3">
      <c r="A117" s="57">
        <f t="shared" si="28"/>
        <v>115</v>
      </c>
      <c r="B117" s="57">
        <v>550</v>
      </c>
      <c r="C117" s="57">
        <v>3</v>
      </c>
      <c r="D117" s="57" t="str">
        <f>'[3]550 KHz'!A25</f>
        <v>10011</v>
      </c>
      <c r="E117" s="57">
        <f>'[3]550 KHz'!B25</f>
        <v>3</v>
      </c>
      <c r="F117" s="57" t="str">
        <f>'[3]550 KHz'!C25</f>
        <v>12</v>
      </c>
      <c r="G117" s="57" t="str">
        <f>'[3]550 KHz'!D25</f>
        <v>00</v>
      </c>
      <c r="H117" s="57" t="str">
        <f>'[3]550 KHz'!E25</f>
        <v>01</v>
      </c>
      <c r="I117" s="57" t="str">
        <f>'[3]550 KHz'!F25</f>
        <v>00</v>
      </c>
      <c r="J117" s="57" t="str">
        <f>'[3]550 KHz'!G25</f>
        <v>10</v>
      </c>
      <c r="K117" s="57" t="str">
        <f>'[3]550 KHz'!H25</f>
        <v>40</v>
      </c>
      <c r="L117" s="57" t="str">
        <f>'[3]550 KHz'!I25</f>
        <v>010000</v>
      </c>
      <c r="M117" s="57" t="str">
        <f>'[3]550 KHz'!J25</f>
        <v>00</v>
      </c>
      <c r="N117" s="57" t="str">
        <f>'[3]550 KHz'!K25</f>
        <v>42</v>
      </c>
      <c r="O117" s="57" t="str">
        <f>'[3]550 KHz'!L25</f>
        <v>01</v>
      </c>
      <c r="P117" s="57" t="str">
        <f>'[3]550 KHz'!M25</f>
        <v>00001</v>
      </c>
      <c r="Q117" s="57" t="str">
        <f>'[3]550 KHz'!N25</f>
        <v>0</v>
      </c>
      <c r="R117" s="57" t="str">
        <f>'[3]550 KHz'!O25</f>
        <v>29</v>
      </c>
      <c r="S117" s="57" t="str">
        <f>'[3]550 KHz'!P25</f>
        <v>001010</v>
      </c>
      <c r="T117" s="57" t="str">
        <f>'[3]550 KHz'!Q25</f>
        <v>01</v>
      </c>
      <c r="U117" s="57" t="str">
        <f>'[3]550 KHz'!R25</f>
        <v>86</v>
      </c>
      <c r="V117" s="57" t="str">
        <f>'[3]550 KHz'!S25</f>
        <v>10</v>
      </c>
      <c r="W117" s="57" t="str">
        <f>'[3]550 KHz'!T25</f>
        <v>00011</v>
      </c>
      <c r="X117" s="57" t="str">
        <f>'[3]550 KHz'!U25</f>
        <v>0</v>
      </c>
      <c r="Y117" s="57" t="str">
        <f t="shared" si="38"/>
        <v>1240422986</v>
      </c>
      <c r="Z117" s="57">
        <f t="shared" si="29"/>
        <v>100</v>
      </c>
      <c r="AA117" s="57">
        <f t="shared" si="30"/>
        <v>50</v>
      </c>
      <c r="AB117" s="57">
        <f t="shared" si="31"/>
        <v>1.9998</v>
      </c>
      <c r="AC117" s="57">
        <f t="shared" si="32"/>
        <v>9.6000000000000014</v>
      </c>
      <c r="AD117" s="57">
        <f t="shared" si="33"/>
        <v>800</v>
      </c>
      <c r="AE117" s="57">
        <f t="shared" si="34"/>
        <v>50</v>
      </c>
      <c r="AF117" s="57">
        <f t="shared" si="35"/>
        <v>80</v>
      </c>
      <c r="AG117" s="57">
        <f t="shared" si="36"/>
        <v>1.25</v>
      </c>
      <c r="AH117" s="57">
        <f t="shared" si="37"/>
        <v>6.25</v>
      </c>
      <c r="AI117" s="57">
        <v>4000</v>
      </c>
      <c r="AK117" s="57">
        <f t="shared" si="39"/>
        <v>550</v>
      </c>
      <c r="AL117" s="57">
        <f t="shared" si="40"/>
        <v>19</v>
      </c>
      <c r="AM117" s="57" t="str">
        <f t="shared" si="52"/>
        <v>1240422986</v>
      </c>
      <c r="AN117" s="57">
        <f t="shared" si="52"/>
        <v>100</v>
      </c>
      <c r="AO117" s="57">
        <f t="shared" si="52"/>
        <v>50</v>
      </c>
      <c r="AP117" s="57">
        <f t="shared" si="41"/>
        <v>80</v>
      </c>
      <c r="AQ117" s="57">
        <f t="shared" si="42"/>
        <v>159.98400000000001</v>
      </c>
      <c r="AR117" s="57">
        <f t="shared" si="43"/>
        <v>9.6000000000000014</v>
      </c>
      <c r="AS117" s="57">
        <f t="shared" si="53"/>
        <v>50</v>
      </c>
      <c r="AT117" s="57">
        <f t="shared" si="53"/>
        <v>80</v>
      </c>
      <c r="AU117" s="57">
        <f t="shared" si="44"/>
        <v>250</v>
      </c>
      <c r="AV117" s="57">
        <f t="shared" si="45"/>
        <v>6.25</v>
      </c>
      <c r="AW117" s="57">
        <f t="shared" si="46"/>
        <v>5</v>
      </c>
      <c r="AX117" s="382">
        <f t="shared" si="47"/>
        <v>19.896357522239136</v>
      </c>
      <c r="AY117" s="382">
        <f t="shared" si="48"/>
        <v>331.57279810811519</v>
      </c>
      <c r="AZ117" s="57">
        <f t="shared" si="49"/>
        <v>4</v>
      </c>
      <c r="BA117" s="382">
        <f t="shared" si="50"/>
        <v>7.9577471545947667</v>
      </c>
      <c r="BB117" s="382">
        <f t="shared" si="51"/>
        <v>318.3098861837907</v>
      </c>
    </row>
    <row r="118" spans="1:54" x14ac:dyDescent="0.3">
      <c r="A118" s="57">
        <f t="shared" si="28"/>
        <v>116</v>
      </c>
      <c r="B118" s="57">
        <v>550</v>
      </c>
      <c r="C118" s="57">
        <v>3</v>
      </c>
      <c r="D118" s="57" t="str">
        <f>'[3]550 KHz'!A26</f>
        <v>10100</v>
      </c>
      <c r="E118" s="57">
        <f>'[3]550 KHz'!B26</f>
        <v>3</v>
      </c>
      <c r="F118" s="57" t="str">
        <f>'[3]550 KHz'!C26</f>
        <v>12</v>
      </c>
      <c r="G118" s="57" t="str">
        <f>'[3]550 KHz'!D26</f>
        <v>00</v>
      </c>
      <c r="H118" s="57" t="str">
        <f>'[3]550 KHz'!E26</f>
        <v>01</v>
      </c>
      <c r="I118" s="57" t="str">
        <f>'[3]550 KHz'!F26</f>
        <v>00</v>
      </c>
      <c r="J118" s="57" t="str">
        <f>'[3]550 KHz'!G26</f>
        <v>10</v>
      </c>
      <c r="K118" s="57" t="str">
        <f>'[3]550 KHz'!H26</f>
        <v>80</v>
      </c>
      <c r="L118" s="57" t="str">
        <f>'[3]550 KHz'!I26</f>
        <v>100000</v>
      </c>
      <c r="M118" s="57" t="str">
        <f>'[3]550 KHz'!J26</f>
        <v>00</v>
      </c>
      <c r="N118" s="57" t="str">
        <f>'[3]550 KHz'!K26</f>
        <v>42</v>
      </c>
      <c r="O118" s="57" t="str">
        <f>'[3]550 KHz'!L26</f>
        <v>01</v>
      </c>
      <c r="P118" s="57" t="str">
        <f>'[3]550 KHz'!M26</f>
        <v>00001</v>
      </c>
      <c r="Q118" s="57" t="str">
        <f>'[3]550 KHz'!N26</f>
        <v>0</v>
      </c>
      <c r="R118" s="57" t="str">
        <f>'[3]550 KHz'!O26</f>
        <v>29</v>
      </c>
      <c r="S118" s="57" t="str">
        <f>'[3]550 KHz'!P26</f>
        <v>001010</v>
      </c>
      <c r="T118" s="57" t="str">
        <f>'[3]550 KHz'!Q26</f>
        <v>01</v>
      </c>
      <c r="U118" s="57" t="str">
        <f>'[3]550 KHz'!R26</f>
        <v>86</v>
      </c>
      <c r="V118" s="57" t="str">
        <f>'[3]550 KHz'!S26</f>
        <v>10</v>
      </c>
      <c r="W118" s="57" t="str">
        <f>'[3]550 KHz'!T26</f>
        <v>00011</v>
      </c>
      <c r="X118" s="57" t="str">
        <f>'[3]550 KHz'!U26</f>
        <v>0</v>
      </c>
      <c r="Y118" s="57" t="str">
        <f t="shared" si="38"/>
        <v>1280422986</v>
      </c>
      <c r="Z118" s="57">
        <f t="shared" si="29"/>
        <v>100</v>
      </c>
      <c r="AA118" s="57">
        <f t="shared" si="30"/>
        <v>50</v>
      </c>
      <c r="AB118" s="57">
        <f t="shared" si="31"/>
        <v>1.9998</v>
      </c>
      <c r="AC118" s="57">
        <f t="shared" si="32"/>
        <v>9.6000000000000014</v>
      </c>
      <c r="AD118" s="57">
        <f t="shared" si="33"/>
        <v>800</v>
      </c>
      <c r="AE118" s="57">
        <f t="shared" si="34"/>
        <v>50</v>
      </c>
      <c r="AF118" s="57">
        <f t="shared" si="35"/>
        <v>160</v>
      </c>
      <c r="AG118" s="57">
        <f t="shared" si="36"/>
        <v>1.25</v>
      </c>
      <c r="AH118" s="57">
        <f t="shared" si="37"/>
        <v>6.25</v>
      </c>
      <c r="AI118" s="57">
        <v>4000</v>
      </c>
      <c r="AK118" s="57">
        <f t="shared" si="39"/>
        <v>550</v>
      </c>
      <c r="AL118" s="57">
        <f t="shared" si="40"/>
        <v>20</v>
      </c>
      <c r="AM118" s="57" t="str">
        <f t="shared" si="52"/>
        <v>1280422986</v>
      </c>
      <c r="AN118" s="57">
        <f t="shared" si="52"/>
        <v>100</v>
      </c>
      <c r="AO118" s="57">
        <f t="shared" si="52"/>
        <v>50</v>
      </c>
      <c r="AP118" s="57">
        <f t="shared" si="41"/>
        <v>80</v>
      </c>
      <c r="AQ118" s="57">
        <f t="shared" si="42"/>
        <v>159.98400000000001</v>
      </c>
      <c r="AR118" s="57">
        <f t="shared" si="43"/>
        <v>9.6000000000000014</v>
      </c>
      <c r="AS118" s="57">
        <f t="shared" si="53"/>
        <v>50</v>
      </c>
      <c r="AT118" s="57">
        <f t="shared" si="53"/>
        <v>160</v>
      </c>
      <c r="AU118" s="57">
        <f t="shared" si="44"/>
        <v>250</v>
      </c>
      <c r="AV118" s="57">
        <f t="shared" si="45"/>
        <v>6.25</v>
      </c>
      <c r="AW118" s="57">
        <f t="shared" si="46"/>
        <v>5</v>
      </c>
      <c r="AX118" s="382">
        <f t="shared" si="47"/>
        <v>19.896357522239136</v>
      </c>
      <c r="AY118" s="382">
        <f t="shared" si="48"/>
        <v>331.57279810811519</v>
      </c>
      <c r="AZ118" s="57">
        <f t="shared" si="49"/>
        <v>8</v>
      </c>
      <c r="BA118" s="382">
        <f t="shared" si="50"/>
        <v>3.9788735772973833</v>
      </c>
      <c r="BB118" s="382">
        <f t="shared" si="51"/>
        <v>159.15494309189535</v>
      </c>
    </row>
    <row r="119" spans="1:54" x14ac:dyDescent="0.3">
      <c r="A119" s="57">
        <f t="shared" si="28"/>
        <v>117</v>
      </c>
      <c r="B119" s="57">
        <v>550</v>
      </c>
      <c r="C119" s="57">
        <v>3</v>
      </c>
      <c r="D119" s="57" t="str">
        <f>'[3]550 KHz'!A27</f>
        <v>10101</v>
      </c>
      <c r="E119" s="57">
        <f>'[3]550 KHz'!B27</f>
        <v>3</v>
      </c>
      <c r="F119" s="57" t="str">
        <f>'[3]550 KHz'!C27</f>
        <v>13</v>
      </c>
      <c r="G119" s="57" t="str">
        <f>'[3]550 KHz'!D27</f>
        <v>00</v>
      </c>
      <c r="H119" s="57" t="str">
        <f>'[3]550 KHz'!E27</f>
        <v>01</v>
      </c>
      <c r="I119" s="57" t="str">
        <f>'[3]550 KHz'!F27</f>
        <v>00</v>
      </c>
      <c r="J119" s="57" t="str">
        <f>'[3]550 KHz'!G27</f>
        <v>11</v>
      </c>
      <c r="K119" s="57" t="str">
        <f>'[3]550 KHz'!H27</f>
        <v>0B</v>
      </c>
      <c r="L119" s="57" t="str">
        <f>'[3]550 KHz'!I27</f>
        <v>000010</v>
      </c>
      <c r="M119" s="57" t="str">
        <f>'[3]550 KHz'!J27</f>
        <v>11</v>
      </c>
      <c r="N119" s="57" t="str">
        <f>'[3]550 KHz'!K27</f>
        <v>18</v>
      </c>
      <c r="O119" s="57" t="str">
        <f>'[3]550 KHz'!L27</f>
        <v>00</v>
      </c>
      <c r="P119" s="57" t="str">
        <f>'[3]550 KHz'!M27</f>
        <v>01100</v>
      </c>
      <c r="Q119" s="57" t="str">
        <f>'[3]550 KHz'!N27</f>
        <v>0</v>
      </c>
      <c r="R119" s="57" t="str">
        <f>'[3]550 KHz'!O27</f>
        <v>19</v>
      </c>
      <c r="S119" s="57" t="str">
        <f>'[3]550 KHz'!P27</f>
        <v>000110</v>
      </c>
      <c r="T119" s="57" t="str">
        <f>'[3]550 KHz'!Q27</f>
        <v>01</v>
      </c>
      <c r="U119" s="57" t="str">
        <f>'[3]550 KHz'!R27</f>
        <v>86</v>
      </c>
      <c r="V119" s="57" t="str">
        <f>'[3]550 KHz'!S27</f>
        <v>10</v>
      </c>
      <c r="W119" s="57" t="str">
        <f>'[3]550 KHz'!T27</f>
        <v>00011</v>
      </c>
      <c r="X119" s="57" t="str">
        <f>'[3]550 KHz'!U27</f>
        <v>0</v>
      </c>
      <c r="Y119" s="57" t="str">
        <f t="shared" si="38"/>
        <v>130B181986</v>
      </c>
      <c r="Z119" s="57">
        <f t="shared" si="29"/>
        <v>200</v>
      </c>
      <c r="AA119" s="57">
        <f t="shared" si="30"/>
        <v>30</v>
      </c>
      <c r="AB119" s="57">
        <f t="shared" si="31"/>
        <v>1.9998</v>
      </c>
      <c r="AC119" s="57">
        <f t="shared" si="32"/>
        <v>9.6000000000000014</v>
      </c>
      <c r="AD119" s="57">
        <f t="shared" si="33"/>
        <v>800</v>
      </c>
      <c r="AE119" s="57">
        <f t="shared" si="34"/>
        <v>50</v>
      </c>
      <c r="AF119" s="57">
        <f t="shared" si="35"/>
        <v>10</v>
      </c>
      <c r="AG119" s="57">
        <f t="shared" si="36"/>
        <v>15</v>
      </c>
      <c r="AH119" s="57">
        <f t="shared" si="37"/>
        <v>75</v>
      </c>
      <c r="AI119" s="57">
        <v>4000</v>
      </c>
      <c r="AK119" s="57">
        <f t="shared" si="39"/>
        <v>550</v>
      </c>
      <c r="AL119" s="57">
        <f t="shared" si="40"/>
        <v>21</v>
      </c>
      <c r="AM119" s="57" t="str">
        <f t="shared" si="52"/>
        <v>130B181986</v>
      </c>
      <c r="AN119" s="57">
        <f t="shared" si="52"/>
        <v>200</v>
      </c>
      <c r="AO119" s="57">
        <f t="shared" si="52"/>
        <v>30</v>
      </c>
      <c r="AP119" s="57">
        <f t="shared" si="41"/>
        <v>160</v>
      </c>
      <c r="AQ119" s="57">
        <f t="shared" si="42"/>
        <v>319.96800000000002</v>
      </c>
      <c r="AR119" s="57">
        <f t="shared" si="43"/>
        <v>9.6000000000000014</v>
      </c>
      <c r="AS119" s="57">
        <f t="shared" si="53"/>
        <v>50</v>
      </c>
      <c r="AT119" s="57">
        <f t="shared" si="53"/>
        <v>10</v>
      </c>
      <c r="AU119" s="57">
        <f t="shared" si="44"/>
        <v>3000</v>
      </c>
      <c r="AV119" s="57">
        <f t="shared" si="45"/>
        <v>75</v>
      </c>
      <c r="AW119" s="57">
        <f t="shared" si="46"/>
        <v>6</v>
      </c>
      <c r="AX119" s="382">
        <f t="shared" si="47"/>
        <v>16.580297935199283</v>
      </c>
      <c r="AY119" s="382">
        <f t="shared" si="48"/>
        <v>552.62133018019199</v>
      </c>
      <c r="AZ119" s="57">
        <f t="shared" si="49"/>
        <v>0.5</v>
      </c>
      <c r="BA119" s="382">
        <f t="shared" si="50"/>
        <v>5.3051647697298447</v>
      </c>
      <c r="BB119" s="382">
        <f t="shared" si="51"/>
        <v>212.20659078919377</v>
      </c>
    </row>
    <row r="120" spans="1:54" x14ac:dyDescent="0.3">
      <c r="A120" s="57">
        <f t="shared" si="28"/>
        <v>118</v>
      </c>
      <c r="B120" s="57">
        <v>550</v>
      </c>
      <c r="C120" s="57">
        <v>3</v>
      </c>
      <c r="D120" s="57" t="str">
        <f>'[3]550 KHz'!A28</f>
        <v>10110</v>
      </c>
      <c r="E120" s="57">
        <f>'[3]550 KHz'!B28</f>
        <v>3</v>
      </c>
      <c r="F120" s="57" t="str">
        <f>'[3]550 KHz'!C28</f>
        <v>13</v>
      </c>
      <c r="G120" s="57" t="str">
        <f>'[3]550 KHz'!D28</f>
        <v>00</v>
      </c>
      <c r="H120" s="57" t="str">
        <f>'[3]550 KHz'!E28</f>
        <v>01</v>
      </c>
      <c r="I120" s="57" t="str">
        <f>'[3]550 KHz'!F28</f>
        <v>00</v>
      </c>
      <c r="J120" s="57" t="str">
        <f>'[3]550 KHz'!G28</f>
        <v>11</v>
      </c>
      <c r="K120" s="57" t="str">
        <f>'[3]550 KHz'!H28</f>
        <v>11</v>
      </c>
      <c r="L120" s="57" t="str">
        <f>'[3]550 KHz'!I28</f>
        <v>000100</v>
      </c>
      <c r="M120" s="57" t="str">
        <f>'[3]550 KHz'!J28</f>
        <v>01</v>
      </c>
      <c r="N120" s="57" t="str">
        <f>'[3]550 KHz'!K28</f>
        <v>8C</v>
      </c>
      <c r="O120" s="57" t="str">
        <f>'[3]550 KHz'!L28</f>
        <v>10</v>
      </c>
      <c r="P120" s="57" t="str">
        <f>'[3]550 KHz'!M28</f>
        <v>00110</v>
      </c>
      <c r="Q120" s="57" t="str">
        <f>'[3]550 KHz'!N28</f>
        <v>0</v>
      </c>
      <c r="R120" s="57" t="str">
        <f>'[3]550 KHz'!O28</f>
        <v>19</v>
      </c>
      <c r="S120" s="57" t="str">
        <f>'[3]550 KHz'!P28</f>
        <v>000110</v>
      </c>
      <c r="T120" s="57" t="str">
        <f>'[3]550 KHz'!Q28</f>
        <v>01</v>
      </c>
      <c r="U120" s="57" t="str">
        <f>'[3]550 KHz'!R28</f>
        <v>86</v>
      </c>
      <c r="V120" s="57" t="str">
        <f>'[3]550 KHz'!S28</f>
        <v>10</v>
      </c>
      <c r="W120" s="57" t="str">
        <f>'[3]550 KHz'!T28</f>
        <v>00011</v>
      </c>
      <c r="X120" s="57" t="str">
        <f>'[3]550 KHz'!U28</f>
        <v>0</v>
      </c>
      <c r="Y120" s="57" t="str">
        <f t="shared" si="38"/>
        <v>13118C1986</v>
      </c>
      <c r="Z120" s="57">
        <f t="shared" si="29"/>
        <v>200</v>
      </c>
      <c r="AA120" s="57">
        <f t="shared" si="30"/>
        <v>30</v>
      </c>
      <c r="AB120" s="57">
        <f t="shared" si="31"/>
        <v>1.9998</v>
      </c>
      <c r="AC120" s="57">
        <f t="shared" si="32"/>
        <v>9.6000000000000014</v>
      </c>
      <c r="AD120" s="57">
        <f t="shared" si="33"/>
        <v>800</v>
      </c>
      <c r="AE120" s="57">
        <f t="shared" si="34"/>
        <v>50</v>
      </c>
      <c r="AF120" s="57">
        <f t="shared" si="35"/>
        <v>20</v>
      </c>
      <c r="AG120" s="57">
        <f t="shared" si="36"/>
        <v>7.5</v>
      </c>
      <c r="AH120" s="57">
        <f t="shared" si="37"/>
        <v>37.5</v>
      </c>
      <c r="AI120" s="57">
        <v>4000</v>
      </c>
      <c r="AK120" s="57">
        <f t="shared" si="39"/>
        <v>550</v>
      </c>
      <c r="AL120" s="57">
        <f t="shared" si="40"/>
        <v>22</v>
      </c>
      <c r="AM120" s="57" t="str">
        <f t="shared" si="52"/>
        <v>13118C1986</v>
      </c>
      <c r="AN120" s="57">
        <f t="shared" si="52"/>
        <v>200</v>
      </c>
      <c r="AO120" s="57">
        <f t="shared" si="52"/>
        <v>30</v>
      </c>
      <c r="AP120" s="57">
        <f t="shared" si="41"/>
        <v>160</v>
      </c>
      <c r="AQ120" s="57">
        <f t="shared" si="42"/>
        <v>319.96800000000002</v>
      </c>
      <c r="AR120" s="57">
        <f t="shared" si="43"/>
        <v>9.6000000000000014</v>
      </c>
      <c r="AS120" s="57">
        <f t="shared" si="53"/>
        <v>50</v>
      </c>
      <c r="AT120" s="57">
        <f t="shared" si="53"/>
        <v>20</v>
      </c>
      <c r="AU120" s="57">
        <f t="shared" si="44"/>
        <v>1500</v>
      </c>
      <c r="AV120" s="57">
        <f t="shared" si="45"/>
        <v>37.5</v>
      </c>
      <c r="AW120" s="57">
        <f t="shared" si="46"/>
        <v>6</v>
      </c>
      <c r="AX120" s="382">
        <f t="shared" si="47"/>
        <v>16.580297935199283</v>
      </c>
      <c r="AY120" s="382">
        <f t="shared" si="48"/>
        <v>552.62133018019199</v>
      </c>
      <c r="AZ120" s="57">
        <f t="shared" si="49"/>
        <v>1</v>
      </c>
      <c r="BA120" s="382">
        <f t="shared" si="50"/>
        <v>5.3051647697298447</v>
      </c>
      <c r="BB120" s="382">
        <f t="shared" si="51"/>
        <v>212.20659078919377</v>
      </c>
    </row>
    <row r="121" spans="1:54" x14ac:dyDescent="0.3">
      <c r="A121" s="57">
        <f t="shared" si="28"/>
        <v>119</v>
      </c>
      <c r="B121" s="57">
        <v>550</v>
      </c>
      <c r="C121" s="57">
        <v>3</v>
      </c>
      <c r="D121" s="57" t="str">
        <f>'[3]550 KHz'!A29</f>
        <v>10111</v>
      </c>
      <c r="E121" s="57">
        <f>'[3]550 KHz'!B29</f>
        <v>3</v>
      </c>
      <c r="F121" s="57" t="str">
        <f>'[3]550 KHz'!C29</f>
        <v>13</v>
      </c>
      <c r="G121" s="57" t="str">
        <f>'[3]550 KHz'!D29</f>
        <v>00</v>
      </c>
      <c r="H121" s="57" t="str">
        <f>'[3]550 KHz'!E29</f>
        <v>01</v>
      </c>
      <c r="I121" s="57" t="str">
        <f>'[3]550 KHz'!F29</f>
        <v>00</v>
      </c>
      <c r="J121" s="57" t="str">
        <f>'[3]550 KHz'!G29</f>
        <v>11</v>
      </c>
      <c r="K121" s="57" t="str">
        <f>'[3]550 KHz'!H29</f>
        <v>20</v>
      </c>
      <c r="L121" s="57" t="str">
        <f>'[3]550 KHz'!I29</f>
        <v>001000</v>
      </c>
      <c r="M121" s="57" t="str">
        <f>'[3]550 KHz'!J29</f>
        <v>00</v>
      </c>
      <c r="N121" s="57" t="str">
        <f>'[3]550 KHz'!K29</f>
        <v>C6</v>
      </c>
      <c r="O121" s="57" t="str">
        <f>'[3]550 KHz'!L29</f>
        <v>11</v>
      </c>
      <c r="P121" s="57" t="str">
        <f>'[3]550 KHz'!M29</f>
        <v>00011</v>
      </c>
      <c r="Q121" s="57" t="str">
        <f>'[3]550 KHz'!N29</f>
        <v>0</v>
      </c>
      <c r="R121" s="57" t="str">
        <f>'[3]550 KHz'!O29</f>
        <v>19</v>
      </c>
      <c r="S121" s="57" t="str">
        <f>'[3]550 KHz'!P29</f>
        <v>000110</v>
      </c>
      <c r="T121" s="57" t="str">
        <f>'[3]550 KHz'!Q29</f>
        <v>01</v>
      </c>
      <c r="U121" s="57" t="str">
        <f>'[3]550 KHz'!R29</f>
        <v>86</v>
      </c>
      <c r="V121" s="57" t="str">
        <f>'[3]550 KHz'!S29</f>
        <v>10</v>
      </c>
      <c r="W121" s="57" t="str">
        <f>'[3]550 KHz'!T29</f>
        <v>00011</v>
      </c>
      <c r="X121" s="57" t="str">
        <f>'[3]550 KHz'!U29</f>
        <v>0</v>
      </c>
      <c r="Y121" s="57" t="str">
        <f t="shared" si="38"/>
        <v>1320C61986</v>
      </c>
      <c r="Z121" s="57">
        <f t="shared" si="29"/>
        <v>200</v>
      </c>
      <c r="AA121" s="57">
        <f t="shared" si="30"/>
        <v>30</v>
      </c>
      <c r="AB121" s="57">
        <f t="shared" si="31"/>
        <v>1.9998</v>
      </c>
      <c r="AC121" s="57">
        <f t="shared" si="32"/>
        <v>9.6000000000000014</v>
      </c>
      <c r="AD121" s="57">
        <f t="shared" si="33"/>
        <v>800</v>
      </c>
      <c r="AE121" s="57">
        <f t="shared" si="34"/>
        <v>50</v>
      </c>
      <c r="AF121" s="57">
        <f t="shared" si="35"/>
        <v>40</v>
      </c>
      <c r="AG121" s="57">
        <f t="shared" si="36"/>
        <v>3.75</v>
      </c>
      <c r="AH121" s="57">
        <f t="shared" si="37"/>
        <v>18.75</v>
      </c>
      <c r="AI121" s="57">
        <v>4000</v>
      </c>
      <c r="AK121" s="57">
        <f t="shared" si="39"/>
        <v>550</v>
      </c>
      <c r="AL121" s="57">
        <f t="shared" si="40"/>
        <v>23</v>
      </c>
      <c r="AM121" s="57" t="str">
        <f t="shared" si="52"/>
        <v>1320C61986</v>
      </c>
      <c r="AN121" s="57">
        <f t="shared" si="52"/>
        <v>200</v>
      </c>
      <c r="AO121" s="57">
        <f t="shared" si="52"/>
        <v>30</v>
      </c>
      <c r="AP121" s="57">
        <f t="shared" si="41"/>
        <v>160</v>
      </c>
      <c r="AQ121" s="57">
        <f t="shared" si="42"/>
        <v>319.96800000000002</v>
      </c>
      <c r="AR121" s="57">
        <f t="shared" si="43"/>
        <v>9.6000000000000014</v>
      </c>
      <c r="AS121" s="57">
        <f t="shared" si="53"/>
        <v>50</v>
      </c>
      <c r="AT121" s="57">
        <f t="shared" si="53"/>
        <v>40</v>
      </c>
      <c r="AU121" s="57">
        <f t="shared" si="44"/>
        <v>750</v>
      </c>
      <c r="AV121" s="57">
        <f t="shared" si="45"/>
        <v>18.75</v>
      </c>
      <c r="AW121" s="57">
        <f t="shared" si="46"/>
        <v>6</v>
      </c>
      <c r="AX121" s="382">
        <f t="shared" si="47"/>
        <v>16.580297935199283</v>
      </c>
      <c r="AY121" s="382">
        <f t="shared" si="48"/>
        <v>552.62133018019199</v>
      </c>
      <c r="AZ121" s="57">
        <f t="shared" si="49"/>
        <v>2</v>
      </c>
      <c r="BA121" s="382">
        <f t="shared" si="50"/>
        <v>5.3051647697298447</v>
      </c>
      <c r="BB121" s="382">
        <f t="shared" si="51"/>
        <v>212.20659078919377</v>
      </c>
    </row>
    <row r="122" spans="1:54" x14ac:dyDescent="0.3">
      <c r="A122" s="57">
        <f t="shared" si="28"/>
        <v>120</v>
      </c>
      <c r="B122" s="57">
        <v>550</v>
      </c>
      <c r="C122" s="57">
        <v>3</v>
      </c>
      <c r="D122" s="57" t="str">
        <f>'[3]550 KHz'!A30</f>
        <v>11000</v>
      </c>
      <c r="E122" s="57">
        <f>'[3]550 KHz'!B30</f>
        <v>3</v>
      </c>
      <c r="F122" s="57" t="str">
        <f>'[3]550 KHz'!C30</f>
        <v>13</v>
      </c>
      <c r="G122" s="57" t="str">
        <f>'[3]550 KHz'!D30</f>
        <v>00</v>
      </c>
      <c r="H122" s="57" t="str">
        <f>'[3]550 KHz'!E30</f>
        <v>01</v>
      </c>
      <c r="I122" s="57" t="str">
        <f>'[3]550 KHz'!F30</f>
        <v>00</v>
      </c>
      <c r="J122" s="57" t="str">
        <f>'[3]550 KHz'!G30</f>
        <v>11</v>
      </c>
      <c r="K122" s="57" t="str">
        <f>'[3]550 KHz'!H30</f>
        <v>40</v>
      </c>
      <c r="L122" s="57" t="str">
        <f>'[3]550 KHz'!I30</f>
        <v>010000</v>
      </c>
      <c r="M122" s="57" t="str">
        <f>'[3]550 KHz'!J30</f>
        <v>00</v>
      </c>
      <c r="N122" s="57" t="str">
        <f>'[3]550 KHz'!K30</f>
        <v>42</v>
      </c>
      <c r="O122" s="57" t="str">
        <f>'[3]550 KHz'!L30</f>
        <v>01</v>
      </c>
      <c r="P122" s="57" t="str">
        <f>'[3]550 KHz'!M30</f>
        <v>00001</v>
      </c>
      <c r="Q122" s="57" t="str">
        <f>'[3]550 KHz'!N30</f>
        <v>0</v>
      </c>
      <c r="R122" s="57" t="str">
        <f>'[3]550 KHz'!O30</f>
        <v>19</v>
      </c>
      <c r="S122" s="57" t="str">
        <f>'[3]550 KHz'!P30</f>
        <v>000110</v>
      </c>
      <c r="T122" s="57" t="str">
        <f>'[3]550 KHz'!Q30</f>
        <v>01</v>
      </c>
      <c r="U122" s="57" t="str">
        <f>'[3]550 KHz'!R30</f>
        <v>86</v>
      </c>
      <c r="V122" s="57" t="str">
        <f>'[3]550 KHz'!S30</f>
        <v>10</v>
      </c>
      <c r="W122" s="57" t="str">
        <f>'[3]550 KHz'!T30</f>
        <v>00011</v>
      </c>
      <c r="X122" s="57" t="str">
        <f>'[3]550 KHz'!U30</f>
        <v>0</v>
      </c>
      <c r="Y122" s="57" t="str">
        <f t="shared" si="38"/>
        <v>1340421986</v>
      </c>
      <c r="Z122" s="57">
        <f t="shared" si="29"/>
        <v>200</v>
      </c>
      <c r="AA122" s="57">
        <f t="shared" si="30"/>
        <v>30</v>
      </c>
      <c r="AB122" s="57">
        <f t="shared" si="31"/>
        <v>1.9998</v>
      </c>
      <c r="AC122" s="57">
        <f t="shared" si="32"/>
        <v>9.6000000000000014</v>
      </c>
      <c r="AD122" s="57">
        <f t="shared" si="33"/>
        <v>800</v>
      </c>
      <c r="AE122" s="57">
        <f t="shared" si="34"/>
        <v>50</v>
      </c>
      <c r="AF122" s="57">
        <f t="shared" si="35"/>
        <v>80</v>
      </c>
      <c r="AG122" s="57">
        <f t="shared" si="36"/>
        <v>1.25</v>
      </c>
      <c r="AH122" s="57">
        <f t="shared" si="37"/>
        <v>6.25</v>
      </c>
      <c r="AI122" s="57">
        <v>4000</v>
      </c>
      <c r="AK122" s="57">
        <f t="shared" si="39"/>
        <v>550</v>
      </c>
      <c r="AL122" s="57">
        <f t="shared" si="40"/>
        <v>24</v>
      </c>
      <c r="AM122" s="57" t="str">
        <f t="shared" si="52"/>
        <v>1340421986</v>
      </c>
      <c r="AN122" s="57">
        <f t="shared" si="52"/>
        <v>200</v>
      </c>
      <c r="AO122" s="57">
        <f t="shared" si="52"/>
        <v>30</v>
      </c>
      <c r="AP122" s="57">
        <f t="shared" si="41"/>
        <v>160</v>
      </c>
      <c r="AQ122" s="57">
        <f t="shared" si="42"/>
        <v>319.96800000000002</v>
      </c>
      <c r="AR122" s="57">
        <f t="shared" si="43"/>
        <v>9.6000000000000014</v>
      </c>
      <c r="AS122" s="57">
        <f t="shared" si="53"/>
        <v>50</v>
      </c>
      <c r="AT122" s="57">
        <f t="shared" si="53"/>
        <v>80</v>
      </c>
      <c r="AU122" s="57">
        <f t="shared" si="44"/>
        <v>250</v>
      </c>
      <c r="AV122" s="57">
        <f t="shared" si="45"/>
        <v>6.25</v>
      </c>
      <c r="AW122" s="57">
        <f t="shared" si="46"/>
        <v>6</v>
      </c>
      <c r="AX122" s="382">
        <f t="shared" si="47"/>
        <v>16.580297935199283</v>
      </c>
      <c r="AY122" s="382">
        <f t="shared" si="48"/>
        <v>552.62133018019199</v>
      </c>
      <c r="AZ122" s="57">
        <f t="shared" si="49"/>
        <v>4</v>
      </c>
      <c r="BA122" s="382">
        <f t="shared" si="50"/>
        <v>7.9577471545947667</v>
      </c>
      <c r="BB122" s="382">
        <f t="shared" si="51"/>
        <v>318.3098861837907</v>
      </c>
    </row>
    <row r="123" spans="1:54" x14ac:dyDescent="0.3">
      <c r="A123" s="57">
        <f t="shared" si="28"/>
        <v>121</v>
      </c>
      <c r="B123" s="57">
        <v>550</v>
      </c>
      <c r="C123" s="57">
        <v>3</v>
      </c>
      <c r="D123" s="57" t="str">
        <f>'[3]550 KHz'!A31</f>
        <v>11001</v>
      </c>
      <c r="E123" s="57">
        <f>'[3]550 KHz'!B31</f>
        <v>3</v>
      </c>
      <c r="F123" s="57" t="str">
        <f>'[3]550 KHz'!C31</f>
        <v>13</v>
      </c>
      <c r="G123" s="57" t="str">
        <f>'[3]550 KHz'!D31</f>
        <v>00</v>
      </c>
      <c r="H123" s="57" t="str">
        <f>'[3]550 KHz'!E31</f>
        <v>01</v>
      </c>
      <c r="I123" s="57" t="str">
        <f>'[3]550 KHz'!F31</f>
        <v>00</v>
      </c>
      <c r="J123" s="57" t="str">
        <f>'[3]550 KHz'!G31</f>
        <v>11</v>
      </c>
      <c r="K123" s="57" t="str">
        <f>'[3]550 KHz'!H31</f>
        <v>80</v>
      </c>
      <c r="L123" s="57" t="str">
        <f>'[3]550 KHz'!I31</f>
        <v>100000</v>
      </c>
      <c r="M123" s="57" t="str">
        <f>'[3]550 KHz'!J31</f>
        <v>00</v>
      </c>
      <c r="N123" s="57" t="str">
        <f>'[3]550 KHz'!K31</f>
        <v>42</v>
      </c>
      <c r="O123" s="57" t="str">
        <f>'[3]550 KHz'!L31</f>
        <v>01</v>
      </c>
      <c r="P123" s="57" t="str">
        <f>'[3]550 KHz'!M31</f>
        <v>00001</v>
      </c>
      <c r="Q123" s="57" t="str">
        <f>'[3]550 KHz'!N31</f>
        <v>0</v>
      </c>
      <c r="R123" s="57" t="str">
        <f>'[3]550 KHz'!O31</f>
        <v>19</v>
      </c>
      <c r="S123" s="57" t="str">
        <f>'[3]550 KHz'!P31</f>
        <v>000110</v>
      </c>
      <c r="T123" s="57" t="str">
        <f>'[3]550 KHz'!Q31</f>
        <v>01</v>
      </c>
      <c r="U123" s="57" t="str">
        <f>'[3]550 KHz'!R31</f>
        <v>86</v>
      </c>
      <c r="V123" s="57" t="str">
        <f>'[3]550 KHz'!S31</f>
        <v>10</v>
      </c>
      <c r="W123" s="57" t="str">
        <f>'[3]550 KHz'!T31</f>
        <v>00011</v>
      </c>
      <c r="X123" s="57" t="str">
        <f>'[3]550 KHz'!U31</f>
        <v>0</v>
      </c>
      <c r="Y123" s="57" t="str">
        <f t="shared" si="38"/>
        <v>1380421986</v>
      </c>
      <c r="Z123" s="57">
        <f t="shared" si="29"/>
        <v>200</v>
      </c>
      <c r="AA123" s="57">
        <f t="shared" si="30"/>
        <v>30</v>
      </c>
      <c r="AB123" s="57">
        <f t="shared" si="31"/>
        <v>1.9998</v>
      </c>
      <c r="AC123" s="57">
        <f t="shared" si="32"/>
        <v>9.6000000000000014</v>
      </c>
      <c r="AD123" s="57">
        <f t="shared" si="33"/>
        <v>800</v>
      </c>
      <c r="AE123" s="57">
        <f t="shared" si="34"/>
        <v>50</v>
      </c>
      <c r="AF123" s="57">
        <f t="shared" si="35"/>
        <v>160</v>
      </c>
      <c r="AG123" s="57">
        <f t="shared" si="36"/>
        <v>1.25</v>
      </c>
      <c r="AH123" s="57">
        <f t="shared" si="37"/>
        <v>6.25</v>
      </c>
      <c r="AI123" s="57">
        <v>4000</v>
      </c>
      <c r="AK123" s="57">
        <f t="shared" si="39"/>
        <v>550</v>
      </c>
      <c r="AL123" s="57">
        <f t="shared" si="40"/>
        <v>25</v>
      </c>
      <c r="AM123" s="57" t="str">
        <f t="shared" si="52"/>
        <v>1380421986</v>
      </c>
      <c r="AN123" s="57">
        <f t="shared" si="52"/>
        <v>200</v>
      </c>
      <c r="AO123" s="57">
        <f t="shared" si="52"/>
        <v>30</v>
      </c>
      <c r="AP123" s="57">
        <f t="shared" si="41"/>
        <v>160</v>
      </c>
      <c r="AQ123" s="57">
        <f t="shared" si="42"/>
        <v>319.96800000000002</v>
      </c>
      <c r="AR123" s="57">
        <f t="shared" si="43"/>
        <v>9.6000000000000014</v>
      </c>
      <c r="AS123" s="57">
        <f t="shared" si="53"/>
        <v>50</v>
      </c>
      <c r="AT123" s="57">
        <f t="shared" si="53"/>
        <v>160</v>
      </c>
      <c r="AU123" s="57">
        <f t="shared" si="44"/>
        <v>250</v>
      </c>
      <c r="AV123" s="57">
        <f t="shared" si="45"/>
        <v>6.25</v>
      </c>
      <c r="AW123" s="57">
        <f t="shared" si="46"/>
        <v>6</v>
      </c>
      <c r="AX123" s="382">
        <f t="shared" si="47"/>
        <v>16.580297935199283</v>
      </c>
      <c r="AY123" s="382">
        <f t="shared" si="48"/>
        <v>552.62133018019199</v>
      </c>
      <c r="AZ123" s="57">
        <f t="shared" si="49"/>
        <v>8</v>
      </c>
      <c r="BA123" s="382">
        <f t="shared" si="50"/>
        <v>3.9788735772973833</v>
      </c>
      <c r="BB123" s="382">
        <f t="shared" si="51"/>
        <v>159.15494309189535</v>
      </c>
    </row>
    <row r="124" spans="1:54" x14ac:dyDescent="0.3">
      <c r="A124" s="57">
        <f t="shared" si="28"/>
        <v>122</v>
      </c>
      <c r="B124" s="57">
        <v>550</v>
      </c>
      <c r="C124" s="57">
        <v>3</v>
      </c>
      <c r="D124" s="57" t="str">
        <f>'[3]550 KHz'!A32</f>
        <v>11010</v>
      </c>
      <c r="E124" s="57">
        <f>'[3]550 KHz'!B32</f>
        <v>3</v>
      </c>
      <c r="F124" s="57" t="str">
        <f>'[3]550 KHz'!C32</f>
        <v>13</v>
      </c>
      <c r="G124" s="57" t="str">
        <f>'[3]550 KHz'!D32</f>
        <v>00</v>
      </c>
      <c r="H124" s="57" t="str">
        <f>'[3]550 KHz'!E32</f>
        <v>01</v>
      </c>
      <c r="I124" s="57" t="str">
        <f>'[3]550 KHz'!F32</f>
        <v>00</v>
      </c>
      <c r="J124" s="57" t="str">
        <f>'[3]550 KHz'!G32</f>
        <v>11</v>
      </c>
      <c r="K124" s="57" t="str">
        <f>'[3]550 KHz'!H32</f>
        <v>0B</v>
      </c>
      <c r="L124" s="57" t="str">
        <f>'[3]550 KHz'!I32</f>
        <v>000010</v>
      </c>
      <c r="M124" s="57" t="str">
        <f>'[3]550 KHz'!J32</f>
        <v>11</v>
      </c>
      <c r="N124" s="57" t="str">
        <f>'[3]550 KHz'!K32</f>
        <v>18</v>
      </c>
      <c r="O124" s="57" t="str">
        <f>'[3]550 KHz'!L32</f>
        <v>00</v>
      </c>
      <c r="P124" s="57" t="str">
        <f>'[3]550 KHz'!M32</f>
        <v>01100</v>
      </c>
      <c r="Q124" s="57" t="str">
        <f>'[3]550 KHz'!N32</f>
        <v>0</v>
      </c>
      <c r="R124" s="57" t="str">
        <f>'[3]550 KHz'!O32</f>
        <v>1C</v>
      </c>
      <c r="S124" s="57" t="str">
        <f>'[3]550 KHz'!P32</f>
        <v>000111</v>
      </c>
      <c r="T124" s="57" t="str">
        <f>'[3]550 KHz'!Q32</f>
        <v>00</v>
      </c>
      <c r="U124" s="57" t="str">
        <f>'[3]550 KHz'!R32</f>
        <v>C6</v>
      </c>
      <c r="V124" s="57" t="str">
        <f>'[3]550 KHz'!S32</f>
        <v>11</v>
      </c>
      <c r="W124" s="57" t="str">
        <f>'[3]550 KHz'!T32</f>
        <v>00011</v>
      </c>
      <c r="X124" s="57" t="str">
        <f>'[3]550 KHz'!U32</f>
        <v>0</v>
      </c>
      <c r="Y124" s="57" t="str">
        <f t="shared" si="38"/>
        <v>130B181CC6</v>
      </c>
      <c r="Z124" s="57">
        <f t="shared" si="29"/>
        <v>200</v>
      </c>
      <c r="AA124" s="57">
        <f t="shared" si="30"/>
        <v>35</v>
      </c>
      <c r="AB124" s="57">
        <f t="shared" si="31"/>
        <v>0.99990000000000001</v>
      </c>
      <c r="AC124" s="57">
        <f t="shared" si="32"/>
        <v>9.6000000000000014</v>
      </c>
      <c r="AD124" s="57">
        <f t="shared" si="33"/>
        <v>800</v>
      </c>
      <c r="AE124" s="57">
        <f t="shared" si="34"/>
        <v>50</v>
      </c>
      <c r="AF124" s="57">
        <f t="shared" si="35"/>
        <v>10</v>
      </c>
      <c r="AG124" s="57">
        <f t="shared" si="36"/>
        <v>15</v>
      </c>
      <c r="AH124" s="57">
        <f t="shared" si="37"/>
        <v>75</v>
      </c>
      <c r="AI124" s="57">
        <v>4000</v>
      </c>
      <c r="AK124" s="57">
        <f t="shared" si="39"/>
        <v>550</v>
      </c>
      <c r="AL124" s="57">
        <f t="shared" si="40"/>
        <v>26</v>
      </c>
      <c r="AM124" s="57" t="str">
        <f t="shared" si="52"/>
        <v>130B181CC6</v>
      </c>
      <c r="AN124" s="57">
        <f t="shared" si="52"/>
        <v>200</v>
      </c>
      <c r="AO124" s="57">
        <f t="shared" si="52"/>
        <v>35</v>
      </c>
      <c r="AP124" s="57">
        <f t="shared" si="41"/>
        <v>160</v>
      </c>
      <c r="AQ124" s="57">
        <f t="shared" si="42"/>
        <v>159.98400000000001</v>
      </c>
      <c r="AR124" s="57">
        <f t="shared" si="43"/>
        <v>9.6000000000000014</v>
      </c>
      <c r="AS124" s="57">
        <f t="shared" si="53"/>
        <v>50</v>
      </c>
      <c r="AT124" s="57">
        <f t="shared" si="53"/>
        <v>10</v>
      </c>
      <c r="AU124" s="57">
        <f t="shared" si="44"/>
        <v>3000</v>
      </c>
      <c r="AV124" s="57">
        <f t="shared" si="45"/>
        <v>75</v>
      </c>
      <c r="AW124" s="57">
        <f t="shared" si="46"/>
        <v>7</v>
      </c>
      <c r="AX124" s="382">
        <f t="shared" si="47"/>
        <v>28.423367888913059</v>
      </c>
      <c r="AY124" s="382">
        <f t="shared" si="48"/>
        <v>473.67542586873606</v>
      </c>
      <c r="AZ124" s="57">
        <f t="shared" si="49"/>
        <v>0.5</v>
      </c>
      <c r="BA124" s="382">
        <f t="shared" si="50"/>
        <v>5.3051647697298447</v>
      </c>
      <c r="BB124" s="382">
        <f t="shared" si="51"/>
        <v>212.20659078919377</v>
      </c>
    </row>
    <row r="125" spans="1:54" x14ac:dyDescent="0.3">
      <c r="A125" s="57">
        <f t="shared" si="28"/>
        <v>123</v>
      </c>
      <c r="B125" s="57">
        <v>550</v>
      </c>
      <c r="C125" s="57">
        <v>3</v>
      </c>
      <c r="D125" s="57" t="str">
        <f>'[3]550 KHz'!A33</f>
        <v>11011</v>
      </c>
      <c r="E125" s="57">
        <f>'[3]550 KHz'!B33</f>
        <v>3</v>
      </c>
      <c r="F125" s="57" t="str">
        <f>'[3]550 KHz'!C33</f>
        <v>13</v>
      </c>
      <c r="G125" s="57" t="str">
        <f>'[3]550 KHz'!D33</f>
        <v>00</v>
      </c>
      <c r="H125" s="57" t="str">
        <f>'[3]550 KHz'!E33</f>
        <v>01</v>
      </c>
      <c r="I125" s="57" t="str">
        <f>'[3]550 KHz'!F33</f>
        <v>00</v>
      </c>
      <c r="J125" s="57" t="str">
        <f>'[3]550 KHz'!G33</f>
        <v>11</v>
      </c>
      <c r="K125" s="57" t="str">
        <f>'[3]550 KHz'!H33</f>
        <v>11</v>
      </c>
      <c r="L125" s="57" t="str">
        <f>'[3]550 KHz'!I33</f>
        <v>000100</v>
      </c>
      <c r="M125" s="57" t="str">
        <f>'[3]550 KHz'!J33</f>
        <v>01</v>
      </c>
      <c r="N125" s="57" t="str">
        <f>'[3]550 KHz'!K33</f>
        <v>8C</v>
      </c>
      <c r="O125" s="57" t="str">
        <f>'[3]550 KHz'!L33</f>
        <v>10</v>
      </c>
      <c r="P125" s="57" t="str">
        <f>'[3]550 KHz'!M33</f>
        <v>00110</v>
      </c>
      <c r="Q125" s="57" t="str">
        <f>'[3]550 KHz'!N33</f>
        <v>0</v>
      </c>
      <c r="R125" s="57" t="str">
        <f>'[3]550 KHz'!O33</f>
        <v>1C</v>
      </c>
      <c r="S125" s="57" t="str">
        <f>'[3]550 KHz'!P33</f>
        <v>000111</v>
      </c>
      <c r="T125" s="57" t="str">
        <f>'[3]550 KHz'!Q33</f>
        <v>00</v>
      </c>
      <c r="U125" s="57" t="str">
        <f>'[3]550 KHz'!R33</f>
        <v>C6</v>
      </c>
      <c r="V125" s="57" t="str">
        <f>'[3]550 KHz'!S33</f>
        <v>11</v>
      </c>
      <c r="W125" s="57" t="str">
        <f>'[3]550 KHz'!T33</f>
        <v>00011</v>
      </c>
      <c r="X125" s="57" t="str">
        <f>'[3]550 KHz'!U33</f>
        <v>0</v>
      </c>
      <c r="Y125" s="57" t="str">
        <f t="shared" si="38"/>
        <v>13118C1CC6</v>
      </c>
      <c r="Z125" s="57">
        <f t="shared" si="29"/>
        <v>200</v>
      </c>
      <c r="AA125" s="57">
        <f t="shared" si="30"/>
        <v>35</v>
      </c>
      <c r="AB125" s="57">
        <f t="shared" si="31"/>
        <v>0.99990000000000001</v>
      </c>
      <c r="AC125" s="57">
        <f t="shared" si="32"/>
        <v>9.6000000000000014</v>
      </c>
      <c r="AD125" s="57">
        <f t="shared" si="33"/>
        <v>800</v>
      </c>
      <c r="AE125" s="57">
        <f t="shared" si="34"/>
        <v>50</v>
      </c>
      <c r="AF125" s="57">
        <f t="shared" si="35"/>
        <v>20</v>
      </c>
      <c r="AG125" s="57">
        <f t="shared" si="36"/>
        <v>7.5</v>
      </c>
      <c r="AH125" s="57">
        <f t="shared" si="37"/>
        <v>37.5</v>
      </c>
      <c r="AI125" s="57">
        <v>4000</v>
      </c>
      <c r="AK125" s="57">
        <f t="shared" si="39"/>
        <v>550</v>
      </c>
      <c r="AL125" s="57">
        <f t="shared" si="40"/>
        <v>27</v>
      </c>
      <c r="AM125" s="57" t="str">
        <f t="shared" si="52"/>
        <v>13118C1CC6</v>
      </c>
      <c r="AN125" s="57">
        <f t="shared" si="52"/>
        <v>200</v>
      </c>
      <c r="AO125" s="57">
        <f t="shared" si="52"/>
        <v>35</v>
      </c>
      <c r="AP125" s="57">
        <f t="shared" si="41"/>
        <v>160</v>
      </c>
      <c r="AQ125" s="57">
        <f t="shared" si="42"/>
        <v>159.98400000000001</v>
      </c>
      <c r="AR125" s="57">
        <f t="shared" si="43"/>
        <v>9.6000000000000014</v>
      </c>
      <c r="AS125" s="57">
        <f t="shared" si="53"/>
        <v>50</v>
      </c>
      <c r="AT125" s="57">
        <f t="shared" si="53"/>
        <v>20</v>
      </c>
      <c r="AU125" s="57">
        <f t="shared" si="44"/>
        <v>1500</v>
      </c>
      <c r="AV125" s="57">
        <f t="shared" si="45"/>
        <v>37.5</v>
      </c>
      <c r="AW125" s="57">
        <f t="shared" si="46"/>
        <v>7</v>
      </c>
      <c r="AX125" s="382">
        <f t="shared" si="47"/>
        <v>28.423367888913059</v>
      </c>
      <c r="AY125" s="382">
        <f t="shared" si="48"/>
        <v>473.67542586873606</v>
      </c>
      <c r="AZ125" s="57">
        <f t="shared" si="49"/>
        <v>1</v>
      </c>
      <c r="BA125" s="382">
        <f t="shared" si="50"/>
        <v>5.3051647697298447</v>
      </c>
      <c r="BB125" s="382">
        <f t="shared" si="51"/>
        <v>212.20659078919377</v>
      </c>
    </row>
    <row r="126" spans="1:54" x14ac:dyDescent="0.3">
      <c r="A126" s="57">
        <f t="shared" si="28"/>
        <v>124</v>
      </c>
      <c r="B126" s="57">
        <v>550</v>
      </c>
      <c r="C126" s="57">
        <v>3</v>
      </c>
      <c r="D126" s="57" t="str">
        <f>'[3]550 KHz'!A34</f>
        <v>11100</v>
      </c>
      <c r="E126" s="57">
        <f>'[3]550 KHz'!B34</f>
        <v>3</v>
      </c>
      <c r="F126" s="57" t="str">
        <f>'[3]550 KHz'!C34</f>
        <v>13</v>
      </c>
      <c r="G126" s="57" t="str">
        <f>'[3]550 KHz'!D34</f>
        <v>00</v>
      </c>
      <c r="H126" s="57" t="str">
        <f>'[3]550 KHz'!E34</f>
        <v>01</v>
      </c>
      <c r="I126" s="57" t="str">
        <f>'[3]550 KHz'!F34</f>
        <v>00</v>
      </c>
      <c r="J126" s="57" t="str">
        <f>'[3]550 KHz'!G34</f>
        <v>11</v>
      </c>
      <c r="K126" s="57" t="str">
        <f>'[3]550 KHz'!H34</f>
        <v>20</v>
      </c>
      <c r="L126" s="57" t="str">
        <f>'[3]550 KHz'!I34</f>
        <v>001000</v>
      </c>
      <c r="M126" s="57" t="str">
        <f>'[3]550 KHz'!J34</f>
        <v>00</v>
      </c>
      <c r="N126" s="57" t="str">
        <f>'[3]550 KHz'!K34</f>
        <v>C6</v>
      </c>
      <c r="O126" s="57" t="str">
        <f>'[3]550 KHz'!L34</f>
        <v>11</v>
      </c>
      <c r="P126" s="57" t="str">
        <f>'[3]550 KHz'!M34</f>
        <v>00011</v>
      </c>
      <c r="Q126" s="57" t="str">
        <f>'[3]550 KHz'!N34</f>
        <v>0</v>
      </c>
      <c r="R126" s="57" t="str">
        <f>'[3]550 KHz'!O34</f>
        <v>1C</v>
      </c>
      <c r="S126" s="57" t="str">
        <f>'[3]550 KHz'!P34</f>
        <v>000111</v>
      </c>
      <c r="T126" s="57" t="str">
        <f>'[3]550 KHz'!Q34</f>
        <v>00</v>
      </c>
      <c r="U126" s="57" t="str">
        <f>'[3]550 KHz'!R34</f>
        <v>C6</v>
      </c>
      <c r="V126" s="57" t="str">
        <f>'[3]550 KHz'!S34</f>
        <v>11</v>
      </c>
      <c r="W126" s="57" t="str">
        <f>'[3]550 KHz'!T34</f>
        <v>00011</v>
      </c>
      <c r="X126" s="57" t="str">
        <f>'[3]550 KHz'!U34</f>
        <v>0</v>
      </c>
      <c r="Y126" s="57" t="str">
        <f t="shared" si="38"/>
        <v>1320C61CC6</v>
      </c>
      <c r="Z126" s="57">
        <f t="shared" si="29"/>
        <v>200</v>
      </c>
      <c r="AA126" s="57">
        <f t="shared" si="30"/>
        <v>35</v>
      </c>
      <c r="AB126" s="57">
        <f t="shared" si="31"/>
        <v>0.99990000000000001</v>
      </c>
      <c r="AC126" s="57">
        <f t="shared" si="32"/>
        <v>9.6000000000000014</v>
      </c>
      <c r="AD126" s="57">
        <f t="shared" si="33"/>
        <v>800</v>
      </c>
      <c r="AE126" s="57">
        <f t="shared" si="34"/>
        <v>50</v>
      </c>
      <c r="AF126" s="57">
        <f t="shared" si="35"/>
        <v>40</v>
      </c>
      <c r="AG126" s="57">
        <f t="shared" si="36"/>
        <v>3.75</v>
      </c>
      <c r="AH126" s="57">
        <f t="shared" si="37"/>
        <v>18.75</v>
      </c>
      <c r="AI126" s="57">
        <v>4000</v>
      </c>
      <c r="AK126" s="57">
        <f t="shared" si="39"/>
        <v>550</v>
      </c>
      <c r="AL126" s="57">
        <f t="shared" si="40"/>
        <v>28</v>
      </c>
      <c r="AM126" s="57" t="str">
        <f t="shared" si="52"/>
        <v>1320C61CC6</v>
      </c>
      <c r="AN126" s="57">
        <f t="shared" si="52"/>
        <v>200</v>
      </c>
      <c r="AO126" s="57">
        <f t="shared" si="52"/>
        <v>35</v>
      </c>
      <c r="AP126" s="57">
        <f t="shared" si="41"/>
        <v>160</v>
      </c>
      <c r="AQ126" s="57">
        <f t="shared" si="42"/>
        <v>159.98400000000001</v>
      </c>
      <c r="AR126" s="57">
        <f t="shared" si="43"/>
        <v>9.6000000000000014</v>
      </c>
      <c r="AS126" s="57">
        <f t="shared" si="53"/>
        <v>50</v>
      </c>
      <c r="AT126" s="57">
        <f t="shared" si="53"/>
        <v>40</v>
      </c>
      <c r="AU126" s="57">
        <f t="shared" si="44"/>
        <v>750</v>
      </c>
      <c r="AV126" s="57">
        <f t="shared" si="45"/>
        <v>18.75</v>
      </c>
      <c r="AW126" s="57">
        <f t="shared" si="46"/>
        <v>7</v>
      </c>
      <c r="AX126" s="382">
        <f t="shared" si="47"/>
        <v>28.423367888913059</v>
      </c>
      <c r="AY126" s="382">
        <f t="shared" si="48"/>
        <v>473.67542586873606</v>
      </c>
      <c r="AZ126" s="57">
        <f t="shared" si="49"/>
        <v>2</v>
      </c>
      <c r="BA126" s="382">
        <f t="shared" si="50"/>
        <v>5.3051647697298447</v>
      </c>
      <c r="BB126" s="382">
        <f t="shared" si="51"/>
        <v>212.20659078919377</v>
      </c>
    </row>
    <row r="127" spans="1:54" x14ac:dyDescent="0.3">
      <c r="A127" s="57">
        <f t="shared" si="28"/>
        <v>125</v>
      </c>
      <c r="B127" s="57">
        <v>550</v>
      </c>
      <c r="C127" s="57">
        <v>3</v>
      </c>
      <c r="D127" s="57" t="str">
        <f>'[3]550 KHz'!A35</f>
        <v>11101</v>
      </c>
      <c r="E127" s="57">
        <f>'[3]550 KHz'!B35</f>
        <v>3</v>
      </c>
      <c r="F127" s="57" t="str">
        <f>'[3]550 KHz'!C35</f>
        <v>13</v>
      </c>
      <c r="G127" s="57" t="str">
        <f>'[3]550 KHz'!D35</f>
        <v>00</v>
      </c>
      <c r="H127" s="57" t="str">
        <f>'[3]550 KHz'!E35</f>
        <v>01</v>
      </c>
      <c r="I127" s="57" t="str">
        <f>'[3]550 KHz'!F35</f>
        <v>00</v>
      </c>
      <c r="J127" s="57" t="str">
        <f>'[3]550 KHz'!G35</f>
        <v>11</v>
      </c>
      <c r="K127" s="57" t="str">
        <f>'[3]550 KHz'!H35</f>
        <v>40</v>
      </c>
      <c r="L127" s="57" t="str">
        <f>'[3]550 KHz'!I35</f>
        <v>010000</v>
      </c>
      <c r="M127" s="57" t="str">
        <f>'[3]550 KHz'!J35</f>
        <v>00</v>
      </c>
      <c r="N127" s="57" t="str">
        <f>'[3]550 KHz'!K35</f>
        <v>42</v>
      </c>
      <c r="O127" s="57" t="str">
        <f>'[3]550 KHz'!L35</f>
        <v>01</v>
      </c>
      <c r="P127" s="57" t="str">
        <f>'[3]550 KHz'!M35</f>
        <v>00001</v>
      </c>
      <c r="Q127" s="57" t="str">
        <f>'[3]550 KHz'!N35</f>
        <v>0</v>
      </c>
      <c r="R127" s="57" t="str">
        <f>'[3]550 KHz'!O35</f>
        <v>1C</v>
      </c>
      <c r="S127" s="57" t="str">
        <f>'[3]550 KHz'!P35</f>
        <v>000111</v>
      </c>
      <c r="T127" s="57" t="str">
        <f>'[3]550 KHz'!Q35</f>
        <v>00</v>
      </c>
      <c r="U127" s="57" t="str">
        <f>'[3]550 KHz'!R35</f>
        <v>C6</v>
      </c>
      <c r="V127" s="57" t="str">
        <f>'[3]550 KHz'!S35</f>
        <v>11</v>
      </c>
      <c r="W127" s="57" t="str">
        <f>'[3]550 KHz'!T35</f>
        <v>00011</v>
      </c>
      <c r="X127" s="57" t="str">
        <f>'[3]550 KHz'!U35</f>
        <v>0</v>
      </c>
      <c r="Y127" s="57" t="str">
        <f t="shared" si="38"/>
        <v>1340421CC6</v>
      </c>
      <c r="Z127" s="57">
        <f t="shared" si="29"/>
        <v>200</v>
      </c>
      <c r="AA127" s="57">
        <f t="shared" si="30"/>
        <v>35</v>
      </c>
      <c r="AB127" s="57">
        <f t="shared" si="31"/>
        <v>0.99990000000000001</v>
      </c>
      <c r="AC127" s="57">
        <f t="shared" si="32"/>
        <v>9.6000000000000014</v>
      </c>
      <c r="AD127" s="57">
        <f t="shared" si="33"/>
        <v>800</v>
      </c>
      <c r="AE127" s="57">
        <f t="shared" si="34"/>
        <v>50</v>
      </c>
      <c r="AF127" s="57">
        <f t="shared" si="35"/>
        <v>80</v>
      </c>
      <c r="AG127" s="57">
        <f t="shared" si="36"/>
        <v>1.25</v>
      </c>
      <c r="AH127" s="57">
        <f t="shared" si="37"/>
        <v>6.25</v>
      </c>
      <c r="AI127" s="57">
        <v>4000</v>
      </c>
      <c r="AK127" s="57">
        <f t="shared" si="39"/>
        <v>550</v>
      </c>
      <c r="AL127" s="57">
        <f t="shared" si="40"/>
        <v>29</v>
      </c>
      <c r="AM127" s="57" t="str">
        <f t="shared" si="52"/>
        <v>1340421CC6</v>
      </c>
      <c r="AN127" s="57">
        <f t="shared" si="52"/>
        <v>200</v>
      </c>
      <c r="AO127" s="57">
        <f t="shared" si="52"/>
        <v>35</v>
      </c>
      <c r="AP127" s="57">
        <f t="shared" si="41"/>
        <v>160</v>
      </c>
      <c r="AQ127" s="57">
        <f t="shared" si="42"/>
        <v>159.98400000000001</v>
      </c>
      <c r="AR127" s="57">
        <f t="shared" si="43"/>
        <v>9.6000000000000014</v>
      </c>
      <c r="AS127" s="57">
        <f t="shared" si="53"/>
        <v>50</v>
      </c>
      <c r="AT127" s="57">
        <f t="shared" si="53"/>
        <v>80</v>
      </c>
      <c r="AU127" s="57">
        <f t="shared" si="44"/>
        <v>250</v>
      </c>
      <c r="AV127" s="57">
        <f t="shared" si="45"/>
        <v>6.25</v>
      </c>
      <c r="AW127" s="57">
        <f t="shared" si="46"/>
        <v>7</v>
      </c>
      <c r="AX127" s="382">
        <f t="shared" si="47"/>
        <v>28.423367888913059</v>
      </c>
      <c r="AY127" s="382">
        <f t="shared" si="48"/>
        <v>473.67542586873606</v>
      </c>
      <c r="AZ127" s="57">
        <f t="shared" si="49"/>
        <v>4</v>
      </c>
      <c r="BA127" s="382">
        <f t="shared" si="50"/>
        <v>7.9577471545947667</v>
      </c>
      <c r="BB127" s="382">
        <f t="shared" si="51"/>
        <v>318.3098861837907</v>
      </c>
    </row>
    <row r="128" spans="1:54" x14ac:dyDescent="0.3">
      <c r="A128" s="57">
        <f t="shared" si="28"/>
        <v>126</v>
      </c>
      <c r="B128" s="57">
        <v>550</v>
      </c>
      <c r="C128" s="57">
        <v>3</v>
      </c>
      <c r="D128" s="57" t="str">
        <f>'[3]550 KHz'!A36</f>
        <v>11110</v>
      </c>
      <c r="E128" s="57">
        <f>'[3]550 KHz'!B36</f>
        <v>3</v>
      </c>
      <c r="F128" s="57" t="str">
        <f>'[3]550 KHz'!C36</f>
        <v>13</v>
      </c>
      <c r="G128" s="57" t="str">
        <f>'[3]550 KHz'!D36</f>
        <v>00</v>
      </c>
      <c r="H128" s="57" t="str">
        <f>'[3]550 KHz'!E36</f>
        <v>01</v>
      </c>
      <c r="I128" s="57" t="str">
        <f>'[3]550 KHz'!F36</f>
        <v>00</v>
      </c>
      <c r="J128" s="57" t="str">
        <f>'[3]550 KHz'!G36</f>
        <v>11</v>
      </c>
      <c r="K128" s="57" t="str">
        <f>'[3]550 KHz'!H36</f>
        <v>80</v>
      </c>
      <c r="L128" s="57" t="str">
        <f>'[3]550 KHz'!I36</f>
        <v>100000</v>
      </c>
      <c r="M128" s="57" t="str">
        <f>'[3]550 KHz'!J36</f>
        <v>00</v>
      </c>
      <c r="N128" s="57" t="str">
        <f>'[3]550 KHz'!K36</f>
        <v>42</v>
      </c>
      <c r="O128" s="57" t="str">
        <f>'[3]550 KHz'!L36</f>
        <v>01</v>
      </c>
      <c r="P128" s="57" t="str">
        <f>'[3]550 KHz'!M36</f>
        <v>00001</v>
      </c>
      <c r="Q128" s="57" t="str">
        <f>'[3]550 KHz'!N36</f>
        <v>0</v>
      </c>
      <c r="R128" s="57" t="str">
        <f>'[3]550 KHz'!O36</f>
        <v>1C</v>
      </c>
      <c r="S128" s="57" t="str">
        <f>'[3]550 KHz'!P36</f>
        <v>000111</v>
      </c>
      <c r="T128" s="57" t="str">
        <f>'[3]550 KHz'!Q36</f>
        <v>00</v>
      </c>
      <c r="U128" s="57" t="str">
        <f>'[3]550 KHz'!R36</f>
        <v>C6</v>
      </c>
      <c r="V128" s="57" t="str">
        <f>'[3]550 KHz'!S36</f>
        <v>11</v>
      </c>
      <c r="W128" s="57" t="str">
        <f>'[3]550 KHz'!T36</f>
        <v>00011</v>
      </c>
      <c r="X128" s="57" t="str">
        <f>'[3]550 KHz'!U36</f>
        <v>0</v>
      </c>
      <c r="Y128" s="57" t="str">
        <f t="shared" si="38"/>
        <v>1380421CC6</v>
      </c>
      <c r="Z128" s="57">
        <f t="shared" si="29"/>
        <v>200</v>
      </c>
      <c r="AA128" s="57">
        <f t="shared" si="30"/>
        <v>35</v>
      </c>
      <c r="AB128" s="57">
        <f t="shared" si="31"/>
        <v>0.99990000000000001</v>
      </c>
      <c r="AC128" s="57">
        <f t="shared" si="32"/>
        <v>9.6000000000000014</v>
      </c>
      <c r="AD128" s="57">
        <f t="shared" si="33"/>
        <v>800</v>
      </c>
      <c r="AE128" s="57">
        <f t="shared" si="34"/>
        <v>50</v>
      </c>
      <c r="AF128" s="57">
        <f t="shared" si="35"/>
        <v>160</v>
      </c>
      <c r="AG128" s="57">
        <f t="shared" si="36"/>
        <v>1.25</v>
      </c>
      <c r="AH128" s="57">
        <f t="shared" si="37"/>
        <v>6.25</v>
      </c>
      <c r="AI128" s="57">
        <v>4000</v>
      </c>
      <c r="AK128" s="57">
        <f t="shared" si="39"/>
        <v>550</v>
      </c>
      <c r="AL128" s="57">
        <f t="shared" si="40"/>
        <v>30</v>
      </c>
      <c r="AM128" s="57" t="str">
        <f t="shared" si="52"/>
        <v>1380421CC6</v>
      </c>
      <c r="AN128" s="57">
        <f t="shared" si="52"/>
        <v>200</v>
      </c>
      <c r="AO128" s="57">
        <f t="shared" si="52"/>
        <v>35</v>
      </c>
      <c r="AP128" s="57">
        <f t="shared" si="41"/>
        <v>160</v>
      </c>
      <c r="AQ128" s="57">
        <f t="shared" si="42"/>
        <v>159.98400000000001</v>
      </c>
      <c r="AR128" s="57">
        <f t="shared" si="43"/>
        <v>9.6000000000000014</v>
      </c>
      <c r="AS128" s="57">
        <f t="shared" si="53"/>
        <v>50</v>
      </c>
      <c r="AT128" s="57">
        <f t="shared" si="53"/>
        <v>160</v>
      </c>
      <c r="AU128" s="57">
        <f t="shared" si="44"/>
        <v>250</v>
      </c>
      <c r="AV128" s="57">
        <f t="shared" si="45"/>
        <v>6.25</v>
      </c>
      <c r="AW128" s="57">
        <f t="shared" si="46"/>
        <v>7</v>
      </c>
      <c r="AX128" s="382">
        <f t="shared" si="47"/>
        <v>28.423367888913059</v>
      </c>
      <c r="AY128" s="382">
        <f t="shared" si="48"/>
        <v>473.67542586873606</v>
      </c>
      <c r="AZ128" s="57">
        <f t="shared" si="49"/>
        <v>8</v>
      </c>
      <c r="BA128" s="382">
        <f t="shared" si="50"/>
        <v>3.9788735772973833</v>
      </c>
      <c r="BB128" s="382">
        <f t="shared" si="51"/>
        <v>159.15494309189535</v>
      </c>
    </row>
    <row r="129" spans="1:54" x14ac:dyDescent="0.3">
      <c r="A129" s="57">
        <f t="shared" si="28"/>
        <v>127</v>
      </c>
      <c r="B129" s="57">
        <v>550</v>
      </c>
      <c r="C129" s="57">
        <v>3</v>
      </c>
      <c r="D129" s="57" t="str">
        <f>'[3]550 KHz'!A37</f>
        <v>11111</v>
      </c>
      <c r="E129" s="57">
        <f>'[3]550 KHz'!B37</f>
        <v>3</v>
      </c>
      <c r="F129" s="57" t="str">
        <f>'[3]550 KHz'!C37</f>
        <v>13</v>
      </c>
      <c r="G129" s="57" t="str">
        <f>'[3]550 KHz'!D37</f>
        <v>00</v>
      </c>
      <c r="H129" s="57" t="str">
        <f>'[3]550 KHz'!E37</f>
        <v>01</v>
      </c>
      <c r="I129" s="57" t="str">
        <f>'[3]550 KHz'!F37</f>
        <v>00</v>
      </c>
      <c r="J129" s="57" t="str">
        <f>'[3]550 KHz'!G37</f>
        <v>11</v>
      </c>
      <c r="K129" s="57" t="str">
        <f>'[3]550 KHz'!H37</f>
        <v>20</v>
      </c>
      <c r="L129" s="57" t="str">
        <f>'[3]550 KHz'!I37</f>
        <v>001000</v>
      </c>
      <c r="M129" s="57" t="str">
        <f>'[3]550 KHz'!J37</f>
        <v>00</v>
      </c>
      <c r="N129" s="57" t="str">
        <f>'[3]550 KHz'!K37</f>
        <v>C6</v>
      </c>
      <c r="O129" s="57" t="str">
        <f>'[3]550 KHz'!L37</f>
        <v>11</v>
      </c>
      <c r="P129" s="57" t="str">
        <f>'[3]550 KHz'!M37</f>
        <v>00011</v>
      </c>
      <c r="Q129" s="57" t="str">
        <f>'[3]550 KHz'!N37</f>
        <v>0</v>
      </c>
      <c r="R129" s="57" t="str">
        <f>'[3]550 KHz'!O37</f>
        <v>28</v>
      </c>
      <c r="S129" s="57" t="str">
        <f>'[3]550 KHz'!P37</f>
        <v>001010</v>
      </c>
      <c r="T129" s="57" t="str">
        <f>'[3]550 KHz'!Q37</f>
        <v>00</v>
      </c>
      <c r="U129" s="57" t="str">
        <f>'[3]550 KHz'!R37</f>
        <v>C6</v>
      </c>
      <c r="V129" s="57" t="str">
        <f>'[3]550 KHz'!S37</f>
        <v>11</v>
      </c>
      <c r="W129" s="57" t="str">
        <f>'[3]550 KHz'!T37</f>
        <v>00011</v>
      </c>
      <c r="X129" s="57" t="str">
        <f>'[3]550 KHz'!U37</f>
        <v>0</v>
      </c>
      <c r="Y129" s="57" t="str">
        <f t="shared" si="38"/>
        <v>1320C628C6</v>
      </c>
      <c r="Z129" s="57">
        <f t="shared" si="29"/>
        <v>200</v>
      </c>
      <c r="AA129" s="57">
        <f t="shared" si="30"/>
        <v>50</v>
      </c>
      <c r="AB129" s="57">
        <f t="shared" si="31"/>
        <v>0.99990000000000001</v>
      </c>
      <c r="AC129" s="57">
        <f t="shared" si="32"/>
        <v>9.6000000000000014</v>
      </c>
      <c r="AD129" s="57">
        <f t="shared" si="33"/>
        <v>800</v>
      </c>
      <c r="AE129" s="57">
        <f t="shared" si="34"/>
        <v>50</v>
      </c>
      <c r="AF129" s="57">
        <f t="shared" si="35"/>
        <v>40</v>
      </c>
      <c r="AG129" s="57">
        <f t="shared" si="36"/>
        <v>3.75</v>
      </c>
      <c r="AH129" s="57">
        <f t="shared" si="37"/>
        <v>18.75</v>
      </c>
      <c r="AI129" s="57">
        <v>4000</v>
      </c>
      <c r="AK129" s="57">
        <f t="shared" si="39"/>
        <v>550</v>
      </c>
      <c r="AL129" s="57">
        <f t="shared" si="40"/>
        <v>31</v>
      </c>
      <c r="AM129" s="57" t="str">
        <f t="shared" si="52"/>
        <v>1320C628C6</v>
      </c>
      <c r="AN129" s="57">
        <f t="shared" si="52"/>
        <v>200</v>
      </c>
      <c r="AO129" s="57">
        <f t="shared" si="52"/>
        <v>50</v>
      </c>
      <c r="AP129" s="57">
        <f t="shared" si="41"/>
        <v>160</v>
      </c>
      <c r="AQ129" s="57">
        <f t="shared" si="42"/>
        <v>159.98400000000001</v>
      </c>
      <c r="AR129" s="57">
        <f t="shared" si="43"/>
        <v>9.6000000000000014</v>
      </c>
      <c r="AS129" s="57">
        <f t="shared" si="53"/>
        <v>50</v>
      </c>
      <c r="AT129" s="57">
        <f t="shared" si="53"/>
        <v>40</v>
      </c>
      <c r="AU129" s="57">
        <f t="shared" si="44"/>
        <v>750</v>
      </c>
      <c r="AV129" s="57">
        <f t="shared" si="45"/>
        <v>18.75</v>
      </c>
      <c r="AW129" s="57">
        <f t="shared" si="46"/>
        <v>10</v>
      </c>
      <c r="AX129" s="382">
        <f t="shared" si="47"/>
        <v>19.896357522239136</v>
      </c>
      <c r="AY129" s="382">
        <f t="shared" si="48"/>
        <v>331.57279810811519</v>
      </c>
      <c r="AZ129" s="57">
        <f t="shared" si="49"/>
        <v>2</v>
      </c>
      <c r="BA129" s="382">
        <f t="shared" si="50"/>
        <v>5.3051647697298447</v>
      </c>
      <c r="BB129" s="382">
        <f t="shared" si="51"/>
        <v>212.20659078919377</v>
      </c>
    </row>
    <row r="130" spans="1:54" x14ac:dyDescent="0.3">
      <c r="A130" s="57">
        <f t="shared" si="28"/>
        <v>128</v>
      </c>
      <c r="B130" s="57">
        <v>650</v>
      </c>
      <c r="C130" s="57">
        <v>4</v>
      </c>
      <c r="D130" s="57" t="str">
        <f>'[3]650 KHz'!A6</f>
        <v>00000</v>
      </c>
      <c r="E130" s="57">
        <f>'[3]650 KHz'!B6</f>
        <v>2</v>
      </c>
      <c r="F130" s="57" t="e">
        <f>'[3]650 KHz'!C6</f>
        <v>#NUM!</v>
      </c>
      <c r="G130" s="57" t="str">
        <f>'[3]650 KHz'!D6</f>
        <v>00</v>
      </c>
      <c r="H130" s="57" t="e">
        <f>'[3]650 KHz'!E6</f>
        <v>#NUM!</v>
      </c>
      <c r="I130" s="57" t="str">
        <f>'[3]650 KHz'!F6</f>
        <v>00</v>
      </c>
      <c r="J130" s="57" t="e">
        <f>'[3]650 KHz'!G6</f>
        <v>#NUM!</v>
      </c>
      <c r="K130" s="57" t="str">
        <f>'[3]650 KHz'!H6</f>
        <v>00</v>
      </c>
      <c r="L130" s="57" t="str">
        <f>'[3]650 KHz'!I6</f>
        <v>000000</v>
      </c>
      <c r="M130" s="57" t="str">
        <f>'[3]650 KHz'!J6</f>
        <v>00</v>
      </c>
      <c r="N130" s="57" t="str">
        <f>'[3]650 KHz'!K6</f>
        <v>42</v>
      </c>
      <c r="O130" s="57" t="str">
        <f>'[3]650 KHz'!L6</f>
        <v>01</v>
      </c>
      <c r="P130" s="57" t="str">
        <f>'[3]650 KHz'!M6</f>
        <v>00001</v>
      </c>
      <c r="Q130" s="57" t="str">
        <f>'[3]650 KHz'!N6</f>
        <v>0</v>
      </c>
      <c r="R130" s="57" t="str">
        <f>'[3]650 KHz'!O6</f>
        <v>00</v>
      </c>
      <c r="S130" s="57" t="str">
        <f>'[3]650 KHz'!P6</f>
        <v>000000</v>
      </c>
      <c r="T130" s="57" t="str">
        <f>'[3]650 KHz'!Q6</f>
        <v>00</v>
      </c>
      <c r="U130" s="57" t="str">
        <f>'[3]650 KHz'!R6</f>
        <v>00</v>
      </c>
      <c r="V130" s="57" t="str">
        <f>'[3]650 KHz'!S6</f>
        <v>00</v>
      </c>
      <c r="W130" s="57" t="str">
        <f>'[3]650 KHz'!T6</f>
        <v>00000</v>
      </c>
      <c r="X130" s="57" t="str">
        <f>'[3]650 KHz'!U6</f>
        <v>0</v>
      </c>
      <c r="Y130" s="57" t="e">
        <f t="shared" si="38"/>
        <v>#NUM!</v>
      </c>
      <c r="Z130" s="57" t="e">
        <f t="shared" si="29"/>
        <v>#NUM!</v>
      </c>
      <c r="AA130" s="57">
        <f t="shared" si="30"/>
        <v>0</v>
      </c>
      <c r="AB130" s="57">
        <f t="shared" si="31"/>
        <v>0</v>
      </c>
      <c r="AC130" s="57">
        <f t="shared" si="32"/>
        <v>0</v>
      </c>
      <c r="AD130" s="57">
        <f t="shared" si="33"/>
        <v>800</v>
      </c>
      <c r="AE130" s="57" t="e">
        <f t="shared" si="34"/>
        <v>#NUM!</v>
      </c>
      <c r="AF130" s="57">
        <f t="shared" si="35"/>
        <v>0</v>
      </c>
      <c r="AG130" s="57">
        <f t="shared" si="36"/>
        <v>1.25</v>
      </c>
      <c r="AH130" s="57">
        <f t="shared" si="37"/>
        <v>6.25</v>
      </c>
      <c r="AI130" s="57">
        <v>4000</v>
      </c>
      <c r="AK130" s="57">
        <f t="shared" si="39"/>
        <v>650</v>
      </c>
      <c r="AL130" s="57">
        <f t="shared" si="40"/>
        <v>0</v>
      </c>
      <c r="AM130" s="57" t="e">
        <f t="shared" si="52"/>
        <v>#NUM!</v>
      </c>
      <c r="AN130" s="57" t="e">
        <f t="shared" si="52"/>
        <v>#NUM!</v>
      </c>
      <c r="AO130" s="57">
        <f t="shared" si="52"/>
        <v>0</v>
      </c>
      <c r="AP130" s="57" t="e">
        <f t="shared" si="41"/>
        <v>#NUM!</v>
      </c>
      <c r="AQ130" s="57" t="e">
        <f t="shared" si="42"/>
        <v>#NUM!</v>
      </c>
      <c r="AR130" s="57">
        <f t="shared" si="43"/>
        <v>0</v>
      </c>
      <c r="AS130" s="57" t="e">
        <f t="shared" si="53"/>
        <v>#NUM!</v>
      </c>
      <c r="AT130" s="57">
        <f t="shared" si="53"/>
        <v>0</v>
      </c>
      <c r="AU130" s="57" t="e">
        <f t="shared" si="44"/>
        <v>#NUM!</v>
      </c>
      <c r="AV130" s="57">
        <f t="shared" si="45"/>
        <v>6.25</v>
      </c>
      <c r="AW130" s="57" t="e">
        <f t="shared" si="46"/>
        <v>#NUM!</v>
      </c>
      <c r="AX130" s="382" t="e">
        <f t="shared" si="47"/>
        <v>#NUM!</v>
      </c>
      <c r="AY130" s="382" t="e">
        <f t="shared" si="48"/>
        <v>#DIV/0!</v>
      </c>
      <c r="AZ130" s="57" t="e">
        <f t="shared" si="49"/>
        <v>#NUM!</v>
      </c>
      <c r="BA130" s="382" t="e">
        <f t="shared" si="50"/>
        <v>#NUM!</v>
      </c>
      <c r="BB130" s="382" t="e">
        <f t="shared" si="51"/>
        <v>#DIV/0!</v>
      </c>
    </row>
    <row r="131" spans="1:54" x14ac:dyDescent="0.3">
      <c r="A131" s="57">
        <f t="shared" ref="A131:A194" si="54">32*C131+BIN2DEC(D131)</f>
        <v>129</v>
      </c>
      <c r="B131" s="57">
        <v>650</v>
      </c>
      <c r="C131" s="57">
        <v>4</v>
      </c>
      <c r="D131" s="57" t="str">
        <f>'[3]650 KHz'!A7</f>
        <v>00001</v>
      </c>
      <c r="E131" s="57">
        <f>'[3]650 KHz'!B7</f>
        <v>2</v>
      </c>
      <c r="F131" s="57" t="str">
        <f>'[3]650 KHz'!C7</f>
        <v>12</v>
      </c>
      <c r="G131" s="57" t="str">
        <f>'[3]650 KHz'!D7</f>
        <v>00</v>
      </c>
      <c r="H131" s="57" t="str">
        <f>'[3]650 KHz'!E7</f>
        <v>01</v>
      </c>
      <c r="I131" s="57" t="str">
        <f>'[3]650 KHz'!F7</f>
        <v>00</v>
      </c>
      <c r="J131" s="57" t="str">
        <f>'[3]650 KHz'!G7</f>
        <v>10</v>
      </c>
      <c r="K131" s="57" t="str">
        <f>'[3]650 KHz'!H7</f>
        <v>0A</v>
      </c>
      <c r="L131" s="57" t="str">
        <f>'[3]650 KHz'!I7</f>
        <v>000010</v>
      </c>
      <c r="M131" s="57" t="str">
        <f>'[3]650 KHz'!J7</f>
        <v>10</v>
      </c>
      <c r="N131" s="57" t="str">
        <f>'[3]650 KHz'!K7</f>
        <v>10</v>
      </c>
      <c r="O131" s="57" t="str">
        <f>'[3]650 KHz'!L7</f>
        <v>00</v>
      </c>
      <c r="P131" s="57" t="str">
        <f>'[3]650 KHz'!M7</f>
        <v>01000</v>
      </c>
      <c r="Q131" s="57" t="str">
        <f>'[3]650 KHz'!N7</f>
        <v>0</v>
      </c>
      <c r="R131" s="57" t="str">
        <f>'[3]650 KHz'!O7</f>
        <v>12</v>
      </c>
      <c r="S131" s="57" t="str">
        <f>'[3]650 KHz'!P7</f>
        <v>000100</v>
      </c>
      <c r="T131" s="57" t="str">
        <f>'[3]650 KHz'!Q7</f>
        <v>10</v>
      </c>
      <c r="U131" s="57" t="str">
        <f>'[3]650 KHz'!R7</f>
        <v>08</v>
      </c>
      <c r="V131" s="57" t="str">
        <f>'[3]650 KHz'!S7</f>
        <v>00</v>
      </c>
      <c r="W131" s="57" t="str">
        <f>'[3]650 KHz'!T7</f>
        <v>00100</v>
      </c>
      <c r="X131" s="57" t="str">
        <f>'[3]650 KHz'!U7</f>
        <v>0</v>
      </c>
      <c r="Y131" s="57" t="str">
        <f t="shared" si="38"/>
        <v>120A101208</v>
      </c>
      <c r="Z131" s="57">
        <f t="shared" ref="Z131:Z194" si="55">25*2^BIN2DEC(J131)</f>
        <v>100</v>
      </c>
      <c r="AA131" s="57">
        <f t="shared" ref="AA131:AA194" si="56">5*BIN2DEC(S131)</f>
        <v>20</v>
      </c>
      <c r="AB131" s="57">
        <f t="shared" ref="AB131:AB194" si="57">0.3333*(4*BIN2DEC(T131)+BIN2DEC(V131))</f>
        <v>2.6663999999999999</v>
      </c>
      <c r="AC131" s="57">
        <f t="shared" ref="AC131:AC194" si="58">3.2*BIN2DEC(W131)</f>
        <v>12.8</v>
      </c>
      <c r="AD131" s="57">
        <f t="shared" ref="AD131:AD194" si="59">800*(1+BIN2DEC(X131))</f>
        <v>800</v>
      </c>
      <c r="AE131" s="57">
        <f t="shared" ref="AE131:AE194" si="60">25*2^BIN2DEC(H131)</f>
        <v>50</v>
      </c>
      <c r="AF131" s="57">
        <f t="shared" ref="AF131:AF194" si="61">5*BIN2DEC(L131)</f>
        <v>10</v>
      </c>
      <c r="AG131" s="57">
        <f t="shared" ref="AG131:AG194" si="62">1.25*(4*BIN2DEC(M131)+BIN2DEC(O131))</f>
        <v>10</v>
      </c>
      <c r="AH131" s="57">
        <f t="shared" ref="AH131:AH194" si="63">6.25*BIN2DEC(P131)</f>
        <v>50</v>
      </c>
      <c r="AI131" s="57">
        <v>4000</v>
      </c>
      <c r="AK131" s="57">
        <f t="shared" si="39"/>
        <v>650</v>
      </c>
      <c r="AL131" s="57">
        <f t="shared" si="40"/>
        <v>1</v>
      </c>
      <c r="AM131" s="57" t="str">
        <f t="shared" si="52"/>
        <v>120A101208</v>
      </c>
      <c r="AN131" s="57">
        <f t="shared" si="52"/>
        <v>100</v>
      </c>
      <c r="AO131" s="57">
        <f t="shared" si="52"/>
        <v>20</v>
      </c>
      <c r="AP131" s="57">
        <f t="shared" si="41"/>
        <v>80</v>
      </c>
      <c r="AQ131" s="57">
        <f t="shared" si="42"/>
        <v>213.31199999999998</v>
      </c>
      <c r="AR131" s="57">
        <f t="shared" si="43"/>
        <v>12.8</v>
      </c>
      <c r="AS131" s="57">
        <f t="shared" si="53"/>
        <v>50</v>
      </c>
      <c r="AT131" s="57">
        <f t="shared" si="53"/>
        <v>10</v>
      </c>
      <c r="AU131" s="57">
        <f t="shared" si="44"/>
        <v>2000</v>
      </c>
      <c r="AV131" s="57">
        <f t="shared" si="45"/>
        <v>50</v>
      </c>
      <c r="AW131" s="57">
        <f t="shared" si="46"/>
        <v>2</v>
      </c>
      <c r="AX131" s="382">
        <f t="shared" si="47"/>
        <v>37.305670354198398</v>
      </c>
      <c r="AY131" s="382">
        <f t="shared" si="48"/>
        <v>621.69899645271619</v>
      </c>
      <c r="AZ131" s="57">
        <f t="shared" si="49"/>
        <v>0.5</v>
      </c>
      <c r="BA131" s="382">
        <f t="shared" si="50"/>
        <v>7.9577471545947667</v>
      </c>
      <c r="BB131" s="382">
        <f t="shared" si="51"/>
        <v>318.3098861837907</v>
      </c>
    </row>
    <row r="132" spans="1:54" x14ac:dyDescent="0.3">
      <c r="A132" s="57">
        <f t="shared" si="54"/>
        <v>130</v>
      </c>
      <c r="B132" s="57">
        <v>650</v>
      </c>
      <c r="C132" s="57">
        <v>4</v>
      </c>
      <c r="D132" s="57" t="str">
        <f>'[3]650 KHz'!A8</f>
        <v>00010</v>
      </c>
      <c r="E132" s="57">
        <f>'[3]650 KHz'!B8</f>
        <v>2</v>
      </c>
      <c r="F132" s="57" t="str">
        <f>'[3]650 KHz'!C8</f>
        <v>12</v>
      </c>
      <c r="G132" s="57" t="str">
        <f>'[3]650 KHz'!D8</f>
        <v>00</v>
      </c>
      <c r="H132" s="57" t="str">
        <f>'[3]650 KHz'!E8</f>
        <v>01</v>
      </c>
      <c r="I132" s="57" t="str">
        <f>'[3]650 KHz'!F8</f>
        <v>00</v>
      </c>
      <c r="J132" s="57" t="str">
        <f>'[3]650 KHz'!G8</f>
        <v>10</v>
      </c>
      <c r="K132" s="57" t="str">
        <f>'[3]650 KHz'!H8</f>
        <v>11</v>
      </c>
      <c r="L132" s="57" t="str">
        <f>'[3]650 KHz'!I8</f>
        <v>000100</v>
      </c>
      <c r="M132" s="57" t="str">
        <f>'[3]650 KHz'!J8</f>
        <v>01</v>
      </c>
      <c r="N132" s="57" t="str">
        <f>'[3]650 KHz'!K8</f>
        <v>08</v>
      </c>
      <c r="O132" s="57" t="str">
        <f>'[3]650 KHz'!L8</f>
        <v>00</v>
      </c>
      <c r="P132" s="57" t="str">
        <f>'[3]650 KHz'!M8</f>
        <v>00100</v>
      </c>
      <c r="Q132" s="57" t="str">
        <f>'[3]650 KHz'!N8</f>
        <v>0</v>
      </c>
      <c r="R132" s="57" t="str">
        <f>'[3]650 KHz'!O8</f>
        <v>12</v>
      </c>
      <c r="S132" s="57" t="str">
        <f>'[3]650 KHz'!P8</f>
        <v>000100</v>
      </c>
      <c r="T132" s="57" t="str">
        <f>'[3]650 KHz'!Q8</f>
        <v>10</v>
      </c>
      <c r="U132" s="57" t="str">
        <f>'[3]650 KHz'!R8</f>
        <v>08</v>
      </c>
      <c r="V132" s="57" t="str">
        <f>'[3]650 KHz'!S8</f>
        <v>00</v>
      </c>
      <c r="W132" s="57" t="str">
        <f>'[3]650 KHz'!T8</f>
        <v>00100</v>
      </c>
      <c r="X132" s="57" t="str">
        <f>'[3]650 KHz'!U8</f>
        <v>0</v>
      </c>
      <c r="Y132" s="57" t="str">
        <f t="shared" ref="Y132:Y195" si="64">DEC2HEX(HEX2DEC(U132)+2^8*HEX2DEC(R132)+2^16*HEX2DEC(N132)+2^24*HEX2DEC(K132)+2^32*HEX2DEC(F132),10)</f>
        <v>1211081208</v>
      </c>
      <c r="Z132" s="57">
        <f t="shared" si="55"/>
        <v>100</v>
      </c>
      <c r="AA132" s="57">
        <f t="shared" si="56"/>
        <v>20</v>
      </c>
      <c r="AB132" s="57">
        <f t="shared" si="57"/>
        <v>2.6663999999999999</v>
      </c>
      <c r="AC132" s="57">
        <f t="shared" si="58"/>
        <v>12.8</v>
      </c>
      <c r="AD132" s="57">
        <f t="shared" si="59"/>
        <v>800</v>
      </c>
      <c r="AE132" s="57">
        <f t="shared" si="60"/>
        <v>50</v>
      </c>
      <c r="AF132" s="57">
        <f t="shared" si="61"/>
        <v>20</v>
      </c>
      <c r="AG132" s="57">
        <f t="shared" si="62"/>
        <v>5</v>
      </c>
      <c r="AH132" s="57">
        <f t="shared" si="63"/>
        <v>25</v>
      </c>
      <c r="AI132" s="57">
        <v>4000</v>
      </c>
      <c r="AK132" s="57">
        <f t="shared" ref="AK132:AK195" si="65">B132</f>
        <v>650</v>
      </c>
      <c r="AL132" s="57">
        <f t="shared" ref="AL132:AL195" si="66">BIN2DEC(D132)</f>
        <v>2</v>
      </c>
      <c r="AM132" s="57" t="str">
        <f t="shared" si="52"/>
        <v>1211081208</v>
      </c>
      <c r="AN132" s="57">
        <f t="shared" si="52"/>
        <v>100</v>
      </c>
      <c r="AO132" s="57">
        <f t="shared" si="52"/>
        <v>20</v>
      </c>
      <c r="AP132" s="57">
        <f t="shared" ref="AP132:AP195" si="67">AD132*Z132/10^3</f>
        <v>80</v>
      </c>
      <c r="AQ132" s="57">
        <f t="shared" ref="AQ132:AQ195" si="68">AP132*AB132</f>
        <v>213.31199999999998</v>
      </c>
      <c r="AR132" s="57">
        <f t="shared" ref="AR132:AR195" si="69">AC132</f>
        <v>12.8</v>
      </c>
      <c r="AS132" s="57">
        <f t="shared" si="53"/>
        <v>50</v>
      </c>
      <c r="AT132" s="57">
        <f t="shared" si="53"/>
        <v>20</v>
      </c>
      <c r="AU132" s="57">
        <f t="shared" ref="AU132:AU195" si="70">AS132*AI132*AG132/10^3</f>
        <v>1000</v>
      </c>
      <c r="AV132" s="57">
        <f t="shared" ref="AV132:AV195" si="71">AH132</f>
        <v>25</v>
      </c>
      <c r="AW132" s="57">
        <f t="shared" ref="AW132:AW195" si="72">AN132*AO132/10^3</f>
        <v>2</v>
      </c>
      <c r="AX132" s="382">
        <f t="shared" ref="AX132:AX195" si="73">1/(2*PI()*AO132*AQ132*10^-9)/10^3</f>
        <v>37.305670354198398</v>
      </c>
      <c r="AY132" s="382">
        <f t="shared" ref="AY132:AY195" si="74">1/(2*PI()*AO132*AR132*10^-9)/10^3</f>
        <v>621.69899645271619</v>
      </c>
      <c r="AZ132" s="57">
        <f t="shared" ref="AZ132:AZ195" si="75">AS132*AT132/10^3</f>
        <v>1</v>
      </c>
      <c r="BA132" s="382">
        <f t="shared" ref="BA132:BA195" si="76">1/(2*PI()*AT132*AU132*10^-9)/10^3</f>
        <v>7.9577471545947667</v>
      </c>
      <c r="BB132" s="382">
        <f t="shared" ref="BB132:BB195" si="77">1/(2*PI()*AT132*AV132*10^-9)/10^3</f>
        <v>318.3098861837907</v>
      </c>
    </row>
    <row r="133" spans="1:54" x14ac:dyDescent="0.3">
      <c r="A133" s="57">
        <f t="shared" si="54"/>
        <v>131</v>
      </c>
      <c r="B133" s="57">
        <v>650</v>
      </c>
      <c r="C133" s="57">
        <v>4</v>
      </c>
      <c r="D133" s="57" t="str">
        <f>'[3]650 KHz'!A9</f>
        <v>00011</v>
      </c>
      <c r="E133" s="57">
        <f>'[3]650 KHz'!B9</f>
        <v>2</v>
      </c>
      <c r="F133" s="57" t="str">
        <f>'[3]650 KHz'!C9</f>
        <v>12</v>
      </c>
      <c r="G133" s="57" t="str">
        <f>'[3]650 KHz'!D9</f>
        <v>00</v>
      </c>
      <c r="H133" s="57" t="str">
        <f>'[3]650 KHz'!E9</f>
        <v>01</v>
      </c>
      <c r="I133" s="57" t="str">
        <f>'[3]650 KHz'!F9</f>
        <v>00</v>
      </c>
      <c r="J133" s="57" t="str">
        <f>'[3]650 KHz'!G9</f>
        <v>10</v>
      </c>
      <c r="K133" s="57" t="str">
        <f>'[3]650 KHz'!H9</f>
        <v>20</v>
      </c>
      <c r="L133" s="57" t="str">
        <f>'[3]650 KHz'!I9</f>
        <v>001000</v>
      </c>
      <c r="M133" s="57" t="str">
        <f>'[3]650 KHz'!J9</f>
        <v>00</v>
      </c>
      <c r="N133" s="57" t="str">
        <f>'[3]650 KHz'!K9</f>
        <v>84</v>
      </c>
      <c r="O133" s="57" t="str">
        <f>'[3]650 KHz'!L9</f>
        <v>10</v>
      </c>
      <c r="P133" s="57" t="str">
        <f>'[3]650 KHz'!M9</f>
        <v>00010</v>
      </c>
      <c r="Q133" s="57" t="str">
        <f>'[3]650 KHz'!N9</f>
        <v>0</v>
      </c>
      <c r="R133" s="57" t="str">
        <f>'[3]650 KHz'!O9</f>
        <v>12</v>
      </c>
      <c r="S133" s="57" t="str">
        <f>'[3]650 KHz'!P9</f>
        <v>000100</v>
      </c>
      <c r="T133" s="57" t="str">
        <f>'[3]650 KHz'!Q9</f>
        <v>10</v>
      </c>
      <c r="U133" s="57" t="str">
        <f>'[3]650 KHz'!R9</f>
        <v>08</v>
      </c>
      <c r="V133" s="57" t="str">
        <f>'[3]650 KHz'!S9</f>
        <v>00</v>
      </c>
      <c r="W133" s="57" t="str">
        <f>'[3]650 KHz'!T9</f>
        <v>00100</v>
      </c>
      <c r="X133" s="57" t="str">
        <f>'[3]650 KHz'!U9</f>
        <v>0</v>
      </c>
      <c r="Y133" s="57" t="str">
        <f t="shared" si="64"/>
        <v>1220841208</v>
      </c>
      <c r="Z133" s="57">
        <f t="shared" si="55"/>
        <v>100</v>
      </c>
      <c r="AA133" s="57">
        <f t="shared" si="56"/>
        <v>20</v>
      </c>
      <c r="AB133" s="57">
        <f t="shared" si="57"/>
        <v>2.6663999999999999</v>
      </c>
      <c r="AC133" s="57">
        <f t="shared" si="58"/>
        <v>12.8</v>
      </c>
      <c r="AD133" s="57">
        <f t="shared" si="59"/>
        <v>800</v>
      </c>
      <c r="AE133" s="57">
        <f t="shared" si="60"/>
        <v>50</v>
      </c>
      <c r="AF133" s="57">
        <f t="shared" si="61"/>
        <v>40</v>
      </c>
      <c r="AG133" s="57">
        <f t="shared" si="62"/>
        <v>2.5</v>
      </c>
      <c r="AH133" s="57">
        <f t="shared" si="63"/>
        <v>12.5</v>
      </c>
      <c r="AI133" s="57">
        <v>4000</v>
      </c>
      <c r="AK133" s="57">
        <f t="shared" si="65"/>
        <v>650</v>
      </c>
      <c r="AL133" s="57">
        <f t="shared" si="66"/>
        <v>3</v>
      </c>
      <c r="AM133" s="57" t="str">
        <f t="shared" si="52"/>
        <v>1220841208</v>
      </c>
      <c r="AN133" s="57">
        <f t="shared" si="52"/>
        <v>100</v>
      </c>
      <c r="AO133" s="57">
        <f t="shared" si="52"/>
        <v>20</v>
      </c>
      <c r="AP133" s="57">
        <f t="shared" si="67"/>
        <v>80</v>
      </c>
      <c r="AQ133" s="57">
        <f t="shared" si="68"/>
        <v>213.31199999999998</v>
      </c>
      <c r="AR133" s="57">
        <f t="shared" si="69"/>
        <v>12.8</v>
      </c>
      <c r="AS133" s="57">
        <f t="shared" si="53"/>
        <v>50</v>
      </c>
      <c r="AT133" s="57">
        <f t="shared" si="53"/>
        <v>40</v>
      </c>
      <c r="AU133" s="57">
        <f t="shared" si="70"/>
        <v>500</v>
      </c>
      <c r="AV133" s="57">
        <f t="shared" si="71"/>
        <v>12.5</v>
      </c>
      <c r="AW133" s="57">
        <f t="shared" si="72"/>
        <v>2</v>
      </c>
      <c r="AX133" s="382">
        <f t="shared" si="73"/>
        <v>37.305670354198398</v>
      </c>
      <c r="AY133" s="382">
        <f t="shared" si="74"/>
        <v>621.69899645271619</v>
      </c>
      <c r="AZ133" s="57">
        <f t="shared" si="75"/>
        <v>2</v>
      </c>
      <c r="BA133" s="382">
        <f t="shared" si="76"/>
        <v>7.9577471545947667</v>
      </c>
      <c r="BB133" s="382">
        <f t="shared" si="77"/>
        <v>318.3098861837907</v>
      </c>
    </row>
    <row r="134" spans="1:54" x14ac:dyDescent="0.3">
      <c r="A134" s="57">
        <f t="shared" si="54"/>
        <v>132</v>
      </c>
      <c r="B134" s="57">
        <v>650</v>
      </c>
      <c r="C134" s="57">
        <v>4</v>
      </c>
      <c r="D134" s="57" t="str">
        <f>'[3]650 KHz'!A10</f>
        <v>00100</v>
      </c>
      <c r="E134" s="57">
        <f>'[3]650 KHz'!B10</f>
        <v>2</v>
      </c>
      <c r="F134" s="57" t="str">
        <f>'[3]650 KHz'!C10</f>
        <v>12</v>
      </c>
      <c r="G134" s="57" t="str">
        <f>'[3]650 KHz'!D10</f>
        <v>00</v>
      </c>
      <c r="H134" s="57" t="str">
        <f>'[3]650 KHz'!E10</f>
        <v>01</v>
      </c>
      <c r="I134" s="57" t="str">
        <f>'[3]650 KHz'!F10</f>
        <v>00</v>
      </c>
      <c r="J134" s="57" t="str">
        <f>'[3]650 KHz'!G10</f>
        <v>10</v>
      </c>
      <c r="K134" s="57" t="str">
        <f>'[3]650 KHz'!H10</f>
        <v>40</v>
      </c>
      <c r="L134" s="57" t="str">
        <f>'[3]650 KHz'!I10</f>
        <v>010000</v>
      </c>
      <c r="M134" s="57" t="str">
        <f>'[3]650 KHz'!J10</f>
        <v>00</v>
      </c>
      <c r="N134" s="57" t="str">
        <f>'[3]650 KHz'!K10</f>
        <v>42</v>
      </c>
      <c r="O134" s="57" t="str">
        <f>'[3]650 KHz'!L10</f>
        <v>01</v>
      </c>
      <c r="P134" s="57" t="str">
        <f>'[3]650 KHz'!M10</f>
        <v>00001</v>
      </c>
      <c r="Q134" s="57" t="str">
        <f>'[3]650 KHz'!N10</f>
        <v>0</v>
      </c>
      <c r="R134" s="57" t="str">
        <f>'[3]650 KHz'!O10</f>
        <v>12</v>
      </c>
      <c r="S134" s="57" t="str">
        <f>'[3]650 KHz'!P10</f>
        <v>000100</v>
      </c>
      <c r="T134" s="57" t="str">
        <f>'[3]650 KHz'!Q10</f>
        <v>10</v>
      </c>
      <c r="U134" s="57" t="str">
        <f>'[3]650 KHz'!R10</f>
        <v>08</v>
      </c>
      <c r="V134" s="57" t="str">
        <f>'[3]650 KHz'!S10</f>
        <v>00</v>
      </c>
      <c r="W134" s="57" t="str">
        <f>'[3]650 KHz'!T10</f>
        <v>00100</v>
      </c>
      <c r="X134" s="57" t="str">
        <f>'[3]650 KHz'!U10</f>
        <v>0</v>
      </c>
      <c r="Y134" s="57" t="str">
        <f t="shared" si="64"/>
        <v>1240421208</v>
      </c>
      <c r="Z134" s="57">
        <f t="shared" si="55"/>
        <v>100</v>
      </c>
      <c r="AA134" s="57">
        <f t="shared" si="56"/>
        <v>20</v>
      </c>
      <c r="AB134" s="57">
        <f t="shared" si="57"/>
        <v>2.6663999999999999</v>
      </c>
      <c r="AC134" s="57">
        <f t="shared" si="58"/>
        <v>12.8</v>
      </c>
      <c r="AD134" s="57">
        <f t="shared" si="59"/>
        <v>800</v>
      </c>
      <c r="AE134" s="57">
        <f t="shared" si="60"/>
        <v>50</v>
      </c>
      <c r="AF134" s="57">
        <f t="shared" si="61"/>
        <v>80</v>
      </c>
      <c r="AG134" s="57">
        <f t="shared" si="62"/>
        <v>1.25</v>
      </c>
      <c r="AH134" s="57">
        <f t="shared" si="63"/>
        <v>6.25</v>
      </c>
      <c r="AI134" s="57">
        <v>4000</v>
      </c>
      <c r="AK134" s="57">
        <f t="shared" si="65"/>
        <v>650</v>
      </c>
      <c r="AL134" s="57">
        <f t="shared" si="66"/>
        <v>4</v>
      </c>
      <c r="AM134" s="57" t="str">
        <f t="shared" si="52"/>
        <v>1240421208</v>
      </c>
      <c r="AN134" s="57">
        <f t="shared" si="52"/>
        <v>100</v>
      </c>
      <c r="AO134" s="57">
        <f t="shared" si="52"/>
        <v>20</v>
      </c>
      <c r="AP134" s="57">
        <f t="shared" si="67"/>
        <v>80</v>
      </c>
      <c r="AQ134" s="57">
        <f t="shared" si="68"/>
        <v>213.31199999999998</v>
      </c>
      <c r="AR134" s="57">
        <f t="shared" si="69"/>
        <v>12.8</v>
      </c>
      <c r="AS134" s="57">
        <f t="shared" si="53"/>
        <v>50</v>
      </c>
      <c r="AT134" s="57">
        <f t="shared" si="53"/>
        <v>80</v>
      </c>
      <c r="AU134" s="57">
        <f t="shared" si="70"/>
        <v>250</v>
      </c>
      <c r="AV134" s="57">
        <f t="shared" si="71"/>
        <v>6.25</v>
      </c>
      <c r="AW134" s="57">
        <f t="shared" si="72"/>
        <v>2</v>
      </c>
      <c r="AX134" s="382">
        <f t="shared" si="73"/>
        <v>37.305670354198398</v>
      </c>
      <c r="AY134" s="382">
        <f t="shared" si="74"/>
        <v>621.69899645271619</v>
      </c>
      <c r="AZ134" s="57">
        <f t="shared" si="75"/>
        <v>4</v>
      </c>
      <c r="BA134" s="382">
        <f t="shared" si="76"/>
        <v>7.9577471545947667</v>
      </c>
      <c r="BB134" s="382">
        <f t="shared" si="77"/>
        <v>318.3098861837907</v>
      </c>
    </row>
    <row r="135" spans="1:54" x14ac:dyDescent="0.3">
      <c r="A135" s="57">
        <f t="shared" si="54"/>
        <v>133</v>
      </c>
      <c r="B135" s="57">
        <v>650</v>
      </c>
      <c r="C135" s="57">
        <v>4</v>
      </c>
      <c r="D135" s="57" t="str">
        <f>'[3]650 KHz'!A11</f>
        <v>00101</v>
      </c>
      <c r="E135" s="57">
        <f>'[3]650 KHz'!B11</f>
        <v>2</v>
      </c>
      <c r="F135" s="57" t="str">
        <f>'[3]650 KHz'!C11</f>
        <v>12</v>
      </c>
      <c r="G135" s="57" t="str">
        <f>'[3]650 KHz'!D11</f>
        <v>00</v>
      </c>
      <c r="H135" s="57" t="str">
        <f>'[3]650 KHz'!E11</f>
        <v>01</v>
      </c>
      <c r="I135" s="57" t="str">
        <f>'[3]650 KHz'!F11</f>
        <v>00</v>
      </c>
      <c r="J135" s="57" t="str">
        <f>'[3]650 KHz'!G11</f>
        <v>10</v>
      </c>
      <c r="K135" s="57" t="str">
        <f>'[3]650 KHz'!H11</f>
        <v>80</v>
      </c>
      <c r="L135" s="57" t="str">
        <f>'[3]650 KHz'!I11</f>
        <v>100000</v>
      </c>
      <c r="M135" s="57" t="str">
        <f>'[3]650 KHz'!J11</f>
        <v>00</v>
      </c>
      <c r="N135" s="57" t="str">
        <f>'[3]650 KHz'!K11</f>
        <v>42</v>
      </c>
      <c r="O135" s="57" t="str">
        <f>'[3]650 KHz'!L11</f>
        <v>01</v>
      </c>
      <c r="P135" s="57" t="str">
        <f>'[3]650 KHz'!M11</f>
        <v>00001</v>
      </c>
      <c r="Q135" s="57" t="str">
        <f>'[3]650 KHz'!N11</f>
        <v>0</v>
      </c>
      <c r="R135" s="57" t="str">
        <f>'[3]650 KHz'!O11</f>
        <v>12</v>
      </c>
      <c r="S135" s="57" t="str">
        <f>'[3]650 KHz'!P11</f>
        <v>000100</v>
      </c>
      <c r="T135" s="57" t="str">
        <f>'[3]650 KHz'!Q11</f>
        <v>10</v>
      </c>
      <c r="U135" s="57" t="str">
        <f>'[3]650 KHz'!R11</f>
        <v>08</v>
      </c>
      <c r="V135" s="57" t="str">
        <f>'[3]650 KHz'!S11</f>
        <v>00</v>
      </c>
      <c r="W135" s="57" t="str">
        <f>'[3]650 KHz'!T11</f>
        <v>00100</v>
      </c>
      <c r="X135" s="57" t="str">
        <f>'[3]650 KHz'!U11</f>
        <v>0</v>
      </c>
      <c r="Y135" s="57" t="str">
        <f t="shared" si="64"/>
        <v>1280421208</v>
      </c>
      <c r="Z135" s="57">
        <f t="shared" si="55"/>
        <v>100</v>
      </c>
      <c r="AA135" s="57">
        <f t="shared" si="56"/>
        <v>20</v>
      </c>
      <c r="AB135" s="57">
        <f t="shared" si="57"/>
        <v>2.6663999999999999</v>
      </c>
      <c r="AC135" s="57">
        <f t="shared" si="58"/>
        <v>12.8</v>
      </c>
      <c r="AD135" s="57">
        <f t="shared" si="59"/>
        <v>800</v>
      </c>
      <c r="AE135" s="57">
        <f t="shared" si="60"/>
        <v>50</v>
      </c>
      <c r="AF135" s="57">
        <f t="shared" si="61"/>
        <v>160</v>
      </c>
      <c r="AG135" s="57">
        <f t="shared" si="62"/>
        <v>1.25</v>
      </c>
      <c r="AH135" s="57">
        <f t="shared" si="63"/>
        <v>6.25</v>
      </c>
      <c r="AI135" s="57">
        <v>4000</v>
      </c>
      <c r="AK135" s="57">
        <f t="shared" si="65"/>
        <v>650</v>
      </c>
      <c r="AL135" s="57">
        <f t="shared" si="66"/>
        <v>5</v>
      </c>
      <c r="AM135" s="57" t="str">
        <f t="shared" si="52"/>
        <v>1280421208</v>
      </c>
      <c r="AN135" s="57">
        <f t="shared" si="52"/>
        <v>100</v>
      </c>
      <c r="AO135" s="57">
        <f t="shared" si="52"/>
        <v>20</v>
      </c>
      <c r="AP135" s="57">
        <f t="shared" si="67"/>
        <v>80</v>
      </c>
      <c r="AQ135" s="57">
        <f t="shared" si="68"/>
        <v>213.31199999999998</v>
      </c>
      <c r="AR135" s="57">
        <f t="shared" si="69"/>
        <v>12.8</v>
      </c>
      <c r="AS135" s="57">
        <f t="shared" si="53"/>
        <v>50</v>
      </c>
      <c r="AT135" s="57">
        <f t="shared" si="53"/>
        <v>160</v>
      </c>
      <c r="AU135" s="57">
        <f t="shared" si="70"/>
        <v>250</v>
      </c>
      <c r="AV135" s="57">
        <f t="shared" si="71"/>
        <v>6.25</v>
      </c>
      <c r="AW135" s="57">
        <f t="shared" si="72"/>
        <v>2</v>
      </c>
      <c r="AX135" s="382">
        <f t="shared" si="73"/>
        <v>37.305670354198398</v>
      </c>
      <c r="AY135" s="382">
        <f t="shared" si="74"/>
        <v>621.69899645271619</v>
      </c>
      <c r="AZ135" s="57">
        <f t="shared" si="75"/>
        <v>8</v>
      </c>
      <c r="BA135" s="382">
        <f t="shared" si="76"/>
        <v>3.9788735772973833</v>
      </c>
      <c r="BB135" s="382">
        <f t="shared" si="77"/>
        <v>159.15494309189535</v>
      </c>
    </row>
    <row r="136" spans="1:54" x14ac:dyDescent="0.3">
      <c r="A136" s="57">
        <f t="shared" si="54"/>
        <v>134</v>
      </c>
      <c r="B136" s="57">
        <v>650</v>
      </c>
      <c r="C136" s="57">
        <v>4</v>
      </c>
      <c r="D136" s="57" t="str">
        <f>'[3]650 KHz'!A12</f>
        <v>00110</v>
      </c>
      <c r="E136" s="57">
        <f>'[3]650 KHz'!B12</f>
        <v>2</v>
      </c>
      <c r="F136" s="57" t="str">
        <f>'[3]650 KHz'!C12</f>
        <v>12</v>
      </c>
      <c r="G136" s="57" t="str">
        <f>'[3]650 KHz'!D12</f>
        <v>00</v>
      </c>
      <c r="H136" s="57" t="str">
        <f>'[3]650 KHz'!E12</f>
        <v>01</v>
      </c>
      <c r="I136" s="57" t="str">
        <f>'[3]650 KHz'!F12</f>
        <v>00</v>
      </c>
      <c r="J136" s="57" t="str">
        <f>'[3]650 KHz'!G12</f>
        <v>10</v>
      </c>
      <c r="K136" s="57" t="str">
        <f>'[3]650 KHz'!H12</f>
        <v>0A</v>
      </c>
      <c r="L136" s="57" t="str">
        <f>'[3]650 KHz'!I12</f>
        <v>000010</v>
      </c>
      <c r="M136" s="57" t="str">
        <f>'[3]650 KHz'!J12</f>
        <v>10</v>
      </c>
      <c r="N136" s="57" t="str">
        <f>'[3]650 KHz'!K12</f>
        <v>10</v>
      </c>
      <c r="O136" s="57" t="str">
        <f>'[3]650 KHz'!L12</f>
        <v>00</v>
      </c>
      <c r="P136" s="57" t="str">
        <f>'[3]650 KHz'!M12</f>
        <v>01000</v>
      </c>
      <c r="Q136" s="57" t="str">
        <f>'[3]650 KHz'!N12</f>
        <v>0</v>
      </c>
      <c r="R136" s="57" t="str">
        <f>'[3]650 KHz'!O12</f>
        <v>19</v>
      </c>
      <c r="S136" s="57" t="str">
        <f>'[3]650 KHz'!P12</f>
        <v>000110</v>
      </c>
      <c r="T136" s="57" t="str">
        <f>'[3]650 KHz'!Q12</f>
        <v>01</v>
      </c>
      <c r="U136" s="57" t="str">
        <f>'[3]650 KHz'!R12</f>
        <v>88</v>
      </c>
      <c r="V136" s="57" t="str">
        <f>'[3]650 KHz'!S12</f>
        <v>10</v>
      </c>
      <c r="W136" s="57" t="str">
        <f>'[3]650 KHz'!T12</f>
        <v>00100</v>
      </c>
      <c r="X136" s="57" t="str">
        <f>'[3]650 KHz'!U12</f>
        <v>0</v>
      </c>
      <c r="Y136" s="57" t="str">
        <f t="shared" si="64"/>
        <v>120A101988</v>
      </c>
      <c r="Z136" s="57">
        <f t="shared" si="55"/>
        <v>100</v>
      </c>
      <c r="AA136" s="57">
        <f t="shared" si="56"/>
        <v>30</v>
      </c>
      <c r="AB136" s="57">
        <f t="shared" si="57"/>
        <v>1.9998</v>
      </c>
      <c r="AC136" s="57">
        <f t="shared" si="58"/>
        <v>12.8</v>
      </c>
      <c r="AD136" s="57">
        <f t="shared" si="59"/>
        <v>800</v>
      </c>
      <c r="AE136" s="57">
        <f t="shared" si="60"/>
        <v>50</v>
      </c>
      <c r="AF136" s="57">
        <f t="shared" si="61"/>
        <v>10</v>
      </c>
      <c r="AG136" s="57">
        <f t="shared" si="62"/>
        <v>10</v>
      </c>
      <c r="AH136" s="57">
        <f t="shared" si="63"/>
        <v>50</v>
      </c>
      <c r="AI136" s="57">
        <v>4000</v>
      </c>
      <c r="AK136" s="57">
        <f t="shared" si="65"/>
        <v>650</v>
      </c>
      <c r="AL136" s="57">
        <f t="shared" si="66"/>
        <v>6</v>
      </c>
      <c r="AM136" s="57" t="str">
        <f t="shared" si="52"/>
        <v>120A101988</v>
      </c>
      <c r="AN136" s="57">
        <f t="shared" si="52"/>
        <v>100</v>
      </c>
      <c r="AO136" s="57">
        <f t="shared" si="52"/>
        <v>30</v>
      </c>
      <c r="AP136" s="57">
        <f t="shared" si="67"/>
        <v>80</v>
      </c>
      <c r="AQ136" s="57">
        <f t="shared" si="68"/>
        <v>159.98400000000001</v>
      </c>
      <c r="AR136" s="57">
        <f t="shared" si="69"/>
        <v>12.8</v>
      </c>
      <c r="AS136" s="57">
        <f t="shared" si="53"/>
        <v>50</v>
      </c>
      <c r="AT136" s="57">
        <f t="shared" si="53"/>
        <v>10</v>
      </c>
      <c r="AU136" s="57">
        <f t="shared" si="70"/>
        <v>2000</v>
      </c>
      <c r="AV136" s="57">
        <f t="shared" si="71"/>
        <v>50</v>
      </c>
      <c r="AW136" s="57">
        <f t="shared" si="72"/>
        <v>3</v>
      </c>
      <c r="AX136" s="382">
        <f t="shared" si="73"/>
        <v>33.160595870398566</v>
      </c>
      <c r="AY136" s="382">
        <f t="shared" si="74"/>
        <v>414.46599763514411</v>
      </c>
      <c r="AZ136" s="57">
        <f t="shared" si="75"/>
        <v>0.5</v>
      </c>
      <c r="BA136" s="382">
        <f t="shared" si="76"/>
        <v>7.9577471545947667</v>
      </c>
      <c r="BB136" s="382">
        <f t="shared" si="77"/>
        <v>318.3098861837907</v>
      </c>
    </row>
    <row r="137" spans="1:54" x14ac:dyDescent="0.3">
      <c r="A137" s="57">
        <f t="shared" si="54"/>
        <v>135</v>
      </c>
      <c r="B137" s="57">
        <v>650</v>
      </c>
      <c r="C137" s="57">
        <v>4</v>
      </c>
      <c r="D137" s="57" t="str">
        <f>'[3]650 KHz'!A13</f>
        <v>00111</v>
      </c>
      <c r="E137" s="57">
        <f>'[3]650 KHz'!B13</f>
        <v>2</v>
      </c>
      <c r="F137" s="57" t="str">
        <f>'[3]650 KHz'!C13</f>
        <v>12</v>
      </c>
      <c r="G137" s="57" t="str">
        <f>'[3]650 KHz'!D13</f>
        <v>00</v>
      </c>
      <c r="H137" s="57" t="str">
        <f>'[3]650 KHz'!E13</f>
        <v>01</v>
      </c>
      <c r="I137" s="57" t="str">
        <f>'[3]650 KHz'!F13</f>
        <v>00</v>
      </c>
      <c r="J137" s="57" t="str">
        <f>'[3]650 KHz'!G13</f>
        <v>10</v>
      </c>
      <c r="K137" s="57" t="str">
        <f>'[3]650 KHz'!H13</f>
        <v>11</v>
      </c>
      <c r="L137" s="57" t="str">
        <f>'[3]650 KHz'!I13</f>
        <v>000100</v>
      </c>
      <c r="M137" s="57" t="str">
        <f>'[3]650 KHz'!J13</f>
        <v>01</v>
      </c>
      <c r="N137" s="57" t="str">
        <f>'[3]650 KHz'!K13</f>
        <v>08</v>
      </c>
      <c r="O137" s="57" t="str">
        <f>'[3]650 KHz'!L13</f>
        <v>00</v>
      </c>
      <c r="P137" s="57" t="str">
        <f>'[3]650 KHz'!M13</f>
        <v>00100</v>
      </c>
      <c r="Q137" s="57" t="str">
        <f>'[3]650 KHz'!N13</f>
        <v>0</v>
      </c>
      <c r="R137" s="57" t="str">
        <f>'[3]650 KHz'!O13</f>
        <v>19</v>
      </c>
      <c r="S137" s="57" t="str">
        <f>'[3]650 KHz'!P13</f>
        <v>000110</v>
      </c>
      <c r="T137" s="57" t="str">
        <f>'[3]650 KHz'!Q13</f>
        <v>01</v>
      </c>
      <c r="U137" s="57" t="str">
        <f>'[3]650 KHz'!R13</f>
        <v>88</v>
      </c>
      <c r="V137" s="57" t="str">
        <f>'[3]650 KHz'!S13</f>
        <v>10</v>
      </c>
      <c r="W137" s="57" t="str">
        <f>'[3]650 KHz'!T13</f>
        <v>00100</v>
      </c>
      <c r="X137" s="57" t="str">
        <f>'[3]650 KHz'!U13</f>
        <v>0</v>
      </c>
      <c r="Y137" s="57" t="str">
        <f t="shared" si="64"/>
        <v>1211081988</v>
      </c>
      <c r="Z137" s="57">
        <f t="shared" si="55"/>
        <v>100</v>
      </c>
      <c r="AA137" s="57">
        <f t="shared" si="56"/>
        <v>30</v>
      </c>
      <c r="AB137" s="57">
        <f t="shared" si="57"/>
        <v>1.9998</v>
      </c>
      <c r="AC137" s="57">
        <f t="shared" si="58"/>
        <v>12.8</v>
      </c>
      <c r="AD137" s="57">
        <f t="shared" si="59"/>
        <v>800</v>
      </c>
      <c r="AE137" s="57">
        <f t="shared" si="60"/>
        <v>50</v>
      </c>
      <c r="AF137" s="57">
        <f t="shared" si="61"/>
        <v>20</v>
      </c>
      <c r="AG137" s="57">
        <f t="shared" si="62"/>
        <v>5</v>
      </c>
      <c r="AH137" s="57">
        <f t="shared" si="63"/>
        <v>25</v>
      </c>
      <c r="AI137" s="57">
        <v>4000</v>
      </c>
      <c r="AK137" s="57">
        <f t="shared" si="65"/>
        <v>650</v>
      </c>
      <c r="AL137" s="57">
        <f t="shared" si="66"/>
        <v>7</v>
      </c>
      <c r="AM137" s="57" t="str">
        <f t="shared" si="52"/>
        <v>1211081988</v>
      </c>
      <c r="AN137" s="57">
        <f t="shared" si="52"/>
        <v>100</v>
      </c>
      <c r="AO137" s="57">
        <f t="shared" si="52"/>
        <v>30</v>
      </c>
      <c r="AP137" s="57">
        <f t="shared" si="67"/>
        <v>80</v>
      </c>
      <c r="AQ137" s="57">
        <f t="shared" si="68"/>
        <v>159.98400000000001</v>
      </c>
      <c r="AR137" s="57">
        <f t="shared" si="69"/>
        <v>12.8</v>
      </c>
      <c r="AS137" s="57">
        <f t="shared" si="53"/>
        <v>50</v>
      </c>
      <c r="AT137" s="57">
        <f t="shared" si="53"/>
        <v>20</v>
      </c>
      <c r="AU137" s="57">
        <f t="shared" si="70"/>
        <v>1000</v>
      </c>
      <c r="AV137" s="57">
        <f t="shared" si="71"/>
        <v>25</v>
      </c>
      <c r="AW137" s="57">
        <f t="shared" si="72"/>
        <v>3</v>
      </c>
      <c r="AX137" s="382">
        <f t="shared" si="73"/>
        <v>33.160595870398566</v>
      </c>
      <c r="AY137" s="382">
        <f t="shared" si="74"/>
        <v>414.46599763514411</v>
      </c>
      <c r="AZ137" s="57">
        <f t="shared" si="75"/>
        <v>1</v>
      </c>
      <c r="BA137" s="382">
        <f t="shared" si="76"/>
        <v>7.9577471545947667</v>
      </c>
      <c r="BB137" s="382">
        <f t="shared" si="77"/>
        <v>318.3098861837907</v>
      </c>
    </row>
    <row r="138" spans="1:54" x14ac:dyDescent="0.3">
      <c r="A138" s="57">
        <f t="shared" si="54"/>
        <v>136</v>
      </c>
      <c r="B138" s="57">
        <v>650</v>
      </c>
      <c r="C138" s="57">
        <v>4</v>
      </c>
      <c r="D138" s="57" t="str">
        <f>'[3]650 KHz'!A14</f>
        <v>01000</v>
      </c>
      <c r="E138" s="57">
        <f>'[3]650 KHz'!B14</f>
        <v>2</v>
      </c>
      <c r="F138" s="57" t="str">
        <f>'[3]650 KHz'!C14</f>
        <v>12</v>
      </c>
      <c r="G138" s="57" t="str">
        <f>'[3]650 KHz'!D14</f>
        <v>00</v>
      </c>
      <c r="H138" s="57" t="str">
        <f>'[3]650 KHz'!E14</f>
        <v>01</v>
      </c>
      <c r="I138" s="57" t="str">
        <f>'[3]650 KHz'!F14</f>
        <v>00</v>
      </c>
      <c r="J138" s="57" t="str">
        <f>'[3]650 KHz'!G14</f>
        <v>10</v>
      </c>
      <c r="K138" s="57" t="str">
        <f>'[3]650 KHz'!H14</f>
        <v>20</v>
      </c>
      <c r="L138" s="57" t="str">
        <f>'[3]650 KHz'!I14</f>
        <v>001000</v>
      </c>
      <c r="M138" s="57" t="str">
        <f>'[3]650 KHz'!J14</f>
        <v>00</v>
      </c>
      <c r="N138" s="57" t="str">
        <f>'[3]650 KHz'!K14</f>
        <v>84</v>
      </c>
      <c r="O138" s="57" t="str">
        <f>'[3]650 KHz'!L14</f>
        <v>10</v>
      </c>
      <c r="P138" s="57" t="str">
        <f>'[3]650 KHz'!M14</f>
        <v>00010</v>
      </c>
      <c r="Q138" s="57" t="str">
        <f>'[3]650 KHz'!N14</f>
        <v>0</v>
      </c>
      <c r="R138" s="57" t="str">
        <f>'[3]650 KHz'!O14</f>
        <v>19</v>
      </c>
      <c r="S138" s="57" t="str">
        <f>'[3]650 KHz'!P14</f>
        <v>000110</v>
      </c>
      <c r="T138" s="57" t="str">
        <f>'[3]650 KHz'!Q14</f>
        <v>01</v>
      </c>
      <c r="U138" s="57" t="str">
        <f>'[3]650 KHz'!R14</f>
        <v>88</v>
      </c>
      <c r="V138" s="57" t="str">
        <f>'[3]650 KHz'!S14</f>
        <v>10</v>
      </c>
      <c r="W138" s="57" t="str">
        <f>'[3]650 KHz'!T14</f>
        <v>00100</v>
      </c>
      <c r="X138" s="57" t="str">
        <f>'[3]650 KHz'!U14</f>
        <v>0</v>
      </c>
      <c r="Y138" s="57" t="str">
        <f t="shared" si="64"/>
        <v>1220841988</v>
      </c>
      <c r="Z138" s="57">
        <f t="shared" si="55"/>
        <v>100</v>
      </c>
      <c r="AA138" s="57">
        <f t="shared" si="56"/>
        <v>30</v>
      </c>
      <c r="AB138" s="57">
        <f t="shared" si="57"/>
        <v>1.9998</v>
      </c>
      <c r="AC138" s="57">
        <f t="shared" si="58"/>
        <v>12.8</v>
      </c>
      <c r="AD138" s="57">
        <f t="shared" si="59"/>
        <v>800</v>
      </c>
      <c r="AE138" s="57">
        <f t="shared" si="60"/>
        <v>50</v>
      </c>
      <c r="AF138" s="57">
        <f t="shared" si="61"/>
        <v>40</v>
      </c>
      <c r="AG138" s="57">
        <f t="shared" si="62"/>
        <v>2.5</v>
      </c>
      <c r="AH138" s="57">
        <f t="shared" si="63"/>
        <v>12.5</v>
      </c>
      <c r="AI138" s="57">
        <v>4000</v>
      </c>
      <c r="AK138" s="57">
        <f t="shared" si="65"/>
        <v>650</v>
      </c>
      <c r="AL138" s="57">
        <f t="shared" si="66"/>
        <v>8</v>
      </c>
      <c r="AM138" s="57" t="str">
        <f t="shared" si="52"/>
        <v>1220841988</v>
      </c>
      <c r="AN138" s="57">
        <f t="shared" si="52"/>
        <v>100</v>
      </c>
      <c r="AO138" s="57">
        <f t="shared" si="52"/>
        <v>30</v>
      </c>
      <c r="AP138" s="57">
        <f t="shared" si="67"/>
        <v>80</v>
      </c>
      <c r="AQ138" s="57">
        <f t="shared" si="68"/>
        <v>159.98400000000001</v>
      </c>
      <c r="AR138" s="57">
        <f t="shared" si="69"/>
        <v>12.8</v>
      </c>
      <c r="AS138" s="57">
        <f t="shared" si="53"/>
        <v>50</v>
      </c>
      <c r="AT138" s="57">
        <f t="shared" si="53"/>
        <v>40</v>
      </c>
      <c r="AU138" s="57">
        <f t="shared" si="70"/>
        <v>500</v>
      </c>
      <c r="AV138" s="57">
        <f t="shared" si="71"/>
        <v>12.5</v>
      </c>
      <c r="AW138" s="57">
        <f t="shared" si="72"/>
        <v>3</v>
      </c>
      <c r="AX138" s="382">
        <f t="shared" si="73"/>
        <v>33.160595870398566</v>
      </c>
      <c r="AY138" s="382">
        <f t="shared" si="74"/>
        <v>414.46599763514411</v>
      </c>
      <c r="AZ138" s="57">
        <f t="shared" si="75"/>
        <v>2</v>
      </c>
      <c r="BA138" s="382">
        <f t="shared" si="76"/>
        <v>7.9577471545947667</v>
      </c>
      <c r="BB138" s="382">
        <f t="shared" si="77"/>
        <v>318.3098861837907</v>
      </c>
    </row>
    <row r="139" spans="1:54" x14ac:dyDescent="0.3">
      <c r="A139" s="57">
        <f t="shared" si="54"/>
        <v>137</v>
      </c>
      <c r="B139" s="57">
        <v>650</v>
      </c>
      <c r="C139" s="57">
        <v>4</v>
      </c>
      <c r="D139" s="57" t="str">
        <f>'[3]650 KHz'!A15</f>
        <v>01001</v>
      </c>
      <c r="E139" s="57">
        <f>'[3]650 KHz'!B15</f>
        <v>2</v>
      </c>
      <c r="F139" s="57" t="str">
        <f>'[3]650 KHz'!C15</f>
        <v>12</v>
      </c>
      <c r="G139" s="57" t="str">
        <f>'[3]650 KHz'!D15</f>
        <v>00</v>
      </c>
      <c r="H139" s="57" t="str">
        <f>'[3]650 KHz'!E15</f>
        <v>01</v>
      </c>
      <c r="I139" s="57" t="str">
        <f>'[3]650 KHz'!F15</f>
        <v>00</v>
      </c>
      <c r="J139" s="57" t="str">
        <f>'[3]650 KHz'!G15</f>
        <v>10</v>
      </c>
      <c r="K139" s="57" t="str">
        <f>'[3]650 KHz'!H15</f>
        <v>40</v>
      </c>
      <c r="L139" s="57" t="str">
        <f>'[3]650 KHz'!I15</f>
        <v>010000</v>
      </c>
      <c r="M139" s="57" t="str">
        <f>'[3]650 KHz'!J15</f>
        <v>00</v>
      </c>
      <c r="N139" s="57" t="str">
        <f>'[3]650 KHz'!K15</f>
        <v>42</v>
      </c>
      <c r="O139" s="57" t="str">
        <f>'[3]650 KHz'!L15</f>
        <v>01</v>
      </c>
      <c r="P139" s="57" t="str">
        <f>'[3]650 KHz'!M15</f>
        <v>00001</v>
      </c>
      <c r="Q139" s="57" t="str">
        <f>'[3]650 KHz'!N15</f>
        <v>0</v>
      </c>
      <c r="R139" s="57" t="str">
        <f>'[3]650 KHz'!O15</f>
        <v>19</v>
      </c>
      <c r="S139" s="57" t="str">
        <f>'[3]650 KHz'!P15</f>
        <v>000110</v>
      </c>
      <c r="T139" s="57" t="str">
        <f>'[3]650 KHz'!Q15</f>
        <v>01</v>
      </c>
      <c r="U139" s="57" t="str">
        <f>'[3]650 KHz'!R15</f>
        <v>88</v>
      </c>
      <c r="V139" s="57" t="str">
        <f>'[3]650 KHz'!S15</f>
        <v>10</v>
      </c>
      <c r="W139" s="57" t="str">
        <f>'[3]650 KHz'!T15</f>
        <v>00100</v>
      </c>
      <c r="X139" s="57" t="str">
        <f>'[3]650 KHz'!U15</f>
        <v>0</v>
      </c>
      <c r="Y139" s="57" t="str">
        <f t="shared" si="64"/>
        <v>1240421988</v>
      </c>
      <c r="Z139" s="57">
        <f t="shared" si="55"/>
        <v>100</v>
      </c>
      <c r="AA139" s="57">
        <f t="shared" si="56"/>
        <v>30</v>
      </c>
      <c r="AB139" s="57">
        <f t="shared" si="57"/>
        <v>1.9998</v>
      </c>
      <c r="AC139" s="57">
        <f t="shared" si="58"/>
        <v>12.8</v>
      </c>
      <c r="AD139" s="57">
        <f t="shared" si="59"/>
        <v>800</v>
      </c>
      <c r="AE139" s="57">
        <f t="shared" si="60"/>
        <v>50</v>
      </c>
      <c r="AF139" s="57">
        <f t="shared" si="61"/>
        <v>80</v>
      </c>
      <c r="AG139" s="57">
        <f t="shared" si="62"/>
        <v>1.25</v>
      </c>
      <c r="AH139" s="57">
        <f t="shared" si="63"/>
        <v>6.25</v>
      </c>
      <c r="AI139" s="57">
        <v>4000</v>
      </c>
      <c r="AK139" s="57">
        <f t="shared" si="65"/>
        <v>650</v>
      </c>
      <c r="AL139" s="57">
        <f t="shared" si="66"/>
        <v>9</v>
      </c>
      <c r="AM139" s="57" t="str">
        <f t="shared" si="52"/>
        <v>1240421988</v>
      </c>
      <c r="AN139" s="57">
        <f t="shared" si="52"/>
        <v>100</v>
      </c>
      <c r="AO139" s="57">
        <f t="shared" si="52"/>
        <v>30</v>
      </c>
      <c r="AP139" s="57">
        <f t="shared" si="67"/>
        <v>80</v>
      </c>
      <c r="AQ139" s="57">
        <f t="shared" si="68"/>
        <v>159.98400000000001</v>
      </c>
      <c r="AR139" s="57">
        <f t="shared" si="69"/>
        <v>12.8</v>
      </c>
      <c r="AS139" s="57">
        <f t="shared" si="53"/>
        <v>50</v>
      </c>
      <c r="AT139" s="57">
        <f t="shared" si="53"/>
        <v>80</v>
      </c>
      <c r="AU139" s="57">
        <f t="shared" si="70"/>
        <v>250</v>
      </c>
      <c r="AV139" s="57">
        <f t="shared" si="71"/>
        <v>6.25</v>
      </c>
      <c r="AW139" s="57">
        <f t="shared" si="72"/>
        <v>3</v>
      </c>
      <c r="AX139" s="382">
        <f t="shared" si="73"/>
        <v>33.160595870398566</v>
      </c>
      <c r="AY139" s="382">
        <f t="shared" si="74"/>
        <v>414.46599763514411</v>
      </c>
      <c r="AZ139" s="57">
        <f t="shared" si="75"/>
        <v>4</v>
      </c>
      <c r="BA139" s="382">
        <f t="shared" si="76"/>
        <v>7.9577471545947667</v>
      </c>
      <c r="BB139" s="382">
        <f t="shared" si="77"/>
        <v>318.3098861837907</v>
      </c>
    </row>
    <row r="140" spans="1:54" x14ac:dyDescent="0.3">
      <c r="A140" s="57">
        <f t="shared" si="54"/>
        <v>138</v>
      </c>
      <c r="B140" s="57">
        <v>650</v>
      </c>
      <c r="C140" s="57">
        <v>4</v>
      </c>
      <c r="D140" s="57" t="str">
        <f>'[3]650 KHz'!A16</f>
        <v>01010</v>
      </c>
      <c r="E140" s="57">
        <f>'[3]650 KHz'!B16</f>
        <v>2</v>
      </c>
      <c r="F140" s="57" t="str">
        <f>'[3]650 KHz'!C16</f>
        <v>12</v>
      </c>
      <c r="G140" s="57" t="str">
        <f>'[3]650 KHz'!D16</f>
        <v>00</v>
      </c>
      <c r="H140" s="57" t="str">
        <f>'[3]650 KHz'!E16</f>
        <v>01</v>
      </c>
      <c r="I140" s="57" t="str">
        <f>'[3]650 KHz'!F16</f>
        <v>00</v>
      </c>
      <c r="J140" s="57" t="str">
        <f>'[3]650 KHz'!G16</f>
        <v>10</v>
      </c>
      <c r="K140" s="57" t="str">
        <f>'[3]650 KHz'!H16</f>
        <v>80</v>
      </c>
      <c r="L140" s="57" t="str">
        <f>'[3]650 KHz'!I16</f>
        <v>100000</v>
      </c>
      <c r="M140" s="57" t="str">
        <f>'[3]650 KHz'!J16</f>
        <v>00</v>
      </c>
      <c r="N140" s="57" t="str">
        <f>'[3]650 KHz'!K16</f>
        <v>42</v>
      </c>
      <c r="O140" s="57" t="str">
        <f>'[3]650 KHz'!L16</f>
        <v>01</v>
      </c>
      <c r="P140" s="57" t="str">
        <f>'[3]650 KHz'!M16</f>
        <v>00001</v>
      </c>
      <c r="Q140" s="57" t="str">
        <f>'[3]650 KHz'!N16</f>
        <v>0</v>
      </c>
      <c r="R140" s="57" t="str">
        <f>'[3]650 KHz'!O16</f>
        <v>19</v>
      </c>
      <c r="S140" s="57" t="str">
        <f>'[3]650 KHz'!P16</f>
        <v>000110</v>
      </c>
      <c r="T140" s="57" t="str">
        <f>'[3]650 KHz'!Q16</f>
        <v>01</v>
      </c>
      <c r="U140" s="57" t="str">
        <f>'[3]650 KHz'!R16</f>
        <v>88</v>
      </c>
      <c r="V140" s="57" t="str">
        <f>'[3]650 KHz'!S16</f>
        <v>10</v>
      </c>
      <c r="W140" s="57" t="str">
        <f>'[3]650 KHz'!T16</f>
        <v>00100</v>
      </c>
      <c r="X140" s="57" t="str">
        <f>'[3]650 KHz'!U16</f>
        <v>0</v>
      </c>
      <c r="Y140" s="57" t="str">
        <f t="shared" si="64"/>
        <v>1280421988</v>
      </c>
      <c r="Z140" s="57">
        <f t="shared" si="55"/>
        <v>100</v>
      </c>
      <c r="AA140" s="57">
        <f t="shared" si="56"/>
        <v>30</v>
      </c>
      <c r="AB140" s="57">
        <f t="shared" si="57"/>
        <v>1.9998</v>
      </c>
      <c r="AC140" s="57">
        <f t="shared" si="58"/>
        <v>12.8</v>
      </c>
      <c r="AD140" s="57">
        <f t="shared" si="59"/>
        <v>800</v>
      </c>
      <c r="AE140" s="57">
        <f t="shared" si="60"/>
        <v>50</v>
      </c>
      <c r="AF140" s="57">
        <f t="shared" si="61"/>
        <v>160</v>
      </c>
      <c r="AG140" s="57">
        <f t="shared" si="62"/>
        <v>1.25</v>
      </c>
      <c r="AH140" s="57">
        <f t="shared" si="63"/>
        <v>6.25</v>
      </c>
      <c r="AI140" s="57">
        <v>4000</v>
      </c>
      <c r="AK140" s="57">
        <f t="shared" si="65"/>
        <v>650</v>
      </c>
      <c r="AL140" s="57">
        <f t="shared" si="66"/>
        <v>10</v>
      </c>
      <c r="AM140" s="57" t="str">
        <f t="shared" si="52"/>
        <v>1280421988</v>
      </c>
      <c r="AN140" s="57">
        <f t="shared" si="52"/>
        <v>100</v>
      </c>
      <c r="AO140" s="57">
        <f t="shared" si="52"/>
        <v>30</v>
      </c>
      <c r="AP140" s="57">
        <f t="shared" si="67"/>
        <v>80</v>
      </c>
      <c r="AQ140" s="57">
        <f t="shared" si="68"/>
        <v>159.98400000000001</v>
      </c>
      <c r="AR140" s="57">
        <f t="shared" si="69"/>
        <v>12.8</v>
      </c>
      <c r="AS140" s="57">
        <f t="shared" si="53"/>
        <v>50</v>
      </c>
      <c r="AT140" s="57">
        <f t="shared" si="53"/>
        <v>160</v>
      </c>
      <c r="AU140" s="57">
        <f t="shared" si="70"/>
        <v>250</v>
      </c>
      <c r="AV140" s="57">
        <f t="shared" si="71"/>
        <v>6.25</v>
      </c>
      <c r="AW140" s="57">
        <f t="shared" si="72"/>
        <v>3</v>
      </c>
      <c r="AX140" s="382">
        <f t="shared" si="73"/>
        <v>33.160595870398566</v>
      </c>
      <c r="AY140" s="382">
        <f t="shared" si="74"/>
        <v>414.46599763514411</v>
      </c>
      <c r="AZ140" s="57">
        <f t="shared" si="75"/>
        <v>8</v>
      </c>
      <c r="BA140" s="382">
        <f t="shared" si="76"/>
        <v>3.9788735772973833</v>
      </c>
      <c r="BB140" s="382">
        <f t="shared" si="77"/>
        <v>159.15494309189535</v>
      </c>
    </row>
    <row r="141" spans="1:54" x14ac:dyDescent="0.3">
      <c r="A141" s="57">
        <f t="shared" si="54"/>
        <v>139</v>
      </c>
      <c r="B141" s="57">
        <v>650</v>
      </c>
      <c r="C141" s="57">
        <v>4</v>
      </c>
      <c r="D141" s="57" t="str">
        <f>'[3]650 KHz'!A17</f>
        <v>01011</v>
      </c>
      <c r="E141" s="57">
        <f>'[3]650 KHz'!B17</f>
        <v>2</v>
      </c>
      <c r="F141" s="57" t="str">
        <f>'[3]650 KHz'!C17</f>
        <v>12</v>
      </c>
      <c r="G141" s="57" t="str">
        <f>'[3]650 KHz'!D17</f>
        <v>00</v>
      </c>
      <c r="H141" s="57" t="str">
        <f>'[3]650 KHz'!E17</f>
        <v>01</v>
      </c>
      <c r="I141" s="57" t="str">
        <f>'[3]650 KHz'!F17</f>
        <v>00</v>
      </c>
      <c r="J141" s="57" t="str">
        <f>'[3]650 KHz'!G17</f>
        <v>10</v>
      </c>
      <c r="K141" s="57" t="str">
        <f>'[3]650 KHz'!H17</f>
        <v>0A</v>
      </c>
      <c r="L141" s="57" t="str">
        <f>'[3]650 KHz'!I17</f>
        <v>000010</v>
      </c>
      <c r="M141" s="57" t="str">
        <f>'[3]650 KHz'!J17</f>
        <v>10</v>
      </c>
      <c r="N141" s="57" t="str">
        <f>'[3]650 KHz'!K17</f>
        <v>10</v>
      </c>
      <c r="O141" s="57" t="str">
        <f>'[3]650 KHz'!L17</f>
        <v>00</v>
      </c>
      <c r="P141" s="57" t="str">
        <f>'[3]650 KHz'!M17</f>
        <v>01000</v>
      </c>
      <c r="Q141" s="57" t="str">
        <f>'[3]650 KHz'!N17</f>
        <v>0</v>
      </c>
      <c r="R141" s="57" t="str">
        <f>'[3]650 KHz'!O17</f>
        <v>21</v>
      </c>
      <c r="S141" s="57" t="str">
        <f>'[3]650 KHz'!P17</f>
        <v>001000</v>
      </c>
      <c r="T141" s="57" t="str">
        <f>'[3]650 KHz'!Q17</f>
        <v>01</v>
      </c>
      <c r="U141" s="57" t="str">
        <f>'[3]650 KHz'!R17</f>
        <v>84</v>
      </c>
      <c r="V141" s="57" t="str">
        <f>'[3]650 KHz'!S17</f>
        <v>10</v>
      </c>
      <c r="W141" s="57" t="str">
        <f>'[3]650 KHz'!T17</f>
        <v>00010</v>
      </c>
      <c r="X141" s="57" t="str">
        <f>'[3]650 KHz'!U17</f>
        <v>0</v>
      </c>
      <c r="Y141" s="57" t="str">
        <f t="shared" si="64"/>
        <v>120A102184</v>
      </c>
      <c r="Z141" s="57">
        <f t="shared" si="55"/>
        <v>100</v>
      </c>
      <c r="AA141" s="57">
        <f t="shared" si="56"/>
        <v>40</v>
      </c>
      <c r="AB141" s="57">
        <f t="shared" si="57"/>
        <v>1.9998</v>
      </c>
      <c r="AC141" s="57">
        <f t="shared" si="58"/>
        <v>6.4</v>
      </c>
      <c r="AD141" s="57">
        <f t="shared" si="59"/>
        <v>800</v>
      </c>
      <c r="AE141" s="57">
        <f t="shared" si="60"/>
        <v>50</v>
      </c>
      <c r="AF141" s="57">
        <f t="shared" si="61"/>
        <v>10</v>
      </c>
      <c r="AG141" s="57">
        <f t="shared" si="62"/>
        <v>10</v>
      </c>
      <c r="AH141" s="57">
        <f t="shared" si="63"/>
        <v>50</v>
      </c>
      <c r="AI141" s="57">
        <v>4000</v>
      </c>
      <c r="AK141" s="57">
        <f t="shared" si="65"/>
        <v>650</v>
      </c>
      <c r="AL141" s="57">
        <f t="shared" si="66"/>
        <v>11</v>
      </c>
      <c r="AM141" s="57" t="str">
        <f t="shared" si="52"/>
        <v>120A102184</v>
      </c>
      <c r="AN141" s="57">
        <f t="shared" si="52"/>
        <v>100</v>
      </c>
      <c r="AO141" s="57">
        <f t="shared" si="52"/>
        <v>40</v>
      </c>
      <c r="AP141" s="57">
        <f t="shared" si="67"/>
        <v>80</v>
      </c>
      <c r="AQ141" s="57">
        <f t="shared" si="68"/>
        <v>159.98400000000001</v>
      </c>
      <c r="AR141" s="57">
        <f t="shared" si="69"/>
        <v>6.4</v>
      </c>
      <c r="AS141" s="57">
        <f t="shared" si="53"/>
        <v>50</v>
      </c>
      <c r="AT141" s="57">
        <f t="shared" si="53"/>
        <v>10</v>
      </c>
      <c r="AU141" s="57">
        <f t="shared" si="70"/>
        <v>2000</v>
      </c>
      <c r="AV141" s="57">
        <f t="shared" si="71"/>
        <v>50</v>
      </c>
      <c r="AW141" s="57">
        <f t="shared" si="72"/>
        <v>4</v>
      </c>
      <c r="AX141" s="382">
        <f t="shared" si="73"/>
        <v>24.870446902798921</v>
      </c>
      <c r="AY141" s="382">
        <f t="shared" si="74"/>
        <v>621.69899645271619</v>
      </c>
      <c r="AZ141" s="57">
        <f t="shared" si="75"/>
        <v>0.5</v>
      </c>
      <c r="BA141" s="382">
        <f t="shared" si="76"/>
        <v>7.9577471545947667</v>
      </c>
      <c r="BB141" s="382">
        <f t="shared" si="77"/>
        <v>318.3098861837907</v>
      </c>
    </row>
    <row r="142" spans="1:54" x14ac:dyDescent="0.3">
      <c r="A142" s="57">
        <f t="shared" si="54"/>
        <v>140</v>
      </c>
      <c r="B142" s="57">
        <v>650</v>
      </c>
      <c r="C142" s="57">
        <v>4</v>
      </c>
      <c r="D142" s="57" t="str">
        <f>'[3]650 KHz'!A18</f>
        <v>01100</v>
      </c>
      <c r="E142" s="57">
        <f>'[3]650 KHz'!B18</f>
        <v>2</v>
      </c>
      <c r="F142" s="57" t="str">
        <f>'[3]650 KHz'!C18</f>
        <v>12</v>
      </c>
      <c r="G142" s="57" t="str">
        <f>'[3]650 KHz'!D18</f>
        <v>00</v>
      </c>
      <c r="H142" s="57" t="str">
        <f>'[3]650 KHz'!E18</f>
        <v>01</v>
      </c>
      <c r="I142" s="57" t="str">
        <f>'[3]650 KHz'!F18</f>
        <v>00</v>
      </c>
      <c r="J142" s="57" t="str">
        <f>'[3]650 KHz'!G18</f>
        <v>10</v>
      </c>
      <c r="K142" s="57" t="str">
        <f>'[3]650 KHz'!H18</f>
        <v>11</v>
      </c>
      <c r="L142" s="57" t="str">
        <f>'[3]650 KHz'!I18</f>
        <v>000100</v>
      </c>
      <c r="M142" s="57" t="str">
        <f>'[3]650 KHz'!J18</f>
        <v>01</v>
      </c>
      <c r="N142" s="57" t="str">
        <f>'[3]650 KHz'!K18</f>
        <v>08</v>
      </c>
      <c r="O142" s="57" t="str">
        <f>'[3]650 KHz'!L18</f>
        <v>00</v>
      </c>
      <c r="P142" s="57" t="str">
        <f>'[3]650 KHz'!M18</f>
        <v>00100</v>
      </c>
      <c r="Q142" s="57" t="str">
        <f>'[3]650 KHz'!N18</f>
        <v>0</v>
      </c>
      <c r="R142" s="57" t="str">
        <f>'[3]650 KHz'!O18</f>
        <v>21</v>
      </c>
      <c r="S142" s="57" t="str">
        <f>'[3]650 KHz'!P18</f>
        <v>001000</v>
      </c>
      <c r="T142" s="57" t="str">
        <f>'[3]650 KHz'!Q18</f>
        <v>01</v>
      </c>
      <c r="U142" s="57" t="str">
        <f>'[3]650 KHz'!R18</f>
        <v>84</v>
      </c>
      <c r="V142" s="57" t="str">
        <f>'[3]650 KHz'!S18</f>
        <v>10</v>
      </c>
      <c r="W142" s="57" t="str">
        <f>'[3]650 KHz'!T18</f>
        <v>00010</v>
      </c>
      <c r="X142" s="57" t="str">
        <f>'[3]650 KHz'!U18</f>
        <v>0</v>
      </c>
      <c r="Y142" s="57" t="str">
        <f t="shared" si="64"/>
        <v>1211082184</v>
      </c>
      <c r="Z142" s="57">
        <f t="shared" si="55"/>
        <v>100</v>
      </c>
      <c r="AA142" s="57">
        <f t="shared" si="56"/>
        <v>40</v>
      </c>
      <c r="AB142" s="57">
        <f t="shared" si="57"/>
        <v>1.9998</v>
      </c>
      <c r="AC142" s="57">
        <f t="shared" si="58"/>
        <v>6.4</v>
      </c>
      <c r="AD142" s="57">
        <f t="shared" si="59"/>
        <v>800</v>
      </c>
      <c r="AE142" s="57">
        <f t="shared" si="60"/>
        <v>50</v>
      </c>
      <c r="AF142" s="57">
        <f t="shared" si="61"/>
        <v>20</v>
      </c>
      <c r="AG142" s="57">
        <f t="shared" si="62"/>
        <v>5</v>
      </c>
      <c r="AH142" s="57">
        <f t="shared" si="63"/>
        <v>25</v>
      </c>
      <c r="AI142" s="57">
        <v>4000</v>
      </c>
      <c r="AK142" s="57">
        <f t="shared" si="65"/>
        <v>650</v>
      </c>
      <c r="AL142" s="57">
        <f t="shared" si="66"/>
        <v>12</v>
      </c>
      <c r="AM142" s="57" t="str">
        <f t="shared" si="52"/>
        <v>1211082184</v>
      </c>
      <c r="AN142" s="57">
        <f t="shared" si="52"/>
        <v>100</v>
      </c>
      <c r="AO142" s="57">
        <f t="shared" si="52"/>
        <v>40</v>
      </c>
      <c r="AP142" s="57">
        <f t="shared" si="67"/>
        <v>80</v>
      </c>
      <c r="AQ142" s="57">
        <f t="shared" si="68"/>
        <v>159.98400000000001</v>
      </c>
      <c r="AR142" s="57">
        <f t="shared" si="69"/>
        <v>6.4</v>
      </c>
      <c r="AS142" s="57">
        <f t="shared" si="53"/>
        <v>50</v>
      </c>
      <c r="AT142" s="57">
        <f t="shared" si="53"/>
        <v>20</v>
      </c>
      <c r="AU142" s="57">
        <f t="shared" si="70"/>
        <v>1000</v>
      </c>
      <c r="AV142" s="57">
        <f t="shared" si="71"/>
        <v>25</v>
      </c>
      <c r="AW142" s="57">
        <f t="shared" si="72"/>
        <v>4</v>
      </c>
      <c r="AX142" s="382">
        <f t="shared" si="73"/>
        <v>24.870446902798921</v>
      </c>
      <c r="AY142" s="382">
        <f t="shared" si="74"/>
        <v>621.69899645271619</v>
      </c>
      <c r="AZ142" s="57">
        <f t="shared" si="75"/>
        <v>1</v>
      </c>
      <c r="BA142" s="382">
        <f t="shared" si="76"/>
        <v>7.9577471545947667</v>
      </c>
      <c r="BB142" s="382">
        <f t="shared" si="77"/>
        <v>318.3098861837907</v>
      </c>
    </row>
    <row r="143" spans="1:54" x14ac:dyDescent="0.3">
      <c r="A143" s="57">
        <f t="shared" si="54"/>
        <v>141</v>
      </c>
      <c r="B143" s="57">
        <v>650</v>
      </c>
      <c r="C143" s="57">
        <v>4</v>
      </c>
      <c r="D143" s="57" t="str">
        <f>'[3]650 KHz'!A19</f>
        <v>01101</v>
      </c>
      <c r="E143" s="57">
        <f>'[3]650 KHz'!B19</f>
        <v>2</v>
      </c>
      <c r="F143" s="57" t="str">
        <f>'[3]650 KHz'!C19</f>
        <v>12</v>
      </c>
      <c r="G143" s="57" t="str">
        <f>'[3]650 KHz'!D19</f>
        <v>00</v>
      </c>
      <c r="H143" s="57" t="str">
        <f>'[3]650 KHz'!E19</f>
        <v>01</v>
      </c>
      <c r="I143" s="57" t="str">
        <f>'[3]650 KHz'!F19</f>
        <v>00</v>
      </c>
      <c r="J143" s="57" t="str">
        <f>'[3]650 KHz'!G19</f>
        <v>10</v>
      </c>
      <c r="K143" s="57" t="str">
        <f>'[3]650 KHz'!H19</f>
        <v>20</v>
      </c>
      <c r="L143" s="57" t="str">
        <f>'[3]650 KHz'!I19</f>
        <v>001000</v>
      </c>
      <c r="M143" s="57" t="str">
        <f>'[3]650 KHz'!J19</f>
        <v>00</v>
      </c>
      <c r="N143" s="57" t="str">
        <f>'[3]650 KHz'!K19</f>
        <v>84</v>
      </c>
      <c r="O143" s="57" t="str">
        <f>'[3]650 KHz'!L19</f>
        <v>10</v>
      </c>
      <c r="P143" s="57" t="str">
        <f>'[3]650 KHz'!M19</f>
        <v>00010</v>
      </c>
      <c r="Q143" s="57" t="str">
        <f>'[3]650 KHz'!N19</f>
        <v>0</v>
      </c>
      <c r="R143" s="57" t="str">
        <f>'[3]650 KHz'!O19</f>
        <v>21</v>
      </c>
      <c r="S143" s="57" t="str">
        <f>'[3]650 KHz'!P19</f>
        <v>001000</v>
      </c>
      <c r="T143" s="57" t="str">
        <f>'[3]650 KHz'!Q19</f>
        <v>01</v>
      </c>
      <c r="U143" s="57" t="str">
        <f>'[3]650 KHz'!R19</f>
        <v>84</v>
      </c>
      <c r="V143" s="57" t="str">
        <f>'[3]650 KHz'!S19</f>
        <v>10</v>
      </c>
      <c r="W143" s="57" t="str">
        <f>'[3]650 KHz'!T19</f>
        <v>00010</v>
      </c>
      <c r="X143" s="57" t="str">
        <f>'[3]650 KHz'!U19</f>
        <v>0</v>
      </c>
      <c r="Y143" s="57" t="str">
        <f t="shared" si="64"/>
        <v>1220842184</v>
      </c>
      <c r="Z143" s="57">
        <f t="shared" si="55"/>
        <v>100</v>
      </c>
      <c r="AA143" s="57">
        <f t="shared" si="56"/>
        <v>40</v>
      </c>
      <c r="AB143" s="57">
        <f t="shared" si="57"/>
        <v>1.9998</v>
      </c>
      <c r="AC143" s="57">
        <f t="shared" si="58"/>
        <v>6.4</v>
      </c>
      <c r="AD143" s="57">
        <f t="shared" si="59"/>
        <v>800</v>
      </c>
      <c r="AE143" s="57">
        <f t="shared" si="60"/>
        <v>50</v>
      </c>
      <c r="AF143" s="57">
        <f t="shared" si="61"/>
        <v>40</v>
      </c>
      <c r="AG143" s="57">
        <f t="shared" si="62"/>
        <v>2.5</v>
      </c>
      <c r="AH143" s="57">
        <f t="shared" si="63"/>
        <v>12.5</v>
      </c>
      <c r="AI143" s="57">
        <v>4000</v>
      </c>
      <c r="AK143" s="57">
        <f t="shared" si="65"/>
        <v>650</v>
      </c>
      <c r="AL143" s="57">
        <f t="shared" si="66"/>
        <v>13</v>
      </c>
      <c r="AM143" s="57" t="str">
        <f t="shared" si="52"/>
        <v>1220842184</v>
      </c>
      <c r="AN143" s="57">
        <f t="shared" si="52"/>
        <v>100</v>
      </c>
      <c r="AO143" s="57">
        <f t="shared" si="52"/>
        <v>40</v>
      </c>
      <c r="AP143" s="57">
        <f t="shared" si="67"/>
        <v>80</v>
      </c>
      <c r="AQ143" s="57">
        <f t="shared" si="68"/>
        <v>159.98400000000001</v>
      </c>
      <c r="AR143" s="57">
        <f t="shared" si="69"/>
        <v>6.4</v>
      </c>
      <c r="AS143" s="57">
        <f t="shared" si="53"/>
        <v>50</v>
      </c>
      <c r="AT143" s="57">
        <f t="shared" si="53"/>
        <v>40</v>
      </c>
      <c r="AU143" s="57">
        <f t="shared" si="70"/>
        <v>500</v>
      </c>
      <c r="AV143" s="57">
        <f t="shared" si="71"/>
        <v>12.5</v>
      </c>
      <c r="AW143" s="57">
        <f t="shared" si="72"/>
        <v>4</v>
      </c>
      <c r="AX143" s="382">
        <f t="shared" si="73"/>
        <v>24.870446902798921</v>
      </c>
      <c r="AY143" s="382">
        <f t="shared" si="74"/>
        <v>621.69899645271619</v>
      </c>
      <c r="AZ143" s="57">
        <f t="shared" si="75"/>
        <v>2</v>
      </c>
      <c r="BA143" s="382">
        <f t="shared" si="76"/>
        <v>7.9577471545947667</v>
      </c>
      <c r="BB143" s="382">
        <f t="shared" si="77"/>
        <v>318.3098861837907</v>
      </c>
    </row>
    <row r="144" spans="1:54" x14ac:dyDescent="0.3">
      <c r="A144" s="57">
        <f t="shared" si="54"/>
        <v>142</v>
      </c>
      <c r="B144" s="57">
        <v>650</v>
      </c>
      <c r="C144" s="57">
        <v>4</v>
      </c>
      <c r="D144" s="57" t="str">
        <f>'[3]650 KHz'!A20</f>
        <v>01110</v>
      </c>
      <c r="E144" s="57">
        <f>'[3]650 KHz'!B20</f>
        <v>2</v>
      </c>
      <c r="F144" s="57" t="str">
        <f>'[3]650 KHz'!C20</f>
        <v>12</v>
      </c>
      <c r="G144" s="57" t="str">
        <f>'[3]650 KHz'!D20</f>
        <v>00</v>
      </c>
      <c r="H144" s="57" t="str">
        <f>'[3]650 KHz'!E20</f>
        <v>01</v>
      </c>
      <c r="I144" s="57" t="str">
        <f>'[3]650 KHz'!F20</f>
        <v>00</v>
      </c>
      <c r="J144" s="57" t="str">
        <f>'[3]650 KHz'!G20</f>
        <v>10</v>
      </c>
      <c r="K144" s="57" t="str">
        <f>'[3]650 KHz'!H20</f>
        <v>40</v>
      </c>
      <c r="L144" s="57" t="str">
        <f>'[3]650 KHz'!I20</f>
        <v>010000</v>
      </c>
      <c r="M144" s="57" t="str">
        <f>'[3]650 KHz'!J20</f>
        <v>00</v>
      </c>
      <c r="N144" s="57" t="str">
        <f>'[3]650 KHz'!K20</f>
        <v>42</v>
      </c>
      <c r="O144" s="57" t="str">
        <f>'[3]650 KHz'!L20</f>
        <v>01</v>
      </c>
      <c r="P144" s="57" t="str">
        <f>'[3]650 KHz'!M20</f>
        <v>00001</v>
      </c>
      <c r="Q144" s="57" t="str">
        <f>'[3]650 KHz'!N20</f>
        <v>0</v>
      </c>
      <c r="R144" s="57" t="str">
        <f>'[3]650 KHz'!O20</f>
        <v>21</v>
      </c>
      <c r="S144" s="57" t="str">
        <f>'[3]650 KHz'!P20</f>
        <v>001000</v>
      </c>
      <c r="T144" s="57" t="str">
        <f>'[3]650 KHz'!Q20</f>
        <v>01</v>
      </c>
      <c r="U144" s="57" t="str">
        <f>'[3]650 KHz'!R20</f>
        <v>84</v>
      </c>
      <c r="V144" s="57" t="str">
        <f>'[3]650 KHz'!S20</f>
        <v>10</v>
      </c>
      <c r="W144" s="57" t="str">
        <f>'[3]650 KHz'!T20</f>
        <v>00010</v>
      </c>
      <c r="X144" s="57" t="str">
        <f>'[3]650 KHz'!U20</f>
        <v>0</v>
      </c>
      <c r="Y144" s="57" t="str">
        <f t="shared" si="64"/>
        <v>1240422184</v>
      </c>
      <c r="Z144" s="57">
        <f t="shared" si="55"/>
        <v>100</v>
      </c>
      <c r="AA144" s="57">
        <f t="shared" si="56"/>
        <v>40</v>
      </c>
      <c r="AB144" s="57">
        <f t="shared" si="57"/>
        <v>1.9998</v>
      </c>
      <c r="AC144" s="57">
        <f t="shared" si="58"/>
        <v>6.4</v>
      </c>
      <c r="AD144" s="57">
        <f t="shared" si="59"/>
        <v>800</v>
      </c>
      <c r="AE144" s="57">
        <f t="shared" si="60"/>
        <v>50</v>
      </c>
      <c r="AF144" s="57">
        <f t="shared" si="61"/>
        <v>80</v>
      </c>
      <c r="AG144" s="57">
        <f t="shared" si="62"/>
        <v>1.25</v>
      </c>
      <c r="AH144" s="57">
        <f t="shared" si="63"/>
        <v>6.25</v>
      </c>
      <c r="AI144" s="57">
        <v>4000</v>
      </c>
      <c r="AK144" s="57">
        <f t="shared" si="65"/>
        <v>650</v>
      </c>
      <c r="AL144" s="57">
        <f t="shared" si="66"/>
        <v>14</v>
      </c>
      <c r="AM144" s="57" t="str">
        <f t="shared" si="52"/>
        <v>1240422184</v>
      </c>
      <c r="AN144" s="57">
        <f t="shared" si="52"/>
        <v>100</v>
      </c>
      <c r="AO144" s="57">
        <f t="shared" si="52"/>
        <v>40</v>
      </c>
      <c r="AP144" s="57">
        <f t="shared" si="67"/>
        <v>80</v>
      </c>
      <c r="AQ144" s="57">
        <f t="shared" si="68"/>
        <v>159.98400000000001</v>
      </c>
      <c r="AR144" s="57">
        <f t="shared" si="69"/>
        <v>6.4</v>
      </c>
      <c r="AS144" s="57">
        <f t="shared" si="53"/>
        <v>50</v>
      </c>
      <c r="AT144" s="57">
        <f t="shared" si="53"/>
        <v>80</v>
      </c>
      <c r="AU144" s="57">
        <f t="shared" si="70"/>
        <v>250</v>
      </c>
      <c r="AV144" s="57">
        <f t="shared" si="71"/>
        <v>6.25</v>
      </c>
      <c r="AW144" s="57">
        <f t="shared" si="72"/>
        <v>4</v>
      </c>
      <c r="AX144" s="382">
        <f t="shared" si="73"/>
        <v>24.870446902798921</v>
      </c>
      <c r="AY144" s="382">
        <f t="shared" si="74"/>
        <v>621.69899645271619</v>
      </c>
      <c r="AZ144" s="57">
        <f t="shared" si="75"/>
        <v>4</v>
      </c>
      <c r="BA144" s="382">
        <f t="shared" si="76"/>
        <v>7.9577471545947667</v>
      </c>
      <c r="BB144" s="382">
        <f t="shared" si="77"/>
        <v>318.3098861837907</v>
      </c>
    </row>
    <row r="145" spans="1:54" x14ac:dyDescent="0.3">
      <c r="A145" s="57">
        <f t="shared" si="54"/>
        <v>143</v>
      </c>
      <c r="B145" s="57">
        <v>650</v>
      </c>
      <c r="C145" s="57">
        <v>4</v>
      </c>
      <c r="D145" s="57" t="str">
        <f>'[3]650 KHz'!A21</f>
        <v>01111</v>
      </c>
      <c r="E145" s="57">
        <f>'[3]650 KHz'!B21</f>
        <v>2</v>
      </c>
      <c r="F145" s="57" t="str">
        <f>'[3]650 KHz'!C21</f>
        <v>12</v>
      </c>
      <c r="G145" s="57" t="str">
        <f>'[3]650 KHz'!D21</f>
        <v>00</v>
      </c>
      <c r="H145" s="57" t="str">
        <f>'[3]650 KHz'!E21</f>
        <v>01</v>
      </c>
      <c r="I145" s="57" t="str">
        <f>'[3]650 KHz'!F21</f>
        <v>00</v>
      </c>
      <c r="J145" s="57" t="str">
        <f>'[3]650 KHz'!G21</f>
        <v>10</v>
      </c>
      <c r="K145" s="57" t="str">
        <f>'[3]650 KHz'!H21</f>
        <v>80</v>
      </c>
      <c r="L145" s="57" t="str">
        <f>'[3]650 KHz'!I21</f>
        <v>100000</v>
      </c>
      <c r="M145" s="57" t="str">
        <f>'[3]650 KHz'!J21</f>
        <v>00</v>
      </c>
      <c r="N145" s="57" t="str">
        <f>'[3]650 KHz'!K21</f>
        <v>42</v>
      </c>
      <c r="O145" s="57" t="str">
        <f>'[3]650 KHz'!L21</f>
        <v>01</v>
      </c>
      <c r="P145" s="57" t="str">
        <f>'[3]650 KHz'!M21</f>
        <v>00001</v>
      </c>
      <c r="Q145" s="57" t="str">
        <f>'[3]650 KHz'!N21</f>
        <v>0</v>
      </c>
      <c r="R145" s="57" t="str">
        <f>'[3]650 KHz'!O21</f>
        <v>21</v>
      </c>
      <c r="S145" s="57" t="str">
        <f>'[3]650 KHz'!P21</f>
        <v>001000</v>
      </c>
      <c r="T145" s="57" t="str">
        <f>'[3]650 KHz'!Q21</f>
        <v>01</v>
      </c>
      <c r="U145" s="57" t="str">
        <f>'[3]650 KHz'!R21</f>
        <v>84</v>
      </c>
      <c r="V145" s="57" t="str">
        <f>'[3]650 KHz'!S21</f>
        <v>10</v>
      </c>
      <c r="W145" s="57" t="str">
        <f>'[3]650 KHz'!T21</f>
        <v>00010</v>
      </c>
      <c r="X145" s="57" t="str">
        <f>'[3]650 KHz'!U21</f>
        <v>0</v>
      </c>
      <c r="Y145" s="57" t="str">
        <f t="shared" si="64"/>
        <v>1280422184</v>
      </c>
      <c r="Z145" s="57">
        <f t="shared" si="55"/>
        <v>100</v>
      </c>
      <c r="AA145" s="57">
        <f t="shared" si="56"/>
        <v>40</v>
      </c>
      <c r="AB145" s="57">
        <f t="shared" si="57"/>
        <v>1.9998</v>
      </c>
      <c r="AC145" s="57">
        <f t="shared" si="58"/>
        <v>6.4</v>
      </c>
      <c r="AD145" s="57">
        <f t="shared" si="59"/>
        <v>800</v>
      </c>
      <c r="AE145" s="57">
        <f t="shared" si="60"/>
        <v>50</v>
      </c>
      <c r="AF145" s="57">
        <f t="shared" si="61"/>
        <v>160</v>
      </c>
      <c r="AG145" s="57">
        <f t="shared" si="62"/>
        <v>1.25</v>
      </c>
      <c r="AH145" s="57">
        <f t="shared" si="63"/>
        <v>6.25</v>
      </c>
      <c r="AI145" s="57">
        <v>4000</v>
      </c>
      <c r="AK145" s="57">
        <f t="shared" si="65"/>
        <v>650</v>
      </c>
      <c r="AL145" s="57">
        <f t="shared" si="66"/>
        <v>15</v>
      </c>
      <c r="AM145" s="57" t="str">
        <f t="shared" ref="AM145:AO208" si="78">Y145</f>
        <v>1280422184</v>
      </c>
      <c r="AN145" s="57">
        <f t="shared" si="78"/>
        <v>100</v>
      </c>
      <c r="AO145" s="57">
        <f t="shared" si="78"/>
        <v>40</v>
      </c>
      <c r="AP145" s="57">
        <f t="shared" si="67"/>
        <v>80</v>
      </c>
      <c r="AQ145" s="57">
        <f t="shared" si="68"/>
        <v>159.98400000000001</v>
      </c>
      <c r="AR145" s="57">
        <f t="shared" si="69"/>
        <v>6.4</v>
      </c>
      <c r="AS145" s="57">
        <f t="shared" ref="AS145:AT208" si="79">AE145</f>
        <v>50</v>
      </c>
      <c r="AT145" s="57">
        <f t="shared" si="79"/>
        <v>160</v>
      </c>
      <c r="AU145" s="57">
        <f t="shared" si="70"/>
        <v>250</v>
      </c>
      <c r="AV145" s="57">
        <f t="shared" si="71"/>
        <v>6.25</v>
      </c>
      <c r="AW145" s="57">
        <f t="shared" si="72"/>
        <v>4</v>
      </c>
      <c r="AX145" s="382">
        <f t="shared" si="73"/>
        <v>24.870446902798921</v>
      </c>
      <c r="AY145" s="382">
        <f t="shared" si="74"/>
        <v>621.69899645271619</v>
      </c>
      <c r="AZ145" s="57">
        <f t="shared" si="75"/>
        <v>8</v>
      </c>
      <c r="BA145" s="382">
        <f t="shared" si="76"/>
        <v>3.9788735772973833</v>
      </c>
      <c r="BB145" s="382">
        <f t="shared" si="77"/>
        <v>159.15494309189535</v>
      </c>
    </row>
    <row r="146" spans="1:54" x14ac:dyDescent="0.3">
      <c r="A146" s="57">
        <f t="shared" si="54"/>
        <v>144</v>
      </c>
      <c r="B146" s="57">
        <v>650</v>
      </c>
      <c r="C146" s="57">
        <v>4</v>
      </c>
      <c r="D146" s="57" t="str">
        <f>'[3]650 KHz'!A22</f>
        <v>10000</v>
      </c>
      <c r="E146" s="57">
        <f>'[3]650 KHz'!B22</f>
        <v>2</v>
      </c>
      <c r="F146" s="57" t="str">
        <f>'[3]650 KHz'!C22</f>
        <v>12</v>
      </c>
      <c r="G146" s="57" t="str">
        <f>'[3]650 KHz'!D22</f>
        <v>00</v>
      </c>
      <c r="H146" s="57" t="str">
        <f>'[3]650 KHz'!E22</f>
        <v>01</v>
      </c>
      <c r="I146" s="57" t="str">
        <f>'[3]650 KHz'!F22</f>
        <v>00</v>
      </c>
      <c r="J146" s="57" t="str">
        <f>'[3]650 KHz'!G22</f>
        <v>10</v>
      </c>
      <c r="K146" s="57" t="str">
        <f>'[3]650 KHz'!H22</f>
        <v>0A</v>
      </c>
      <c r="L146" s="57" t="str">
        <f>'[3]650 KHz'!I22</f>
        <v>000010</v>
      </c>
      <c r="M146" s="57" t="str">
        <f>'[3]650 KHz'!J22</f>
        <v>10</v>
      </c>
      <c r="N146" s="57" t="str">
        <f>'[3]650 KHz'!K22</f>
        <v>10</v>
      </c>
      <c r="O146" s="57" t="str">
        <f>'[3]650 KHz'!L22</f>
        <v>00</v>
      </c>
      <c r="P146" s="57" t="str">
        <f>'[3]650 KHz'!M22</f>
        <v>01000</v>
      </c>
      <c r="Q146" s="57" t="str">
        <f>'[3]650 KHz'!N22</f>
        <v>0</v>
      </c>
      <c r="R146" s="57" t="str">
        <f>'[3]650 KHz'!O22</f>
        <v>29</v>
      </c>
      <c r="S146" s="57" t="str">
        <f>'[3]650 KHz'!P22</f>
        <v>001010</v>
      </c>
      <c r="T146" s="57" t="str">
        <f>'[3]650 KHz'!Q22</f>
        <v>01</v>
      </c>
      <c r="U146" s="57" t="str">
        <f>'[3]650 KHz'!R22</f>
        <v>04</v>
      </c>
      <c r="V146" s="57" t="str">
        <f>'[3]650 KHz'!S22</f>
        <v>00</v>
      </c>
      <c r="W146" s="57" t="str">
        <f>'[3]650 KHz'!T22</f>
        <v>00010</v>
      </c>
      <c r="X146" s="57" t="str">
        <f>'[3]650 KHz'!U22</f>
        <v>0</v>
      </c>
      <c r="Y146" s="57" t="str">
        <f t="shared" si="64"/>
        <v>120A102904</v>
      </c>
      <c r="Z146" s="57">
        <f t="shared" si="55"/>
        <v>100</v>
      </c>
      <c r="AA146" s="57">
        <f t="shared" si="56"/>
        <v>50</v>
      </c>
      <c r="AB146" s="57">
        <f t="shared" si="57"/>
        <v>1.3331999999999999</v>
      </c>
      <c r="AC146" s="57">
        <f t="shared" si="58"/>
        <v>6.4</v>
      </c>
      <c r="AD146" s="57">
        <f t="shared" si="59"/>
        <v>800</v>
      </c>
      <c r="AE146" s="57">
        <f t="shared" si="60"/>
        <v>50</v>
      </c>
      <c r="AF146" s="57">
        <f t="shared" si="61"/>
        <v>10</v>
      </c>
      <c r="AG146" s="57">
        <f t="shared" si="62"/>
        <v>10</v>
      </c>
      <c r="AH146" s="57">
        <f t="shared" si="63"/>
        <v>50</v>
      </c>
      <c r="AI146" s="57">
        <v>4000</v>
      </c>
      <c r="AK146" s="57">
        <f t="shared" si="65"/>
        <v>650</v>
      </c>
      <c r="AL146" s="57">
        <f t="shared" si="66"/>
        <v>16</v>
      </c>
      <c r="AM146" s="57" t="str">
        <f t="shared" si="78"/>
        <v>120A102904</v>
      </c>
      <c r="AN146" s="57">
        <f t="shared" si="78"/>
        <v>100</v>
      </c>
      <c r="AO146" s="57">
        <f t="shared" si="78"/>
        <v>50</v>
      </c>
      <c r="AP146" s="57">
        <f t="shared" si="67"/>
        <v>80</v>
      </c>
      <c r="AQ146" s="57">
        <f t="shared" si="68"/>
        <v>106.65599999999999</v>
      </c>
      <c r="AR146" s="57">
        <f t="shared" si="69"/>
        <v>6.4</v>
      </c>
      <c r="AS146" s="57">
        <f t="shared" si="79"/>
        <v>50</v>
      </c>
      <c r="AT146" s="57">
        <f t="shared" si="79"/>
        <v>10</v>
      </c>
      <c r="AU146" s="57">
        <f t="shared" si="70"/>
        <v>2000</v>
      </c>
      <c r="AV146" s="57">
        <f t="shared" si="71"/>
        <v>50</v>
      </c>
      <c r="AW146" s="57">
        <f t="shared" si="72"/>
        <v>5</v>
      </c>
      <c r="AX146" s="382">
        <f t="shared" si="73"/>
        <v>29.844536283358714</v>
      </c>
      <c r="AY146" s="382">
        <f t="shared" si="74"/>
        <v>497.35919716217279</v>
      </c>
      <c r="AZ146" s="57">
        <f t="shared" si="75"/>
        <v>0.5</v>
      </c>
      <c r="BA146" s="382">
        <f t="shared" si="76"/>
        <v>7.9577471545947667</v>
      </c>
      <c r="BB146" s="382">
        <f t="shared" si="77"/>
        <v>318.3098861837907</v>
      </c>
    </row>
    <row r="147" spans="1:54" x14ac:dyDescent="0.3">
      <c r="A147" s="57">
        <f t="shared" si="54"/>
        <v>145</v>
      </c>
      <c r="B147" s="57">
        <v>650</v>
      </c>
      <c r="C147" s="57">
        <v>4</v>
      </c>
      <c r="D147" s="57" t="str">
        <f>'[3]650 KHz'!A23</f>
        <v>10001</v>
      </c>
      <c r="E147" s="57">
        <f>'[3]650 KHz'!B23</f>
        <v>2</v>
      </c>
      <c r="F147" s="57" t="str">
        <f>'[3]650 KHz'!C23</f>
        <v>12</v>
      </c>
      <c r="G147" s="57" t="str">
        <f>'[3]650 KHz'!D23</f>
        <v>00</v>
      </c>
      <c r="H147" s="57" t="str">
        <f>'[3]650 KHz'!E23</f>
        <v>01</v>
      </c>
      <c r="I147" s="57" t="str">
        <f>'[3]650 KHz'!F23</f>
        <v>00</v>
      </c>
      <c r="J147" s="57" t="str">
        <f>'[3]650 KHz'!G23</f>
        <v>10</v>
      </c>
      <c r="K147" s="57" t="str">
        <f>'[3]650 KHz'!H23</f>
        <v>11</v>
      </c>
      <c r="L147" s="57" t="str">
        <f>'[3]650 KHz'!I23</f>
        <v>000100</v>
      </c>
      <c r="M147" s="57" t="str">
        <f>'[3]650 KHz'!J23</f>
        <v>01</v>
      </c>
      <c r="N147" s="57" t="str">
        <f>'[3]650 KHz'!K23</f>
        <v>08</v>
      </c>
      <c r="O147" s="57" t="str">
        <f>'[3]650 KHz'!L23</f>
        <v>00</v>
      </c>
      <c r="P147" s="57" t="str">
        <f>'[3]650 KHz'!M23</f>
        <v>00100</v>
      </c>
      <c r="Q147" s="57" t="str">
        <f>'[3]650 KHz'!N23</f>
        <v>0</v>
      </c>
      <c r="R147" s="57" t="str">
        <f>'[3]650 KHz'!O23</f>
        <v>29</v>
      </c>
      <c r="S147" s="57" t="str">
        <f>'[3]650 KHz'!P23</f>
        <v>001010</v>
      </c>
      <c r="T147" s="57" t="str">
        <f>'[3]650 KHz'!Q23</f>
        <v>01</v>
      </c>
      <c r="U147" s="57" t="str">
        <f>'[3]650 KHz'!R23</f>
        <v>04</v>
      </c>
      <c r="V147" s="57" t="str">
        <f>'[3]650 KHz'!S23</f>
        <v>00</v>
      </c>
      <c r="W147" s="57" t="str">
        <f>'[3]650 KHz'!T23</f>
        <v>00010</v>
      </c>
      <c r="X147" s="57" t="str">
        <f>'[3]650 KHz'!U23</f>
        <v>0</v>
      </c>
      <c r="Y147" s="57" t="str">
        <f t="shared" si="64"/>
        <v>1211082904</v>
      </c>
      <c r="Z147" s="57">
        <f t="shared" si="55"/>
        <v>100</v>
      </c>
      <c r="AA147" s="57">
        <f t="shared" si="56"/>
        <v>50</v>
      </c>
      <c r="AB147" s="57">
        <f t="shared" si="57"/>
        <v>1.3331999999999999</v>
      </c>
      <c r="AC147" s="57">
        <f t="shared" si="58"/>
        <v>6.4</v>
      </c>
      <c r="AD147" s="57">
        <f t="shared" si="59"/>
        <v>800</v>
      </c>
      <c r="AE147" s="57">
        <f t="shared" si="60"/>
        <v>50</v>
      </c>
      <c r="AF147" s="57">
        <f t="shared" si="61"/>
        <v>20</v>
      </c>
      <c r="AG147" s="57">
        <f t="shared" si="62"/>
        <v>5</v>
      </c>
      <c r="AH147" s="57">
        <f t="shared" si="63"/>
        <v>25</v>
      </c>
      <c r="AI147" s="57">
        <v>4000</v>
      </c>
      <c r="AK147" s="57">
        <f t="shared" si="65"/>
        <v>650</v>
      </c>
      <c r="AL147" s="57">
        <f t="shared" si="66"/>
        <v>17</v>
      </c>
      <c r="AM147" s="57" t="str">
        <f t="shared" si="78"/>
        <v>1211082904</v>
      </c>
      <c r="AN147" s="57">
        <f t="shared" si="78"/>
        <v>100</v>
      </c>
      <c r="AO147" s="57">
        <f t="shared" si="78"/>
        <v>50</v>
      </c>
      <c r="AP147" s="57">
        <f t="shared" si="67"/>
        <v>80</v>
      </c>
      <c r="AQ147" s="57">
        <f t="shared" si="68"/>
        <v>106.65599999999999</v>
      </c>
      <c r="AR147" s="57">
        <f t="shared" si="69"/>
        <v>6.4</v>
      </c>
      <c r="AS147" s="57">
        <f t="shared" si="79"/>
        <v>50</v>
      </c>
      <c r="AT147" s="57">
        <f t="shared" si="79"/>
        <v>20</v>
      </c>
      <c r="AU147" s="57">
        <f t="shared" si="70"/>
        <v>1000</v>
      </c>
      <c r="AV147" s="57">
        <f t="shared" si="71"/>
        <v>25</v>
      </c>
      <c r="AW147" s="57">
        <f t="shared" si="72"/>
        <v>5</v>
      </c>
      <c r="AX147" s="382">
        <f t="shared" si="73"/>
        <v>29.844536283358714</v>
      </c>
      <c r="AY147" s="382">
        <f t="shared" si="74"/>
        <v>497.35919716217279</v>
      </c>
      <c r="AZ147" s="57">
        <f t="shared" si="75"/>
        <v>1</v>
      </c>
      <c r="BA147" s="382">
        <f t="shared" si="76"/>
        <v>7.9577471545947667</v>
      </c>
      <c r="BB147" s="382">
        <f t="shared" si="77"/>
        <v>318.3098861837907</v>
      </c>
    </row>
    <row r="148" spans="1:54" x14ac:dyDescent="0.3">
      <c r="A148" s="57">
        <f t="shared" si="54"/>
        <v>146</v>
      </c>
      <c r="B148" s="57">
        <v>650</v>
      </c>
      <c r="C148" s="57">
        <v>4</v>
      </c>
      <c r="D148" s="57" t="str">
        <f>'[3]650 KHz'!A24</f>
        <v>10010</v>
      </c>
      <c r="E148" s="57">
        <f>'[3]650 KHz'!B24</f>
        <v>2</v>
      </c>
      <c r="F148" s="57" t="str">
        <f>'[3]650 KHz'!C24</f>
        <v>12</v>
      </c>
      <c r="G148" s="57" t="str">
        <f>'[3]650 KHz'!D24</f>
        <v>00</v>
      </c>
      <c r="H148" s="57" t="str">
        <f>'[3]650 KHz'!E24</f>
        <v>01</v>
      </c>
      <c r="I148" s="57" t="str">
        <f>'[3]650 KHz'!F24</f>
        <v>00</v>
      </c>
      <c r="J148" s="57" t="str">
        <f>'[3]650 KHz'!G24</f>
        <v>10</v>
      </c>
      <c r="K148" s="57" t="str">
        <f>'[3]650 KHz'!H24</f>
        <v>20</v>
      </c>
      <c r="L148" s="57" t="str">
        <f>'[3]650 KHz'!I24</f>
        <v>001000</v>
      </c>
      <c r="M148" s="57" t="str">
        <f>'[3]650 KHz'!J24</f>
        <v>00</v>
      </c>
      <c r="N148" s="57" t="str">
        <f>'[3]650 KHz'!K24</f>
        <v>84</v>
      </c>
      <c r="O148" s="57" t="str">
        <f>'[3]650 KHz'!L24</f>
        <v>10</v>
      </c>
      <c r="P148" s="57" t="str">
        <f>'[3]650 KHz'!M24</f>
        <v>00010</v>
      </c>
      <c r="Q148" s="57" t="str">
        <f>'[3]650 KHz'!N24</f>
        <v>0</v>
      </c>
      <c r="R148" s="57" t="str">
        <f>'[3]650 KHz'!O24</f>
        <v>29</v>
      </c>
      <c r="S148" s="57" t="str">
        <f>'[3]650 KHz'!P24</f>
        <v>001010</v>
      </c>
      <c r="T148" s="57" t="str">
        <f>'[3]650 KHz'!Q24</f>
        <v>01</v>
      </c>
      <c r="U148" s="57" t="str">
        <f>'[3]650 KHz'!R24</f>
        <v>04</v>
      </c>
      <c r="V148" s="57" t="str">
        <f>'[3]650 KHz'!S24</f>
        <v>00</v>
      </c>
      <c r="W148" s="57" t="str">
        <f>'[3]650 KHz'!T24</f>
        <v>00010</v>
      </c>
      <c r="X148" s="57" t="str">
        <f>'[3]650 KHz'!U24</f>
        <v>0</v>
      </c>
      <c r="Y148" s="57" t="str">
        <f t="shared" si="64"/>
        <v>1220842904</v>
      </c>
      <c r="Z148" s="57">
        <f t="shared" si="55"/>
        <v>100</v>
      </c>
      <c r="AA148" s="57">
        <f t="shared" si="56"/>
        <v>50</v>
      </c>
      <c r="AB148" s="57">
        <f t="shared" si="57"/>
        <v>1.3331999999999999</v>
      </c>
      <c r="AC148" s="57">
        <f t="shared" si="58"/>
        <v>6.4</v>
      </c>
      <c r="AD148" s="57">
        <f t="shared" si="59"/>
        <v>800</v>
      </c>
      <c r="AE148" s="57">
        <f t="shared" si="60"/>
        <v>50</v>
      </c>
      <c r="AF148" s="57">
        <f t="shared" si="61"/>
        <v>40</v>
      </c>
      <c r="AG148" s="57">
        <f t="shared" si="62"/>
        <v>2.5</v>
      </c>
      <c r="AH148" s="57">
        <f t="shared" si="63"/>
        <v>12.5</v>
      </c>
      <c r="AI148" s="57">
        <v>4000</v>
      </c>
      <c r="AK148" s="57">
        <f t="shared" si="65"/>
        <v>650</v>
      </c>
      <c r="AL148" s="57">
        <f t="shared" si="66"/>
        <v>18</v>
      </c>
      <c r="AM148" s="57" t="str">
        <f t="shared" si="78"/>
        <v>1220842904</v>
      </c>
      <c r="AN148" s="57">
        <f t="shared" si="78"/>
        <v>100</v>
      </c>
      <c r="AO148" s="57">
        <f t="shared" si="78"/>
        <v>50</v>
      </c>
      <c r="AP148" s="57">
        <f t="shared" si="67"/>
        <v>80</v>
      </c>
      <c r="AQ148" s="57">
        <f t="shared" si="68"/>
        <v>106.65599999999999</v>
      </c>
      <c r="AR148" s="57">
        <f t="shared" si="69"/>
        <v>6.4</v>
      </c>
      <c r="AS148" s="57">
        <f t="shared" si="79"/>
        <v>50</v>
      </c>
      <c r="AT148" s="57">
        <f t="shared" si="79"/>
        <v>40</v>
      </c>
      <c r="AU148" s="57">
        <f t="shared" si="70"/>
        <v>500</v>
      </c>
      <c r="AV148" s="57">
        <f t="shared" si="71"/>
        <v>12.5</v>
      </c>
      <c r="AW148" s="57">
        <f t="shared" si="72"/>
        <v>5</v>
      </c>
      <c r="AX148" s="382">
        <f t="shared" si="73"/>
        <v>29.844536283358714</v>
      </c>
      <c r="AY148" s="382">
        <f t="shared" si="74"/>
        <v>497.35919716217279</v>
      </c>
      <c r="AZ148" s="57">
        <f t="shared" si="75"/>
        <v>2</v>
      </c>
      <c r="BA148" s="382">
        <f t="shared" si="76"/>
        <v>7.9577471545947667</v>
      </c>
      <c r="BB148" s="382">
        <f t="shared" si="77"/>
        <v>318.3098861837907</v>
      </c>
    </row>
    <row r="149" spans="1:54" x14ac:dyDescent="0.3">
      <c r="A149" s="57">
        <f t="shared" si="54"/>
        <v>147</v>
      </c>
      <c r="B149" s="57">
        <v>650</v>
      </c>
      <c r="C149" s="57">
        <v>4</v>
      </c>
      <c r="D149" s="57" t="str">
        <f>'[3]650 KHz'!A25</f>
        <v>10011</v>
      </c>
      <c r="E149" s="57">
        <f>'[3]650 KHz'!B25</f>
        <v>2</v>
      </c>
      <c r="F149" s="57" t="str">
        <f>'[3]650 KHz'!C25</f>
        <v>12</v>
      </c>
      <c r="G149" s="57" t="str">
        <f>'[3]650 KHz'!D25</f>
        <v>00</v>
      </c>
      <c r="H149" s="57" t="str">
        <f>'[3]650 KHz'!E25</f>
        <v>01</v>
      </c>
      <c r="I149" s="57" t="str">
        <f>'[3]650 KHz'!F25</f>
        <v>00</v>
      </c>
      <c r="J149" s="57" t="str">
        <f>'[3]650 KHz'!G25</f>
        <v>10</v>
      </c>
      <c r="K149" s="57" t="str">
        <f>'[3]650 KHz'!H25</f>
        <v>40</v>
      </c>
      <c r="L149" s="57" t="str">
        <f>'[3]650 KHz'!I25</f>
        <v>010000</v>
      </c>
      <c r="M149" s="57" t="str">
        <f>'[3]650 KHz'!J25</f>
        <v>00</v>
      </c>
      <c r="N149" s="57" t="str">
        <f>'[3]650 KHz'!K25</f>
        <v>42</v>
      </c>
      <c r="O149" s="57" t="str">
        <f>'[3]650 KHz'!L25</f>
        <v>01</v>
      </c>
      <c r="P149" s="57" t="str">
        <f>'[3]650 KHz'!M25</f>
        <v>00001</v>
      </c>
      <c r="Q149" s="57" t="str">
        <f>'[3]650 KHz'!N25</f>
        <v>0</v>
      </c>
      <c r="R149" s="57" t="str">
        <f>'[3]650 KHz'!O25</f>
        <v>29</v>
      </c>
      <c r="S149" s="57" t="str">
        <f>'[3]650 KHz'!P25</f>
        <v>001010</v>
      </c>
      <c r="T149" s="57" t="str">
        <f>'[3]650 KHz'!Q25</f>
        <v>01</v>
      </c>
      <c r="U149" s="57" t="str">
        <f>'[3]650 KHz'!R25</f>
        <v>04</v>
      </c>
      <c r="V149" s="57" t="str">
        <f>'[3]650 KHz'!S25</f>
        <v>00</v>
      </c>
      <c r="W149" s="57" t="str">
        <f>'[3]650 KHz'!T25</f>
        <v>00010</v>
      </c>
      <c r="X149" s="57" t="str">
        <f>'[3]650 KHz'!U25</f>
        <v>0</v>
      </c>
      <c r="Y149" s="57" t="str">
        <f t="shared" si="64"/>
        <v>1240422904</v>
      </c>
      <c r="Z149" s="57">
        <f t="shared" si="55"/>
        <v>100</v>
      </c>
      <c r="AA149" s="57">
        <f t="shared" si="56"/>
        <v>50</v>
      </c>
      <c r="AB149" s="57">
        <f t="shared" si="57"/>
        <v>1.3331999999999999</v>
      </c>
      <c r="AC149" s="57">
        <f t="shared" si="58"/>
        <v>6.4</v>
      </c>
      <c r="AD149" s="57">
        <f t="shared" si="59"/>
        <v>800</v>
      </c>
      <c r="AE149" s="57">
        <f t="shared" si="60"/>
        <v>50</v>
      </c>
      <c r="AF149" s="57">
        <f t="shared" si="61"/>
        <v>80</v>
      </c>
      <c r="AG149" s="57">
        <f t="shared" si="62"/>
        <v>1.25</v>
      </c>
      <c r="AH149" s="57">
        <f t="shared" si="63"/>
        <v>6.25</v>
      </c>
      <c r="AI149" s="57">
        <v>4000</v>
      </c>
      <c r="AK149" s="57">
        <f t="shared" si="65"/>
        <v>650</v>
      </c>
      <c r="AL149" s="57">
        <f t="shared" si="66"/>
        <v>19</v>
      </c>
      <c r="AM149" s="57" t="str">
        <f t="shared" si="78"/>
        <v>1240422904</v>
      </c>
      <c r="AN149" s="57">
        <f t="shared" si="78"/>
        <v>100</v>
      </c>
      <c r="AO149" s="57">
        <f t="shared" si="78"/>
        <v>50</v>
      </c>
      <c r="AP149" s="57">
        <f t="shared" si="67"/>
        <v>80</v>
      </c>
      <c r="AQ149" s="57">
        <f t="shared" si="68"/>
        <v>106.65599999999999</v>
      </c>
      <c r="AR149" s="57">
        <f t="shared" si="69"/>
        <v>6.4</v>
      </c>
      <c r="AS149" s="57">
        <f t="shared" si="79"/>
        <v>50</v>
      </c>
      <c r="AT149" s="57">
        <f t="shared" si="79"/>
        <v>80</v>
      </c>
      <c r="AU149" s="57">
        <f t="shared" si="70"/>
        <v>250</v>
      </c>
      <c r="AV149" s="57">
        <f t="shared" si="71"/>
        <v>6.25</v>
      </c>
      <c r="AW149" s="57">
        <f t="shared" si="72"/>
        <v>5</v>
      </c>
      <c r="AX149" s="382">
        <f t="shared" si="73"/>
        <v>29.844536283358714</v>
      </c>
      <c r="AY149" s="382">
        <f t="shared" si="74"/>
        <v>497.35919716217279</v>
      </c>
      <c r="AZ149" s="57">
        <f t="shared" si="75"/>
        <v>4</v>
      </c>
      <c r="BA149" s="382">
        <f t="shared" si="76"/>
        <v>7.9577471545947667</v>
      </c>
      <c r="BB149" s="382">
        <f t="shared" si="77"/>
        <v>318.3098861837907</v>
      </c>
    </row>
    <row r="150" spans="1:54" x14ac:dyDescent="0.3">
      <c r="A150" s="57">
        <f t="shared" si="54"/>
        <v>148</v>
      </c>
      <c r="B150" s="57">
        <v>650</v>
      </c>
      <c r="C150" s="57">
        <v>4</v>
      </c>
      <c r="D150" s="57" t="str">
        <f>'[3]650 KHz'!A26</f>
        <v>10100</v>
      </c>
      <c r="E150" s="57">
        <f>'[3]650 KHz'!B26</f>
        <v>2</v>
      </c>
      <c r="F150" s="57" t="str">
        <f>'[3]650 KHz'!C26</f>
        <v>12</v>
      </c>
      <c r="G150" s="57" t="str">
        <f>'[3]650 KHz'!D26</f>
        <v>00</v>
      </c>
      <c r="H150" s="57" t="str">
        <f>'[3]650 KHz'!E26</f>
        <v>01</v>
      </c>
      <c r="I150" s="57" t="str">
        <f>'[3]650 KHz'!F26</f>
        <v>00</v>
      </c>
      <c r="J150" s="57" t="str">
        <f>'[3]650 KHz'!G26</f>
        <v>10</v>
      </c>
      <c r="K150" s="57" t="str">
        <f>'[3]650 KHz'!H26</f>
        <v>80</v>
      </c>
      <c r="L150" s="57" t="str">
        <f>'[3]650 KHz'!I26</f>
        <v>100000</v>
      </c>
      <c r="M150" s="57" t="str">
        <f>'[3]650 KHz'!J26</f>
        <v>00</v>
      </c>
      <c r="N150" s="57" t="str">
        <f>'[3]650 KHz'!K26</f>
        <v>42</v>
      </c>
      <c r="O150" s="57" t="str">
        <f>'[3]650 KHz'!L26</f>
        <v>01</v>
      </c>
      <c r="P150" s="57" t="str">
        <f>'[3]650 KHz'!M26</f>
        <v>00001</v>
      </c>
      <c r="Q150" s="57" t="str">
        <f>'[3]650 KHz'!N26</f>
        <v>0</v>
      </c>
      <c r="R150" s="57" t="str">
        <f>'[3]650 KHz'!O26</f>
        <v>29</v>
      </c>
      <c r="S150" s="57" t="str">
        <f>'[3]650 KHz'!P26</f>
        <v>001010</v>
      </c>
      <c r="T150" s="57" t="str">
        <f>'[3]650 KHz'!Q26</f>
        <v>01</v>
      </c>
      <c r="U150" s="57" t="str">
        <f>'[3]650 KHz'!R26</f>
        <v>04</v>
      </c>
      <c r="V150" s="57" t="str">
        <f>'[3]650 KHz'!S26</f>
        <v>00</v>
      </c>
      <c r="W150" s="57" t="str">
        <f>'[3]650 KHz'!T26</f>
        <v>00010</v>
      </c>
      <c r="X150" s="57" t="str">
        <f>'[3]650 KHz'!U26</f>
        <v>0</v>
      </c>
      <c r="Y150" s="57" t="str">
        <f t="shared" si="64"/>
        <v>1280422904</v>
      </c>
      <c r="Z150" s="57">
        <f t="shared" si="55"/>
        <v>100</v>
      </c>
      <c r="AA150" s="57">
        <f t="shared" si="56"/>
        <v>50</v>
      </c>
      <c r="AB150" s="57">
        <f t="shared" si="57"/>
        <v>1.3331999999999999</v>
      </c>
      <c r="AC150" s="57">
        <f t="shared" si="58"/>
        <v>6.4</v>
      </c>
      <c r="AD150" s="57">
        <f t="shared" si="59"/>
        <v>800</v>
      </c>
      <c r="AE150" s="57">
        <f t="shared" si="60"/>
        <v>50</v>
      </c>
      <c r="AF150" s="57">
        <f t="shared" si="61"/>
        <v>160</v>
      </c>
      <c r="AG150" s="57">
        <f t="shared" si="62"/>
        <v>1.25</v>
      </c>
      <c r="AH150" s="57">
        <f t="shared" si="63"/>
        <v>6.25</v>
      </c>
      <c r="AI150" s="57">
        <v>4000</v>
      </c>
      <c r="AK150" s="57">
        <f t="shared" si="65"/>
        <v>650</v>
      </c>
      <c r="AL150" s="57">
        <f t="shared" si="66"/>
        <v>20</v>
      </c>
      <c r="AM150" s="57" t="str">
        <f t="shared" si="78"/>
        <v>1280422904</v>
      </c>
      <c r="AN150" s="57">
        <f t="shared" si="78"/>
        <v>100</v>
      </c>
      <c r="AO150" s="57">
        <f t="shared" si="78"/>
        <v>50</v>
      </c>
      <c r="AP150" s="57">
        <f t="shared" si="67"/>
        <v>80</v>
      </c>
      <c r="AQ150" s="57">
        <f t="shared" si="68"/>
        <v>106.65599999999999</v>
      </c>
      <c r="AR150" s="57">
        <f t="shared" si="69"/>
        <v>6.4</v>
      </c>
      <c r="AS150" s="57">
        <f t="shared" si="79"/>
        <v>50</v>
      </c>
      <c r="AT150" s="57">
        <f t="shared" si="79"/>
        <v>160</v>
      </c>
      <c r="AU150" s="57">
        <f t="shared" si="70"/>
        <v>250</v>
      </c>
      <c r="AV150" s="57">
        <f t="shared" si="71"/>
        <v>6.25</v>
      </c>
      <c r="AW150" s="57">
        <f t="shared" si="72"/>
        <v>5</v>
      </c>
      <c r="AX150" s="382">
        <f t="shared" si="73"/>
        <v>29.844536283358714</v>
      </c>
      <c r="AY150" s="382">
        <f t="shared" si="74"/>
        <v>497.35919716217279</v>
      </c>
      <c r="AZ150" s="57">
        <f t="shared" si="75"/>
        <v>8</v>
      </c>
      <c r="BA150" s="382">
        <f t="shared" si="76"/>
        <v>3.9788735772973833</v>
      </c>
      <c r="BB150" s="382">
        <f t="shared" si="77"/>
        <v>159.15494309189535</v>
      </c>
    </row>
    <row r="151" spans="1:54" x14ac:dyDescent="0.3">
      <c r="A151" s="57">
        <f t="shared" si="54"/>
        <v>149</v>
      </c>
      <c r="B151" s="57">
        <v>650</v>
      </c>
      <c r="C151" s="57">
        <v>4</v>
      </c>
      <c r="D151" s="57" t="str">
        <f>'[3]650 KHz'!A27</f>
        <v>10101</v>
      </c>
      <c r="E151" s="57">
        <f>'[3]650 KHz'!B27</f>
        <v>2</v>
      </c>
      <c r="F151" s="57" t="str">
        <f>'[3]650 KHz'!C27</f>
        <v>13</v>
      </c>
      <c r="G151" s="57" t="str">
        <f>'[3]650 KHz'!D27</f>
        <v>00</v>
      </c>
      <c r="H151" s="57" t="str">
        <f>'[3]650 KHz'!E27</f>
        <v>01</v>
      </c>
      <c r="I151" s="57" t="str">
        <f>'[3]650 KHz'!F27</f>
        <v>00</v>
      </c>
      <c r="J151" s="57" t="str">
        <f>'[3]650 KHz'!G27</f>
        <v>11</v>
      </c>
      <c r="K151" s="57" t="str">
        <f>'[3]650 KHz'!H27</f>
        <v>0A</v>
      </c>
      <c r="L151" s="57" t="str">
        <f>'[3]650 KHz'!I27</f>
        <v>000010</v>
      </c>
      <c r="M151" s="57" t="str">
        <f>'[3]650 KHz'!J27</f>
        <v>10</v>
      </c>
      <c r="N151" s="57" t="str">
        <f>'[3]650 KHz'!K27</f>
        <v>10</v>
      </c>
      <c r="O151" s="57" t="str">
        <f>'[3]650 KHz'!L27</f>
        <v>00</v>
      </c>
      <c r="P151" s="57" t="str">
        <f>'[3]650 KHz'!M27</f>
        <v>01000</v>
      </c>
      <c r="Q151" s="57" t="str">
        <f>'[3]650 KHz'!N27</f>
        <v>0</v>
      </c>
      <c r="R151" s="57" t="str">
        <f>'[3]650 KHz'!O27</f>
        <v>19</v>
      </c>
      <c r="S151" s="57" t="str">
        <f>'[3]650 KHz'!P27</f>
        <v>000110</v>
      </c>
      <c r="T151" s="57" t="str">
        <f>'[3]650 KHz'!Q27</f>
        <v>01</v>
      </c>
      <c r="U151" s="57" t="str">
        <f>'[3]650 KHz'!R27</f>
        <v>04</v>
      </c>
      <c r="V151" s="57" t="str">
        <f>'[3]650 KHz'!S27</f>
        <v>00</v>
      </c>
      <c r="W151" s="57" t="str">
        <f>'[3]650 KHz'!T27</f>
        <v>00010</v>
      </c>
      <c r="X151" s="57" t="str">
        <f>'[3]650 KHz'!U27</f>
        <v>0</v>
      </c>
      <c r="Y151" s="57" t="str">
        <f t="shared" si="64"/>
        <v>130A101904</v>
      </c>
      <c r="Z151" s="57">
        <f t="shared" si="55"/>
        <v>200</v>
      </c>
      <c r="AA151" s="57">
        <f t="shared" si="56"/>
        <v>30</v>
      </c>
      <c r="AB151" s="57">
        <f t="shared" si="57"/>
        <v>1.3331999999999999</v>
      </c>
      <c r="AC151" s="57">
        <f t="shared" si="58"/>
        <v>6.4</v>
      </c>
      <c r="AD151" s="57">
        <f t="shared" si="59"/>
        <v>800</v>
      </c>
      <c r="AE151" s="57">
        <f t="shared" si="60"/>
        <v>50</v>
      </c>
      <c r="AF151" s="57">
        <f t="shared" si="61"/>
        <v>10</v>
      </c>
      <c r="AG151" s="57">
        <f t="shared" si="62"/>
        <v>10</v>
      </c>
      <c r="AH151" s="57">
        <f t="shared" si="63"/>
        <v>50</v>
      </c>
      <c r="AI151" s="57">
        <v>4000</v>
      </c>
      <c r="AK151" s="57">
        <f t="shared" si="65"/>
        <v>650</v>
      </c>
      <c r="AL151" s="57">
        <f t="shared" si="66"/>
        <v>21</v>
      </c>
      <c r="AM151" s="57" t="str">
        <f t="shared" si="78"/>
        <v>130A101904</v>
      </c>
      <c r="AN151" s="57">
        <f t="shared" si="78"/>
        <v>200</v>
      </c>
      <c r="AO151" s="57">
        <f t="shared" si="78"/>
        <v>30</v>
      </c>
      <c r="AP151" s="57">
        <f t="shared" si="67"/>
        <v>160</v>
      </c>
      <c r="AQ151" s="57">
        <f t="shared" si="68"/>
        <v>213.31199999999998</v>
      </c>
      <c r="AR151" s="57">
        <f t="shared" si="69"/>
        <v>6.4</v>
      </c>
      <c r="AS151" s="57">
        <f t="shared" si="79"/>
        <v>50</v>
      </c>
      <c r="AT151" s="57">
        <f t="shared" si="79"/>
        <v>10</v>
      </c>
      <c r="AU151" s="57">
        <f t="shared" si="70"/>
        <v>2000</v>
      </c>
      <c r="AV151" s="57">
        <f t="shared" si="71"/>
        <v>50</v>
      </c>
      <c r="AW151" s="57">
        <f t="shared" si="72"/>
        <v>6</v>
      </c>
      <c r="AX151" s="382">
        <f t="shared" si="73"/>
        <v>24.870446902798928</v>
      </c>
      <c r="AY151" s="382">
        <f t="shared" si="74"/>
        <v>828.93199527028821</v>
      </c>
      <c r="AZ151" s="57">
        <f t="shared" si="75"/>
        <v>0.5</v>
      </c>
      <c r="BA151" s="382">
        <f t="shared" si="76"/>
        <v>7.9577471545947667</v>
      </c>
      <c r="BB151" s="382">
        <f t="shared" si="77"/>
        <v>318.3098861837907</v>
      </c>
    </row>
    <row r="152" spans="1:54" x14ac:dyDescent="0.3">
      <c r="A152" s="57">
        <f t="shared" si="54"/>
        <v>150</v>
      </c>
      <c r="B152" s="57">
        <v>650</v>
      </c>
      <c r="C152" s="57">
        <v>4</v>
      </c>
      <c r="D152" s="57" t="str">
        <f>'[3]650 KHz'!A28</f>
        <v>10110</v>
      </c>
      <c r="E152" s="57">
        <f>'[3]650 KHz'!B28</f>
        <v>2</v>
      </c>
      <c r="F152" s="57" t="str">
        <f>'[3]650 KHz'!C28</f>
        <v>13</v>
      </c>
      <c r="G152" s="57" t="str">
        <f>'[3]650 KHz'!D28</f>
        <v>00</v>
      </c>
      <c r="H152" s="57" t="str">
        <f>'[3]650 KHz'!E28</f>
        <v>01</v>
      </c>
      <c r="I152" s="57" t="str">
        <f>'[3]650 KHz'!F28</f>
        <v>00</v>
      </c>
      <c r="J152" s="57" t="str">
        <f>'[3]650 KHz'!G28</f>
        <v>11</v>
      </c>
      <c r="K152" s="57" t="str">
        <f>'[3]650 KHz'!H28</f>
        <v>11</v>
      </c>
      <c r="L152" s="57" t="str">
        <f>'[3]650 KHz'!I28</f>
        <v>000100</v>
      </c>
      <c r="M152" s="57" t="str">
        <f>'[3]650 KHz'!J28</f>
        <v>01</v>
      </c>
      <c r="N152" s="57" t="str">
        <f>'[3]650 KHz'!K28</f>
        <v>08</v>
      </c>
      <c r="O152" s="57" t="str">
        <f>'[3]650 KHz'!L28</f>
        <v>00</v>
      </c>
      <c r="P152" s="57" t="str">
        <f>'[3]650 KHz'!M28</f>
        <v>00100</v>
      </c>
      <c r="Q152" s="57" t="str">
        <f>'[3]650 KHz'!N28</f>
        <v>0</v>
      </c>
      <c r="R152" s="57" t="str">
        <f>'[3]650 KHz'!O28</f>
        <v>19</v>
      </c>
      <c r="S152" s="57" t="str">
        <f>'[3]650 KHz'!P28</f>
        <v>000110</v>
      </c>
      <c r="T152" s="57" t="str">
        <f>'[3]650 KHz'!Q28</f>
        <v>01</v>
      </c>
      <c r="U152" s="57" t="str">
        <f>'[3]650 KHz'!R28</f>
        <v>04</v>
      </c>
      <c r="V152" s="57" t="str">
        <f>'[3]650 KHz'!S28</f>
        <v>00</v>
      </c>
      <c r="W152" s="57" t="str">
        <f>'[3]650 KHz'!T28</f>
        <v>00010</v>
      </c>
      <c r="X152" s="57" t="str">
        <f>'[3]650 KHz'!U28</f>
        <v>0</v>
      </c>
      <c r="Y152" s="57" t="str">
        <f t="shared" si="64"/>
        <v>1311081904</v>
      </c>
      <c r="Z152" s="57">
        <f t="shared" si="55"/>
        <v>200</v>
      </c>
      <c r="AA152" s="57">
        <f t="shared" si="56"/>
        <v>30</v>
      </c>
      <c r="AB152" s="57">
        <f t="shared" si="57"/>
        <v>1.3331999999999999</v>
      </c>
      <c r="AC152" s="57">
        <f t="shared" si="58"/>
        <v>6.4</v>
      </c>
      <c r="AD152" s="57">
        <f t="shared" si="59"/>
        <v>800</v>
      </c>
      <c r="AE152" s="57">
        <f t="shared" si="60"/>
        <v>50</v>
      </c>
      <c r="AF152" s="57">
        <f t="shared" si="61"/>
        <v>20</v>
      </c>
      <c r="AG152" s="57">
        <f t="shared" si="62"/>
        <v>5</v>
      </c>
      <c r="AH152" s="57">
        <f t="shared" si="63"/>
        <v>25</v>
      </c>
      <c r="AI152" s="57">
        <v>4000</v>
      </c>
      <c r="AK152" s="57">
        <f t="shared" si="65"/>
        <v>650</v>
      </c>
      <c r="AL152" s="57">
        <f t="shared" si="66"/>
        <v>22</v>
      </c>
      <c r="AM152" s="57" t="str">
        <f t="shared" si="78"/>
        <v>1311081904</v>
      </c>
      <c r="AN152" s="57">
        <f t="shared" si="78"/>
        <v>200</v>
      </c>
      <c r="AO152" s="57">
        <f t="shared" si="78"/>
        <v>30</v>
      </c>
      <c r="AP152" s="57">
        <f t="shared" si="67"/>
        <v>160</v>
      </c>
      <c r="AQ152" s="57">
        <f t="shared" si="68"/>
        <v>213.31199999999998</v>
      </c>
      <c r="AR152" s="57">
        <f t="shared" si="69"/>
        <v>6.4</v>
      </c>
      <c r="AS152" s="57">
        <f t="shared" si="79"/>
        <v>50</v>
      </c>
      <c r="AT152" s="57">
        <f t="shared" si="79"/>
        <v>20</v>
      </c>
      <c r="AU152" s="57">
        <f t="shared" si="70"/>
        <v>1000</v>
      </c>
      <c r="AV152" s="57">
        <f t="shared" si="71"/>
        <v>25</v>
      </c>
      <c r="AW152" s="57">
        <f t="shared" si="72"/>
        <v>6</v>
      </c>
      <c r="AX152" s="382">
        <f t="shared" si="73"/>
        <v>24.870446902798928</v>
      </c>
      <c r="AY152" s="382">
        <f t="shared" si="74"/>
        <v>828.93199527028821</v>
      </c>
      <c r="AZ152" s="57">
        <f t="shared" si="75"/>
        <v>1</v>
      </c>
      <c r="BA152" s="382">
        <f t="shared" si="76"/>
        <v>7.9577471545947667</v>
      </c>
      <c r="BB152" s="382">
        <f t="shared" si="77"/>
        <v>318.3098861837907</v>
      </c>
    </row>
    <row r="153" spans="1:54" x14ac:dyDescent="0.3">
      <c r="A153" s="57">
        <f t="shared" si="54"/>
        <v>151</v>
      </c>
      <c r="B153" s="57">
        <v>650</v>
      </c>
      <c r="C153" s="57">
        <v>4</v>
      </c>
      <c r="D153" s="57" t="str">
        <f>'[3]650 KHz'!A29</f>
        <v>10111</v>
      </c>
      <c r="E153" s="57">
        <f>'[3]650 KHz'!B29</f>
        <v>2</v>
      </c>
      <c r="F153" s="57" t="str">
        <f>'[3]650 KHz'!C29</f>
        <v>13</v>
      </c>
      <c r="G153" s="57" t="str">
        <f>'[3]650 KHz'!D29</f>
        <v>00</v>
      </c>
      <c r="H153" s="57" t="str">
        <f>'[3]650 KHz'!E29</f>
        <v>01</v>
      </c>
      <c r="I153" s="57" t="str">
        <f>'[3]650 KHz'!F29</f>
        <v>00</v>
      </c>
      <c r="J153" s="57" t="str">
        <f>'[3]650 KHz'!G29</f>
        <v>11</v>
      </c>
      <c r="K153" s="57" t="str">
        <f>'[3]650 KHz'!H29</f>
        <v>20</v>
      </c>
      <c r="L153" s="57" t="str">
        <f>'[3]650 KHz'!I29</f>
        <v>001000</v>
      </c>
      <c r="M153" s="57" t="str">
        <f>'[3]650 KHz'!J29</f>
        <v>00</v>
      </c>
      <c r="N153" s="57" t="str">
        <f>'[3]650 KHz'!K29</f>
        <v>84</v>
      </c>
      <c r="O153" s="57" t="str">
        <f>'[3]650 KHz'!L29</f>
        <v>10</v>
      </c>
      <c r="P153" s="57" t="str">
        <f>'[3]650 KHz'!M29</f>
        <v>00010</v>
      </c>
      <c r="Q153" s="57" t="str">
        <f>'[3]650 KHz'!N29</f>
        <v>0</v>
      </c>
      <c r="R153" s="57" t="str">
        <f>'[3]650 KHz'!O29</f>
        <v>19</v>
      </c>
      <c r="S153" s="57" t="str">
        <f>'[3]650 KHz'!P29</f>
        <v>000110</v>
      </c>
      <c r="T153" s="57" t="str">
        <f>'[3]650 KHz'!Q29</f>
        <v>01</v>
      </c>
      <c r="U153" s="57" t="str">
        <f>'[3]650 KHz'!R29</f>
        <v>04</v>
      </c>
      <c r="V153" s="57" t="str">
        <f>'[3]650 KHz'!S29</f>
        <v>00</v>
      </c>
      <c r="W153" s="57" t="str">
        <f>'[3]650 KHz'!T29</f>
        <v>00010</v>
      </c>
      <c r="X153" s="57" t="str">
        <f>'[3]650 KHz'!U29</f>
        <v>0</v>
      </c>
      <c r="Y153" s="57" t="str">
        <f t="shared" si="64"/>
        <v>1320841904</v>
      </c>
      <c r="Z153" s="57">
        <f t="shared" si="55"/>
        <v>200</v>
      </c>
      <c r="AA153" s="57">
        <f t="shared" si="56"/>
        <v>30</v>
      </c>
      <c r="AB153" s="57">
        <f t="shared" si="57"/>
        <v>1.3331999999999999</v>
      </c>
      <c r="AC153" s="57">
        <f t="shared" si="58"/>
        <v>6.4</v>
      </c>
      <c r="AD153" s="57">
        <f t="shared" si="59"/>
        <v>800</v>
      </c>
      <c r="AE153" s="57">
        <f t="shared" si="60"/>
        <v>50</v>
      </c>
      <c r="AF153" s="57">
        <f t="shared" si="61"/>
        <v>40</v>
      </c>
      <c r="AG153" s="57">
        <f t="shared" si="62"/>
        <v>2.5</v>
      </c>
      <c r="AH153" s="57">
        <f t="shared" si="63"/>
        <v>12.5</v>
      </c>
      <c r="AI153" s="57">
        <v>4000</v>
      </c>
      <c r="AK153" s="57">
        <f t="shared" si="65"/>
        <v>650</v>
      </c>
      <c r="AL153" s="57">
        <f t="shared" si="66"/>
        <v>23</v>
      </c>
      <c r="AM153" s="57" t="str">
        <f t="shared" si="78"/>
        <v>1320841904</v>
      </c>
      <c r="AN153" s="57">
        <f t="shared" si="78"/>
        <v>200</v>
      </c>
      <c r="AO153" s="57">
        <f t="shared" si="78"/>
        <v>30</v>
      </c>
      <c r="AP153" s="57">
        <f t="shared" si="67"/>
        <v>160</v>
      </c>
      <c r="AQ153" s="57">
        <f t="shared" si="68"/>
        <v>213.31199999999998</v>
      </c>
      <c r="AR153" s="57">
        <f t="shared" si="69"/>
        <v>6.4</v>
      </c>
      <c r="AS153" s="57">
        <f t="shared" si="79"/>
        <v>50</v>
      </c>
      <c r="AT153" s="57">
        <f t="shared" si="79"/>
        <v>40</v>
      </c>
      <c r="AU153" s="57">
        <f t="shared" si="70"/>
        <v>500</v>
      </c>
      <c r="AV153" s="57">
        <f t="shared" si="71"/>
        <v>12.5</v>
      </c>
      <c r="AW153" s="57">
        <f t="shared" si="72"/>
        <v>6</v>
      </c>
      <c r="AX153" s="382">
        <f t="shared" si="73"/>
        <v>24.870446902798928</v>
      </c>
      <c r="AY153" s="382">
        <f t="shared" si="74"/>
        <v>828.93199527028821</v>
      </c>
      <c r="AZ153" s="57">
        <f t="shared" si="75"/>
        <v>2</v>
      </c>
      <c r="BA153" s="382">
        <f t="shared" si="76"/>
        <v>7.9577471545947667</v>
      </c>
      <c r="BB153" s="382">
        <f t="shared" si="77"/>
        <v>318.3098861837907</v>
      </c>
    </row>
    <row r="154" spans="1:54" x14ac:dyDescent="0.3">
      <c r="A154" s="57">
        <f t="shared" si="54"/>
        <v>152</v>
      </c>
      <c r="B154" s="57">
        <v>650</v>
      </c>
      <c r="C154" s="57">
        <v>4</v>
      </c>
      <c r="D154" s="57" t="str">
        <f>'[3]650 KHz'!A30</f>
        <v>11000</v>
      </c>
      <c r="E154" s="57">
        <f>'[3]650 KHz'!B30</f>
        <v>2</v>
      </c>
      <c r="F154" s="57" t="str">
        <f>'[3]650 KHz'!C30</f>
        <v>13</v>
      </c>
      <c r="G154" s="57" t="str">
        <f>'[3]650 KHz'!D30</f>
        <v>00</v>
      </c>
      <c r="H154" s="57" t="str">
        <f>'[3]650 KHz'!E30</f>
        <v>01</v>
      </c>
      <c r="I154" s="57" t="str">
        <f>'[3]650 KHz'!F30</f>
        <v>00</v>
      </c>
      <c r="J154" s="57" t="str">
        <f>'[3]650 KHz'!G30</f>
        <v>11</v>
      </c>
      <c r="K154" s="57" t="str">
        <f>'[3]650 KHz'!H30</f>
        <v>40</v>
      </c>
      <c r="L154" s="57" t="str">
        <f>'[3]650 KHz'!I30</f>
        <v>010000</v>
      </c>
      <c r="M154" s="57" t="str">
        <f>'[3]650 KHz'!J30</f>
        <v>00</v>
      </c>
      <c r="N154" s="57" t="str">
        <f>'[3]650 KHz'!K30</f>
        <v>42</v>
      </c>
      <c r="O154" s="57" t="str">
        <f>'[3]650 KHz'!L30</f>
        <v>01</v>
      </c>
      <c r="P154" s="57" t="str">
        <f>'[3]650 KHz'!M30</f>
        <v>00001</v>
      </c>
      <c r="Q154" s="57" t="str">
        <f>'[3]650 KHz'!N30</f>
        <v>0</v>
      </c>
      <c r="R154" s="57" t="str">
        <f>'[3]650 KHz'!O30</f>
        <v>19</v>
      </c>
      <c r="S154" s="57" t="str">
        <f>'[3]650 KHz'!P30</f>
        <v>000110</v>
      </c>
      <c r="T154" s="57" t="str">
        <f>'[3]650 KHz'!Q30</f>
        <v>01</v>
      </c>
      <c r="U154" s="57" t="str">
        <f>'[3]650 KHz'!R30</f>
        <v>04</v>
      </c>
      <c r="V154" s="57" t="str">
        <f>'[3]650 KHz'!S30</f>
        <v>00</v>
      </c>
      <c r="W154" s="57" t="str">
        <f>'[3]650 KHz'!T30</f>
        <v>00010</v>
      </c>
      <c r="X154" s="57" t="str">
        <f>'[3]650 KHz'!U30</f>
        <v>0</v>
      </c>
      <c r="Y154" s="57" t="str">
        <f t="shared" si="64"/>
        <v>1340421904</v>
      </c>
      <c r="Z154" s="57">
        <f t="shared" si="55"/>
        <v>200</v>
      </c>
      <c r="AA154" s="57">
        <f t="shared" si="56"/>
        <v>30</v>
      </c>
      <c r="AB154" s="57">
        <f t="shared" si="57"/>
        <v>1.3331999999999999</v>
      </c>
      <c r="AC154" s="57">
        <f t="shared" si="58"/>
        <v>6.4</v>
      </c>
      <c r="AD154" s="57">
        <f t="shared" si="59"/>
        <v>800</v>
      </c>
      <c r="AE154" s="57">
        <f t="shared" si="60"/>
        <v>50</v>
      </c>
      <c r="AF154" s="57">
        <f t="shared" si="61"/>
        <v>80</v>
      </c>
      <c r="AG154" s="57">
        <f t="shared" si="62"/>
        <v>1.25</v>
      </c>
      <c r="AH154" s="57">
        <f t="shared" si="63"/>
        <v>6.25</v>
      </c>
      <c r="AI154" s="57">
        <v>4000</v>
      </c>
      <c r="AK154" s="57">
        <f t="shared" si="65"/>
        <v>650</v>
      </c>
      <c r="AL154" s="57">
        <f t="shared" si="66"/>
        <v>24</v>
      </c>
      <c r="AM154" s="57" t="str">
        <f t="shared" si="78"/>
        <v>1340421904</v>
      </c>
      <c r="AN154" s="57">
        <f t="shared" si="78"/>
        <v>200</v>
      </c>
      <c r="AO154" s="57">
        <f t="shared" si="78"/>
        <v>30</v>
      </c>
      <c r="AP154" s="57">
        <f t="shared" si="67"/>
        <v>160</v>
      </c>
      <c r="AQ154" s="57">
        <f t="shared" si="68"/>
        <v>213.31199999999998</v>
      </c>
      <c r="AR154" s="57">
        <f t="shared" si="69"/>
        <v>6.4</v>
      </c>
      <c r="AS154" s="57">
        <f t="shared" si="79"/>
        <v>50</v>
      </c>
      <c r="AT154" s="57">
        <f t="shared" si="79"/>
        <v>80</v>
      </c>
      <c r="AU154" s="57">
        <f t="shared" si="70"/>
        <v>250</v>
      </c>
      <c r="AV154" s="57">
        <f t="shared" si="71"/>
        <v>6.25</v>
      </c>
      <c r="AW154" s="57">
        <f t="shared" si="72"/>
        <v>6</v>
      </c>
      <c r="AX154" s="382">
        <f t="shared" si="73"/>
        <v>24.870446902798928</v>
      </c>
      <c r="AY154" s="382">
        <f t="shared" si="74"/>
        <v>828.93199527028821</v>
      </c>
      <c r="AZ154" s="57">
        <f t="shared" si="75"/>
        <v>4</v>
      </c>
      <c r="BA154" s="382">
        <f t="shared" si="76"/>
        <v>7.9577471545947667</v>
      </c>
      <c r="BB154" s="382">
        <f t="shared" si="77"/>
        <v>318.3098861837907</v>
      </c>
    </row>
    <row r="155" spans="1:54" x14ac:dyDescent="0.3">
      <c r="A155" s="57">
        <f t="shared" si="54"/>
        <v>153</v>
      </c>
      <c r="B155" s="57">
        <v>650</v>
      </c>
      <c r="C155" s="57">
        <v>4</v>
      </c>
      <c r="D155" s="57" t="str">
        <f>'[3]650 KHz'!A31</f>
        <v>11001</v>
      </c>
      <c r="E155" s="57">
        <f>'[3]650 KHz'!B31</f>
        <v>2</v>
      </c>
      <c r="F155" s="57" t="str">
        <f>'[3]650 KHz'!C31</f>
        <v>13</v>
      </c>
      <c r="G155" s="57" t="str">
        <f>'[3]650 KHz'!D31</f>
        <v>00</v>
      </c>
      <c r="H155" s="57" t="str">
        <f>'[3]650 KHz'!E31</f>
        <v>01</v>
      </c>
      <c r="I155" s="57" t="str">
        <f>'[3]650 KHz'!F31</f>
        <v>00</v>
      </c>
      <c r="J155" s="57" t="str">
        <f>'[3]650 KHz'!G31</f>
        <v>11</v>
      </c>
      <c r="K155" s="57" t="str">
        <f>'[3]650 KHz'!H31</f>
        <v>80</v>
      </c>
      <c r="L155" s="57" t="str">
        <f>'[3]650 KHz'!I31</f>
        <v>100000</v>
      </c>
      <c r="M155" s="57" t="str">
        <f>'[3]650 KHz'!J31</f>
        <v>00</v>
      </c>
      <c r="N155" s="57" t="str">
        <f>'[3]650 KHz'!K31</f>
        <v>42</v>
      </c>
      <c r="O155" s="57" t="str">
        <f>'[3]650 KHz'!L31</f>
        <v>01</v>
      </c>
      <c r="P155" s="57" t="str">
        <f>'[3]650 KHz'!M31</f>
        <v>00001</v>
      </c>
      <c r="Q155" s="57" t="str">
        <f>'[3]650 KHz'!N31</f>
        <v>0</v>
      </c>
      <c r="R155" s="57" t="str">
        <f>'[3]650 KHz'!O31</f>
        <v>19</v>
      </c>
      <c r="S155" s="57" t="str">
        <f>'[3]650 KHz'!P31</f>
        <v>000110</v>
      </c>
      <c r="T155" s="57" t="str">
        <f>'[3]650 KHz'!Q31</f>
        <v>01</v>
      </c>
      <c r="U155" s="57" t="str">
        <f>'[3]650 KHz'!R31</f>
        <v>04</v>
      </c>
      <c r="V155" s="57" t="str">
        <f>'[3]650 KHz'!S31</f>
        <v>00</v>
      </c>
      <c r="W155" s="57" t="str">
        <f>'[3]650 KHz'!T31</f>
        <v>00010</v>
      </c>
      <c r="X155" s="57" t="str">
        <f>'[3]650 KHz'!U31</f>
        <v>0</v>
      </c>
      <c r="Y155" s="57" t="str">
        <f t="shared" si="64"/>
        <v>1380421904</v>
      </c>
      <c r="Z155" s="57">
        <f t="shared" si="55"/>
        <v>200</v>
      </c>
      <c r="AA155" s="57">
        <f t="shared" si="56"/>
        <v>30</v>
      </c>
      <c r="AB155" s="57">
        <f t="shared" si="57"/>
        <v>1.3331999999999999</v>
      </c>
      <c r="AC155" s="57">
        <f t="shared" si="58"/>
        <v>6.4</v>
      </c>
      <c r="AD155" s="57">
        <f t="shared" si="59"/>
        <v>800</v>
      </c>
      <c r="AE155" s="57">
        <f t="shared" si="60"/>
        <v>50</v>
      </c>
      <c r="AF155" s="57">
        <f t="shared" si="61"/>
        <v>160</v>
      </c>
      <c r="AG155" s="57">
        <f t="shared" si="62"/>
        <v>1.25</v>
      </c>
      <c r="AH155" s="57">
        <f t="shared" si="63"/>
        <v>6.25</v>
      </c>
      <c r="AI155" s="57">
        <v>4000</v>
      </c>
      <c r="AK155" s="57">
        <f t="shared" si="65"/>
        <v>650</v>
      </c>
      <c r="AL155" s="57">
        <f t="shared" si="66"/>
        <v>25</v>
      </c>
      <c r="AM155" s="57" t="str">
        <f t="shared" si="78"/>
        <v>1380421904</v>
      </c>
      <c r="AN155" s="57">
        <f t="shared" si="78"/>
        <v>200</v>
      </c>
      <c r="AO155" s="57">
        <f t="shared" si="78"/>
        <v>30</v>
      </c>
      <c r="AP155" s="57">
        <f t="shared" si="67"/>
        <v>160</v>
      </c>
      <c r="AQ155" s="57">
        <f t="shared" si="68"/>
        <v>213.31199999999998</v>
      </c>
      <c r="AR155" s="57">
        <f t="shared" si="69"/>
        <v>6.4</v>
      </c>
      <c r="AS155" s="57">
        <f t="shared" si="79"/>
        <v>50</v>
      </c>
      <c r="AT155" s="57">
        <f t="shared" si="79"/>
        <v>160</v>
      </c>
      <c r="AU155" s="57">
        <f t="shared" si="70"/>
        <v>250</v>
      </c>
      <c r="AV155" s="57">
        <f t="shared" si="71"/>
        <v>6.25</v>
      </c>
      <c r="AW155" s="57">
        <f t="shared" si="72"/>
        <v>6</v>
      </c>
      <c r="AX155" s="382">
        <f t="shared" si="73"/>
        <v>24.870446902798928</v>
      </c>
      <c r="AY155" s="382">
        <f t="shared" si="74"/>
        <v>828.93199527028821</v>
      </c>
      <c r="AZ155" s="57">
        <f t="shared" si="75"/>
        <v>8</v>
      </c>
      <c r="BA155" s="382">
        <f t="shared" si="76"/>
        <v>3.9788735772973833</v>
      </c>
      <c r="BB155" s="382">
        <f t="shared" si="77"/>
        <v>159.15494309189535</v>
      </c>
    </row>
    <row r="156" spans="1:54" x14ac:dyDescent="0.3">
      <c r="A156" s="57">
        <f t="shared" si="54"/>
        <v>154</v>
      </c>
      <c r="B156" s="57">
        <v>650</v>
      </c>
      <c r="C156" s="57">
        <v>4</v>
      </c>
      <c r="D156" s="57" t="str">
        <f>'[3]650 KHz'!A32</f>
        <v>11010</v>
      </c>
      <c r="E156" s="57">
        <f>'[3]650 KHz'!B32</f>
        <v>2</v>
      </c>
      <c r="F156" s="57" t="str">
        <f>'[3]650 KHz'!C32</f>
        <v>13</v>
      </c>
      <c r="G156" s="57" t="str">
        <f>'[3]650 KHz'!D32</f>
        <v>00</v>
      </c>
      <c r="H156" s="57" t="str">
        <f>'[3]650 KHz'!E32</f>
        <v>01</v>
      </c>
      <c r="I156" s="57" t="str">
        <f>'[3]650 KHz'!F32</f>
        <v>00</v>
      </c>
      <c r="J156" s="57" t="str">
        <f>'[3]650 KHz'!G32</f>
        <v>11</v>
      </c>
      <c r="K156" s="57" t="str">
        <f>'[3]650 KHz'!H32</f>
        <v>0A</v>
      </c>
      <c r="L156" s="57" t="str">
        <f>'[3]650 KHz'!I32</f>
        <v>000010</v>
      </c>
      <c r="M156" s="57" t="str">
        <f>'[3]650 KHz'!J32</f>
        <v>10</v>
      </c>
      <c r="N156" s="57" t="str">
        <f>'[3]650 KHz'!K32</f>
        <v>10</v>
      </c>
      <c r="O156" s="57" t="str">
        <f>'[3]650 KHz'!L32</f>
        <v>00</v>
      </c>
      <c r="P156" s="57" t="str">
        <f>'[3]650 KHz'!M32</f>
        <v>01000</v>
      </c>
      <c r="Q156" s="57" t="str">
        <f>'[3]650 KHz'!N32</f>
        <v>0</v>
      </c>
      <c r="R156" s="57" t="str">
        <f>'[3]650 KHz'!O32</f>
        <v>1C</v>
      </c>
      <c r="S156" s="57" t="str">
        <f>'[3]650 KHz'!P32</f>
        <v>000111</v>
      </c>
      <c r="T156" s="57" t="str">
        <f>'[3]650 KHz'!Q32</f>
        <v>00</v>
      </c>
      <c r="U156" s="57" t="str">
        <f>'[3]650 KHz'!R32</f>
        <v>84</v>
      </c>
      <c r="V156" s="57" t="str">
        <f>'[3]650 KHz'!S32</f>
        <v>10</v>
      </c>
      <c r="W156" s="57" t="str">
        <f>'[3]650 KHz'!T32</f>
        <v>00010</v>
      </c>
      <c r="X156" s="57" t="str">
        <f>'[3]650 KHz'!U32</f>
        <v>0</v>
      </c>
      <c r="Y156" s="57" t="str">
        <f t="shared" si="64"/>
        <v>130A101C84</v>
      </c>
      <c r="Z156" s="57">
        <f t="shared" si="55"/>
        <v>200</v>
      </c>
      <c r="AA156" s="57">
        <f t="shared" si="56"/>
        <v>35</v>
      </c>
      <c r="AB156" s="57">
        <f t="shared" si="57"/>
        <v>0.66659999999999997</v>
      </c>
      <c r="AC156" s="57">
        <f t="shared" si="58"/>
        <v>6.4</v>
      </c>
      <c r="AD156" s="57">
        <f t="shared" si="59"/>
        <v>800</v>
      </c>
      <c r="AE156" s="57">
        <f t="shared" si="60"/>
        <v>50</v>
      </c>
      <c r="AF156" s="57">
        <f t="shared" si="61"/>
        <v>10</v>
      </c>
      <c r="AG156" s="57">
        <f t="shared" si="62"/>
        <v>10</v>
      </c>
      <c r="AH156" s="57">
        <f t="shared" si="63"/>
        <v>50</v>
      </c>
      <c r="AI156" s="57">
        <v>4000</v>
      </c>
      <c r="AK156" s="57">
        <f t="shared" si="65"/>
        <v>650</v>
      </c>
      <c r="AL156" s="57">
        <f t="shared" si="66"/>
        <v>26</v>
      </c>
      <c r="AM156" s="57" t="str">
        <f t="shared" si="78"/>
        <v>130A101C84</v>
      </c>
      <c r="AN156" s="57">
        <f t="shared" si="78"/>
        <v>200</v>
      </c>
      <c r="AO156" s="57">
        <f t="shared" si="78"/>
        <v>35</v>
      </c>
      <c r="AP156" s="57">
        <f t="shared" si="67"/>
        <v>160</v>
      </c>
      <c r="AQ156" s="57">
        <f t="shared" si="68"/>
        <v>106.65599999999999</v>
      </c>
      <c r="AR156" s="57">
        <f t="shared" si="69"/>
        <v>6.4</v>
      </c>
      <c r="AS156" s="57">
        <f t="shared" si="79"/>
        <v>50</v>
      </c>
      <c r="AT156" s="57">
        <f t="shared" si="79"/>
        <v>10</v>
      </c>
      <c r="AU156" s="57">
        <f t="shared" si="70"/>
        <v>2000</v>
      </c>
      <c r="AV156" s="57">
        <f t="shared" si="71"/>
        <v>50</v>
      </c>
      <c r="AW156" s="57">
        <f t="shared" si="72"/>
        <v>7</v>
      </c>
      <c r="AX156" s="382">
        <f t="shared" si="73"/>
        <v>42.635051833369594</v>
      </c>
      <c r="AY156" s="382">
        <f t="shared" si="74"/>
        <v>710.5131388031042</v>
      </c>
      <c r="AZ156" s="57">
        <f t="shared" si="75"/>
        <v>0.5</v>
      </c>
      <c r="BA156" s="382">
        <f t="shared" si="76"/>
        <v>7.9577471545947667</v>
      </c>
      <c r="BB156" s="382">
        <f t="shared" si="77"/>
        <v>318.3098861837907</v>
      </c>
    </row>
    <row r="157" spans="1:54" x14ac:dyDescent="0.3">
      <c r="A157" s="57">
        <f t="shared" si="54"/>
        <v>155</v>
      </c>
      <c r="B157" s="57">
        <v>650</v>
      </c>
      <c r="C157" s="57">
        <v>4</v>
      </c>
      <c r="D157" s="57" t="str">
        <f>'[3]650 KHz'!A33</f>
        <v>11011</v>
      </c>
      <c r="E157" s="57">
        <f>'[3]650 KHz'!B33</f>
        <v>2</v>
      </c>
      <c r="F157" s="57" t="str">
        <f>'[3]650 KHz'!C33</f>
        <v>13</v>
      </c>
      <c r="G157" s="57" t="str">
        <f>'[3]650 KHz'!D33</f>
        <v>00</v>
      </c>
      <c r="H157" s="57" t="str">
        <f>'[3]650 KHz'!E33</f>
        <v>01</v>
      </c>
      <c r="I157" s="57" t="str">
        <f>'[3]650 KHz'!F33</f>
        <v>00</v>
      </c>
      <c r="J157" s="57" t="str">
        <f>'[3]650 KHz'!G33</f>
        <v>11</v>
      </c>
      <c r="K157" s="57" t="str">
        <f>'[3]650 KHz'!H33</f>
        <v>11</v>
      </c>
      <c r="L157" s="57" t="str">
        <f>'[3]650 KHz'!I33</f>
        <v>000100</v>
      </c>
      <c r="M157" s="57" t="str">
        <f>'[3]650 KHz'!J33</f>
        <v>01</v>
      </c>
      <c r="N157" s="57" t="str">
        <f>'[3]650 KHz'!K33</f>
        <v>08</v>
      </c>
      <c r="O157" s="57" t="str">
        <f>'[3]650 KHz'!L33</f>
        <v>00</v>
      </c>
      <c r="P157" s="57" t="str">
        <f>'[3]650 KHz'!M33</f>
        <v>00100</v>
      </c>
      <c r="Q157" s="57" t="str">
        <f>'[3]650 KHz'!N33</f>
        <v>0</v>
      </c>
      <c r="R157" s="57" t="str">
        <f>'[3]650 KHz'!O33</f>
        <v>1C</v>
      </c>
      <c r="S157" s="57" t="str">
        <f>'[3]650 KHz'!P33</f>
        <v>000111</v>
      </c>
      <c r="T157" s="57" t="str">
        <f>'[3]650 KHz'!Q33</f>
        <v>00</v>
      </c>
      <c r="U157" s="57" t="str">
        <f>'[3]650 KHz'!R33</f>
        <v>84</v>
      </c>
      <c r="V157" s="57" t="str">
        <f>'[3]650 KHz'!S33</f>
        <v>10</v>
      </c>
      <c r="W157" s="57" t="str">
        <f>'[3]650 KHz'!T33</f>
        <v>00010</v>
      </c>
      <c r="X157" s="57" t="str">
        <f>'[3]650 KHz'!U33</f>
        <v>0</v>
      </c>
      <c r="Y157" s="57" t="str">
        <f t="shared" si="64"/>
        <v>1311081C84</v>
      </c>
      <c r="Z157" s="57">
        <f t="shared" si="55"/>
        <v>200</v>
      </c>
      <c r="AA157" s="57">
        <f t="shared" si="56"/>
        <v>35</v>
      </c>
      <c r="AB157" s="57">
        <f t="shared" si="57"/>
        <v>0.66659999999999997</v>
      </c>
      <c r="AC157" s="57">
        <f t="shared" si="58"/>
        <v>6.4</v>
      </c>
      <c r="AD157" s="57">
        <f t="shared" si="59"/>
        <v>800</v>
      </c>
      <c r="AE157" s="57">
        <f t="shared" si="60"/>
        <v>50</v>
      </c>
      <c r="AF157" s="57">
        <f t="shared" si="61"/>
        <v>20</v>
      </c>
      <c r="AG157" s="57">
        <f t="shared" si="62"/>
        <v>5</v>
      </c>
      <c r="AH157" s="57">
        <f t="shared" si="63"/>
        <v>25</v>
      </c>
      <c r="AI157" s="57">
        <v>4000</v>
      </c>
      <c r="AK157" s="57">
        <f t="shared" si="65"/>
        <v>650</v>
      </c>
      <c r="AL157" s="57">
        <f t="shared" si="66"/>
        <v>27</v>
      </c>
      <c r="AM157" s="57" t="str">
        <f t="shared" si="78"/>
        <v>1311081C84</v>
      </c>
      <c r="AN157" s="57">
        <f t="shared" si="78"/>
        <v>200</v>
      </c>
      <c r="AO157" s="57">
        <f t="shared" si="78"/>
        <v>35</v>
      </c>
      <c r="AP157" s="57">
        <f t="shared" si="67"/>
        <v>160</v>
      </c>
      <c r="AQ157" s="57">
        <f t="shared" si="68"/>
        <v>106.65599999999999</v>
      </c>
      <c r="AR157" s="57">
        <f t="shared" si="69"/>
        <v>6.4</v>
      </c>
      <c r="AS157" s="57">
        <f t="shared" si="79"/>
        <v>50</v>
      </c>
      <c r="AT157" s="57">
        <f t="shared" si="79"/>
        <v>20</v>
      </c>
      <c r="AU157" s="57">
        <f t="shared" si="70"/>
        <v>1000</v>
      </c>
      <c r="AV157" s="57">
        <f t="shared" si="71"/>
        <v>25</v>
      </c>
      <c r="AW157" s="57">
        <f t="shared" si="72"/>
        <v>7</v>
      </c>
      <c r="AX157" s="382">
        <f t="shared" si="73"/>
        <v>42.635051833369594</v>
      </c>
      <c r="AY157" s="382">
        <f t="shared" si="74"/>
        <v>710.5131388031042</v>
      </c>
      <c r="AZ157" s="57">
        <f t="shared" si="75"/>
        <v>1</v>
      </c>
      <c r="BA157" s="382">
        <f t="shared" si="76"/>
        <v>7.9577471545947667</v>
      </c>
      <c r="BB157" s="382">
        <f t="shared" si="77"/>
        <v>318.3098861837907</v>
      </c>
    </row>
    <row r="158" spans="1:54" x14ac:dyDescent="0.3">
      <c r="A158" s="57">
        <f t="shared" si="54"/>
        <v>156</v>
      </c>
      <c r="B158" s="57">
        <v>650</v>
      </c>
      <c r="C158" s="57">
        <v>4</v>
      </c>
      <c r="D158" s="57" t="str">
        <f>'[3]650 KHz'!A34</f>
        <v>11100</v>
      </c>
      <c r="E158" s="57">
        <f>'[3]650 KHz'!B34</f>
        <v>2</v>
      </c>
      <c r="F158" s="57" t="str">
        <f>'[3]650 KHz'!C34</f>
        <v>13</v>
      </c>
      <c r="G158" s="57" t="str">
        <f>'[3]650 KHz'!D34</f>
        <v>00</v>
      </c>
      <c r="H158" s="57" t="str">
        <f>'[3]650 KHz'!E34</f>
        <v>01</v>
      </c>
      <c r="I158" s="57" t="str">
        <f>'[3]650 KHz'!F34</f>
        <v>00</v>
      </c>
      <c r="J158" s="57" t="str">
        <f>'[3]650 KHz'!G34</f>
        <v>11</v>
      </c>
      <c r="K158" s="57" t="str">
        <f>'[3]650 KHz'!H34</f>
        <v>20</v>
      </c>
      <c r="L158" s="57" t="str">
        <f>'[3]650 KHz'!I34</f>
        <v>001000</v>
      </c>
      <c r="M158" s="57" t="str">
        <f>'[3]650 KHz'!J34</f>
        <v>00</v>
      </c>
      <c r="N158" s="57" t="str">
        <f>'[3]650 KHz'!K34</f>
        <v>84</v>
      </c>
      <c r="O158" s="57" t="str">
        <f>'[3]650 KHz'!L34</f>
        <v>10</v>
      </c>
      <c r="P158" s="57" t="str">
        <f>'[3]650 KHz'!M34</f>
        <v>00010</v>
      </c>
      <c r="Q158" s="57" t="str">
        <f>'[3]650 KHz'!N34</f>
        <v>0</v>
      </c>
      <c r="R158" s="57" t="str">
        <f>'[3]650 KHz'!O34</f>
        <v>1C</v>
      </c>
      <c r="S158" s="57" t="str">
        <f>'[3]650 KHz'!P34</f>
        <v>000111</v>
      </c>
      <c r="T158" s="57" t="str">
        <f>'[3]650 KHz'!Q34</f>
        <v>00</v>
      </c>
      <c r="U158" s="57" t="str">
        <f>'[3]650 KHz'!R34</f>
        <v>84</v>
      </c>
      <c r="V158" s="57" t="str">
        <f>'[3]650 KHz'!S34</f>
        <v>10</v>
      </c>
      <c r="W158" s="57" t="str">
        <f>'[3]650 KHz'!T34</f>
        <v>00010</v>
      </c>
      <c r="X158" s="57" t="str">
        <f>'[3]650 KHz'!U34</f>
        <v>0</v>
      </c>
      <c r="Y158" s="57" t="str">
        <f t="shared" si="64"/>
        <v>1320841C84</v>
      </c>
      <c r="Z158" s="57">
        <f t="shared" si="55"/>
        <v>200</v>
      </c>
      <c r="AA158" s="57">
        <f t="shared" si="56"/>
        <v>35</v>
      </c>
      <c r="AB158" s="57">
        <f t="shared" si="57"/>
        <v>0.66659999999999997</v>
      </c>
      <c r="AC158" s="57">
        <f t="shared" si="58"/>
        <v>6.4</v>
      </c>
      <c r="AD158" s="57">
        <f t="shared" si="59"/>
        <v>800</v>
      </c>
      <c r="AE158" s="57">
        <f t="shared" si="60"/>
        <v>50</v>
      </c>
      <c r="AF158" s="57">
        <f t="shared" si="61"/>
        <v>40</v>
      </c>
      <c r="AG158" s="57">
        <f t="shared" si="62"/>
        <v>2.5</v>
      </c>
      <c r="AH158" s="57">
        <f t="shared" si="63"/>
        <v>12.5</v>
      </c>
      <c r="AI158" s="57">
        <v>4000</v>
      </c>
      <c r="AK158" s="57">
        <f t="shared" si="65"/>
        <v>650</v>
      </c>
      <c r="AL158" s="57">
        <f t="shared" si="66"/>
        <v>28</v>
      </c>
      <c r="AM158" s="57" t="str">
        <f t="shared" si="78"/>
        <v>1320841C84</v>
      </c>
      <c r="AN158" s="57">
        <f t="shared" si="78"/>
        <v>200</v>
      </c>
      <c r="AO158" s="57">
        <f t="shared" si="78"/>
        <v>35</v>
      </c>
      <c r="AP158" s="57">
        <f t="shared" si="67"/>
        <v>160</v>
      </c>
      <c r="AQ158" s="57">
        <f t="shared" si="68"/>
        <v>106.65599999999999</v>
      </c>
      <c r="AR158" s="57">
        <f t="shared" si="69"/>
        <v>6.4</v>
      </c>
      <c r="AS158" s="57">
        <f t="shared" si="79"/>
        <v>50</v>
      </c>
      <c r="AT158" s="57">
        <f t="shared" si="79"/>
        <v>40</v>
      </c>
      <c r="AU158" s="57">
        <f t="shared" si="70"/>
        <v>500</v>
      </c>
      <c r="AV158" s="57">
        <f t="shared" si="71"/>
        <v>12.5</v>
      </c>
      <c r="AW158" s="57">
        <f t="shared" si="72"/>
        <v>7</v>
      </c>
      <c r="AX158" s="382">
        <f t="shared" si="73"/>
        <v>42.635051833369594</v>
      </c>
      <c r="AY158" s="382">
        <f t="shared" si="74"/>
        <v>710.5131388031042</v>
      </c>
      <c r="AZ158" s="57">
        <f t="shared" si="75"/>
        <v>2</v>
      </c>
      <c r="BA158" s="382">
        <f t="shared" si="76"/>
        <v>7.9577471545947667</v>
      </c>
      <c r="BB158" s="382">
        <f t="shared" si="77"/>
        <v>318.3098861837907</v>
      </c>
    </row>
    <row r="159" spans="1:54" x14ac:dyDescent="0.3">
      <c r="A159" s="57">
        <f t="shared" si="54"/>
        <v>157</v>
      </c>
      <c r="B159" s="57">
        <v>650</v>
      </c>
      <c r="C159" s="57">
        <v>4</v>
      </c>
      <c r="D159" s="57" t="str">
        <f>'[3]650 KHz'!A35</f>
        <v>11101</v>
      </c>
      <c r="E159" s="57">
        <f>'[3]650 KHz'!B35</f>
        <v>2</v>
      </c>
      <c r="F159" s="57" t="str">
        <f>'[3]650 KHz'!C35</f>
        <v>13</v>
      </c>
      <c r="G159" s="57" t="str">
        <f>'[3]650 KHz'!D35</f>
        <v>00</v>
      </c>
      <c r="H159" s="57" t="str">
        <f>'[3]650 KHz'!E35</f>
        <v>01</v>
      </c>
      <c r="I159" s="57" t="str">
        <f>'[3]650 KHz'!F35</f>
        <v>00</v>
      </c>
      <c r="J159" s="57" t="str">
        <f>'[3]650 KHz'!G35</f>
        <v>11</v>
      </c>
      <c r="K159" s="57" t="str">
        <f>'[3]650 KHz'!H35</f>
        <v>40</v>
      </c>
      <c r="L159" s="57" t="str">
        <f>'[3]650 KHz'!I35</f>
        <v>010000</v>
      </c>
      <c r="M159" s="57" t="str">
        <f>'[3]650 KHz'!J35</f>
        <v>00</v>
      </c>
      <c r="N159" s="57" t="str">
        <f>'[3]650 KHz'!K35</f>
        <v>42</v>
      </c>
      <c r="O159" s="57" t="str">
        <f>'[3]650 KHz'!L35</f>
        <v>01</v>
      </c>
      <c r="P159" s="57" t="str">
        <f>'[3]650 KHz'!M35</f>
        <v>00001</v>
      </c>
      <c r="Q159" s="57" t="str">
        <f>'[3]650 KHz'!N35</f>
        <v>0</v>
      </c>
      <c r="R159" s="57" t="str">
        <f>'[3]650 KHz'!O35</f>
        <v>1C</v>
      </c>
      <c r="S159" s="57" t="str">
        <f>'[3]650 KHz'!P35</f>
        <v>000111</v>
      </c>
      <c r="T159" s="57" t="str">
        <f>'[3]650 KHz'!Q35</f>
        <v>00</v>
      </c>
      <c r="U159" s="57" t="str">
        <f>'[3]650 KHz'!R35</f>
        <v>84</v>
      </c>
      <c r="V159" s="57" t="str">
        <f>'[3]650 KHz'!S35</f>
        <v>10</v>
      </c>
      <c r="W159" s="57" t="str">
        <f>'[3]650 KHz'!T35</f>
        <v>00010</v>
      </c>
      <c r="X159" s="57" t="str">
        <f>'[3]650 KHz'!U35</f>
        <v>0</v>
      </c>
      <c r="Y159" s="57" t="str">
        <f t="shared" si="64"/>
        <v>1340421C84</v>
      </c>
      <c r="Z159" s="57">
        <f t="shared" si="55"/>
        <v>200</v>
      </c>
      <c r="AA159" s="57">
        <f t="shared" si="56"/>
        <v>35</v>
      </c>
      <c r="AB159" s="57">
        <f t="shared" si="57"/>
        <v>0.66659999999999997</v>
      </c>
      <c r="AC159" s="57">
        <f t="shared" si="58"/>
        <v>6.4</v>
      </c>
      <c r="AD159" s="57">
        <f t="shared" si="59"/>
        <v>800</v>
      </c>
      <c r="AE159" s="57">
        <f t="shared" si="60"/>
        <v>50</v>
      </c>
      <c r="AF159" s="57">
        <f t="shared" si="61"/>
        <v>80</v>
      </c>
      <c r="AG159" s="57">
        <f t="shared" si="62"/>
        <v>1.25</v>
      </c>
      <c r="AH159" s="57">
        <f t="shared" si="63"/>
        <v>6.25</v>
      </c>
      <c r="AI159" s="57">
        <v>4000</v>
      </c>
      <c r="AK159" s="57">
        <f t="shared" si="65"/>
        <v>650</v>
      </c>
      <c r="AL159" s="57">
        <f t="shared" si="66"/>
        <v>29</v>
      </c>
      <c r="AM159" s="57" t="str">
        <f t="shared" si="78"/>
        <v>1340421C84</v>
      </c>
      <c r="AN159" s="57">
        <f t="shared" si="78"/>
        <v>200</v>
      </c>
      <c r="AO159" s="57">
        <f t="shared" si="78"/>
        <v>35</v>
      </c>
      <c r="AP159" s="57">
        <f t="shared" si="67"/>
        <v>160</v>
      </c>
      <c r="AQ159" s="57">
        <f t="shared" si="68"/>
        <v>106.65599999999999</v>
      </c>
      <c r="AR159" s="57">
        <f t="shared" si="69"/>
        <v>6.4</v>
      </c>
      <c r="AS159" s="57">
        <f t="shared" si="79"/>
        <v>50</v>
      </c>
      <c r="AT159" s="57">
        <f t="shared" si="79"/>
        <v>80</v>
      </c>
      <c r="AU159" s="57">
        <f t="shared" si="70"/>
        <v>250</v>
      </c>
      <c r="AV159" s="57">
        <f t="shared" si="71"/>
        <v>6.25</v>
      </c>
      <c r="AW159" s="57">
        <f t="shared" si="72"/>
        <v>7</v>
      </c>
      <c r="AX159" s="382">
        <f t="shared" si="73"/>
        <v>42.635051833369594</v>
      </c>
      <c r="AY159" s="382">
        <f t="shared" si="74"/>
        <v>710.5131388031042</v>
      </c>
      <c r="AZ159" s="57">
        <f t="shared" si="75"/>
        <v>4</v>
      </c>
      <c r="BA159" s="382">
        <f t="shared" si="76"/>
        <v>7.9577471545947667</v>
      </c>
      <c r="BB159" s="382">
        <f t="shared" si="77"/>
        <v>318.3098861837907</v>
      </c>
    </row>
    <row r="160" spans="1:54" x14ac:dyDescent="0.3">
      <c r="A160" s="57">
        <f t="shared" si="54"/>
        <v>158</v>
      </c>
      <c r="B160" s="57">
        <v>650</v>
      </c>
      <c r="C160" s="57">
        <v>4</v>
      </c>
      <c r="D160" s="57" t="str">
        <f>'[3]650 KHz'!A36</f>
        <v>11110</v>
      </c>
      <c r="E160" s="57">
        <f>'[3]650 KHz'!B36</f>
        <v>2</v>
      </c>
      <c r="F160" s="57" t="str">
        <f>'[3]650 KHz'!C36</f>
        <v>13</v>
      </c>
      <c r="G160" s="57" t="str">
        <f>'[3]650 KHz'!D36</f>
        <v>00</v>
      </c>
      <c r="H160" s="57" t="str">
        <f>'[3]650 KHz'!E36</f>
        <v>01</v>
      </c>
      <c r="I160" s="57" t="str">
        <f>'[3]650 KHz'!F36</f>
        <v>00</v>
      </c>
      <c r="J160" s="57" t="str">
        <f>'[3]650 KHz'!G36</f>
        <v>11</v>
      </c>
      <c r="K160" s="57" t="str">
        <f>'[3]650 KHz'!H36</f>
        <v>80</v>
      </c>
      <c r="L160" s="57" t="str">
        <f>'[3]650 KHz'!I36</f>
        <v>100000</v>
      </c>
      <c r="M160" s="57" t="str">
        <f>'[3]650 KHz'!J36</f>
        <v>00</v>
      </c>
      <c r="N160" s="57" t="str">
        <f>'[3]650 KHz'!K36</f>
        <v>42</v>
      </c>
      <c r="O160" s="57" t="str">
        <f>'[3]650 KHz'!L36</f>
        <v>01</v>
      </c>
      <c r="P160" s="57" t="str">
        <f>'[3]650 KHz'!M36</f>
        <v>00001</v>
      </c>
      <c r="Q160" s="57" t="str">
        <f>'[3]650 KHz'!N36</f>
        <v>0</v>
      </c>
      <c r="R160" s="57" t="str">
        <f>'[3]650 KHz'!O36</f>
        <v>1C</v>
      </c>
      <c r="S160" s="57" t="str">
        <f>'[3]650 KHz'!P36</f>
        <v>000111</v>
      </c>
      <c r="T160" s="57" t="str">
        <f>'[3]650 KHz'!Q36</f>
        <v>00</v>
      </c>
      <c r="U160" s="57" t="str">
        <f>'[3]650 KHz'!R36</f>
        <v>84</v>
      </c>
      <c r="V160" s="57" t="str">
        <f>'[3]650 KHz'!S36</f>
        <v>10</v>
      </c>
      <c r="W160" s="57" t="str">
        <f>'[3]650 KHz'!T36</f>
        <v>00010</v>
      </c>
      <c r="X160" s="57" t="str">
        <f>'[3]650 KHz'!U36</f>
        <v>0</v>
      </c>
      <c r="Y160" s="57" t="str">
        <f t="shared" si="64"/>
        <v>1380421C84</v>
      </c>
      <c r="Z160" s="57">
        <f t="shared" si="55"/>
        <v>200</v>
      </c>
      <c r="AA160" s="57">
        <f t="shared" si="56"/>
        <v>35</v>
      </c>
      <c r="AB160" s="57">
        <f t="shared" si="57"/>
        <v>0.66659999999999997</v>
      </c>
      <c r="AC160" s="57">
        <f t="shared" si="58"/>
        <v>6.4</v>
      </c>
      <c r="AD160" s="57">
        <f t="shared" si="59"/>
        <v>800</v>
      </c>
      <c r="AE160" s="57">
        <f t="shared" si="60"/>
        <v>50</v>
      </c>
      <c r="AF160" s="57">
        <f t="shared" si="61"/>
        <v>160</v>
      </c>
      <c r="AG160" s="57">
        <f t="shared" si="62"/>
        <v>1.25</v>
      </c>
      <c r="AH160" s="57">
        <f t="shared" si="63"/>
        <v>6.25</v>
      </c>
      <c r="AI160" s="57">
        <v>4000</v>
      </c>
      <c r="AK160" s="57">
        <f t="shared" si="65"/>
        <v>650</v>
      </c>
      <c r="AL160" s="57">
        <f t="shared" si="66"/>
        <v>30</v>
      </c>
      <c r="AM160" s="57" t="str">
        <f t="shared" si="78"/>
        <v>1380421C84</v>
      </c>
      <c r="AN160" s="57">
        <f t="shared" si="78"/>
        <v>200</v>
      </c>
      <c r="AO160" s="57">
        <f t="shared" si="78"/>
        <v>35</v>
      </c>
      <c r="AP160" s="57">
        <f t="shared" si="67"/>
        <v>160</v>
      </c>
      <c r="AQ160" s="57">
        <f t="shared" si="68"/>
        <v>106.65599999999999</v>
      </c>
      <c r="AR160" s="57">
        <f t="shared" si="69"/>
        <v>6.4</v>
      </c>
      <c r="AS160" s="57">
        <f t="shared" si="79"/>
        <v>50</v>
      </c>
      <c r="AT160" s="57">
        <f t="shared" si="79"/>
        <v>160</v>
      </c>
      <c r="AU160" s="57">
        <f t="shared" si="70"/>
        <v>250</v>
      </c>
      <c r="AV160" s="57">
        <f t="shared" si="71"/>
        <v>6.25</v>
      </c>
      <c r="AW160" s="57">
        <f t="shared" si="72"/>
        <v>7</v>
      </c>
      <c r="AX160" s="382">
        <f t="shared" si="73"/>
        <v>42.635051833369594</v>
      </c>
      <c r="AY160" s="382">
        <f t="shared" si="74"/>
        <v>710.5131388031042</v>
      </c>
      <c r="AZ160" s="57">
        <f t="shared" si="75"/>
        <v>8</v>
      </c>
      <c r="BA160" s="382">
        <f t="shared" si="76"/>
        <v>3.9788735772973833</v>
      </c>
      <c r="BB160" s="382">
        <f t="shared" si="77"/>
        <v>159.15494309189535</v>
      </c>
    </row>
    <row r="161" spans="1:54" x14ac:dyDescent="0.3">
      <c r="A161" s="57">
        <f t="shared" si="54"/>
        <v>159</v>
      </c>
      <c r="B161" s="57">
        <v>650</v>
      </c>
      <c r="C161" s="57">
        <v>4</v>
      </c>
      <c r="D161" s="57" t="str">
        <f>'[3]650 KHz'!A37</f>
        <v>11111</v>
      </c>
      <c r="E161" s="57">
        <f>'[3]650 KHz'!B37</f>
        <v>2</v>
      </c>
      <c r="F161" s="57" t="str">
        <f>'[3]650 KHz'!C37</f>
        <v>13</v>
      </c>
      <c r="G161" s="57" t="str">
        <f>'[3]650 KHz'!D37</f>
        <v>00</v>
      </c>
      <c r="H161" s="57" t="str">
        <f>'[3]650 KHz'!E37</f>
        <v>01</v>
      </c>
      <c r="I161" s="57" t="str">
        <f>'[3]650 KHz'!F37</f>
        <v>00</v>
      </c>
      <c r="J161" s="57" t="str">
        <f>'[3]650 KHz'!G37</f>
        <v>11</v>
      </c>
      <c r="K161" s="57" t="str">
        <f>'[3]650 KHz'!H37</f>
        <v>20</v>
      </c>
      <c r="L161" s="57" t="str">
        <f>'[3]650 KHz'!I37</f>
        <v>001000</v>
      </c>
      <c r="M161" s="57" t="str">
        <f>'[3]650 KHz'!J37</f>
        <v>00</v>
      </c>
      <c r="N161" s="57" t="str">
        <f>'[3]650 KHz'!K37</f>
        <v>84</v>
      </c>
      <c r="O161" s="57" t="str">
        <f>'[3]650 KHz'!L37</f>
        <v>10</v>
      </c>
      <c r="P161" s="57" t="str">
        <f>'[3]650 KHz'!M37</f>
        <v>00010</v>
      </c>
      <c r="Q161" s="57" t="str">
        <f>'[3]650 KHz'!N37</f>
        <v>0</v>
      </c>
      <c r="R161" s="57" t="str">
        <f>'[3]650 KHz'!O37</f>
        <v>28</v>
      </c>
      <c r="S161" s="57" t="str">
        <f>'[3]650 KHz'!P37</f>
        <v>001010</v>
      </c>
      <c r="T161" s="57" t="str">
        <f>'[3]650 KHz'!Q37</f>
        <v>00</v>
      </c>
      <c r="U161" s="57" t="str">
        <f>'[3]650 KHz'!R37</f>
        <v>84</v>
      </c>
      <c r="V161" s="57" t="str">
        <f>'[3]650 KHz'!S37</f>
        <v>10</v>
      </c>
      <c r="W161" s="57" t="str">
        <f>'[3]650 KHz'!T37</f>
        <v>00010</v>
      </c>
      <c r="X161" s="57" t="str">
        <f>'[3]650 KHz'!U37</f>
        <v>0</v>
      </c>
      <c r="Y161" s="57" t="str">
        <f t="shared" si="64"/>
        <v>1320842884</v>
      </c>
      <c r="Z161" s="57">
        <f t="shared" si="55"/>
        <v>200</v>
      </c>
      <c r="AA161" s="57">
        <f t="shared" si="56"/>
        <v>50</v>
      </c>
      <c r="AB161" s="57">
        <f t="shared" si="57"/>
        <v>0.66659999999999997</v>
      </c>
      <c r="AC161" s="57">
        <f t="shared" si="58"/>
        <v>6.4</v>
      </c>
      <c r="AD161" s="57">
        <f t="shared" si="59"/>
        <v>800</v>
      </c>
      <c r="AE161" s="57">
        <f t="shared" si="60"/>
        <v>50</v>
      </c>
      <c r="AF161" s="57">
        <f t="shared" si="61"/>
        <v>40</v>
      </c>
      <c r="AG161" s="57">
        <f t="shared" si="62"/>
        <v>2.5</v>
      </c>
      <c r="AH161" s="57">
        <f t="shared" si="63"/>
        <v>12.5</v>
      </c>
      <c r="AI161" s="57">
        <v>4000</v>
      </c>
      <c r="AK161" s="57">
        <f t="shared" si="65"/>
        <v>650</v>
      </c>
      <c r="AL161" s="57">
        <f t="shared" si="66"/>
        <v>31</v>
      </c>
      <c r="AM161" s="57" t="str">
        <f t="shared" si="78"/>
        <v>1320842884</v>
      </c>
      <c r="AN161" s="57">
        <f t="shared" si="78"/>
        <v>200</v>
      </c>
      <c r="AO161" s="57">
        <f t="shared" si="78"/>
        <v>50</v>
      </c>
      <c r="AP161" s="57">
        <f t="shared" si="67"/>
        <v>160</v>
      </c>
      <c r="AQ161" s="57">
        <f t="shared" si="68"/>
        <v>106.65599999999999</v>
      </c>
      <c r="AR161" s="57">
        <f t="shared" si="69"/>
        <v>6.4</v>
      </c>
      <c r="AS161" s="57">
        <f t="shared" si="79"/>
        <v>50</v>
      </c>
      <c r="AT161" s="57">
        <f t="shared" si="79"/>
        <v>40</v>
      </c>
      <c r="AU161" s="57">
        <f t="shared" si="70"/>
        <v>500</v>
      </c>
      <c r="AV161" s="57">
        <f t="shared" si="71"/>
        <v>12.5</v>
      </c>
      <c r="AW161" s="57">
        <f t="shared" si="72"/>
        <v>10</v>
      </c>
      <c r="AX161" s="382">
        <f t="shared" si="73"/>
        <v>29.844536283358714</v>
      </c>
      <c r="AY161" s="382">
        <f t="shared" si="74"/>
        <v>497.35919716217279</v>
      </c>
      <c r="AZ161" s="57">
        <f t="shared" si="75"/>
        <v>2</v>
      </c>
      <c r="BA161" s="382">
        <f t="shared" si="76"/>
        <v>7.9577471545947667</v>
      </c>
      <c r="BB161" s="382">
        <f t="shared" si="77"/>
        <v>318.3098861837907</v>
      </c>
    </row>
    <row r="162" spans="1:54" x14ac:dyDescent="0.3">
      <c r="A162" s="57">
        <f t="shared" si="54"/>
        <v>160</v>
      </c>
      <c r="B162" s="57">
        <v>900</v>
      </c>
      <c r="C162" s="57">
        <v>5</v>
      </c>
      <c r="D162" s="57" t="str">
        <f>'[3]900 KHz'!A6</f>
        <v>00000</v>
      </c>
      <c r="E162" s="57">
        <f>'[3]900 KHz'!B6</f>
        <v>2</v>
      </c>
      <c r="F162" s="57" t="e">
        <f>'[3]900 KHz'!C6</f>
        <v>#NUM!</v>
      </c>
      <c r="G162" s="57" t="str">
        <f>'[3]900 KHz'!D6</f>
        <v>00</v>
      </c>
      <c r="H162" s="57" t="e">
        <f>'[3]900 KHz'!E6</f>
        <v>#NUM!</v>
      </c>
      <c r="I162" s="57" t="str">
        <f>'[3]900 KHz'!F6</f>
        <v>00</v>
      </c>
      <c r="J162" s="57" t="e">
        <f>'[3]900 KHz'!G6</f>
        <v>#NUM!</v>
      </c>
      <c r="K162" s="57" t="str">
        <f>'[3]900 KHz'!H6</f>
        <v>00</v>
      </c>
      <c r="L162" s="57" t="str">
        <f>'[3]900 KHz'!I6</f>
        <v>000000</v>
      </c>
      <c r="M162" s="57" t="str">
        <f>'[3]900 KHz'!J6</f>
        <v>00</v>
      </c>
      <c r="N162" s="57" t="str">
        <f>'[3]900 KHz'!K6</f>
        <v>42</v>
      </c>
      <c r="O162" s="57" t="str">
        <f>'[3]900 KHz'!L6</f>
        <v>01</v>
      </c>
      <c r="P162" s="57" t="str">
        <f>'[3]900 KHz'!M6</f>
        <v>00001</v>
      </c>
      <c r="Q162" s="57" t="str">
        <f>'[3]900 KHz'!N6</f>
        <v>0</v>
      </c>
      <c r="R162" s="57" t="str">
        <f>'[3]900 KHz'!O6</f>
        <v>00</v>
      </c>
      <c r="S162" s="57" t="str">
        <f>'[3]900 KHz'!P6</f>
        <v>000000</v>
      </c>
      <c r="T162" s="57" t="str">
        <f>'[3]900 KHz'!Q6</f>
        <v>00</v>
      </c>
      <c r="U162" s="57" t="str">
        <f>'[3]900 KHz'!R6</f>
        <v>00</v>
      </c>
      <c r="V162" s="57" t="str">
        <f>'[3]900 KHz'!S6</f>
        <v>00</v>
      </c>
      <c r="W162" s="57" t="str">
        <f>'[3]900 KHz'!T6</f>
        <v>00000</v>
      </c>
      <c r="X162" s="57" t="str">
        <f>'[3]900 KHz'!U6</f>
        <v>0</v>
      </c>
      <c r="Y162" s="57" t="e">
        <f t="shared" si="64"/>
        <v>#NUM!</v>
      </c>
      <c r="Z162" s="57" t="e">
        <f t="shared" si="55"/>
        <v>#NUM!</v>
      </c>
      <c r="AA162" s="57">
        <f t="shared" si="56"/>
        <v>0</v>
      </c>
      <c r="AB162" s="57">
        <f t="shared" si="57"/>
        <v>0</v>
      </c>
      <c r="AC162" s="57">
        <f t="shared" si="58"/>
        <v>0</v>
      </c>
      <c r="AD162" s="57">
        <f t="shared" si="59"/>
        <v>800</v>
      </c>
      <c r="AE162" s="57" t="e">
        <f t="shared" si="60"/>
        <v>#NUM!</v>
      </c>
      <c r="AF162" s="57">
        <f t="shared" si="61"/>
        <v>0</v>
      </c>
      <c r="AG162" s="57">
        <f t="shared" si="62"/>
        <v>1.25</v>
      </c>
      <c r="AH162" s="57">
        <f t="shared" si="63"/>
        <v>6.25</v>
      </c>
      <c r="AI162" s="57">
        <v>4000</v>
      </c>
      <c r="AK162" s="57">
        <f t="shared" si="65"/>
        <v>900</v>
      </c>
      <c r="AL162" s="57">
        <f t="shared" si="66"/>
        <v>0</v>
      </c>
      <c r="AM162" s="57" t="e">
        <f t="shared" si="78"/>
        <v>#NUM!</v>
      </c>
      <c r="AN162" s="57" t="e">
        <f t="shared" si="78"/>
        <v>#NUM!</v>
      </c>
      <c r="AO162" s="57">
        <f t="shared" si="78"/>
        <v>0</v>
      </c>
      <c r="AP162" s="57" t="e">
        <f t="shared" si="67"/>
        <v>#NUM!</v>
      </c>
      <c r="AQ162" s="57" t="e">
        <f t="shared" si="68"/>
        <v>#NUM!</v>
      </c>
      <c r="AR162" s="57">
        <f t="shared" si="69"/>
        <v>0</v>
      </c>
      <c r="AS162" s="57" t="e">
        <f t="shared" si="79"/>
        <v>#NUM!</v>
      </c>
      <c r="AT162" s="57">
        <f t="shared" si="79"/>
        <v>0</v>
      </c>
      <c r="AU162" s="57" t="e">
        <f t="shared" si="70"/>
        <v>#NUM!</v>
      </c>
      <c r="AV162" s="57">
        <f t="shared" si="71"/>
        <v>6.25</v>
      </c>
      <c r="AW162" s="57" t="e">
        <f t="shared" si="72"/>
        <v>#NUM!</v>
      </c>
      <c r="AX162" s="382" t="e">
        <f t="shared" si="73"/>
        <v>#NUM!</v>
      </c>
      <c r="AY162" s="382" t="e">
        <f t="shared" si="74"/>
        <v>#DIV/0!</v>
      </c>
      <c r="AZ162" s="57" t="e">
        <f t="shared" si="75"/>
        <v>#NUM!</v>
      </c>
      <c r="BA162" s="382" t="e">
        <f t="shared" si="76"/>
        <v>#NUM!</v>
      </c>
      <c r="BB162" s="382" t="e">
        <f t="shared" si="77"/>
        <v>#DIV/0!</v>
      </c>
    </row>
    <row r="163" spans="1:54" x14ac:dyDescent="0.3">
      <c r="A163" s="57">
        <f t="shared" si="54"/>
        <v>161</v>
      </c>
      <c r="B163" s="57">
        <v>900</v>
      </c>
      <c r="C163" s="57">
        <v>5</v>
      </c>
      <c r="D163" s="57" t="str">
        <f>'[3]900 KHz'!A7</f>
        <v>00001</v>
      </c>
      <c r="E163" s="57">
        <f>'[3]900 KHz'!B7</f>
        <v>2</v>
      </c>
      <c r="F163" s="57" t="str">
        <f>'[3]900 KHz'!C7</f>
        <v>12</v>
      </c>
      <c r="G163" s="57" t="str">
        <f>'[3]900 KHz'!D7</f>
        <v>00</v>
      </c>
      <c r="H163" s="57" t="str">
        <f>'[3]900 KHz'!E7</f>
        <v>01</v>
      </c>
      <c r="I163" s="57" t="str">
        <f>'[3]900 KHz'!F7</f>
        <v>00</v>
      </c>
      <c r="J163" s="57" t="str">
        <f>'[3]900 KHz'!G7</f>
        <v>10</v>
      </c>
      <c r="K163" s="57" t="str">
        <f>'[3]900 KHz'!H7</f>
        <v>0A</v>
      </c>
      <c r="L163" s="57" t="str">
        <f>'[3]900 KHz'!I7</f>
        <v>000010</v>
      </c>
      <c r="M163" s="57" t="str">
        <f>'[3]900 KHz'!J7</f>
        <v>10</v>
      </c>
      <c r="N163" s="57" t="str">
        <f>'[3]900 KHz'!K7</f>
        <v>10</v>
      </c>
      <c r="O163" s="57" t="str">
        <f>'[3]900 KHz'!L7</f>
        <v>00</v>
      </c>
      <c r="P163" s="57" t="str">
        <f>'[3]900 KHz'!M7</f>
        <v>01000</v>
      </c>
      <c r="Q163" s="57" t="str">
        <f>'[3]900 KHz'!N7</f>
        <v>0</v>
      </c>
      <c r="R163" s="57" t="str">
        <f>'[3]900 KHz'!O7</f>
        <v>12</v>
      </c>
      <c r="S163" s="57" t="str">
        <f>'[3]900 KHz'!P7</f>
        <v>000100</v>
      </c>
      <c r="T163" s="57" t="str">
        <f>'[3]900 KHz'!Q7</f>
        <v>10</v>
      </c>
      <c r="U163" s="57" t="str">
        <f>'[3]900 KHz'!R7</f>
        <v>08</v>
      </c>
      <c r="V163" s="57" t="str">
        <f>'[3]900 KHz'!S7</f>
        <v>00</v>
      </c>
      <c r="W163" s="57" t="str">
        <f>'[3]900 KHz'!T7</f>
        <v>00100</v>
      </c>
      <c r="X163" s="57" t="str">
        <f>'[3]900 KHz'!U7</f>
        <v>0</v>
      </c>
      <c r="Y163" s="57" t="str">
        <f t="shared" si="64"/>
        <v>120A101208</v>
      </c>
      <c r="Z163" s="57">
        <f t="shared" si="55"/>
        <v>100</v>
      </c>
      <c r="AA163" s="57">
        <f t="shared" si="56"/>
        <v>20</v>
      </c>
      <c r="AB163" s="57">
        <f t="shared" si="57"/>
        <v>2.6663999999999999</v>
      </c>
      <c r="AC163" s="57">
        <f t="shared" si="58"/>
        <v>12.8</v>
      </c>
      <c r="AD163" s="57">
        <f t="shared" si="59"/>
        <v>800</v>
      </c>
      <c r="AE163" s="57">
        <f t="shared" si="60"/>
        <v>50</v>
      </c>
      <c r="AF163" s="57">
        <f t="shared" si="61"/>
        <v>10</v>
      </c>
      <c r="AG163" s="57">
        <f t="shared" si="62"/>
        <v>10</v>
      </c>
      <c r="AH163" s="57">
        <f t="shared" si="63"/>
        <v>50</v>
      </c>
      <c r="AI163" s="57">
        <v>4000</v>
      </c>
      <c r="AK163" s="57">
        <f t="shared" si="65"/>
        <v>900</v>
      </c>
      <c r="AL163" s="57">
        <f t="shared" si="66"/>
        <v>1</v>
      </c>
      <c r="AM163" s="57" t="str">
        <f t="shared" si="78"/>
        <v>120A101208</v>
      </c>
      <c r="AN163" s="57">
        <f t="shared" si="78"/>
        <v>100</v>
      </c>
      <c r="AO163" s="57">
        <f t="shared" si="78"/>
        <v>20</v>
      </c>
      <c r="AP163" s="57">
        <f t="shared" si="67"/>
        <v>80</v>
      </c>
      <c r="AQ163" s="57">
        <f t="shared" si="68"/>
        <v>213.31199999999998</v>
      </c>
      <c r="AR163" s="57">
        <f t="shared" si="69"/>
        <v>12.8</v>
      </c>
      <c r="AS163" s="57">
        <f t="shared" si="79"/>
        <v>50</v>
      </c>
      <c r="AT163" s="57">
        <f t="shared" si="79"/>
        <v>10</v>
      </c>
      <c r="AU163" s="57">
        <f t="shared" si="70"/>
        <v>2000</v>
      </c>
      <c r="AV163" s="57">
        <f t="shared" si="71"/>
        <v>50</v>
      </c>
      <c r="AW163" s="57">
        <f t="shared" si="72"/>
        <v>2</v>
      </c>
      <c r="AX163" s="382">
        <f t="shared" si="73"/>
        <v>37.305670354198398</v>
      </c>
      <c r="AY163" s="382">
        <f t="shared" si="74"/>
        <v>621.69899645271619</v>
      </c>
      <c r="AZ163" s="57">
        <f t="shared" si="75"/>
        <v>0.5</v>
      </c>
      <c r="BA163" s="382">
        <f t="shared" si="76"/>
        <v>7.9577471545947667</v>
      </c>
      <c r="BB163" s="382">
        <f t="shared" si="77"/>
        <v>318.3098861837907</v>
      </c>
    </row>
    <row r="164" spans="1:54" x14ac:dyDescent="0.3">
      <c r="A164" s="57">
        <f t="shared" si="54"/>
        <v>162</v>
      </c>
      <c r="B164" s="57">
        <v>900</v>
      </c>
      <c r="C164" s="57">
        <v>5</v>
      </c>
      <c r="D164" s="57" t="str">
        <f>'[3]900 KHz'!A8</f>
        <v>00010</v>
      </c>
      <c r="E164" s="57">
        <f>'[3]900 KHz'!B8</f>
        <v>2</v>
      </c>
      <c r="F164" s="57" t="str">
        <f>'[3]900 KHz'!C8</f>
        <v>12</v>
      </c>
      <c r="G164" s="57" t="str">
        <f>'[3]900 KHz'!D8</f>
        <v>00</v>
      </c>
      <c r="H164" s="57" t="str">
        <f>'[3]900 KHz'!E8</f>
        <v>01</v>
      </c>
      <c r="I164" s="57" t="str">
        <f>'[3]900 KHz'!F8</f>
        <v>00</v>
      </c>
      <c r="J164" s="57" t="str">
        <f>'[3]900 KHz'!G8</f>
        <v>10</v>
      </c>
      <c r="K164" s="57" t="str">
        <f>'[3]900 KHz'!H8</f>
        <v>11</v>
      </c>
      <c r="L164" s="57" t="str">
        <f>'[3]900 KHz'!I8</f>
        <v>000100</v>
      </c>
      <c r="M164" s="57" t="str">
        <f>'[3]900 KHz'!J8</f>
        <v>01</v>
      </c>
      <c r="N164" s="57" t="str">
        <f>'[3]900 KHz'!K8</f>
        <v>08</v>
      </c>
      <c r="O164" s="57" t="str">
        <f>'[3]900 KHz'!L8</f>
        <v>00</v>
      </c>
      <c r="P164" s="57" t="str">
        <f>'[3]900 KHz'!M8</f>
        <v>00100</v>
      </c>
      <c r="Q164" s="57" t="str">
        <f>'[3]900 KHz'!N8</f>
        <v>0</v>
      </c>
      <c r="R164" s="57" t="str">
        <f>'[3]900 KHz'!O8</f>
        <v>12</v>
      </c>
      <c r="S164" s="57" t="str">
        <f>'[3]900 KHz'!P8</f>
        <v>000100</v>
      </c>
      <c r="T164" s="57" t="str">
        <f>'[3]900 KHz'!Q8</f>
        <v>10</v>
      </c>
      <c r="U164" s="57" t="str">
        <f>'[3]900 KHz'!R8</f>
        <v>08</v>
      </c>
      <c r="V164" s="57" t="str">
        <f>'[3]900 KHz'!S8</f>
        <v>00</v>
      </c>
      <c r="W164" s="57" t="str">
        <f>'[3]900 KHz'!T8</f>
        <v>00100</v>
      </c>
      <c r="X164" s="57" t="str">
        <f>'[3]900 KHz'!U8</f>
        <v>0</v>
      </c>
      <c r="Y164" s="57" t="str">
        <f t="shared" si="64"/>
        <v>1211081208</v>
      </c>
      <c r="Z164" s="57">
        <f t="shared" si="55"/>
        <v>100</v>
      </c>
      <c r="AA164" s="57">
        <f t="shared" si="56"/>
        <v>20</v>
      </c>
      <c r="AB164" s="57">
        <f t="shared" si="57"/>
        <v>2.6663999999999999</v>
      </c>
      <c r="AC164" s="57">
        <f t="shared" si="58"/>
        <v>12.8</v>
      </c>
      <c r="AD164" s="57">
        <f t="shared" si="59"/>
        <v>800</v>
      </c>
      <c r="AE164" s="57">
        <f t="shared" si="60"/>
        <v>50</v>
      </c>
      <c r="AF164" s="57">
        <f t="shared" si="61"/>
        <v>20</v>
      </c>
      <c r="AG164" s="57">
        <f t="shared" si="62"/>
        <v>5</v>
      </c>
      <c r="AH164" s="57">
        <f t="shared" si="63"/>
        <v>25</v>
      </c>
      <c r="AI164" s="57">
        <v>4000</v>
      </c>
      <c r="AK164" s="57">
        <f t="shared" si="65"/>
        <v>900</v>
      </c>
      <c r="AL164" s="57">
        <f t="shared" si="66"/>
        <v>2</v>
      </c>
      <c r="AM164" s="57" t="str">
        <f t="shared" si="78"/>
        <v>1211081208</v>
      </c>
      <c r="AN164" s="57">
        <f t="shared" si="78"/>
        <v>100</v>
      </c>
      <c r="AO164" s="57">
        <f t="shared" si="78"/>
        <v>20</v>
      </c>
      <c r="AP164" s="57">
        <f t="shared" si="67"/>
        <v>80</v>
      </c>
      <c r="AQ164" s="57">
        <f t="shared" si="68"/>
        <v>213.31199999999998</v>
      </c>
      <c r="AR164" s="57">
        <f t="shared" si="69"/>
        <v>12.8</v>
      </c>
      <c r="AS164" s="57">
        <f t="shared" si="79"/>
        <v>50</v>
      </c>
      <c r="AT164" s="57">
        <f t="shared" si="79"/>
        <v>20</v>
      </c>
      <c r="AU164" s="57">
        <f t="shared" si="70"/>
        <v>1000</v>
      </c>
      <c r="AV164" s="57">
        <f t="shared" si="71"/>
        <v>25</v>
      </c>
      <c r="AW164" s="57">
        <f t="shared" si="72"/>
        <v>2</v>
      </c>
      <c r="AX164" s="382">
        <f t="shared" si="73"/>
        <v>37.305670354198398</v>
      </c>
      <c r="AY164" s="382">
        <f t="shared" si="74"/>
        <v>621.69899645271619</v>
      </c>
      <c r="AZ164" s="57">
        <f t="shared" si="75"/>
        <v>1</v>
      </c>
      <c r="BA164" s="382">
        <f t="shared" si="76"/>
        <v>7.9577471545947667</v>
      </c>
      <c r="BB164" s="382">
        <f t="shared" si="77"/>
        <v>318.3098861837907</v>
      </c>
    </row>
    <row r="165" spans="1:54" x14ac:dyDescent="0.3">
      <c r="A165" s="57">
        <f t="shared" si="54"/>
        <v>163</v>
      </c>
      <c r="B165" s="57">
        <v>900</v>
      </c>
      <c r="C165" s="57">
        <v>5</v>
      </c>
      <c r="D165" s="57" t="str">
        <f>'[3]900 KHz'!A9</f>
        <v>00011</v>
      </c>
      <c r="E165" s="57">
        <f>'[3]900 KHz'!B9</f>
        <v>2</v>
      </c>
      <c r="F165" s="57" t="str">
        <f>'[3]900 KHz'!C9</f>
        <v>12</v>
      </c>
      <c r="G165" s="57" t="str">
        <f>'[3]900 KHz'!D9</f>
        <v>00</v>
      </c>
      <c r="H165" s="57" t="str">
        <f>'[3]900 KHz'!E9</f>
        <v>01</v>
      </c>
      <c r="I165" s="57" t="str">
        <f>'[3]900 KHz'!F9</f>
        <v>00</v>
      </c>
      <c r="J165" s="57" t="str">
        <f>'[3]900 KHz'!G9</f>
        <v>10</v>
      </c>
      <c r="K165" s="57" t="str">
        <f>'[3]900 KHz'!H9</f>
        <v>20</v>
      </c>
      <c r="L165" s="57" t="str">
        <f>'[3]900 KHz'!I9</f>
        <v>001000</v>
      </c>
      <c r="M165" s="57" t="str">
        <f>'[3]900 KHz'!J9</f>
        <v>00</v>
      </c>
      <c r="N165" s="57" t="str">
        <f>'[3]900 KHz'!K9</f>
        <v>84</v>
      </c>
      <c r="O165" s="57" t="str">
        <f>'[3]900 KHz'!L9</f>
        <v>10</v>
      </c>
      <c r="P165" s="57" t="str">
        <f>'[3]900 KHz'!M9</f>
        <v>00010</v>
      </c>
      <c r="Q165" s="57" t="str">
        <f>'[3]900 KHz'!N9</f>
        <v>0</v>
      </c>
      <c r="R165" s="57" t="str">
        <f>'[3]900 KHz'!O9</f>
        <v>12</v>
      </c>
      <c r="S165" s="57" t="str">
        <f>'[3]900 KHz'!P9</f>
        <v>000100</v>
      </c>
      <c r="T165" s="57" t="str">
        <f>'[3]900 KHz'!Q9</f>
        <v>10</v>
      </c>
      <c r="U165" s="57" t="str">
        <f>'[3]900 KHz'!R9</f>
        <v>08</v>
      </c>
      <c r="V165" s="57" t="str">
        <f>'[3]900 KHz'!S9</f>
        <v>00</v>
      </c>
      <c r="W165" s="57" t="str">
        <f>'[3]900 KHz'!T9</f>
        <v>00100</v>
      </c>
      <c r="X165" s="57" t="str">
        <f>'[3]900 KHz'!U9</f>
        <v>0</v>
      </c>
      <c r="Y165" s="57" t="str">
        <f t="shared" si="64"/>
        <v>1220841208</v>
      </c>
      <c r="Z165" s="57">
        <f t="shared" si="55"/>
        <v>100</v>
      </c>
      <c r="AA165" s="57">
        <f t="shared" si="56"/>
        <v>20</v>
      </c>
      <c r="AB165" s="57">
        <f t="shared" si="57"/>
        <v>2.6663999999999999</v>
      </c>
      <c r="AC165" s="57">
        <f t="shared" si="58"/>
        <v>12.8</v>
      </c>
      <c r="AD165" s="57">
        <f t="shared" si="59"/>
        <v>800</v>
      </c>
      <c r="AE165" s="57">
        <f t="shared" si="60"/>
        <v>50</v>
      </c>
      <c r="AF165" s="57">
        <f t="shared" si="61"/>
        <v>40</v>
      </c>
      <c r="AG165" s="57">
        <f t="shared" si="62"/>
        <v>2.5</v>
      </c>
      <c r="AH165" s="57">
        <f t="shared" si="63"/>
        <v>12.5</v>
      </c>
      <c r="AI165" s="57">
        <v>4000</v>
      </c>
      <c r="AK165" s="57">
        <f t="shared" si="65"/>
        <v>900</v>
      </c>
      <c r="AL165" s="57">
        <f t="shared" si="66"/>
        <v>3</v>
      </c>
      <c r="AM165" s="57" t="str">
        <f t="shared" si="78"/>
        <v>1220841208</v>
      </c>
      <c r="AN165" s="57">
        <f t="shared" si="78"/>
        <v>100</v>
      </c>
      <c r="AO165" s="57">
        <f t="shared" si="78"/>
        <v>20</v>
      </c>
      <c r="AP165" s="57">
        <f t="shared" si="67"/>
        <v>80</v>
      </c>
      <c r="AQ165" s="57">
        <f t="shared" si="68"/>
        <v>213.31199999999998</v>
      </c>
      <c r="AR165" s="57">
        <f t="shared" si="69"/>
        <v>12.8</v>
      </c>
      <c r="AS165" s="57">
        <f t="shared" si="79"/>
        <v>50</v>
      </c>
      <c r="AT165" s="57">
        <f t="shared" si="79"/>
        <v>40</v>
      </c>
      <c r="AU165" s="57">
        <f t="shared" si="70"/>
        <v>500</v>
      </c>
      <c r="AV165" s="57">
        <f t="shared" si="71"/>
        <v>12.5</v>
      </c>
      <c r="AW165" s="57">
        <f t="shared" si="72"/>
        <v>2</v>
      </c>
      <c r="AX165" s="382">
        <f t="shared" si="73"/>
        <v>37.305670354198398</v>
      </c>
      <c r="AY165" s="382">
        <f t="shared" si="74"/>
        <v>621.69899645271619</v>
      </c>
      <c r="AZ165" s="57">
        <f t="shared" si="75"/>
        <v>2</v>
      </c>
      <c r="BA165" s="382">
        <f t="shared" si="76"/>
        <v>7.9577471545947667</v>
      </c>
      <c r="BB165" s="382">
        <f t="shared" si="77"/>
        <v>318.3098861837907</v>
      </c>
    </row>
    <row r="166" spans="1:54" x14ac:dyDescent="0.3">
      <c r="A166" s="57">
        <f t="shared" si="54"/>
        <v>164</v>
      </c>
      <c r="B166" s="57">
        <v>900</v>
      </c>
      <c r="C166" s="57">
        <v>5</v>
      </c>
      <c r="D166" s="57" t="str">
        <f>'[3]900 KHz'!A10</f>
        <v>00100</v>
      </c>
      <c r="E166" s="57">
        <f>'[3]900 KHz'!B10</f>
        <v>2</v>
      </c>
      <c r="F166" s="57" t="str">
        <f>'[3]900 KHz'!C10</f>
        <v>12</v>
      </c>
      <c r="G166" s="57" t="str">
        <f>'[3]900 KHz'!D10</f>
        <v>00</v>
      </c>
      <c r="H166" s="57" t="str">
        <f>'[3]900 KHz'!E10</f>
        <v>01</v>
      </c>
      <c r="I166" s="57" t="str">
        <f>'[3]900 KHz'!F10</f>
        <v>00</v>
      </c>
      <c r="J166" s="57" t="str">
        <f>'[3]900 KHz'!G10</f>
        <v>10</v>
      </c>
      <c r="K166" s="57" t="str">
        <f>'[3]900 KHz'!H10</f>
        <v>40</v>
      </c>
      <c r="L166" s="57" t="str">
        <f>'[3]900 KHz'!I10</f>
        <v>010000</v>
      </c>
      <c r="M166" s="57" t="str">
        <f>'[3]900 KHz'!J10</f>
        <v>00</v>
      </c>
      <c r="N166" s="57" t="str">
        <f>'[3]900 KHz'!K10</f>
        <v>42</v>
      </c>
      <c r="O166" s="57" t="str">
        <f>'[3]900 KHz'!L10</f>
        <v>01</v>
      </c>
      <c r="P166" s="57" t="str">
        <f>'[3]900 KHz'!M10</f>
        <v>00001</v>
      </c>
      <c r="Q166" s="57" t="str">
        <f>'[3]900 KHz'!N10</f>
        <v>0</v>
      </c>
      <c r="R166" s="57" t="str">
        <f>'[3]900 KHz'!O10</f>
        <v>12</v>
      </c>
      <c r="S166" s="57" t="str">
        <f>'[3]900 KHz'!P10</f>
        <v>000100</v>
      </c>
      <c r="T166" s="57" t="str">
        <f>'[3]900 KHz'!Q10</f>
        <v>10</v>
      </c>
      <c r="U166" s="57" t="str">
        <f>'[3]900 KHz'!R10</f>
        <v>08</v>
      </c>
      <c r="V166" s="57" t="str">
        <f>'[3]900 KHz'!S10</f>
        <v>00</v>
      </c>
      <c r="W166" s="57" t="str">
        <f>'[3]900 KHz'!T10</f>
        <v>00100</v>
      </c>
      <c r="X166" s="57" t="str">
        <f>'[3]900 KHz'!U10</f>
        <v>0</v>
      </c>
      <c r="Y166" s="57" t="str">
        <f t="shared" si="64"/>
        <v>1240421208</v>
      </c>
      <c r="Z166" s="57">
        <f t="shared" si="55"/>
        <v>100</v>
      </c>
      <c r="AA166" s="57">
        <f t="shared" si="56"/>
        <v>20</v>
      </c>
      <c r="AB166" s="57">
        <f t="shared" si="57"/>
        <v>2.6663999999999999</v>
      </c>
      <c r="AC166" s="57">
        <f t="shared" si="58"/>
        <v>12.8</v>
      </c>
      <c r="AD166" s="57">
        <f t="shared" si="59"/>
        <v>800</v>
      </c>
      <c r="AE166" s="57">
        <f t="shared" si="60"/>
        <v>50</v>
      </c>
      <c r="AF166" s="57">
        <f t="shared" si="61"/>
        <v>80</v>
      </c>
      <c r="AG166" s="57">
        <f t="shared" si="62"/>
        <v>1.25</v>
      </c>
      <c r="AH166" s="57">
        <f t="shared" si="63"/>
        <v>6.25</v>
      </c>
      <c r="AI166" s="57">
        <v>4000</v>
      </c>
      <c r="AK166" s="57">
        <f t="shared" si="65"/>
        <v>900</v>
      </c>
      <c r="AL166" s="57">
        <f t="shared" si="66"/>
        <v>4</v>
      </c>
      <c r="AM166" s="57" t="str">
        <f t="shared" si="78"/>
        <v>1240421208</v>
      </c>
      <c r="AN166" s="57">
        <f t="shared" si="78"/>
        <v>100</v>
      </c>
      <c r="AO166" s="57">
        <f t="shared" si="78"/>
        <v>20</v>
      </c>
      <c r="AP166" s="57">
        <f t="shared" si="67"/>
        <v>80</v>
      </c>
      <c r="AQ166" s="57">
        <f t="shared" si="68"/>
        <v>213.31199999999998</v>
      </c>
      <c r="AR166" s="57">
        <f t="shared" si="69"/>
        <v>12.8</v>
      </c>
      <c r="AS166" s="57">
        <f t="shared" si="79"/>
        <v>50</v>
      </c>
      <c r="AT166" s="57">
        <f t="shared" si="79"/>
        <v>80</v>
      </c>
      <c r="AU166" s="57">
        <f t="shared" si="70"/>
        <v>250</v>
      </c>
      <c r="AV166" s="57">
        <f t="shared" si="71"/>
        <v>6.25</v>
      </c>
      <c r="AW166" s="57">
        <f t="shared" si="72"/>
        <v>2</v>
      </c>
      <c r="AX166" s="382">
        <f t="shared" si="73"/>
        <v>37.305670354198398</v>
      </c>
      <c r="AY166" s="382">
        <f t="shared" si="74"/>
        <v>621.69899645271619</v>
      </c>
      <c r="AZ166" s="57">
        <f t="shared" si="75"/>
        <v>4</v>
      </c>
      <c r="BA166" s="382">
        <f t="shared" si="76"/>
        <v>7.9577471545947667</v>
      </c>
      <c r="BB166" s="382">
        <f t="shared" si="77"/>
        <v>318.3098861837907</v>
      </c>
    </row>
    <row r="167" spans="1:54" x14ac:dyDescent="0.3">
      <c r="A167" s="57">
        <f t="shared" si="54"/>
        <v>165</v>
      </c>
      <c r="B167" s="57">
        <v>900</v>
      </c>
      <c r="C167" s="57">
        <v>5</v>
      </c>
      <c r="D167" s="57" t="str">
        <f>'[3]900 KHz'!A11</f>
        <v>00101</v>
      </c>
      <c r="E167" s="57">
        <f>'[3]900 KHz'!B11</f>
        <v>2</v>
      </c>
      <c r="F167" s="57" t="str">
        <f>'[3]900 KHz'!C11</f>
        <v>12</v>
      </c>
      <c r="G167" s="57" t="str">
        <f>'[3]900 KHz'!D11</f>
        <v>00</v>
      </c>
      <c r="H167" s="57" t="str">
        <f>'[3]900 KHz'!E11</f>
        <v>01</v>
      </c>
      <c r="I167" s="57" t="str">
        <f>'[3]900 KHz'!F11</f>
        <v>00</v>
      </c>
      <c r="J167" s="57" t="str">
        <f>'[3]900 KHz'!G11</f>
        <v>10</v>
      </c>
      <c r="K167" s="57" t="str">
        <f>'[3]900 KHz'!H11</f>
        <v>80</v>
      </c>
      <c r="L167" s="57" t="str">
        <f>'[3]900 KHz'!I11</f>
        <v>100000</v>
      </c>
      <c r="M167" s="57" t="str">
        <f>'[3]900 KHz'!J11</f>
        <v>00</v>
      </c>
      <c r="N167" s="57" t="str">
        <f>'[3]900 KHz'!K11</f>
        <v>42</v>
      </c>
      <c r="O167" s="57" t="str">
        <f>'[3]900 KHz'!L11</f>
        <v>01</v>
      </c>
      <c r="P167" s="57" t="str">
        <f>'[3]900 KHz'!M11</f>
        <v>00001</v>
      </c>
      <c r="Q167" s="57" t="str">
        <f>'[3]900 KHz'!N11</f>
        <v>0</v>
      </c>
      <c r="R167" s="57" t="str">
        <f>'[3]900 KHz'!O11</f>
        <v>12</v>
      </c>
      <c r="S167" s="57" t="str">
        <f>'[3]900 KHz'!P11</f>
        <v>000100</v>
      </c>
      <c r="T167" s="57" t="str">
        <f>'[3]900 KHz'!Q11</f>
        <v>10</v>
      </c>
      <c r="U167" s="57" t="str">
        <f>'[3]900 KHz'!R11</f>
        <v>08</v>
      </c>
      <c r="V167" s="57" t="str">
        <f>'[3]900 KHz'!S11</f>
        <v>00</v>
      </c>
      <c r="W167" s="57" t="str">
        <f>'[3]900 KHz'!T11</f>
        <v>00100</v>
      </c>
      <c r="X167" s="57" t="str">
        <f>'[3]900 KHz'!U11</f>
        <v>0</v>
      </c>
      <c r="Y167" s="57" t="str">
        <f t="shared" si="64"/>
        <v>1280421208</v>
      </c>
      <c r="Z167" s="57">
        <f t="shared" si="55"/>
        <v>100</v>
      </c>
      <c r="AA167" s="57">
        <f t="shared" si="56"/>
        <v>20</v>
      </c>
      <c r="AB167" s="57">
        <f t="shared" si="57"/>
        <v>2.6663999999999999</v>
      </c>
      <c r="AC167" s="57">
        <f t="shared" si="58"/>
        <v>12.8</v>
      </c>
      <c r="AD167" s="57">
        <f t="shared" si="59"/>
        <v>800</v>
      </c>
      <c r="AE167" s="57">
        <f t="shared" si="60"/>
        <v>50</v>
      </c>
      <c r="AF167" s="57">
        <f t="shared" si="61"/>
        <v>160</v>
      </c>
      <c r="AG167" s="57">
        <f t="shared" si="62"/>
        <v>1.25</v>
      </c>
      <c r="AH167" s="57">
        <f t="shared" si="63"/>
        <v>6.25</v>
      </c>
      <c r="AI167" s="57">
        <v>4000</v>
      </c>
      <c r="AK167" s="57">
        <f t="shared" si="65"/>
        <v>900</v>
      </c>
      <c r="AL167" s="57">
        <f t="shared" si="66"/>
        <v>5</v>
      </c>
      <c r="AM167" s="57" t="str">
        <f t="shared" si="78"/>
        <v>1280421208</v>
      </c>
      <c r="AN167" s="57">
        <f t="shared" si="78"/>
        <v>100</v>
      </c>
      <c r="AO167" s="57">
        <f t="shared" si="78"/>
        <v>20</v>
      </c>
      <c r="AP167" s="57">
        <f t="shared" si="67"/>
        <v>80</v>
      </c>
      <c r="AQ167" s="57">
        <f t="shared" si="68"/>
        <v>213.31199999999998</v>
      </c>
      <c r="AR167" s="57">
        <f t="shared" si="69"/>
        <v>12.8</v>
      </c>
      <c r="AS167" s="57">
        <f t="shared" si="79"/>
        <v>50</v>
      </c>
      <c r="AT167" s="57">
        <f t="shared" si="79"/>
        <v>160</v>
      </c>
      <c r="AU167" s="57">
        <f t="shared" si="70"/>
        <v>250</v>
      </c>
      <c r="AV167" s="57">
        <f t="shared" si="71"/>
        <v>6.25</v>
      </c>
      <c r="AW167" s="57">
        <f t="shared" si="72"/>
        <v>2</v>
      </c>
      <c r="AX167" s="382">
        <f t="shared" si="73"/>
        <v>37.305670354198398</v>
      </c>
      <c r="AY167" s="382">
        <f t="shared" si="74"/>
        <v>621.69899645271619</v>
      </c>
      <c r="AZ167" s="57">
        <f t="shared" si="75"/>
        <v>8</v>
      </c>
      <c r="BA167" s="382">
        <f t="shared" si="76"/>
        <v>3.9788735772973833</v>
      </c>
      <c r="BB167" s="382">
        <f t="shared" si="77"/>
        <v>159.15494309189535</v>
      </c>
    </row>
    <row r="168" spans="1:54" x14ac:dyDescent="0.3">
      <c r="A168" s="57">
        <f t="shared" si="54"/>
        <v>166</v>
      </c>
      <c r="B168" s="57">
        <v>900</v>
      </c>
      <c r="C168" s="57">
        <v>5</v>
      </c>
      <c r="D168" s="57" t="str">
        <f>'[3]900 KHz'!A12</f>
        <v>00110</v>
      </c>
      <c r="E168" s="57">
        <f>'[3]900 KHz'!B12</f>
        <v>2</v>
      </c>
      <c r="F168" s="57" t="str">
        <f>'[3]900 KHz'!C12</f>
        <v>12</v>
      </c>
      <c r="G168" s="57" t="str">
        <f>'[3]900 KHz'!D12</f>
        <v>00</v>
      </c>
      <c r="H168" s="57" t="str">
        <f>'[3]900 KHz'!E12</f>
        <v>01</v>
      </c>
      <c r="I168" s="57" t="str">
        <f>'[3]900 KHz'!F12</f>
        <v>00</v>
      </c>
      <c r="J168" s="57" t="str">
        <f>'[3]900 KHz'!G12</f>
        <v>10</v>
      </c>
      <c r="K168" s="57" t="str">
        <f>'[3]900 KHz'!H12</f>
        <v>0A</v>
      </c>
      <c r="L168" s="57" t="str">
        <f>'[3]900 KHz'!I12</f>
        <v>000010</v>
      </c>
      <c r="M168" s="57" t="str">
        <f>'[3]900 KHz'!J12</f>
        <v>10</v>
      </c>
      <c r="N168" s="57" t="str">
        <f>'[3]900 KHz'!K12</f>
        <v>10</v>
      </c>
      <c r="O168" s="57" t="str">
        <f>'[3]900 KHz'!L12</f>
        <v>00</v>
      </c>
      <c r="P168" s="57" t="str">
        <f>'[3]900 KHz'!M12</f>
        <v>01000</v>
      </c>
      <c r="Q168" s="57" t="str">
        <f>'[3]900 KHz'!N12</f>
        <v>0</v>
      </c>
      <c r="R168" s="57" t="str">
        <f>'[3]900 KHz'!O12</f>
        <v>19</v>
      </c>
      <c r="S168" s="57" t="str">
        <f>'[3]900 KHz'!P12</f>
        <v>000110</v>
      </c>
      <c r="T168" s="57" t="str">
        <f>'[3]900 KHz'!Q12</f>
        <v>01</v>
      </c>
      <c r="U168" s="57" t="str">
        <f>'[3]900 KHz'!R12</f>
        <v>88</v>
      </c>
      <c r="V168" s="57" t="str">
        <f>'[3]900 KHz'!S12</f>
        <v>10</v>
      </c>
      <c r="W168" s="57" t="str">
        <f>'[3]900 KHz'!T12</f>
        <v>00100</v>
      </c>
      <c r="X168" s="57" t="str">
        <f>'[3]900 KHz'!U12</f>
        <v>0</v>
      </c>
      <c r="Y168" s="57" t="str">
        <f t="shared" si="64"/>
        <v>120A101988</v>
      </c>
      <c r="Z168" s="57">
        <f t="shared" si="55"/>
        <v>100</v>
      </c>
      <c r="AA168" s="57">
        <f t="shared" si="56"/>
        <v>30</v>
      </c>
      <c r="AB168" s="57">
        <f t="shared" si="57"/>
        <v>1.9998</v>
      </c>
      <c r="AC168" s="57">
        <f t="shared" si="58"/>
        <v>12.8</v>
      </c>
      <c r="AD168" s="57">
        <f t="shared" si="59"/>
        <v>800</v>
      </c>
      <c r="AE168" s="57">
        <f t="shared" si="60"/>
        <v>50</v>
      </c>
      <c r="AF168" s="57">
        <f t="shared" si="61"/>
        <v>10</v>
      </c>
      <c r="AG168" s="57">
        <f t="shared" si="62"/>
        <v>10</v>
      </c>
      <c r="AH168" s="57">
        <f t="shared" si="63"/>
        <v>50</v>
      </c>
      <c r="AI168" s="57">
        <v>4000</v>
      </c>
      <c r="AK168" s="57">
        <f t="shared" si="65"/>
        <v>900</v>
      </c>
      <c r="AL168" s="57">
        <f t="shared" si="66"/>
        <v>6</v>
      </c>
      <c r="AM168" s="57" t="str">
        <f t="shared" si="78"/>
        <v>120A101988</v>
      </c>
      <c r="AN168" s="57">
        <f t="shared" si="78"/>
        <v>100</v>
      </c>
      <c r="AO168" s="57">
        <f t="shared" si="78"/>
        <v>30</v>
      </c>
      <c r="AP168" s="57">
        <f t="shared" si="67"/>
        <v>80</v>
      </c>
      <c r="AQ168" s="57">
        <f t="shared" si="68"/>
        <v>159.98400000000001</v>
      </c>
      <c r="AR168" s="57">
        <f t="shared" si="69"/>
        <v>12.8</v>
      </c>
      <c r="AS168" s="57">
        <f t="shared" si="79"/>
        <v>50</v>
      </c>
      <c r="AT168" s="57">
        <f t="shared" si="79"/>
        <v>10</v>
      </c>
      <c r="AU168" s="57">
        <f t="shared" si="70"/>
        <v>2000</v>
      </c>
      <c r="AV168" s="57">
        <f t="shared" si="71"/>
        <v>50</v>
      </c>
      <c r="AW168" s="57">
        <f t="shared" si="72"/>
        <v>3</v>
      </c>
      <c r="AX168" s="382">
        <f t="shared" si="73"/>
        <v>33.160595870398566</v>
      </c>
      <c r="AY168" s="382">
        <f t="shared" si="74"/>
        <v>414.46599763514411</v>
      </c>
      <c r="AZ168" s="57">
        <f t="shared" si="75"/>
        <v>0.5</v>
      </c>
      <c r="BA168" s="382">
        <f t="shared" si="76"/>
        <v>7.9577471545947667</v>
      </c>
      <c r="BB168" s="382">
        <f t="shared" si="77"/>
        <v>318.3098861837907</v>
      </c>
    </row>
    <row r="169" spans="1:54" x14ac:dyDescent="0.3">
      <c r="A169" s="57">
        <f t="shared" si="54"/>
        <v>167</v>
      </c>
      <c r="B169" s="57">
        <v>900</v>
      </c>
      <c r="C169" s="57">
        <v>5</v>
      </c>
      <c r="D169" s="57" t="str">
        <f>'[3]900 KHz'!A13</f>
        <v>00111</v>
      </c>
      <c r="E169" s="57">
        <f>'[3]900 KHz'!B13</f>
        <v>2</v>
      </c>
      <c r="F169" s="57" t="str">
        <f>'[3]900 KHz'!C13</f>
        <v>12</v>
      </c>
      <c r="G169" s="57" t="str">
        <f>'[3]900 KHz'!D13</f>
        <v>00</v>
      </c>
      <c r="H169" s="57" t="str">
        <f>'[3]900 KHz'!E13</f>
        <v>01</v>
      </c>
      <c r="I169" s="57" t="str">
        <f>'[3]900 KHz'!F13</f>
        <v>00</v>
      </c>
      <c r="J169" s="57" t="str">
        <f>'[3]900 KHz'!G13</f>
        <v>10</v>
      </c>
      <c r="K169" s="57" t="str">
        <f>'[3]900 KHz'!H13</f>
        <v>11</v>
      </c>
      <c r="L169" s="57" t="str">
        <f>'[3]900 KHz'!I13</f>
        <v>000100</v>
      </c>
      <c r="M169" s="57" t="str">
        <f>'[3]900 KHz'!J13</f>
        <v>01</v>
      </c>
      <c r="N169" s="57" t="str">
        <f>'[3]900 KHz'!K13</f>
        <v>08</v>
      </c>
      <c r="O169" s="57" t="str">
        <f>'[3]900 KHz'!L13</f>
        <v>00</v>
      </c>
      <c r="P169" s="57" t="str">
        <f>'[3]900 KHz'!M13</f>
        <v>00100</v>
      </c>
      <c r="Q169" s="57" t="str">
        <f>'[3]900 KHz'!N13</f>
        <v>0</v>
      </c>
      <c r="R169" s="57" t="str">
        <f>'[3]900 KHz'!O13</f>
        <v>19</v>
      </c>
      <c r="S169" s="57" t="str">
        <f>'[3]900 KHz'!P13</f>
        <v>000110</v>
      </c>
      <c r="T169" s="57" t="str">
        <f>'[3]900 KHz'!Q13</f>
        <v>01</v>
      </c>
      <c r="U169" s="57" t="str">
        <f>'[3]900 KHz'!R13</f>
        <v>88</v>
      </c>
      <c r="V169" s="57" t="str">
        <f>'[3]900 KHz'!S13</f>
        <v>10</v>
      </c>
      <c r="W169" s="57" t="str">
        <f>'[3]900 KHz'!T13</f>
        <v>00100</v>
      </c>
      <c r="X169" s="57" t="str">
        <f>'[3]900 KHz'!U13</f>
        <v>0</v>
      </c>
      <c r="Y169" s="57" t="str">
        <f t="shared" si="64"/>
        <v>1211081988</v>
      </c>
      <c r="Z169" s="57">
        <f t="shared" si="55"/>
        <v>100</v>
      </c>
      <c r="AA169" s="57">
        <f t="shared" si="56"/>
        <v>30</v>
      </c>
      <c r="AB169" s="57">
        <f t="shared" si="57"/>
        <v>1.9998</v>
      </c>
      <c r="AC169" s="57">
        <f t="shared" si="58"/>
        <v>12.8</v>
      </c>
      <c r="AD169" s="57">
        <f t="shared" si="59"/>
        <v>800</v>
      </c>
      <c r="AE169" s="57">
        <f t="shared" si="60"/>
        <v>50</v>
      </c>
      <c r="AF169" s="57">
        <f t="shared" si="61"/>
        <v>20</v>
      </c>
      <c r="AG169" s="57">
        <f t="shared" si="62"/>
        <v>5</v>
      </c>
      <c r="AH169" s="57">
        <f t="shared" si="63"/>
        <v>25</v>
      </c>
      <c r="AI169" s="57">
        <v>4000</v>
      </c>
      <c r="AK169" s="57">
        <f t="shared" si="65"/>
        <v>900</v>
      </c>
      <c r="AL169" s="57">
        <f t="shared" si="66"/>
        <v>7</v>
      </c>
      <c r="AM169" s="57" t="str">
        <f t="shared" si="78"/>
        <v>1211081988</v>
      </c>
      <c r="AN169" s="57">
        <f t="shared" si="78"/>
        <v>100</v>
      </c>
      <c r="AO169" s="57">
        <f t="shared" si="78"/>
        <v>30</v>
      </c>
      <c r="AP169" s="57">
        <f t="shared" si="67"/>
        <v>80</v>
      </c>
      <c r="AQ169" s="57">
        <f t="shared" si="68"/>
        <v>159.98400000000001</v>
      </c>
      <c r="AR169" s="57">
        <f t="shared" si="69"/>
        <v>12.8</v>
      </c>
      <c r="AS169" s="57">
        <f t="shared" si="79"/>
        <v>50</v>
      </c>
      <c r="AT169" s="57">
        <f t="shared" si="79"/>
        <v>20</v>
      </c>
      <c r="AU169" s="57">
        <f t="shared" si="70"/>
        <v>1000</v>
      </c>
      <c r="AV169" s="57">
        <f t="shared" si="71"/>
        <v>25</v>
      </c>
      <c r="AW169" s="57">
        <f t="shared" si="72"/>
        <v>3</v>
      </c>
      <c r="AX169" s="382">
        <f t="shared" si="73"/>
        <v>33.160595870398566</v>
      </c>
      <c r="AY169" s="382">
        <f t="shared" si="74"/>
        <v>414.46599763514411</v>
      </c>
      <c r="AZ169" s="57">
        <f t="shared" si="75"/>
        <v>1</v>
      </c>
      <c r="BA169" s="382">
        <f t="shared" si="76"/>
        <v>7.9577471545947667</v>
      </c>
      <c r="BB169" s="382">
        <f t="shared" si="77"/>
        <v>318.3098861837907</v>
      </c>
    </row>
    <row r="170" spans="1:54" x14ac:dyDescent="0.3">
      <c r="A170" s="57">
        <f t="shared" si="54"/>
        <v>168</v>
      </c>
      <c r="B170" s="57">
        <v>900</v>
      </c>
      <c r="C170" s="57">
        <v>5</v>
      </c>
      <c r="D170" s="57" t="str">
        <f>'[3]900 KHz'!A14</f>
        <v>01000</v>
      </c>
      <c r="E170" s="57">
        <f>'[3]900 KHz'!B14</f>
        <v>2</v>
      </c>
      <c r="F170" s="57" t="str">
        <f>'[3]900 KHz'!C14</f>
        <v>12</v>
      </c>
      <c r="G170" s="57" t="str">
        <f>'[3]900 KHz'!D14</f>
        <v>00</v>
      </c>
      <c r="H170" s="57" t="str">
        <f>'[3]900 KHz'!E14</f>
        <v>01</v>
      </c>
      <c r="I170" s="57" t="str">
        <f>'[3]900 KHz'!F14</f>
        <v>00</v>
      </c>
      <c r="J170" s="57" t="str">
        <f>'[3]900 KHz'!G14</f>
        <v>10</v>
      </c>
      <c r="K170" s="57" t="str">
        <f>'[3]900 KHz'!H14</f>
        <v>20</v>
      </c>
      <c r="L170" s="57" t="str">
        <f>'[3]900 KHz'!I14</f>
        <v>001000</v>
      </c>
      <c r="M170" s="57" t="str">
        <f>'[3]900 KHz'!J14</f>
        <v>00</v>
      </c>
      <c r="N170" s="57" t="str">
        <f>'[3]900 KHz'!K14</f>
        <v>84</v>
      </c>
      <c r="O170" s="57" t="str">
        <f>'[3]900 KHz'!L14</f>
        <v>10</v>
      </c>
      <c r="P170" s="57" t="str">
        <f>'[3]900 KHz'!M14</f>
        <v>00010</v>
      </c>
      <c r="Q170" s="57" t="str">
        <f>'[3]900 KHz'!N14</f>
        <v>0</v>
      </c>
      <c r="R170" s="57" t="str">
        <f>'[3]900 KHz'!O14</f>
        <v>19</v>
      </c>
      <c r="S170" s="57" t="str">
        <f>'[3]900 KHz'!P14</f>
        <v>000110</v>
      </c>
      <c r="T170" s="57" t="str">
        <f>'[3]900 KHz'!Q14</f>
        <v>01</v>
      </c>
      <c r="U170" s="57" t="str">
        <f>'[3]900 KHz'!R14</f>
        <v>88</v>
      </c>
      <c r="V170" s="57" t="str">
        <f>'[3]900 KHz'!S14</f>
        <v>10</v>
      </c>
      <c r="W170" s="57" t="str">
        <f>'[3]900 KHz'!T14</f>
        <v>00100</v>
      </c>
      <c r="X170" s="57" t="str">
        <f>'[3]900 KHz'!U14</f>
        <v>0</v>
      </c>
      <c r="Y170" s="57" t="str">
        <f t="shared" si="64"/>
        <v>1220841988</v>
      </c>
      <c r="Z170" s="57">
        <f t="shared" si="55"/>
        <v>100</v>
      </c>
      <c r="AA170" s="57">
        <f t="shared" si="56"/>
        <v>30</v>
      </c>
      <c r="AB170" s="57">
        <f t="shared" si="57"/>
        <v>1.9998</v>
      </c>
      <c r="AC170" s="57">
        <f t="shared" si="58"/>
        <v>12.8</v>
      </c>
      <c r="AD170" s="57">
        <f t="shared" si="59"/>
        <v>800</v>
      </c>
      <c r="AE170" s="57">
        <f t="shared" si="60"/>
        <v>50</v>
      </c>
      <c r="AF170" s="57">
        <f t="shared" si="61"/>
        <v>40</v>
      </c>
      <c r="AG170" s="57">
        <f t="shared" si="62"/>
        <v>2.5</v>
      </c>
      <c r="AH170" s="57">
        <f t="shared" si="63"/>
        <v>12.5</v>
      </c>
      <c r="AI170" s="57">
        <v>4000</v>
      </c>
      <c r="AK170" s="57">
        <f t="shared" si="65"/>
        <v>900</v>
      </c>
      <c r="AL170" s="57">
        <f t="shared" si="66"/>
        <v>8</v>
      </c>
      <c r="AM170" s="57" t="str">
        <f t="shared" si="78"/>
        <v>1220841988</v>
      </c>
      <c r="AN170" s="57">
        <f t="shared" si="78"/>
        <v>100</v>
      </c>
      <c r="AO170" s="57">
        <f t="shared" si="78"/>
        <v>30</v>
      </c>
      <c r="AP170" s="57">
        <f t="shared" si="67"/>
        <v>80</v>
      </c>
      <c r="AQ170" s="57">
        <f t="shared" si="68"/>
        <v>159.98400000000001</v>
      </c>
      <c r="AR170" s="57">
        <f t="shared" si="69"/>
        <v>12.8</v>
      </c>
      <c r="AS170" s="57">
        <f t="shared" si="79"/>
        <v>50</v>
      </c>
      <c r="AT170" s="57">
        <f t="shared" si="79"/>
        <v>40</v>
      </c>
      <c r="AU170" s="57">
        <f t="shared" si="70"/>
        <v>500</v>
      </c>
      <c r="AV170" s="57">
        <f t="shared" si="71"/>
        <v>12.5</v>
      </c>
      <c r="AW170" s="57">
        <f t="shared" si="72"/>
        <v>3</v>
      </c>
      <c r="AX170" s="382">
        <f t="shared" si="73"/>
        <v>33.160595870398566</v>
      </c>
      <c r="AY170" s="382">
        <f t="shared" si="74"/>
        <v>414.46599763514411</v>
      </c>
      <c r="AZ170" s="57">
        <f t="shared" si="75"/>
        <v>2</v>
      </c>
      <c r="BA170" s="382">
        <f t="shared" si="76"/>
        <v>7.9577471545947667</v>
      </c>
      <c r="BB170" s="382">
        <f t="shared" si="77"/>
        <v>318.3098861837907</v>
      </c>
    </row>
    <row r="171" spans="1:54" x14ac:dyDescent="0.3">
      <c r="A171" s="57">
        <f t="shared" si="54"/>
        <v>169</v>
      </c>
      <c r="B171" s="57">
        <v>900</v>
      </c>
      <c r="C171" s="57">
        <v>5</v>
      </c>
      <c r="D171" s="57" t="str">
        <f>'[3]900 KHz'!A15</f>
        <v>01001</v>
      </c>
      <c r="E171" s="57">
        <f>'[3]900 KHz'!B15</f>
        <v>2</v>
      </c>
      <c r="F171" s="57" t="str">
        <f>'[3]900 KHz'!C15</f>
        <v>12</v>
      </c>
      <c r="G171" s="57" t="str">
        <f>'[3]900 KHz'!D15</f>
        <v>00</v>
      </c>
      <c r="H171" s="57" t="str">
        <f>'[3]900 KHz'!E15</f>
        <v>01</v>
      </c>
      <c r="I171" s="57" t="str">
        <f>'[3]900 KHz'!F15</f>
        <v>00</v>
      </c>
      <c r="J171" s="57" t="str">
        <f>'[3]900 KHz'!G15</f>
        <v>10</v>
      </c>
      <c r="K171" s="57" t="str">
        <f>'[3]900 KHz'!H15</f>
        <v>40</v>
      </c>
      <c r="L171" s="57" t="str">
        <f>'[3]900 KHz'!I15</f>
        <v>010000</v>
      </c>
      <c r="M171" s="57" t="str">
        <f>'[3]900 KHz'!J15</f>
        <v>00</v>
      </c>
      <c r="N171" s="57" t="str">
        <f>'[3]900 KHz'!K15</f>
        <v>42</v>
      </c>
      <c r="O171" s="57" t="str">
        <f>'[3]900 KHz'!L15</f>
        <v>01</v>
      </c>
      <c r="P171" s="57" t="str">
        <f>'[3]900 KHz'!M15</f>
        <v>00001</v>
      </c>
      <c r="Q171" s="57" t="str">
        <f>'[3]900 KHz'!N15</f>
        <v>0</v>
      </c>
      <c r="R171" s="57" t="str">
        <f>'[3]900 KHz'!O15</f>
        <v>19</v>
      </c>
      <c r="S171" s="57" t="str">
        <f>'[3]900 KHz'!P15</f>
        <v>000110</v>
      </c>
      <c r="T171" s="57" t="str">
        <f>'[3]900 KHz'!Q15</f>
        <v>01</v>
      </c>
      <c r="U171" s="57" t="str">
        <f>'[3]900 KHz'!R15</f>
        <v>88</v>
      </c>
      <c r="V171" s="57" t="str">
        <f>'[3]900 KHz'!S15</f>
        <v>10</v>
      </c>
      <c r="W171" s="57" t="str">
        <f>'[3]900 KHz'!T15</f>
        <v>00100</v>
      </c>
      <c r="X171" s="57" t="str">
        <f>'[3]900 KHz'!U15</f>
        <v>0</v>
      </c>
      <c r="Y171" s="57" t="str">
        <f t="shared" si="64"/>
        <v>1240421988</v>
      </c>
      <c r="Z171" s="57">
        <f t="shared" si="55"/>
        <v>100</v>
      </c>
      <c r="AA171" s="57">
        <f t="shared" si="56"/>
        <v>30</v>
      </c>
      <c r="AB171" s="57">
        <f t="shared" si="57"/>
        <v>1.9998</v>
      </c>
      <c r="AC171" s="57">
        <f t="shared" si="58"/>
        <v>12.8</v>
      </c>
      <c r="AD171" s="57">
        <f t="shared" si="59"/>
        <v>800</v>
      </c>
      <c r="AE171" s="57">
        <f t="shared" si="60"/>
        <v>50</v>
      </c>
      <c r="AF171" s="57">
        <f t="shared" si="61"/>
        <v>80</v>
      </c>
      <c r="AG171" s="57">
        <f t="shared" si="62"/>
        <v>1.25</v>
      </c>
      <c r="AH171" s="57">
        <f t="shared" si="63"/>
        <v>6.25</v>
      </c>
      <c r="AI171" s="57">
        <v>4000</v>
      </c>
      <c r="AK171" s="57">
        <f t="shared" si="65"/>
        <v>900</v>
      </c>
      <c r="AL171" s="57">
        <f t="shared" si="66"/>
        <v>9</v>
      </c>
      <c r="AM171" s="57" t="str">
        <f t="shared" si="78"/>
        <v>1240421988</v>
      </c>
      <c r="AN171" s="57">
        <f t="shared" si="78"/>
        <v>100</v>
      </c>
      <c r="AO171" s="57">
        <f t="shared" si="78"/>
        <v>30</v>
      </c>
      <c r="AP171" s="57">
        <f t="shared" si="67"/>
        <v>80</v>
      </c>
      <c r="AQ171" s="57">
        <f t="shared" si="68"/>
        <v>159.98400000000001</v>
      </c>
      <c r="AR171" s="57">
        <f t="shared" si="69"/>
        <v>12.8</v>
      </c>
      <c r="AS171" s="57">
        <f t="shared" si="79"/>
        <v>50</v>
      </c>
      <c r="AT171" s="57">
        <f t="shared" si="79"/>
        <v>80</v>
      </c>
      <c r="AU171" s="57">
        <f t="shared" si="70"/>
        <v>250</v>
      </c>
      <c r="AV171" s="57">
        <f t="shared" si="71"/>
        <v>6.25</v>
      </c>
      <c r="AW171" s="57">
        <f t="shared" si="72"/>
        <v>3</v>
      </c>
      <c r="AX171" s="382">
        <f t="shared" si="73"/>
        <v>33.160595870398566</v>
      </c>
      <c r="AY171" s="382">
        <f t="shared" si="74"/>
        <v>414.46599763514411</v>
      </c>
      <c r="AZ171" s="57">
        <f t="shared" si="75"/>
        <v>4</v>
      </c>
      <c r="BA171" s="382">
        <f t="shared" si="76"/>
        <v>7.9577471545947667</v>
      </c>
      <c r="BB171" s="382">
        <f t="shared" si="77"/>
        <v>318.3098861837907</v>
      </c>
    </row>
    <row r="172" spans="1:54" x14ac:dyDescent="0.3">
      <c r="A172" s="57">
        <f t="shared" si="54"/>
        <v>170</v>
      </c>
      <c r="B172" s="57">
        <v>900</v>
      </c>
      <c r="C172" s="57">
        <v>5</v>
      </c>
      <c r="D172" s="57" t="str">
        <f>'[3]900 KHz'!A16</f>
        <v>01010</v>
      </c>
      <c r="E172" s="57">
        <f>'[3]900 KHz'!B16</f>
        <v>2</v>
      </c>
      <c r="F172" s="57" t="str">
        <f>'[3]900 KHz'!C16</f>
        <v>12</v>
      </c>
      <c r="G172" s="57" t="str">
        <f>'[3]900 KHz'!D16</f>
        <v>00</v>
      </c>
      <c r="H172" s="57" t="str">
        <f>'[3]900 KHz'!E16</f>
        <v>01</v>
      </c>
      <c r="I172" s="57" t="str">
        <f>'[3]900 KHz'!F16</f>
        <v>00</v>
      </c>
      <c r="J172" s="57" t="str">
        <f>'[3]900 KHz'!G16</f>
        <v>10</v>
      </c>
      <c r="K172" s="57" t="str">
        <f>'[3]900 KHz'!H16</f>
        <v>80</v>
      </c>
      <c r="L172" s="57" t="str">
        <f>'[3]900 KHz'!I16</f>
        <v>100000</v>
      </c>
      <c r="M172" s="57" t="str">
        <f>'[3]900 KHz'!J16</f>
        <v>00</v>
      </c>
      <c r="N172" s="57" t="str">
        <f>'[3]900 KHz'!K16</f>
        <v>42</v>
      </c>
      <c r="O172" s="57" t="str">
        <f>'[3]900 KHz'!L16</f>
        <v>01</v>
      </c>
      <c r="P172" s="57" t="str">
        <f>'[3]900 KHz'!M16</f>
        <v>00001</v>
      </c>
      <c r="Q172" s="57" t="str">
        <f>'[3]900 KHz'!N16</f>
        <v>0</v>
      </c>
      <c r="R172" s="57" t="str">
        <f>'[3]900 KHz'!O16</f>
        <v>19</v>
      </c>
      <c r="S172" s="57" t="str">
        <f>'[3]900 KHz'!P16</f>
        <v>000110</v>
      </c>
      <c r="T172" s="57" t="str">
        <f>'[3]900 KHz'!Q16</f>
        <v>01</v>
      </c>
      <c r="U172" s="57" t="str">
        <f>'[3]900 KHz'!R16</f>
        <v>88</v>
      </c>
      <c r="V172" s="57" t="str">
        <f>'[3]900 KHz'!S16</f>
        <v>10</v>
      </c>
      <c r="W172" s="57" t="str">
        <f>'[3]900 KHz'!T16</f>
        <v>00100</v>
      </c>
      <c r="X172" s="57" t="str">
        <f>'[3]900 KHz'!U16</f>
        <v>0</v>
      </c>
      <c r="Y172" s="57" t="str">
        <f t="shared" si="64"/>
        <v>1280421988</v>
      </c>
      <c r="Z172" s="57">
        <f t="shared" si="55"/>
        <v>100</v>
      </c>
      <c r="AA172" s="57">
        <f t="shared" si="56"/>
        <v>30</v>
      </c>
      <c r="AB172" s="57">
        <f t="shared" si="57"/>
        <v>1.9998</v>
      </c>
      <c r="AC172" s="57">
        <f t="shared" si="58"/>
        <v>12.8</v>
      </c>
      <c r="AD172" s="57">
        <f t="shared" si="59"/>
        <v>800</v>
      </c>
      <c r="AE172" s="57">
        <f t="shared" si="60"/>
        <v>50</v>
      </c>
      <c r="AF172" s="57">
        <f t="shared" si="61"/>
        <v>160</v>
      </c>
      <c r="AG172" s="57">
        <f t="shared" si="62"/>
        <v>1.25</v>
      </c>
      <c r="AH172" s="57">
        <f t="shared" si="63"/>
        <v>6.25</v>
      </c>
      <c r="AI172" s="57">
        <v>4000</v>
      </c>
      <c r="AK172" s="57">
        <f t="shared" si="65"/>
        <v>900</v>
      </c>
      <c r="AL172" s="57">
        <f t="shared" si="66"/>
        <v>10</v>
      </c>
      <c r="AM172" s="57" t="str">
        <f t="shared" si="78"/>
        <v>1280421988</v>
      </c>
      <c r="AN172" s="57">
        <f t="shared" si="78"/>
        <v>100</v>
      </c>
      <c r="AO172" s="57">
        <f t="shared" si="78"/>
        <v>30</v>
      </c>
      <c r="AP172" s="57">
        <f t="shared" si="67"/>
        <v>80</v>
      </c>
      <c r="AQ172" s="57">
        <f t="shared" si="68"/>
        <v>159.98400000000001</v>
      </c>
      <c r="AR172" s="57">
        <f t="shared" si="69"/>
        <v>12.8</v>
      </c>
      <c r="AS172" s="57">
        <f t="shared" si="79"/>
        <v>50</v>
      </c>
      <c r="AT172" s="57">
        <f t="shared" si="79"/>
        <v>160</v>
      </c>
      <c r="AU172" s="57">
        <f t="shared" si="70"/>
        <v>250</v>
      </c>
      <c r="AV172" s="57">
        <f t="shared" si="71"/>
        <v>6.25</v>
      </c>
      <c r="AW172" s="57">
        <f t="shared" si="72"/>
        <v>3</v>
      </c>
      <c r="AX172" s="382">
        <f t="shared" si="73"/>
        <v>33.160595870398566</v>
      </c>
      <c r="AY172" s="382">
        <f t="shared" si="74"/>
        <v>414.46599763514411</v>
      </c>
      <c r="AZ172" s="57">
        <f t="shared" si="75"/>
        <v>8</v>
      </c>
      <c r="BA172" s="382">
        <f t="shared" si="76"/>
        <v>3.9788735772973833</v>
      </c>
      <c r="BB172" s="382">
        <f t="shared" si="77"/>
        <v>159.15494309189535</v>
      </c>
    </row>
    <row r="173" spans="1:54" x14ac:dyDescent="0.3">
      <c r="A173" s="57">
        <f t="shared" si="54"/>
        <v>171</v>
      </c>
      <c r="B173" s="57">
        <v>900</v>
      </c>
      <c r="C173" s="57">
        <v>5</v>
      </c>
      <c r="D173" s="57" t="str">
        <f>'[3]900 KHz'!A17</f>
        <v>01011</v>
      </c>
      <c r="E173" s="57">
        <f>'[3]900 KHz'!B17</f>
        <v>2</v>
      </c>
      <c r="F173" s="57" t="str">
        <f>'[3]900 KHz'!C17</f>
        <v>12</v>
      </c>
      <c r="G173" s="57" t="str">
        <f>'[3]900 KHz'!D17</f>
        <v>00</v>
      </c>
      <c r="H173" s="57" t="str">
        <f>'[3]900 KHz'!E17</f>
        <v>01</v>
      </c>
      <c r="I173" s="57" t="str">
        <f>'[3]900 KHz'!F17</f>
        <v>00</v>
      </c>
      <c r="J173" s="57" t="str">
        <f>'[3]900 KHz'!G17</f>
        <v>10</v>
      </c>
      <c r="K173" s="57" t="str">
        <f>'[3]900 KHz'!H17</f>
        <v>0A</v>
      </c>
      <c r="L173" s="57" t="str">
        <f>'[3]900 KHz'!I17</f>
        <v>000010</v>
      </c>
      <c r="M173" s="57" t="str">
        <f>'[3]900 KHz'!J17</f>
        <v>10</v>
      </c>
      <c r="N173" s="57" t="str">
        <f>'[3]900 KHz'!K17</f>
        <v>10</v>
      </c>
      <c r="O173" s="57" t="str">
        <f>'[3]900 KHz'!L17</f>
        <v>00</v>
      </c>
      <c r="P173" s="57" t="str">
        <f>'[3]900 KHz'!M17</f>
        <v>01000</v>
      </c>
      <c r="Q173" s="57" t="str">
        <f>'[3]900 KHz'!N17</f>
        <v>0</v>
      </c>
      <c r="R173" s="57" t="str">
        <f>'[3]900 KHz'!O17</f>
        <v>21</v>
      </c>
      <c r="S173" s="57" t="str">
        <f>'[3]900 KHz'!P17</f>
        <v>001000</v>
      </c>
      <c r="T173" s="57" t="str">
        <f>'[3]900 KHz'!Q17</f>
        <v>01</v>
      </c>
      <c r="U173" s="57" t="str">
        <f>'[3]900 KHz'!R17</f>
        <v>84</v>
      </c>
      <c r="V173" s="57" t="str">
        <f>'[3]900 KHz'!S17</f>
        <v>10</v>
      </c>
      <c r="W173" s="57" t="str">
        <f>'[3]900 KHz'!T17</f>
        <v>00010</v>
      </c>
      <c r="X173" s="57" t="str">
        <f>'[3]900 KHz'!U17</f>
        <v>0</v>
      </c>
      <c r="Y173" s="57" t="str">
        <f t="shared" si="64"/>
        <v>120A102184</v>
      </c>
      <c r="Z173" s="57">
        <f t="shared" si="55"/>
        <v>100</v>
      </c>
      <c r="AA173" s="57">
        <f t="shared" si="56"/>
        <v>40</v>
      </c>
      <c r="AB173" s="57">
        <f t="shared" si="57"/>
        <v>1.9998</v>
      </c>
      <c r="AC173" s="57">
        <f t="shared" si="58"/>
        <v>6.4</v>
      </c>
      <c r="AD173" s="57">
        <f t="shared" si="59"/>
        <v>800</v>
      </c>
      <c r="AE173" s="57">
        <f t="shared" si="60"/>
        <v>50</v>
      </c>
      <c r="AF173" s="57">
        <f t="shared" si="61"/>
        <v>10</v>
      </c>
      <c r="AG173" s="57">
        <f t="shared" si="62"/>
        <v>10</v>
      </c>
      <c r="AH173" s="57">
        <f t="shared" si="63"/>
        <v>50</v>
      </c>
      <c r="AI173" s="57">
        <v>4000</v>
      </c>
      <c r="AK173" s="57">
        <f t="shared" si="65"/>
        <v>900</v>
      </c>
      <c r="AL173" s="57">
        <f t="shared" si="66"/>
        <v>11</v>
      </c>
      <c r="AM173" s="57" t="str">
        <f t="shared" si="78"/>
        <v>120A102184</v>
      </c>
      <c r="AN173" s="57">
        <f t="shared" si="78"/>
        <v>100</v>
      </c>
      <c r="AO173" s="57">
        <f t="shared" si="78"/>
        <v>40</v>
      </c>
      <c r="AP173" s="57">
        <f t="shared" si="67"/>
        <v>80</v>
      </c>
      <c r="AQ173" s="57">
        <f t="shared" si="68"/>
        <v>159.98400000000001</v>
      </c>
      <c r="AR173" s="57">
        <f t="shared" si="69"/>
        <v>6.4</v>
      </c>
      <c r="AS173" s="57">
        <f t="shared" si="79"/>
        <v>50</v>
      </c>
      <c r="AT173" s="57">
        <f t="shared" si="79"/>
        <v>10</v>
      </c>
      <c r="AU173" s="57">
        <f t="shared" si="70"/>
        <v>2000</v>
      </c>
      <c r="AV173" s="57">
        <f t="shared" si="71"/>
        <v>50</v>
      </c>
      <c r="AW173" s="57">
        <f t="shared" si="72"/>
        <v>4</v>
      </c>
      <c r="AX173" s="382">
        <f t="shared" si="73"/>
        <v>24.870446902798921</v>
      </c>
      <c r="AY173" s="382">
        <f t="shared" si="74"/>
        <v>621.69899645271619</v>
      </c>
      <c r="AZ173" s="57">
        <f t="shared" si="75"/>
        <v>0.5</v>
      </c>
      <c r="BA173" s="382">
        <f t="shared" si="76"/>
        <v>7.9577471545947667</v>
      </c>
      <c r="BB173" s="382">
        <f t="shared" si="77"/>
        <v>318.3098861837907</v>
      </c>
    </row>
    <row r="174" spans="1:54" x14ac:dyDescent="0.3">
      <c r="A174" s="57">
        <f t="shared" si="54"/>
        <v>172</v>
      </c>
      <c r="B174" s="57">
        <v>900</v>
      </c>
      <c r="C174" s="57">
        <v>5</v>
      </c>
      <c r="D174" s="57" t="str">
        <f>'[3]900 KHz'!A18</f>
        <v>01100</v>
      </c>
      <c r="E174" s="57">
        <f>'[3]900 KHz'!B18</f>
        <v>2</v>
      </c>
      <c r="F174" s="57" t="str">
        <f>'[3]900 KHz'!C18</f>
        <v>12</v>
      </c>
      <c r="G174" s="57" t="str">
        <f>'[3]900 KHz'!D18</f>
        <v>00</v>
      </c>
      <c r="H174" s="57" t="str">
        <f>'[3]900 KHz'!E18</f>
        <v>01</v>
      </c>
      <c r="I174" s="57" t="str">
        <f>'[3]900 KHz'!F18</f>
        <v>00</v>
      </c>
      <c r="J174" s="57" t="str">
        <f>'[3]900 KHz'!G18</f>
        <v>10</v>
      </c>
      <c r="K174" s="57" t="str">
        <f>'[3]900 KHz'!H18</f>
        <v>11</v>
      </c>
      <c r="L174" s="57" t="str">
        <f>'[3]900 KHz'!I18</f>
        <v>000100</v>
      </c>
      <c r="M174" s="57" t="str">
        <f>'[3]900 KHz'!J18</f>
        <v>01</v>
      </c>
      <c r="N174" s="57" t="str">
        <f>'[3]900 KHz'!K18</f>
        <v>08</v>
      </c>
      <c r="O174" s="57" t="str">
        <f>'[3]900 KHz'!L18</f>
        <v>00</v>
      </c>
      <c r="P174" s="57" t="str">
        <f>'[3]900 KHz'!M18</f>
        <v>00100</v>
      </c>
      <c r="Q174" s="57" t="str">
        <f>'[3]900 KHz'!N18</f>
        <v>0</v>
      </c>
      <c r="R174" s="57" t="str">
        <f>'[3]900 KHz'!O18</f>
        <v>21</v>
      </c>
      <c r="S174" s="57" t="str">
        <f>'[3]900 KHz'!P18</f>
        <v>001000</v>
      </c>
      <c r="T174" s="57" t="str">
        <f>'[3]900 KHz'!Q18</f>
        <v>01</v>
      </c>
      <c r="U174" s="57" t="str">
        <f>'[3]900 KHz'!R18</f>
        <v>84</v>
      </c>
      <c r="V174" s="57" t="str">
        <f>'[3]900 KHz'!S18</f>
        <v>10</v>
      </c>
      <c r="W174" s="57" t="str">
        <f>'[3]900 KHz'!T18</f>
        <v>00010</v>
      </c>
      <c r="X174" s="57" t="str">
        <f>'[3]900 KHz'!U18</f>
        <v>0</v>
      </c>
      <c r="Y174" s="57" t="str">
        <f t="shared" si="64"/>
        <v>1211082184</v>
      </c>
      <c r="Z174" s="57">
        <f t="shared" si="55"/>
        <v>100</v>
      </c>
      <c r="AA174" s="57">
        <f t="shared" si="56"/>
        <v>40</v>
      </c>
      <c r="AB174" s="57">
        <f t="shared" si="57"/>
        <v>1.9998</v>
      </c>
      <c r="AC174" s="57">
        <f t="shared" si="58"/>
        <v>6.4</v>
      </c>
      <c r="AD174" s="57">
        <f t="shared" si="59"/>
        <v>800</v>
      </c>
      <c r="AE174" s="57">
        <f t="shared" si="60"/>
        <v>50</v>
      </c>
      <c r="AF174" s="57">
        <f t="shared" si="61"/>
        <v>20</v>
      </c>
      <c r="AG174" s="57">
        <f t="shared" si="62"/>
        <v>5</v>
      </c>
      <c r="AH174" s="57">
        <f t="shared" si="63"/>
        <v>25</v>
      </c>
      <c r="AI174" s="57">
        <v>4000</v>
      </c>
      <c r="AK174" s="57">
        <f t="shared" si="65"/>
        <v>900</v>
      </c>
      <c r="AL174" s="57">
        <f t="shared" si="66"/>
        <v>12</v>
      </c>
      <c r="AM174" s="57" t="str">
        <f t="shared" si="78"/>
        <v>1211082184</v>
      </c>
      <c r="AN174" s="57">
        <f t="shared" si="78"/>
        <v>100</v>
      </c>
      <c r="AO174" s="57">
        <f t="shared" si="78"/>
        <v>40</v>
      </c>
      <c r="AP174" s="57">
        <f t="shared" si="67"/>
        <v>80</v>
      </c>
      <c r="AQ174" s="57">
        <f t="shared" si="68"/>
        <v>159.98400000000001</v>
      </c>
      <c r="AR174" s="57">
        <f t="shared" si="69"/>
        <v>6.4</v>
      </c>
      <c r="AS174" s="57">
        <f t="shared" si="79"/>
        <v>50</v>
      </c>
      <c r="AT174" s="57">
        <f t="shared" si="79"/>
        <v>20</v>
      </c>
      <c r="AU174" s="57">
        <f t="shared" si="70"/>
        <v>1000</v>
      </c>
      <c r="AV174" s="57">
        <f t="shared" si="71"/>
        <v>25</v>
      </c>
      <c r="AW174" s="57">
        <f t="shared" si="72"/>
        <v>4</v>
      </c>
      <c r="AX174" s="382">
        <f t="shared" si="73"/>
        <v>24.870446902798921</v>
      </c>
      <c r="AY174" s="382">
        <f t="shared" si="74"/>
        <v>621.69899645271619</v>
      </c>
      <c r="AZ174" s="57">
        <f t="shared" si="75"/>
        <v>1</v>
      </c>
      <c r="BA174" s="382">
        <f t="shared" si="76"/>
        <v>7.9577471545947667</v>
      </c>
      <c r="BB174" s="382">
        <f t="shared" si="77"/>
        <v>318.3098861837907</v>
      </c>
    </row>
    <row r="175" spans="1:54" x14ac:dyDescent="0.3">
      <c r="A175" s="57">
        <f t="shared" si="54"/>
        <v>173</v>
      </c>
      <c r="B175" s="57">
        <v>900</v>
      </c>
      <c r="C175" s="57">
        <v>5</v>
      </c>
      <c r="D175" s="57" t="str">
        <f>'[3]900 KHz'!A19</f>
        <v>01101</v>
      </c>
      <c r="E175" s="57">
        <f>'[3]900 KHz'!B19</f>
        <v>2</v>
      </c>
      <c r="F175" s="57" t="str">
        <f>'[3]900 KHz'!C19</f>
        <v>12</v>
      </c>
      <c r="G175" s="57" t="str">
        <f>'[3]900 KHz'!D19</f>
        <v>00</v>
      </c>
      <c r="H175" s="57" t="str">
        <f>'[3]900 KHz'!E19</f>
        <v>01</v>
      </c>
      <c r="I175" s="57" t="str">
        <f>'[3]900 KHz'!F19</f>
        <v>00</v>
      </c>
      <c r="J175" s="57" t="str">
        <f>'[3]900 KHz'!G19</f>
        <v>10</v>
      </c>
      <c r="K175" s="57" t="str">
        <f>'[3]900 KHz'!H19</f>
        <v>20</v>
      </c>
      <c r="L175" s="57" t="str">
        <f>'[3]900 KHz'!I19</f>
        <v>001000</v>
      </c>
      <c r="M175" s="57" t="str">
        <f>'[3]900 KHz'!J19</f>
        <v>00</v>
      </c>
      <c r="N175" s="57" t="str">
        <f>'[3]900 KHz'!K19</f>
        <v>84</v>
      </c>
      <c r="O175" s="57" t="str">
        <f>'[3]900 KHz'!L19</f>
        <v>10</v>
      </c>
      <c r="P175" s="57" t="str">
        <f>'[3]900 KHz'!M19</f>
        <v>00010</v>
      </c>
      <c r="Q175" s="57" t="str">
        <f>'[3]900 KHz'!N19</f>
        <v>0</v>
      </c>
      <c r="R175" s="57" t="str">
        <f>'[3]900 KHz'!O19</f>
        <v>21</v>
      </c>
      <c r="S175" s="57" t="str">
        <f>'[3]900 KHz'!P19</f>
        <v>001000</v>
      </c>
      <c r="T175" s="57" t="str">
        <f>'[3]900 KHz'!Q19</f>
        <v>01</v>
      </c>
      <c r="U175" s="57" t="str">
        <f>'[3]900 KHz'!R19</f>
        <v>84</v>
      </c>
      <c r="V175" s="57" t="str">
        <f>'[3]900 KHz'!S19</f>
        <v>10</v>
      </c>
      <c r="W175" s="57" t="str">
        <f>'[3]900 KHz'!T19</f>
        <v>00010</v>
      </c>
      <c r="X175" s="57" t="str">
        <f>'[3]900 KHz'!U19</f>
        <v>0</v>
      </c>
      <c r="Y175" s="57" t="str">
        <f t="shared" si="64"/>
        <v>1220842184</v>
      </c>
      <c r="Z175" s="57">
        <f t="shared" si="55"/>
        <v>100</v>
      </c>
      <c r="AA175" s="57">
        <f t="shared" si="56"/>
        <v>40</v>
      </c>
      <c r="AB175" s="57">
        <f t="shared" si="57"/>
        <v>1.9998</v>
      </c>
      <c r="AC175" s="57">
        <f t="shared" si="58"/>
        <v>6.4</v>
      </c>
      <c r="AD175" s="57">
        <f t="shared" si="59"/>
        <v>800</v>
      </c>
      <c r="AE175" s="57">
        <f t="shared" si="60"/>
        <v>50</v>
      </c>
      <c r="AF175" s="57">
        <f t="shared" si="61"/>
        <v>40</v>
      </c>
      <c r="AG175" s="57">
        <f t="shared" si="62"/>
        <v>2.5</v>
      </c>
      <c r="AH175" s="57">
        <f t="shared" si="63"/>
        <v>12.5</v>
      </c>
      <c r="AI175" s="57">
        <v>4000</v>
      </c>
      <c r="AK175" s="57">
        <f t="shared" si="65"/>
        <v>900</v>
      </c>
      <c r="AL175" s="57">
        <f t="shared" si="66"/>
        <v>13</v>
      </c>
      <c r="AM175" s="57" t="str">
        <f t="shared" si="78"/>
        <v>1220842184</v>
      </c>
      <c r="AN175" s="57">
        <f t="shared" si="78"/>
        <v>100</v>
      </c>
      <c r="AO175" s="57">
        <f t="shared" si="78"/>
        <v>40</v>
      </c>
      <c r="AP175" s="57">
        <f t="shared" si="67"/>
        <v>80</v>
      </c>
      <c r="AQ175" s="57">
        <f t="shared" si="68"/>
        <v>159.98400000000001</v>
      </c>
      <c r="AR175" s="57">
        <f t="shared" si="69"/>
        <v>6.4</v>
      </c>
      <c r="AS175" s="57">
        <f t="shared" si="79"/>
        <v>50</v>
      </c>
      <c r="AT175" s="57">
        <f t="shared" si="79"/>
        <v>40</v>
      </c>
      <c r="AU175" s="57">
        <f t="shared" si="70"/>
        <v>500</v>
      </c>
      <c r="AV175" s="57">
        <f t="shared" si="71"/>
        <v>12.5</v>
      </c>
      <c r="AW175" s="57">
        <f t="shared" si="72"/>
        <v>4</v>
      </c>
      <c r="AX175" s="382">
        <f t="shared" si="73"/>
        <v>24.870446902798921</v>
      </c>
      <c r="AY175" s="382">
        <f t="shared" si="74"/>
        <v>621.69899645271619</v>
      </c>
      <c r="AZ175" s="57">
        <f t="shared" si="75"/>
        <v>2</v>
      </c>
      <c r="BA175" s="382">
        <f t="shared" si="76"/>
        <v>7.9577471545947667</v>
      </c>
      <c r="BB175" s="382">
        <f t="shared" si="77"/>
        <v>318.3098861837907</v>
      </c>
    </row>
    <row r="176" spans="1:54" x14ac:dyDescent="0.3">
      <c r="A176" s="57">
        <f t="shared" si="54"/>
        <v>174</v>
      </c>
      <c r="B176" s="57">
        <v>900</v>
      </c>
      <c r="C176" s="57">
        <v>5</v>
      </c>
      <c r="D176" s="57" t="str">
        <f>'[3]900 KHz'!A20</f>
        <v>01110</v>
      </c>
      <c r="E176" s="57">
        <f>'[3]900 KHz'!B20</f>
        <v>2</v>
      </c>
      <c r="F176" s="57" t="str">
        <f>'[3]900 KHz'!C20</f>
        <v>12</v>
      </c>
      <c r="G176" s="57" t="str">
        <f>'[3]900 KHz'!D20</f>
        <v>00</v>
      </c>
      <c r="H176" s="57" t="str">
        <f>'[3]900 KHz'!E20</f>
        <v>01</v>
      </c>
      <c r="I176" s="57" t="str">
        <f>'[3]900 KHz'!F20</f>
        <v>00</v>
      </c>
      <c r="J176" s="57" t="str">
        <f>'[3]900 KHz'!G20</f>
        <v>10</v>
      </c>
      <c r="K176" s="57" t="str">
        <f>'[3]900 KHz'!H20</f>
        <v>40</v>
      </c>
      <c r="L176" s="57" t="str">
        <f>'[3]900 KHz'!I20</f>
        <v>010000</v>
      </c>
      <c r="M176" s="57" t="str">
        <f>'[3]900 KHz'!J20</f>
        <v>00</v>
      </c>
      <c r="N176" s="57" t="str">
        <f>'[3]900 KHz'!K20</f>
        <v>42</v>
      </c>
      <c r="O176" s="57" t="str">
        <f>'[3]900 KHz'!L20</f>
        <v>01</v>
      </c>
      <c r="P176" s="57" t="str">
        <f>'[3]900 KHz'!M20</f>
        <v>00001</v>
      </c>
      <c r="Q176" s="57" t="str">
        <f>'[3]900 KHz'!N20</f>
        <v>0</v>
      </c>
      <c r="R176" s="57" t="str">
        <f>'[3]900 KHz'!O20</f>
        <v>21</v>
      </c>
      <c r="S176" s="57" t="str">
        <f>'[3]900 KHz'!P20</f>
        <v>001000</v>
      </c>
      <c r="T176" s="57" t="str">
        <f>'[3]900 KHz'!Q20</f>
        <v>01</v>
      </c>
      <c r="U176" s="57" t="str">
        <f>'[3]900 KHz'!R20</f>
        <v>84</v>
      </c>
      <c r="V176" s="57" t="str">
        <f>'[3]900 KHz'!S20</f>
        <v>10</v>
      </c>
      <c r="W176" s="57" t="str">
        <f>'[3]900 KHz'!T20</f>
        <v>00010</v>
      </c>
      <c r="X176" s="57" t="str">
        <f>'[3]900 KHz'!U20</f>
        <v>0</v>
      </c>
      <c r="Y176" s="57" t="str">
        <f t="shared" si="64"/>
        <v>1240422184</v>
      </c>
      <c r="Z176" s="57">
        <f t="shared" si="55"/>
        <v>100</v>
      </c>
      <c r="AA176" s="57">
        <f t="shared" si="56"/>
        <v>40</v>
      </c>
      <c r="AB176" s="57">
        <f t="shared" si="57"/>
        <v>1.9998</v>
      </c>
      <c r="AC176" s="57">
        <f t="shared" si="58"/>
        <v>6.4</v>
      </c>
      <c r="AD176" s="57">
        <f t="shared" si="59"/>
        <v>800</v>
      </c>
      <c r="AE176" s="57">
        <f t="shared" si="60"/>
        <v>50</v>
      </c>
      <c r="AF176" s="57">
        <f t="shared" si="61"/>
        <v>80</v>
      </c>
      <c r="AG176" s="57">
        <f t="shared" si="62"/>
        <v>1.25</v>
      </c>
      <c r="AH176" s="57">
        <f t="shared" si="63"/>
        <v>6.25</v>
      </c>
      <c r="AI176" s="57">
        <v>4000</v>
      </c>
      <c r="AK176" s="57">
        <f t="shared" si="65"/>
        <v>900</v>
      </c>
      <c r="AL176" s="57">
        <f t="shared" si="66"/>
        <v>14</v>
      </c>
      <c r="AM176" s="57" t="str">
        <f t="shared" si="78"/>
        <v>1240422184</v>
      </c>
      <c r="AN176" s="57">
        <f t="shared" si="78"/>
        <v>100</v>
      </c>
      <c r="AO176" s="57">
        <f t="shared" si="78"/>
        <v>40</v>
      </c>
      <c r="AP176" s="57">
        <f t="shared" si="67"/>
        <v>80</v>
      </c>
      <c r="AQ176" s="57">
        <f t="shared" si="68"/>
        <v>159.98400000000001</v>
      </c>
      <c r="AR176" s="57">
        <f t="shared" si="69"/>
        <v>6.4</v>
      </c>
      <c r="AS176" s="57">
        <f t="shared" si="79"/>
        <v>50</v>
      </c>
      <c r="AT176" s="57">
        <f t="shared" si="79"/>
        <v>80</v>
      </c>
      <c r="AU176" s="57">
        <f t="shared" si="70"/>
        <v>250</v>
      </c>
      <c r="AV176" s="57">
        <f t="shared" si="71"/>
        <v>6.25</v>
      </c>
      <c r="AW176" s="57">
        <f t="shared" si="72"/>
        <v>4</v>
      </c>
      <c r="AX176" s="382">
        <f t="shared" si="73"/>
        <v>24.870446902798921</v>
      </c>
      <c r="AY176" s="382">
        <f t="shared" si="74"/>
        <v>621.69899645271619</v>
      </c>
      <c r="AZ176" s="57">
        <f t="shared" si="75"/>
        <v>4</v>
      </c>
      <c r="BA176" s="382">
        <f t="shared" si="76"/>
        <v>7.9577471545947667</v>
      </c>
      <c r="BB176" s="382">
        <f t="shared" si="77"/>
        <v>318.3098861837907</v>
      </c>
    </row>
    <row r="177" spans="1:54" x14ac:dyDescent="0.3">
      <c r="A177" s="57">
        <f t="shared" si="54"/>
        <v>175</v>
      </c>
      <c r="B177" s="57">
        <v>900</v>
      </c>
      <c r="C177" s="57">
        <v>5</v>
      </c>
      <c r="D177" s="57" t="str">
        <f>'[3]900 KHz'!A21</f>
        <v>01111</v>
      </c>
      <c r="E177" s="57">
        <f>'[3]900 KHz'!B21</f>
        <v>2</v>
      </c>
      <c r="F177" s="57" t="str">
        <f>'[3]900 KHz'!C21</f>
        <v>12</v>
      </c>
      <c r="G177" s="57" t="str">
        <f>'[3]900 KHz'!D21</f>
        <v>00</v>
      </c>
      <c r="H177" s="57" t="str">
        <f>'[3]900 KHz'!E21</f>
        <v>01</v>
      </c>
      <c r="I177" s="57" t="str">
        <f>'[3]900 KHz'!F21</f>
        <v>00</v>
      </c>
      <c r="J177" s="57" t="str">
        <f>'[3]900 KHz'!G21</f>
        <v>10</v>
      </c>
      <c r="K177" s="57" t="str">
        <f>'[3]900 KHz'!H21</f>
        <v>80</v>
      </c>
      <c r="L177" s="57" t="str">
        <f>'[3]900 KHz'!I21</f>
        <v>100000</v>
      </c>
      <c r="M177" s="57" t="str">
        <f>'[3]900 KHz'!J21</f>
        <v>00</v>
      </c>
      <c r="N177" s="57" t="str">
        <f>'[3]900 KHz'!K21</f>
        <v>42</v>
      </c>
      <c r="O177" s="57" t="str">
        <f>'[3]900 KHz'!L21</f>
        <v>01</v>
      </c>
      <c r="P177" s="57" t="str">
        <f>'[3]900 KHz'!M21</f>
        <v>00001</v>
      </c>
      <c r="Q177" s="57" t="str">
        <f>'[3]900 KHz'!N21</f>
        <v>0</v>
      </c>
      <c r="R177" s="57" t="str">
        <f>'[3]900 KHz'!O21</f>
        <v>21</v>
      </c>
      <c r="S177" s="57" t="str">
        <f>'[3]900 KHz'!P21</f>
        <v>001000</v>
      </c>
      <c r="T177" s="57" t="str">
        <f>'[3]900 KHz'!Q21</f>
        <v>01</v>
      </c>
      <c r="U177" s="57" t="str">
        <f>'[3]900 KHz'!R21</f>
        <v>84</v>
      </c>
      <c r="V177" s="57" t="str">
        <f>'[3]900 KHz'!S21</f>
        <v>10</v>
      </c>
      <c r="W177" s="57" t="str">
        <f>'[3]900 KHz'!T21</f>
        <v>00010</v>
      </c>
      <c r="X177" s="57" t="str">
        <f>'[3]900 KHz'!U21</f>
        <v>0</v>
      </c>
      <c r="Y177" s="57" t="str">
        <f t="shared" si="64"/>
        <v>1280422184</v>
      </c>
      <c r="Z177" s="57">
        <f t="shared" si="55"/>
        <v>100</v>
      </c>
      <c r="AA177" s="57">
        <f t="shared" si="56"/>
        <v>40</v>
      </c>
      <c r="AB177" s="57">
        <f t="shared" si="57"/>
        <v>1.9998</v>
      </c>
      <c r="AC177" s="57">
        <f t="shared" si="58"/>
        <v>6.4</v>
      </c>
      <c r="AD177" s="57">
        <f t="shared" si="59"/>
        <v>800</v>
      </c>
      <c r="AE177" s="57">
        <f t="shared" si="60"/>
        <v>50</v>
      </c>
      <c r="AF177" s="57">
        <f t="shared" si="61"/>
        <v>160</v>
      </c>
      <c r="AG177" s="57">
        <f t="shared" si="62"/>
        <v>1.25</v>
      </c>
      <c r="AH177" s="57">
        <f t="shared" si="63"/>
        <v>6.25</v>
      </c>
      <c r="AI177" s="57">
        <v>4000</v>
      </c>
      <c r="AK177" s="57">
        <f t="shared" si="65"/>
        <v>900</v>
      </c>
      <c r="AL177" s="57">
        <f t="shared" si="66"/>
        <v>15</v>
      </c>
      <c r="AM177" s="57" t="str">
        <f t="shared" si="78"/>
        <v>1280422184</v>
      </c>
      <c r="AN177" s="57">
        <f t="shared" si="78"/>
        <v>100</v>
      </c>
      <c r="AO177" s="57">
        <f t="shared" si="78"/>
        <v>40</v>
      </c>
      <c r="AP177" s="57">
        <f t="shared" si="67"/>
        <v>80</v>
      </c>
      <c r="AQ177" s="57">
        <f t="shared" si="68"/>
        <v>159.98400000000001</v>
      </c>
      <c r="AR177" s="57">
        <f t="shared" si="69"/>
        <v>6.4</v>
      </c>
      <c r="AS177" s="57">
        <f t="shared" si="79"/>
        <v>50</v>
      </c>
      <c r="AT177" s="57">
        <f t="shared" si="79"/>
        <v>160</v>
      </c>
      <c r="AU177" s="57">
        <f t="shared" si="70"/>
        <v>250</v>
      </c>
      <c r="AV177" s="57">
        <f t="shared" si="71"/>
        <v>6.25</v>
      </c>
      <c r="AW177" s="57">
        <f t="shared" si="72"/>
        <v>4</v>
      </c>
      <c r="AX177" s="382">
        <f t="shared" si="73"/>
        <v>24.870446902798921</v>
      </c>
      <c r="AY177" s="382">
        <f t="shared" si="74"/>
        <v>621.69899645271619</v>
      </c>
      <c r="AZ177" s="57">
        <f t="shared" si="75"/>
        <v>8</v>
      </c>
      <c r="BA177" s="382">
        <f t="shared" si="76"/>
        <v>3.9788735772973833</v>
      </c>
      <c r="BB177" s="382">
        <f t="shared" si="77"/>
        <v>159.15494309189535</v>
      </c>
    </row>
    <row r="178" spans="1:54" x14ac:dyDescent="0.3">
      <c r="A178" s="57">
        <f t="shared" si="54"/>
        <v>176</v>
      </c>
      <c r="B178" s="57">
        <v>900</v>
      </c>
      <c r="C178" s="57">
        <v>5</v>
      </c>
      <c r="D178" s="57" t="str">
        <f>'[3]900 KHz'!A22</f>
        <v>10000</v>
      </c>
      <c r="E178" s="57">
        <f>'[3]900 KHz'!B22</f>
        <v>2</v>
      </c>
      <c r="F178" s="57" t="str">
        <f>'[3]900 KHz'!C22</f>
        <v>12</v>
      </c>
      <c r="G178" s="57" t="str">
        <f>'[3]900 KHz'!D22</f>
        <v>00</v>
      </c>
      <c r="H178" s="57" t="str">
        <f>'[3]900 KHz'!E22</f>
        <v>01</v>
      </c>
      <c r="I178" s="57" t="str">
        <f>'[3]900 KHz'!F22</f>
        <v>00</v>
      </c>
      <c r="J178" s="57" t="str">
        <f>'[3]900 KHz'!G22</f>
        <v>10</v>
      </c>
      <c r="K178" s="57" t="str">
        <f>'[3]900 KHz'!H22</f>
        <v>0A</v>
      </c>
      <c r="L178" s="57" t="str">
        <f>'[3]900 KHz'!I22</f>
        <v>000010</v>
      </c>
      <c r="M178" s="57" t="str">
        <f>'[3]900 KHz'!J22</f>
        <v>10</v>
      </c>
      <c r="N178" s="57" t="str">
        <f>'[3]900 KHz'!K22</f>
        <v>10</v>
      </c>
      <c r="O178" s="57" t="str">
        <f>'[3]900 KHz'!L22</f>
        <v>00</v>
      </c>
      <c r="P178" s="57" t="str">
        <f>'[3]900 KHz'!M22</f>
        <v>01000</v>
      </c>
      <c r="Q178" s="57" t="str">
        <f>'[3]900 KHz'!N22</f>
        <v>0</v>
      </c>
      <c r="R178" s="57" t="str">
        <f>'[3]900 KHz'!O22</f>
        <v>29</v>
      </c>
      <c r="S178" s="57" t="str">
        <f>'[3]900 KHz'!P22</f>
        <v>001010</v>
      </c>
      <c r="T178" s="57" t="str">
        <f>'[3]900 KHz'!Q22</f>
        <v>01</v>
      </c>
      <c r="U178" s="57" t="str">
        <f>'[3]900 KHz'!R22</f>
        <v>04</v>
      </c>
      <c r="V178" s="57" t="str">
        <f>'[3]900 KHz'!S22</f>
        <v>00</v>
      </c>
      <c r="W178" s="57" t="str">
        <f>'[3]900 KHz'!T22</f>
        <v>00010</v>
      </c>
      <c r="X178" s="57" t="str">
        <f>'[3]900 KHz'!U22</f>
        <v>0</v>
      </c>
      <c r="Y178" s="57" t="str">
        <f t="shared" si="64"/>
        <v>120A102904</v>
      </c>
      <c r="Z178" s="57">
        <f t="shared" si="55"/>
        <v>100</v>
      </c>
      <c r="AA178" s="57">
        <f t="shared" si="56"/>
        <v>50</v>
      </c>
      <c r="AB178" s="57">
        <f t="shared" si="57"/>
        <v>1.3331999999999999</v>
      </c>
      <c r="AC178" s="57">
        <f t="shared" si="58"/>
        <v>6.4</v>
      </c>
      <c r="AD178" s="57">
        <f t="shared" si="59"/>
        <v>800</v>
      </c>
      <c r="AE178" s="57">
        <f t="shared" si="60"/>
        <v>50</v>
      </c>
      <c r="AF178" s="57">
        <f t="shared" si="61"/>
        <v>10</v>
      </c>
      <c r="AG178" s="57">
        <f t="shared" si="62"/>
        <v>10</v>
      </c>
      <c r="AH178" s="57">
        <f t="shared" si="63"/>
        <v>50</v>
      </c>
      <c r="AI178" s="57">
        <v>4000</v>
      </c>
      <c r="AK178" s="57">
        <f t="shared" si="65"/>
        <v>900</v>
      </c>
      <c r="AL178" s="57">
        <f t="shared" si="66"/>
        <v>16</v>
      </c>
      <c r="AM178" s="57" t="str">
        <f t="shared" si="78"/>
        <v>120A102904</v>
      </c>
      <c r="AN178" s="57">
        <f t="shared" si="78"/>
        <v>100</v>
      </c>
      <c r="AO178" s="57">
        <f t="shared" si="78"/>
        <v>50</v>
      </c>
      <c r="AP178" s="57">
        <f t="shared" si="67"/>
        <v>80</v>
      </c>
      <c r="AQ178" s="57">
        <f t="shared" si="68"/>
        <v>106.65599999999999</v>
      </c>
      <c r="AR178" s="57">
        <f t="shared" si="69"/>
        <v>6.4</v>
      </c>
      <c r="AS178" s="57">
        <f t="shared" si="79"/>
        <v>50</v>
      </c>
      <c r="AT178" s="57">
        <f t="shared" si="79"/>
        <v>10</v>
      </c>
      <c r="AU178" s="57">
        <f t="shared" si="70"/>
        <v>2000</v>
      </c>
      <c r="AV178" s="57">
        <f t="shared" si="71"/>
        <v>50</v>
      </c>
      <c r="AW178" s="57">
        <f t="shared" si="72"/>
        <v>5</v>
      </c>
      <c r="AX178" s="382">
        <f t="shared" si="73"/>
        <v>29.844536283358714</v>
      </c>
      <c r="AY178" s="382">
        <f t="shared" si="74"/>
        <v>497.35919716217279</v>
      </c>
      <c r="AZ178" s="57">
        <f t="shared" si="75"/>
        <v>0.5</v>
      </c>
      <c r="BA178" s="382">
        <f t="shared" si="76"/>
        <v>7.9577471545947667</v>
      </c>
      <c r="BB178" s="382">
        <f t="shared" si="77"/>
        <v>318.3098861837907</v>
      </c>
    </row>
    <row r="179" spans="1:54" x14ac:dyDescent="0.3">
      <c r="A179" s="57">
        <f t="shared" si="54"/>
        <v>177</v>
      </c>
      <c r="B179" s="57">
        <v>900</v>
      </c>
      <c r="C179" s="57">
        <v>5</v>
      </c>
      <c r="D179" s="57" t="str">
        <f>'[3]900 KHz'!A23</f>
        <v>10001</v>
      </c>
      <c r="E179" s="57">
        <f>'[3]900 KHz'!B23</f>
        <v>2</v>
      </c>
      <c r="F179" s="57" t="str">
        <f>'[3]900 KHz'!C23</f>
        <v>12</v>
      </c>
      <c r="G179" s="57" t="str">
        <f>'[3]900 KHz'!D23</f>
        <v>00</v>
      </c>
      <c r="H179" s="57" t="str">
        <f>'[3]900 KHz'!E23</f>
        <v>01</v>
      </c>
      <c r="I179" s="57" t="str">
        <f>'[3]900 KHz'!F23</f>
        <v>00</v>
      </c>
      <c r="J179" s="57" t="str">
        <f>'[3]900 KHz'!G23</f>
        <v>10</v>
      </c>
      <c r="K179" s="57" t="str">
        <f>'[3]900 KHz'!H23</f>
        <v>11</v>
      </c>
      <c r="L179" s="57" t="str">
        <f>'[3]900 KHz'!I23</f>
        <v>000100</v>
      </c>
      <c r="M179" s="57" t="str">
        <f>'[3]900 KHz'!J23</f>
        <v>01</v>
      </c>
      <c r="N179" s="57" t="str">
        <f>'[3]900 KHz'!K23</f>
        <v>08</v>
      </c>
      <c r="O179" s="57" t="str">
        <f>'[3]900 KHz'!L23</f>
        <v>00</v>
      </c>
      <c r="P179" s="57" t="str">
        <f>'[3]900 KHz'!M23</f>
        <v>00100</v>
      </c>
      <c r="Q179" s="57" t="str">
        <f>'[3]900 KHz'!N23</f>
        <v>0</v>
      </c>
      <c r="R179" s="57" t="str">
        <f>'[3]900 KHz'!O23</f>
        <v>29</v>
      </c>
      <c r="S179" s="57" t="str">
        <f>'[3]900 KHz'!P23</f>
        <v>001010</v>
      </c>
      <c r="T179" s="57" t="str">
        <f>'[3]900 KHz'!Q23</f>
        <v>01</v>
      </c>
      <c r="U179" s="57" t="str">
        <f>'[3]900 KHz'!R23</f>
        <v>04</v>
      </c>
      <c r="V179" s="57" t="str">
        <f>'[3]900 KHz'!S23</f>
        <v>00</v>
      </c>
      <c r="W179" s="57" t="str">
        <f>'[3]900 KHz'!T23</f>
        <v>00010</v>
      </c>
      <c r="X179" s="57" t="str">
        <f>'[3]900 KHz'!U23</f>
        <v>0</v>
      </c>
      <c r="Y179" s="57" t="str">
        <f t="shared" si="64"/>
        <v>1211082904</v>
      </c>
      <c r="Z179" s="57">
        <f t="shared" si="55"/>
        <v>100</v>
      </c>
      <c r="AA179" s="57">
        <f t="shared" si="56"/>
        <v>50</v>
      </c>
      <c r="AB179" s="57">
        <f t="shared" si="57"/>
        <v>1.3331999999999999</v>
      </c>
      <c r="AC179" s="57">
        <f t="shared" si="58"/>
        <v>6.4</v>
      </c>
      <c r="AD179" s="57">
        <f t="shared" si="59"/>
        <v>800</v>
      </c>
      <c r="AE179" s="57">
        <f t="shared" si="60"/>
        <v>50</v>
      </c>
      <c r="AF179" s="57">
        <f t="shared" si="61"/>
        <v>20</v>
      </c>
      <c r="AG179" s="57">
        <f t="shared" si="62"/>
        <v>5</v>
      </c>
      <c r="AH179" s="57">
        <f t="shared" si="63"/>
        <v>25</v>
      </c>
      <c r="AI179" s="57">
        <v>4000</v>
      </c>
      <c r="AK179" s="57">
        <f t="shared" si="65"/>
        <v>900</v>
      </c>
      <c r="AL179" s="57">
        <f t="shared" si="66"/>
        <v>17</v>
      </c>
      <c r="AM179" s="57" t="str">
        <f t="shared" si="78"/>
        <v>1211082904</v>
      </c>
      <c r="AN179" s="57">
        <f t="shared" si="78"/>
        <v>100</v>
      </c>
      <c r="AO179" s="57">
        <f t="shared" si="78"/>
        <v>50</v>
      </c>
      <c r="AP179" s="57">
        <f t="shared" si="67"/>
        <v>80</v>
      </c>
      <c r="AQ179" s="57">
        <f t="shared" si="68"/>
        <v>106.65599999999999</v>
      </c>
      <c r="AR179" s="57">
        <f t="shared" si="69"/>
        <v>6.4</v>
      </c>
      <c r="AS179" s="57">
        <f t="shared" si="79"/>
        <v>50</v>
      </c>
      <c r="AT179" s="57">
        <f t="shared" si="79"/>
        <v>20</v>
      </c>
      <c r="AU179" s="57">
        <f t="shared" si="70"/>
        <v>1000</v>
      </c>
      <c r="AV179" s="57">
        <f t="shared" si="71"/>
        <v>25</v>
      </c>
      <c r="AW179" s="57">
        <f t="shared" si="72"/>
        <v>5</v>
      </c>
      <c r="AX179" s="382">
        <f t="shared" si="73"/>
        <v>29.844536283358714</v>
      </c>
      <c r="AY179" s="382">
        <f t="shared" si="74"/>
        <v>497.35919716217279</v>
      </c>
      <c r="AZ179" s="57">
        <f t="shared" si="75"/>
        <v>1</v>
      </c>
      <c r="BA179" s="382">
        <f t="shared" si="76"/>
        <v>7.9577471545947667</v>
      </c>
      <c r="BB179" s="382">
        <f t="shared" si="77"/>
        <v>318.3098861837907</v>
      </c>
    </row>
    <row r="180" spans="1:54" x14ac:dyDescent="0.3">
      <c r="A180" s="57">
        <f t="shared" si="54"/>
        <v>178</v>
      </c>
      <c r="B180" s="57">
        <v>900</v>
      </c>
      <c r="C180" s="57">
        <v>5</v>
      </c>
      <c r="D180" s="57" t="str">
        <f>'[3]900 KHz'!A24</f>
        <v>10010</v>
      </c>
      <c r="E180" s="57">
        <f>'[3]900 KHz'!B24</f>
        <v>2</v>
      </c>
      <c r="F180" s="57" t="str">
        <f>'[3]900 KHz'!C24</f>
        <v>12</v>
      </c>
      <c r="G180" s="57" t="str">
        <f>'[3]900 KHz'!D24</f>
        <v>00</v>
      </c>
      <c r="H180" s="57" t="str">
        <f>'[3]900 KHz'!E24</f>
        <v>01</v>
      </c>
      <c r="I180" s="57" t="str">
        <f>'[3]900 KHz'!F24</f>
        <v>00</v>
      </c>
      <c r="J180" s="57" t="str">
        <f>'[3]900 KHz'!G24</f>
        <v>10</v>
      </c>
      <c r="K180" s="57" t="str">
        <f>'[3]900 KHz'!H24</f>
        <v>20</v>
      </c>
      <c r="L180" s="57" t="str">
        <f>'[3]900 KHz'!I24</f>
        <v>001000</v>
      </c>
      <c r="M180" s="57" t="str">
        <f>'[3]900 KHz'!J24</f>
        <v>00</v>
      </c>
      <c r="N180" s="57" t="str">
        <f>'[3]900 KHz'!K24</f>
        <v>84</v>
      </c>
      <c r="O180" s="57" t="str">
        <f>'[3]900 KHz'!L24</f>
        <v>10</v>
      </c>
      <c r="P180" s="57" t="str">
        <f>'[3]900 KHz'!M24</f>
        <v>00010</v>
      </c>
      <c r="Q180" s="57" t="str">
        <f>'[3]900 KHz'!N24</f>
        <v>0</v>
      </c>
      <c r="R180" s="57" t="str">
        <f>'[3]900 KHz'!O24</f>
        <v>29</v>
      </c>
      <c r="S180" s="57" t="str">
        <f>'[3]900 KHz'!P24</f>
        <v>001010</v>
      </c>
      <c r="T180" s="57" t="str">
        <f>'[3]900 KHz'!Q24</f>
        <v>01</v>
      </c>
      <c r="U180" s="57" t="str">
        <f>'[3]900 KHz'!R24</f>
        <v>04</v>
      </c>
      <c r="V180" s="57" t="str">
        <f>'[3]900 KHz'!S24</f>
        <v>00</v>
      </c>
      <c r="W180" s="57" t="str">
        <f>'[3]900 KHz'!T24</f>
        <v>00010</v>
      </c>
      <c r="X180" s="57" t="str">
        <f>'[3]900 KHz'!U24</f>
        <v>0</v>
      </c>
      <c r="Y180" s="57" t="str">
        <f t="shared" si="64"/>
        <v>1220842904</v>
      </c>
      <c r="Z180" s="57">
        <f t="shared" si="55"/>
        <v>100</v>
      </c>
      <c r="AA180" s="57">
        <f t="shared" si="56"/>
        <v>50</v>
      </c>
      <c r="AB180" s="57">
        <f t="shared" si="57"/>
        <v>1.3331999999999999</v>
      </c>
      <c r="AC180" s="57">
        <f t="shared" si="58"/>
        <v>6.4</v>
      </c>
      <c r="AD180" s="57">
        <f t="shared" si="59"/>
        <v>800</v>
      </c>
      <c r="AE180" s="57">
        <f t="shared" si="60"/>
        <v>50</v>
      </c>
      <c r="AF180" s="57">
        <f t="shared" si="61"/>
        <v>40</v>
      </c>
      <c r="AG180" s="57">
        <f t="shared" si="62"/>
        <v>2.5</v>
      </c>
      <c r="AH180" s="57">
        <f t="shared" si="63"/>
        <v>12.5</v>
      </c>
      <c r="AI180" s="57">
        <v>4000</v>
      </c>
      <c r="AK180" s="57">
        <f t="shared" si="65"/>
        <v>900</v>
      </c>
      <c r="AL180" s="57">
        <f t="shared" si="66"/>
        <v>18</v>
      </c>
      <c r="AM180" s="57" t="str">
        <f t="shared" si="78"/>
        <v>1220842904</v>
      </c>
      <c r="AN180" s="57">
        <f t="shared" si="78"/>
        <v>100</v>
      </c>
      <c r="AO180" s="57">
        <f t="shared" si="78"/>
        <v>50</v>
      </c>
      <c r="AP180" s="57">
        <f t="shared" si="67"/>
        <v>80</v>
      </c>
      <c r="AQ180" s="57">
        <f t="shared" si="68"/>
        <v>106.65599999999999</v>
      </c>
      <c r="AR180" s="57">
        <f t="shared" si="69"/>
        <v>6.4</v>
      </c>
      <c r="AS180" s="57">
        <f t="shared" si="79"/>
        <v>50</v>
      </c>
      <c r="AT180" s="57">
        <f t="shared" si="79"/>
        <v>40</v>
      </c>
      <c r="AU180" s="57">
        <f t="shared" si="70"/>
        <v>500</v>
      </c>
      <c r="AV180" s="57">
        <f t="shared" si="71"/>
        <v>12.5</v>
      </c>
      <c r="AW180" s="57">
        <f t="shared" si="72"/>
        <v>5</v>
      </c>
      <c r="AX180" s="382">
        <f t="shared" si="73"/>
        <v>29.844536283358714</v>
      </c>
      <c r="AY180" s="382">
        <f t="shared" si="74"/>
        <v>497.35919716217279</v>
      </c>
      <c r="AZ180" s="57">
        <f t="shared" si="75"/>
        <v>2</v>
      </c>
      <c r="BA180" s="382">
        <f t="shared" si="76"/>
        <v>7.9577471545947667</v>
      </c>
      <c r="BB180" s="382">
        <f t="shared" si="77"/>
        <v>318.3098861837907</v>
      </c>
    </row>
    <row r="181" spans="1:54" x14ac:dyDescent="0.3">
      <c r="A181" s="57">
        <f t="shared" si="54"/>
        <v>179</v>
      </c>
      <c r="B181" s="57">
        <v>900</v>
      </c>
      <c r="C181" s="57">
        <v>5</v>
      </c>
      <c r="D181" s="57" t="str">
        <f>'[3]900 KHz'!A25</f>
        <v>10011</v>
      </c>
      <c r="E181" s="57">
        <f>'[3]900 KHz'!B25</f>
        <v>2</v>
      </c>
      <c r="F181" s="57" t="str">
        <f>'[3]900 KHz'!C25</f>
        <v>12</v>
      </c>
      <c r="G181" s="57" t="str">
        <f>'[3]900 KHz'!D25</f>
        <v>00</v>
      </c>
      <c r="H181" s="57" t="str">
        <f>'[3]900 KHz'!E25</f>
        <v>01</v>
      </c>
      <c r="I181" s="57" t="str">
        <f>'[3]900 KHz'!F25</f>
        <v>00</v>
      </c>
      <c r="J181" s="57" t="str">
        <f>'[3]900 KHz'!G25</f>
        <v>10</v>
      </c>
      <c r="K181" s="57" t="str">
        <f>'[3]900 KHz'!H25</f>
        <v>40</v>
      </c>
      <c r="L181" s="57" t="str">
        <f>'[3]900 KHz'!I25</f>
        <v>010000</v>
      </c>
      <c r="M181" s="57" t="str">
        <f>'[3]900 KHz'!J25</f>
        <v>00</v>
      </c>
      <c r="N181" s="57" t="str">
        <f>'[3]900 KHz'!K25</f>
        <v>42</v>
      </c>
      <c r="O181" s="57" t="str">
        <f>'[3]900 KHz'!L25</f>
        <v>01</v>
      </c>
      <c r="P181" s="57" t="str">
        <f>'[3]900 KHz'!M25</f>
        <v>00001</v>
      </c>
      <c r="Q181" s="57" t="str">
        <f>'[3]900 KHz'!N25</f>
        <v>0</v>
      </c>
      <c r="R181" s="57" t="str">
        <f>'[3]900 KHz'!O25</f>
        <v>29</v>
      </c>
      <c r="S181" s="57" t="str">
        <f>'[3]900 KHz'!P25</f>
        <v>001010</v>
      </c>
      <c r="T181" s="57" t="str">
        <f>'[3]900 KHz'!Q25</f>
        <v>01</v>
      </c>
      <c r="U181" s="57" t="str">
        <f>'[3]900 KHz'!R25</f>
        <v>04</v>
      </c>
      <c r="V181" s="57" t="str">
        <f>'[3]900 KHz'!S25</f>
        <v>00</v>
      </c>
      <c r="W181" s="57" t="str">
        <f>'[3]900 KHz'!T25</f>
        <v>00010</v>
      </c>
      <c r="X181" s="57" t="str">
        <f>'[3]900 KHz'!U25</f>
        <v>0</v>
      </c>
      <c r="Y181" s="57" t="str">
        <f t="shared" si="64"/>
        <v>1240422904</v>
      </c>
      <c r="Z181" s="57">
        <f t="shared" si="55"/>
        <v>100</v>
      </c>
      <c r="AA181" s="57">
        <f t="shared" si="56"/>
        <v>50</v>
      </c>
      <c r="AB181" s="57">
        <f t="shared" si="57"/>
        <v>1.3331999999999999</v>
      </c>
      <c r="AC181" s="57">
        <f t="shared" si="58"/>
        <v>6.4</v>
      </c>
      <c r="AD181" s="57">
        <f t="shared" si="59"/>
        <v>800</v>
      </c>
      <c r="AE181" s="57">
        <f t="shared" si="60"/>
        <v>50</v>
      </c>
      <c r="AF181" s="57">
        <f t="shared" si="61"/>
        <v>80</v>
      </c>
      <c r="AG181" s="57">
        <f t="shared" si="62"/>
        <v>1.25</v>
      </c>
      <c r="AH181" s="57">
        <f t="shared" si="63"/>
        <v>6.25</v>
      </c>
      <c r="AI181" s="57">
        <v>4000</v>
      </c>
      <c r="AK181" s="57">
        <f t="shared" si="65"/>
        <v>900</v>
      </c>
      <c r="AL181" s="57">
        <f t="shared" si="66"/>
        <v>19</v>
      </c>
      <c r="AM181" s="57" t="str">
        <f t="shared" si="78"/>
        <v>1240422904</v>
      </c>
      <c r="AN181" s="57">
        <f t="shared" si="78"/>
        <v>100</v>
      </c>
      <c r="AO181" s="57">
        <f t="shared" si="78"/>
        <v>50</v>
      </c>
      <c r="AP181" s="57">
        <f t="shared" si="67"/>
        <v>80</v>
      </c>
      <c r="AQ181" s="57">
        <f t="shared" si="68"/>
        <v>106.65599999999999</v>
      </c>
      <c r="AR181" s="57">
        <f t="shared" si="69"/>
        <v>6.4</v>
      </c>
      <c r="AS181" s="57">
        <f t="shared" si="79"/>
        <v>50</v>
      </c>
      <c r="AT181" s="57">
        <f t="shared" si="79"/>
        <v>80</v>
      </c>
      <c r="AU181" s="57">
        <f t="shared" si="70"/>
        <v>250</v>
      </c>
      <c r="AV181" s="57">
        <f t="shared" si="71"/>
        <v>6.25</v>
      </c>
      <c r="AW181" s="57">
        <f t="shared" si="72"/>
        <v>5</v>
      </c>
      <c r="AX181" s="382">
        <f t="shared" si="73"/>
        <v>29.844536283358714</v>
      </c>
      <c r="AY181" s="382">
        <f t="shared" si="74"/>
        <v>497.35919716217279</v>
      </c>
      <c r="AZ181" s="57">
        <f t="shared" si="75"/>
        <v>4</v>
      </c>
      <c r="BA181" s="382">
        <f t="shared" si="76"/>
        <v>7.9577471545947667</v>
      </c>
      <c r="BB181" s="382">
        <f t="shared" si="77"/>
        <v>318.3098861837907</v>
      </c>
    </row>
    <row r="182" spans="1:54" x14ac:dyDescent="0.3">
      <c r="A182" s="57">
        <f t="shared" si="54"/>
        <v>180</v>
      </c>
      <c r="B182" s="57">
        <v>900</v>
      </c>
      <c r="C182" s="57">
        <v>5</v>
      </c>
      <c r="D182" s="57" t="str">
        <f>'[3]900 KHz'!A26</f>
        <v>10100</v>
      </c>
      <c r="E182" s="57">
        <f>'[3]900 KHz'!B26</f>
        <v>2</v>
      </c>
      <c r="F182" s="57" t="str">
        <f>'[3]900 KHz'!C26</f>
        <v>12</v>
      </c>
      <c r="G182" s="57" t="str">
        <f>'[3]900 KHz'!D26</f>
        <v>00</v>
      </c>
      <c r="H182" s="57" t="str">
        <f>'[3]900 KHz'!E26</f>
        <v>01</v>
      </c>
      <c r="I182" s="57" t="str">
        <f>'[3]900 KHz'!F26</f>
        <v>00</v>
      </c>
      <c r="J182" s="57" t="str">
        <f>'[3]900 KHz'!G26</f>
        <v>10</v>
      </c>
      <c r="K182" s="57" t="str">
        <f>'[3]900 KHz'!H26</f>
        <v>80</v>
      </c>
      <c r="L182" s="57" t="str">
        <f>'[3]900 KHz'!I26</f>
        <v>100000</v>
      </c>
      <c r="M182" s="57" t="str">
        <f>'[3]900 KHz'!J26</f>
        <v>00</v>
      </c>
      <c r="N182" s="57" t="str">
        <f>'[3]900 KHz'!K26</f>
        <v>42</v>
      </c>
      <c r="O182" s="57" t="str">
        <f>'[3]900 KHz'!L26</f>
        <v>01</v>
      </c>
      <c r="P182" s="57" t="str">
        <f>'[3]900 KHz'!M26</f>
        <v>00001</v>
      </c>
      <c r="Q182" s="57" t="str">
        <f>'[3]900 KHz'!N26</f>
        <v>0</v>
      </c>
      <c r="R182" s="57" t="str">
        <f>'[3]900 KHz'!O26</f>
        <v>29</v>
      </c>
      <c r="S182" s="57" t="str">
        <f>'[3]900 KHz'!P26</f>
        <v>001010</v>
      </c>
      <c r="T182" s="57" t="str">
        <f>'[3]900 KHz'!Q26</f>
        <v>01</v>
      </c>
      <c r="U182" s="57" t="str">
        <f>'[3]900 KHz'!R26</f>
        <v>04</v>
      </c>
      <c r="V182" s="57" t="str">
        <f>'[3]900 KHz'!S26</f>
        <v>00</v>
      </c>
      <c r="W182" s="57" t="str">
        <f>'[3]900 KHz'!T26</f>
        <v>00010</v>
      </c>
      <c r="X182" s="57" t="str">
        <f>'[3]900 KHz'!U26</f>
        <v>0</v>
      </c>
      <c r="Y182" s="57" t="str">
        <f t="shared" si="64"/>
        <v>1280422904</v>
      </c>
      <c r="Z182" s="57">
        <f t="shared" si="55"/>
        <v>100</v>
      </c>
      <c r="AA182" s="57">
        <f t="shared" si="56"/>
        <v>50</v>
      </c>
      <c r="AB182" s="57">
        <f t="shared" si="57"/>
        <v>1.3331999999999999</v>
      </c>
      <c r="AC182" s="57">
        <f t="shared" si="58"/>
        <v>6.4</v>
      </c>
      <c r="AD182" s="57">
        <f t="shared" si="59"/>
        <v>800</v>
      </c>
      <c r="AE182" s="57">
        <f t="shared" si="60"/>
        <v>50</v>
      </c>
      <c r="AF182" s="57">
        <f t="shared" si="61"/>
        <v>160</v>
      </c>
      <c r="AG182" s="57">
        <f t="shared" si="62"/>
        <v>1.25</v>
      </c>
      <c r="AH182" s="57">
        <f t="shared" si="63"/>
        <v>6.25</v>
      </c>
      <c r="AI182" s="57">
        <v>4000</v>
      </c>
      <c r="AK182" s="57">
        <f t="shared" si="65"/>
        <v>900</v>
      </c>
      <c r="AL182" s="57">
        <f t="shared" si="66"/>
        <v>20</v>
      </c>
      <c r="AM182" s="57" t="str">
        <f t="shared" si="78"/>
        <v>1280422904</v>
      </c>
      <c r="AN182" s="57">
        <f t="shared" si="78"/>
        <v>100</v>
      </c>
      <c r="AO182" s="57">
        <f t="shared" si="78"/>
        <v>50</v>
      </c>
      <c r="AP182" s="57">
        <f t="shared" si="67"/>
        <v>80</v>
      </c>
      <c r="AQ182" s="57">
        <f t="shared" si="68"/>
        <v>106.65599999999999</v>
      </c>
      <c r="AR182" s="57">
        <f t="shared" si="69"/>
        <v>6.4</v>
      </c>
      <c r="AS182" s="57">
        <f t="shared" si="79"/>
        <v>50</v>
      </c>
      <c r="AT182" s="57">
        <f t="shared" si="79"/>
        <v>160</v>
      </c>
      <c r="AU182" s="57">
        <f t="shared" si="70"/>
        <v>250</v>
      </c>
      <c r="AV182" s="57">
        <f t="shared" si="71"/>
        <v>6.25</v>
      </c>
      <c r="AW182" s="57">
        <f t="shared" si="72"/>
        <v>5</v>
      </c>
      <c r="AX182" s="382">
        <f t="shared" si="73"/>
        <v>29.844536283358714</v>
      </c>
      <c r="AY182" s="382">
        <f t="shared" si="74"/>
        <v>497.35919716217279</v>
      </c>
      <c r="AZ182" s="57">
        <f t="shared" si="75"/>
        <v>8</v>
      </c>
      <c r="BA182" s="382">
        <f t="shared" si="76"/>
        <v>3.9788735772973833</v>
      </c>
      <c r="BB182" s="382">
        <f t="shared" si="77"/>
        <v>159.15494309189535</v>
      </c>
    </row>
    <row r="183" spans="1:54" x14ac:dyDescent="0.3">
      <c r="A183" s="57">
        <f t="shared" si="54"/>
        <v>181</v>
      </c>
      <c r="B183" s="57">
        <v>900</v>
      </c>
      <c r="C183" s="57">
        <v>5</v>
      </c>
      <c r="D183" s="57" t="str">
        <f>'[3]900 KHz'!A27</f>
        <v>10101</v>
      </c>
      <c r="E183" s="57">
        <f>'[3]900 KHz'!B27</f>
        <v>2</v>
      </c>
      <c r="F183" s="57" t="str">
        <f>'[3]900 KHz'!C27</f>
        <v>13</v>
      </c>
      <c r="G183" s="57" t="str">
        <f>'[3]900 KHz'!D27</f>
        <v>00</v>
      </c>
      <c r="H183" s="57" t="str">
        <f>'[3]900 KHz'!E27</f>
        <v>01</v>
      </c>
      <c r="I183" s="57" t="str">
        <f>'[3]900 KHz'!F27</f>
        <v>00</v>
      </c>
      <c r="J183" s="57" t="str">
        <f>'[3]900 KHz'!G27</f>
        <v>11</v>
      </c>
      <c r="K183" s="57" t="str">
        <f>'[3]900 KHz'!H27</f>
        <v>0A</v>
      </c>
      <c r="L183" s="57" t="str">
        <f>'[3]900 KHz'!I27</f>
        <v>000010</v>
      </c>
      <c r="M183" s="57" t="str">
        <f>'[3]900 KHz'!J27</f>
        <v>10</v>
      </c>
      <c r="N183" s="57" t="str">
        <f>'[3]900 KHz'!K27</f>
        <v>10</v>
      </c>
      <c r="O183" s="57" t="str">
        <f>'[3]900 KHz'!L27</f>
        <v>00</v>
      </c>
      <c r="P183" s="57" t="str">
        <f>'[3]900 KHz'!M27</f>
        <v>01000</v>
      </c>
      <c r="Q183" s="57" t="str">
        <f>'[3]900 KHz'!N27</f>
        <v>0</v>
      </c>
      <c r="R183" s="57" t="str">
        <f>'[3]900 KHz'!O27</f>
        <v>19</v>
      </c>
      <c r="S183" s="57" t="str">
        <f>'[3]900 KHz'!P27</f>
        <v>000110</v>
      </c>
      <c r="T183" s="57" t="str">
        <f>'[3]900 KHz'!Q27</f>
        <v>01</v>
      </c>
      <c r="U183" s="57" t="str">
        <f>'[3]900 KHz'!R27</f>
        <v>04</v>
      </c>
      <c r="V183" s="57" t="str">
        <f>'[3]900 KHz'!S27</f>
        <v>00</v>
      </c>
      <c r="W183" s="57" t="str">
        <f>'[3]900 KHz'!T27</f>
        <v>00010</v>
      </c>
      <c r="X183" s="57" t="str">
        <f>'[3]900 KHz'!U27</f>
        <v>0</v>
      </c>
      <c r="Y183" s="57" t="str">
        <f t="shared" si="64"/>
        <v>130A101904</v>
      </c>
      <c r="Z183" s="57">
        <f t="shared" si="55"/>
        <v>200</v>
      </c>
      <c r="AA183" s="57">
        <f t="shared" si="56"/>
        <v>30</v>
      </c>
      <c r="AB183" s="57">
        <f t="shared" si="57"/>
        <v>1.3331999999999999</v>
      </c>
      <c r="AC183" s="57">
        <f t="shared" si="58"/>
        <v>6.4</v>
      </c>
      <c r="AD183" s="57">
        <f t="shared" si="59"/>
        <v>800</v>
      </c>
      <c r="AE183" s="57">
        <f t="shared" si="60"/>
        <v>50</v>
      </c>
      <c r="AF183" s="57">
        <f t="shared" si="61"/>
        <v>10</v>
      </c>
      <c r="AG183" s="57">
        <f t="shared" si="62"/>
        <v>10</v>
      </c>
      <c r="AH183" s="57">
        <f t="shared" si="63"/>
        <v>50</v>
      </c>
      <c r="AI183" s="57">
        <v>4000</v>
      </c>
      <c r="AK183" s="57">
        <f t="shared" si="65"/>
        <v>900</v>
      </c>
      <c r="AL183" s="57">
        <f t="shared" si="66"/>
        <v>21</v>
      </c>
      <c r="AM183" s="57" t="str">
        <f t="shared" si="78"/>
        <v>130A101904</v>
      </c>
      <c r="AN183" s="57">
        <f t="shared" si="78"/>
        <v>200</v>
      </c>
      <c r="AO183" s="57">
        <f t="shared" si="78"/>
        <v>30</v>
      </c>
      <c r="AP183" s="57">
        <f t="shared" si="67"/>
        <v>160</v>
      </c>
      <c r="AQ183" s="57">
        <f t="shared" si="68"/>
        <v>213.31199999999998</v>
      </c>
      <c r="AR183" s="57">
        <f t="shared" si="69"/>
        <v>6.4</v>
      </c>
      <c r="AS183" s="57">
        <f t="shared" si="79"/>
        <v>50</v>
      </c>
      <c r="AT183" s="57">
        <f t="shared" si="79"/>
        <v>10</v>
      </c>
      <c r="AU183" s="57">
        <f t="shared" si="70"/>
        <v>2000</v>
      </c>
      <c r="AV183" s="57">
        <f t="shared" si="71"/>
        <v>50</v>
      </c>
      <c r="AW183" s="57">
        <f t="shared" si="72"/>
        <v>6</v>
      </c>
      <c r="AX183" s="382">
        <f t="shared" si="73"/>
        <v>24.870446902798928</v>
      </c>
      <c r="AY183" s="382">
        <f t="shared" si="74"/>
        <v>828.93199527028821</v>
      </c>
      <c r="AZ183" s="57">
        <f t="shared" si="75"/>
        <v>0.5</v>
      </c>
      <c r="BA183" s="382">
        <f t="shared" si="76"/>
        <v>7.9577471545947667</v>
      </c>
      <c r="BB183" s="382">
        <f t="shared" si="77"/>
        <v>318.3098861837907</v>
      </c>
    </row>
    <row r="184" spans="1:54" x14ac:dyDescent="0.3">
      <c r="A184" s="57">
        <f t="shared" si="54"/>
        <v>182</v>
      </c>
      <c r="B184" s="57">
        <v>900</v>
      </c>
      <c r="C184" s="57">
        <v>5</v>
      </c>
      <c r="D184" s="57" t="str">
        <f>'[3]900 KHz'!A28</f>
        <v>10110</v>
      </c>
      <c r="E184" s="57">
        <f>'[3]900 KHz'!B28</f>
        <v>2</v>
      </c>
      <c r="F184" s="57" t="str">
        <f>'[3]900 KHz'!C28</f>
        <v>13</v>
      </c>
      <c r="G184" s="57" t="str">
        <f>'[3]900 KHz'!D28</f>
        <v>00</v>
      </c>
      <c r="H184" s="57" t="str">
        <f>'[3]900 KHz'!E28</f>
        <v>01</v>
      </c>
      <c r="I184" s="57" t="str">
        <f>'[3]900 KHz'!F28</f>
        <v>00</v>
      </c>
      <c r="J184" s="57" t="str">
        <f>'[3]900 KHz'!G28</f>
        <v>11</v>
      </c>
      <c r="K184" s="57" t="str">
        <f>'[3]900 KHz'!H28</f>
        <v>11</v>
      </c>
      <c r="L184" s="57" t="str">
        <f>'[3]900 KHz'!I28</f>
        <v>000100</v>
      </c>
      <c r="M184" s="57" t="str">
        <f>'[3]900 KHz'!J28</f>
        <v>01</v>
      </c>
      <c r="N184" s="57" t="str">
        <f>'[3]900 KHz'!K28</f>
        <v>08</v>
      </c>
      <c r="O184" s="57" t="str">
        <f>'[3]900 KHz'!L28</f>
        <v>00</v>
      </c>
      <c r="P184" s="57" t="str">
        <f>'[3]900 KHz'!M28</f>
        <v>00100</v>
      </c>
      <c r="Q184" s="57" t="str">
        <f>'[3]900 KHz'!N28</f>
        <v>0</v>
      </c>
      <c r="R184" s="57" t="str">
        <f>'[3]900 KHz'!O28</f>
        <v>19</v>
      </c>
      <c r="S184" s="57" t="str">
        <f>'[3]900 KHz'!P28</f>
        <v>000110</v>
      </c>
      <c r="T184" s="57" t="str">
        <f>'[3]900 KHz'!Q28</f>
        <v>01</v>
      </c>
      <c r="U184" s="57" t="str">
        <f>'[3]900 KHz'!R28</f>
        <v>04</v>
      </c>
      <c r="V184" s="57" t="str">
        <f>'[3]900 KHz'!S28</f>
        <v>00</v>
      </c>
      <c r="W184" s="57" t="str">
        <f>'[3]900 KHz'!T28</f>
        <v>00010</v>
      </c>
      <c r="X184" s="57" t="str">
        <f>'[3]900 KHz'!U28</f>
        <v>0</v>
      </c>
      <c r="Y184" s="57" t="str">
        <f t="shared" si="64"/>
        <v>1311081904</v>
      </c>
      <c r="Z184" s="57">
        <f t="shared" si="55"/>
        <v>200</v>
      </c>
      <c r="AA184" s="57">
        <f t="shared" si="56"/>
        <v>30</v>
      </c>
      <c r="AB184" s="57">
        <f t="shared" si="57"/>
        <v>1.3331999999999999</v>
      </c>
      <c r="AC184" s="57">
        <f t="shared" si="58"/>
        <v>6.4</v>
      </c>
      <c r="AD184" s="57">
        <f t="shared" si="59"/>
        <v>800</v>
      </c>
      <c r="AE184" s="57">
        <f t="shared" si="60"/>
        <v>50</v>
      </c>
      <c r="AF184" s="57">
        <f t="shared" si="61"/>
        <v>20</v>
      </c>
      <c r="AG184" s="57">
        <f t="shared" si="62"/>
        <v>5</v>
      </c>
      <c r="AH184" s="57">
        <f t="shared" si="63"/>
        <v>25</v>
      </c>
      <c r="AI184" s="57">
        <v>4000</v>
      </c>
      <c r="AK184" s="57">
        <f t="shared" si="65"/>
        <v>900</v>
      </c>
      <c r="AL184" s="57">
        <f t="shared" si="66"/>
        <v>22</v>
      </c>
      <c r="AM184" s="57" t="str">
        <f t="shared" si="78"/>
        <v>1311081904</v>
      </c>
      <c r="AN184" s="57">
        <f t="shared" si="78"/>
        <v>200</v>
      </c>
      <c r="AO184" s="57">
        <f t="shared" si="78"/>
        <v>30</v>
      </c>
      <c r="AP184" s="57">
        <f t="shared" si="67"/>
        <v>160</v>
      </c>
      <c r="AQ184" s="57">
        <f t="shared" si="68"/>
        <v>213.31199999999998</v>
      </c>
      <c r="AR184" s="57">
        <f t="shared" si="69"/>
        <v>6.4</v>
      </c>
      <c r="AS184" s="57">
        <f t="shared" si="79"/>
        <v>50</v>
      </c>
      <c r="AT184" s="57">
        <f t="shared" si="79"/>
        <v>20</v>
      </c>
      <c r="AU184" s="57">
        <f t="shared" si="70"/>
        <v>1000</v>
      </c>
      <c r="AV184" s="57">
        <f t="shared" si="71"/>
        <v>25</v>
      </c>
      <c r="AW184" s="57">
        <f t="shared" si="72"/>
        <v>6</v>
      </c>
      <c r="AX184" s="382">
        <f t="shared" si="73"/>
        <v>24.870446902798928</v>
      </c>
      <c r="AY184" s="382">
        <f t="shared" si="74"/>
        <v>828.93199527028821</v>
      </c>
      <c r="AZ184" s="57">
        <f t="shared" si="75"/>
        <v>1</v>
      </c>
      <c r="BA184" s="382">
        <f t="shared" si="76"/>
        <v>7.9577471545947667</v>
      </c>
      <c r="BB184" s="382">
        <f t="shared" si="77"/>
        <v>318.3098861837907</v>
      </c>
    </row>
    <row r="185" spans="1:54" x14ac:dyDescent="0.3">
      <c r="A185" s="57">
        <f t="shared" si="54"/>
        <v>183</v>
      </c>
      <c r="B185" s="57">
        <v>900</v>
      </c>
      <c r="C185" s="57">
        <v>5</v>
      </c>
      <c r="D185" s="57" t="str">
        <f>'[3]900 KHz'!A29</f>
        <v>10111</v>
      </c>
      <c r="E185" s="57">
        <f>'[3]900 KHz'!B29</f>
        <v>2</v>
      </c>
      <c r="F185" s="57" t="str">
        <f>'[3]900 KHz'!C29</f>
        <v>13</v>
      </c>
      <c r="G185" s="57" t="str">
        <f>'[3]900 KHz'!D29</f>
        <v>00</v>
      </c>
      <c r="H185" s="57" t="str">
        <f>'[3]900 KHz'!E29</f>
        <v>01</v>
      </c>
      <c r="I185" s="57" t="str">
        <f>'[3]900 KHz'!F29</f>
        <v>00</v>
      </c>
      <c r="J185" s="57" t="str">
        <f>'[3]900 KHz'!G29</f>
        <v>11</v>
      </c>
      <c r="K185" s="57" t="str">
        <f>'[3]900 KHz'!H29</f>
        <v>20</v>
      </c>
      <c r="L185" s="57" t="str">
        <f>'[3]900 KHz'!I29</f>
        <v>001000</v>
      </c>
      <c r="M185" s="57" t="str">
        <f>'[3]900 KHz'!J29</f>
        <v>00</v>
      </c>
      <c r="N185" s="57" t="str">
        <f>'[3]900 KHz'!K29</f>
        <v>84</v>
      </c>
      <c r="O185" s="57" t="str">
        <f>'[3]900 KHz'!L29</f>
        <v>10</v>
      </c>
      <c r="P185" s="57" t="str">
        <f>'[3]900 KHz'!M29</f>
        <v>00010</v>
      </c>
      <c r="Q185" s="57" t="str">
        <f>'[3]900 KHz'!N29</f>
        <v>0</v>
      </c>
      <c r="R185" s="57" t="str">
        <f>'[3]900 KHz'!O29</f>
        <v>19</v>
      </c>
      <c r="S185" s="57" t="str">
        <f>'[3]900 KHz'!P29</f>
        <v>000110</v>
      </c>
      <c r="T185" s="57" t="str">
        <f>'[3]900 KHz'!Q29</f>
        <v>01</v>
      </c>
      <c r="U185" s="57" t="str">
        <f>'[3]900 KHz'!R29</f>
        <v>04</v>
      </c>
      <c r="V185" s="57" t="str">
        <f>'[3]900 KHz'!S29</f>
        <v>00</v>
      </c>
      <c r="W185" s="57" t="str">
        <f>'[3]900 KHz'!T29</f>
        <v>00010</v>
      </c>
      <c r="X185" s="57" t="str">
        <f>'[3]900 KHz'!U29</f>
        <v>0</v>
      </c>
      <c r="Y185" s="57" t="str">
        <f t="shared" si="64"/>
        <v>1320841904</v>
      </c>
      <c r="Z185" s="57">
        <f t="shared" si="55"/>
        <v>200</v>
      </c>
      <c r="AA185" s="57">
        <f t="shared" si="56"/>
        <v>30</v>
      </c>
      <c r="AB185" s="57">
        <f t="shared" si="57"/>
        <v>1.3331999999999999</v>
      </c>
      <c r="AC185" s="57">
        <f t="shared" si="58"/>
        <v>6.4</v>
      </c>
      <c r="AD185" s="57">
        <f t="shared" si="59"/>
        <v>800</v>
      </c>
      <c r="AE185" s="57">
        <f t="shared" si="60"/>
        <v>50</v>
      </c>
      <c r="AF185" s="57">
        <f t="shared" si="61"/>
        <v>40</v>
      </c>
      <c r="AG185" s="57">
        <f t="shared" si="62"/>
        <v>2.5</v>
      </c>
      <c r="AH185" s="57">
        <f t="shared" si="63"/>
        <v>12.5</v>
      </c>
      <c r="AI185" s="57">
        <v>4000</v>
      </c>
      <c r="AK185" s="57">
        <f t="shared" si="65"/>
        <v>900</v>
      </c>
      <c r="AL185" s="57">
        <f t="shared" si="66"/>
        <v>23</v>
      </c>
      <c r="AM185" s="57" t="str">
        <f t="shared" si="78"/>
        <v>1320841904</v>
      </c>
      <c r="AN185" s="57">
        <f t="shared" si="78"/>
        <v>200</v>
      </c>
      <c r="AO185" s="57">
        <f t="shared" si="78"/>
        <v>30</v>
      </c>
      <c r="AP185" s="57">
        <f t="shared" si="67"/>
        <v>160</v>
      </c>
      <c r="AQ185" s="57">
        <f t="shared" si="68"/>
        <v>213.31199999999998</v>
      </c>
      <c r="AR185" s="57">
        <f t="shared" si="69"/>
        <v>6.4</v>
      </c>
      <c r="AS185" s="57">
        <f t="shared" si="79"/>
        <v>50</v>
      </c>
      <c r="AT185" s="57">
        <f t="shared" si="79"/>
        <v>40</v>
      </c>
      <c r="AU185" s="57">
        <f t="shared" si="70"/>
        <v>500</v>
      </c>
      <c r="AV185" s="57">
        <f t="shared" si="71"/>
        <v>12.5</v>
      </c>
      <c r="AW185" s="57">
        <f t="shared" si="72"/>
        <v>6</v>
      </c>
      <c r="AX185" s="382">
        <f t="shared" si="73"/>
        <v>24.870446902798928</v>
      </c>
      <c r="AY185" s="382">
        <f t="shared" si="74"/>
        <v>828.93199527028821</v>
      </c>
      <c r="AZ185" s="57">
        <f t="shared" si="75"/>
        <v>2</v>
      </c>
      <c r="BA185" s="382">
        <f t="shared" si="76"/>
        <v>7.9577471545947667</v>
      </c>
      <c r="BB185" s="382">
        <f t="shared" si="77"/>
        <v>318.3098861837907</v>
      </c>
    </row>
    <row r="186" spans="1:54" x14ac:dyDescent="0.3">
      <c r="A186" s="57">
        <f t="shared" si="54"/>
        <v>184</v>
      </c>
      <c r="B186" s="57">
        <v>900</v>
      </c>
      <c r="C186" s="57">
        <v>5</v>
      </c>
      <c r="D186" s="57" t="str">
        <f>'[3]900 KHz'!A30</f>
        <v>11000</v>
      </c>
      <c r="E186" s="57">
        <f>'[3]900 KHz'!B30</f>
        <v>2</v>
      </c>
      <c r="F186" s="57" t="str">
        <f>'[3]900 KHz'!C30</f>
        <v>13</v>
      </c>
      <c r="G186" s="57" t="str">
        <f>'[3]900 KHz'!D30</f>
        <v>00</v>
      </c>
      <c r="H186" s="57" t="str">
        <f>'[3]900 KHz'!E30</f>
        <v>01</v>
      </c>
      <c r="I186" s="57" t="str">
        <f>'[3]900 KHz'!F30</f>
        <v>00</v>
      </c>
      <c r="J186" s="57" t="str">
        <f>'[3]900 KHz'!G30</f>
        <v>11</v>
      </c>
      <c r="K186" s="57" t="str">
        <f>'[3]900 KHz'!H30</f>
        <v>40</v>
      </c>
      <c r="L186" s="57" t="str">
        <f>'[3]900 KHz'!I30</f>
        <v>010000</v>
      </c>
      <c r="M186" s="57" t="str">
        <f>'[3]900 KHz'!J30</f>
        <v>00</v>
      </c>
      <c r="N186" s="57" t="str">
        <f>'[3]900 KHz'!K30</f>
        <v>42</v>
      </c>
      <c r="O186" s="57" t="str">
        <f>'[3]900 KHz'!L30</f>
        <v>01</v>
      </c>
      <c r="P186" s="57" t="str">
        <f>'[3]900 KHz'!M30</f>
        <v>00001</v>
      </c>
      <c r="Q186" s="57" t="str">
        <f>'[3]900 KHz'!N30</f>
        <v>0</v>
      </c>
      <c r="R186" s="57" t="str">
        <f>'[3]900 KHz'!O30</f>
        <v>19</v>
      </c>
      <c r="S186" s="57" t="str">
        <f>'[3]900 KHz'!P30</f>
        <v>000110</v>
      </c>
      <c r="T186" s="57" t="str">
        <f>'[3]900 KHz'!Q30</f>
        <v>01</v>
      </c>
      <c r="U186" s="57" t="str">
        <f>'[3]900 KHz'!R30</f>
        <v>04</v>
      </c>
      <c r="V186" s="57" t="str">
        <f>'[3]900 KHz'!S30</f>
        <v>00</v>
      </c>
      <c r="W186" s="57" t="str">
        <f>'[3]900 KHz'!T30</f>
        <v>00010</v>
      </c>
      <c r="X186" s="57" t="str">
        <f>'[3]900 KHz'!U30</f>
        <v>0</v>
      </c>
      <c r="Y186" s="57" t="str">
        <f t="shared" si="64"/>
        <v>1340421904</v>
      </c>
      <c r="Z186" s="57">
        <f t="shared" si="55"/>
        <v>200</v>
      </c>
      <c r="AA186" s="57">
        <f t="shared" si="56"/>
        <v>30</v>
      </c>
      <c r="AB186" s="57">
        <f t="shared" si="57"/>
        <v>1.3331999999999999</v>
      </c>
      <c r="AC186" s="57">
        <f t="shared" si="58"/>
        <v>6.4</v>
      </c>
      <c r="AD186" s="57">
        <f t="shared" si="59"/>
        <v>800</v>
      </c>
      <c r="AE186" s="57">
        <f t="shared" si="60"/>
        <v>50</v>
      </c>
      <c r="AF186" s="57">
        <f t="shared" si="61"/>
        <v>80</v>
      </c>
      <c r="AG186" s="57">
        <f t="shared" si="62"/>
        <v>1.25</v>
      </c>
      <c r="AH186" s="57">
        <f t="shared" si="63"/>
        <v>6.25</v>
      </c>
      <c r="AI186" s="57">
        <v>4000</v>
      </c>
      <c r="AK186" s="57">
        <f t="shared" si="65"/>
        <v>900</v>
      </c>
      <c r="AL186" s="57">
        <f t="shared" si="66"/>
        <v>24</v>
      </c>
      <c r="AM186" s="57" t="str">
        <f t="shared" si="78"/>
        <v>1340421904</v>
      </c>
      <c r="AN186" s="57">
        <f t="shared" si="78"/>
        <v>200</v>
      </c>
      <c r="AO186" s="57">
        <f t="shared" si="78"/>
        <v>30</v>
      </c>
      <c r="AP186" s="57">
        <f t="shared" si="67"/>
        <v>160</v>
      </c>
      <c r="AQ186" s="57">
        <f t="shared" si="68"/>
        <v>213.31199999999998</v>
      </c>
      <c r="AR186" s="57">
        <f t="shared" si="69"/>
        <v>6.4</v>
      </c>
      <c r="AS186" s="57">
        <f t="shared" si="79"/>
        <v>50</v>
      </c>
      <c r="AT186" s="57">
        <f t="shared" si="79"/>
        <v>80</v>
      </c>
      <c r="AU186" s="57">
        <f t="shared" si="70"/>
        <v>250</v>
      </c>
      <c r="AV186" s="57">
        <f t="shared" si="71"/>
        <v>6.25</v>
      </c>
      <c r="AW186" s="57">
        <f t="shared" si="72"/>
        <v>6</v>
      </c>
      <c r="AX186" s="382">
        <f t="shared" si="73"/>
        <v>24.870446902798928</v>
      </c>
      <c r="AY186" s="382">
        <f t="shared" si="74"/>
        <v>828.93199527028821</v>
      </c>
      <c r="AZ186" s="57">
        <f t="shared" si="75"/>
        <v>4</v>
      </c>
      <c r="BA186" s="382">
        <f t="shared" si="76"/>
        <v>7.9577471545947667</v>
      </c>
      <c r="BB186" s="382">
        <f t="shared" si="77"/>
        <v>318.3098861837907</v>
      </c>
    </row>
    <row r="187" spans="1:54" x14ac:dyDescent="0.3">
      <c r="A187" s="57">
        <f t="shared" si="54"/>
        <v>185</v>
      </c>
      <c r="B187" s="57">
        <v>900</v>
      </c>
      <c r="C187" s="57">
        <v>5</v>
      </c>
      <c r="D187" s="57" t="str">
        <f>'[3]900 KHz'!A31</f>
        <v>11001</v>
      </c>
      <c r="E187" s="57">
        <f>'[3]900 KHz'!B31</f>
        <v>2</v>
      </c>
      <c r="F187" s="57" t="str">
        <f>'[3]900 KHz'!C31</f>
        <v>13</v>
      </c>
      <c r="G187" s="57" t="str">
        <f>'[3]900 KHz'!D31</f>
        <v>00</v>
      </c>
      <c r="H187" s="57" t="str">
        <f>'[3]900 KHz'!E31</f>
        <v>01</v>
      </c>
      <c r="I187" s="57" t="str">
        <f>'[3]900 KHz'!F31</f>
        <v>00</v>
      </c>
      <c r="J187" s="57" t="str">
        <f>'[3]900 KHz'!G31</f>
        <v>11</v>
      </c>
      <c r="K187" s="57" t="str">
        <f>'[3]900 KHz'!H31</f>
        <v>80</v>
      </c>
      <c r="L187" s="57" t="str">
        <f>'[3]900 KHz'!I31</f>
        <v>100000</v>
      </c>
      <c r="M187" s="57" t="str">
        <f>'[3]900 KHz'!J31</f>
        <v>00</v>
      </c>
      <c r="N187" s="57" t="str">
        <f>'[3]900 KHz'!K31</f>
        <v>42</v>
      </c>
      <c r="O187" s="57" t="str">
        <f>'[3]900 KHz'!L31</f>
        <v>01</v>
      </c>
      <c r="P187" s="57" t="str">
        <f>'[3]900 KHz'!M31</f>
        <v>00001</v>
      </c>
      <c r="Q187" s="57" t="str">
        <f>'[3]900 KHz'!N31</f>
        <v>0</v>
      </c>
      <c r="R187" s="57" t="str">
        <f>'[3]900 KHz'!O31</f>
        <v>19</v>
      </c>
      <c r="S187" s="57" t="str">
        <f>'[3]900 KHz'!P31</f>
        <v>000110</v>
      </c>
      <c r="T187" s="57" t="str">
        <f>'[3]900 KHz'!Q31</f>
        <v>01</v>
      </c>
      <c r="U187" s="57" t="str">
        <f>'[3]900 KHz'!R31</f>
        <v>04</v>
      </c>
      <c r="V187" s="57" t="str">
        <f>'[3]900 KHz'!S31</f>
        <v>00</v>
      </c>
      <c r="W187" s="57" t="str">
        <f>'[3]900 KHz'!T31</f>
        <v>00010</v>
      </c>
      <c r="X187" s="57" t="str">
        <f>'[3]900 KHz'!U31</f>
        <v>0</v>
      </c>
      <c r="Y187" s="57" t="str">
        <f t="shared" si="64"/>
        <v>1380421904</v>
      </c>
      <c r="Z187" s="57">
        <f t="shared" si="55"/>
        <v>200</v>
      </c>
      <c r="AA187" s="57">
        <f t="shared" si="56"/>
        <v>30</v>
      </c>
      <c r="AB187" s="57">
        <f t="shared" si="57"/>
        <v>1.3331999999999999</v>
      </c>
      <c r="AC187" s="57">
        <f t="shared" si="58"/>
        <v>6.4</v>
      </c>
      <c r="AD187" s="57">
        <f t="shared" si="59"/>
        <v>800</v>
      </c>
      <c r="AE187" s="57">
        <f t="shared" si="60"/>
        <v>50</v>
      </c>
      <c r="AF187" s="57">
        <f t="shared" si="61"/>
        <v>160</v>
      </c>
      <c r="AG187" s="57">
        <f t="shared" si="62"/>
        <v>1.25</v>
      </c>
      <c r="AH187" s="57">
        <f t="shared" si="63"/>
        <v>6.25</v>
      </c>
      <c r="AI187" s="57">
        <v>4000</v>
      </c>
      <c r="AK187" s="57">
        <f t="shared" si="65"/>
        <v>900</v>
      </c>
      <c r="AL187" s="57">
        <f t="shared" si="66"/>
        <v>25</v>
      </c>
      <c r="AM187" s="57" t="str">
        <f t="shared" si="78"/>
        <v>1380421904</v>
      </c>
      <c r="AN187" s="57">
        <f t="shared" si="78"/>
        <v>200</v>
      </c>
      <c r="AO187" s="57">
        <f t="shared" si="78"/>
        <v>30</v>
      </c>
      <c r="AP187" s="57">
        <f t="shared" si="67"/>
        <v>160</v>
      </c>
      <c r="AQ187" s="57">
        <f t="shared" si="68"/>
        <v>213.31199999999998</v>
      </c>
      <c r="AR187" s="57">
        <f t="shared" si="69"/>
        <v>6.4</v>
      </c>
      <c r="AS187" s="57">
        <f t="shared" si="79"/>
        <v>50</v>
      </c>
      <c r="AT187" s="57">
        <f t="shared" si="79"/>
        <v>160</v>
      </c>
      <c r="AU187" s="57">
        <f t="shared" si="70"/>
        <v>250</v>
      </c>
      <c r="AV187" s="57">
        <f t="shared" si="71"/>
        <v>6.25</v>
      </c>
      <c r="AW187" s="57">
        <f t="shared" si="72"/>
        <v>6</v>
      </c>
      <c r="AX187" s="382">
        <f t="shared" si="73"/>
        <v>24.870446902798928</v>
      </c>
      <c r="AY187" s="382">
        <f t="shared" si="74"/>
        <v>828.93199527028821</v>
      </c>
      <c r="AZ187" s="57">
        <f t="shared" si="75"/>
        <v>8</v>
      </c>
      <c r="BA187" s="382">
        <f t="shared" si="76"/>
        <v>3.9788735772973833</v>
      </c>
      <c r="BB187" s="382">
        <f t="shared" si="77"/>
        <v>159.15494309189535</v>
      </c>
    </row>
    <row r="188" spans="1:54" x14ac:dyDescent="0.3">
      <c r="A188" s="57">
        <f t="shared" si="54"/>
        <v>186</v>
      </c>
      <c r="B188" s="57">
        <v>900</v>
      </c>
      <c r="C188" s="57">
        <v>5</v>
      </c>
      <c r="D188" s="57" t="str">
        <f>'[3]900 KHz'!A32</f>
        <v>11010</v>
      </c>
      <c r="E188" s="57">
        <f>'[3]900 KHz'!B32</f>
        <v>2</v>
      </c>
      <c r="F188" s="57" t="str">
        <f>'[3]900 KHz'!C32</f>
        <v>13</v>
      </c>
      <c r="G188" s="57" t="str">
        <f>'[3]900 KHz'!D32</f>
        <v>00</v>
      </c>
      <c r="H188" s="57" t="str">
        <f>'[3]900 KHz'!E32</f>
        <v>01</v>
      </c>
      <c r="I188" s="57" t="str">
        <f>'[3]900 KHz'!F32</f>
        <v>00</v>
      </c>
      <c r="J188" s="57" t="str">
        <f>'[3]900 KHz'!G32</f>
        <v>11</v>
      </c>
      <c r="K188" s="57" t="str">
        <f>'[3]900 KHz'!H32</f>
        <v>0A</v>
      </c>
      <c r="L188" s="57" t="str">
        <f>'[3]900 KHz'!I32</f>
        <v>000010</v>
      </c>
      <c r="M188" s="57" t="str">
        <f>'[3]900 KHz'!J32</f>
        <v>10</v>
      </c>
      <c r="N188" s="57" t="str">
        <f>'[3]900 KHz'!K32</f>
        <v>10</v>
      </c>
      <c r="O188" s="57" t="str">
        <f>'[3]900 KHz'!L32</f>
        <v>00</v>
      </c>
      <c r="P188" s="57" t="str">
        <f>'[3]900 KHz'!M32</f>
        <v>01000</v>
      </c>
      <c r="Q188" s="57" t="str">
        <f>'[3]900 KHz'!N32</f>
        <v>0</v>
      </c>
      <c r="R188" s="57" t="str">
        <f>'[3]900 KHz'!O32</f>
        <v>1C</v>
      </c>
      <c r="S188" s="57" t="str">
        <f>'[3]900 KHz'!P32</f>
        <v>000111</v>
      </c>
      <c r="T188" s="57" t="str">
        <f>'[3]900 KHz'!Q32</f>
        <v>00</v>
      </c>
      <c r="U188" s="57" t="str">
        <f>'[3]900 KHz'!R32</f>
        <v>84</v>
      </c>
      <c r="V188" s="57" t="str">
        <f>'[3]900 KHz'!S32</f>
        <v>10</v>
      </c>
      <c r="W188" s="57" t="str">
        <f>'[3]900 KHz'!T32</f>
        <v>00010</v>
      </c>
      <c r="X188" s="57" t="str">
        <f>'[3]900 KHz'!U32</f>
        <v>0</v>
      </c>
      <c r="Y188" s="57" t="str">
        <f t="shared" si="64"/>
        <v>130A101C84</v>
      </c>
      <c r="Z188" s="57">
        <f t="shared" si="55"/>
        <v>200</v>
      </c>
      <c r="AA188" s="57">
        <f t="shared" si="56"/>
        <v>35</v>
      </c>
      <c r="AB188" s="57">
        <f t="shared" si="57"/>
        <v>0.66659999999999997</v>
      </c>
      <c r="AC188" s="57">
        <f t="shared" si="58"/>
        <v>6.4</v>
      </c>
      <c r="AD188" s="57">
        <f t="shared" si="59"/>
        <v>800</v>
      </c>
      <c r="AE188" s="57">
        <f t="shared" si="60"/>
        <v>50</v>
      </c>
      <c r="AF188" s="57">
        <f t="shared" si="61"/>
        <v>10</v>
      </c>
      <c r="AG188" s="57">
        <f t="shared" si="62"/>
        <v>10</v>
      </c>
      <c r="AH188" s="57">
        <f t="shared" si="63"/>
        <v>50</v>
      </c>
      <c r="AI188" s="57">
        <v>4000</v>
      </c>
      <c r="AK188" s="57">
        <f t="shared" si="65"/>
        <v>900</v>
      </c>
      <c r="AL188" s="57">
        <f t="shared" si="66"/>
        <v>26</v>
      </c>
      <c r="AM188" s="57" t="str">
        <f t="shared" si="78"/>
        <v>130A101C84</v>
      </c>
      <c r="AN188" s="57">
        <f t="shared" si="78"/>
        <v>200</v>
      </c>
      <c r="AO188" s="57">
        <f t="shared" si="78"/>
        <v>35</v>
      </c>
      <c r="AP188" s="57">
        <f t="shared" si="67"/>
        <v>160</v>
      </c>
      <c r="AQ188" s="57">
        <f t="shared" si="68"/>
        <v>106.65599999999999</v>
      </c>
      <c r="AR188" s="57">
        <f t="shared" si="69"/>
        <v>6.4</v>
      </c>
      <c r="AS188" s="57">
        <f t="shared" si="79"/>
        <v>50</v>
      </c>
      <c r="AT188" s="57">
        <f t="shared" si="79"/>
        <v>10</v>
      </c>
      <c r="AU188" s="57">
        <f t="shared" si="70"/>
        <v>2000</v>
      </c>
      <c r="AV188" s="57">
        <f t="shared" si="71"/>
        <v>50</v>
      </c>
      <c r="AW188" s="57">
        <f t="shared" si="72"/>
        <v>7</v>
      </c>
      <c r="AX188" s="382">
        <f t="shared" si="73"/>
        <v>42.635051833369594</v>
      </c>
      <c r="AY188" s="382">
        <f t="shared" si="74"/>
        <v>710.5131388031042</v>
      </c>
      <c r="AZ188" s="57">
        <f t="shared" si="75"/>
        <v>0.5</v>
      </c>
      <c r="BA188" s="382">
        <f t="shared" si="76"/>
        <v>7.9577471545947667</v>
      </c>
      <c r="BB188" s="382">
        <f t="shared" si="77"/>
        <v>318.3098861837907</v>
      </c>
    </row>
    <row r="189" spans="1:54" x14ac:dyDescent="0.3">
      <c r="A189" s="57">
        <f t="shared" si="54"/>
        <v>187</v>
      </c>
      <c r="B189" s="57">
        <v>900</v>
      </c>
      <c r="C189" s="57">
        <v>5</v>
      </c>
      <c r="D189" s="57" t="str">
        <f>'[3]900 KHz'!A33</f>
        <v>11011</v>
      </c>
      <c r="E189" s="57">
        <f>'[3]900 KHz'!B33</f>
        <v>2</v>
      </c>
      <c r="F189" s="57" t="str">
        <f>'[3]900 KHz'!C33</f>
        <v>13</v>
      </c>
      <c r="G189" s="57" t="str">
        <f>'[3]900 KHz'!D33</f>
        <v>00</v>
      </c>
      <c r="H189" s="57" t="str">
        <f>'[3]900 KHz'!E33</f>
        <v>01</v>
      </c>
      <c r="I189" s="57" t="str">
        <f>'[3]900 KHz'!F33</f>
        <v>00</v>
      </c>
      <c r="J189" s="57" t="str">
        <f>'[3]900 KHz'!G33</f>
        <v>11</v>
      </c>
      <c r="K189" s="57" t="str">
        <f>'[3]900 KHz'!H33</f>
        <v>11</v>
      </c>
      <c r="L189" s="57" t="str">
        <f>'[3]900 KHz'!I33</f>
        <v>000100</v>
      </c>
      <c r="M189" s="57" t="str">
        <f>'[3]900 KHz'!J33</f>
        <v>01</v>
      </c>
      <c r="N189" s="57" t="str">
        <f>'[3]900 KHz'!K33</f>
        <v>08</v>
      </c>
      <c r="O189" s="57" t="str">
        <f>'[3]900 KHz'!L33</f>
        <v>00</v>
      </c>
      <c r="P189" s="57" t="str">
        <f>'[3]900 KHz'!M33</f>
        <v>00100</v>
      </c>
      <c r="Q189" s="57" t="str">
        <f>'[3]900 KHz'!N33</f>
        <v>0</v>
      </c>
      <c r="R189" s="57" t="str">
        <f>'[3]900 KHz'!O33</f>
        <v>1C</v>
      </c>
      <c r="S189" s="57" t="str">
        <f>'[3]900 KHz'!P33</f>
        <v>000111</v>
      </c>
      <c r="T189" s="57" t="str">
        <f>'[3]900 KHz'!Q33</f>
        <v>00</v>
      </c>
      <c r="U189" s="57" t="str">
        <f>'[3]900 KHz'!R33</f>
        <v>84</v>
      </c>
      <c r="V189" s="57" t="str">
        <f>'[3]900 KHz'!S33</f>
        <v>10</v>
      </c>
      <c r="W189" s="57" t="str">
        <f>'[3]900 KHz'!T33</f>
        <v>00010</v>
      </c>
      <c r="X189" s="57" t="str">
        <f>'[3]900 KHz'!U33</f>
        <v>0</v>
      </c>
      <c r="Y189" s="57" t="str">
        <f t="shared" si="64"/>
        <v>1311081C84</v>
      </c>
      <c r="Z189" s="57">
        <f t="shared" si="55"/>
        <v>200</v>
      </c>
      <c r="AA189" s="57">
        <f t="shared" si="56"/>
        <v>35</v>
      </c>
      <c r="AB189" s="57">
        <f t="shared" si="57"/>
        <v>0.66659999999999997</v>
      </c>
      <c r="AC189" s="57">
        <f t="shared" si="58"/>
        <v>6.4</v>
      </c>
      <c r="AD189" s="57">
        <f t="shared" si="59"/>
        <v>800</v>
      </c>
      <c r="AE189" s="57">
        <f t="shared" si="60"/>
        <v>50</v>
      </c>
      <c r="AF189" s="57">
        <f t="shared" si="61"/>
        <v>20</v>
      </c>
      <c r="AG189" s="57">
        <f t="shared" si="62"/>
        <v>5</v>
      </c>
      <c r="AH189" s="57">
        <f t="shared" si="63"/>
        <v>25</v>
      </c>
      <c r="AI189" s="57">
        <v>4000</v>
      </c>
      <c r="AK189" s="57">
        <f t="shared" si="65"/>
        <v>900</v>
      </c>
      <c r="AL189" s="57">
        <f t="shared" si="66"/>
        <v>27</v>
      </c>
      <c r="AM189" s="57" t="str">
        <f t="shared" si="78"/>
        <v>1311081C84</v>
      </c>
      <c r="AN189" s="57">
        <f t="shared" si="78"/>
        <v>200</v>
      </c>
      <c r="AO189" s="57">
        <f t="shared" si="78"/>
        <v>35</v>
      </c>
      <c r="AP189" s="57">
        <f t="shared" si="67"/>
        <v>160</v>
      </c>
      <c r="AQ189" s="57">
        <f t="shared" si="68"/>
        <v>106.65599999999999</v>
      </c>
      <c r="AR189" s="57">
        <f t="shared" si="69"/>
        <v>6.4</v>
      </c>
      <c r="AS189" s="57">
        <f t="shared" si="79"/>
        <v>50</v>
      </c>
      <c r="AT189" s="57">
        <f t="shared" si="79"/>
        <v>20</v>
      </c>
      <c r="AU189" s="57">
        <f t="shared" si="70"/>
        <v>1000</v>
      </c>
      <c r="AV189" s="57">
        <f t="shared" si="71"/>
        <v>25</v>
      </c>
      <c r="AW189" s="57">
        <f t="shared" si="72"/>
        <v>7</v>
      </c>
      <c r="AX189" s="382">
        <f t="shared" si="73"/>
        <v>42.635051833369594</v>
      </c>
      <c r="AY189" s="382">
        <f t="shared" si="74"/>
        <v>710.5131388031042</v>
      </c>
      <c r="AZ189" s="57">
        <f t="shared" si="75"/>
        <v>1</v>
      </c>
      <c r="BA189" s="382">
        <f t="shared" si="76"/>
        <v>7.9577471545947667</v>
      </c>
      <c r="BB189" s="382">
        <f t="shared" si="77"/>
        <v>318.3098861837907</v>
      </c>
    </row>
    <row r="190" spans="1:54" x14ac:dyDescent="0.3">
      <c r="A190" s="57">
        <f t="shared" si="54"/>
        <v>188</v>
      </c>
      <c r="B190" s="57">
        <v>900</v>
      </c>
      <c r="C190" s="57">
        <v>5</v>
      </c>
      <c r="D190" s="57" t="str">
        <f>'[3]900 KHz'!A34</f>
        <v>11100</v>
      </c>
      <c r="E190" s="57">
        <f>'[3]900 KHz'!B34</f>
        <v>2</v>
      </c>
      <c r="F190" s="57" t="str">
        <f>'[3]900 KHz'!C34</f>
        <v>13</v>
      </c>
      <c r="G190" s="57" t="str">
        <f>'[3]900 KHz'!D34</f>
        <v>00</v>
      </c>
      <c r="H190" s="57" t="str">
        <f>'[3]900 KHz'!E34</f>
        <v>01</v>
      </c>
      <c r="I190" s="57" t="str">
        <f>'[3]900 KHz'!F34</f>
        <v>00</v>
      </c>
      <c r="J190" s="57" t="str">
        <f>'[3]900 KHz'!G34</f>
        <v>11</v>
      </c>
      <c r="K190" s="57" t="str">
        <f>'[3]900 KHz'!H34</f>
        <v>20</v>
      </c>
      <c r="L190" s="57" t="str">
        <f>'[3]900 KHz'!I34</f>
        <v>001000</v>
      </c>
      <c r="M190" s="57" t="str">
        <f>'[3]900 KHz'!J34</f>
        <v>00</v>
      </c>
      <c r="N190" s="57" t="str">
        <f>'[3]900 KHz'!K34</f>
        <v>84</v>
      </c>
      <c r="O190" s="57" t="str">
        <f>'[3]900 KHz'!L34</f>
        <v>10</v>
      </c>
      <c r="P190" s="57" t="str">
        <f>'[3]900 KHz'!M34</f>
        <v>00010</v>
      </c>
      <c r="Q190" s="57" t="str">
        <f>'[3]900 KHz'!N34</f>
        <v>0</v>
      </c>
      <c r="R190" s="57" t="str">
        <f>'[3]900 KHz'!O34</f>
        <v>1C</v>
      </c>
      <c r="S190" s="57" t="str">
        <f>'[3]900 KHz'!P34</f>
        <v>000111</v>
      </c>
      <c r="T190" s="57" t="str">
        <f>'[3]900 KHz'!Q34</f>
        <v>00</v>
      </c>
      <c r="U190" s="57" t="str">
        <f>'[3]900 KHz'!R34</f>
        <v>84</v>
      </c>
      <c r="V190" s="57" t="str">
        <f>'[3]900 KHz'!S34</f>
        <v>10</v>
      </c>
      <c r="W190" s="57" t="str">
        <f>'[3]900 KHz'!T34</f>
        <v>00010</v>
      </c>
      <c r="X190" s="57" t="str">
        <f>'[3]900 KHz'!U34</f>
        <v>0</v>
      </c>
      <c r="Y190" s="57" t="str">
        <f t="shared" si="64"/>
        <v>1320841C84</v>
      </c>
      <c r="Z190" s="57">
        <f t="shared" si="55"/>
        <v>200</v>
      </c>
      <c r="AA190" s="57">
        <f t="shared" si="56"/>
        <v>35</v>
      </c>
      <c r="AB190" s="57">
        <f t="shared" si="57"/>
        <v>0.66659999999999997</v>
      </c>
      <c r="AC190" s="57">
        <f t="shared" si="58"/>
        <v>6.4</v>
      </c>
      <c r="AD190" s="57">
        <f t="shared" si="59"/>
        <v>800</v>
      </c>
      <c r="AE190" s="57">
        <f t="shared" si="60"/>
        <v>50</v>
      </c>
      <c r="AF190" s="57">
        <f t="shared" si="61"/>
        <v>40</v>
      </c>
      <c r="AG190" s="57">
        <f t="shared" si="62"/>
        <v>2.5</v>
      </c>
      <c r="AH190" s="57">
        <f t="shared" si="63"/>
        <v>12.5</v>
      </c>
      <c r="AI190" s="57">
        <v>4000</v>
      </c>
      <c r="AK190" s="57">
        <f t="shared" si="65"/>
        <v>900</v>
      </c>
      <c r="AL190" s="57">
        <f t="shared" si="66"/>
        <v>28</v>
      </c>
      <c r="AM190" s="57" t="str">
        <f t="shared" si="78"/>
        <v>1320841C84</v>
      </c>
      <c r="AN190" s="57">
        <f t="shared" si="78"/>
        <v>200</v>
      </c>
      <c r="AO190" s="57">
        <f t="shared" si="78"/>
        <v>35</v>
      </c>
      <c r="AP190" s="57">
        <f t="shared" si="67"/>
        <v>160</v>
      </c>
      <c r="AQ190" s="57">
        <f t="shared" si="68"/>
        <v>106.65599999999999</v>
      </c>
      <c r="AR190" s="57">
        <f t="shared" si="69"/>
        <v>6.4</v>
      </c>
      <c r="AS190" s="57">
        <f t="shared" si="79"/>
        <v>50</v>
      </c>
      <c r="AT190" s="57">
        <f t="shared" si="79"/>
        <v>40</v>
      </c>
      <c r="AU190" s="57">
        <f t="shared" si="70"/>
        <v>500</v>
      </c>
      <c r="AV190" s="57">
        <f t="shared" si="71"/>
        <v>12.5</v>
      </c>
      <c r="AW190" s="57">
        <f t="shared" si="72"/>
        <v>7</v>
      </c>
      <c r="AX190" s="382">
        <f t="shared" si="73"/>
        <v>42.635051833369594</v>
      </c>
      <c r="AY190" s="382">
        <f t="shared" si="74"/>
        <v>710.5131388031042</v>
      </c>
      <c r="AZ190" s="57">
        <f t="shared" si="75"/>
        <v>2</v>
      </c>
      <c r="BA190" s="382">
        <f t="shared" si="76"/>
        <v>7.9577471545947667</v>
      </c>
      <c r="BB190" s="382">
        <f t="shared" si="77"/>
        <v>318.3098861837907</v>
      </c>
    </row>
    <row r="191" spans="1:54" x14ac:dyDescent="0.3">
      <c r="A191" s="57">
        <f t="shared" si="54"/>
        <v>189</v>
      </c>
      <c r="B191" s="57">
        <v>900</v>
      </c>
      <c r="C191" s="57">
        <v>5</v>
      </c>
      <c r="D191" s="57" t="str">
        <f>'[3]900 KHz'!A35</f>
        <v>11101</v>
      </c>
      <c r="E191" s="57">
        <f>'[3]900 KHz'!B35</f>
        <v>2</v>
      </c>
      <c r="F191" s="57" t="str">
        <f>'[3]900 KHz'!C35</f>
        <v>13</v>
      </c>
      <c r="G191" s="57" t="str">
        <f>'[3]900 KHz'!D35</f>
        <v>00</v>
      </c>
      <c r="H191" s="57" t="str">
        <f>'[3]900 KHz'!E35</f>
        <v>01</v>
      </c>
      <c r="I191" s="57" t="str">
        <f>'[3]900 KHz'!F35</f>
        <v>00</v>
      </c>
      <c r="J191" s="57" t="str">
        <f>'[3]900 KHz'!G35</f>
        <v>11</v>
      </c>
      <c r="K191" s="57" t="str">
        <f>'[3]900 KHz'!H35</f>
        <v>40</v>
      </c>
      <c r="L191" s="57" t="str">
        <f>'[3]900 KHz'!I35</f>
        <v>010000</v>
      </c>
      <c r="M191" s="57" t="str">
        <f>'[3]900 KHz'!J35</f>
        <v>00</v>
      </c>
      <c r="N191" s="57" t="str">
        <f>'[3]900 KHz'!K35</f>
        <v>42</v>
      </c>
      <c r="O191" s="57" t="str">
        <f>'[3]900 KHz'!L35</f>
        <v>01</v>
      </c>
      <c r="P191" s="57" t="str">
        <f>'[3]900 KHz'!M35</f>
        <v>00001</v>
      </c>
      <c r="Q191" s="57" t="str">
        <f>'[3]900 KHz'!N35</f>
        <v>0</v>
      </c>
      <c r="R191" s="57" t="str">
        <f>'[3]900 KHz'!O35</f>
        <v>1C</v>
      </c>
      <c r="S191" s="57" t="str">
        <f>'[3]900 KHz'!P35</f>
        <v>000111</v>
      </c>
      <c r="T191" s="57" t="str">
        <f>'[3]900 KHz'!Q35</f>
        <v>00</v>
      </c>
      <c r="U191" s="57" t="str">
        <f>'[3]900 KHz'!R35</f>
        <v>84</v>
      </c>
      <c r="V191" s="57" t="str">
        <f>'[3]900 KHz'!S35</f>
        <v>10</v>
      </c>
      <c r="W191" s="57" t="str">
        <f>'[3]900 KHz'!T35</f>
        <v>00010</v>
      </c>
      <c r="X191" s="57" t="str">
        <f>'[3]900 KHz'!U35</f>
        <v>0</v>
      </c>
      <c r="Y191" s="57" t="str">
        <f t="shared" si="64"/>
        <v>1340421C84</v>
      </c>
      <c r="Z191" s="57">
        <f t="shared" si="55"/>
        <v>200</v>
      </c>
      <c r="AA191" s="57">
        <f t="shared" si="56"/>
        <v>35</v>
      </c>
      <c r="AB191" s="57">
        <f t="shared" si="57"/>
        <v>0.66659999999999997</v>
      </c>
      <c r="AC191" s="57">
        <f t="shared" si="58"/>
        <v>6.4</v>
      </c>
      <c r="AD191" s="57">
        <f t="shared" si="59"/>
        <v>800</v>
      </c>
      <c r="AE191" s="57">
        <f t="shared" si="60"/>
        <v>50</v>
      </c>
      <c r="AF191" s="57">
        <f t="shared" si="61"/>
        <v>80</v>
      </c>
      <c r="AG191" s="57">
        <f t="shared" si="62"/>
        <v>1.25</v>
      </c>
      <c r="AH191" s="57">
        <f t="shared" si="63"/>
        <v>6.25</v>
      </c>
      <c r="AI191" s="57">
        <v>4000</v>
      </c>
      <c r="AK191" s="57">
        <f t="shared" si="65"/>
        <v>900</v>
      </c>
      <c r="AL191" s="57">
        <f t="shared" si="66"/>
        <v>29</v>
      </c>
      <c r="AM191" s="57" t="str">
        <f t="shared" si="78"/>
        <v>1340421C84</v>
      </c>
      <c r="AN191" s="57">
        <f t="shared" si="78"/>
        <v>200</v>
      </c>
      <c r="AO191" s="57">
        <f t="shared" si="78"/>
        <v>35</v>
      </c>
      <c r="AP191" s="57">
        <f t="shared" si="67"/>
        <v>160</v>
      </c>
      <c r="AQ191" s="57">
        <f t="shared" si="68"/>
        <v>106.65599999999999</v>
      </c>
      <c r="AR191" s="57">
        <f t="shared" si="69"/>
        <v>6.4</v>
      </c>
      <c r="AS191" s="57">
        <f t="shared" si="79"/>
        <v>50</v>
      </c>
      <c r="AT191" s="57">
        <f t="shared" si="79"/>
        <v>80</v>
      </c>
      <c r="AU191" s="57">
        <f t="shared" si="70"/>
        <v>250</v>
      </c>
      <c r="AV191" s="57">
        <f t="shared" si="71"/>
        <v>6.25</v>
      </c>
      <c r="AW191" s="57">
        <f t="shared" si="72"/>
        <v>7</v>
      </c>
      <c r="AX191" s="382">
        <f t="shared" si="73"/>
        <v>42.635051833369594</v>
      </c>
      <c r="AY191" s="382">
        <f t="shared" si="74"/>
        <v>710.5131388031042</v>
      </c>
      <c r="AZ191" s="57">
        <f t="shared" si="75"/>
        <v>4</v>
      </c>
      <c r="BA191" s="382">
        <f t="shared" si="76"/>
        <v>7.9577471545947667</v>
      </c>
      <c r="BB191" s="382">
        <f t="shared" si="77"/>
        <v>318.3098861837907</v>
      </c>
    </row>
    <row r="192" spans="1:54" x14ac:dyDescent="0.3">
      <c r="A192" s="57">
        <f t="shared" si="54"/>
        <v>190</v>
      </c>
      <c r="B192" s="57">
        <v>900</v>
      </c>
      <c r="C192" s="57">
        <v>5</v>
      </c>
      <c r="D192" s="57" t="str">
        <f>'[3]900 KHz'!A36</f>
        <v>11110</v>
      </c>
      <c r="E192" s="57">
        <f>'[3]900 KHz'!B36</f>
        <v>2</v>
      </c>
      <c r="F192" s="57" t="str">
        <f>'[3]900 KHz'!C36</f>
        <v>13</v>
      </c>
      <c r="G192" s="57" t="str">
        <f>'[3]900 KHz'!D36</f>
        <v>00</v>
      </c>
      <c r="H192" s="57" t="str">
        <f>'[3]900 KHz'!E36</f>
        <v>01</v>
      </c>
      <c r="I192" s="57" t="str">
        <f>'[3]900 KHz'!F36</f>
        <v>00</v>
      </c>
      <c r="J192" s="57" t="str">
        <f>'[3]900 KHz'!G36</f>
        <v>11</v>
      </c>
      <c r="K192" s="57" t="str">
        <f>'[3]900 KHz'!H36</f>
        <v>80</v>
      </c>
      <c r="L192" s="57" t="str">
        <f>'[3]900 KHz'!I36</f>
        <v>100000</v>
      </c>
      <c r="M192" s="57" t="str">
        <f>'[3]900 KHz'!J36</f>
        <v>00</v>
      </c>
      <c r="N192" s="57" t="str">
        <f>'[3]900 KHz'!K36</f>
        <v>42</v>
      </c>
      <c r="O192" s="57" t="str">
        <f>'[3]900 KHz'!L36</f>
        <v>01</v>
      </c>
      <c r="P192" s="57" t="str">
        <f>'[3]900 KHz'!M36</f>
        <v>00001</v>
      </c>
      <c r="Q192" s="57" t="str">
        <f>'[3]900 KHz'!N36</f>
        <v>0</v>
      </c>
      <c r="R192" s="57" t="str">
        <f>'[3]900 KHz'!O36</f>
        <v>1C</v>
      </c>
      <c r="S192" s="57" t="str">
        <f>'[3]900 KHz'!P36</f>
        <v>000111</v>
      </c>
      <c r="T192" s="57" t="str">
        <f>'[3]900 KHz'!Q36</f>
        <v>00</v>
      </c>
      <c r="U192" s="57" t="str">
        <f>'[3]900 KHz'!R36</f>
        <v>84</v>
      </c>
      <c r="V192" s="57" t="str">
        <f>'[3]900 KHz'!S36</f>
        <v>10</v>
      </c>
      <c r="W192" s="57" t="str">
        <f>'[3]900 KHz'!T36</f>
        <v>00010</v>
      </c>
      <c r="X192" s="57" t="str">
        <f>'[3]900 KHz'!U36</f>
        <v>0</v>
      </c>
      <c r="Y192" s="57" t="str">
        <f t="shared" si="64"/>
        <v>1380421C84</v>
      </c>
      <c r="Z192" s="57">
        <f t="shared" si="55"/>
        <v>200</v>
      </c>
      <c r="AA192" s="57">
        <f t="shared" si="56"/>
        <v>35</v>
      </c>
      <c r="AB192" s="57">
        <f t="shared" si="57"/>
        <v>0.66659999999999997</v>
      </c>
      <c r="AC192" s="57">
        <f t="shared" si="58"/>
        <v>6.4</v>
      </c>
      <c r="AD192" s="57">
        <f t="shared" si="59"/>
        <v>800</v>
      </c>
      <c r="AE192" s="57">
        <f t="shared" si="60"/>
        <v>50</v>
      </c>
      <c r="AF192" s="57">
        <f t="shared" si="61"/>
        <v>160</v>
      </c>
      <c r="AG192" s="57">
        <f t="shared" si="62"/>
        <v>1.25</v>
      </c>
      <c r="AH192" s="57">
        <f t="shared" si="63"/>
        <v>6.25</v>
      </c>
      <c r="AI192" s="57">
        <v>4000</v>
      </c>
      <c r="AK192" s="57">
        <f t="shared" si="65"/>
        <v>900</v>
      </c>
      <c r="AL192" s="57">
        <f t="shared" si="66"/>
        <v>30</v>
      </c>
      <c r="AM192" s="57" t="str">
        <f t="shared" si="78"/>
        <v>1380421C84</v>
      </c>
      <c r="AN192" s="57">
        <f t="shared" si="78"/>
        <v>200</v>
      </c>
      <c r="AO192" s="57">
        <f t="shared" si="78"/>
        <v>35</v>
      </c>
      <c r="AP192" s="57">
        <f t="shared" si="67"/>
        <v>160</v>
      </c>
      <c r="AQ192" s="57">
        <f t="shared" si="68"/>
        <v>106.65599999999999</v>
      </c>
      <c r="AR192" s="57">
        <f t="shared" si="69"/>
        <v>6.4</v>
      </c>
      <c r="AS192" s="57">
        <f t="shared" si="79"/>
        <v>50</v>
      </c>
      <c r="AT192" s="57">
        <f t="shared" si="79"/>
        <v>160</v>
      </c>
      <c r="AU192" s="57">
        <f t="shared" si="70"/>
        <v>250</v>
      </c>
      <c r="AV192" s="57">
        <f t="shared" si="71"/>
        <v>6.25</v>
      </c>
      <c r="AW192" s="57">
        <f t="shared" si="72"/>
        <v>7</v>
      </c>
      <c r="AX192" s="382">
        <f t="shared" si="73"/>
        <v>42.635051833369594</v>
      </c>
      <c r="AY192" s="382">
        <f t="shared" si="74"/>
        <v>710.5131388031042</v>
      </c>
      <c r="AZ192" s="57">
        <f t="shared" si="75"/>
        <v>8</v>
      </c>
      <c r="BA192" s="382">
        <f t="shared" si="76"/>
        <v>3.9788735772973833</v>
      </c>
      <c r="BB192" s="382">
        <f t="shared" si="77"/>
        <v>159.15494309189535</v>
      </c>
    </row>
    <row r="193" spans="1:54" x14ac:dyDescent="0.3">
      <c r="A193" s="57">
        <f t="shared" si="54"/>
        <v>191</v>
      </c>
      <c r="B193" s="57">
        <v>900</v>
      </c>
      <c r="C193" s="57">
        <v>5</v>
      </c>
      <c r="D193" s="57" t="str">
        <f>'[3]900 KHz'!A37</f>
        <v>11111</v>
      </c>
      <c r="E193" s="57">
        <f>'[3]900 KHz'!B37</f>
        <v>2</v>
      </c>
      <c r="F193" s="57" t="str">
        <f>'[3]900 KHz'!C37</f>
        <v>13</v>
      </c>
      <c r="G193" s="57" t="str">
        <f>'[3]900 KHz'!D37</f>
        <v>00</v>
      </c>
      <c r="H193" s="57" t="str">
        <f>'[3]900 KHz'!E37</f>
        <v>01</v>
      </c>
      <c r="I193" s="57" t="str">
        <f>'[3]900 KHz'!F37</f>
        <v>00</v>
      </c>
      <c r="J193" s="57" t="str">
        <f>'[3]900 KHz'!G37</f>
        <v>11</v>
      </c>
      <c r="K193" s="57" t="str">
        <f>'[3]900 KHz'!H37</f>
        <v>20</v>
      </c>
      <c r="L193" s="57" t="str">
        <f>'[3]900 KHz'!I37</f>
        <v>001000</v>
      </c>
      <c r="M193" s="57" t="str">
        <f>'[3]900 KHz'!J37</f>
        <v>00</v>
      </c>
      <c r="N193" s="57" t="str">
        <f>'[3]900 KHz'!K37</f>
        <v>84</v>
      </c>
      <c r="O193" s="57" t="str">
        <f>'[3]900 KHz'!L37</f>
        <v>10</v>
      </c>
      <c r="P193" s="57" t="str">
        <f>'[3]900 KHz'!M37</f>
        <v>00010</v>
      </c>
      <c r="Q193" s="57" t="str">
        <f>'[3]900 KHz'!N37</f>
        <v>0</v>
      </c>
      <c r="R193" s="57" t="str">
        <f>'[3]900 KHz'!O37</f>
        <v>28</v>
      </c>
      <c r="S193" s="57" t="str">
        <f>'[3]900 KHz'!P37</f>
        <v>001010</v>
      </c>
      <c r="T193" s="57" t="str">
        <f>'[3]900 KHz'!Q37</f>
        <v>00</v>
      </c>
      <c r="U193" s="57" t="str">
        <f>'[3]900 KHz'!R37</f>
        <v>84</v>
      </c>
      <c r="V193" s="57" t="str">
        <f>'[3]900 KHz'!S37</f>
        <v>10</v>
      </c>
      <c r="W193" s="57" t="str">
        <f>'[3]900 KHz'!T37</f>
        <v>00010</v>
      </c>
      <c r="X193" s="57" t="str">
        <f>'[3]900 KHz'!U37</f>
        <v>0</v>
      </c>
      <c r="Y193" s="57" t="str">
        <f t="shared" si="64"/>
        <v>1320842884</v>
      </c>
      <c r="Z193" s="57">
        <f t="shared" si="55"/>
        <v>200</v>
      </c>
      <c r="AA193" s="57">
        <f t="shared" si="56"/>
        <v>50</v>
      </c>
      <c r="AB193" s="57">
        <f t="shared" si="57"/>
        <v>0.66659999999999997</v>
      </c>
      <c r="AC193" s="57">
        <f t="shared" si="58"/>
        <v>6.4</v>
      </c>
      <c r="AD193" s="57">
        <f t="shared" si="59"/>
        <v>800</v>
      </c>
      <c r="AE193" s="57">
        <f t="shared" si="60"/>
        <v>50</v>
      </c>
      <c r="AF193" s="57">
        <f t="shared" si="61"/>
        <v>40</v>
      </c>
      <c r="AG193" s="57">
        <f t="shared" si="62"/>
        <v>2.5</v>
      </c>
      <c r="AH193" s="57">
        <f t="shared" si="63"/>
        <v>12.5</v>
      </c>
      <c r="AI193" s="57">
        <v>4000</v>
      </c>
      <c r="AK193" s="57">
        <f t="shared" si="65"/>
        <v>900</v>
      </c>
      <c r="AL193" s="57">
        <f t="shared" si="66"/>
        <v>31</v>
      </c>
      <c r="AM193" s="57" t="str">
        <f t="shared" si="78"/>
        <v>1320842884</v>
      </c>
      <c r="AN193" s="57">
        <f t="shared" si="78"/>
        <v>200</v>
      </c>
      <c r="AO193" s="57">
        <f t="shared" si="78"/>
        <v>50</v>
      </c>
      <c r="AP193" s="57">
        <f t="shared" si="67"/>
        <v>160</v>
      </c>
      <c r="AQ193" s="57">
        <f t="shared" si="68"/>
        <v>106.65599999999999</v>
      </c>
      <c r="AR193" s="57">
        <f t="shared" si="69"/>
        <v>6.4</v>
      </c>
      <c r="AS193" s="57">
        <f t="shared" si="79"/>
        <v>50</v>
      </c>
      <c r="AT193" s="57">
        <f t="shared" si="79"/>
        <v>40</v>
      </c>
      <c r="AU193" s="57">
        <f t="shared" si="70"/>
        <v>500</v>
      </c>
      <c r="AV193" s="57">
        <f t="shared" si="71"/>
        <v>12.5</v>
      </c>
      <c r="AW193" s="57">
        <f t="shared" si="72"/>
        <v>10</v>
      </c>
      <c r="AX193" s="382">
        <f t="shared" si="73"/>
        <v>29.844536283358714</v>
      </c>
      <c r="AY193" s="382">
        <f t="shared" si="74"/>
        <v>497.35919716217279</v>
      </c>
      <c r="AZ193" s="57">
        <f t="shared" si="75"/>
        <v>2</v>
      </c>
      <c r="BA193" s="382">
        <f t="shared" si="76"/>
        <v>7.9577471545947667</v>
      </c>
      <c r="BB193" s="382">
        <f t="shared" si="77"/>
        <v>318.3098861837907</v>
      </c>
    </row>
    <row r="194" spans="1:54" x14ac:dyDescent="0.3">
      <c r="A194" s="57">
        <f t="shared" si="54"/>
        <v>192</v>
      </c>
      <c r="B194" s="57">
        <v>1100</v>
      </c>
      <c r="C194" s="57">
        <v>6</v>
      </c>
      <c r="D194" s="57" t="str">
        <f>'[3]1100 KHz'!A6</f>
        <v>00000</v>
      </c>
      <c r="E194" s="57">
        <f>'[3]1100 KHz'!B6</f>
        <v>1.5</v>
      </c>
      <c r="F194" s="57" t="e">
        <f>'[3]1100 KHz'!C6</f>
        <v>#NUM!</v>
      </c>
      <c r="G194" s="57" t="str">
        <f>'[3]1100 KHz'!D6</f>
        <v>00</v>
      </c>
      <c r="H194" s="57" t="e">
        <f>'[3]1100 KHz'!E6</f>
        <v>#NUM!</v>
      </c>
      <c r="I194" s="57" t="str">
        <f>'[3]1100 KHz'!F6</f>
        <v>00</v>
      </c>
      <c r="J194" s="57" t="e">
        <f>'[3]1100 KHz'!G6</f>
        <v>#NUM!</v>
      </c>
      <c r="K194" s="57" t="str">
        <f>'[3]1100 KHz'!H6</f>
        <v>00</v>
      </c>
      <c r="L194" s="57" t="str">
        <f>'[3]1100 KHz'!I6</f>
        <v>000000</v>
      </c>
      <c r="M194" s="57" t="str">
        <f>'[3]1100 KHz'!J6</f>
        <v>00</v>
      </c>
      <c r="N194" s="57" t="str">
        <f>'[3]1100 KHz'!K6</f>
        <v>42</v>
      </c>
      <c r="O194" s="57" t="str">
        <f>'[3]1100 KHz'!L6</f>
        <v>01</v>
      </c>
      <c r="P194" s="57" t="str">
        <f>'[3]1100 KHz'!M6</f>
        <v>00001</v>
      </c>
      <c r="Q194" s="57" t="str">
        <f>'[3]1100 KHz'!N6</f>
        <v>0</v>
      </c>
      <c r="R194" s="57" t="str">
        <f>'[3]1100 KHz'!O6</f>
        <v>00</v>
      </c>
      <c r="S194" s="57" t="str">
        <f>'[3]1100 KHz'!P6</f>
        <v>000000</v>
      </c>
      <c r="T194" s="57" t="str">
        <f>'[3]1100 KHz'!Q6</f>
        <v>00</v>
      </c>
      <c r="U194" s="57" t="str">
        <f>'[3]1100 KHz'!R6</f>
        <v>00</v>
      </c>
      <c r="V194" s="57" t="str">
        <f>'[3]1100 KHz'!S6</f>
        <v>00</v>
      </c>
      <c r="W194" s="57" t="str">
        <f>'[3]1100 KHz'!T6</f>
        <v>00000</v>
      </c>
      <c r="X194" s="57" t="str">
        <f>'[3]1100 KHz'!U6</f>
        <v>0</v>
      </c>
      <c r="Y194" s="57" t="e">
        <f t="shared" si="64"/>
        <v>#NUM!</v>
      </c>
      <c r="Z194" s="57" t="e">
        <f t="shared" si="55"/>
        <v>#NUM!</v>
      </c>
      <c r="AA194" s="57">
        <f t="shared" si="56"/>
        <v>0</v>
      </c>
      <c r="AB194" s="57">
        <f t="shared" si="57"/>
        <v>0</v>
      </c>
      <c r="AC194" s="57">
        <f t="shared" si="58"/>
        <v>0</v>
      </c>
      <c r="AD194" s="57">
        <f t="shared" si="59"/>
        <v>800</v>
      </c>
      <c r="AE194" s="57" t="e">
        <f t="shared" si="60"/>
        <v>#NUM!</v>
      </c>
      <c r="AF194" s="57">
        <f t="shared" si="61"/>
        <v>0</v>
      </c>
      <c r="AG194" s="57">
        <f t="shared" si="62"/>
        <v>1.25</v>
      </c>
      <c r="AH194" s="57">
        <f t="shared" si="63"/>
        <v>6.25</v>
      </c>
      <c r="AI194" s="57">
        <v>4000</v>
      </c>
      <c r="AK194" s="57">
        <f t="shared" si="65"/>
        <v>1100</v>
      </c>
      <c r="AL194" s="57">
        <f t="shared" si="66"/>
        <v>0</v>
      </c>
      <c r="AM194" s="57" t="e">
        <f t="shared" si="78"/>
        <v>#NUM!</v>
      </c>
      <c r="AN194" s="57" t="e">
        <f t="shared" si="78"/>
        <v>#NUM!</v>
      </c>
      <c r="AO194" s="57">
        <f t="shared" si="78"/>
        <v>0</v>
      </c>
      <c r="AP194" s="57" t="e">
        <f t="shared" si="67"/>
        <v>#NUM!</v>
      </c>
      <c r="AQ194" s="57" t="e">
        <f t="shared" si="68"/>
        <v>#NUM!</v>
      </c>
      <c r="AR194" s="57">
        <f t="shared" si="69"/>
        <v>0</v>
      </c>
      <c r="AS194" s="57" t="e">
        <f t="shared" si="79"/>
        <v>#NUM!</v>
      </c>
      <c r="AT194" s="57">
        <f t="shared" si="79"/>
        <v>0</v>
      </c>
      <c r="AU194" s="57" t="e">
        <f t="shared" si="70"/>
        <v>#NUM!</v>
      </c>
      <c r="AV194" s="57">
        <f t="shared" si="71"/>
        <v>6.25</v>
      </c>
      <c r="AW194" s="57" t="e">
        <f t="shared" si="72"/>
        <v>#NUM!</v>
      </c>
      <c r="AX194" s="382" t="e">
        <f t="shared" si="73"/>
        <v>#NUM!</v>
      </c>
      <c r="AY194" s="382" t="e">
        <f t="shared" si="74"/>
        <v>#DIV/0!</v>
      </c>
      <c r="AZ194" s="57" t="e">
        <f t="shared" si="75"/>
        <v>#NUM!</v>
      </c>
      <c r="BA194" s="382" t="e">
        <f t="shared" si="76"/>
        <v>#NUM!</v>
      </c>
      <c r="BB194" s="382" t="e">
        <f t="shared" si="77"/>
        <v>#DIV/0!</v>
      </c>
    </row>
    <row r="195" spans="1:54" x14ac:dyDescent="0.3">
      <c r="A195" s="57">
        <f t="shared" ref="A195:A257" si="80">32*C195+BIN2DEC(D195)</f>
        <v>193</v>
      </c>
      <c r="B195" s="57">
        <v>1100</v>
      </c>
      <c r="C195" s="57">
        <v>6</v>
      </c>
      <c r="D195" s="57" t="str">
        <f>'[3]1100 KHz'!A7</f>
        <v>00001</v>
      </c>
      <c r="E195" s="57">
        <f>'[3]1100 KHz'!B7</f>
        <v>1.5</v>
      </c>
      <c r="F195" s="57" t="str">
        <f>'[3]1100 KHz'!C7</f>
        <v>12</v>
      </c>
      <c r="G195" s="57" t="str">
        <f>'[3]1100 KHz'!D7</f>
        <v>00</v>
      </c>
      <c r="H195" s="57" t="str">
        <f>'[3]1100 KHz'!E7</f>
        <v>01</v>
      </c>
      <c r="I195" s="57" t="str">
        <f>'[3]1100 KHz'!F7</f>
        <v>00</v>
      </c>
      <c r="J195" s="57" t="str">
        <f>'[3]1100 KHz'!G7</f>
        <v>10</v>
      </c>
      <c r="K195" s="57" t="str">
        <f>'[3]1100 KHz'!H7</f>
        <v>09</v>
      </c>
      <c r="L195" s="57" t="str">
        <f>'[3]1100 KHz'!I7</f>
        <v>000010</v>
      </c>
      <c r="M195" s="57" t="str">
        <f>'[3]1100 KHz'!J7</f>
        <v>01</v>
      </c>
      <c r="N195" s="57" t="str">
        <f>'[3]1100 KHz'!K7</f>
        <v>8C</v>
      </c>
      <c r="O195" s="57" t="str">
        <f>'[3]1100 KHz'!L7</f>
        <v>10</v>
      </c>
      <c r="P195" s="57" t="str">
        <f>'[3]1100 KHz'!M7</f>
        <v>00110</v>
      </c>
      <c r="Q195" s="57" t="str">
        <f>'[3]1100 KHz'!N7</f>
        <v>0</v>
      </c>
      <c r="R195" s="57" t="str">
        <f>'[3]1100 KHz'!O7</f>
        <v>11</v>
      </c>
      <c r="S195" s="57" t="str">
        <f>'[3]1100 KHz'!P7</f>
        <v>000100</v>
      </c>
      <c r="T195" s="57" t="str">
        <f>'[3]1100 KHz'!Q7</f>
        <v>01</v>
      </c>
      <c r="U195" s="57" t="str">
        <f>'[3]1100 KHz'!R7</f>
        <v>86</v>
      </c>
      <c r="V195" s="57" t="str">
        <f>'[3]1100 KHz'!S7</f>
        <v>10</v>
      </c>
      <c r="W195" s="57" t="str">
        <f>'[3]1100 KHz'!T7</f>
        <v>00011</v>
      </c>
      <c r="X195" s="57" t="str">
        <f>'[3]1100 KHz'!U7</f>
        <v>0</v>
      </c>
      <c r="Y195" s="57" t="str">
        <f t="shared" si="64"/>
        <v>12098C1186</v>
      </c>
      <c r="Z195" s="57">
        <f t="shared" ref="Z195:Z257" si="81">25*2^BIN2DEC(J195)</f>
        <v>100</v>
      </c>
      <c r="AA195" s="57">
        <f t="shared" ref="AA195:AA257" si="82">5*BIN2DEC(S195)</f>
        <v>20</v>
      </c>
      <c r="AB195" s="57">
        <f t="shared" ref="AB195:AB257" si="83">0.3333*(4*BIN2DEC(T195)+BIN2DEC(V195))</f>
        <v>1.9998</v>
      </c>
      <c r="AC195" s="57">
        <f t="shared" ref="AC195:AC257" si="84">3.2*BIN2DEC(W195)</f>
        <v>9.6000000000000014</v>
      </c>
      <c r="AD195" s="57">
        <f t="shared" ref="AD195:AD257" si="85">800*(1+BIN2DEC(X195))</f>
        <v>800</v>
      </c>
      <c r="AE195" s="57">
        <f t="shared" ref="AE195:AE257" si="86">25*2^BIN2DEC(H195)</f>
        <v>50</v>
      </c>
      <c r="AF195" s="57">
        <f t="shared" ref="AF195:AF257" si="87">5*BIN2DEC(L195)</f>
        <v>10</v>
      </c>
      <c r="AG195" s="57">
        <f t="shared" ref="AG195:AG257" si="88">1.25*(4*BIN2DEC(M195)+BIN2DEC(O195))</f>
        <v>7.5</v>
      </c>
      <c r="AH195" s="57">
        <f t="shared" ref="AH195:AH257" si="89">6.25*BIN2DEC(P195)</f>
        <v>37.5</v>
      </c>
      <c r="AI195" s="57">
        <v>4000</v>
      </c>
      <c r="AK195" s="57">
        <f t="shared" si="65"/>
        <v>1100</v>
      </c>
      <c r="AL195" s="57">
        <f t="shared" si="66"/>
        <v>1</v>
      </c>
      <c r="AM195" s="57" t="str">
        <f t="shared" si="78"/>
        <v>12098C1186</v>
      </c>
      <c r="AN195" s="57">
        <f t="shared" si="78"/>
        <v>100</v>
      </c>
      <c r="AO195" s="57">
        <f t="shared" si="78"/>
        <v>20</v>
      </c>
      <c r="AP195" s="57">
        <f t="shared" si="67"/>
        <v>80</v>
      </c>
      <c r="AQ195" s="57">
        <f t="shared" si="68"/>
        <v>159.98400000000001</v>
      </c>
      <c r="AR195" s="57">
        <f t="shared" si="69"/>
        <v>9.6000000000000014</v>
      </c>
      <c r="AS195" s="57">
        <f t="shared" si="79"/>
        <v>50</v>
      </c>
      <c r="AT195" s="57">
        <f t="shared" si="79"/>
        <v>10</v>
      </c>
      <c r="AU195" s="57">
        <f t="shared" si="70"/>
        <v>1500</v>
      </c>
      <c r="AV195" s="57">
        <f t="shared" si="71"/>
        <v>37.5</v>
      </c>
      <c r="AW195" s="57">
        <f t="shared" si="72"/>
        <v>2</v>
      </c>
      <c r="AX195" s="382">
        <f t="shared" si="73"/>
        <v>49.740893805597842</v>
      </c>
      <c r="AY195" s="382">
        <f t="shared" si="74"/>
        <v>828.9319952702881</v>
      </c>
      <c r="AZ195" s="57">
        <f t="shared" si="75"/>
        <v>0.5</v>
      </c>
      <c r="BA195" s="382">
        <f t="shared" si="76"/>
        <v>10.610329539459689</v>
      </c>
      <c r="BB195" s="382">
        <f t="shared" si="77"/>
        <v>424.41318157838754</v>
      </c>
    </row>
    <row r="196" spans="1:54" x14ac:dyDescent="0.3">
      <c r="A196" s="57">
        <f t="shared" si="80"/>
        <v>194</v>
      </c>
      <c r="B196" s="57">
        <v>1100</v>
      </c>
      <c r="C196" s="57">
        <v>6</v>
      </c>
      <c r="D196" s="57" t="str">
        <f>'[3]1100 KHz'!A8</f>
        <v>00010</v>
      </c>
      <c r="E196" s="57">
        <f>'[3]1100 KHz'!B8</f>
        <v>1.5</v>
      </c>
      <c r="F196" s="57" t="str">
        <f>'[3]1100 KHz'!C8</f>
        <v>12</v>
      </c>
      <c r="G196" s="57" t="str">
        <f>'[3]1100 KHz'!D8</f>
        <v>00</v>
      </c>
      <c r="H196" s="57" t="str">
        <f>'[3]1100 KHz'!E8</f>
        <v>01</v>
      </c>
      <c r="I196" s="57" t="str">
        <f>'[3]1100 KHz'!F8</f>
        <v>00</v>
      </c>
      <c r="J196" s="57" t="str">
        <f>'[3]1100 KHz'!G8</f>
        <v>10</v>
      </c>
      <c r="K196" s="57" t="str">
        <f>'[3]1100 KHz'!H8</f>
        <v>10</v>
      </c>
      <c r="L196" s="57" t="str">
        <f>'[3]1100 KHz'!I8</f>
        <v>000100</v>
      </c>
      <c r="M196" s="57" t="str">
        <f>'[3]1100 KHz'!J8</f>
        <v>00</v>
      </c>
      <c r="N196" s="57" t="str">
        <f>'[3]1100 KHz'!K8</f>
        <v>C6</v>
      </c>
      <c r="O196" s="57" t="str">
        <f>'[3]1100 KHz'!L8</f>
        <v>11</v>
      </c>
      <c r="P196" s="57" t="str">
        <f>'[3]1100 KHz'!M8</f>
        <v>00011</v>
      </c>
      <c r="Q196" s="57" t="str">
        <f>'[3]1100 KHz'!N8</f>
        <v>0</v>
      </c>
      <c r="R196" s="57" t="str">
        <f>'[3]1100 KHz'!O8</f>
        <v>11</v>
      </c>
      <c r="S196" s="57" t="str">
        <f>'[3]1100 KHz'!P8</f>
        <v>000100</v>
      </c>
      <c r="T196" s="57" t="str">
        <f>'[3]1100 KHz'!Q8</f>
        <v>01</v>
      </c>
      <c r="U196" s="57" t="str">
        <f>'[3]1100 KHz'!R8</f>
        <v>86</v>
      </c>
      <c r="V196" s="57" t="str">
        <f>'[3]1100 KHz'!S8</f>
        <v>10</v>
      </c>
      <c r="W196" s="57" t="str">
        <f>'[3]1100 KHz'!T8</f>
        <v>00011</v>
      </c>
      <c r="X196" s="57" t="str">
        <f>'[3]1100 KHz'!U8</f>
        <v>0</v>
      </c>
      <c r="Y196" s="57" t="str">
        <f t="shared" ref="Y196:Y257" si="90">DEC2HEX(HEX2DEC(U196)+2^8*HEX2DEC(R196)+2^16*HEX2DEC(N196)+2^24*HEX2DEC(K196)+2^32*HEX2DEC(F196),10)</f>
        <v>1210C61186</v>
      </c>
      <c r="Z196" s="57">
        <f t="shared" si="81"/>
        <v>100</v>
      </c>
      <c r="AA196" s="57">
        <f t="shared" si="82"/>
        <v>20</v>
      </c>
      <c r="AB196" s="57">
        <f t="shared" si="83"/>
        <v>1.9998</v>
      </c>
      <c r="AC196" s="57">
        <f t="shared" si="84"/>
        <v>9.6000000000000014</v>
      </c>
      <c r="AD196" s="57">
        <f t="shared" si="85"/>
        <v>800</v>
      </c>
      <c r="AE196" s="57">
        <f t="shared" si="86"/>
        <v>50</v>
      </c>
      <c r="AF196" s="57">
        <f t="shared" si="87"/>
        <v>20</v>
      </c>
      <c r="AG196" s="57">
        <f t="shared" si="88"/>
        <v>3.75</v>
      </c>
      <c r="AH196" s="57">
        <f t="shared" si="89"/>
        <v>18.75</v>
      </c>
      <c r="AI196" s="57">
        <v>4000</v>
      </c>
      <c r="AK196" s="57">
        <f t="shared" ref="AK196:AK257" si="91">B196</f>
        <v>1100</v>
      </c>
      <c r="AL196" s="57">
        <f t="shared" ref="AL196:AL257" si="92">BIN2DEC(D196)</f>
        <v>2</v>
      </c>
      <c r="AM196" s="57" t="str">
        <f t="shared" si="78"/>
        <v>1210C61186</v>
      </c>
      <c r="AN196" s="57">
        <f t="shared" si="78"/>
        <v>100</v>
      </c>
      <c r="AO196" s="57">
        <f t="shared" si="78"/>
        <v>20</v>
      </c>
      <c r="AP196" s="57">
        <f t="shared" ref="AP196:AP257" si="93">AD196*Z196/10^3</f>
        <v>80</v>
      </c>
      <c r="AQ196" s="57">
        <f t="shared" ref="AQ196:AQ257" si="94">AP196*AB196</f>
        <v>159.98400000000001</v>
      </c>
      <c r="AR196" s="57">
        <f t="shared" ref="AR196:AR257" si="95">AC196</f>
        <v>9.6000000000000014</v>
      </c>
      <c r="AS196" s="57">
        <f t="shared" si="79"/>
        <v>50</v>
      </c>
      <c r="AT196" s="57">
        <f t="shared" si="79"/>
        <v>20</v>
      </c>
      <c r="AU196" s="57">
        <f t="shared" ref="AU196:AU257" si="96">AS196*AI196*AG196/10^3</f>
        <v>750</v>
      </c>
      <c r="AV196" s="57">
        <f t="shared" ref="AV196:AV257" si="97">AH196</f>
        <v>18.75</v>
      </c>
      <c r="AW196" s="57">
        <f t="shared" ref="AW196:AW257" si="98">AN196*AO196/10^3</f>
        <v>2</v>
      </c>
      <c r="AX196" s="382">
        <f t="shared" ref="AX196:AX257" si="99">1/(2*PI()*AO196*AQ196*10^-9)/10^3</f>
        <v>49.740893805597842</v>
      </c>
      <c r="AY196" s="382">
        <f t="shared" ref="AY196:AY257" si="100">1/(2*PI()*AO196*AR196*10^-9)/10^3</f>
        <v>828.9319952702881</v>
      </c>
      <c r="AZ196" s="57">
        <f t="shared" ref="AZ196:AZ257" si="101">AS196*AT196/10^3</f>
        <v>1</v>
      </c>
      <c r="BA196" s="382">
        <f t="shared" ref="BA196:BA257" si="102">1/(2*PI()*AT196*AU196*10^-9)/10^3</f>
        <v>10.610329539459689</v>
      </c>
      <c r="BB196" s="382">
        <f t="shared" ref="BB196:BB257" si="103">1/(2*PI()*AT196*AV196*10^-9)/10^3</f>
        <v>424.41318157838754</v>
      </c>
    </row>
    <row r="197" spans="1:54" x14ac:dyDescent="0.3">
      <c r="A197" s="57">
        <f t="shared" si="80"/>
        <v>195</v>
      </c>
      <c r="B197" s="57">
        <v>1100</v>
      </c>
      <c r="C197" s="57">
        <v>6</v>
      </c>
      <c r="D197" s="57" t="str">
        <f>'[3]1100 KHz'!A9</f>
        <v>00011</v>
      </c>
      <c r="E197" s="57">
        <f>'[3]1100 KHz'!B9</f>
        <v>1.5</v>
      </c>
      <c r="F197" s="57" t="str">
        <f>'[3]1100 KHz'!C9</f>
        <v>12</v>
      </c>
      <c r="G197" s="57" t="str">
        <f>'[3]1100 KHz'!D9</f>
        <v>00</v>
      </c>
      <c r="H197" s="57" t="str">
        <f>'[3]1100 KHz'!E9</f>
        <v>01</v>
      </c>
      <c r="I197" s="57" t="str">
        <f>'[3]1100 KHz'!F9</f>
        <v>00</v>
      </c>
      <c r="J197" s="57" t="str">
        <f>'[3]1100 KHz'!G9</f>
        <v>10</v>
      </c>
      <c r="K197" s="57" t="str">
        <f>'[3]1100 KHz'!H9</f>
        <v>20</v>
      </c>
      <c r="L197" s="57" t="str">
        <f>'[3]1100 KHz'!I9</f>
        <v>001000</v>
      </c>
      <c r="M197" s="57" t="str">
        <f>'[3]1100 KHz'!J9</f>
        <v>00</v>
      </c>
      <c r="N197" s="57" t="str">
        <f>'[3]1100 KHz'!K9</f>
        <v>42</v>
      </c>
      <c r="O197" s="57" t="str">
        <f>'[3]1100 KHz'!L9</f>
        <v>01</v>
      </c>
      <c r="P197" s="57" t="str">
        <f>'[3]1100 KHz'!M9</f>
        <v>00001</v>
      </c>
      <c r="Q197" s="57" t="str">
        <f>'[3]1100 KHz'!N9</f>
        <v>0</v>
      </c>
      <c r="R197" s="57" t="str">
        <f>'[3]1100 KHz'!O9</f>
        <v>11</v>
      </c>
      <c r="S197" s="57" t="str">
        <f>'[3]1100 KHz'!P9</f>
        <v>000100</v>
      </c>
      <c r="T197" s="57" t="str">
        <f>'[3]1100 KHz'!Q9</f>
        <v>01</v>
      </c>
      <c r="U197" s="57" t="str">
        <f>'[3]1100 KHz'!R9</f>
        <v>86</v>
      </c>
      <c r="V197" s="57" t="str">
        <f>'[3]1100 KHz'!S9</f>
        <v>10</v>
      </c>
      <c r="W197" s="57" t="str">
        <f>'[3]1100 KHz'!T9</f>
        <v>00011</v>
      </c>
      <c r="X197" s="57" t="str">
        <f>'[3]1100 KHz'!U9</f>
        <v>0</v>
      </c>
      <c r="Y197" s="57" t="str">
        <f t="shared" si="90"/>
        <v>1220421186</v>
      </c>
      <c r="Z197" s="57">
        <f t="shared" si="81"/>
        <v>100</v>
      </c>
      <c r="AA197" s="57">
        <f t="shared" si="82"/>
        <v>20</v>
      </c>
      <c r="AB197" s="57">
        <f t="shared" si="83"/>
        <v>1.9998</v>
      </c>
      <c r="AC197" s="57">
        <f t="shared" si="84"/>
        <v>9.6000000000000014</v>
      </c>
      <c r="AD197" s="57">
        <f t="shared" si="85"/>
        <v>800</v>
      </c>
      <c r="AE197" s="57">
        <f t="shared" si="86"/>
        <v>50</v>
      </c>
      <c r="AF197" s="57">
        <f t="shared" si="87"/>
        <v>40</v>
      </c>
      <c r="AG197" s="57">
        <f t="shared" si="88"/>
        <v>1.25</v>
      </c>
      <c r="AH197" s="57">
        <f t="shared" si="89"/>
        <v>6.25</v>
      </c>
      <c r="AI197" s="57">
        <v>4000</v>
      </c>
      <c r="AK197" s="57">
        <f t="shared" si="91"/>
        <v>1100</v>
      </c>
      <c r="AL197" s="57">
        <f t="shared" si="92"/>
        <v>3</v>
      </c>
      <c r="AM197" s="57" t="str">
        <f t="shared" si="78"/>
        <v>1220421186</v>
      </c>
      <c r="AN197" s="57">
        <f t="shared" si="78"/>
        <v>100</v>
      </c>
      <c r="AO197" s="57">
        <f t="shared" si="78"/>
        <v>20</v>
      </c>
      <c r="AP197" s="57">
        <f t="shared" si="93"/>
        <v>80</v>
      </c>
      <c r="AQ197" s="57">
        <f t="shared" si="94"/>
        <v>159.98400000000001</v>
      </c>
      <c r="AR197" s="57">
        <f t="shared" si="95"/>
        <v>9.6000000000000014</v>
      </c>
      <c r="AS197" s="57">
        <f t="shared" si="79"/>
        <v>50</v>
      </c>
      <c r="AT197" s="57">
        <f t="shared" si="79"/>
        <v>40</v>
      </c>
      <c r="AU197" s="57">
        <f t="shared" si="96"/>
        <v>250</v>
      </c>
      <c r="AV197" s="57">
        <f t="shared" si="97"/>
        <v>6.25</v>
      </c>
      <c r="AW197" s="57">
        <f t="shared" si="98"/>
        <v>2</v>
      </c>
      <c r="AX197" s="382">
        <f t="shared" si="99"/>
        <v>49.740893805597842</v>
      </c>
      <c r="AY197" s="382">
        <f t="shared" si="100"/>
        <v>828.9319952702881</v>
      </c>
      <c r="AZ197" s="57">
        <f t="shared" si="101"/>
        <v>2</v>
      </c>
      <c r="BA197" s="382">
        <f t="shared" si="102"/>
        <v>15.915494309189533</v>
      </c>
      <c r="BB197" s="382">
        <f t="shared" si="103"/>
        <v>636.61977236758139</v>
      </c>
    </row>
    <row r="198" spans="1:54" x14ac:dyDescent="0.3">
      <c r="A198" s="57">
        <f t="shared" si="80"/>
        <v>196</v>
      </c>
      <c r="B198" s="57">
        <v>1100</v>
      </c>
      <c r="C198" s="57">
        <v>6</v>
      </c>
      <c r="D198" s="57" t="str">
        <f>'[3]1100 KHz'!A10</f>
        <v>00100</v>
      </c>
      <c r="E198" s="57">
        <f>'[3]1100 KHz'!B10</f>
        <v>1.5</v>
      </c>
      <c r="F198" s="57" t="str">
        <f>'[3]1100 KHz'!C10</f>
        <v>12</v>
      </c>
      <c r="G198" s="57" t="str">
        <f>'[3]1100 KHz'!D10</f>
        <v>00</v>
      </c>
      <c r="H198" s="57" t="str">
        <f>'[3]1100 KHz'!E10</f>
        <v>01</v>
      </c>
      <c r="I198" s="57" t="str">
        <f>'[3]1100 KHz'!F10</f>
        <v>00</v>
      </c>
      <c r="J198" s="57" t="str">
        <f>'[3]1100 KHz'!G10</f>
        <v>10</v>
      </c>
      <c r="K198" s="57" t="str">
        <f>'[3]1100 KHz'!H10</f>
        <v>40</v>
      </c>
      <c r="L198" s="57" t="str">
        <f>'[3]1100 KHz'!I10</f>
        <v>010000</v>
      </c>
      <c r="M198" s="57" t="str">
        <f>'[3]1100 KHz'!J10</f>
        <v>00</v>
      </c>
      <c r="N198" s="57" t="str">
        <f>'[3]1100 KHz'!K10</f>
        <v>42</v>
      </c>
      <c r="O198" s="57" t="str">
        <f>'[3]1100 KHz'!L10</f>
        <v>01</v>
      </c>
      <c r="P198" s="57" t="str">
        <f>'[3]1100 KHz'!M10</f>
        <v>00001</v>
      </c>
      <c r="Q198" s="57" t="str">
        <f>'[3]1100 KHz'!N10</f>
        <v>0</v>
      </c>
      <c r="R198" s="57" t="str">
        <f>'[3]1100 KHz'!O10</f>
        <v>11</v>
      </c>
      <c r="S198" s="57" t="str">
        <f>'[3]1100 KHz'!P10</f>
        <v>000100</v>
      </c>
      <c r="T198" s="57" t="str">
        <f>'[3]1100 KHz'!Q10</f>
        <v>01</v>
      </c>
      <c r="U198" s="57" t="str">
        <f>'[3]1100 KHz'!R10</f>
        <v>86</v>
      </c>
      <c r="V198" s="57" t="str">
        <f>'[3]1100 KHz'!S10</f>
        <v>10</v>
      </c>
      <c r="W198" s="57" t="str">
        <f>'[3]1100 KHz'!T10</f>
        <v>00011</v>
      </c>
      <c r="X198" s="57" t="str">
        <f>'[3]1100 KHz'!U10</f>
        <v>0</v>
      </c>
      <c r="Y198" s="57" t="str">
        <f t="shared" si="90"/>
        <v>1240421186</v>
      </c>
      <c r="Z198" s="57">
        <f t="shared" si="81"/>
        <v>100</v>
      </c>
      <c r="AA198" s="57">
        <f t="shared" si="82"/>
        <v>20</v>
      </c>
      <c r="AB198" s="57">
        <f t="shared" si="83"/>
        <v>1.9998</v>
      </c>
      <c r="AC198" s="57">
        <f t="shared" si="84"/>
        <v>9.6000000000000014</v>
      </c>
      <c r="AD198" s="57">
        <f t="shared" si="85"/>
        <v>800</v>
      </c>
      <c r="AE198" s="57">
        <f t="shared" si="86"/>
        <v>50</v>
      </c>
      <c r="AF198" s="57">
        <f t="shared" si="87"/>
        <v>80</v>
      </c>
      <c r="AG198" s="57">
        <f t="shared" si="88"/>
        <v>1.25</v>
      </c>
      <c r="AH198" s="57">
        <f t="shared" si="89"/>
        <v>6.25</v>
      </c>
      <c r="AI198" s="57">
        <v>4000</v>
      </c>
      <c r="AK198" s="57">
        <f t="shared" si="91"/>
        <v>1100</v>
      </c>
      <c r="AL198" s="57">
        <f t="shared" si="92"/>
        <v>4</v>
      </c>
      <c r="AM198" s="57" t="str">
        <f t="shared" si="78"/>
        <v>1240421186</v>
      </c>
      <c r="AN198" s="57">
        <f t="shared" si="78"/>
        <v>100</v>
      </c>
      <c r="AO198" s="57">
        <f t="shared" si="78"/>
        <v>20</v>
      </c>
      <c r="AP198" s="57">
        <f t="shared" si="93"/>
        <v>80</v>
      </c>
      <c r="AQ198" s="57">
        <f t="shared" si="94"/>
        <v>159.98400000000001</v>
      </c>
      <c r="AR198" s="57">
        <f t="shared" si="95"/>
        <v>9.6000000000000014</v>
      </c>
      <c r="AS198" s="57">
        <f t="shared" si="79"/>
        <v>50</v>
      </c>
      <c r="AT198" s="57">
        <f t="shared" si="79"/>
        <v>80</v>
      </c>
      <c r="AU198" s="57">
        <f t="shared" si="96"/>
        <v>250</v>
      </c>
      <c r="AV198" s="57">
        <f t="shared" si="97"/>
        <v>6.25</v>
      </c>
      <c r="AW198" s="57">
        <f t="shared" si="98"/>
        <v>2</v>
      </c>
      <c r="AX198" s="382">
        <f t="shared" si="99"/>
        <v>49.740893805597842</v>
      </c>
      <c r="AY198" s="382">
        <f t="shared" si="100"/>
        <v>828.9319952702881</v>
      </c>
      <c r="AZ198" s="57">
        <f t="shared" si="101"/>
        <v>4</v>
      </c>
      <c r="BA198" s="382">
        <f t="shared" si="102"/>
        <v>7.9577471545947667</v>
      </c>
      <c r="BB198" s="382">
        <f t="shared" si="103"/>
        <v>318.3098861837907</v>
      </c>
    </row>
    <row r="199" spans="1:54" x14ac:dyDescent="0.3">
      <c r="A199" s="57">
        <f t="shared" si="80"/>
        <v>197</v>
      </c>
      <c r="B199" s="57">
        <v>1100</v>
      </c>
      <c r="C199" s="57">
        <v>6</v>
      </c>
      <c r="D199" s="57" t="str">
        <f>'[3]1100 KHz'!A11</f>
        <v>00101</v>
      </c>
      <c r="E199" s="57">
        <f>'[3]1100 KHz'!B11</f>
        <v>1.5</v>
      </c>
      <c r="F199" s="57" t="str">
        <f>'[3]1100 KHz'!C11</f>
        <v>12</v>
      </c>
      <c r="G199" s="57" t="str">
        <f>'[3]1100 KHz'!D11</f>
        <v>00</v>
      </c>
      <c r="H199" s="57" t="str">
        <f>'[3]1100 KHz'!E11</f>
        <v>01</v>
      </c>
      <c r="I199" s="57" t="str">
        <f>'[3]1100 KHz'!F11</f>
        <v>00</v>
      </c>
      <c r="J199" s="57" t="str">
        <f>'[3]1100 KHz'!G11</f>
        <v>10</v>
      </c>
      <c r="K199" s="57" t="str">
        <f>'[3]1100 KHz'!H11</f>
        <v>80</v>
      </c>
      <c r="L199" s="57" t="str">
        <f>'[3]1100 KHz'!I11</f>
        <v>100000</v>
      </c>
      <c r="M199" s="57" t="str">
        <f>'[3]1100 KHz'!J11</f>
        <v>00</v>
      </c>
      <c r="N199" s="57" t="str">
        <f>'[3]1100 KHz'!K11</f>
        <v>42</v>
      </c>
      <c r="O199" s="57" t="str">
        <f>'[3]1100 KHz'!L11</f>
        <v>01</v>
      </c>
      <c r="P199" s="57" t="str">
        <f>'[3]1100 KHz'!M11</f>
        <v>00001</v>
      </c>
      <c r="Q199" s="57" t="str">
        <f>'[3]1100 KHz'!N11</f>
        <v>0</v>
      </c>
      <c r="R199" s="57" t="str">
        <f>'[3]1100 KHz'!O11</f>
        <v>11</v>
      </c>
      <c r="S199" s="57" t="str">
        <f>'[3]1100 KHz'!P11</f>
        <v>000100</v>
      </c>
      <c r="T199" s="57" t="str">
        <f>'[3]1100 KHz'!Q11</f>
        <v>01</v>
      </c>
      <c r="U199" s="57" t="str">
        <f>'[3]1100 KHz'!R11</f>
        <v>86</v>
      </c>
      <c r="V199" s="57" t="str">
        <f>'[3]1100 KHz'!S11</f>
        <v>10</v>
      </c>
      <c r="W199" s="57" t="str">
        <f>'[3]1100 KHz'!T11</f>
        <v>00011</v>
      </c>
      <c r="X199" s="57" t="str">
        <f>'[3]1100 KHz'!U11</f>
        <v>0</v>
      </c>
      <c r="Y199" s="57" t="str">
        <f t="shared" si="90"/>
        <v>1280421186</v>
      </c>
      <c r="Z199" s="57">
        <f t="shared" si="81"/>
        <v>100</v>
      </c>
      <c r="AA199" s="57">
        <f t="shared" si="82"/>
        <v>20</v>
      </c>
      <c r="AB199" s="57">
        <f t="shared" si="83"/>
        <v>1.9998</v>
      </c>
      <c r="AC199" s="57">
        <f t="shared" si="84"/>
        <v>9.6000000000000014</v>
      </c>
      <c r="AD199" s="57">
        <f t="shared" si="85"/>
        <v>800</v>
      </c>
      <c r="AE199" s="57">
        <f t="shared" si="86"/>
        <v>50</v>
      </c>
      <c r="AF199" s="57">
        <f t="shared" si="87"/>
        <v>160</v>
      </c>
      <c r="AG199" s="57">
        <f t="shared" si="88"/>
        <v>1.25</v>
      </c>
      <c r="AH199" s="57">
        <f t="shared" si="89"/>
        <v>6.25</v>
      </c>
      <c r="AI199" s="57">
        <v>4000</v>
      </c>
      <c r="AK199" s="57">
        <f t="shared" si="91"/>
        <v>1100</v>
      </c>
      <c r="AL199" s="57">
        <f t="shared" si="92"/>
        <v>5</v>
      </c>
      <c r="AM199" s="57" t="str">
        <f t="shared" si="78"/>
        <v>1280421186</v>
      </c>
      <c r="AN199" s="57">
        <f t="shared" si="78"/>
        <v>100</v>
      </c>
      <c r="AO199" s="57">
        <f t="shared" si="78"/>
        <v>20</v>
      </c>
      <c r="AP199" s="57">
        <f t="shared" si="93"/>
        <v>80</v>
      </c>
      <c r="AQ199" s="57">
        <f t="shared" si="94"/>
        <v>159.98400000000001</v>
      </c>
      <c r="AR199" s="57">
        <f t="shared" si="95"/>
        <v>9.6000000000000014</v>
      </c>
      <c r="AS199" s="57">
        <f t="shared" si="79"/>
        <v>50</v>
      </c>
      <c r="AT199" s="57">
        <f t="shared" si="79"/>
        <v>160</v>
      </c>
      <c r="AU199" s="57">
        <f t="shared" si="96"/>
        <v>250</v>
      </c>
      <c r="AV199" s="57">
        <f t="shared" si="97"/>
        <v>6.25</v>
      </c>
      <c r="AW199" s="57">
        <f t="shared" si="98"/>
        <v>2</v>
      </c>
      <c r="AX199" s="382">
        <f t="shared" si="99"/>
        <v>49.740893805597842</v>
      </c>
      <c r="AY199" s="382">
        <f t="shared" si="100"/>
        <v>828.9319952702881</v>
      </c>
      <c r="AZ199" s="57">
        <f t="shared" si="101"/>
        <v>8</v>
      </c>
      <c r="BA199" s="382">
        <f t="shared" si="102"/>
        <v>3.9788735772973833</v>
      </c>
      <c r="BB199" s="382">
        <f t="shared" si="103"/>
        <v>159.15494309189535</v>
      </c>
    </row>
    <row r="200" spans="1:54" x14ac:dyDescent="0.3">
      <c r="A200" s="57">
        <f t="shared" si="80"/>
        <v>198</v>
      </c>
      <c r="B200" s="57">
        <v>1100</v>
      </c>
      <c r="C200" s="57">
        <v>6</v>
      </c>
      <c r="D200" s="57" t="str">
        <f>'[3]1100 KHz'!A12</f>
        <v>00110</v>
      </c>
      <c r="E200" s="57">
        <f>'[3]1100 KHz'!B12</f>
        <v>1.5</v>
      </c>
      <c r="F200" s="57" t="str">
        <f>'[3]1100 KHz'!C12</f>
        <v>12</v>
      </c>
      <c r="G200" s="57" t="str">
        <f>'[3]1100 KHz'!D12</f>
        <v>00</v>
      </c>
      <c r="H200" s="57" t="str">
        <f>'[3]1100 KHz'!E12</f>
        <v>01</v>
      </c>
      <c r="I200" s="57" t="str">
        <f>'[3]1100 KHz'!F12</f>
        <v>00</v>
      </c>
      <c r="J200" s="57" t="str">
        <f>'[3]1100 KHz'!G12</f>
        <v>10</v>
      </c>
      <c r="K200" s="57" t="str">
        <f>'[3]1100 KHz'!H12</f>
        <v>09</v>
      </c>
      <c r="L200" s="57" t="str">
        <f>'[3]1100 KHz'!I12</f>
        <v>000010</v>
      </c>
      <c r="M200" s="57" t="str">
        <f>'[3]1100 KHz'!J12</f>
        <v>01</v>
      </c>
      <c r="N200" s="57" t="str">
        <f>'[3]1100 KHz'!K12</f>
        <v>8C</v>
      </c>
      <c r="O200" s="57" t="str">
        <f>'[3]1100 KHz'!L12</f>
        <v>10</v>
      </c>
      <c r="P200" s="57" t="str">
        <f>'[3]1100 KHz'!M12</f>
        <v>00110</v>
      </c>
      <c r="Q200" s="57" t="str">
        <f>'[3]1100 KHz'!N12</f>
        <v>0</v>
      </c>
      <c r="R200" s="57" t="str">
        <f>'[3]1100 KHz'!O12</f>
        <v>19</v>
      </c>
      <c r="S200" s="57" t="str">
        <f>'[3]1100 KHz'!P12</f>
        <v>000110</v>
      </c>
      <c r="T200" s="57" t="str">
        <f>'[3]1100 KHz'!Q12</f>
        <v>01</v>
      </c>
      <c r="U200" s="57" t="str">
        <f>'[3]1100 KHz'!R12</f>
        <v>06</v>
      </c>
      <c r="V200" s="57" t="str">
        <f>'[3]1100 KHz'!S12</f>
        <v>00</v>
      </c>
      <c r="W200" s="57" t="str">
        <f>'[3]1100 KHz'!T12</f>
        <v>00011</v>
      </c>
      <c r="X200" s="57" t="str">
        <f>'[3]1100 KHz'!U12</f>
        <v>0</v>
      </c>
      <c r="Y200" s="57" t="str">
        <f t="shared" si="90"/>
        <v>12098C1906</v>
      </c>
      <c r="Z200" s="57">
        <f t="shared" si="81"/>
        <v>100</v>
      </c>
      <c r="AA200" s="57">
        <f t="shared" si="82"/>
        <v>30</v>
      </c>
      <c r="AB200" s="57">
        <f t="shared" si="83"/>
        <v>1.3331999999999999</v>
      </c>
      <c r="AC200" s="57">
        <f t="shared" si="84"/>
        <v>9.6000000000000014</v>
      </c>
      <c r="AD200" s="57">
        <f t="shared" si="85"/>
        <v>800</v>
      </c>
      <c r="AE200" s="57">
        <f t="shared" si="86"/>
        <v>50</v>
      </c>
      <c r="AF200" s="57">
        <f t="shared" si="87"/>
        <v>10</v>
      </c>
      <c r="AG200" s="57">
        <f t="shared" si="88"/>
        <v>7.5</v>
      </c>
      <c r="AH200" s="57">
        <f t="shared" si="89"/>
        <v>37.5</v>
      </c>
      <c r="AI200" s="57">
        <v>4000</v>
      </c>
      <c r="AK200" s="57">
        <f t="shared" si="91"/>
        <v>1100</v>
      </c>
      <c r="AL200" s="57">
        <f t="shared" si="92"/>
        <v>6</v>
      </c>
      <c r="AM200" s="57" t="str">
        <f t="shared" si="78"/>
        <v>12098C1906</v>
      </c>
      <c r="AN200" s="57">
        <f t="shared" si="78"/>
        <v>100</v>
      </c>
      <c r="AO200" s="57">
        <f t="shared" si="78"/>
        <v>30</v>
      </c>
      <c r="AP200" s="57">
        <f t="shared" si="93"/>
        <v>80</v>
      </c>
      <c r="AQ200" s="57">
        <f t="shared" si="94"/>
        <v>106.65599999999999</v>
      </c>
      <c r="AR200" s="57">
        <f t="shared" si="95"/>
        <v>9.6000000000000014</v>
      </c>
      <c r="AS200" s="57">
        <f t="shared" si="79"/>
        <v>50</v>
      </c>
      <c r="AT200" s="57">
        <f t="shared" si="79"/>
        <v>10</v>
      </c>
      <c r="AU200" s="57">
        <f t="shared" si="96"/>
        <v>1500</v>
      </c>
      <c r="AV200" s="57">
        <f t="shared" si="97"/>
        <v>37.5</v>
      </c>
      <c r="AW200" s="57">
        <f t="shared" si="98"/>
        <v>3</v>
      </c>
      <c r="AX200" s="382">
        <f t="shared" si="99"/>
        <v>49.740893805597857</v>
      </c>
      <c r="AY200" s="382">
        <f t="shared" si="100"/>
        <v>552.62133018019199</v>
      </c>
      <c r="AZ200" s="57">
        <f t="shared" si="101"/>
        <v>0.5</v>
      </c>
      <c r="BA200" s="382">
        <f t="shared" si="102"/>
        <v>10.610329539459689</v>
      </c>
      <c r="BB200" s="382">
        <f t="shared" si="103"/>
        <v>424.41318157838754</v>
      </c>
    </row>
    <row r="201" spans="1:54" x14ac:dyDescent="0.3">
      <c r="A201" s="57">
        <f t="shared" si="80"/>
        <v>199</v>
      </c>
      <c r="B201" s="57">
        <v>1100</v>
      </c>
      <c r="C201" s="57">
        <v>6</v>
      </c>
      <c r="D201" s="57" t="str">
        <f>'[3]1100 KHz'!A13</f>
        <v>00111</v>
      </c>
      <c r="E201" s="57">
        <f>'[3]1100 KHz'!B13</f>
        <v>1.5</v>
      </c>
      <c r="F201" s="57" t="str">
        <f>'[3]1100 KHz'!C13</f>
        <v>12</v>
      </c>
      <c r="G201" s="57" t="str">
        <f>'[3]1100 KHz'!D13</f>
        <v>00</v>
      </c>
      <c r="H201" s="57" t="str">
        <f>'[3]1100 KHz'!E13</f>
        <v>01</v>
      </c>
      <c r="I201" s="57" t="str">
        <f>'[3]1100 KHz'!F13</f>
        <v>00</v>
      </c>
      <c r="J201" s="57" t="str">
        <f>'[3]1100 KHz'!G13</f>
        <v>10</v>
      </c>
      <c r="K201" s="57" t="str">
        <f>'[3]1100 KHz'!H13</f>
        <v>10</v>
      </c>
      <c r="L201" s="57" t="str">
        <f>'[3]1100 KHz'!I13</f>
        <v>000100</v>
      </c>
      <c r="M201" s="57" t="str">
        <f>'[3]1100 KHz'!J13</f>
        <v>00</v>
      </c>
      <c r="N201" s="57" t="str">
        <f>'[3]1100 KHz'!K13</f>
        <v>C6</v>
      </c>
      <c r="O201" s="57" t="str">
        <f>'[3]1100 KHz'!L13</f>
        <v>11</v>
      </c>
      <c r="P201" s="57" t="str">
        <f>'[3]1100 KHz'!M13</f>
        <v>00011</v>
      </c>
      <c r="Q201" s="57" t="str">
        <f>'[3]1100 KHz'!N13</f>
        <v>0</v>
      </c>
      <c r="R201" s="57" t="str">
        <f>'[3]1100 KHz'!O13</f>
        <v>19</v>
      </c>
      <c r="S201" s="57" t="str">
        <f>'[3]1100 KHz'!P13</f>
        <v>000110</v>
      </c>
      <c r="T201" s="57" t="str">
        <f>'[3]1100 KHz'!Q13</f>
        <v>01</v>
      </c>
      <c r="U201" s="57" t="str">
        <f>'[3]1100 KHz'!R13</f>
        <v>06</v>
      </c>
      <c r="V201" s="57" t="str">
        <f>'[3]1100 KHz'!S13</f>
        <v>00</v>
      </c>
      <c r="W201" s="57" t="str">
        <f>'[3]1100 KHz'!T13</f>
        <v>00011</v>
      </c>
      <c r="X201" s="57" t="str">
        <f>'[3]1100 KHz'!U13</f>
        <v>0</v>
      </c>
      <c r="Y201" s="57" t="str">
        <f t="shared" si="90"/>
        <v>1210C61906</v>
      </c>
      <c r="Z201" s="57">
        <f t="shared" si="81"/>
        <v>100</v>
      </c>
      <c r="AA201" s="57">
        <f t="shared" si="82"/>
        <v>30</v>
      </c>
      <c r="AB201" s="57">
        <f t="shared" si="83"/>
        <v>1.3331999999999999</v>
      </c>
      <c r="AC201" s="57">
        <f t="shared" si="84"/>
        <v>9.6000000000000014</v>
      </c>
      <c r="AD201" s="57">
        <f t="shared" si="85"/>
        <v>800</v>
      </c>
      <c r="AE201" s="57">
        <f t="shared" si="86"/>
        <v>50</v>
      </c>
      <c r="AF201" s="57">
        <f t="shared" si="87"/>
        <v>20</v>
      </c>
      <c r="AG201" s="57">
        <f t="shared" si="88"/>
        <v>3.75</v>
      </c>
      <c r="AH201" s="57">
        <f t="shared" si="89"/>
        <v>18.75</v>
      </c>
      <c r="AI201" s="57">
        <v>4000</v>
      </c>
      <c r="AK201" s="57">
        <f t="shared" si="91"/>
        <v>1100</v>
      </c>
      <c r="AL201" s="57">
        <f t="shared" si="92"/>
        <v>7</v>
      </c>
      <c r="AM201" s="57" t="str">
        <f t="shared" si="78"/>
        <v>1210C61906</v>
      </c>
      <c r="AN201" s="57">
        <f t="shared" si="78"/>
        <v>100</v>
      </c>
      <c r="AO201" s="57">
        <f t="shared" si="78"/>
        <v>30</v>
      </c>
      <c r="AP201" s="57">
        <f t="shared" si="93"/>
        <v>80</v>
      </c>
      <c r="AQ201" s="57">
        <f t="shared" si="94"/>
        <v>106.65599999999999</v>
      </c>
      <c r="AR201" s="57">
        <f t="shared" si="95"/>
        <v>9.6000000000000014</v>
      </c>
      <c r="AS201" s="57">
        <f t="shared" si="79"/>
        <v>50</v>
      </c>
      <c r="AT201" s="57">
        <f t="shared" si="79"/>
        <v>20</v>
      </c>
      <c r="AU201" s="57">
        <f t="shared" si="96"/>
        <v>750</v>
      </c>
      <c r="AV201" s="57">
        <f t="shared" si="97"/>
        <v>18.75</v>
      </c>
      <c r="AW201" s="57">
        <f t="shared" si="98"/>
        <v>3</v>
      </c>
      <c r="AX201" s="382">
        <f t="shared" si="99"/>
        <v>49.740893805597857</v>
      </c>
      <c r="AY201" s="382">
        <f t="shared" si="100"/>
        <v>552.62133018019199</v>
      </c>
      <c r="AZ201" s="57">
        <f t="shared" si="101"/>
        <v>1</v>
      </c>
      <c r="BA201" s="382">
        <f t="shared" si="102"/>
        <v>10.610329539459689</v>
      </c>
      <c r="BB201" s="382">
        <f t="shared" si="103"/>
        <v>424.41318157838754</v>
      </c>
    </row>
    <row r="202" spans="1:54" x14ac:dyDescent="0.3">
      <c r="A202" s="57">
        <f t="shared" si="80"/>
        <v>200</v>
      </c>
      <c r="B202" s="57">
        <v>1100</v>
      </c>
      <c r="C202" s="57">
        <v>6</v>
      </c>
      <c r="D202" s="57" t="str">
        <f>'[3]1100 KHz'!A14</f>
        <v>01000</v>
      </c>
      <c r="E202" s="57">
        <f>'[3]1100 KHz'!B14</f>
        <v>1.5</v>
      </c>
      <c r="F202" s="57" t="str">
        <f>'[3]1100 KHz'!C14</f>
        <v>12</v>
      </c>
      <c r="G202" s="57" t="str">
        <f>'[3]1100 KHz'!D14</f>
        <v>00</v>
      </c>
      <c r="H202" s="57" t="str">
        <f>'[3]1100 KHz'!E14</f>
        <v>01</v>
      </c>
      <c r="I202" s="57" t="str">
        <f>'[3]1100 KHz'!F14</f>
        <v>00</v>
      </c>
      <c r="J202" s="57" t="str">
        <f>'[3]1100 KHz'!G14</f>
        <v>10</v>
      </c>
      <c r="K202" s="57" t="str">
        <f>'[3]1100 KHz'!H14</f>
        <v>20</v>
      </c>
      <c r="L202" s="57" t="str">
        <f>'[3]1100 KHz'!I14</f>
        <v>001000</v>
      </c>
      <c r="M202" s="57" t="str">
        <f>'[3]1100 KHz'!J14</f>
        <v>00</v>
      </c>
      <c r="N202" s="57" t="str">
        <f>'[3]1100 KHz'!K14</f>
        <v>42</v>
      </c>
      <c r="O202" s="57" t="str">
        <f>'[3]1100 KHz'!L14</f>
        <v>01</v>
      </c>
      <c r="P202" s="57" t="str">
        <f>'[3]1100 KHz'!M14</f>
        <v>00001</v>
      </c>
      <c r="Q202" s="57" t="str">
        <f>'[3]1100 KHz'!N14</f>
        <v>0</v>
      </c>
      <c r="R202" s="57" t="str">
        <f>'[3]1100 KHz'!O14</f>
        <v>19</v>
      </c>
      <c r="S202" s="57" t="str">
        <f>'[3]1100 KHz'!P14</f>
        <v>000110</v>
      </c>
      <c r="T202" s="57" t="str">
        <f>'[3]1100 KHz'!Q14</f>
        <v>01</v>
      </c>
      <c r="U202" s="57" t="str">
        <f>'[3]1100 KHz'!R14</f>
        <v>06</v>
      </c>
      <c r="V202" s="57" t="str">
        <f>'[3]1100 KHz'!S14</f>
        <v>00</v>
      </c>
      <c r="W202" s="57" t="str">
        <f>'[3]1100 KHz'!T14</f>
        <v>00011</v>
      </c>
      <c r="X202" s="57" t="str">
        <f>'[3]1100 KHz'!U14</f>
        <v>0</v>
      </c>
      <c r="Y202" s="57" t="str">
        <f t="shared" si="90"/>
        <v>1220421906</v>
      </c>
      <c r="Z202" s="57">
        <f t="shared" si="81"/>
        <v>100</v>
      </c>
      <c r="AA202" s="57">
        <f t="shared" si="82"/>
        <v>30</v>
      </c>
      <c r="AB202" s="57">
        <f t="shared" si="83"/>
        <v>1.3331999999999999</v>
      </c>
      <c r="AC202" s="57">
        <f t="shared" si="84"/>
        <v>9.6000000000000014</v>
      </c>
      <c r="AD202" s="57">
        <f t="shared" si="85"/>
        <v>800</v>
      </c>
      <c r="AE202" s="57">
        <f t="shared" si="86"/>
        <v>50</v>
      </c>
      <c r="AF202" s="57">
        <f t="shared" si="87"/>
        <v>40</v>
      </c>
      <c r="AG202" s="57">
        <f t="shared" si="88"/>
        <v>1.25</v>
      </c>
      <c r="AH202" s="57">
        <f t="shared" si="89"/>
        <v>6.25</v>
      </c>
      <c r="AI202" s="57">
        <v>4000</v>
      </c>
      <c r="AK202" s="57">
        <f t="shared" si="91"/>
        <v>1100</v>
      </c>
      <c r="AL202" s="57">
        <f t="shared" si="92"/>
        <v>8</v>
      </c>
      <c r="AM202" s="57" t="str">
        <f t="shared" si="78"/>
        <v>1220421906</v>
      </c>
      <c r="AN202" s="57">
        <f t="shared" si="78"/>
        <v>100</v>
      </c>
      <c r="AO202" s="57">
        <f t="shared" si="78"/>
        <v>30</v>
      </c>
      <c r="AP202" s="57">
        <f t="shared" si="93"/>
        <v>80</v>
      </c>
      <c r="AQ202" s="57">
        <f t="shared" si="94"/>
        <v>106.65599999999999</v>
      </c>
      <c r="AR202" s="57">
        <f t="shared" si="95"/>
        <v>9.6000000000000014</v>
      </c>
      <c r="AS202" s="57">
        <f t="shared" si="79"/>
        <v>50</v>
      </c>
      <c r="AT202" s="57">
        <f t="shared" si="79"/>
        <v>40</v>
      </c>
      <c r="AU202" s="57">
        <f t="shared" si="96"/>
        <v>250</v>
      </c>
      <c r="AV202" s="57">
        <f t="shared" si="97"/>
        <v>6.25</v>
      </c>
      <c r="AW202" s="57">
        <f t="shared" si="98"/>
        <v>3</v>
      </c>
      <c r="AX202" s="382">
        <f t="shared" si="99"/>
        <v>49.740893805597857</v>
      </c>
      <c r="AY202" s="382">
        <f t="shared" si="100"/>
        <v>552.62133018019199</v>
      </c>
      <c r="AZ202" s="57">
        <f t="shared" si="101"/>
        <v>2</v>
      </c>
      <c r="BA202" s="382">
        <f t="shared" si="102"/>
        <v>15.915494309189533</v>
      </c>
      <c r="BB202" s="382">
        <f t="shared" si="103"/>
        <v>636.61977236758139</v>
      </c>
    </row>
    <row r="203" spans="1:54" x14ac:dyDescent="0.3">
      <c r="A203" s="57">
        <f t="shared" si="80"/>
        <v>201</v>
      </c>
      <c r="B203" s="57">
        <v>1100</v>
      </c>
      <c r="C203" s="57">
        <v>6</v>
      </c>
      <c r="D203" s="57" t="str">
        <f>'[3]1100 KHz'!A15</f>
        <v>01001</v>
      </c>
      <c r="E203" s="57">
        <f>'[3]1100 KHz'!B15</f>
        <v>1.5</v>
      </c>
      <c r="F203" s="57" t="str">
        <f>'[3]1100 KHz'!C15</f>
        <v>12</v>
      </c>
      <c r="G203" s="57" t="str">
        <f>'[3]1100 KHz'!D15</f>
        <v>00</v>
      </c>
      <c r="H203" s="57" t="str">
        <f>'[3]1100 KHz'!E15</f>
        <v>01</v>
      </c>
      <c r="I203" s="57" t="str">
        <f>'[3]1100 KHz'!F15</f>
        <v>00</v>
      </c>
      <c r="J203" s="57" t="str">
        <f>'[3]1100 KHz'!G15</f>
        <v>10</v>
      </c>
      <c r="K203" s="57" t="str">
        <f>'[3]1100 KHz'!H15</f>
        <v>40</v>
      </c>
      <c r="L203" s="57" t="str">
        <f>'[3]1100 KHz'!I15</f>
        <v>010000</v>
      </c>
      <c r="M203" s="57" t="str">
        <f>'[3]1100 KHz'!J15</f>
        <v>00</v>
      </c>
      <c r="N203" s="57" t="str">
        <f>'[3]1100 KHz'!K15</f>
        <v>42</v>
      </c>
      <c r="O203" s="57" t="str">
        <f>'[3]1100 KHz'!L15</f>
        <v>01</v>
      </c>
      <c r="P203" s="57" t="str">
        <f>'[3]1100 KHz'!M15</f>
        <v>00001</v>
      </c>
      <c r="Q203" s="57" t="str">
        <f>'[3]1100 KHz'!N15</f>
        <v>0</v>
      </c>
      <c r="R203" s="57" t="str">
        <f>'[3]1100 KHz'!O15</f>
        <v>19</v>
      </c>
      <c r="S203" s="57" t="str">
        <f>'[3]1100 KHz'!P15</f>
        <v>000110</v>
      </c>
      <c r="T203" s="57" t="str">
        <f>'[3]1100 KHz'!Q15</f>
        <v>01</v>
      </c>
      <c r="U203" s="57" t="str">
        <f>'[3]1100 KHz'!R15</f>
        <v>06</v>
      </c>
      <c r="V203" s="57" t="str">
        <f>'[3]1100 KHz'!S15</f>
        <v>00</v>
      </c>
      <c r="W203" s="57" t="str">
        <f>'[3]1100 KHz'!T15</f>
        <v>00011</v>
      </c>
      <c r="X203" s="57" t="str">
        <f>'[3]1100 KHz'!U15</f>
        <v>0</v>
      </c>
      <c r="Y203" s="57" t="str">
        <f t="shared" si="90"/>
        <v>1240421906</v>
      </c>
      <c r="Z203" s="57">
        <f t="shared" si="81"/>
        <v>100</v>
      </c>
      <c r="AA203" s="57">
        <f t="shared" si="82"/>
        <v>30</v>
      </c>
      <c r="AB203" s="57">
        <f t="shared" si="83"/>
        <v>1.3331999999999999</v>
      </c>
      <c r="AC203" s="57">
        <f t="shared" si="84"/>
        <v>9.6000000000000014</v>
      </c>
      <c r="AD203" s="57">
        <f t="shared" si="85"/>
        <v>800</v>
      </c>
      <c r="AE203" s="57">
        <f t="shared" si="86"/>
        <v>50</v>
      </c>
      <c r="AF203" s="57">
        <f t="shared" si="87"/>
        <v>80</v>
      </c>
      <c r="AG203" s="57">
        <f t="shared" si="88"/>
        <v>1.25</v>
      </c>
      <c r="AH203" s="57">
        <f t="shared" si="89"/>
        <v>6.25</v>
      </c>
      <c r="AI203" s="57">
        <v>4000</v>
      </c>
      <c r="AK203" s="57">
        <f t="shared" si="91"/>
        <v>1100</v>
      </c>
      <c r="AL203" s="57">
        <f t="shared" si="92"/>
        <v>9</v>
      </c>
      <c r="AM203" s="57" t="str">
        <f t="shared" si="78"/>
        <v>1240421906</v>
      </c>
      <c r="AN203" s="57">
        <f t="shared" si="78"/>
        <v>100</v>
      </c>
      <c r="AO203" s="57">
        <f t="shared" si="78"/>
        <v>30</v>
      </c>
      <c r="AP203" s="57">
        <f t="shared" si="93"/>
        <v>80</v>
      </c>
      <c r="AQ203" s="57">
        <f t="shared" si="94"/>
        <v>106.65599999999999</v>
      </c>
      <c r="AR203" s="57">
        <f t="shared" si="95"/>
        <v>9.6000000000000014</v>
      </c>
      <c r="AS203" s="57">
        <f t="shared" si="79"/>
        <v>50</v>
      </c>
      <c r="AT203" s="57">
        <f t="shared" si="79"/>
        <v>80</v>
      </c>
      <c r="AU203" s="57">
        <f t="shared" si="96"/>
        <v>250</v>
      </c>
      <c r="AV203" s="57">
        <f t="shared" si="97"/>
        <v>6.25</v>
      </c>
      <c r="AW203" s="57">
        <f t="shared" si="98"/>
        <v>3</v>
      </c>
      <c r="AX203" s="382">
        <f t="shared" si="99"/>
        <v>49.740893805597857</v>
      </c>
      <c r="AY203" s="382">
        <f t="shared" si="100"/>
        <v>552.62133018019199</v>
      </c>
      <c r="AZ203" s="57">
        <f t="shared" si="101"/>
        <v>4</v>
      </c>
      <c r="BA203" s="382">
        <f t="shared" si="102"/>
        <v>7.9577471545947667</v>
      </c>
      <c r="BB203" s="382">
        <f t="shared" si="103"/>
        <v>318.3098861837907</v>
      </c>
    </row>
    <row r="204" spans="1:54" x14ac:dyDescent="0.3">
      <c r="A204" s="57">
        <f t="shared" si="80"/>
        <v>202</v>
      </c>
      <c r="B204" s="57">
        <v>1100</v>
      </c>
      <c r="C204" s="57">
        <v>6</v>
      </c>
      <c r="D204" s="57" t="str">
        <f>'[3]1100 KHz'!A16</f>
        <v>01010</v>
      </c>
      <c r="E204" s="57">
        <f>'[3]1100 KHz'!B16</f>
        <v>1.5</v>
      </c>
      <c r="F204" s="57" t="str">
        <f>'[3]1100 KHz'!C16</f>
        <v>12</v>
      </c>
      <c r="G204" s="57" t="str">
        <f>'[3]1100 KHz'!D16</f>
        <v>00</v>
      </c>
      <c r="H204" s="57" t="str">
        <f>'[3]1100 KHz'!E16</f>
        <v>01</v>
      </c>
      <c r="I204" s="57" t="str">
        <f>'[3]1100 KHz'!F16</f>
        <v>00</v>
      </c>
      <c r="J204" s="57" t="str">
        <f>'[3]1100 KHz'!G16</f>
        <v>10</v>
      </c>
      <c r="K204" s="57" t="str">
        <f>'[3]1100 KHz'!H16</f>
        <v>80</v>
      </c>
      <c r="L204" s="57" t="str">
        <f>'[3]1100 KHz'!I16</f>
        <v>100000</v>
      </c>
      <c r="M204" s="57" t="str">
        <f>'[3]1100 KHz'!J16</f>
        <v>00</v>
      </c>
      <c r="N204" s="57" t="str">
        <f>'[3]1100 KHz'!K16</f>
        <v>42</v>
      </c>
      <c r="O204" s="57" t="str">
        <f>'[3]1100 KHz'!L16</f>
        <v>01</v>
      </c>
      <c r="P204" s="57" t="str">
        <f>'[3]1100 KHz'!M16</f>
        <v>00001</v>
      </c>
      <c r="Q204" s="57" t="str">
        <f>'[3]1100 KHz'!N16</f>
        <v>0</v>
      </c>
      <c r="R204" s="57" t="str">
        <f>'[3]1100 KHz'!O16</f>
        <v>19</v>
      </c>
      <c r="S204" s="57" t="str">
        <f>'[3]1100 KHz'!P16</f>
        <v>000110</v>
      </c>
      <c r="T204" s="57" t="str">
        <f>'[3]1100 KHz'!Q16</f>
        <v>01</v>
      </c>
      <c r="U204" s="57" t="str">
        <f>'[3]1100 KHz'!R16</f>
        <v>06</v>
      </c>
      <c r="V204" s="57" t="str">
        <f>'[3]1100 KHz'!S16</f>
        <v>00</v>
      </c>
      <c r="W204" s="57" t="str">
        <f>'[3]1100 KHz'!T16</f>
        <v>00011</v>
      </c>
      <c r="X204" s="57" t="str">
        <f>'[3]1100 KHz'!U16</f>
        <v>0</v>
      </c>
      <c r="Y204" s="57" t="str">
        <f t="shared" si="90"/>
        <v>1280421906</v>
      </c>
      <c r="Z204" s="57">
        <f t="shared" si="81"/>
        <v>100</v>
      </c>
      <c r="AA204" s="57">
        <f t="shared" si="82"/>
        <v>30</v>
      </c>
      <c r="AB204" s="57">
        <f t="shared" si="83"/>
        <v>1.3331999999999999</v>
      </c>
      <c r="AC204" s="57">
        <f t="shared" si="84"/>
        <v>9.6000000000000014</v>
      </c>
      <c r="AD204" s="57">
        <f t="shared" si="85"/>
        <v>800</v>
      </c>
      <c r="AE204" s="57">
        <f t="shared" si="86"/>
        <v>50</v>
      </c>
      <c r="AF204" s="57">
        <f t="shared" si="87"/>
        <v>160</v>
      </c>
      <c r="AG204" s="57">
        <f t="shared" si="88"/>
        <v>1.25</v>
      </c>
      <c r="AH204" s="57">
        <f t="shared" si="89"/>
        <v>6.25</v>
      </c>
      <c r="AI204" s="57">
        <v>4000</v>
      </c>
      <c r="AK204" s="57">
        <f t="shared" si="91"/>
        <v>1100</v>
      </c>
      <c r="AL204" s="57">
        <f t="shared" si="92"/>
        <v>10</v>
      </c>
      <c r="AM204" s="57" t="str">
        <f t="shared" si="78"/>
        <v>1280421906</v>
      </c>
      <c r="AN204" s="57">
        <f t="shared" si="78"/>
        <v>100</v>
      </c>
      <c r="AO204" s="57">
        <f t="shared" si="78"/>
        <v>30</v>
      </c>
      <c r="AP204" s="57">
        <f t="shared" si="93"/>
        <v>80</v>
      </c>
      <c r="AQ204" s="57">
        <f t="shared" si="94"/>
        <v>106.65599999999999</v>
      </c>
      <c r="AR204" s="57">
        <f t="shared" si="95"/>
        <v>9.6000000000000014</v>
      </c>
      <c r="AS204" s="57">
        <f t="shared" si="79"/>
        <v>50</v>
      </c>
      <c r="AT204" s="57">
        <f t="shared" si="79"/>
        <v>160</v>
      </c>
      <c r="AU204" s="57">
        <f t="shared" si="96"/>
        <v>250</v>
      </c>
      <c r="AV204" s="57">
        <f t="shared" si="97"/>
        <v>6.25</v>
      </c>
      <c r="AW204" s="57">
        <f t="shared" si="98"/>
        <v>3</v>
      </c>
      <c r="AX204" s="382">
        <f t="shared" si="99"/>
        <v>49.740893805597857</v>
      </c>
      <c r="AY204" s="382">
        <f t="shared" si="100"/>
        <v>552.62133018019199</v>
      </c>
      <c r="AZ204" s="57">
        <f t="shared" si="101"/>
        <v>8</v>
      </c>
      <c r="BA204" s="382">
        <f t="shared" si="102"/>
        <v>3.9788735772973833</v>
      </c>
      <c r="BB204" s="382">
        <f t="shared" si="103"/>
        <v>159.15494309189535</v>
      </c>
    </row>
    <row r="205" spans="1:54" x14ac:dyDescent="0.3">
      <c r="A205" s="57">
        <f t="shared" si="80"/>
        <v>203</v>
      </c>
      <c r="B205" s="57">
        <v>1100</v>
      </c>
      <c r="C205" s="57">
        <v>6</v>
      </c>
      <c r="D205" s="57" t="str">
        <f>'[3]1100 KHz'!A17</f>
        <v>01011</v>
      </c>
      <c r="E205" s="57">
        <f>'[3]1100 KHz'!B17</f>
        <v>1.5</v>
      </c>
      <c r="F205" s="57" t="str">
        <f>'[3]1100 KHz'!C17</f>
        <v>12</v>
      </c>
      <c r="G205" s="57" t="str">
        <f>'[3]1100 KHz'!D17</f>
        <v>00</v>
      </c>
      <c r="H205" s="57" t="str">
        <f>'[3]1100 KHz'!E17</f>
        <v>01</v>
      </c>
      <c r="I205" s="57" t="str">
        <f>'[3]1100 KHz'!F17</f>
        <v>00</v>
      </c>
      <c r="J205" s="57" t="str">
        <f>'[3]1100 KHz'!G17</f>
        <v>10</v>
      </c>
      <c r="K205" s="57" t="str">
        <f>'[3]1100 KHz'!H17</f>
        <v>09</v>
      </c>
      <c r="L205" s="57" t="str">
        <f>'[3]1100 KHz'!I17</f>
        <v>000010</v>
      </c>
      <c r="M205" s="57" t="str">
        <f>'[3]1100 KHz'!J17</f>
        <v>01</v>
      </c>
      <c r="N205" s="57" t="str">
        <f>'[3]1100 KHz'!K17</f>
        <v>8C</v>
      </c>
      <c r="O205" s="57" t="str">
        <f>'[3]1100 KHz'!L17</f>
        <v>10</v>
      </c>
      <c r="P205" s="57" t="str">
        <f>'[3]1100 KHz'!M17</f>
        <v>00110</v>
      </c>
      <c r="Q205" s="57" t="str">
        <f>'[3]1100 KHz'!N17</f>
        <v>0</v>
      </c>
      <c r="R205" s="57" t="str">
        <f>'[3]1100 KHz'!O17</f>
        <v>21</v>
      </c>
      <c r="S205" s="57" t="str">
        <f>'[3]1100 KHz'!P17</f>
        <v>001000</v>
      </c>
      <c r="T205" s="57" t="str">
        <f>'[3]1100 KHz'!Q17</f>
        <v>01</v>
      </c>
      <c r="U205" s="57" t="str">
        <f>'[3]1100 KHz'!R17</f>
        <v>02</v>
      </c>
      <c r="V205" s="57" t="str">
        <f>'[3]1100 KHz'!S17</f>
        <v>00</v>
      </c>
      <c r="W205" s="57" t="str">
        <f>'[3]1100 KHz'!T17</f>
        <v>00001</v>
      </c>
      <c r="X205" s="57" t="str">
        <f>'[3]1100 KHz'!U17</f>
        <v>0</v>
      </c>
      <c r="Y205" s="57" t="str">
        <f t="shared" si="90"/>
        <v>12098C2102</v>
      </c>
      <c r="Z205" s="57">
        <f t="shared" si="81"/>
        <v>100</v>
      </c>
      <c r="AA205" s="57">
        <f t="shared" si="82"/>
        <v>40</v>
      </c>
      <c r="AB205" s="57">
        <f t="shared" si="83"/>
        <v>1.3331999999999999</v>
      </c>
      <c r="AC205" s="57">
        <f t="shared" si="84"/>
        <v>3.2</v>
      </c>
      <c r="AD205" s="57">
        <f t="shared" si="85"/>
        <v>800</v>
      </c>
      <c r="AE205" s="57">
        <f t="shared" si="86"/>
        <v>50</v>
      </c>
      <c r="AF205" s="57">
        <f t="shared" si="87"/>
        <v>10</v>
      </c>
      <c r="AG205" s="57">
        <f t="shared" si="88"/>
        <v>7.5</v>
      </c>
      <c r="AH205" s="57">
        <f t="shared" si="89"/>
        <v>37.5</v>
      </c>
      <c r="AI205" s="57">
        <v>4000</v>
      </c>
      <c r="AK205" s="57">
        <f t="shared" si="91"/>
        <v>1100</v>
      </c>
      <c r="AL205" s="57">
        <f t="shared" si="92"/>
        <v>11</v>
      </c>
      <c r="AM205" s="57" t="str">
        <f t="shared" si="78"/>
        <v>12098C2102</v>
      </c>
      <c r="AN205" s="57">
        <f t="shared" si="78"/>
        <v>100</v>
      </c>
      <c r="AO205" s="57">
        <f t="shared" si="78"/>
        <v>40</v>
      </c>
      <c r="AP205" s="57">
        <f t="shared" si="93"/>
        <v>80</v>
      </c>
      <c r="AQ205" s="57">
        <f t="shared" si="94"/>
        <v>106.65599999999999</v>
      </c>
      <c r="AR205" s="57">
        <f t="shared" si="95"/>
        <v>3.2</v>
      </c>
      <c r="AS205" s="57">
        <f t="shared" si="79"/>
        <v>50</v>
      </c>
      <c r="AT205" s="57">
        <f t="shared" si="79"/>
        <v>10</v>
      </c>
      <c r="AU205" s="57">
        <f t="shared" si="96"/>
        <v>1500</v>
      </c>
      <c r="AV205" s="57">
        <f t="shared" si="97"/>
        <v>37.5</v>
      </c>
      <c r="AW205" s="57">
        <f t="shared" si="98"/>
        <v>4</v>
      </c>
      <c r="AX205" s="382">
        <f t="shared" si="99"/>
        <v>37.305670354198398</v>
      </c>
      <c r="AY205" s="382">
        <f t="shared" si="100"/>
        <v>1243.3979929054324</v>
      </c>
      <c r="AZ205" s="57">
        <f t="shared" si="101"/>
        <v>0.5</v>
      </c>
      <c r="BA205" s="382">
        <f t="shared" si="102"/>
        <v>10.610329539459689</v>
      </c>
      <c r="BB205" s="382">
        <f t="shared" si="103"/>
        <v>424.41318157838754</v>
      </c>
    </row>
    <row r="206" spans="1:54" x14ac:dyDescent="0.3">
      <c r="A206" s="57">
        <f t="shared" si="80"/>
        <v>204</v>
      </c>
      <c r="B206" s="57">
        <v>1100</v>
      </c>
      <c r="C206" s="57">
        <v>6</v>
      </c>
      <c r="D206" s="57" t="str">
        <f>'[3]1100 KHz'!A18</f>
        <v>01100</v>
      </c>
      <c r="E206" s="57">
        <f>'[3]1100 KHz'!B18</f>
        <v>1.5</v>
      </c>
      <c r="F206" s="57" t="str">
        <f>'[3]1100 KHz'!C18</f>
        <v>12</v>
      </c>
      <c r="G206" s="57" t="str">
        <f>'[3]1100 KHz'!D18</f>
        <v>00</v>
      </c>
      <c r="H206" s="57" t="str">
        <f>'[3]1100 KHz'!E18</f>
        <v>01</v>
      </c>
      <c r="I206" s="57" t="str">
        <f>'[3]1100 KHz'!F18</f>
        <v>00</v>
      </c>
      <c r="J206" s="57" t="str">
        <f>'[3]1100 KHz'!G18</f>
        <v>10</v>
      </c>
      <c r="K206" s="57" t="str">
        <f>'[3]1100 KHz'!H18</f>
        <v>10</v>
      </c>
      <c r="L206" s="57" t="str">
        <f>'[3]1100 KHz'!I18</f>
        <v>000100</v>
      </c>
      <c r="M206" s="57" t="str">
        <f>'[3]1100 KHz'!J18</f>
        <v>00</v>
      </c>
      <c r="N206" s="57" t="str">
        <f>'[3]1100 KHz'!K18</f>
        <v>C6</v>
      </c>
      <c r="O206" s="57" t="str">
        <f>'[3]1100 KHz'!L18</f>
        <v>11</v>
      </c>
      <c r="P206" s="57" t="str">
        <f>'[3]1100 KHz'!M18</f>
        <v>00011</v>
      </c>
      <c r="Q206" s="57" t="str">
        <f>'[3]1100 KHz'!N18</f>
        <v>0</v>
      </c>
      <c r="R206" s="57" t="str">
        <f>'[3]1100 KHz'!O18</f>
        <v>21</v>
      </c>
      <c r="S206" s="57" t="str">
        <f>'[3]1100 KHz'!P18</f>
        <v>001000</v>
      </c>
      <c r="T206" s="57" t="str">
        <f>'[3]1100 KHz'!Q18</f>
        <v>01</v>
      </c>
      <c r="U206" s="57" t="str">
        <f>'[3]1100 KHz'!R18</f>
        <v>02</v>
      </c>
      <c r="V206" s="57" t="str">
        <f>'[3]1100 KHz'!S18</f>
        <v>00</v>
      </c>
      <c r="W206" s="57" t="str">
        <f>'[3]1100 KHz'!T18</f>
        <v>00001</v>
      </c>
      <c r="X206" s="57" t="str">
        <f>'[3]1100 KHz'!U18</f>
        <v>0</v>
      </c>
      <c r="Y206" s="57" t="str">
        <f t="shared" si="90"/>
        <v>1210C62102</v>
      </c>
      <c r="Z206" s="57">
        <f t="shared" si="81"/>
        <v>100</v>
      </c>
      <c r="AA206" s="57">
        <f t="shared" si="82"/>
        <v>40</v>
      </c>
      <c r="AB206" s="57">
        <f t="shared" si="83"/>
        <v>1.3331999999999999</v>
      </c>
      <c r="AC206" s="57">
        <f t="shared" si="84"/>
        <v>3.2</v>
      </c>
      <c r="AD206" s="57">
        <f t="shared" si="85"/>
        <v>800</v>
      </c>
      <c r="AE206" s="57">
        <f t="shared" si="86"/>
        <v>50</v>
      </c>
      <c r="AF206" s="57">
        <f t="shared" si="87"/>
        <v>20</v>
      </c>
      <c r="AG206" s="57">
        <f t="shared" si="88"/>
        <v>3.75</v>
      </c>
      <c r="AH206" s="57">
        <f t="shared" si="89"/>
        <v>18.75</v>
      </c>
      <c r="AI206" s="57">
        <v>4000</v>
      </c>
      <c r="AK206" s="57">
        <f t="shared" si="91"/>
        <v>1100</v>
      </c>
      <c r="AL206" s="57">
        <f t="shared" si="92"/>
        <v>12</v>
      </c>
      <c r="AM206" s="57" t="str">
        <f t="shared" si="78"/>
        <v>1210C62102</v>
      </c>
      <c r="AN206" s="57">
        <f t="shared" si="78"/>
        <v>100</v>
      </c>
      <c r="AO206" s="57">
        <f t="shared" si="78"/>
        <v>40</v>
      </c>
      <c r="AP206" s="57">
        <f t="shared" si="93"/>
        <v>80</v>
      </c>
      <c r="AQ206" s="57">
        <f t="shared" si="94"/>
        <v>106.65599999999999</v>
      </c>
      <c r="AR206" s="57">
        <f t="shared" si="95"/>
        <v>3.2</v>
      </c>
      <c r="AS206" s="57">
        <f t="shared" si="79"/>
        <v>50</v>
      </c>
      <c r="AT206" s="57">
        <f t="shared" si="79"/>
        <v>20</v>
      </c>
      <c r="AU206" s="57">
        <f t="shared" si="96"/>
        <v>750</v>
      </c>
      <c r="AV206" s="57">
        <f t="shared" si="97"/>
        <v>18.75</v>
      </c>
      <c r="AW206" s="57">
        <f t="shared" si="98"/>
        <v>4</v>
      </c>
      <c r="AX206" s="382">
        <f t="shared" si="99"/>
        <v>37.305670354198398</v>
      </c>
      <c r="AY206" s="382">
        <f t="shared" si="100"/>
        <v>1243.3979929054324</v>
      </c>
      <c r="AZ206" s="57">
        <f t="shared" si="101"/>
        <v>1</v>
      </c>
      <c r="BA206" s="382">
        <f t="shared" si="102"/>
        <v>10.610329539459689</v>
      </c>
      <c r="BB206" s="382">
        <f t="shared" si="103"/>
        <v>424.41318157838754</v>
      </c>
    </row>
    <row r="207" spans="1:54" x14ac:dyDescent="0.3">
      <c r="A207" s="57">
        <f t="shared" si="80"/>
        <v>205</v>
      </c>
      <c r="B207" s="57">
        <v>1100</v>
      </c>
      <c r="C207" s="57">
        <v>6</v>
      </c>
      <c r="D207" s="57" t="str">
        <f>'[3]1100 KHz'!A19</f>
        <v>01101</v>
      </c>
      <c r="E207" s="57">
        <f>'[3]1100 KHz'!B19</f>
        <v>1.5</v>
      </c>
      <c r="F207" s="57" t="str">
        <f>'[3]1100 KHz'!C19</f>
        <v>12</v>
      </c>
      <c r="G207" s="57" t="str">
        <f>'[3]1100 KHz'!D19</f>
        <v>00</v>
      </c>
      <c r="H207" s="57" t="str">
        <f>'[3]1100 KHz'!E19</f>
        <v>01</v>
      </c>
      <c r="I207" s="57" t="str">
        <f>'[3]1100 KHz'!F19</f>
        <v>00</v>
      </c>
      <c r="J207" s="57" t="str">
        <f>'[3]1100 KHz'!G19</f>
        <v>10</v>
      </c>
      <c r="K207" s="57" t="str">
        <f>'[3]1100 KHz'!H19</f>
        <v>20</v>
      </c>
      <c r="L207" s="57" t="str">
        <f>'[3]1100 KHz'!I19</f>
        <v>001000</v>
      </c>
      <c r="M207" s="57" t="str">
        <f>'[3]1100 KHz'!J19</f>
        <v>00</v>
      </c>
      <c r="N207" s="57" t="str">
        <f>'[3]1100 KHz'!K19</f>
        <v>42</v>
      </c>
      <c r="O207" s="57" t="str">
        <f>'[3]1100 KHz'!L19</f>
        <v>01</v>
      </c>
      <c r="P207" s="57" t="str">
        <f>'[3]1100 KHz'!M19</f>
        <v>00001</v>
      </c>
      <c r="Q207" s="57" t="str">
        <f>'[3]1100 KHz'!N19</f>
        <v>0</v>
      </c>
      <c r="R207" s="57" t="str">
        <f>'[3]1100 KHz'!O19</f>
        <v>21</v>
      </c>
      <c r="S207" s="57" t="str">
        <f>'[3]1100 KHz'!P19</f>
        <v>001000</v>
      </c>
      <c r="T207" s="57" t="str">
        <f>'[3]1100 KHz'!Q19</f>
        <v>01</v>
      </c>
      <c r="U207" s="57" t="str">
        <f>'[3]1100 KHz'!R19</f>
        <v>02</v>
      </c>
      <c r="V207" s="57" t="str">
        <f>'[3]1100 KHz'!S19</f>
        <v>00</v>
      </c>
      <c r="W207" s="57" t="str">
        <f>'[3]1100 KHz'!T19</f>
        <v>00001</v>
      </c>
      <c r="X207" s="57" t="str">
        <f>'[3]1100 KHz'!U19</f>
        <v>0</v>
      </c>
      <c r="Y207" s="57" t="str">
        <f t="shared" si="90"/>
        <v>1220422102</v>
      </c>
      <c r="Z207" s="57">
        <f t="shared" si="81"/>
        <v>100</v>
      </c>
      <c r="AA207" s="57">
        <f t="shared" si="82"/>
        <v>40</v>
      </c>
      <c r="AB207" s="57">
        <f t="shared" si="83"/>
        <v>1.3331999999999999</v>
      </c>
      <c r="AC207" s="57">
        <f t="shared" si="84"/>
        <v>3.2</v>
      </c>
      <c r="AD207" s="57">
        <f t="shared" si="85"/>
        <v>800</v>
      </c>
      <c r="AE207" s="57">
        <f t="shared" si="86"/>
        <v>50</v>
      </c>
      <c r="AF207" s="57">
        <f t="shared" si="87"/>
        <v>40</v>
      </c>
      <c r="AG207" s="57">
        <f t="shared" si="88"/>
        <v>1.25</v>
      </c>
      <c r="AH207" s="57">
        <f t="shared" si="89"/>
        <v>6.25</v>
      </c>
      <c r="AI207" s="57">
        <v>4000</v>
      </c>
      <c r="AK207" s="57">
        <f t="shared" si="91"/>
        <v>1100</v>
      </c>
      <c r="AL207" s="57">
        <f t="shared" si="92"/>
        <v>13</v>
      </c>
      <c r="AM207" s="57" t="str">
        <f t="shared" si="78"/>
        <v>1220422102</v>
      </c>
      <c r="AN207" s="57">
        <f t="shared" si="78"/>
        <v>100</v>
      </c>
      <c r="AO207" s="57">
        <f t="shared" si="78"/>
        <v>40</v>
      </c>
      <c r="AP207" s="57">
        <f t="shared" si="93"/>
        <v>80</v>
      </c>
      <c r="AQ207" s="57">
        <f t="shared" si="94"/>
        <v>106.65599999999999</v>
      </c>
      <c r="AR207" s="57">
        <f t="shared" si="95"/>
        <v>3.2</v>
      </c>
      <c r="AS207" s="57">
        <f t="shared" si="79"/>
        <v>50</v>
      </c>
      <c r="AT207" s="57">
        <f t="shared" si="79"/>
        <v>40</v>
      </c>
      <c r="AU207" s="57">
        <f t="shared" si="96"/>
        <v>250</v>
      </c>
      <c r="AV207" s="57">
        <f t="shared" si="97"/>
        <v>6.25</v>
      </c>
      <c r="AW207" s="57">
        <f t="shared" si="98"/>
        <v>4</v>
      </c>
      <c r="AX207" s="382">
        <f t="shared" si="99"/>
        <v>37.305670354198398</v>
      </c>
      <c r="AY207" s="382">
        <f t="shared" si="100"/>
        <v>1243.3979929054324</v>
      </c>
      <c r="AZ207" s="57">
        <f t="shared" si="101"/>
        <v>2</v>
      </c>
      <c r="BA207" s="382">
        <f t="shared" si="102"/>
        <v>15.915494309189533</v>
      </c>
      <c r="BB207" s="382">
        <f t="shared" si="103"/>
        <v>636.61977236758139</v>
      </c>
    </row>
    <row r="208" spans="1:54" x14ac:dyDescent="0.3">
      <c r="A208" s="57">
        <f t="shared" si="80"/>
        <v>206</v>
      </c>
      <c r="B208" s="57">
        <v>1100</v>
      </c>
      <c r="C208" s="57">
        <v>6</v>
      </c>
      <c r="D208" s="57" t="str">
        <f>'[3]1100 KHz'!A20</f>
        <v>01110</v>
      </c>
      <c r="E208" s="57">
        <f>'[3]1100 KHz'!B20</f>
        <v>1.5</v>
      </c>
      <c r="F208" s="57" t="str">
        <f>'[3]1100 KHz'!C20</f>
        <v>12</v>
      </c>
      <c r="G208" s="57" t="str">
        <f>'[3]1100 KHz'!D20</f>
        <v>00</v>
      </c>
      <c r="H208" s="57" t="str">
        <f>'[3]1100 KHz'!E20</f>
        <v>01</v>
      </c>
      <c r="I208" s="57" t="str">
        <f>'[3]1100 KHz'!F20</f>
        <v>00</v>
      </c>
      <c r="J208" s="57" t="str">
        <f>'[3]1100 KHz'!G20</f>
        <v>10</v>
      </c>
      <c r="K208" s="57" t="str">
        <f>'[3]1100 KHz'!H20</f>
        <v>40</v>
      </c>
      <c r="L208" s="57" t="str">
        <f>'[3]1100 KHz'!I20</f>
        <v>010000</v>
      </c>
      <c r="M208" s="57" t="str">
        <f>'[3]1100 KHz'!J20</f>
        <v>00</v>
      </c>
      <c r="N208" s="57" t="str">
        <f>'[3]1100 KHz'!K20</f>
        <v>42</v>
      </c>
      <c r="O208" s="57" t="str">
        <f>'[3]1100 KHz'!L20</f>
        <v>01</v>
      </c>
      <c r="P208" s="57" t="str">
        <f>'[3]1100 KHz'!M20</f>
        <v>00001</v>
      </c>
      <c r="Q208" s="57" t="str">
        <f>'[3]1100 KHz'!N20</f>
        <v>0</v>
      </c>
      <c r="R208" s="57" t="str">
        <f>'[3]1100 KHz'!O20</f>
        <v>21</v>
      </c>
      <c r="S208" s="57" t="str">
        <f>'[3]1100 KHz'!P20</f>
        <v>001000</v>
      </c>
      <c r="T208" s="57" t="str">
        <f>'[3]1100 KHz'!Q20</f>
        <v>01</v>
      </c>
      <c r="U208" s="57" t="str">
        <f>'[3]1100 KHz'!R20</f>
        <v>02</v>
      </c>
      <c r="V208" s="57" t="str">
        <f>'[3]1100 KHz'!S20</f>
        <v>00</v>
      </c>
      <c r="W208" s="57" t="str">
        <f>'[3]1100 KHz'!T20</f>
        <v>00001</v>
      </c>
      <c r="X208" s="57" t="str">
        <f>'[3]1100 KHz'!U20</f>
        <v>0</v>
      </c>
      <c r="Y208" s="57" t="str">
        <f t="shared" si="90"/>
        <v>1240422102</v>
      </c>
      <c r="Z208" s="57">
        <f t="shared" si="81"/>
        <v>100</v>
      </c>
      <c r="AA208" s="57">
        <f t="shared" si="82"/>
        <v>40</v>
      </c>
      <c r="AB208" s="57">
        <f t="shared" si="83"/>
        <v>1.3331999999999999</v>
      </c>
      <c r="AC208" s="57">
        <f t="shared" si="84"/>
        <v>3.2</v>
      </c>
      <c r="AD208" s="57">
        <f t="shared" si="85"/>
        <v>800</v>
      </c>
      <c r="AE208" s="57">
        <f t="shared" si="86"/>
        <v>50</v>
      </c>
      <c r="AF208" s="57">
        <f t="shared" si="87"/>
        <v>80</v>
      </c>
      <c r="AG208" s="57">
        <f t="shared" si="88"/>
        <v>1.25</v>
      </c>
      <c r="AH208" s="57">
        <f t="shared" si="89"/>
        <v>6.25</v>
      </c>
      <c r="AI208" s="57">
        <v>4000</v>
      </c>
      <c r="AK208" s="57">
        <f t="shared" si="91"/>
        <v>1100</v>
      </c>
      <c r="AL208" s="57">
        <f t="shared" si="92"/>
        <v>14</v>
      </c>
      <c r="AM208" s="57" t="str">
        <f t="shared" si="78"/>
        <v>1240422102</v>
      </c>
      <c r="AN208" s="57">
        <f t="shared" si="78"/>
        <v>100</v>
      </c>
      <c r="AO208" s="57">
        <f t="shared" si="78"/>
        <v>40</v>
      </c>
      <c r="AP208" s="57">
        <f t="shared" si="93"/>
        <v>80</v>
      </c>
      <c r="AQ208" s="57">
        <f t="shared" si="94"/>
        <v>106.65599999999999</v>
      </c>
      <c r="AR208" s="57">
        <f t="shared" si="95"/>
        <v>3.2</v>
      </c>
      <c r="AS208" s="57">
        <f t="shared" si="79"/>
        <v>50</v>
      </c>
      <c r="AT208" s="57">
        <f t="shared" si="79"/>
        <v>80</v>
      </c>
      <c r="AU208" s="57">
        <f t="shared" si="96"/>
        <v>250</v>
      </c>
      <c r="AV208" s="57">
        <f t="shared" si="97"/>
        <v>6.25</v>
      </c>
      <c r="AW208" s="57">
        <f t="shared" si="98"/>
        <v>4</v>
      </c>
      <c r="AX208" s="382">
        <f t="shared" si="99"/>
        <v>37.305670354198398</v>
      </c>
      <c r="AY208" s="382">
        <f t="shared" si="100"/>
        <v>1243.3979929054324</v>
      </c>
      <c r="AZ208" s="57">
        <f t="shared" si="101"/>
        <v>4</v>
      </c>
      <c r="BA208" s="382">
        <f t="shared" si="102"/>
        <v>7.9577471545947667</v>
      </c>
      <c r="BB208" s="382">
        <f t="shared" si="103"/>
        <v>318.3098861837907</v>
      </c>
    </row>
    <row r="209" spans="1:54" x14ac:dyDescent="0.3">
      <c r="A209" s="57">
        <f t="shared" si="80"/>
        <v>207</v>
      </c>
      <c r="B209" s="57">
        <v>1100</v>
      </c>
      <c r="C209" s="57">
        <v>6</v>
      </c>
      <c r="D209" s="57" t="str">
        <f>'[3]1100 KHz'!A21</f>
        <v>01111</v>
      </c>
      <c r="E209" s="57">
        <f>'[3]1100 KHz'!B21</f>
        <v>1.5</v>
      </c>
      <c r="F209" s="57" t="str">
        <f>'[3]1100 KHz'!C21</f>
        <v>12</v>
      </c>
      <c r="G209" s="57" t="str">
        <f>'[3]1100 KHz'!D21</f>
        <v>00</v>
      </c>
      <c r="H209" s="57" t="str">
        <f>'[3]1100 KHz'!E21</f>
        <v>01</v>
      </c>
      <c r="I209" s="57" t="str">
        <f>'[3]1100 KHz'!F21</f>
        <v>00</v>
      </c>
      <c r="J209" s="57" t="str">
        <f>'[3]1100 KHz'!G21</f>
        <v>10</v>
      </c>
      <c r="K209" s="57" t="str">
        <f>'[3]1100 KHz'!H21</f>
        <v>80</v>
      </c>
      <c r="L209" s="57" t="str">
        <f>'[3]1100 KHz'!I21</f>
        <v>100000</v>
      </c>
      <c r="M209" s="57" t="str">
        <f>'[3]1100 KHz'!J21</f>
        <v>00</v>
      </c>
      <c r="N209" s="57" t="str">
        <f>'[3]1100 KHz'!K21</f>
        <v>42</v>
      </c>
      <c r="O209" s="57" t="str">
        <f>'[3]1100 KHz'!L21</f>
        <v>01</v>
      </c>
      <c r="P209" s="57" t="str">
        <f>'[3]1100 KHz'!M21</f>
        <v>00001</v>
      </c>
      <c r="Q209" s="57" t="str">
        <f>'[3]1100 KHz'!N21</f>
        <v>0</v>
      </c>
      <c r="R209" s="57" t="str">
        <f>'[3]1100 KHz'!O21</f>
        <v>21</v>
      </c>
      <c r="S209" s="57" t="str">
        <f>'[3]1100 KHz'!P21</f>
        <v>001000</v>
      </c>
      <c r="T209" s="57" t="str">
        <f>'[3]1100 KHz'!Q21</f>
        <v>01</v>
      </c>
      <c r="U209" s="57" t="str">
        <f>'[3]1100 KHz'!R21</f>
        <v>02</v>
      </c>
      <c r="V209" s="57" t="str">
        <f>'[3]1100 KHz'!S21</f>
        <v>00</v>
      </c>
      <c r="W209" s="57" t="str">
        <f>'[3]1100 KHz'!T21</f>
        <v>00001</v>
      </c>
      <c r="X209" s="57" t="str">
        <f>'[3]1100 KHz'!U21</f>
        <v>0</v>
      </c>
      <c r="Y209" s="57" t="str">
        <f t="shared" si="90"/>
        <v>1280422102</v>
      </c>
      <c r="Z209" s="57">
        <f t="shared" si="81"/>
        <v>100</v>
      </c>
      <c r="AA209" s="57">
        <f t="shared" si="82"/>
        <v>40</v>
      </c>
      <c r="AB209" s="57">
        <f t="shared" si="83"/>
        <v>1.3331999999999999</v>
      </c>
      <c r="AC209" s="57">
        <f t="shared" si="84"/>
        <v>3.2</v>
      </c>
      <c r="AD209" s="57">
        <f t="shared" si="85"/>
        <v>800</v>
      </c>
      <c r="AE209" s="57">
        <f t="shared" si="86"/>
        <v>50</v>
      </c>
      <c r="AF209" s="57">
        <f t="shared" si="87"/>
        <v>160</v>
      </c>
      <c r="AG209" s="57">
        <f t="shared" si="88"/>
        <v>1.25</v>
      </c>
      <c r="AH209" s="57">
        <f t="shared" si="89"/>
        <v>6.25</v>
      </c>
      <c r="AI209" s="57">
        <v>4000</v>
      </c>
      <c r="AK209" s="57">
        <f t="shared" si="91"/>
        <v>1100</v>
      </c>
      <c r="AL209" s="57">
        <f t="shared" si="92"/>
        <v>15</v>
      </c>
      <c r="AM209" s="57" t="str">
        <f t="shared" ref="AM209:AO257" si="104">Y209</f>
        <v>1280422102</v>
      </c>
      <c r="AN209" s="57">
        <f t="shared" si="104"/>
        <v>100</v>
      </c>
      <c r="AO209" s="57">
        <f t="shared" si="104"/>
        <v>40</v>
      </c>
      <c r="AP209" s="57">
        <f t="shared" si="93"/>
        <v>80</v>
      </c>
      <c r="AQ209" s="57">
        <f t="shared" si="94"/>
        <v>106.65599999999999</v>
      </c>
      <c r="AR209" s="57">
        <f t="shared" si="95"/>
        <v>3.2</v>
      </c>
      <c r="AS209" s="57">
        <f t="shared" ref="AS209:AT257" si="105">AE209</f>
        <v>50</v>
      </c>
      <c r="AT209" s="57">
        <f t="shared" si="105"/>
        <v>160</v>
      </c>
      <c r="AU209" s="57">
        <f t="shared" si="96"/>
        <v>250</v>
      </c>
      <c r="AV209" s="57">
        <f t="shared" si="97"/>
        <v>6.25</v>
      </c>
      <c r="AW209" s="57">
        <f t="shared" si="98"/>
        <v>4</v>
      </c>
      <c r="AX209" s="382">
        <f t="shared" si="99"/>
        <v>37.305670354198398</v>
      </c>
      <c r="AY209" s="382">
        <f t="shared" si="100"/>
        <v>1243.3979929054324</v>
      </c>
      <c r="AZ209" s="57">
        <f t="shared" si="101"/>
        <v>8</v>
      </c>
      <c r="BA209" s="382">
        <f t="shared" si="102"/>
        <v>3.9788735772973833</v>
      </c>
      <c r="BB209" s="382">
        <f t="shared" si="103"/>
        <v>159.15494309189535</v>
      </c>
    </row>
    <row r="210" spans="1:54" x14ac:dyDescent="0.3">
      <c r="A210" s="57">
        <f t="shared" si="80"/>
        <v>208</v>
      </c>
      <c r="B210" s="57">
        <v>1100</v>
      </c>
      <c r="C210" s="57">
        <v>6</v>
      </c>
      <c r="D210" s="57" t="str">
        <f>'[3]1100 KHz'!A22</f>
        <v>10000</v>
      </c>
      <c r="E210" s="57">
        <f>'[3]1100 KHz'!B22</f>
        <v>1.5</v>
      </c>
      <c r="F210" s="57" t="str">
        <f>'[3]1100 KHz'!C22</f>
        <v>12</v>
      </c>
      <c r="G210" s="57" t="str">
        <f>'[3]1100 KHz'!D22</f>
        <v>00</v>
      </c>
      <c r="H210" s="57" t="str">
        <f>'[3]1100 KHz'!E22</f>
        <v>01</v>
      </c>
      <c r="I210" s="57" t="str">
        <f>'[3]1100 KHz'!F22</f>
        <v>00</v>
      </c>
      <c r="J210" s="57" t="str">
        <f>'[3]1100 KHz'!G22</f>
        <v>10</v>
      </c>
      <c r="K210" s="57" t="str">
        <f>'[3]1100 KHz'!H22</f>
        <v>09</v>
      </c>
      <c r="L210" s="57" t="str">
        <f>'[3]1100 KHz'!I22</f>
        <v>000010</v>
      </c>
      <c r="M210" s="57" t="str">
        <f>'[3]1100 KHz'!J22</f>
        <v>01</v>
      </c>
      <c r="N210" s="57" t="str">
        <f>'[3]1100 KHz'!K22</f>
        <v>8C</v>
      </c>
      <c r="O210" s="57" t="str">
        <f>'[3]1100 KHz'!L22</f>
        <v>10</v>
      </c>
      <c r="P210" s="57" t="str">
        <f>'[3]1100 KHz'!M22</f>
        <v>00110</v>
      </c>
      <c r="Q210" s="57" t="str">
        <f>'[3]1100 KHz'!N22</f>
        <v>0</v>
      </c>
      <c r="R210" s="57" t="str">
        <f>'[3]1100 KHz'!O22</f>
        <v>28</v>
      </c>
      <c r="S210" s="57" t="str">
        <f>'[3]1100 KHz'!P22</f>
        <v>001010</v>
      </c>
      <c r="T210" s="57" t="str">
        <f>'[3]1100 KHz'!Q22</f>
        <v>00</v>
      </c>
      <c r="U210" s="57" t="str">
        <f>'[3]1100 KHz'!R22</f>
        <v>C2</v>
      </c>
      <c r="V210" s="57" t="str">
        <f>'[3]1100 KHz'!S22</f>
        <v>11</v>
      </c>
      <c r="W210" s="57" t="str">
        <f>'[3]1100 KHz'!T22</f>
        <v>00001</v>
      </c>
      <c r="X210" s="57" t="str">
        <f>'[3]1100 KHz'!U22</f>
        <v>0</v>
      </c>
      <c r="Y210" s="57" t="str">
        <f t="shared" si="90"/>
        <v>12098C28C2</v>
      </c>
      <c r="Z210" s="57">
        <f t="shared" si="81"/>
        <v>100</v>
      </c>
      <c r="AA210" s="57">
        <f t="shared" si="82"/>
        <v>50</v>
      </c>
      <c r="AB210" s="57">
        <f t="shared" si="83"/>
        <v>0.99990000000000001</v>
      </c>
      <c r="AC210" s="57">
        <f t="shared" si="84"/>
        <v>3.2</v>
      </c>
      <c r="AD210" s="57">
        <f t="shared" si="85"/>
        <v>800</v>
      </c>
      <c r="AE210" s="57">
        <f t="shared" si="86"/>
        <v>50</v>
      </c>
      <c r="AF210" s="57">
        <f t="shared" si="87"/>
        <v>10</v>
      </c>
      <c r="AG210" s="57">
        <f t="shared" si="88"/>
        <v>7.5</v>
      </c>
      <c r="AH210" s="57">
        <f t="shared" si="89"/>
        <v>37.5</v>
      </c>
      <c r="AI210" s="57">
        <v>4000</v>
      </c>
      <c r="AK210" s="57">
        <f t="shared" si="91"/>
        <v>1100</v>
      </c>
      <c r="AL210" s="57">
        <f t="shared" si="92"/>
        <v>16</v>
      </c>
      <c r="AM210" s="57" t="str">
        <f t="shared" si="104"/>
        <v>12098C28C2</v>
      </c>
      <c r="AN210" s="57">
        <f t="shared" si="104"/>
        <v>100</v>
      </c>
      <c r="AO210" s="57">
        <f t="shared" si="104"/>
        <v>50</v>
      </c>
      <c r="AP210" s="57">
        <f t="shared" si="93"/>
        <v>80</v>
      </c>
      <c r="AQ210" s="57">
        <f t="shared" si="94"/>
        <v>79.992000000000004</v>
      </c>
      <c r="AR210" s="57">
        <f t="shared" si="95"/>
        <v>3.2</v>
      </c>
      <c r="AS210" s="57">
        <f t="shared" si="105"/>
        <v>50</v>
      </c>
      <c r="AT210" s="57">
        <f t="shared" si="105"/>
        <v>10</v>
      </c>
      <c r="AU210" s="57">
        <f t="shared" si="96"/>
        <v>1500</v>
      </c>
      <c r="AV210" s="57">
        <f t="shared" si="97"/>
        <v>37.5</v>
      </c>
      <c r="AW210" s="57">
        <f t="shared" si="98"/>
        <v>5</v>
      </c>
      <c r="AX210" s="382">
        <f t="shared" si="99"/>
        <v>39.792715044478271</v>
      </c>
      <c r="AY210" s="382">
        <f t="shared" si="100"/>
        <v>994.71839432434558</v>
      </c>
      <c r="AZ210" s="57">
        <f t="shared" si="101"/>
        <v>0.5</v>
      </c>
      <c r="BA210" s="382">
        <f t="shared" si="102"/>
        <v>10.610329539459689</v>
      </c>
      <c r="BB210" s="382">
        <f t="shared" si="103"/>
        <v>424.41318157838754</v>
      </c>
    </row>
    <row r="211" spans="1:54" x14ac:dyDescent="0.3">
      <c r="A211" s="57">
        <f t="shared" si="80"/>
        <v>209</v>
      </c>
      <c r="B211" s="57">
        <v>1100</v>
      </c>
      <c r="C211" s="57">
        <v>6</v>
      </c>
      <c r="D211" s="57" t="str">
        <f>'[3]1100 KHz'!A23</f>
        <v>10001</v>
      </c>
      <c r="E211" s="57">
        <f>'[3]1100 KHz'!B23</f>
        <v>1.5</v>
      </c>
      <c r="F211" s="57" t="str">
        <f>'[3]1100 KHz'!C23</f>
        <v>12</v>
      </c>
      <c r="G211" s="57" t="str">
        <f>'[3]1100 KHz'!D23</f>
        <v>00</v>
      </c>
      <c r="H211" s="57" t="str">
        <f>'[3]1100 KHz'!E23</f>
        <v>01</v>
      </c>
      <c r="I211" s="57" t="str">
        <f>'[3]1100 KHz'!F23</f>
        <v>00</v>
      </c>
      <c r="J211" s="57" t="str">
        <f>'[3]1100 KHz'!G23</f>
        <v>10</v>
      </c>
      <c r="K211" s="57" t="str">
        <f>'[3]1100 KHz'!H23</f>
        <v>10</v>
      </c>
      <c r="L211" s="57" t="str">
        <f>'[3]1100 KHz'!I23</f>
        <v>000100</v>
      </c>
      <c r="M211" s="57" t="str">
        <f>'[3]1100 KHz'!J23</f>
        <v>00</v>
      </c>
      <c r="N211" s="57" t="str">
        <f>'[3]1100 KHz'!K23</f>
        <v>C6</v>
      </c>
      <c r="O211" s="57" t="str">
        <f>'[3]1100 KHz'!L23</f>
        <v>11</v>
      </c>
      <c r="P211" s="57" t="str">
        <f>'[3]1100 KHz'!M23</f>
        <v>00011</v>
      </c>
      <c r="Q211" s="57" t="str">
        <f>'[3]1100 KHz'!N23</f>
        <v>0</v>
      </c>
      <c r="R211" s="57" t="str">
        <f>'[3]1100 KHz'!O23</f>
        <v>28</v>
      </c>
      <c r="S211" s="57" t="str">
        <f>'[3]1100 KHz'!P23</f>
        <v>001010</v>
      </c>
      <c r="T211" s="57" t="str">
        <f>'[3]1100 KHz'!Q23</f>
        <v>00</v>
      </c>
      <c r="U211" s="57" t="str">
        <f>'[3]1100 KHz'!R23</f>
        <v>C2</v>
      </c>
      <c r="V211" s="57" t="str">
        <f>'[3]1100 KHz'!S23</f>
        <v>11</v>
      </c>
      <c r="W211" s="57" t="str">
        <f>'[3]1100 KHz'!T23</f>
        <v>00001</v>
      </c>
      <c r="X211" s="57" t="str">
        <f>'[3]1100 KHz'!U23</f>
        <v>0</v>
      </c>
      <c r="Y211" s="57" t="str">
        <f t="shared" si="90"/>
        <v>1210C628C2</v>
      </c>
      <c r="Z211" s="57">
        <f t="shared" si="81"/>
        <v>100</v>
      </c>
      <c r="AA211" s="57">
        <f t="shared" si="82"/>
        <v>50</v>
      </c>
      <c r="AB211" s="57">
        <f t="shared" si="83"/>
        <v>0.99990000000000001</v>
      </c>
      <c r="AC211" s="57">
        <f t="shared" si="84"/>
        <v>3.2</v>
      </c>
      <c r="AD211" s="57">
        <f t="shared" si="85"/>
        <v>800</v>
      </c>
      <c r="AE211" s="57">
        <f t="shared" si="86"/>
        <v>50</v>
      </c>
      <c r="AF211" s="57">
        <f t="shared" si="87"/>
        <v>20</v>
      </c>
      <c r="AG211" s="57">
        <f t="shared" si="88"/>
        <v>3.75</v>
      </c>
      <c r="AH211" s="57">
        <f t="shared" si="89"/>
        <v>18.75</v>
      </c>
      <c r="AI211" s="57">
        <v>4000</v>
      </c>
      <c r="AK211" s="57">
        <f t="shared" si="91"/>
        <v>1100</v>
      </c>
      <c r="AL211" s="57">
        <f t="shared" si="92"/>
        <v>17</v>
      </c>
      <c r="AM211" s="57" t="str">
        <f t="shared" si="104"/>
        <v>1210C628C2</v>
      </c>
      <c r="AN211" s="57">
        <f t="shared" si="104"/>
        <v>100</v>
      </c>
      <c r="AO211" s="57">
        <f t="shared" si="104"/>
        <v>50</v>
      </c>
      <c r="AP211" s="57">
        <f t="shared" si="93"/>
        <v>80</v>
      </c>
      <c r="AQ211" s="57">
        <f t="shared" si="94"/>
        <v>79.992000000000004</v>
      </c>
      <c r="AR211" s="57">
        <f t="shared" si="95"/>
        <v>3.2</v>
      </c>
      <c r="AS211" s="57">
        <f t="shared" si="105"/>
        <v>50</v>
      </c>
      <c r="AT211" s="57">
        <f t="shared" si="105"/>
        <v>20</v>
      </c>
      <c r="AU211" s="57">
        <f t="shared" si="96"/>
        <v>750</v>
      </c>
      <c r="AV211" s="57">
        <f t="shared" si="97"/>
        <v>18.75</v>
      </c>
      <c r="AW211" s="57">
        <f t="shared" si="98"/>
        <v>5</v>
      </c>
      <c r="AX211" s="382">
        <f t="shared" si="99"/>
        <v>39.792715044478271</v>
      </c>
      <c r="AY211" s="382">
        <f t="shared" si="100"/>
        <v>994.71839432434558</v>
      </c>
      <c r="AZ211" s="57">
        <f t="shared" si="101"/>
        <v>1</v>
      </c>
      <c r="BA211" s="382">
        <f t="shared" si="102"/>
        <v>10.610329539459689</v>
      </c>
      <c r="BB211" s="382">
        <f t="shared" si="103"/>
        <v>424.41318157838754</v>
      </c>
    </row>
    <row r="212" spans="1:54" x14ac:dyDescent="0.3">
      <c r="A212" s="57">
        <f t="shared" si="80"/>
        <v>210</v>
      </c>
      <c r="B212" s="57">
        <v>1100</v>
      </c>
      <c r="C212" s="57">
        <v>6</v>
      </c>
      <c r="D212" s="57" t="str">
        <f>'[3]1100 KHz'!A24</f>
        <v>10010</v>
      </c>
      <c r="E212" s="57">
        <f>'[3]1100 KHz'!B24</f>
        <v>1.5</v>
      </c>
      <c r="F212" s="57" t="str">
        <f>'[3]1100 KHz'!C24</f>
        <v>12</v>
      </c>
      <c r="G212" s="57" t="str">
        <f>'[3]1100 KHz'!D24</f>
        <v>00</v>
      </c>
      <c r="H212" s="57" t="str">
        <f>'[3]1100 KHz'!E24</f>
        <v>01</v>
      </c>
      <c r="I212" s="57" t="str">
        <f>'[3]1100 KHz'!F24</f>
        <v>00</v>
      </c>
      <c r="J212" s="57" t="str">
        <f>'[3]1100 KHz'!G24</f>
        <v>10</v>
      </c>
      <c r="K212" s="57" t="str">
        <f>'[3]1100 KHz'!H24</f>
        <v>20</v>
      </c>
      <c r="L212" s="57" t="str">
        <f>'[3]1100 KHz'!I24</f>
        <v>001000</v>
      </c>
      <c r="M212" s="57" t="str">
        <f>'[3]1100 KHz'!J24</f>
        <v>00</v>
      </c>
      <c r="N212" s="57" t="str">
        <f>'[3]1100 KHz'!K24</f>
        <v>42</v>
      </c>
      <c r="O212" s="57" t="str">
        <f>'[3]1100 KHz'!L24</f>
        <v>01</v>
      </c>
      <c r="P212" s="57" t="str">
        <f>'[3]1100 KHz'!M24</f>
        <v>00001</v>
      </c>
      <c r="Q212" s="57" t="str">
        <f>'[3]1100 KHz'!N24</f>
        <v>0</v>
      </c>
      <c r="R212" s="57" t="str">
        <f>'[3]1100 KHz'!O24</f>
        <v>28</v>
      </c>
      <c r="S212" s="57" t="str">
        <f>'[3]1100 KHz'!P24</f>
        <v>001010</v>
      </c>
      <c r="T212" s="57" t="str">
        <f>'[3]1100 KHz'!Q24</f>
        <v>00</v>
      </c>
      <c r="U212" s="57" t="str">
        <f>'[3]1100 KHz'!R24</f>
        <v>C2</v>
      </c>
      <c r="V212" s="57" t="str">
        <f>'[3]1100 KHz'!S24</f>
        <v>11</v>
      </c>
      <c r="W212" s="57" t="str">
        <f>'[3]1100 KHz'!T24</f>
        <v>00001</v>
      </c>
      <c r="X212" s="57" t="str">
        <f>'[3]1100 KHz'!U24</f>
        <v>0</v>
      </c>
      <c r="Y212" s="57" t="str">
        <f t="shared" si="90"/>
        <v>12204228C2</v>
      </c>
      <c r="Z212" s="57">
        <f t="shared" si="81"/>
        <v>100</v>
      </c>
      <c r="AA212" s="57">
        <f t="shared" si="82"/>
        <v>50</v>
      </c>
      <c r="AB212" s="57">
        <f t="shared" si="83"/>
        <v>0.99990000000000001</v>
      </c>
      <c r="AC212" s="57">
        <f t="shared" si="84"/>
        <v>3.2</v>
      </c>
      <c r="AD212" s="57">
        <f t="shared" si="85"/>
        <v>800</v>
      </c>
      <c r="AE212" s="57">
        <f t="shared" si="86"/>
        <v>50</v>
      </c>
      <c r="AF212" s="57">
        <f t="shared" si="87"/>
        <v>40</v>
      </c>
      <c r="AG212" s="57">
        <f t="shared" si="88"/>
        <v>1.25</v>
      </c>
      <c r="AH212" s="57">
        <f t="shared" si="89"/>
        <v>6.25</v>
      </c>
      <c r="AI212" s="57">
        <v>4000</v>
      </c>
      <c r="AK212" s="57">
        <f t="shared" si="91"/>
        <v>1100</v>
      </c>
      <c r="AL212" s="57">
        <f t="shared" si="92"/>
        <v>18</v>
      </c>
      <c r="AM212" s="57" t="str">
        <f t="shared" si="104"/>
        <v>12204228C2</v>
      </c>
      <c r="AN212" s="57">
        <f t="shared" si="104"/>
        <v>100</v>
      </c>
      <c r="AO212" s="57">
        <f t="shared" si="104"/>
        <v>50</v>
      </c>
      <c r="AP212" s="57">
        <f t="shared" si="93"/>
        <v>80</v>
      </c>
      <c r="AQ212" s="57">
        <f t="shared" si="94"/>
        <v>79.992000000000004</v>
      </c>
      <c r="AR212" s="57">
        <f t="shared" si="95"/>
        <v>3.2</v>
      </c>
      <c r="AS212" s="57">
        <f t="shared" si="105"/>
        <v>50</v>
      </c>
      <c r="AT212" s="57">
        <f t="shared" si="105"/>
        <v>40</v>
      </c>
      <c r="AU212" s="57">
        <f t="shared" si="96"/>
        <v>250</v>
      </c>
      <c r="AV212" s="57">
        <f t="shared" si="97"/>
        <v>6.25</v>
      </c>
      <c r="AW212" s="57">
        <f t="shared" si="98"/>
        <v>5</v>
      </c>
      <c r="AX212" s="382">
        <f t="shared" si="99"/>
        <v>39.792715044478271</v>
      </c>
      <c r="AY212" s="382">
        <f t="shared" si="100"/>
        <v>994.71839432434558</v>
      </c>
      <c r="AZ212" s="57">
        <f t="shared" si="101"/>
        <v>2</v>
      </c>
      <c r="BA212" s="382">
        <f t="shared" si="102"/>
        <v>15.915494309189533</v>
      </c>
      <c r="BB212" s="382">
        <f t="shared" si="103"/>
        <v>636.61977236758139</v>
      </c>
    </row>
    <row r="213" spans="1:54" x14ac:dyDescent="0.3">
      <c r="A213" s="57">
        <f t="shared" si="80"/>
        <v>211</v>
      </c>
      <c r="B213" s="57">
        <v>1100</v>
      </c>
      <c r="C213" s="57">
        <v>6</v>
      </c>
      <c r="D213" s="57" t="str">
        <f>'[3]1100 KHz'!A25</f>
        <v>10011</v>
      </c>
      <c r="E213" s="57">
        <f>'[3]1100 KHz'!B25</f>
        <v>1.5</v>
      </c>
      <c r="F213" s="57" t="str">
        <f>'[3]1100 KHz'!C25</f>
        <v>12</v>
      </c>
      <c r="G213" s="57" t="str">
        <f>'[3]1100 KHz'!D25</f>
        <v>00</v>
      </c>
      <c r="H213" s="57" t="str">
        <f>'[3]1100 KHz'!E25</f>
        <v>01</v>
      </c>
      <c r="I213" s="57" t="str">
        <f>'[3]1100 KHz'!F25</f>
        <v>00</v>
      </c>
      <c r="J213" s="57" t="str">
        <f>'[3]1100 KHz'!G25</f>
        <v>10</v>
      </c>
      <c r="K213" s="57" t="str">
        <f>'[3]1100 KHz'!H25</f>
        <v>40</v>
      </c>
      <c r="L213" s="57" t="str">
        <f>'[3]1100 KHz'!I25</f>
        <v>010000</v>
      </c>
      <c r="M213" s="57" t="str">
        <f>'[3]1100 KHz'!J25</f>
        <v>00</v>
      </c>
      <c r="N213" s="57" t="str">
        <f>'[3]1100 KHz'!K25</f>
        <v>42</v>
      </c>
      <c r="O213" s="57" t="str">
        <f>'[3]1100 KHz'!L25</f>
        <v>01</v>
      </c>
      <c r="P213" s="57" t="str">
        <f>'[3]1100 KHz'!M25</f>
        <v>00001</v>
      </c>
      <c r="Q213" s="57" t="str">
        <f>'[3]1100 KHz'!N25</f>
        <v>0</v>
      </c>
      <c r="R213" s="57" t="str">
        <f>'[3]1100 KHz'!O25</f>
        <v>28</v>
      </c>
      <c r="S213" s="57" t="str">
        <f>'[3]1100 KHz'!P25</f>
        <v>001010</v>
      </c>
      <c r="T213" s="57" t="str">
        <f>'[3]1100 KHz'!Q25</f>
        <v>00</v>
      </c>
      <c r="U213" s="57" t="str">
        <f>'[3]1100 KHz'!R25</f>
        <v>C2</v>
      </c>
      <c r="V213" s="57" t="str">
        <f>'[3]1100 KHz'!S25</f>
        <v>11</v>
      </c>
      <c r="W213" s="57" t="str">
        <f>'[3]1100 KHz'!T25</f>
        <v>00001</v>
      </c>
      <c r="X213" s="57" t="str">
        <f>'[3]1100 KHz'!U25</f>
        <v>0</v>
      </c>
      <c r="Y213" s="57" t="str">
        <f t="shared" si="90"/>
        <v>12404228C2</v>
      </c>
      <c r="Z213" s="57">
        <f t="shared" si="81"/>
        <v>100</v>
      </c>
      <c r="AA213" s="57">
        <f t="shared" si="82"/>
        <v>50</v>
      </c>
      <c r="AB213" s="57">
        <f t="shared" si="83"/>
        <v>0.99990000000000001</v>
      </c>
      <c r="AC213" s="57">
        <f t="shared" si="84"/>
        <v>3.2</v>
      </c>
      <c r="AD213" s="57">
        <f t="shared" si="85"/>
        <v>800</v>
      </c>
      <c r="AE213" s="57">
        <f t="shared" si="86"/>
        <v>50</v>
      </c>
      <c r="AF213" s="57">
        <f t="shared" si="87"/>
        <v>80</v>
      </c>
      <c r="AG213" s="57">
        <f t="shared" si="88"/>
        <v>1.25</v>
      </c>
      <c r="AH213" s="57">
        <f t="shared" si="89"/>
        <v>6.25</v>
      </c>
      <c r="AI213" s="57">
        <v>4000</v>
      </c>
      <c r="AK213" s="57">
        <f t="shared" si="91"/>
        <v>1100</v>
      </c>
      <c r="AL213" s="57">
        <f t="shared" si="92"/>
        <v>19</v>
      </c>
      <c r="AM213" s="57" t="str">
        <f t="shared" si="104"/>
        <v>12404228C2</v>
      </c>
      <c r="AN213" s="57">
        <f t="shared" si="104"/>
        <v>100</v>
      </c>
      <c r="AO213" s="57">
        <f t="shared" si="104"/>
        <v>50</v>
      </c>
      <c r="AP213" s="57">
        <f t="shared" si="93"/>
        <v>80</v>
      </c>
      <c r="AQ213" s="57">
        <f t="shared" si="94"/>
        <v>79.992000000000004</v>
      </c>
      <c r="AR213" s="57">
        <f t="shared" si="95"/>
        <v>3.2</v>
      </c>
      <c r="AS213" s="57">
        <f t="shared" si="105"/>
        <v>50</v>
      </c>
      <c r="AT213" s="57">
        <f t="shared" si="105"/>
        <v>80</v>
      </c>
      <c r="AU213" s="57">
        <f t="shared" si="96"/>
        <v>250</v>
      </c>
      <c r="AV213" s="57">
        <f t="shared" si="97"/>
        <v>6.25</v>
      </c>
      <c r="AW213" s="57">
        <f t="shared" si="98"/>
        <v>5</v>
      </c>
      <c r="AX213" s="382">
        <f t="shared" si="99"/>
        <v>39.792715044478271</v>
      </c>
      <c r="AY213" s="382">
        <f t="shared" si="100"/>
        <v>994.71839432434558</v>
      </c>
      <c r="AZ213" s="57">
        <f t="shared" si="101"/>
        <v>4</v>
      </c>
      <c r="BA213" s="382">
        <f t="shared" si="102"/>
        <v>7.9577471545947667</v>
      </c>
      <c r="BB213" s="382">
        <f t="shared" si="103"/>
        <v>318.3098861837907</v>
      </c>
    </row>
    <row r="214" spans="1:54" x14ac:dyDescent="0.3">
      <c r="A214" s="57">
        <f t="shared" si="80"/>
        <v>212</v>
      </c>
      <c r="B214" s="57">
        <v>1100</v>
      </c>
      <c r="C214" s="57">
        <v>6</v>
      </c>
      <c r="D214" s="57" t="str">
        <f>'[3]1100 KHz'!A26</f>
        <v>10100</v>
      </c>
      <c r="E214" s="57">
        <f>'[3]1100 KHz'!B26</f>
        <v>1.5</v>
      </c>
      <c r="F214" s="57" t="str">
        <f>'[3]1100 KHz'!C26</f>
        <v>12</v>
      </c>
      <c r="G214" s="57" t="str">
        <f>'[3]1100 KHz'!D26</f>
        <v>00</v>
      </c>
      <c r="H214" s="57" t="str">
        <f>'[3]1100 KHz'!E26</f>
        <v>01</v>
      </c>
      <c r="I214" s="57" t="str">
        <f>'[3]1100 KHz'!F26</f>
        <v>00</v>
      </c>
      <c r="J214" s="57" t="str">
        <f>'[3]1100 KHz'!G26</f>
        <v>10</v>
      </c>
      <c r="K214" s="57" t="str">
        <f>'[3]1100 KHz'!H26</f>
        <v>80</v>
      </c>
      <c r="L214" s="57" t="str">
        <f>'[3]1100 KHz'!I26</f>
        <v>100000</v>
      </c>
      <c r="M214" s="57" t="str">
        <f>'[3]1100 KHz'!J26</f>
        <v>00</v>
      </c>
      <c r="N214" s="57" t="str">
        <f>'[3]1100 KHz'!K26</f>
        <v>42</v>
      </c>
      <c r="O214" s="57" t="str">
        <f>'[3]1100 KHz'!L26</f>
        <v>01</v>
      </c>
      <c r="P214" s="57" t="str">
        <f>'[3]1100 KHz'!M26</f>
        <v>00001</v>
      </c>
      <c r="Q214" s="57" t="str">
        <f>'[3]1100 KHz'!N26</f>
        <v>0</v>
      </c>
      <c r="R214" s="57" t="str">
        <f>'[3]1100 KHz'!O26</f>
        <v>28</v>
      </c>
      <c r="S214" s="57" t="str">
        <f>'[3]1100 KHz'!P26</f>
        <v>001010</v>
      </c>
      <c r="T214" s="57" t="str">
        <f>'[3]1100 KHz'!Q26</f>
        <v>00</v>
      </c>
      <c r="U214" s="57" t="str">
        <f>'[3]1100 KHz'!R26</f>
        <v>C2</v>
      </c>
      <c r="V214" s="57" t="str">
        <f>'[3]1100 KHz'!S26</f>
        <v>11</v>
      </c>
      <c r="W214" s="57" t="str">
        <f>'[3]1100 KHz'!T26</f>
        <v>00001</v>
      </c>
      <c r="X214" s="57" t="str">
        <f>'[3]1100 KHz'!U26</f>
        <v>0</v>
      </c>
      <c r="Y214" s="57" t="str">
        <f t="shared" si="90"/>
        <v>12804228C2</v>
      </c>
      <c r="Z214" s="57">
        <f t="shared" si="81"/>
        <v>100</v>
      </c>
      <c r="AA214" s="57">
        <f t="shared" si="82"/>
        <v>50</v>
      </c>
      <c r="AB214" s="57">
        <f t="shared" si="83"/>
        <v>0.99990000000000001</v>
      </c>
      <c r="AC214" s="57">
        <f t="shared" si="84"/>
        <v>3.2</v>
      </c>
      <c r="AD214" s="57">
        <f t="shared" si="85"/>
        <v>800</v>
      </c>
      <c r="AE214" s="57">
        <f t="shared" si="86"/>
        <v>50</v>
      </c>
      <c r="AF214" s="57">
        <f t="shared" si="87"/>
        <v>160</v>
      </c>
      <c r="AG214" s="57">
        <f t="shared" si="88"/>
        <v>1.25</v>
      </c>
      <c r="AH214" s="57">
        <f t="shared" si="89"/>
        <v>6.25</v>
      </c>
      <c r="AI214" s="57">
        <v>4000</v>
      </c>
      <c r="AK214" s="57">
        <f t="shared" si="91"/>
        <v>1100</v>
      </c>
      <c r="AL214" s="57">
        <f t="shared" si="92"/>
        <v>20</v>
      </c>
      <c r="AM214" s="57" t="str">
        <f t="shared" si="104"/>
        <v>12804228C2</v>
      </c>
      <c r="AN214" s="57">
        <f t="shared" si="104"/>
        <v>100</v>
      </c>
      <c r="AO214" s="57">
        <f t="shared" si="104"/>
        <v>50</v>
      </c>
      <c r="AP214" s="57">
        <f t="shared" si="93"/>
        <v>80</v>
      </c>
      <c r="AQ214" s="57">
        <f t="shared" si="94"/>
        <v>79.992000000000004</v>
      </c>
      <c r="AR214" s="57">
        <f t="shared" si="95"/>
        <v>3.2</v>
      </c>
      <c r="AS214" s="57">
        <f t="shared" si="105"/>
        <v>50</v>
      </c>
      <c r="AT214" s="57">
        <f t="shared" si="105"/>
        <v>160</v>
      </c>
      <c r="AU214" s="57">
        <f t="shared" si="96"/>
        <v>250</v>
      </c>
      <c r="AV214" s="57">
        <f t="shared" si="97"/>
        <v>6.25</v>
      </c>
      <c r="AW214" s="57">
        <f t="shared" si="98"/>
        <v>5</v>
      </c>
      <c r="AX214" s="382">
        <f t="shared" si="99"/>
        <v>39.792715044478271</v>
      </c>
      <c r="AY214" s="382">
        <f t="shared" si="100"/>
        <v>994.71839432434558</v>
      </c>
      <c r="AZ214" s="57">
        <f t="shared" si="101"/>
        <v>8</v>
      </c>
      <c r="BA214" s="382">
        <f t="shared" si="102"/>
        <v>3.9788735772973833</v>
      </c>
      <c r="BB214" s="382">
        <f t="shared" si="103"/>
        <v>159.15494309189535</v>
      </c>
    </row>
    <row r="215" spans="1:54" x14ac:dyDescent="0.3">
      <c r="A215" s="57">
        <f t="shared" si="80"/>
        <v>213</v>
      </c>
      <c r="B215" s="57">
        <v>1100</v>
      </c>
      <c r="C215" s="57">
        <v>6</v>
      </c>
      <c r="D215" s="57" t="str">
        <f>'[3]1100 KHz'!A27</f>
        <v>10101</v>
      </c>
      <c r="E215" s="57">
        <f>'[3]1100 KHz'!B27</f>
        <v>1.5</v>
      </c>
      <c r="F215" s="57" t="str">
        <f>'[3]1100 KHz'!C27</f>
        <v>13</v>
      </c>
      <c r="G215" s="57" t="str">
        <f>'[3]1100 KHz'!D27</f>
        <v>00</v>
      </c>
      <c r="H215" s="57" t="str">
        <f>'[3]1100 KHz'!E27</f>
        <v>01</v>
      </c>
      <c r="I215" s="57" t="str">
        <f>'[3]1100 KHz'!F27</f>
        <v>00</v>
      </c>
      <c r="J215" s="57" t="str">
        <f>'[3]1100 KHz'!G27</f>
        <v>11</v>
      </c>
      <c r="K215" s="57" t="str">
        <f>'[3]1100 KHz'!H27</f>
        <v>09</v>
      </c>
      <c r="L215" s="57" t="str">
        <f>'[3]1100 KHz'!I27</f>
        <v>000010</v>
      </c>
      <c r="M215" s="57" t="str">
        <f>'[3]1100 KHz'!J27</f>
        <v>01</v>
      </c>
      <c r="N215" s="57" t="str">
        <f>'[3]1100 KHz'!K27</f>
        <v>8C</v>
      </c>
      <c r="O215" s="57" t="str">
        <f>'[3]1100 KHz'!L27</f>
        <v>10</v>
      </c>
      <c r="P215" s="57" t="str">
        <f>'[3]1100 KHz'!M27</f>
        <v>00110</v>
      </c>
      <c r="Q215" s="57" t="str">
        <f>'[3]1100 KHz'!N27</f>
        <v>0</v>
      </c>
      <c r="R215" s="57" t="str">
        <f>'[3]1100 KHz'!O27</f>
        <v>18</v>
      </c>
      <c r="S215" s="57" t="str">
        <f>'[3]1100 KHz'!P27</f>
        <v>000110</v>
      </c>
      <c r="T215" s="57" t="str">
        <f>'[3]1100 KHz'!Q27</f>
        <v>00</v>
      </c>
      <c r="U215" s="57" t="str">
        <f>'[3]1100 KHz'!R27</f>
        <v>C2</v>
      </c>
      <c r="V215" s="57" t="str">
        <f>'[3]1100 KHz'!S27</f>
        <v>11</v>
      </c>
      <c r="W215" s="57" t="str">
        <f>'[3]1100 KHz'!T27</f>
        <v>00001</v>
      </c>
      <c r="X215" s="57" t="str">
        <f>'[3]1100 KHz'!U27</f>
        <v>0</v>
      </c>
      <c r="Y215" s="57" t="str">
        <f t="shared" si="90"/>
        <v>13098C18C2</v>
      </c>
      <c r="Z215" s="57">
        <f t="shared" si="81"/>
        <v>200</v>
      </c>
      <c r="AA215" s="57">
        <f t="shared" si="82"/>
        <v>30</v>
      </c>
      <c r="AB215" s="57">
        <f t="shared" si="83"/>
        <v>0.99990000000000001</v>
      </c>
      <c r="AC215" s="57">
        <f t="shared" si="84"/>
        <v>3.2</v>
      </c>
      <c r="AD215" s="57">
        <f t="shared" si="85"/>
        <v>800</v>
      </c>
      <c r="AE215" s="57">
        <f t="shared" si="86"/>
        <v>50</v>
      </c>
      <c r="AF215" s="57">
        <f t="shared" si="87"/>
        <v>10</v>
      </c>
      <c r="AG215" s="57">
        <f t="shared" si="88"/>
        <v>7.5</v>
      </c>
      <c r="AH215" s="57">
        <f t="shared" si="89"/>
        <v>37.5</v>
      </c>
      <c r="AI215" s="57">
        <v>4000</v>
      </c>
      <c r="AK215" s="57">
        <f t="shared" si="91"/>
        <v>1100</v>
      </c>
      <c r="AL215" s="57">
        <f t="shared" si="92"/>
        <v>21</v>
      </c>
      <c r="AM215" s="57" t="str">
        <f t="shared" si="104"/>
        <v>13098C18C2</v>
      </c>
      <c r="AN215" s="57">
        <f t="shared" si="104"/>
        <v>200</v>
      </c>
      <c r="AO215" s="57">
        <f t="shared" si="104"/>
        <v>30</v>
      </c>
      <c r="AP215" s="57">
        <f t="shared" si="93"/>
        <v>160</v>
      </c>
      <c r="AQ215" s="57">
        <f t="shared" si="94"/>
        <v>159.98400000000001</v>
      </c>
      <c r="AR215" s="57">
        <f t="shared" si="95"/>
        <v>3.2</v>
      </c>
      <c r="AS215" s="57">
        <f t="shared" si="105"/>
        <v>50</v>
      </c>
      <c r="AT215" s="57">
        <f t="shared" si="105"/>
        <v>10</v>
      </c>
      <c r="AU215" s="57">
        <f t="shared" si="96"/>
        <v>1500</v>
      </c>
      <c r="AV215" s="57">
        <f t="shared" si="97"/>
        <v>37.5</v>
      </c>
      <c r="AW215" s="57">
        <f t="shared" si="98"/>
        <v>6</v>
      </c>
      <c r="AX215" s="382">
        <f t="shared" si="99"/>
        <v>33.160595870398566</v>
      </c>
      <c r="AY215" s="382">
        <f t="shared" si="100"/>
        <v>1657.8639905405764</v>
      </c>
      <c r="AZ215" s="57">
        <f t="shared" si="101"/>
        <v>0.5</v>
      </c>
      <c r="BA215" s="382">
        <f t="shared" si="102"/>
        <v>10.610329539459689</v>
      </c>
      <c r="BB215" s="382">
        <f t="shared" si="103"/>
        <v>424.41318157838754</v>
      </c>
    </row>
    <row r="216" spans="1:54" x14ac:dyDescent="0.3">
      <c r="A216" s="57">
        <f t="shared" si="80"/>
        <v>214</v>
      </c>
      <c r="B216" s="57">
        <v>1100</v>
      </c>
      <c r="C216" s="57">
        <v>6</v>
      </c>
      <c r="D216" s="57" t="str">
        <f>'[3]1100 KHz'!A28</f>
        <v>10110</v>
      </c>
      <c r="E216" s="57">
        <f>'[3]1100 KHz'!B28</f>
        <v>1.5</v>
      </c>
      <c r="F216" s="57" t="str">
        <f>'[3]1100 KHz'!C28</f>
        <v>13</v>
      </c>
      <c r="G216" s="57" t="str">
        <f>'[3]1100 KHz'!D28</f>
        <v>00</v>
      </c>
      <c r="H216" s="57" t="str">
        <f>'[3]1100 KHz'!E28</f>
        <v>01</v>
      </c>
      <c r="I216" s="57" t="str">
        <f>'[3]1100 KHz'!F28</f>
        <v>00</v>
      </c>
      <c r="J216" s="57" t="str">
        <f>'[3]1100 KHz'!G28</f>
        <v>11</v>
      </c>
      <c r="K216" s="57" t="str">
        <f>'[3]1100 KHz'!H28</f>
        <v>10</v>
      </c>
      <c r="L216" s="57" t="str">
        <f>'[3]1100 KHz'!I28</f>
        <v>000100</v>
      </c>
      <c r="M216" s="57" t="str">
        <f>'[3]1100 KHz'!J28</f>
        <v>00</v>
      </c>
      <c r="N216" s="57" t="str">
        <f>'[3]1100 KHz'!K28</f>
        <v>C6</v>
      </c>
      <c r="O216" s="57" t="str">
        <f>'[3]1100 KHz'!L28</f>
        <v>11</v>
      </c>
      <c r="P216" s="57" t="str">
        <f>'[3]1100 KHz'!M28</f>
        <v>00011</v>
      </c>
      <c r="Q216" s="57" t="str">
        <f>'[3]1100 KHz'!N28</f>
        <v>0</v>
      </c>
      <c r="R216" s="57" t="str">
        <f>'[3]1100 KHz'!O28</f>
        <v>18</v>
      </c>
      <c r="S216" s="57" t="str">
        <f>'[3]1100 KHz'!P28</f>
        <v>000110</v>
      </c>
      <c r="T216" s="57" t="str">
        <f>'[3]1100 KHz'!Q28</f>
        <v>00</v>
      </c>
      <c r="U216" s="57" t="str">
        <f>'[3]1100 KHz'!R28</f>
        <v>C2</v>
      </c>
      <c r="V216" s="57" t="str">
        <f>'[3]1100 KHz'!S28</f>
        <v>11</v>
      </c>
      <c r="W216" s="57" t="str">
        <f>'[3]1100 KHz'!T28</f>
        <v>00001</v>
      </c>
      <c r="X216" s="57" t="str">
        <f>'[3]1100 KHz'!U28</f>
        <v>0</v>
      </c>
      <c r="Y216" s="57" t="str">
        <f t="shared" si="90"/>
        <v>1310C618C2</v>
      </c>
      <c r="Z216" s="57">
        <f t="shared" si="81"/>
        <v>200</v>
      </c>
      <c r="AA216" s="57">
        <f t="shared" si="82"/>
        <v>30</v>
      </c>
      <c r="AB216" s="57">
        <f t="shared" si="83"/>
        <v>0.99990000000000001</v>
      </c>
      <c r="AC216" s="57">
        <f t="shared" si="84"/>
        <v>3.2</v>
      </c>
      <c r="AD216" s="57">
        <f t="shared" si="85"/>
        <v>800</v>
      </c>
      <c r="AE216" s="57">
        <f t="shared" si="86"/>
        <v>50</v>
      </c>
      <c r="AF216" s="57">
        <f t="shared" si="87"/>
        <v>20</v>
      </c>
      <c r="AG216" s="57">
        <f t="shared" si="88"/>
        <v>3.75</v>
      </c>
      <c r="AH216" s="57">
        <f t="shared" si="89"/>
        <v>18.75</v>
      </c>
      <c r="AI216" s="57">
        <v>4000</v>
      </c>
      <c r="AK216" s="57">
        <f t="shared" si="91"/>
        <v>1100</v>
      </c>
      <c r="AL216" s="57">
        <f t="shared" si="92"/>
        <v>22</v>
      </c>
      <c r="AM216" s="57" t="str">
        <f t="shared" si="104"/>
        <v>1310C618C2</v>
      </c>
      <c r="AN216" s="57">
        <f t="shared" si="104"/>
        <v>200</v>
      </c>
      <c r="AO216" s="57">
        <f t="shared" si="104"/>
        <v>30</v>
      </c>
      <c r="AP216" s="57">
        <f t="shared" si="93"/>
        <v>160</v>
      </c>
      <c r="AQ216" s="57">
        <f t="shared" si="94"/>
        <v>159.98400000000001</v>
      </c>
      <c r="AR216" s="57">
        <f t="shared" si="95"/>
        <v>3.2</v>
      </c>
      <c r="AS216" s="57">
        <f t="shared" si="105"/>
        <v>50</v>
      </c>
      <c r="AT216" s="57">
        <f t="shared" si="105"/>
        <v>20</v>
      </c>
      <c r="AU216" s="57">
        <f t="shared" si="96"/>
        <v>750</v>
      </c>
      <c r="AV216" s="57">
        <f t="shared" si="97"/>
        <v>18.75</v>
      </c>
      <c r="AW216" s="57">
        <f t="shared" si="98"/>
        <v>6</v>
      </c>
      <c r="AX216" s="382">
        <f t="shared" si="99"/>
        <v>33.160595870398566</v>
      </c>
      <c r="AY216" s="382">
        <f t="shared" si="100"/>
        <v>1657.8639905405764</v>
      </c>
      <c r="AZ216" s="57">
        <f t="shared" si="101"/>
        <v>1</v>
      </c>
      <c r="BA216" s="382">
        <f t="shared" si="102"/>
        <v>10.610329539459689</v>
      </c>
      <c r="BB216" s="382">
        <f t="shared" si="103"/>
        <v>424.41318157838754</v>
      </c>
    </row>
    <row r="217" spans="1:54" x14ac:dyDescent="0.3">
      <c r="A217" s="57">
        <f t="shared" si="80"/>
        <v>215</v>
      </c>
      <c r="B217" s="57">
        <v>1100</v>
      </c>
      <c r="C217" s="57">
        <v>6</v>
      </c>
      <c r="D217" s="57" t="str">
        <f>'[3]1100 KHz'!A29</f>
        <v>10111</v>
      </c>
      <c r="E217" s="57">
        <f>'[3]1100 KHz'!B29</f>
        <v>1.5</v>
      </c>
      <c r="F217" s="57" t="str">
        <f>'[3]1100 KHz'!C29</f>
        <v>13</v>
      </c>
      <c r="G217" s="57" t="str">
        <f>'[3]1100 KHz'!D29</f>
        <v>00</v>
      </c>
      <c r="H217" s="57" t="str">
        <f>'[3]1100 KHz'!E29</f>
        <v>01</v>
      </c>
      <c r="I217" s="57" t="str">
        <f>'[3]1100 KHz'!F29</f>
        <v>00</v>
      </c>
      <c r="J217" s="57" t="str">
        <f>'[3]1100 KHz'!G29</f>
        <v>11</v>
      </c>
      <c r="K217" s="57" t="str">
        <f>'[3]1100 KHz'!H29</f>
        <v>20</v>
      </c>
      <c r="L217" s="57" t="str">
        <f>'[3]1100 KHz'!I29</f>
        <v>001000</v>
      </c>
      <c r="M217" s="57" t="str">
        <f>'[3]1100 KHz'!J29</f>
        <v>00</v>
      </c>
      <c r="N217" s="57" t="str">
        <f>'[3]1100 KHz'!K29</f>
        <v>42</v>
      </c>
      <c r="O217" s="57" t="str">
        <f>'[3]1100 KHz'!L29</f>
        <v>01</v>
      </c>
      <c r="P217" s="57" t="str">
        <f>'[3]1100 KHz'!M29</f>
        <v>00001</v>
      </c>
      <c r="Q217" s="57" t="str">
        <f>'[3]1100 KHz'!N29</f>
        <v>0</v>
      </c>
      <c r="R217" s="57" t="str">
        <f>'[3]1100 KHz'!O29</f>
        <v>18</v>
      </c>
      <c r="S217" s="57" t="str">
        <f>'[3]1100 KHz'!P29</f>
        <v>000110</v>
      </c>
      <c r="T217" s="57" t="str">
        <f>'[3]1100 KHz'!Q29</f>
        <v>00</v>
      </c>
      <c r="U217" s="57" t="str">
        <f>'[3]1100 KHz'!R29</f>
        <v>C2</v>
      </c>
      <c r="V217" s="57" t="str">
        <f>'[3]1100 KHz'!S29</f>
        <v>11</v>
      </c>
      <c r="W217" s="57" t="str">
        <f>'[3]1100 KHz'!T29</f>
        <v>00001</v>
      </c>
      <c r="X217" s="57" t="str">
        <f>'[3]1100 KHz'!U29</f>
        <v>0</v>
      </c>
      <c r="Y217" s="57" t="str">
        <f t="shared" si="90"/>
        <v>13204218C2</v>
      </c>
      <c r="Z217" s="57">
        <f t="shared" si="81"/>
        <v>200</v>
      </c>
      <c r="AA217" s="57">
        <f t="shared" si="82"/>
        <v>30</v>
      </c>
      <c r="AB217" s="57">
        <f t="shared" si="83"/>
        <v>0.99990000000000001</v>
      </c>
      <c r="AC217" s="57">
        <f t="shared" si="84"/>
        <v>3.2</v>
      </c>
      <c r="AD217" s="57">
        <f t="shared" si="85"/>
        <v>800</v>
      </c>
      <c r="AE217" s="57">
        <f t="shared" si="86"/>
        <v>50</v>
      </c>
      <c r="AF217" s="57">
        <f t="shared" si="87"/>
        <v>40</v>
      </c>
      <c r="AG217" s="57">
        <f t="shared" si="88"/>
        <v>1.25</v>
      </c>
      <c r="AH217" s="57">
        <f t="shared" si="89"/>
        <v>6.25</v>
      </c>
      <c r="AI217" s="57">
        <v>4000</v>
      </c>
      <c r="AK217" s="57">
        <f t="shared" si="91"/>
        <v>1100</v>
      </c>
      <c r="AL217" s="57">
        <f t="shared" si="92"/>
        <v>23</v>
      </c>
      <c r="AM217" s="57" t="str">
        <f t="shared" si="104"/>
        <v>13204218C2</v>
      </c>
      <c r="AN217" s="57">
        <f t="shared" si="104"/>
        <v>200</v>
      </c>
      <c r="AO217" s="57">
        <f t="shared" si="104"/>
        <v>30</v>
      </c>
      <c r="AP217" s="57">
        <f t="shared" si="93"/>
        <v>160</v>
      </c>
      <c r="AQ217" s="57">
        <f t="shared" si="94"/>
        <v>159.98400000000001</v>
      </c>
      <c r="AR217" s="57">
        <f t="shared" si="95"/>
        <v>3.2</v>
      </c>
      <c r="AS217" s="57">
        <f t="shared" si="105"/>
        <v>50</v>
      </c>
      <c r="AT217" s="57">
        <f t="shared" si="105"/>
        <v>40</v>
      </c>
      <c r="AU217" s="57">
        <f t="shared" si="96"/>
        <v>250</v>
      </c>
      <c r="AV217" s="57">
        <f t="shared" si="97"/>
        <v>6.25</v>
      </c>
      <c r="AW217" s="57">
        <f t="shared" si="98"/>
        <v>6</v>
      </c>
      <c r="AX217" s="382">
        <f t="shared" si="99"/>
        <v>33.160595870398566</v>
      </c>
      <c r="AY217" s="382">
        <f t="shared" si="100"/>
        <v>1657.8639905405764</v>
      </c>
      <c r="AZ217" s="57">
        <f t="shared" si="101"/>
        <v>2</v>
      </c>
      <c r="BA217" s="382">
        <f t="shared" si="102"/>
        <v>15.915494309189533</v>
      </c>
      <c r="BB217" s="382">
        <f t="shared" si="103"/>
        <v>636.61977236758139</v>
      </c>
    </row>
    <row r="218" spans="1:54" x14ac:dyDescent="0.3">
      <c r="A218" s="57">
        <f t="shared" si="80"/>
        <v>216</v>
      </c>
      <c r="B218" s="57">
        <v>1100</v>
      </c>
      <c r="C218" s="57">
        <v>6</v>
      </c>
      <c r="D218" s="57" t="str">
        <f>'[3]1100 KHz'!A30</f>
        <v>11000</v>
      </c>
      <c r="E218" s="57">
        <f>'[3]1100 KHz'!B30</f>
        <v>1.5</v>
      </c>
      <c r="F218" s="57" t="str">
        <f>'[3]1100 KHz'!C30</f>
        <v>13</v>
      </c>
      <c r="G218" s="57" t="str">
        <f>'[3]1100 KHz'!D30</f>
        <v>00</v>
      </c>
      <c r="H218" s="57" t="str">
        <f>'[3]1100 KHz'!E30</f>
        <v>01</v>
      </c>
      <c r="I218" s="57" t="str">
        <f>'[3]1100 KHz'!F30</f>
        <v>00</v>
      </c>
      <c r="J218" s="57" t="str">
        <f>'[3]1100 KHz'!G30</f>
        <v>11</v>
      </c>
      <c r="K218" s="57" t="str">
        <f>'[3]1100 KHz'!H30</f>
        <v>40</v>
      </c>
      <c r="L218" s="57" t="str">
        <f>'[3]1100 KHz'!I30</f>
        <v>010000</v>
      </c>
      <c r="M218" s="57" t="str">
        <f>'[3]1100 KHz'!J30</f>
        <v>00</v>
      </c>
      <c r="N218" s="57" t="str">
        <f>'[3]1100 KHz'!K30</f>
        <v>42</v>
      </c>
      <c r="O218" s="57" t="str">
        <f>'[3]1100 KHz'!L30</f>
        <v>01</v>
      </c>
      <c r="P218" s="57" t="str">
        <f>'[3]1100 KHz'!M30</f>
        <v>00001</v>
      </c>
      <c r="Q218" s="57" t="str">
        <f>'[3]1100 KHz'!N30</f>
        <v>0</v>
      </c>
      <c r="R218" s="57" t="str">
        <f>'[3]1100 KHz'!O30</f>
        <v>18</v>
      </c>
      <c r="S218" s="57" t="str">
        <f>'[3]1100 KHz'!P30</f>
        <v>000110</v>
      </c>
      <c r="T218" s="57" t="str">
        <f>'[3]1100 KHz'!Q30</f>
        <v>00</v>
      </c>
      <c r="U218" s="57" t="str">
        <f>'[3]1100 KHz'!R30</f>
        <v>C2</v>
      </c>
      <c r="V218" s="57" t="str">
        <f>'[3]1100 KHz'!S30</f>
        <v>11</v>
      </c>
      <c r="W218" s="57" t="str">
        <f>'[3]1100 KHz'!T30</f>
        <v>00001</v>
      </c>
      <c r="X218" s="57" t="str">
        <f>'[3]1100 KHz'!U30</f>
        <v>0</v>
      </c>
      <c r="Y218" s="57" t="str">
        <f t="shared" si="90"/>
        <v>13404218C2</v>
      </c>
      <c r="Z218" s="57">
        <f t="shared" si="81"/>
        <v>200</v>
      </c>
      <c r="AA218" s="57">
        <f t="shared" si="82"/>
        <v>30</v>
      </c>
      <c r="AB218" s="57">
        <f t="shared" si="83"/>
        <v>0.99990000000000001</v>
      </c>
      <c r="AC218" s="57">
        <f t="shared" si="84"/>
        <v>3.2</v>
      </c>
      <c r="AD218" s="57">
        <f t="shared" si="85"/>
        <v>800</v>
      </c>
      <c r="AE218" s="57">
        <f t="shared" si="86"/>
        <v>50</v>
      </c>
      <c r="AF218" s="57">
        <f t="shared" si="87"/>
        <v>80</v>
      </c>
      <c r="AG218" s="57">
        <f t="shared" si="88"/>
        <v>1.25</v>
      </c>
      <c r="AH218" s="57">
        <f t="shared" si="89"/>
        <v>6.25</v>
      </c>
      <c r="AI218" s="57">
        <v>4000</v>
      </c>
      <c r="AK218" s="57">
        <f t="shared" si="91"/>
        <v>1100</v>
      </c>
      <c r="AL218" s="57">
        <f t="shared" si="92"/>
        <v>24</v>
      </c>
      <c r="AM218" s="57" t="str">
        <f t="shared" si="104"/>
        <v>13404218C2</v>
      </c>
      <c r="AN218" s="57">
        <f t="shared" si="104"/>
        <v>200</v>
      </c>
      <c r="AO218" s="57">
        <f t="shared" si="104"/>
        <v>30</v>
      </c>
      <c r="AP218" s="57">
        <f t="shared" si="93"/>
        <v>160</v>
      </c>
      <c r="AQ218" s="57">
        <f t="shared" si="94"/>
        <v>159.98400000000001</v>
      </c>
      <c r="AR218" s="57">
        <f t="shared" si="95"/>
        <v>3.2</v>
      </c>
      <c r="AS218" s="57">
        <f t="shared" si="105"/>
        <v>50</v>
      </c>
      <c r="AT218" s="57">
        <f t="shared" si="105"/>
        <v>80</v>
      </c>
      <c r="AU218" s="57">
        <f t="shared" si="96"/>
        <v>250</v>
      </c>
      <c r="AV218" s="57">
        <f t="shared" si="97"/>
        <v>6.25</v>
      </c>
      <c r="AW218" s="57">
        <f t="shared" si="98"/>
        <v>6</v>
      </c>
      <c r="AX218" s="382">
        <f t="shared" si="99"/>
        <v>33.160595870398566</v>
      </c>
      <c r="AY218" s="382">
        <f t="shared" si="100"/>
        <v>1657.8639905405764</v>
      </c>
      <c r="AZ218" s="57">
        <f t="shared" si="101"/>
        <v>4</v>
      </c>
      <c r="BA218" s="382">
        <f t="shared" si="102"/>
        <v>7.9577471545947667</v>
      </c>
      <c r="BB218" s="382">
        <f t="shared" si="103"/>
        <v>318.3098861837907</v>
      </c>
    </row>
    <row r="219" spans="1:54" x14ac:dyDescent="0.3">
      <c r="A219" s="57">
        <f t="shared" si="80"/>
        <v>217</v>
      </c>
      <c r="B219" s="57">
        <v>1100</v>
      </c>
      <c r="C219" s="57">
        <v>6</v>
      </c>
      <c r="D219" s="57" t="str">
        <f>'[3]1100 KHz'!A31</f>
        <v>11001</v>
      </c>
      <c r="E219" s="57">
        <f>'[3]1100 KHz'!B31</f>
        <v>1.5</v>
      </c>
      <c r="F219" s="57" t="str">
        <f>'[3]1100 KHz'!C31</f>
        <v>13</v>
      </c>
      <c r="G219" s="57" t="str">
        <f>'[3]1100 KHz'!D31</f>
        <v>00</v>
      </c>
      <c r="H219" s="57" t="str">
        <f>'[3]1100 KHz'!E31</f>
        <v>01</v>
      </c>
      <c r="I219" s="57" t="str">
        <f>'[3]1100 KHz'!F31</f>
        <v>00</v>
      </c>
      <c r="J219" s="57" t="str">
        <f>'[3]1100 KHz'!G31</f>
        <v>11</v>
      </c>
      <c r="K219" s="57" t="str">
        <f>'[3]1100 KHz'!H31</f>
        <v>80</v>
      </c>
      <c r="L219" s="57" t="str">
        <f>'[3]1100 KHz'!I31</f>
        <v>100000</v>
      </c>
      <c r="M219" s="57" t="str">
        <f>'[3]1100 KHz'!J31</f>
        <v>00</v>
      </c>
      <c r="N219" s="57" t="str">
        <f>'[3]1100 KHz'!K31</f>
        <v>42</v>
      </c>
      <c r="O219" s="57" t="str">
        <f>'[3]1100 KHz'!L31</f>
        <v>01</v>
      </c>
      <c r="P219" s="57" t="str">
        <f>'[3]1100 KHz'!M31</f>
        <v>00001</v>
      </c>
      <c r="Q219" s="57" t="str">
        <f>'[3]1100 KHz'!N31</f>
        <v>0</v>
      </c>
      <c r="R219" s="57" t="str">
        <f>'[3]1100 KHz'!O31</f>
        <v>18</v>
      </c>
      <c r="S219" s="57" t="str">
        <f>'[3]1100 KHz'!P31</f>
        <v>000110</v>
      </c>
      <c r="T219" s="57" t="str">
        <f>'[3]1100 KHz'!Q31</f>
        <v>00</v>
      </c>
      <c r="U219" s="57" t="str">
        <f>'[3]1100 KHz'!R31</f>
        <v>C2</v>
      </c>
      <c r="V219" s="57" t="str">
        <f>'[3]1100 KHz'!S31</f>
        <v>11</v>
      </c>
      <c r="W219" s="57" t="str">
        <f>'[3]1100 KHz'!T31</f>
        <v>00001</v>
      </c>
      <c r="X219" s="57" t="str">
        <f>'[3]1100 KHz'!U31</f>
        <v>0</v>
      </c>
      <c r="Y219" s="57" t="str">
        <f t="shared" si="90"/>
        <v>13804218C2</v>
      </c>
      <c r="Z219" s="57">
        <f t="shared" si="81"/>
        <v>200</v>
      </c>
      <c r="AA219" s="57">
        <f t="shared" si="82"/>
        <v>30</v>
      </c>
      <c r="AB219" s="57">
        <f t="shared" si="83"/>
        <v>0.99990000000000001</v>
      </c>
      <c r="AC219" s="57">
        <f t="shared" si="84"/>
        <v>3.2</v>
      </c>
      <c r="AD219" s="57">
        <f t="shared" si="85"/>
        <v>800</v>
      </c>
      <c r="AE219" s="57">
        <f t="shared" si="86"/>
        <v>50</v>
      </c>
      <c r="AF219" s="57">
        <f t="shared" si="87"/>
        <v>160</v>
      </c>
      <c r="AG219" s="57">
        <f t="shared" si="88"/>
        <v>1.25</v>
      </c>
      <c r="AH219" s="57">
        <f t="shared" si="89"/>
        <v>6.25</v>
      </c>
      <c r="AI219" s="57">
        <v>4000</v>
      </c>
      <c r="AK219" s="57">
        <f t="shared" si="91"/>
        <v>1100</v>
      </c>
      <c r="AL219" s="57">
        <f t="shared" si="92"/>
        <v>25</v>
      </c>
      <c r="AM219" s="57" t="str">
        <f t="shared" si="104"/>
        <v>13804218C2</v>
      </c>
      <c r="AN219" s="57">
        <f t="shared" si="104"/>
        <v>200</v>
      </c>
      <c r="AO219" s="57">
        <f t="shared" si="104"/>
        <v>30</v>
      </c>
      <c r="AP219" s="57">
        <f t="shared" si="93"/>
        <v>160</v>
      </c>
      <c r="AQ219" s="57">
        <f t="shared" si="94"/>
        <v>159.98400000000001</v>
      </c>
      <c r="AR219" s="57">
        <f t="shared" si="95"/>
        <v>3.2</v>
      </c>
      <c r="AS219" s="57">
        <f t="shared" si="105"/>
        <v>50</v>
      </c>
      <c r="AT219" s="57">
        <f t="shared" si="105"/>
        <v>160</v>
      </c>
      <c r="AU219" s="57">
        <f t="shared" si="96"/>
        <v>250</v>
      </c>
      <c r="AV219" s="57">
        <f t="shared" si="97"/>
        <v>6.25</v>
      </c>
      <c r="AW219" s="57">
        <f t="shared" si="98"/>
        <v>6</v>
      </c>
      <c r="AX219" s="382">
        <f t="shared" si="99"/>
        <v>33.160595870398566</v>
      </c>
      <c r="AY219" s="382">
        <f t="shared" si="100"/>
        <v>1657.8639905405764</v>
      </c>
      <c r="AZ219" s="57">
        <f t="shared" si="101"/>
        <v>8</v>
      </c>
      <c r="BA219" s="382">
        <f t="shared" si="102"/>
        <v>3.9788735772973833</v>
      </c>
      <c r="BB219" s="382">
        <f t="shared" si="103"/>
        <v>159.15494309189535</v>
      </c>
    </row>
    <row r="220" spans="1:54" x14ac:dyDescent="0.3">
      <c r="A220" s="57">
        <f t="shared" si="80"/>
        <v>218</v>
      </c>
      <c r="B220" s="57">
        <v>1100</v>
      </c>
      <c r="C220" s="57">
        <v>6</v>
      </c>
      <c r="D220" s="57" t="str">
        <f>'[3]1100 KHz'!A32</f>
        <v>11010</v>
      </c>
      <c r="E220" s="57">
        <f>'[3]1100 KHz'!B32</f>
        <v>1.5</v>
      </c>
      <c r="F220" s="57" t="str">
        <f>'[3]1100 KHz'!C32</f>
        <v>13</v>
      </c>
      <c r="G220" s="57" t="str">
        <f>'[3]1100 KHz'!D32</f>
        <v>00</v>
      </c>
      <c r="H220" s="57" t="str">
        <f>'[3]1100 KHz'!E32</f>
        <v>01</v>
      </c>
      <c r="I220" s="57" t="str">
        <f>'[3]1100 KHz'!F32</f>
        <v>00</v>
      </c>
      <c r="J220" s="57" t="str">
        <f>'[3]1100 KHz'!G32</f>
        <v>11</v>
      </c>
      <c r="K220" s="57" t="str">
        <f>'[3]1100 KHz'!H32</f>
        <v>09</v>
      </c>
      <c r="L220" s="57" t="str">
        <f>'[3]1100 KHz'!I32</f>
        <v>000010</v>
      </c>
      <c r="M220" s="57" t="str">
        <f>'[3]1100 KHz'!J32</f>
        <v>01</v>
      </c>
      <c r="N220" s="57" t="str">
        <f>'[3]1100 KHz'!K32</f>
        <v>8C</v>
      </c>
      <c r="O220" s="57" t="str">
        <f>'[3]1100 KHz'!L32</f>
        <v>10</v>
      </c>
      <c r="P220" s="57" t="str">
        <f>'[3]1100 KHz'!M32</f>
        <v>00110</v>
      </c>
      <c r="Q220" s="57" t="str">
        <f>'[3]1100 KHz'!N32</f>
        <v>0</v>
      </c>
      <c r="R220" s="57" t="str">
        <f>'[3]1100 KHz'!O32</f>
        <v>1C</v>
      </c>
      <c r="S220" s="57" t="str">
        <f>'[3]1100 KHz'!P32</f>
        <v>000111</v>
      </c>
      <c r="T220" s="57" t="str">
        <f>'[3]1100 KHz'!Q32</f>
        <v>00</v>
      </c>
      <c r="U220" s="57" t="str">
        <f>'[3]1100 KHz'!R32</f>
        <v>42</v>
      </c>
      <c r="V220" s="57" t="str">
        <f>'[3]1100 KHz'!S32</f>
        <v>01</v>
      </c>
      <c r="W220" s="57" t="str">
        <f>'[3]1100 KHz'!T32</f>
        <v>00001</v>
      </c>
      <c r="X220" s="57" t="str">
        <f>'[3]1100 KHz'!U32</f>
        <v>0</v>
      </c>
      <c r="Y220" s="57" t="str">
        <f t="shared" si="90"/>
        <v>13098C1C42</v>
      </c>
      <c r="Z220" s="57">
        <f t="shared" si="81"/>
        <v>200</v>
      </c>
      <c r="AA220" s="57">
        <f t="shared" si="82"/>
        <v>35</v>
      </c>
      <c r="AB220" s="57">
        <f t="shared" si="83"/>
        <v>0.33329999999999999</v>
      </c>
      <c r="AC220" s="57">
        <f t="shared" si="84"/>
        <v>3.2</v>
      </c>
      <c r="AD220" s="57">
        <f t="shared" si="85"/>
        <v>800</v>
      </c>
      <c r="AE220" s="57">
        <f t="shared" si="86"/>
        <v>50</v>
      </c>
      <c r="AF220" s="57">
        <f t="shared" si="87"/>
        <v>10</v>
      </c>
      <c r="AG220" s="57">
        <f t="shared" si="88"/>
        <v>7.5</v>
      </c>
      <c r="AH220" s="57">
        <f t="shared" si="89"/>
        <v>37.5</v>
      </c>
      <c r="AI220" s="57">
        <v>4000</v>
      </c>
      <c r="AK220" s="57">
        <f t="shared" si="91"/>
        <v>1100</v>
      </c>
      <c r="AL220" s="57">
        <f t="shared" si="92"/>
        <v>26</v>
      </c>
      <c r="AM220" s="57" t="str">
        <f t="shared" si="104"/>
        <v>13098C1C42</v>
      </c>
      <c r="AN220" s="57">
        <f t="shared" si="104"/>
        <v>200</v>
      </c>
      <c r="AO220" s="57">
        <f t="shared" si="104"/>
        <v>35</v>
      </c>
      <c r="AP220" s="57">
        <f t="shared" si="93"/>
        <v>160</v>
      </c>
      <c r="AQ220" s="57">
        <f t="shared" si="94"/>
        <v>53.327999999999996</v>
      </c>
      <c r="AR220" s="57">
        <f t="shared" si="95"/>
        <v>3.2</v>
      </c>
      <c r="AS220" s="57">
        <f t="shared" si="105"/>
        <v>50</v>
      </c>
      <c r="AT220" s="57">
        <f t="shared" si="105"/>
        <v>10</v>
      </c>
      <c r="AU220" s="57">
        <f t="shared" si="96"/>
        <v>1500</v>
      </c>
      <c r="AV220" s="57">
        <f t="shared" si="97"/>
        <v>37.5</v>
      </c>
      <c r="AW220" s="57">
        <f t="shared" si="98"/>
        <v>7</v>
      </c>
      <c r="AX220" s="382">
        <f t="shared" si="99"/>
        <v>85.270103666739189</v>
      </c>
      <c r="AY220" s="382">
        <f t="shared" si="100"/>
        <v>1421.0262776062084</v>
      </c>
      <c r="AZ220" s="57">
        <f t="shared" si="101"/>
        <v>0.5</v>
      </c>
      <c r="BA220" s="382">
        <f t="shared" si="102"/>
        <v>10.610329539459689</v>
      </c>
      <c r="BB220" s="382">
        <f t="shared" si="103"/>
        <v>424.41318157838754</v>
      </c>
    </row>
    <row r="221" spans="1:54" x14ac:dyDescent="0.3">
      <c r="A221" s="57">
        <f t="shared" si="80"/>
        <v>219</v>
      </c>
      <c r="B221" s="57">
        <v>1100</v>
      </c>
      <c r="C221" s="57">
        <v>6</v>
      </c>
      <c r="D221" s="57" t="str">
        <f>'[3]1100 KHz'!A33</f>
        <v>11011</v>
      </c>
      <c r="E221" s="57">
        <f>'[3]1100 KHz'!B33</f>
        <v>1.5</v>
      </c>
      <c r="F221" s="57" t="str">
        <f>'[3]1100 KHz'!C33</f>
        <v>13</v>
      </c>
      <c r="G221" s="57" t="str">
        <f>'[3]1100 KHz'!D33</f>
        <v>00</v>
      </c>
      <c r="H221" s="57" t="str">
        <f>'[3]1100 KHz'!E33</f>
        <v>01</v>
      </c>
      <c r="I221" s="57" t="str">
        <f>'[3]1100 KHz'!F33</f>
        <v>00</v>
      </c>
      <c r="J221" s="57" t="str">
        <f>'[3]1100 KHz'!G33</f>
        <v>11</v>
      </c>
      <c r="K221" s="57" t="str">
        <f>'[3]1100 KHz'!H33</f>
        <v>10</v>
      </c>
      <c r="L221" s="57" t="str">
        <f>'[3]1100 KHz'!I33</f>
        <v>000100</v>
      </c>
      <c r="M221" s="57" t="str">
        <f>'[3]1100 KHz'!J33</f>
        <v>00</v>
      </c>
      <c r="N221" s="57" t="str">
        <f>'[3]1100 KHz'!K33</f>
        <v>C6</v>
      </c>
      <c r="O221" s="57" t="str">
        <f>'[3]1100 KHz'!L33</f>
        <v>11</v>
      </c>
      <c r="P221" s="57" t="str">
        <f>'[3]1100 KHz'!M33</f>
        <v>00011</v>
      </c>
      <c r="Q221" s="57" t="str">
        <f>'[3]1100 KHz'!N33</f>
        <v>0</v>
      </c>
      <c r="R221" s="57" t="str">
        <f>'[3]1100 KHz'!O33</f>
        <v>1C</v>
      </c>
      <c r="S221" s="57" t="str">
        <f>'[3]1100 KHz'!P33</f>
        <v>000111</v>
      </c>
      <c r="T221" s="57" t="str">
        <f>'[3]1100 KHz'!Q33</f>
        <v>00</v>
      </c>
      <c r="U221" s="57" t="str">
        <f>'[3]1100 KHz'!R33</f>
        <v>42</v>
      </c>
      <c r="V221" s="57" t="str">
        <f>'[3]1100 KHz'!S33</f>
        <v>01</v>
      </c>
      <c r="W221" s="57" t="str">
        <f>'[3]1100 KHz'!T33</f>
        <v>00001</v>
      </c>
      <c r="X221" s="57" t="str">
        <f>'[3]1100 KHz'!U33</f>
        <v>0</v>
      </c>
      <c r="Y221" s="57" t="str">
        <f t="shared" si="90"/>
        <v>1310C61C42</v>
      </c>
      <c r="Z221" s="57">
        <f t="shared" si="81"/>
        <v>200</v>
      </c>
      <c r="AA221" s="57">
        <f t="shared" si="82"/>
        <v>35</v>
      </c>
      <c r="AB221" s="57">
        <f t="shared" si="83"/>
        <v>0.33329999999999999</v>
      </c>
      <c r="AC221" s="57">
        <f t="shared" si="84"/>
        <v>3.2</v>
      </c>
      <c r="AD221" s="57">
        <f t="shared" si="85"/>
        <v>800</v>
      </c>
      <c r="AE221" s="57">
        <f t="shared" si="86"/>
        <v>50</v>
      </c>
      <c r="AF221" s="57">
        <f t="shared" si="87"/>
        <v>20</v>
      </c>
      <c r="AG221" s="57">
        <f t="shared" si="88"/>
        <v>3.75</v>
      </c>
      <c r="AH221" s="57">
        <f t="shared" si="89"/>
        <v>18.75</v>
      </c>
      <c r="AI221" s="57">
        <v>4000</v>
      </c>
      <c r="AK221" s="57">
        <f t="shared" si="91"/>
        <v>1100</v>
      </c>
      <c r="AL221" s="57">
        <f t="shared" si="92"/>
        <v>27</v>
      </c>
      <c r="AM221" s="57" t="str">
        <f t="shared" si="104"/>
        <v>1310C61C42</v>
      </c>
      <c r="AN221" s="57">
        <f t="shared" si="104"/>
        <v>200</v>
      </c>
      <c r="AO221" s="57">
        <f t="shared" si="104"/>
        <v>35</v>
      </c>
      <c r="AP221" s="57">
        <f t="shared" si="93"/>
        <v>160</v>
      </c>
      <c r="AQ221" s="57">
        <f t="shared" si="94"/>
        <v>53.327999999999996</v>
      </c>
      <c r="AR221" s="57">
        <f t="shared" si="95"/>
        <v>3.2</v>
      </c>
      <c r="AS221" s="57">
        <f t="shared" si="105"/>
        <v>50</v>
      </c>
      <c r="AT221" s="57">
        <f t="shared" si="105"/>
        <v>20</v>
      </c>
      <c r="AU221" s="57">
        <f t="shared" si="96"/>
        <v>750</v>
      </c>
      <c r="AV221" s="57">
        <f t="shared" si="97"/>
        <v>18.75</v>
      </c>
      <c r="AW221" s="57">
        <f t="shared" si="98"/>
        <v>7</v>
      </c>
      <c r="AX221" s="382">
        <f t="shared" si="99"/>
        <v>85.270103666739189</v>
      </c>
      <c r="AY221" s="382">
        <f t="shared" si="100"/>
        <v>1421.0262776062084</v>
      </c>
      <c r="AZ221" s="57">
        <f t="shared" si="101"/>
        <v>1</v>
      </c>
      <c r="BA221" s="382">
        <f t="shared" si="102"/>
        <v>10.610329539459689</v>
      </c>
      <c r="BB221" s="382">
        <f t="shared" si="103"/>
        <v>424.41318157838754</v>
      </c>
    </row>
    <row r="222" spans="1:54" x14ac:dyDescent="0.3">
      <c r="A222" s="57">
        <f t="shared" si="80"/>
        <v>220</v>
      </c>
      <c r="B222" s="57">
        <v>1100</v>
      </c>
      <c r="C222" s="57">
        <v>6</v>
      </c>
      <c r="D222" s="57" t="str">
        <f>'[3]1100 KHz'!A34</f>
        <v>11100</v>
      </c>
      <c r="E222" s="57">
        <f>'[3]1100 KHz'!B34</f>
        <v>1.5</v>
      </c>
      <c r="F222" s="57" t="str">
        <f>'[3]1100 KHz'!C34</f>
        <v>13</v>
      </c>
      <c r="G222" s="57" t="str">
        <f>'[3]1100 KHz'!D34</f>
        <v>00</v>
      </c>
      <c r="H222" s="57" t="str">
        <f>'[3]1100 KHz'!E34</f>
        <v>01</v>
      </c>
      <c r="I222" s="57" t="str">
        <f>'[3]1100 KHz'!F34</f>
        <v>00</v>
      </c>
      <c r="J222" s="57" t="str">
        <f>'[3]1100 KHz'!G34</f>
        <v>11</v>
      </c>
      <c r="K222" s="57" t="str">
        <f>'[3]1100 KHz'!H34</f>
        <v>20</v>
      </c>
      <c r="L222" s="57" t="str">
        <f>'[3]1100 KHz'!I34</f>
        <v>001000</v>
      </c>
      <c r="M222" s="57" t="str">
        <f>'[3]1100 KHz'!J34</f>
        <v>00</v>
      </c>
      <c r="N222" s="57" t="str">
        <f>'[3]1100 KHz'!K34</f>
        <v>42</v>
      </c>
      <c r="O222" s="57" t="str">
        <f>'[3]1100 KHz'!L34</f>
        <v>01</v>
      </c>
      <c r="P222" s="57" t="str">
        <f>'[3]1100 KHz'!M34</f>
        <v>00001</v>
      </c>
      <c r="Q222" s="57" t="str">
        <f>'[3]1100 KHz'!N34</f>
        <v>0</v>
      </c>
      <c r="R222" s="57" t="str">
        <f>'[3]1100 KHz'!O34</f>
        <v>1C</v>
      </c>
      <c r="S222" s="57" t="str">
        <f>'[3]1100 KHz'!P34</f>
        <v>000111</v>
      </c>
      <c r="T222" s="57" t="str">
        <f>'[3]1100 KHz'!Q34</f>
        <v>00</v>
      </c>
      <c r="U222" s="57" t="str">
        <f>'[3]1100 KHz'!R34</f>
        <v>42</v>
      </c>
      <c r="V222" s="57" t="str">
        <f>'[3]1100 KHz'!S34</f>
        <v>01</v>
      </c>
      <c r="W222" s="57" t="str">
        <f>'[3]1100 KHz'!T34</f>
        <v>00001</v>
      </c>
      <c r="X222" s="57" t="str">
        <f>'[3]1100 KHz'!U34</f>
        <v>0</v>
      </c>
      <c r="Y222" s="57" t="str">
        <f t="shared" si="90"/>
        <v>1320421C42</v>
      </c>
      <c r="Z222" s="57">
        <f t="shared" si="81"/>
        <v>200</v>
      </c>
      <c r="AA222" s="57">
        <f t="shared" si="82"/>
        <v>35</v>
      </c>
      <c r="AB222" s="57">
        <f t="shared" si="83"/>
        <v>0.33329999999999999</v>
      </c>
      <c r="AC222" s="57">
        <f t="shared" si="84"/>
        <v>3.2</v>
      </c>
      <c r="AD222" s="57">
        <f t="shared" si="85"/>
        <v>800</v>
      </c>
      <c r="AE222" s="57">
        <f t="shared" si="86"/>
        <v>50</v>
      </c>
      <c r="AF222" s="57">
        <f t="shared" si="87"/>
        <v>40</v>
      </c>
      <c r="AG222" s="57">
        <f t="shared" si="88"/>
        <v>1.25</v>
      </c>
      <c r="AH222" s="57">
        <f t="shared" si="89"/>
        <v>6.25</v>
      </c>
      <c r="AI222" s="57">
        <v>4000</v>
      </c>
      <c r="AK222" s="57">
        <f t="shared" si="91"/>
        <v>1100</v>
      </c>
      <c r="AL222" s="57">
        <f t="shared" si="92"/>
        <v>28</v>
      </c>
      <c r="AM222" s="57" t="str">
        <f t="shared" si="104"/>
        <v>1320421C42</v>
      </c>
      <c r="AN222" s="57">
        <f t="shared" si="104"/>
        <v>200</v>
      </c>
      <c r="AO222" s="57">
        <f t="shared" si="104"/>
        <v>35</v>
      </c>
      <c r="AP222" s="57">
        <f t="shared" si="93"/>
        <v>160</v>
      </c>
      <c r="AQ222" s="57">
        <f t="shared" si="94"/>
        <v>53.327999999999996</v>
      </c>
      <c r="AR222" s="57">
        <f t="shared" si="95"/>
        <v>3.2</v>
      </c>
      <c r="AS222" s="57">
        <f t="shared" si="105"/>
        <v>50</v>
      </c>
      <c r="AT222" s="57">
        <f t="shared" si="105"/>
        <v>40</v>
      </c>
      <c r="AU222" s="57">
        <f t="shared" si="96"/>
        <v>250</v>
      </c>
      <c r="AV222" s="57">
        <f t="shared" si="97"/>
        <v>6.25</v>
      </c>
      <c r="AW222" s="57">
        <f t="shared" si="98"/>
        <v>7</v>
      </c>
      <c r="AX222" s="382">
        <f t="shared" si="99"/>
        <v>85.270103666739189</v>
      </c>
      <c r="AY222" s="382">
        <f t="shared" si="100"/>
        <v>1421.0262776062084</v>
      </c>
      <c r="AZ222" s="57">
        <f t="shared" si="101"/>
        <v>2</v>
      </c>
      <c r="BA222" s="382">
        <f t="shared" si="102"/>
        <v>15.915494309189533</v>
      </c>
      <c r="BB222" s="382">
        <f t="shared" si="103"/>
        <v>636.61977236758139</v>
      </c>
    </row>
    <row r="223" spans="1:54" x14ac:dyDescent="0.3">
      <c r="A223" s="57">
        <f t="shared" si="80"/>
        <v>221</v>
      </c>
      <c r="B223" s="57">
        <v>1100</v>
      </c>
      <c r="C223" s="57">
        <v>6</v>
      </c>
      <c r="D223" s="57" t="str">
        <f>'[3]1100 KHz'!A35</f>
        <v>11101</v>
      </c>
      <c r="E223" s="57">
        <f>'[3]1100 KHz'!B35</f>
        <v>1.5</v>
      </c>
      <c r="F223" s="57" t="str">
        <f>'[3]1100 KHz'!C35</f>
        <v>13</v>
      </c>
      <c r="G223" s="57" t="str">
        <f>'[3]1100 KHz'!D35</f>
        <v>00</v>
      </c>
      <c r="H223" s="57" t="str">
        <f>'[3]1100 KHz'!E35</f>
        <v>01</v>
      </c>
      <c r="I223" s="57" t="str">
        <f>'[3]1100 KHz'!F35</f>
        <v>00</v>
      </c>
      <c r="J223" s="57" t="str">
        <f>'[3]1100 KHz'!G35</f>
        <v>11</v>
      </c>
      <c r="K223" s="57" t="str">
        <f>'[3]1100 KHz'!H35</f>
        <v>40</v>
      </c>
      <c r="L223" s="57" t="str">
        <f>'[3]1100 KHz'!I35</f>
        <v>010000</v>
      </c>
      <c r="M223" s="57" t="str">
        <f>'[3]1100 KHz'!J35</f>
        <v>00</v>
      </c>
      <c r="N223" s="57" t="str">
        <f>'[3]1100 KHz'!K35</f>
        <v>42</v>
      </c>
      <c r="O223" s="57" t="str">
        <f>'[3]1100 KHz'!L35</f>
        <v>01</v>
      </c>
      <c r="P223" s="57" t="str">
        <f>'[3]1100 KHz'!M35</f>
        <v>00001</v>
      </c>
      <c r="Q223" s="57" t="str">
        <f>'[3]1100 KHz'!N35</f>
        <v>0</v>
      </c>
      <c r="R223" s="57" t="str">
        <f>'[3]1100 KHz'!O35</f>
        <v>1C</v>
      </c>
      <c r="S223" s="57" t="str">
        <f>'[3]1100 KHz'!P35</f>
        <v>000111</v>
      </c>
      <c r="T223" s="57" t="str">
        <f>'[3]1100 KHz'!Q35</f>
        <v>00</v>
      </c>
      <c r="U223" s="57" t="str">
        <f>'[3]1100 KHz'!R35</f>
        <v>42</v>
      </c>
      <c r="V223" s="57" t="str">
        <f>'[3]1100 KHz'!S35</f>
        <v>01</v>
      </c>
      <c r="W223" s="57" t="str">
        <f>'[3]1100 KHz'!T35</f>
        <v>00001</v>
      </c>
      <c r="X223" s="57" t="str">
        <f>'[3]1100 KHz'!U35</f>
        <v>0</v>
      </c>
      <c r="Y223" s="57" t="str">
        <f t="shared" si="90"/>
        <v>1340421C42</v>
      </c>
      <c r="Z223" s="57">
        <f t="shared" si="81"/>
        <v>200</v>
      </c>
      <c r="AA223" s="57">
        <f t="shared" si="82"/>
        <v>35</v>
      </c>
      <c r="AB223" s="57">
        <f t="shared" si="83"/>
        <v>0.33329999999999999</v>
      </c>
      <c r="AC223" s="57">
        <f t="shared" si="84"/>
        <v>3.2</v>
      </c>
      <c r="AD223" s="57">
        <f t="shared" si="85"/>
        <v>800</v>
      </c>
      <c r="AE223" s="57">
        <f t="shared" si="86"/>
        <v>50</v>
      </c>
      <c r="AF223" s="57">
        <f t="shared" si="87"/>
        <v>80</v>
      </c>
      <c r="AG223" s="57">
        <f t="shared" si="88"/>
        <v>1.25</v>
      </c>
      <c r="AH223" s="57">
        <f t="shared" si="89"/>
        <v>6.25</v>
      </c>
      <c r="AI223" s="57">
        <v>4000</v>
      </c>
      <c r="AK223" s="57">
        <f t="shared" si="91"/>
        <v>1100</v>
      </c>
      <c r="AL223" s="57">
        <f t="shared" si="92"/>
        <v>29</v>
      </c>
      <c r="AM223" s="57" t="str">
        <f t="shared" si="104"/>
        <v>1340421C42</v>
      </c>
      <c r="AN223" s="57">
        <f t="shared" si="104"/>
        <v>200</v>
      </c>
      <c r="AO223" s="57">
        <f t="shared" si="104"/>
        <v>35</v>
      </c>
      <c r="AP223" s="57">
        <f t="shared" si="93"/>
        <v>160</v>
      </c>
      <c r="AQ223" s="57">
        <f t="shared" si="94"/>
        <v>53.327999999999996</v>
      </c>
      <c r="AR223" s="57">
        <f t="shared" si="95"/>
        <v>3.2</v>
      </c>
      <c r="AS223" s="57">
        <f t="shared" si="105"/>
        <v>50</v>
      </c>
      <c r="AT223" s="57">
        <f t="shared" si="105"/>
        <v>80</v>
      </c>
      <c r="AU223" s="57">
        <f t="shared" si="96"/>
        <v>250</v>
      </c>
      <c r="AV223" s="57">
        <f t="shared" si="97"/>
        <v>6.25</v>
      </c>
      <c r="AW223" s="57">
        <f t="shared" si="98"/>
        <v>7</v>
      </c>
      <c r="AX223" s="382">
        <f t="shared" si="99"/>
        <v>85.270103666739189</v>
      </c>
      <c r="AY223" s="382">
        <f t="shared" si="100"/>
        <v>1421.0262776062084</v>
      </c>
      <c r="AZ223" s="57">
        <f t="shared" si="101"/>
        <v>4</v>
      </c>
      <c r="BA223" s="382">
        <f t="shared" si="102"/>
        <v>7.9577471545947667</v>
      </c>
      <c r="BB223" s="382">
        <f t="shared" si="103"/>
        <v>318.3098861837907</v>
      </c>
    </row>
    <row r="224" spans="1:54" x14ac:dyDescent="0.3">
      <c r="A224" s="57">
        <f t="shared" si="80"/>
        <v>222</v>
      </c>
      <c r="B224" s="57">
        <v>1100</v>
      </c>
      <c r="C224" s="57">
        <v>6</v>
      </c>
      <c r="D224" s="57" t="str">
        <f>'[3]1100 KHz'!A36</f>
        <v>11110</v>
      </c>
      <c r="E224" s="57">
        <f>'[3]1100 KHz'!B36</f>
        <v>1.5</v>
      </c>
      <c r="F224" s="57" t="str">
        <f>'[3]1100 KHz'!C36</f>
        <v>13</v>
      </c>
      <c r="G224" s="57" t="str">
        <f>'[3]1100 KHz'!D36</f>
        <v>00</v>
      </c>
      <c r="H224" s="57" t="str">
        <f>'[3]1100 KHz'!E36</f>
        <v>01</v>
      </c>
      <c r="I224" s="57" t="str">
        <f>'[3]1100 KHz'!F36</f>
        <v>00</v>
      </c>
      <c r="J224" s="57" t="str">
        <f>'[3]1100 KHz'!G36</f>
        <v>11</v>
      </c>
      <c r="K224" s="57" t="str">
        <f>'[3]1100 KHz'!H36</f>
        <v>80</v>
      </c>
      <c r="L224" s="57" t="str">
        <f>'[3]1100 KHz'!I36</f>
        <v>100000</v>
      </c>
      <c r="M224" s="57" t="str">
        <f>'[3]1100 KHz'!J36</f>
        <v>00</v>
      </c>
      <c r="N224" s="57" t="str">
        <f>'[3]1100 KHz'!K36</f>
        <v>42</v>
      </c>
      <c r="O224" s="57" t="str">
        <f>'[3]1100 KHz'!L36</f>
        <v>01</v>
      </c>
      <c r="P224" s="57" t="str">
        <f>'[3]1100 KHz'!M36</f>
        <v>00001</v>
      </c>
      <c r="Q224" s="57" t="str">
        <f>'[3]1100 KHz'!N36</f>
        <v>0</v>
      </c>
      <c r="R224" s="57" t="str">
        <f>'[3]1100 KHz'!O36</f>
        <v>1C</v>
      </c>
      <c r="S224" s="57" t="str">
        <f>'[3]1100 KHz'!P36</f>
        <v>000111</v>
      </c>
      <c r="T224" s="57" t="str">
        <f>'[3]1100 KHz'!Q36</f>
        <v>00</v>
      </c>
      <c r="U224" s="57" t="str">
        <f>'[3]1100 KHz'!R36</f>
        <v>42</v>
      </c>
      <c r="V224" s="57" t="str">
        <f>'[3]1100 KHz'!S36</f>
        <v>01</v>
      </c>
      <c r="W224" s="57" t="str">
        <f>'[3]1100 KHz'!T36</f>
        <v>00001</v>
      </c>
      <c r="X224" s="57" t="str">
        <f>'[3]1100 KHz'!U36</f>
        <v>0</v>
      </c>
      <c r="Y224" s="57" t="str">
        <f t="shared" si="90"/>
        <v>1380421C42</v>
      </c>
      <c r="Z224" s="57">
        <f t="shared" si="81"/>
        <v>200</v>
      </c>
      <c r="AA224" s="57">
        <f t="shared" si="82"/>
        <v>35</v>
      </c>
      <c r="AB224" s="57">
        <f t="shared" si="83"/>
        <v>0.33329999999999999</v>
      </c>
      <c r="AC224" s="57">
        <f t="shared" si="84"/>
        <v>3.2</v>
      </c>
      <c r="AD224" s="57">
        <f t="shared" si="85"/>
        <v>800</v>
      </c>
      <c r="AE224" s="57">
        <f t="shared" si="86"/>
        <v>50</v>
      </c>
      <c r="AF224" s="57">
        <f t="shared" si="87"/>
        <v>160</v>
      </c>
      <c r="AG224" s="57">
        <f t="shared" si="88"/>
        <v>1.25</v>
      </c>
      <c r="AH224" s="57">
        <f t="shared" si="89"/>
        <v>6.25</v>
      </c>
      <c r="AI224" s="57">
        <v>4000</v>
      </c>
      <c r="AK224" s="57">
        <f t="shared" si="91"/>
        <v>1100</v>
      </c>
      <c r="AL224" s="57">
        <f t="shared" si="92"/>
        <v>30</v>
      </c>
      <c r="AM224" s="57" t="str">
        <f t="shared" si="104"/>
        <v>1380421C42</v>
      </c>
      <c r="AN224" s="57">
        <f t="shared" si="104"/>
        <v>200</v>
      </c>
      <c r="AO224" s="57">
        <f t="shared" si="104"/>
        <v>35</v>
      </c>
      <c r="AP224" s="57">
        <f t="shared" si="93"/>
        <v>160</v>
      </c>
      <c r="AQ224" s="57">
        <f t="shared" si="94"/>
        <v>53.327999999999996</v>
      </c>
      <c r="AR224" s="57">
        <f t="shared" si="95"/>
        <v>3.2</v>
      </c>
      <c r="AS224" s="57">
        <f t="shared" si="105"/>
        <v>50</v>
      </c>
      <c r="AT224" s="57">
        <f t="shared" si="105"/>
        <v>160</v>
      </c>
      <c r="AU224" s="57">
        <f t="shared" si="96"/>
        <v>250</v>
      </c>
      <c r="AV224" s="57">
        <f t="shared" si="97"/>
        <v>6.25</v>
      </c>
      <c r="AW224" s="57">
        <f t="shared" si="98"/>
        <v>7</v>
      </c>
      <c r="AX224" s="382">
        <f t="shared" si="99"/>
        <v>85.270103666739189</v>
      </c>
      <c r="AY224" s="382">
        <f t="shared" si="100"/>
        <v>1421.0262776062084</v>
      </c>
      <c r="AZ224" s="57">
        <f t="shared" si="101"/>
        <v>8</v>
      </c>
      <c r="BA224" s="382">
        <f t="shared" si="102"/>
        <v>3.9788735772973833</v>
      </c>
      <c r="BB224" s="382">
        <f t="shared" si="103"/>
        <v>159.15494309189535</v>
      </c>
    </row>
    <row r="225" spans="1:54" x14ac:dyDescent="0.3">
      <c r="A225" s="57">
        <f t="shared" si="80"/>
        <v>223</v>
      </c>
      <c r="B225" s="57">
        <v>1100</v>
      </c>
      <c r="C225" s="57">
        <v>6</v>
      </c>
      <c r="D225" s="57" t="str">
        <f>'[3]1100 KHz'!A37</f>
        <v>11111</v>
      </c>
      <c r="E225" s="57">
        <f>'[3]1100 KHz'!B37</f>
        <v>1.5</v>
      </c>
      <c r="F225" s="57" t="str">
        <f>'[3]1100 KHz'!C37</f>
        <v>13</v>
      </c>
      <c r="G225" s="57" t="str">
        <f>'[3]1100 KHz'!D37</f>
        <v>00</v>
      </c>
      <c r="H225" s="57" t="str">
        <f>'[3]1100 KHz'!E37</f>
        <v>01</v>
      </c>
      <c r="I225" s="57" t="str">
        <f>'[3]1100 KHz'!F37</f>
        <v>00</v>
      </c>
      <c r="J225" s="57" t="str">
        <f>'[3]1100 KHz'!G37</f>
        <v>11</v>
      </c>
      <c r="K225" s="57" t="str">
        <f>'[3]1100 KHz'!H37</f>
        <v>20</v>
      </c>
      <c r="L225" s="57" t="str">
        <f>'[3]1100 KHz'!I37</f>
        <v>001000</v>
      </c>
      <c r="M225" s="57" t="str">
        <f>'[3]1100 KHz'!J37</f>
        <v>00</v>
      </c>
      <c r="N225" s="57" t="str">
        <f>'[3]1100 KHz'!K37</f>
        <v>42</v>
      </c>
      <c r="O225" s="57" t="str">
        <f>'[3]1100 KHz'!L37</f>
        <v>01</v>
      </c>
      <c r="P225" s="57" t="str">
        <f>'[3]1100 KHz'!M37</f>
        <v>00001</v>
      </c>
      <c r="Q225" s="57" t="str">
        <f>'[3]1100 KHz'!N37</f>
        <v>0</v>
      </c>
      <c r="R225" s="57" t="str">
        <f>'[3]1100 KHz'!O37</f>
        <v>28</v>
      </c>
      <c r="S225" s="57" t="str">
        <f>'[3]1100 KHz'!P37</f>
        <v>001010</v>
      </c>
      <c r="T225" s="57" t="str">
        <f>'[3]1100 KHz'!Q37</f>
        <v>00</v>
      </c>
      <c r="U225" s="57" t="str">
        <f>'[3]1100 KHz'!R37</f>
        <v>42</v>
      </c>
      <c r="V225" s="57" t="str">
        <f>'[3]1100 KHz'!S37</f>
        <v>01</v>
      </c>
      <c r="W225" s="57" t="str">
        <f>'[3]1100 KHz'!T37</f>
        <v>00001</v>
      </c>
      <c r="X225" s="57" t="str">
        <f>'[3]1100 KHz'!U37</f>
        <v>0</v>
      </c>
      <c r="Y225" s="57" t="str">
        <f t="shared" si="90"/>
        <v>1320422842</v>
      </c>
      <c r="Z225" s="57">
        <f t="shared" si="81"/>
        <v>200</v>
      </c>
      <c r="AA225" s="57">
        <f t="shared" si="82"/>
        <v>50</v>
      </c>
      <c r="AB225" s="57">
        <f t="shared" si="83"/>
        <v>0.33329999999999999</v>
      </c>
      <c r="AC225" s="57">
        <f t="shared" si="84"/>
        <v>3.2</v>
      </c>
      <c r="AD225" s="57">
        <f t="shared" si="85"/>
        <v>800</v>
      </c>
      <c r="AE225" s="57">
        <f t="shared" si="86"/>
        <v>50</v>
      </c>
      <c r="AF225" s="57">
        <f t="shared" si="87"/>
        <v>40</v>
      </c>
      <c r="AG225" s="57">
        <f t="shared" si="88"/>
        <v>1.25</v>
      </c>
      <c r="AH225" s="57">
        <f t="shared" si="89"/>
        <v>6.25</v>
      </c>
      <c r="AI225" s="57">
        <v>4000</v>
      </c>
      <c r="AK225" s="57">
        <f t="shared" si="91"/>
        <v>1100</v>
      </c>
      <c r="AL225" s="57">
        <f t="shared" si="92"/>
        <v>31</v>
      </c>
      <c r="AM225" s="57" t="str">
        <f t="shared" si="104"/>
        <v>1320422842</v>
      </c>
      <c r="AN225" s="57">
        <f t="shared" si="104"/>
        <v>200</v>
      </c>
      <c r="AO225" s="57">
        <f t="shared" si="104"/>
        <v>50</v>
      </c>
      <c r="AP225" s="57">
        <f t="shared" si="93"/>
        <v>160</v>
      </c>
      <c r="AQ225" s="57">
        <f t="shared" si="94"/>
        <v>53.327999999999996</v>
      </c>
      <c r="AR225" s="57">
        <f t="shared" si="95"/>
        <v>3.2</v>
      </c>
      <c r="AS225" s="57">
        <f t="shared" si="105"/>
        <v>50</v>
      </c>
      <c r="AT225" s="57">
        <f t="shared" si="105"/>
        <v>40</v>
      </c>
      <c r="AU225" s="57">
        <f t="shared" si="96"/>
        <v>250</v>
      </c>
      <c r="AV225" s="57">
        <f t="shared" si="97"/>
        <v>6.25</v>
      </c>
      <c r="AW225" s="57">
        <f t="shared" si="98"/>
        <v>10</v>
      </c>
      <c r="AX225" s="382">
        <f t="shared" si="99"/>
        <v>59.689072566717428</v>
      </c>
      <c r="AY225" s="382">
        <f t="shared" si="100"/>
        <v>994.71839432434558</v>
      </c>
      <c r="AZ225" s="57">
        <f t="shared" si="101"/>
        <v>2</v>
      </c>
      <c r="BA225" s="382">
        <f t="shared" si="102"/>
        <v>15.915494309189533</v>
      </c>
      <c r="BB225" s="382">
        <f t="shared" si="103"/>
        <v>636.61977236758139</v>
      </c>
    </row>
    <row r="226" spans="1:54" x14ac:dyDescent="0.3">
      <c r="A226" s="57">
        <f t="shared" si="80"/>
        <v>224</v>
      </c>
      <c r="B226" s="57">
        <v>1500</v>
      </c>
      <c r="C226" s="57">
        <v>7</v>
      </c>
      <c r="D226" s="57" t="str">
        <f>'[3]1500 KHz'!A6</f>
        <v>00000</v>
      </c>
      <c r="E226" s="57">
        <f>'[3]1500 KHz'!B6</f>
        <v>1</v>
      </c>
      <c r="F226" s="57" t="e">
        <f>'[3]1500 KHz'!C6</f>
        <v>#NUM!</v>
      </c>
      <c r="G226" s="57" t="str">
        <f>'[3]1500 KHz'!D6</f>
        <v>00</v>
      </c>
      <c r="H226" s="57" t="e">
        <f>'[3]1500 KHz'!E6</f>
        <v>#NUM!</v>
      </c>
      <c r="I226" s="57" t="str">
        <f>'[3]1500 KHz'!F6</f>
        <v>00</v>
      </c>
      <c r="J226" s="57" t="e">
        <f>'[3]1500 KHz'!G6</f>
        <v>#NUM!</v>
      </c>
      <c r="K226" s="57" t="str">
        <f>'[3]1500 KHz'!H6</f>
        <v>00</v>
      </c>
      <c r="L226" s="57" t="str">
        <f>'[3]1500 KHz'!I6</f>
        <v>000000</v>
      </c>
      <c r="M226" s="57" t="str">
        <f>'[3]1500 KHz'!J6</f>
        <v>00</v>
      </c>
      <c r="N226" s="57" t="str">
        <f>'[3]1500 KHz'!K6</f>
        <v>42</v>
      </c>
      <c r="O226" s="57" t="str">
        <f>'[3]1500 KHz'!L6</f>
        <v>01</v>
      </c>
      <c r="P226" s="57" t="str">
        <f>'[3]1500 KHz'!M6</f>
        <v>00001</v>
      </c>
      <c r="Q226" s="57" t="str">
        <f>'[3]1500 KHz'!N6</f>
        <v>0</v>
      </c>
      <c r="R226" s="57" t="str">
        <f>'[3]1500 KHz'!O6</f>
        <v>00</v>
      </c>
      <c r="S226" s="57" t="str">
        <f>'[3]1500 KHz'!P6</f>
        <v>000000</v>
      </c>
      <c r="T226" s="57" t="str">
        <f>'[3]1500 KHz'!Q6</f>
        <v>00</v>
      </c>
      <c r="U226" s="57" t="str">
        <f>'[3]1500 KHz'!R6</f>
        <v>00</v>
      </c>
      <c r="V226" s="57" t="str">
        <f>'[3]1500 KHz'!S6</f>
        <v>00</v>
      </c>
      <c r="W226" s="57" t="str">
        <f>'[3]1500 KHz'!T6</f>
        <v>00000</v>
      </c>
      <c r="X226" s="57" t="str">
        <f>'[3]1500 KHz'!U6</f>
        <v>0</v>
      </c>
      <c r="Y226" s="57" t="e">
        <f t="shared" si="90"/>
        <v>#NUM!</v>
      </c>
      <c r="Z226" s="57" t="e">
        <f t="shared" si="81"/>
        <v>#NUM!</v>
      </c>
      <c r="AA226" s="57">
        <f t="shared" si="82"/>
        <v>0</v>
      </c>
      <c r="AB226" s="57">
        <f t="shared" si="83"/>
        <v>0</v>
      </c>
      <c r="AC226" s="57">
        <f t="shared" si="84"/>
        <v>0</v>
      </c>
      <c r="AD226" s="57">
        <f t="shared" si="85"/>
        <v>800</v>
      </c>
      <c r="AE226" s="57" t="e">
        <f t="shared" si="86"/>
        <v>#NUM!</v>
      </c>
      <c r="AF226" s="57">
        <f t="shared" si="87"/>
        <v>0</v>
      </c>
      <c r="AG226" s="57">
        <f t="shared" si="88"/>
        <v>1.25</v>
      </c>
      <c r="AH226" s="57">
        <f t="shared" si="89"/>
        <v>6.25</v>
      </c>
      <c r="AI226" s="57">
        <v>4000</v>
      </c>
      <c r="AK226" s="57">
        <f t="shared" si="91"/>
        <v>1500</v>
      </c>
      <c r="AL226" s="57">
        <f t="shared" si="92"/>
        <v>0</v>
      </c>
      <c r="AM226" s="57" t="e">
        <f t="shared" si="104"/>
        <v>#NUM!</v>
      </c>
      <c r="AN226" s="57" t="e">
        <f t="shared" si="104"/>
        <v>#NUM!</v>
      </c>
      <c r="AO226" s="57">
        <f t="shared" si="104"/>
        <v>0</v>
      </c>
      <c r="AP226" s="57" t="e">
        <f t="shared" si="93"/>
        <v>#NUM!</v>
      </c>
      <c r="AQ226" s="57" t="e">
        <f t="shared" si="94"/>
        <v>#NUM!</v>
      </c>
      <c r="AR226" s="57">
        <f t="shared" si="95"/>
        <v>0</v>
      </c>
      <c r="AS226" s="57" t="e">
        <f t="shared" si="105"/>
        <v>#NUM!</v>
      </c>
      <c r="AT226" s="57">
        <f t="shared" si="105"/>
        <v>0</v>
      </c>
      <c r="AU226" s="57" t="e">
        <f t="shared" si="96"/>
        <v>#NUM!</v>
      </c>
      <c r="AV226" s="57">
        <f t="shared" si="97"/>
        <v>6.25</v>
      </c>
      <c r="AW226" s="57" t="e">
        <f t="shared" si="98"/>
        <v>#NUM!</v>
      </c>
      <c r="AX226" s="382" t="e">
        <f t="shared" si="99"/>
        <v>#NUM!</v>
      </c>
      <c r="AY226" s="382" t="e">
        <f t="shared" si="100"/>
        <v>#DIV/0!</v>
      </c>
      <c r="AZ226" s="57" t="e">
        <f t="shared" si="101"/>
        <v>#NUM!</v>
      </c>
      <c r="BA226" s="382" t="e">
        <f t="shared" si="102"/>
        <v>#NUM!</v>
      </c>
      <c r="BB226" s="382" t="e">
        <f t="shared" si="103"/>
        <v>#DIV/0!</v>
      </c>
    </row>
    <row r="227" spans="1:54" x14ac:dyDescent="0.3">
      <c r="A227" s="57">
        <f t="shared" si="80"/>
        <v>225</v>
      </c>
      <c r="B227" s="57">
        <v>1500</v>
      </c>
      <c r="C227" s="57">
        <v>7</v>
      </c>
      <c r="D227" s="57" t="str">
        <f>'[3]1500 KHz'!A7</f>
        <v>00001</v>
      </c>
      <c r="E227" s="57">
        <f>'[3]1500 KHz'!B7</f>
        <v>1</v>
      </c>
      <c r="F227" s="57" t="str">
        <f>'[3]1500 KHz'!C7</f>
        <v>12</v>
      </c>
      <c r="G227" s="57" t="str">
        <f>'[3]1500 KHz'!D7</f>
        <v>00</v>
      </c>
      <c r="H227" s="57" t="str">
        <f>'[3]1500 KHz'!E7</f>
        <v>01</v>
      </c>
      <c r="I227" s="57" t="str">
        <f>'[3]1500 KHz'!F7</f>
        <v>00</v>
      </c>
      <c r="J227" s="57" t="str">
        <f>'[3]1500 KHz'!G7</f>
        <v>10</v>
      </c>
      <c r="K227" s="57" t="str">
        <f>'[3]1500 KHz'!H7</f>
        <v>09</v>
      </c>
      <c r="L227" s="57" t="str">
        <f>'[3]1500 KHz'!I7</f>
        <v>000010</v>
      </c>
      <c r="M227" s="57" t="str">
        <f>'[3]1500 KHz'!J7</f>
        <v>01</v>
      </c>
      <c r="N227" s="57" t="str">
        <f>'[3]1500 KHz'!K7</f>
        <v>08</v>
      </c>
      <c r="O227" s="57" t="str">
        <f>'[3]1500 KHz'!L7</f>
        <v>00</v>
      </c>
      <c r="P227" s="57" t="str">
        <f>'[3]1500 KHz'!M7</f>
        <v>00100</v>
      </c>
      <c r="Q227" s="57" t="str">
        <f>'[3]1500 KHz'!N7</f>
        <v>0</v>
      </c>
      <c r="R227" s="57" t="str">
        <f>'[3]1500 KHz'!O7</f>
        <v>11</v>
      </c>
      <c r="S227" s="57" t="str">
        <f>'[3]1500 KHz'!P7</f>
        <v>000100</v>
      </c>
      <c r="T227" s="57" t="str">
        <f>'[3]1500 KHz'!Q7</f>
        <v>01</v>
      </c>
      <c r="U227" s="57" t="str">
        <f>'[3]1500 KHz'!R7</f>
        <v>04</v>
      </c>
      <c r="V227" s="57" t="str">
        <f>'[3]1500 KHz'!S7</f>
        <v>00</v>
      </c>
      <c r="W227" s="57" t="str">
        <f>'[3]1500 KHz'!T7</f>
        <v>00010</v>
      </c>
      <c r="X227" s="57" t="str">
        <f>'[3]1500 KHz'!U7</f>
        <v>0</v>
      </c>
      <c r="Y227" s="57" t="str">
        <f t="shared" si="90"/>
        <v>1209081104</v>
      </c>
      <c r="Z227" s="57">
        <f t="shared" si="81"/>
        <v>100</v>
      </c>
      <c r="AA227" s="57">
        <f t="shared" si="82"/>
        <v>20</v>
      </c>
      <c r="AB227" s="57">
        <f t="shared" si="83"/>
        <v>1.3331999999999999</v>
      </c>
      <c r="AC227" s="57">
        <f t="shared" si="84"/>
        <v>6.4</v>
      </c>
      <c r="AD227" s="57">
        <f t="shared" si="85"/>
        <v>800</v>
      </c>
      <c r="AE227" s="57">
        <f t="shared" si="86"/>
        <v>50</v>
      </c>
      <c r="AF227" s="57">
        <f t="shared" si="87"/>
        <v>10</v>
      </c>
      <c r="AG227" s="57">
        <f t="shared" si="88"/>
        <v>5</v>
      </c>
      <c r="AH227" s="57">
        <f t="shared" si="89"/>
        <v>25</v>
      </c>
      <c r="AI227" s="57">
        <v>4000</v>
      </c>
      <c r="AK227" s="57">
        <f t="shared" si="91"/>
        <v>1500</v>
      </c>
      <c r="AL227" s="57">
        <f t="shared" si="92"/>
        <v>1</v>
      </c>
      <c r="AM227" s="57" t="str">
        <f t="shared" si="104"/>
        <v>1209081104</v>
      </c>
      <c r="AN227" s="57">
        <f t="shared" si="104"/>
        <v>100</v>
      </c>
      <c r="AO227" s="57">
        <f t="shared" si="104"/>
        <v>20</v>
      </c>
      <c r="AP227" s="57">
        <f t="shared" si="93"/>
        <v>80</v>
      </c>
      <c r="AQ227" s="57">
        <f t="shared" si="94"/>
        <v>106.65599999999999</v>
      </c>
      <c r="AR227" s="57">
        <f t="shared" si="95"/>
        <v>6.4</v>
      </c>
      <c r="AS227" s="57">
        <f t="shared" si="105"/>
        <v>50</v>
      </c>
      <c r="AT227" s="57">
        <f t="shared" si="105"/>
        <v>10</v>
      </c>
      <c r="AU227" s="57">
        <f t="shared" si="96"/>
        <v>1000</v>
      </c>
      <c r="AV227" s="57">
        <f t="shared" si="97"/>
        <v>25</v>
      </c>
      <c r="AW227" s="57">
        <f t="shared" si="98"/>
        <v>2</v>
      </c>
      <c r="AX227" s="382">
        <f t="shared" si="99"/>
        <v>74.611340708396796</v>
      </c>
      <c r="AY227" s="382">
        <f t="shared" si="100"/>
        <v>1243.3979929054324</v>
      </c>
      <c r="AZ227" s="57">
        <f t="shared" si="101"/>
        <v>0.5</v>
      </c>
      <c r="BA227" s="382">
        <f t="shared" si="102"/>
        <v>15.915494309189533</v>
      </c>
      <c r="BB227" s="382">
        <f t="shared" si="103"/>
        <v>636.61977236758139</v>
      </c>
    </row>
    <row r="228" spans="1:54" x14ac:dyDescent="0.3">
      <c r="A228" s="57">
        <f t="shared" si="80"/>
        <v>226</v>
      </c>
      <c r="B228" s="57">
        <v>1500</v>
      </c>
      <c r="C228" s="57">
        <v>7</v>
      </c>
      <c r="D228" s="57" t="str">
        <f>'[3]1500 KHz'!A8</f>
        <v>00010</v>
      </c>
      <c r="E228" s="57">
        <f>'[3]1500 KHz'!B8</f>
        <v>1</v>
      </c>
      <c r="F228" s="57" t="str">
        <f>'[3]1500 KHz'!C8</f>
        <v>12</v>
      </c>
      <c r="G228" s="57" t="str">
        <f>'[3]1500 KHz'!D8</f>
        <v>00</v>
      </c>
      <c r="H228" s="57" t="str">
        <f>'[3]1500 KHz'!E8</f>
        <v>01</v>
      </c>
      <c r="I228" s="57" t="str">
        <f>'[3]1500 KHz'!F8</f>
        <v>00</v>
      </c>
      <c r="J228" s="57" t="str">
        <f>'[3]1500 KHz'!G8</f>
        <v>10</v>
      </c>
      <c r="K228" s="57" t="str">
        <f>'[3]1500 KHz'!H8</f>
        <v>10</v>
      </c>
      <c r="L228" s="57" t="str">
        <f>'[3]1500 KHz'!I8</f>
        <v>000100</v>
      </c>
      <c r="M228" s="57" t="str">
        <f>'[3]1500 KHz'!J8</f>
        <v>00</v>
      </c>
      <c r="N228" s="57" t="str">
        <f>'[3]1500 KHz'!K8</f>
        <v>84</v>
      </c>
      <c r="O228" s="57" t="str">
        <f>'[3]1500 KHz'!L8</f>
        <v>10</v>
      </c>
      <c r="P228" s="57" t="str">
        <f>'[3]1500 KHz'!M8</f>
        <v>00010</v>
      </c>
      <c r="Q228" s="57" t="str">
        <f>'[3]1500 KHz'!N8</f>
        <v>0</v>
      </c>
      <c r="R228" s="57" t="str">
        <f>'[3]1500 KHz'!O8</f>
        <v>11</v>
      </c>
      <c r="S228" s="57" t="str">
        <f>'[3]1500 KHz'!P8</f>
        <v>000100</v>
      </c>
      <c r="T228" s="57" t="str">
        <f>'[3]1500 KHz'!Q8</f>
        <v>01</v>
      </c>
      <c r="U228" s="57" t="str">
        <f>'[3]1500 KHz'!R8</f>
        <v>04</v>
      </c>
      <c r="V228" s="57" t="str">
        <f>'[3]1500 KHz'!S8</f>
        <v>00</v>
      </c>
      <c r="W228" s="57" t="str">
        <f>'[3]1500 KHz'!T8</f>
        <v>00010</v>
      </c>
      <c r="X228" s="57" t="str">
        <f>'[3]1500 KHz'!U8</f>
        <v>0</v>
      </c>
      <c r="Y228" s="57" t="str">
        <f t="shared" si="90"/>
        <v>1210841104</v>
      </c>
      <c r="Z228" s="57">
        <f t="shared" si="81"/>
        <v>100</v>
      </c>
      <c r="AA228" s="57">
        <f t="shared" si="82"/>
        <v>20</v>
      </c>
      <c r="AB228" s="57">
        <f t="shared" si="83"/>
        <v>1.3331999999999999</v>
      </c>
      <c r="AC228" s="57">
        <f t="shared" si="84"/>
        <v>6.4</v>
      </c>
      <c r="AD228" s="57">
        <f t="shared" si="85"/>
        <v>800</v>
      </c>
      <c r="AE228" s="57">
        <f t="shared" si="86"/>
        <v>50</v>
      </c>
      <c r="AF228" s="57">
        <f t="shared" si="87"/>
        <v>20</v>
      </c>
      <c r="AG228" s="57">
        <f t="shared" si="88"/>
        <v>2.5</v>
      </c>
      <c r="AH228" s="57">
        <f t="shared" si="89"/>
        <v>12.5</v>
      </c>
      <c r="AI228" s="57">
        <v>4000</v>
      </c>
      <c r="AK228" s="57">
        <f t="shared" si="91"/>
        <v>1500</v>
      </c>
      <c r="AL228" s="57">
        <f t="shared" si="92"/>
        <v>2</v>
      </c>
      <c r="AM228" s="57" t="str">
        <f t="shared" si="104"/>
        <v>1210841104</v>
      </c>
      <c r="AN228" s="57">
        <f t="shared" si="104"/>
        <v>100</v>
      </c>
      <c r="AO228" s="57">
        <f t="shared" si="104"/>
        <v>20</v>
      </c>
      <c r="AP228" s="57">
        <f t="shared" si="93"/>
        <v>80</v>
      </c>
      <c r="AQ228" s="57">
        <f t="shared" si="94"/>
        <v>106.65599999999999</v>
      </c>
      <c r="AR228" s="57">
        <f t="shared" si="95"/>
        <v>6.4</v>
      </c>
      <c r="AS228" s="57">
        <f t="shared" si="105"/>
        <v>50</v>
      </c>
      <c r="AT228" s="57">
        <f t="shared" si="105"/>
        <v>20</v>
      </c>
      <c r="AU228" s="57">
        <f t="shared" si="96"/>
        <v>500</v>
      </c>
      <c r="AV228" s="57">
        <f t="shared" si="97"/>
        <v>12.5</v>
      </c>
      <c r="AW228" s="57">
        <f t="shared" si="98"/>
        <v>2</v>
      </c>
      <c r="AX228" s="382">
        <f t="shared" si="99"/>
        <v>74.611340708396796</v>
      </c>
      <c r="AY228" s="382">
        <f t="shared" si="100"/>
        <v>1243.3979929054324</v>
      </c>
      <c r="AZ228" s="57">
        <f t="shared" si="101"/>
        <v>1</v>
      </c>
      <c r="BA228" s="382">
        <f t="shared" si="102"/>
        <v>15.915494309189533</v>
      </c>
      <c r="BB228" s="382">
        <f t="shared" si="103"/>
        <v>636.61977236758139</v>
      </c>
    </row>
    <row r="229" spans="1:54" x14ac:dyDescent="0.3">
      <c r="A229" s="57">
        <f t="shared" si="80"/>
        <v>227</v>
      </c>
      <c r="B229" s="57">
        <v>1500</v>
      </c>
      <c r="C229" s="57">
        <v>7</v>
      </c>
      <c r="D229" s="57" t="str">
        <f>'[3]1500 KHz'!A9</f>
        <v>00011</v>
      </c>
      <c r="E229" s="57">
        <f>'[3]1500 KHz'!B9</f>
        <v>1</v>
      </c>
      <c r="F229" s="57" t="str">
        <f>'[3]1500 KHz'!C9</f>
        <v>12</v>
      </c>
      <c r="G229" s="57" t="str">
        <f>'[3]1500 KHz'!D9</f>
        <v>00</v>
      </c>
      <c r="H229" s="57" t="str">
        <f>'[3]1500 KHz'!E9</f>
        <v>01</v>
      </c>
      <c r="I229" s="57" t="str">
        <f>'[3]1500 KHz'!F9</f>
        <v>00</v>
      </c>
      <c r="J229" s="57" t="str">
        <f>'[3]1500 KHz'!G9</f>
        <v>10</v>
      </c>
      <c r="K229" s="57" t="str">
        <f>'[3]1500 KHz'!H9</f>
        <v>20</v>
      </c>
      <c r="L229" s="57" t="str">
        <f>'[3]1500 KHz'!I9</f>
        <v>001000</v>
      </c>
      <c r="M229" s="57" t="str">
        <f>'[3]1500 KHz'!J9</f>
        <v>00</v>
      </c>
      <c r="N229" s="57" t="str">
        <f>'[3]1500 KHz'!K9</f>
        <v>42</v>
      </c>
      <c r="O229" s="57" t="str">
        <f>'[3]1500 KHz'!L9</f>
        <v>01</v>
      </c>
      <c r="P229" s="57" t="str">
        <f>'[3]1500 KHz'!M9</f>
        <v>00001</v>
      </c>
      <c r="Q229" s="57" t="str">
        <f>'[3]1500 KHz'!N9</f>
        <v>0</v>
      </c>
      <c r="R229" s="57" t="str">
        <f>'[3]1500 KHz'!O9</f>
        <v>11</v>
      </c>
      <c r="S229" s="57" t="str">
        <f>'[3]1500 KHz'!P9</f>
        <v>000100</v>
      </c>
      <c r="T229" s="57" t="str">
        <f>'[3]1500 KHz'!Q9</f>
        <v>01</v>
      </c>
      <c r="U229" s="57" t="str">
        <f>'[3]1500 KHz'!R9</f>
        <v>04</v>
      </c>
      <c r="V229" s="57" t="str">
        <f>'[3]1500 KHz'!S9</f>
        <v>00</v>
      </c>
      <c r="W229" s="57" t="str">
        <f>'[3]1500 KHz'!T9</f>
        <v>00010</v>
      </c>
      <c r="X229" s="57" t="str">
        <f>'[3]1500 KHz'!U9</f>
        <v>0</v>
      </c>
      <c r="Y229" s="57" t="str">
        <f t="shared" si="90"/>
        <v>1220421104</v>
      </c>
      <c r="Z229" s="57">
        <f t="shared" si="81"/>
        <v>100</v>
      </c>
      <c r="AA229" s="57">
        <f t="shared" si="82"/>
        <v>20</v>
      </c>
      <c r="AB229" s="57">
        <f t="shared" si="83"/>
        <v>1.3331999999999999</v>
      </c>
      <c r="AC229" s="57">
        <f t="shared" si="84"/>
        <v>6.4</v>
      </c>
      <c r="AD229" s="57">
        <f t="shared" si="85"/>
        <v>800</v>
      </c>
      <c r="AE229" s="57">
        <f t="shared" si="86"/>
        <v>50</v>
      </c>
      <c r="AF229" s="57">
        <f t="shared" si="87"/>
        <v>40</v>
      </c>
      <c r="AG229" s="57">
        <f t="shared" si="88"/>
        <v>1.25</v>
      </c>
      <c r="AH229" s="57">
        <f t="shared" si="89"/>
        <v>6.25</v>
      </c>
      <c r="AI229" s="57">
        <v>4000</v>
      </c>
      <c r="AK229" s="57">
        <f t="shared" si="91"/>
        <v>1500</v>
      </c>
      <c r="AL229" s="57">
        <f t="shared" si="92"/>
        <v>3</v>
      </c>
      <c r="AM229" s="57" t="str">
        <f t="shared" si="104"/>
        <v>1220421104</v>
      </c>
      <c r="AN229" s="57">
        <f t="shared" si="104"/>
        <v>100</v>
      </c>
      <c r="AO229" s="57">
        <f t="shared" si="104"/>
        <v>20</v>
      </c>
      <c r="AP229" s="57">
        <f t="shared" si="93"/>
        <v>80</v>
      </c>
      <c r="AQ229" s="57">
        <f t="shared" si="94"/>
        <v>106.65599999999999</v>
      </c>
      <c r="AR229" s="57">
        <f t="shared" si="95"/>
        <v>6.4</v>
      </c>
      <c r="AS229" s="57">
        <f t="shared" si="105"/>
        <v>50</v>
      </c>
      <c r="AT229" s="57">
        <f t="shared" si="105"/>
        <v>40</v>
      </c>
      <c r="AU229" s="57">
        <f t="shared" si="96"/>
        <v>250</v>
      </c>
      <c r="AV229" s="57">
        <f t="shared" si="97"/>
        <v>6.25</v>
      </c>
      <c r="AW229" s="57">
        <f t="shared" si="98"/>
        <v>2</v>
      </c>
      <c r="AX229" s="382">
        <f t="shared" si="99"/>
        <v>74.611340708396796</v>
      </c>
      <c r="AY229" s="382">
        <f t="shared" si="100"/>
        <v>1243.3979929054324</v>
      </c>
      <c r="AZ229" s="57">
        <f t="shared" si="101"/>
        <v>2</v>
      </c>
      <c r="BA229" s="382">
        <f t="shared" si="102"/>
        <v>15.915494309189533</v>
      </c>
      <c r="BB229" s="382">
        <f t="shared" si="103"/>
        <v>636.61977236758139</v>
      </c>
    </row>
    <row r="230" spans="1:54" x14ac:dyDescent="0.3">
      <c r="A230" s="57">
        <f t="shared" si="80"/>
        <v>228</v>
      </c>
      <c r="B230" s="57">
        <v>1500</v>
      </c>
      <c r="C230" s="57">
        <v>7</v>
      </c>
      <c r="D230" s="57" t="str">
        <f>'[3]1500 KHz'!A10</f>
        <v>00100</v>
      </c>
      <c r="E230" s="57">
        <f>'[3]1500 KHz'!B10</f>
        <v>1</v>
      </c>
      <c r="F230" s="57" t="str">
        <f>'[3]1500 KHz'!C10</f>
        <v>12</v>
      </c>
      <c r="G230" s="57" t="str">
        <f>'[3]1500 KHz'!D10</f>
        <v>00</v>
      </c>
      <c r="H230" s="57" t="str">
        <f>'[3]1500 KHz'!E10</f>
        <v>01</v>
      </c>
      <c r="I230" s="57" t="str">
        <f>'[3]1500 KHz'!F10</f>
        <v>00</v>
      </c>
      <c r="J230" s="57" t="str">
        <f>'[3]1500 KHz'!G10</f>
        <v>10</v>
      </c>
      <c r="K230" s="57" t="str">
        <f>'[3]1500 KHz'!H10</f>
        <v>40</v>
      </c>
      <c r="L230" s="57" t="str">
        <f>'[3]1500 KHz'!I10</f>
        <v>010000</v>
      </c>
      <c r="M230" s="57" t="str">
        <f>'[3]1500 KHz'!J10</f>
        <v>00</v>
      </c>
      <c r="N230" s="57" t="str">
        <f>'[3]1500 KHz'!K10</f>
        <v>42</v>
      </c>
      <c r="O230" s="57" t="str">
        <f>'[3]1500 KHz'!L10</f>
        <v>01</v>
      </c>
      <c r="P230" s="57" t="str">
        <f>'[3]1500 KHz'!M10</f>
        <v>00001</v>
      </c>
      <c r="Q230" s="57" t="str">
        <f>'[3]1500 KHz'!N10</f>
        <v>0</v>
      </c>
      <c r="R230" s="57" t="str">
        <f>'[3]1500 KHz'!O10</f>
        <v>11</v>
      </c>
      <c r="S230" s="57" t="str">
        <f>'[3]1500 KHz'!P10</f>
        <v>000100</v>
      </c>
      <c r="T230" s="57" t="str">
        <f>'[3]1500 KHz'!Q10</f>
        <v>01</v>
      </c>
      <c r="U230" s="57" t="str">
        <f>'[3]1500 KHz'!R10</f>
        <v>04</v>
      </c>
      <c r="V230" s="57" t="str">
        <f>'[3]1500 KHz'!S10</f>
        <v>00</v>
      </c>
      <c r="W230" s="57" t="str">
        <f>'[3]1500 KHz'!T10</f>
        <v>00010</v>
      </c>
      <c r="X230" s="57" t="str">
        <f>'[3]1500 KHz'!U10</f>
        <v>0</v>
      </c>
      <c r="Y230" s="57" t="str">
        <f t="shared" si="90"/>
        <v>1240421104</v>
      </c>
      <c r="Z230" s="57">
        <f t="shared" si="81"/>
        <v>100</v>
      </c>
      <c r="AA230" s="57">
        <f t="shared" si="82"/>
        <v>20</v>
      </c>
      <c r="AB230" s="57">
        <f t="shared" si="83"/>
        <v>1.3331999999999999</v>
      </c>
      <c r="AC230" s="57">
        <f t="shared" si="84"/>
        <v>6.4</v>
      </c>
      <c r="AD230" s="57">
        <f t="shared" si="85"/>
        <v>800</v>
      </c>
      <c r="AE230" s="57">
        <f t="shared" si="86"/>
        <v>50</v>
      </c>
      <c r="AF230" s="57">
        <f t="shared" si="87"/>
        <v>80</v>
      </c>
      <c r="AG230" s="57">
        <f t="shared" si="88"/>
        <v>1.25</v>
      </c>
      <c r="AH230" s="57">
        <f t="shared" si="89"/>
        <v>6.25</v>
      </c>
      <c r="AI230" s="57">
        <v>4000</v>
      </c>
      <c r="AK230" s="57">
        <f t="shared" si="91"/>
        <v>1500</v>
      </c>
      <c r="AL230" s="57">
        <f t="shared" si="92"/>
        <v>4</v>
      </c>
      <c r="AM230" s="57" t="str">
        <f t="shared" si="104"/>
        <v>1240421104</v>
      </c>
      <c r="AN230" s="57">
        <f t="shared" si="104"/>
        <v>100</v>
      </c>
      <c r="AO230" s="57">
        <f t="shared" si="104"/>
        <v>20</v>
      </c>
      <c r="AP230" s="57">
        <f t="shared" si="93"/>
        <v>80</v>
      </c>
      <c r="AQ230" s="57">
        <f t="shared" si="94"/>
        <v>106.65599999999999</v>
      </c>
      <c r="AR230" s="57">
        <f t="shared" si="95"/>
        <v>6.4</v>
      </c>
      <c r="AS230" s="57">
        <f t="shared" si="105"/>
        <v>50</v>
      </c>
      <c r="AT230" s="57">
        <f t="shared" si="105"/>
        <v>80</v>
      </c>
      <c r="AU230" s="57">
        <f t="shared" si="96"/>
        <v>250</v>
      </c>
      <c r="AV230" s="57">
        <f t="shared" si="97"/>
        <v>6.25</v>
      </c>
      <c r="AW230" s="57">
        <f t="shared" si="98"/>
        <v>2</v>
      </c>
      <c r="AX230" s="382">
        <f t="shared" si="99"/>
        <v>74.611340708396796</v>
      </c>
      <c r="AY230" s="382">
        <f t="shared" si="100"/>
        <v>1243.3979929054324</v>
      </c>
      <c r="AZ230" s="57">
        <f t="shared" si="101"/>
        <v>4</v>
      </c>
      <c r="BA230" s="382">
        <f t="shared" si="102"/>
        <v>7.9577471545947667</v>
      </c>
      <c r="BB230" s="382">
        <f t="shared" si="103"/>
        <v>318.3098861837907</v>
      </c>
    </row>
    <row r="231" spans="1:54" x14ac:dyDescent="0.3">
      <c r="A231" s="57">
        <f t="shared" si="80"/>
        <v>229</v>
      </c>
      <c r="B231" s="57">
        <v>1500</v>
      </c>
      <c r="C231" s="57">
        <v>7</v>
      </c>
      <c r="D231" s="57" t="str">
        <f>'[3]1500 KHz'!A11</f>
        <v>00101</v>
      </c>
      <c r="E231" s="57">
        <f>'[3]1500 KHz'!B11</f>
        <v>1</v>
      </c>
      <c r="F231" s="57" t="str">
        <f>'[3]1500 KHz'!C11</f>
        <v>12</v>
      </c>
      <c r="G231" s="57" t="str">
        <f>'[3]1500 KHz'!D11</f>
        <v>00</v>
      </c>
      <c r="H231" s="57" t="str">
        <f>'[3]1500 KHz'!E11</f>
        <v>01</v>
      </c>
      <c r="I231" s="57" t="str">
        <f>'[3]1500 KHz'!F11</f>
        <v>00</v>
      </c>
      <c r="J231" s="57" t="str">
        <f>'[3]1500 KHz'!G11</f>
        <v>10</v>
      </c>
      <c r="K231" s="57" t="str">
        <f>'[3]1500 KHz'!H11</f>
        <v>80</v>
      </c>
      <c r="L231" s="57" t="str">
        <f>'[3]1500 KHz'!I11</f>
        <v>100000</v>
      </c>
      <c r="M231" s="57" t="str">
        <f>'[3]1500 KHz'!J11</f>
        <v>00</v>
      </c>
      <c r="N231" s="57" t="str">
        <f>'[3]1500 KHz'!K11</f>
        <v>42</v>
      </c>
      <c r="O231" s="57" t="str">
        <f>'[3]1500 KHz'!L11</f>
        <v>01</v>
      </c>
      <c r="P231" s="57" t="str">
        <f>'[3]1500 KHz'!M11</f>
        <v>00001</v>
      </c>
      <c r="Q231" s="57" t="str">
        <f>'[3]1500 KHz'!N11</f>
        <v>0</v>
      </c>
      <c r="R231" s="57" t="str">
        <f>'[3]1500 KHz'!O11</f>
        <v>11</v>
      </c>
      <c r="S231" s="57" t="str">
        <f>'[3]1500 KHz'!P11</f>
        <v>000100</v>
      </c>
      <c r="T231" s="57" t="str">
        <f>'[3]1500 KHz'!Q11</f>
        <v>01</v>
      </c>
      <c r="U231" s="57" t="str">
        <f>'[3]1500 KHz'!R11</f>
        <v>04</v>
      </c>
      <c r="V231" s="57" t="str">
        <f>'[3]1500 KHz'!S11</f>
        <v>00</v>
      </c>
      <c r="W231" s="57" t="str">
        <f>'[3]1500 KHz'!T11</f>
        <v>00010</v>
      </c>
      <c r="X231" s="57" t="str">
        <f>'[3]1500 KHz'!U11</f>
        <v>0</v>
      </c>
      <c r="Y231" s="57" t="str">
        <f t="shared" si="90"/>
        <v>1280421104</v>
      </c>
      <c r="Z231" s="57">
        <f t="shared" si="81"/>
        <v>100</v>
      </c>
      <c r="AA231" s="57">
        <f t="shared" si="82"/>
        <v>20</v>
      </c>
      <c r="AB231" s="57">
        <f t="shared" si="83"/>
        <v>1.3331999999999999</v>
      </c>
      <c r="AC231" s="57">
        <f t="shared" si="84"/>
        <v>6.4</v>
      </c>
      <c r="AD231" s="57">
        <f t="shared" si="85"/>
        <v>800</v>
      </c>
      <c r="AE231" s="57">
        <f t="shared" si="86"/>
        <v>50</v>
      </c>
      <c r="AF231" s="57">
        <f t="shared" si="87"/>
        <v>160</v>
      </c>
      <c r="AG231" s="57">
        <f t="shared" si="88"/>
        <v>1.25</v>
      </c>
      <c r="AH231" s="57">
        <f t="shared" si="89"/>
        <v>6.25</v>
      </c>
      <c r="AI231" s="57">
        <v>4000</v>
      </c>
      <c r="AK231" s="57">
        <f t="shared" si="91"/>
        <v>1500</v>
      </c>
      <c r="AL231" s="57">
        <f t="shared" si="92"/>
        <v>5</v>
      </c>
      <c r="AM231" s="57" t="str">
        <f t="shared" si="104"/>
        <v>1280421104</v>
      </c>
      <c r="AN231" s="57">
        <f t="shared" si="104"/>
        <v>100</v>
      </c>
      <c r="AO231" s="57">
        <f t="shared" si="104"/>
        <v>20</v>
      </c>
      <c r="AP231" s="57">
        <f t="shared" si="93"/>
        <v>80</v>
      </c>
      <c r="AQ231" s="57">
        <f t="shared" si="94"/>
        <v>106.65599999999999</v>
      </c>
      <c r="AR231" s="57">
        <f t="shared" si="95"/>
        <v>6.4</v>
      </c>
      <c r="AS231" s="57">
        <f t="shared" si="105"/>
        <v>50</v>
      </c>
      <c r="AT231" s="57">
        <f t="shared" si="105"/>
        <v>160</v>
      </c>
      <c r="AU231" s="57">
        <f t="shared" si="96"/>
        <v>250</v>
      </c>
      <c r="AV231" s="57">
        <f t="shared" si="97"/>
        <v>6.25</v>
      </c>
      <c r="AW231" s="57">
        <f t="shared" si="98"/>
        <v>2</v>
      </c>
      <c r="AX231" s="382">
        <f t="shared" si="99"/>
        <v>74.611340708396796</v>
      </c>
      <c r="AY231" s="382">
        <f t="shared" si="100"/>
        <v>1243.3979929054324</v>
      </c>
      <c r="AZ231" s="57">
        <f t="shared" si="101"/>
        <v>8</v>
      </c>
      <c r="BA231" s="382">
        <f t="shared" si="102"/>
        <v>3.9788735772973833</v>
      </c>
      <c r="BB231" s="382">
        <f t="shared" si="103"/>
        <v>159.15494309189535</v>
      </c>
    </row>
    <row r="232" spans="1:54" x14ac:dyDescent="0.3">
      <c r="A232" s="57">
        <f t="shared" si="80"/>
        <v>230</v>
      </c>
      <c r="B232" s="57">
        <v>1500</v>
      </c>
      <c r="C232" s="57">
        <v>7</v>
      </c>
      <c r="D232" s="57" t="str">
        <f>'[3]1500 KHz'!A12</f>
        <v>00110</v>
      </c>
      <c r="E232" s="57">
        <f>'[3]1500 KHz'!B12</f>
        <v>1</v>
      </c>
      <c r="F232" s="57" t="str">
        <f>'[3]1500 KHz'!C12</f>
        <v>12</v>
      </c>
      <c r="G232" s="57" t="str">
        <f>'[3]1500 KHz'!D12</f>
        <v>00</v>
      </c>
      <c r="H232" s="57" t="str">
        <f>'[3]1500 KHz'!E12</f>
        <v>01</v>
      </c>
      <c r="I232" s="57" t="str">
        <f>'[3]1500 KHz'!F12</f>
        <v>00</v>
      </c>
      <c r="J232" s="57" t="str">
        <f>'[3]1500 KHz'!G12</f>
        <v>10</v>
      </c>
      <c r="K232" s="57" t="str">
        <f>'[3]1500 KHz'!H12</f>
        <v>09</v>
      </c>
      <c r="L232" s="57" t="str">
        <f>'[3]1500 KHz'!I12</f>
        <v>000010</v>
      </c>
      <c r="M232" s="57" t="str">
        <f>'[3]1500 KHz'!J12</f>
        <v>01</v>
      </c>
      <c r="N232" s="57" t="str">
        <f>'[3]1500 KHz'!K12</f>
        <v>08</v>
      </c>
      <c r="O232" s="57" t="str">
        <f>'[3]1500 KHz'!L12</f>
        <v>00</v>
      </c>
      <c r="P232" s="57" t="str">
        <f>'[3]1500 KHz'!M12</f>
        <v>00100</v>
      </c>
      <c r="Q232" s="57" t="str">
        <f>'[3]1500 KHz'!N12</f>
        <v>0</v>
      </c>
      <c r="R232" s="57" t="str">
        <f>'[3]1500 KHz'!O12</f>
        <v>18</v>
      </c>
      <c r="S232" s="57" t="str">
        <f>'[3]1500 KHz'!P12</f>
        <v>000110</v>
      </c>
      <c r="T232" s="57" t="str">
        <f>'[3]1500 KHz'!Q12</f>
        <v>00</v>
      </c>
      <c r="U232" s="57" t="str">
        <f>'[3]1500 KHz'!R12</f>
        <v>C4</v>
      </c>
      <c r="V232" s="57" t="str">
        <f>'[3]1500 KHz'!S12</f>
        <v>11</v>
      </c>
      <c r="W232" s="57" t="str">
        <f>'[3]1500 KHz'!T12</f>
        <v>00010</v>
      </c>
      <c r="X232" s="57" t="str">
        <f>'[3]1500 KHz'!U12</f>
        <v>0</v>
      </c>
      <c r="Y232" s="57" t="str">
        <f t="shared" si="90"/>
        <v>12090818C4</v>
      </c>
      <c r="Z232" s="57">
        <f t="shared" si="81"/>
        <v>100</v>
      </c>
      <c r="AA232" s="57">
        <f t="shared" si="82"/>
        <v>30</v>
      </c>
      <c r="AB232" s="57">
        <f t="shared" si="83"/>
        <v>0.99990000000000001</v>
      </c>
      <c r="AC232" s="57">
        <f t="shared" si="84"/>
        <v>6.4</v>
      </c>
      <c r="AD232" s="57">
        <f t="shared" si="85"/>
        <v>800</v>
      </c>
      <c r="AE232" s="57">
        <f t="shared" si="86"/>
        <v>50</v>
      </c>
      <c r="AF232" s="57">
        <f t="shared" si="87"/>
        <v>10</v>
      </c>
      <c r="AG232" s="57">
        <f t="shared" si="88"/>
        <v>5</v>
      </c>
      <c r="AH232" s="57">
        <f t="shared" si="89"/>
        <v>25</v>
      </c>
      <c r="AI232" s="57">
        <v>4000</v>
      </c>
      <c r="AK232" s="57">
        <f t="shared" si="91"/>
        <v>1500</v>
      </c>
      <c r="AL232" s="57">
        <f t="shared" si="92"/>
        <v>6</v>
      </c>
      <c r="AM232" s="57" t="str">
        <f t="shared" si="104"/>
        <v>12090818C4</v>
      </c>
      <c r="AN232" s="57">
        <f t="shared" si="104"/>
        <v>100</v>
      </c>
      <c r="AO232" s="57">
        <f t="shared" si="104"/>
        <v>30</v>
      </c>
      <c r="AP232" s="57">
        <f t="shared" si="93"/>
        <v>80</v>
      </c>
      <c r="AQ232" s="57">
        <f t="shared" si="94"/>
        <v>79.992000000000004</v>
      </c>
      <c r="AR232" s="57">
        <f t="shared" si="95"/>
        <v>6.4</v>
      </c>
      <c r="AS232" s="57">
        <f t="shared" si="105"/>
        <v>50</v>
      </c>
      <c r="AT232" s="57">
        <f t="shared" si="105"/>
        <v>10</v>
      </c>
      <c r="AU232" s="57">
        <f t="shared" si="96"/>
        <v>1000</v>
      </c>
      <c r="AV232" s="57">
        <f t="shared" si="97"/>
        <v>25</v>
      </c>
      <c r="AW232" s="57">
        <f t="shared" si="98"/>
        <v>3</v>
      </c>
      <c r="AX232" s="382">
        <f t="shared" si="99"/>
        <v>66.321191740797133</v>
      </c>
      <c r="AY232" s="382">
        <f t="shared" si="100"/>
        <v>828.93199527028821</v>
      </c>
      <c r="AZ232" s="57">
        <f t="shared" si="101"/>
        <v>0.5</v>
      </c>
      <c r="BA232" s="382">
        <f t="shared" si="102"/>
        <v>15.915494309189533</v>
      </c>
      <c r="BB232" s="382">
        <f t="shared" si="103"/>
        <v>636.61977236758139</v>
      </c>
    </row>
    <row r="233" spans="1:54" x14ac:dyDescent="0.3">
      <c r="A233" s="57">
        <f t="shared" si="80"/>
        <v>231</v>
      </c>
      <c r="B233" s="57">
        <v>1500</v>
      </c>
      <c r="C233" s="57">
        <v>7</v>
      </c>
      <c r="D233" s="57" t="str">
        <f>'[3]1500 KHz'!A13</f>
        <v>00111</v>
      </c>
      <c r="E233" s="57">
        <f>'[3]1500 KHz'!B13</f>
        <v>1</v>
      </c>
      <c r="F233" s="57" t="str">
        <f>'[3]1500 KHz'!C13</f>
        <v>12</v>
      </c>
      <c r="G233" s="57" t="str">
        <f>'[3]1500 KHz'!D13</f>
        <v>00</v>
      </c>
      <c r="H233" s="57" t="str">
        <f>'[3]1500 KHz'!E13</f>
        <v>01</v>
      </c>
      <c r="I233" s="57" t="str">
        <f>'[3]1500 KHz'!F13</f>
        <v>00</v>
      </c>
      <c r="J233" s="57" t="str">
        <f>'[3]1500 KHz'!G13</f>
        <v>10</v>
      </c>
      <c r="K233" s="57" t="str">
        <f>'[3]1500 KHz'!H13</f>
        <v>10</v>
      </c>
      <c r="L233" s="57" t="str">
        <f>'[3]1500 KHz'!I13</f>
        <v>000100</v>
      </c>
      <c r="M233" s="57" t="str">
        <f>'[3]1500 KHz'!J13</f>
        <v>00</v>
      </c>
      <c r="N233" s="57" t="str">
        <f>'[3]1500 KHz'!K13</f>
        <v>84</v>
      </c>
      <c r="O233" s="57" t="str">
        <f>'[3]1500 KHz'!L13</f>
        <v>10</v>
      </c>
      <c r="P233" s="57" t="str">
        <f>'[3]1500 KHz'!M13</f>
        <v>00010</v>
      </c>
      <c r="Q233" s="57" t="str">
        <f>'[3]1500 KHz'!N13</f>
        <v>0</v>
      </c>
      <c r="R233" s="57" t="str">
        <f>'[3]1500 KHz'!O13</f>
        <v>18</v>
      </c>
      <c r="S233" s="57" t="str">
        <f>'[3]1500 KHz'!P13</f>
        <v>000110</v>
      </c>
      <c r="T233" s="57" t="str">
        <f>'[3]1500 KHz'!Q13</f>
        <v>00</v>
      </c>
      <c r="U233" s="57" t="str">
        <f>'[3]1500 KHz'!R13</f>
        <v>C4</v>
      </c>
      <c r="V233" s="57" t="str">
        <f>'[3]1500 KHz'!S13</f>
        <v>11</v>
      </c>
      <c r="W233" s="57" t="str">
        <f>'[3]1500 KHz'!T13</f>
        <v>00010</v>
      </c>
      <c r="X233" s="57" t="str">
        <f>'[3]1500 KHz'!U13</f>
        <v>0</v>
      </c>
      <c r="Y233" s="57" t="str">
        <f t="shared" si="90"/>
        <v>12108418C4</v>
      </c>
      <c r="Z233" s="57">
        <f t="shared" si="81"/>
        <v>100</v>
      </c>
      <c r="AA233" s="57">
        <f t="shared" si="82"/>
        <v>30</v>
      </c>
      <c r="AB233" s="57">
        <f t="shared" si="83"/>
        <v>0.99990000000000001</v>
      </c>
      <c r="AC233" s="57">
        <f t="shared" si="84"/>
        <v>6.4</v>
      </c>
      <c r="AD233" s="57">
        <f t="shared" si="85"/>
        <v>800</v>
      </c>
      <c r="AE233" s="57">
        <f t="shared" si="86"/>
        <v>50</v>
      </c>
      <c r="AF233" s="57">
        <f t="shared" si="87"/>
        <v>20</v>
      </c>
      <c r="AG233" s="57">
        <f t="shared" si="88"/>
        <v>2.5</v>
      </c>
      <c r="AH233" s="57">
        <f t="shared" si="89"/>
        <v>12.5</v>
      </c>
      <c r="AI233" s="57">
        <v>4000</v>
      </c>
      <c r="AK233" s="57">
        <f t="shared" si="91"/>
        <v>1500</v>
      </c>
      <c r="AL233" s="57">
        <f t="shared" si="92"/>
        <v>7</v>
      </c>
      <c r="AM233" s="57" t="str">
        <f t="shared" si="104"/>
        <v>12108418C4</v>
      </c>
      <c r="AN233" s="57">
        <f t="shared" si="104"/>
        <v>100</v>
      </c>
      <c r="AO233" s="57">
        <f t="shared" si="104"/>
        <v>30</v>
      </c>
      <c r="AP233" s="57">
        <f t="shared" si="93"/>
        <v>80</v>
      </c>
      <c r="AQ233" s="57">
        <f t="shared" si="94"/>
        <v>79.992000000000004</v>
      </c>
      <c r="AR233" s="57">
        <f t="shared" si="95"/>
        <v>6.4</v>
      </c>
      <c r="AS233" s="57">
        <f t="shared" si="105"/>
        <v>50</v>
      </c>
      <c r="AT233" s="57">
        <f t="shared" si="105"/>
        <v>20</v>
      </c>
      <c r="AU233" s="57">
        <f t="shared" si="96"/>
        <v>500</v>
      </c>
      <c r="AV233" s="57">
        <f t="shared" si="97"/>
        <v>12.5</v>
      </c>
      <c r="AW233" s="57">
        <f t="shared" si="98"/>
        <v>3</v>
      </c>
      <c r="AX233" s="382">
        <f t="shared" si="99"/>
        <v>66.321191740797133</v>
      </c>
      <c r="AY233" s="382">
        <f t="shared" si="100"/>
        <v>828.93199527028821</v>
      </c>
      <c r="AZ233" s="57">
        <f t="shared" si="101"/>
        <v>1</v>
      </c>
      <c r="BA233" s="382">
        <f t="shared" si="102"/>
        <v>15.915494309189533</v>
      </c>
      <c r="BB233" s="382">
        <f t="shared" si="103"/>
        <v>636.61977236758139</v>
      </c>
    </row>
    <row r="234" spans="1:54" x14ac:dyDescent="0.3">
      <c r="A234" s="57">
        <f t="shared" si="80"/>
        <v>232</v>
      </c>
      <c r="B234" s="57">
        <v>1500</v>
      </c>
      <c r="C234" s="57">
        <v>7</v>
      </c>
      <c r="D234" s="57" t="str">
        <f>'[3]1500 KHz'!A14</f>
        <v>01000</v>
      </c>
      <c r="E234" s="57">
        <f>'[3]1500 KHz'!B14</f>
        <v>1</v>
      </c>
      <c r="F234" s="57" t="str">
        <f>'[3]1500 KHz'!C14</f>
        <v>12</v>
      </c>
      <c r="G234" s="57" t="str">
        <f>'[3]1500 KHz'!D14</f>
        <v>00</v>
      </c>
      <c r="H234" s="57" t="str">
        <f>'[3]1500 KHz'!E14</f>
        <v>01</v>
      </c>
      <c r="I234" s="57" t="str">
        <f>'[3]1500 KHz'!F14</f>
        <v>00</v>
      </c>
      <c r="J234" s="57" t="str">
        <f>'[3]1500 KHz'!G14</f>
        <v>10</v>
      </c>
      <c r="K234" s="57" t="str">
        <f>'[3]1500 KHz'!H14</f>
        <v>20</v>
      </c>
      <c r="L234" s="57" t="str">
        <f>'[3]1500 KHz'!I14</f>
        <v>001000</v>
      </c>
      <c r="M234" s="57" t="str">
        <f>'[3]1500 KHz'!J14</f>
        <v>00</v>
      </c>
      <c r="N234" s="57" t="str">
        <f>'[3]1500 KHz'!K14</f>
        <v>42</v>
      </c>
      <c r="O234" s="57" t="str">
        <f>'[3]1500 KHz'!L14</f>
        <v>01</v>
      </c>
      <c r="P234" s="57" t="str">
        <f>'[3]1500 KHz'!M14</f>
        <v>00001</v>
      </c>
      <c r="Q234" s="57" t="str">
        <f>'[3]1500 KHz'!N14</f>
        <v>0</v>
      </c>
      <c r="R234" s="57" t="str">
        <f>'[3]1500 KHz'!O14</f>
        <v>18</v>
      </c>
      <c r="S234" s="57" t="str">
        <f>'[3]1500 KHz'!P14</f>
        <v>000110</v>
      </c>
      <c r="T234" s="57" t="str">
        <f>'[3]1500 KHz'!Q14</f>
        <v>00</v>
      </c>
      <c r="U234" s="57" t="str">
        <f>'[3]1500 KHz'!R14</f>
        <v>C4</v>
      </c>
      <c r="V234" s="57" t="str">
        <f>'[3]1500 KHz'!S14</f>
        <v>11</v>
      </c>
      <c r="W234" s="57" t="str">
        <f>'[3]1500 KHz'!T14</f>
        <v>00010</v>
      </c>
      <c r="X234" s="57" t="str">
        <f>'[3]1500 KHz'!U14</f>
        <v>0</v>
      </c>
      <c r="Y234" s="57" t="str">
        <f t="shared" si="90"/>
        <v>12204218C4</v>
      </c>
      <c r="Z234" s="57">
        <f t="shared" si="81"/>
        <v>100</v>
      </c>
      <c r="AA234" s="57">
        <f t="shared" si="82"/>
        <v>30</v>
      </c>
      <c r="AB234" s="57">
        <f t="shared" si="83"/>
        <v>0.99990000000000001</v>
      </c>
      <c r="AC234" s="57">
        <f t="shared" si="84"/>
        <v>6.4</v>
      </c>
      <c r="AD234" s="57">
        <f t="shared" si="85"/>
        <v>800</v>
      </c>
      <c r="AE234" s="57">
        <f t="shared" si="86"/>
        <v>50</v>
      </c>
      <c r="AF234" s="57">
        <f t="shared" si="87"/>
        <v>40</v>
      </c>
      <c r="AG234" s="57">
        <f t="shared" si="88"/>
        <v>1.25</v>
      </c>
      <c r="AH234" s="57">
        <f t="shared" si="89"/>
        <v>6.25</v>
      </c>
      <c r="AI234" s="57">
        <v>4000</v>
      </c>
      <c r="AK234" s="57">
        <f t="shared" si="91"/>
        <v>1500</v>
      </c>
      <c r="AL234" s="57">
        <f t="shared" si="92"/>
        <v>8</v>
      </c>
      <c r="AM234" s="57" t="str">
        <f t="shared" si="104"/>
        <v>12204218C4</v>
      </c>
      <c r="AN234" s="57">
        <f t="shared" si="104"/>
        <v>100</v>
      </c>
      <c r="AO234" s="57">
        <f t="shared" si="104"/>
        <v>30</v>
      </c>
      <c r="AP234" s="57">
        <f t="shared" si="93"/>
        <v>80</v>
      </c>
      <c r="AQ234" s="57">
        <f t="shared" si="94"/>
        <v>79.992000000000004</v>
      </c>
      <c r="AR234" s="57">
        <f t="shared" si="95"/>
        <v>6.4</v>
      </c>
      <c r="AS234" s="57">
        <f t="shared" si="105"/>
        <v>50</v>
      </c>
      <c r="AT234" s="57">
        <f t="shared" si="105"/>
        <v>40</v>
      </c>
      <c r="AU234" s="57">
        <f t="shared" si="96"/>
        <v>250</v>
      </c>
      <c r="AV234" s="57">
        <f t="shared" si="97"/>
        <v>6.25</v>
      </c>
      <c r="AW234" s="57">
        <f t="shared" si="98"/>
        <v>3</v>
      </c>
      <c r="AX234" s="382">
        <f t="shared" si="99"/>
        <v>66.321191740797133</v>
      </c>
      <c r="AY234" s="382">
        <f t="shared" si="100"/>
        <v>828.93199527028821</v>
      </c>
      <c r="AZ234" s="57">
        <f t="shared" si="101"/>
        <v>2</v>
      </c>
      <c r="BA234" s="382">
        <f t="shared" si="102"/>
        <v>15.915494309189533</v>
      </c>
      <c r="BB234" s="382">
        <f t="shared" si="103"/>
        <v>636.61977236758139</v>
      </c>
    </row>
    <row r="235" spans="1:54" x14ac:dyDescent="0.3">
      <c r="A235" s="57">
        <f t="shared" si="80"/>
        <v>233</v>
      </c>
      <c r="B235" s="57">
        <v>1500</v>
      </c>
      <c r="C235" s="57">
        <v>7</v>
      </c>
      <c r="D235" s="57" t="str">
        <f>'[3]1500 KHz'!A15</f>
        <v>01001</v>
      </c>
      <c r="E235" s="57">
        <f>'[3]1500 KHz'!B15</f>
        <v>1</v>
      </c>
      <c r="F235" s="57" t="str">
        <f>'[3]1500 KHz'!C15</f>
        <v>12</v>
      </c>
      <c r="G235" s="57" t="str">
        <f>'[3]1500 KHz'!D15</f>
        <v>00</v>
      </c>
      <c r="H235" s="57" t="str">
        <f>'[3]1500 KHz'!E15</f>
        <v>01</v>
      </c>
      <c r="I235" s="57" t="str">
        <f>'[3]1500 KHz'!F15</f>
        <v>00</v>
      </c>
      <c r="J235" s="57" t="str">
        <f>'[3]1500 KHz'!G15</f>
        <v>10</v>
      </c>
      <c r="K235" s="57" t="str">
        <f>'[3]1500 KHz'!H15</f>
        <v>40</v>
      </c>
      <c r="L235" s="57" t="str">
        <f>'[3]1500 KHz'!I15</f>
        <v>010000</v>
      </c>
      <c r="M235" s="57" t="str">
        <f>'[3]1500 KHz'!J15</f>
        <v>00</v>
      </c>
      <c r="N235" s="57" t="str">
        <f>'[3]1500 KHz'!K15</f>
        <v>42</v>
      </c>
      <c r="O235" s="57" t="str">
        <f>'[3]1500 KHz'!L15</f>
        <v>01</v>
      </c>
      <c r="P235" s="57" t="str">
        <f>'[3]1500 KHz'!M15</f>
        <v>00001</v>
      </c>
      <c r="Q235" s="57" t="str">
        <f>'[3]1500 KHz'!N15</f>
        <v>0</v>
      </c>
      <c r="R235" s="57" t="str">
        <f>'[3]1500 KHz'!O15</f>
        <v>18</v>
      </c>
      <c r="S235" s="57" t="str">
        <f>'[3]1500 KHz'!P15</f>
        <v>000110</v>
      </c>
      <c r="T235" s="57" t="str">
        <f>'[3]1500 KHz'!Q15</f>
        <v>00</v>
      </c>
      <c r="U235" s="57" t="str">
        <f>'[3]1500 KHz'!R15</f>
        <v>C4</v>
      </c>
      <c r="V235" s="57" t="str">
        <f>'[3]1500 KHz'!S15</f>
        <v>11</v>
      </c>
      <c r="W235" s="57" t="str">
        <f>'[3]1500 KHz'!T15</f>
        <v>00010</v>
      </c>
      <c r="X235" s="57" t="str">
        <f>'[3]1500 KHz'!U15</f>
        <v>0</v>
      </c>
      <c r="Y235" s="57" t="str">
        <f t="shared" si="90"/>
        <v>12404218C4</v>
      </c>
      <c r="Z235" s="57">
        <f t="shared" si="81"/>
        <v>100</v>
      </c>
      <c r="AA235" s="57">
        <f t="shared" si="82"/>
        <v>30</v>
      </c>
      <c r="AB235" s="57">
        <f t="shared" si="83"/>
        <v>0.99990000000000001</v>
      </c>
      <c r="AC235" s="57">
        <f t="shared" si="84"/>
        <v>6.4</v>
      </c>
      <c r="AD235" s="57">
        <f t="shared" si="85"/>
        <v>800</v>
      </c>
      <c r="AE235" s="57">
        <f t="shared" si="86"/>
        <v>50</v>
      </c>
      <c r="AF235" s="57">
        <f t="shared" si="87"/>
        <v>80</v>
      </c>
      <c r="AG235" s="57">
        <f t="shared" si="88"/>
        <v>1.25</v>
      </c>
      <c r="AH235" s="57">
        <f t="shared" si="89"/>
        <v>6.25</v>
      </c>
      <c r="AI235" s="57">
        <v>4000</v>
      </c>
      <c r="AK235" s="57">
        <f t="shared" si="91"/>
        <v>1500</v>
      </c>
      <c r="AL235" s="57">
        <f t="shared" si="92"/>
        <v>9</v>
      </c>
      <c r="AM235" s="57" t="str">
        <f t="shared" si="104"/>
        <v>12404218C4</v>
      </c>
      <c r="AN235" s="57">
        <f t="shared" si="104"/>
        <v>100</v>
      </c>
      <c r="AO235" s="57">
        <f t="shared" si="104"/>
        <v>30</v>
      </c>
      <c r="AP235" s="57">
        <f t="shared" si="93"/>
        <v>80</v>
      </c>
      <c r="AQ235" s="57">
        <f t="shared" si="94"/>
        <v>79.992000000000004</v>
      </c>
      <c r="AR235" s="57">
        <f t="shared" si="95"/>
        <v>6.4</v>
      </c>
      <c r="AS235" s="57">
        <f t="shared" si="105"/>
        <v>50</v>
      </c>
      <c r="AT235" s="57">
        <f t="shared" si="105"/>
        <v>80</v>
      </c>
      <c r="AU235" s="57">
        <f t="shared" si="96"/>
        <v>250</v>
      </c>
      <c r="AV235" s="57">
        <f t="shared" si="97"/>
        <v>6.25</v>
      </c>
      <c r="AW235" s="57">
        <f t="shared" si="98"/>
        <v>3</v>
      </c>
      <c r="AX235" s="382">
        <f t="shared" si="99"/>
        <v>66.321191740797133</v>
      </c>
      <c r="AY235" s="382">
        <f t="shared" si="100"/>
        <v>828.93199527028821</v>
      </c>
      <c r="AZ235" s="57">
        <f t="shared" si="101"/>
        <v>4</v>
      </c>
      <c r="BA235" s="382">
        <f t="shared" si="102"/>
        <v>7.9577471545947667</v>
      </c>
      <c r="BB235" s="382">
        <f t="shared" si="103"/>
        <v>318.3098861837907</v>
      </c>
    </row>
    <row r="236" spans="1:54" x14ac:dyDescent="0.3">
      <c r="A236" s="57">
        <f t="shared" si="80"/>
        <v>234</v>
      </c>
      <c r="B236" s="57">
        <v>1500</v>
      </c>
      <c r="C236" s="57">
        <v>7</v>
      </c>
      <c r="D236" s="57" t="str">
        <f>'[3]1500 KHz'!A16</f>
        <v>01010</v>
      </c>
      <c r="E236" s="57">
        <f>'[3]1500 KHz'!B16</f>
        <v>1</v>
      </c>
      <c r="F236" s="57" t="str">
        <f>'[3]1500 KHz'!C16</f>
        <v>12</v>
      </c>
      <c r="G236" s="57" t="str">
        <f>'[3]1500 KHz'!D16</f>
        <v>00</v>
      </c>
      <c r="H236" s="57" t="str">
        <f>'[3]1500 KHz'!E16</f>
        <v>01</v>
      </c>
      <c r="I236" s="57" t="str">
        <f>'[3]1500 KHz'!F16</f>
        <v>00</v>
      </c>
      <c r="J236" s="57" t="str">
        <f>'[3]1500 KHz'!G16</f>
        <v>10</v>
      </c>
      <c r="K236" s="57" t="str">
        <f>'[3]1500 KHz'!H16</f>
        <v>80</v>
      </c>
      <c r="L236" s="57" t="str">
        <f>'[3]1500 KHz'!I16</f>
        <v>100000</v>
      </c>
      <c r="M236" s="57" t="str">
        <f>'[3]1500 KHz'!J16</f>
        <v>00</v>
      </c>
      <c r="N236" s="57" t="str">
        <f>'[3]1500 KHz'!K16</f>
        <v>42</v>
      </c>
      <c r="O236" s="57" t="str">
        <f>'[3]1500 KHz'!L16</f>
        <v>01</v>
      </c>
      <c r="P236" s="57" t="str">
        <f>'[3]1500 KHz'!M16</f>
        <v>00001</v>
      </c>
      <c r="Q236" s="57" t="str">
        <f>'[3]1500 KHz'!N16</f>
        <v>0</v>
      </c>
      <c r="R236" s="57" t="str">
        <f>'[3]1500 KHz'!O16</f>
        <v>18</v>
      </c>
      <c r="S236" s="57" t="str">
        <f>'[3]1500 KHz'!P16</f>
        <v>000110</v>
      </c>
      <c r="T236" s="57" t="str">
        <f>'[3]1500 KHz'!Q16</f>
        <v>00</v>
      </c>
      <c r="U236" s="57" t="str">
        <f>'[3]1500 KHz'!R16</f>
        <v>C4</v>
      </c>
      <c r="V236" s="57" t="str">
        <f>'[3]1500 KHz'!S16</f>
        <v>11</v>
      </c>
      <c r="W236" s="57" t="str">
        <f>'[3]1500 KHz'!T16</f>
        <v>00010</v>
      </c>
      <c r="X236" s="57" t="str">
        <f>'[3]1500 KHz'!U16</f>
        <v>0</v>
      </c>
      <c r="Y236" s="57" t="str">
        <f t="shared" si="90"/>
        <v>12804218C4</v>
      </c>
      <c r="Z236" s="57">
        <f t="shared" si="81"/>
        <v>100</v>
      </c>
      <c r="AA236" s="57">
        <f t="shared" si="82"/>
        <v>30</v>
      </c>
      <c r="AB236" s="57">
        <f t="shared" si="83"/>
        <v>0.99990000000000001</v>
      </c>
      <c r="AC236" s="57">
        <f t="shared" si="84"/>
        <v>6.4</v>
      </c>
      <c r="AD236" s="57">
        <f t="shared" si="85"/>
        <v>800</v>
      </c>
      <c r="AE236" s="57">
        <f t="shared" si="86"/>
        <v>50</v>
      </c>
      <c r="AF236" s="57">
        <f t="shared" si="87"/>
        <v>160</v>
      </c>
      <c r="AG236" s="57">
        <f t="shared" si="88"/>
        <v>1.25</v>
      </c>
      <c r="AH236" s="57">
        <f t="shared" si="89"/>
        <v>6.25</v>
      </c>
      <c r="AI236" s="57">
        <v>4000</v>
      </c>
      <c r="AK236" s="57">
        <f t="shared" si="91"/>
        <v>1500</v>
      </c>
      <c r="AL236" s="57">
        <f t="shared" si="92"/>
        <v>10</v>
      </c>
      <c r="AM236" s="57" t="str">
        <f t="shared" si="104"/>
        <v>12804218C4</v>
      </c>
      <c r="AN236" s="57">
        <f t="shared" si="104"/>
        <v>100</v>
      </c>
      <c r="AO236" s="57">
        <f t="shared" si="104"/>
        <v>30</v>
      </c>
      <c r="AP236" s="57">
        <f t="shared" si="93"/>
        <v>80</v>
      </c>
      <c r="AQ236" s="57">
        <f t="shared" si="94"/>
        <v>79.992000000000004</v>
      </c>
      <c r="AR236" s="57">
        <f t="shared" si="95"/>
        <v>6.4</v>
      </c>
      <c r="AS236" s="57">
        <f t="shared" si="105"/>
        <v>50</v>
      </c>
      <c r="AT236" s="57">
        <f t="shared" si="105"/>
        <v>160</v>
      </c>
      <c r="AU236" s="57">
        <f t="shared" si="96"/>
        <v>250</v>
      </c>
      <c r="AV236" s="57">
        <f t="shared" si="97"/>
        <v>6.25</v>
      </c>
      <c r="AW236" s="57">
        <f t="shared" si="98"/>
        <v>3</v>
      </c>
      <c r="AX236" s="382">
        <f t="shared" si="99"/>
        <v>66.321191740797133</v>
      </c>
      <c r="AY236" s="382">
        <f t="shared" si="100"/>
        <v>828.93199527028821</v>
      </c>
      <c r="AZ236" s="57">
        <f t="shared" si="101"/>
        <v>8</v>
      </c>
      <c r="BA236" s="382">
        <f t="shared" si="102"/>
        <v>3.9788735772973833</v>
      </c>
      <c r="BB236" s="382">
        <f t="shared" si="103"/>
        <v>159.15494309189535</v>
      </c>
    </row>
    <row r="237" spans="1:54" x14ac:dyDescent="0.3">
      <c r="A237" s="57">
        <f t="shared" si="80"/>
        <v>235</v>
      </c>
      <c r="B237" s="57">
        <v>1500</v>
      </c>
      <c r="C237" s="57">
        <v>7</v>
      </c>
      <c r="D237" s="57" t="str">
        <f>'[3]1500 KHz'!A17</f>
        <v>01011</v>
      </c>
      <c r="E237" s="57">
        <f>'[3]1500 KHz'!B17</f>
        <v>1</v>
      </c>
      <c r="F237" s="57" t="str">
        <f>'[3]1500 KHz'!C17</f>
        <v>12</v>
      </c>
      <c r="G237" s="57" t="str">
        <f>'[3]1500 KHz'!D17</f>
        <v>00</v>
      </c>
      <c r="H237" s="57" t="str">
        <f>'[3]1500 KHz'!E17</f>
        <v>01</v>
      </c>
      <c r="I237" s="57" t="str">
        <f>'[3]1500 KHz'!F17</f>
        <v>00</v>
      </c>
      <c r="J237" s="57" t="str">
        <f>'[3]1500 KHz'!G17</f>
        <v>10</v>
      </c>
      <c r="K237" s="57" t="str">
        <f>'[3]1500 KHz'!H17</f>
        <v>09</v>
      </c>
      <c r="L237" s="57" t="str">
        <f>'[3]1500 KHz'!I17</f>
        <v>000010</v>
      </c>
      <c r="M237" s="57" t="str">
        <f>'[3]1500 KHz'!J17</f>
        <v>01</v>
      </c>
      <c r="N237" s="57" t="str">
        <f>'[3]1500 KHz'!K17</f>
        <v>08</v>
      </c>
      <c r="O237" s="57" t="str">
        <f>'[3]1500 KHz'!L17</f>
        <v>00</v>
      </c>
      <c r="P237" s="57" t="str">
        <f>'[3]1500 KHz'!M17</f>
        <v>00100</v>
      </c>
      <c r="Q237" s="57" t="str">
        <f>'[3]1500 KHz'!N17</f>
        <v>0</v>
      </c>
      <c r="R237" s="57" t="str">
        <f>'[3]1500 KHz'!O17</f>
        <v>20</v>
      </c>
      <c r="S237" s="57" t="str">
        <f>'[3]1500 KHz'!P17</f>
        <v>001000</v>
      </c>
      <c r="T237" s="57" t="str">
        <f>'[3]1500 KHz'!Q17</f>
        <v>00</v>
      </c>
      <c r="U237" s="57" t="str">
        <f>'[3]1500 KHz'!R17</f>
        <v>C2</v>
      </c>
      <c r="V237" s="57" t="str">
        <f>'[3]1500 KHz'!S17</f>
        <v>11</v>
      </c>
      <c r="W237" s="57" t="str">
        <f>'[3]1500 KHz'!T17</f>
        <v>00001</v>
      </c>
      <c r="X237" s="57" t="str">
        <f>'[3]1500 KHz'!U17</f>
        <v>0</v>
      </c>
      <c r="Y237" s="57" t="str">
        <f t="shared" si="90"/>
        <v>12090820C2</v>
      </c>
      <c r="Z237" s="57">
        <f t="shared" si="81"/>
        <v>100</v>
      </c>
      <c r="AA237" s="57">
        <f t="shared" si="82"/>
        <v>40</v>
      </c>
      <c r="AB237" s="57">
        <f t="shared" si="83"/>
        <v>0.99990000000000001</v>
      </c>
      <c r="AC237" s="57">
        <f t="shared" si="84"/>
        <v>3.2</v>
      </c>
      <c r="AD237" s="57">
        <f t="shared" si="85"/>
        <v>800</v>
      </c>
      <c r="AE237" s="57">
        <f t="shared" si="86"/>
        <v>50</v>
      </c>
      <c r="AF237" s="57">
        <f t="shared" si="87"/>
        <v>10</v>
      </c>
      <c r="AG237" s="57">
        <f t="shared" si="88"/>
        <v>5</v>
      </c>
      <c r="AH237" s="57">
        <f t="shared" si="89"/>
        <v>25</v>
      </c>
      <c r="AI237" s="57">
        <v>4000</v>
      </c>
      <c r="AK237" s="57">
        <f t="shared" si="91"/>
        <v>1500</v>
      </c>
      <c r="AL237" s="57">
        <f t="shared" si="92"/>
        <v>11</v>
      </c>
      <c r="AM237" s="57" t="str">
        <f t="shared" si="104"/>
        <v>12090820C2</v>
      </c>
      <c r="AN237" s="57">
        <f t="shared" si="104"/>
        <v>100</v>
      </c>
      <c r="AO237" s="57">
        <f t="shared" si="104"/>
        <v>40</v>
      </c>
      <c r="AP237" s="57">
        <f t="shared" si="93"/>
        <v>80</v>
      </c>
      <c r="AQ237" s="57">
        <f t="shared" si="94"/>
        <v>79.992000000000004</v>
      </c>
      <c r="AR237" s="57">
        <f t="shared" si="95"/>
        <v>3.2</v>
      </c>
      <c r="AS237" s="57">
        <f t="shared" si="105"/>
        <v>50</v>
      </c>
      <c r="AT237" s="57">
        <f t="shared" si="105"/>
        <v>10</v>
      </c>
      <c r="AU237" s="57">
        <f t="shared" si="96"/>
        <v>1000</v>
      </c>
      <c r="AV237" s="57">
        <f t="shared" si="97"/>
        <v>25</v>
      </c>
      <c r="AW237" s="57">
        <f t="shared" si="98"/>
        <v>4</v>
      </c>
      <c r="AX237" s="382">
        <f t="shared" si="99"/>
        <v>49.740893805597842</v>
      </c>
      <c r="AY237" s="382">
        <f t="shared" si="100"/>
        <v>1243.3979929054324</v>
      </c>
      <c r="AZ237" s="57">
        <f t="shared" si="101"/>
        <v>0.5</v>
      </c>
      <c r="BA237" s="382">
        <f t="shared" si="102"/>
        <v>15.915494309189533</v>
      </c>
      <c r="BB237" s="382">
        <f t="shared" si="103"/>
        <v>636.61977236758139</v>
      </c>
    </row>
    <row r="238" spans="1:54" x14ac:dyDescent="0.3">
      <c r="A238" s="57">
        <f t="shared" si="80"/>
        <v>236</v>
      </c>
      <c r="B238" s="57">
        <v>1500</v>
      </c>
      <c r="C238" s="57">
        <v>7</v>
      </c>
      <c r="D238" s="57" t="str">
        <f>'[3]1500 KHz'!A18</f>
        <v>01100</v>
      </c>
      <c r="E238" s="57">
        <f>'[3]1500 KHz'!B18</f>
        <v>1</v>
      </c>
      <c r="F238" s="57" t="str">
        <f>'[3]1500 KHz'!C18</f>
        <v>12</v>
      </c>
      <c r="G238" s="57" t="str">
        <f>'[3]1500 KHz'!D18</f>
        <v>00</v>
      </c>
      <c r="H238" s="57" t="str">
        <f>'[3]1500 KHz'!E18</f>
        <v>01</v>
      </c>
      <c r="I238" s="57" t="str">
        <f>'[3]1500 KHz'!F18</f>
        <v>00</v>
      </c>
      <c r="J238" s="57" t="str">
        <f>'[3]1500 KHz'!G18</f>
        <v>10</v>
      </c>
      <c r="K238" s="57" t="str">
        <f>'[3]1500 KHz'!H18</f>
        <v>10</v>
      </c>
      <c r="L238" s="57" t="str">
        <f>'[3]1500 KHz'!I18</f>
        <v>000100</v>
      </c>
      <c r="M238" s="57" t="str">
        <f>'[3]1500 KHz'!J18</f>
        <v>00</v>
      </c>
      <c r="N238" s="57" t="str">
        <f>'[3]1500 KHz'!K18</f>
        <v>84</v>
      </c>
      <c r="O238" s="57" t="str">
        <f>'[3]1500 KHz'!L18</f>
        <v>10</v>
      </c>
      <c r="P238" s="57" t="str">
        <f>'[3]1500 KHz'!M18</f>
        <v>00010</v>
      </c>
      <c r="Q238" s="57" t="str">
        <f>'[3]1500 KHz'!N18</f>
        <v>0</v>
      </c>
      <c r="R238" s="57" t="str">
        <f>'[3]1500 KHz'!O18</f>
        <v>20</v>
      </c>
      <c r="S238" s="57" t="str">
        <f>'[3]1500 KHz'!P18</f>
        <v>001000</v>
      </c>
      <c r="T238" s="57" t="str">
        <f>'[3]1500 KHz'!Q18</f>
        <v>00</v>
      </c>
      <c r="U238" s="57" t="str">
        <f>'[3]1500 KHz'!R18</f>
        <v>C2</v>
      </c>
      <c r="V238" s="57" t="str">
        <f>'[3]1500 KHz'!S18</f>
        <v>11</v>
      </c>
      <c r="W238" s="57" t="str">
        <f>'[3]1500 KHz'!T18</f>
        <v>00001</v>
      </c>
      <c r="X238" s="57" t="str">
        <f>'[3]1500 KHz'!U18</f>
        <v>0</v>
      </c>
      <c r="Y238" s="57" t="str">
        <f t="shared" si="90"/>
        <v>12108420C2</v>
      </c>
      <c r="Z238" s="57">
        <f t="shared" si="81"/>
        <v>100</v>
      </c>
      <c r="AA238" s="57">
        <f t="shared" si="82"/>
        <v>40</v>
      </c>
      <c r="AB238" s="57">
        <f t="shared" si="83"/>
        <v>0.99990000000000001</v>
      </c>
      <c r="AC238" s="57">
        <f t="shared" si="84"/>
        <v>3.2</v>
      </c>
      <c r="AD238" s="57">
        <f t="shared" si="85"/>
        <v>800</v>
      </c>
      <c r="AE238" s="57">
        <f t="shared" si="86"/>
        <v>50</v>
      </c>
      <c r="AF238" s="57">
        <f t="shared" si="87"/>
        <v>20</v>
      </c>
      <c r="AG238" s="57">
        <f t="shared" si="88"/>
        <v>2.5</v>
      </c>
      <c r="AH238" s="57">
        <f t="shared" si="89"/>
        <v>12.5</v>
      </c>
      <c r="AI238" s="57">
        <v>4000</v>
      </c>
      <c r="AK238" s="57">
        <f t="shared" si="91"/>
        <v>1500</v>
      </c>
      <c r="AL238" s="57">
        <f t="shared" si="92"/>
        <v>12</v>
      </c>
      <c r="AM238" s="57" t="str">
        <f t="shared" si="104"/>
        <v>12108420C2</v>
      </c>
      <c r="AN238" s="57">
        <f t="shared" si="104"/>
        <v>100</v>
      </c>
      <c r="AO238" s="57">
        <f t="shared" si="104"/>
        <v>40</v>
      </c>
      <c r="AP238" s="57">
        <f t="shared" si="93"/>
        <v>80</v>
      </c>
      <c r="AQ238" s="57">
        <f t="shared" si="94"/>
        <v>79.992000000000004</v>
      </c>
      <c r="AR238" s="57">
        <f t="shared" si="95"/>
        <v>3.2</v>
      </c>
      <c r="AS238" s="57">
        <f t="shared" si="105"/>
        <v>50</v>
      </c>
      <c r="AT238" s="57">
        <f t="shared" si="105"/>
        <v>20</v>
      </c>
      <c r="AU238" s="57">
        <f t="shared" si="96"/>
        <v>500</v>
      </c>
      <c r="AV238" s="57">
        <f t="shared" si="97"/>
        <v>12.5</v>
      </c>
      <c r="AW238" s="57">
        <f t="shared" si="98"/>
        <v>4</v>
      </c>
      <c r="AX238" s="382">
        <f t="shared" si="99"/>
        <v>49.740893805597842</v>
      </c>
      <c r="AY238" s="382">
        <f t="shared" si="100"/>
        <v>1243.3979929054324</v>
      </c>
      <c r="AZ238" s="57">
        <f t="shared" si="101"/>
        <v>1</v>
      </c>
      <c r="BA238" s="382">
        <f t="shared" si="102"/>
        <v>15.915494309189533</v>
      </c>
      <c r="BB238" s="382">
        <f t="shared" si="103"/>
        <v>636.61977236758139</v>
      </c>
    </row>
    <row r="239" spans="1:54" x14ac:dyDescent="0.3">
      <c r="A239" s="57">
        <f t="shared" si="80"/>
        <v>237</v>
      </c>
      <c r="B239" s="57">
        <v>1500</v>
      </c>
      <c r="C239" s="57">
        <v>7</v>
      </c>
      <c r="D239" s="57" t="str">
        <f>'[3]1500 KHz'!A19</f>
        <v>01101</v>
      </c>
      <c r="E239" s="57">
        <f>'[3]1500 KHz'!B19</f>
        <v>1</v>
      </c>
      <c r="F239" s="57" t="str">
        <f>'[3]1500 KHz'!C19</f>
        <v>12</v>
      </c>
      <c r="G239" s="57" t="str">
        <f>'[3]1500 KHz'!D19</f>
        <v>00</v>
      </c>
      <c r="H239" s="57" t="str">
        <f>'[3]1500 KHz'!E19</f>
        <v>01</v>
      </c>
      <c r="I239" s="57" t="str">
        <f>'[3]1500 KHz'!F19</f>
        <v>00</v>
      </c>
      <c r="J239" s="57" t="str">
        <f>'[3]1500 KHz'!G19</f>
        <v>10</v>
      </c>
      <c r="K239" s="57" t="str">
        <f>'[3]1500 KHz'!H19</f>
        <v>20</v>
      </c>
      <c r="L239" s="57" t="str">
        <f>'[3]1500 KHz'!I19</f>
        <v>001000</v>
      </c>
      <c r="M239" s="57" t="str">
        <f>'[3]1500 KHz'!J19</f>
        <v>00</v>
      </c>
      <c r="N239" s="57" t="str">
        <f>'[3]1500 KHz'!K19</f>
        <v>42</v>
      </c>
      <c r="O239" s="57" t="str">
        <f>'[3]1500 KHz'!L19</f>
        <v>01</v>
      </c>
      <c r="P239" s="57" t="str">
        <f>'[3]1500 KHz'!M19</f>
        <v>00001</v>
      </c>
      <c r="Q239" s="57" t="str">
        <f>'[3]1500 KHz'!N19</f>
        <v>0</v>
      </c>
      <c r="R239" s="57" t="str">
        <f>'[3]1500 KHz'!O19</f>
        <v>20</v>
      </c>
      <c r="S239" s="57" t="str">
        <f>'[3]1500 KHz'!P19</f>
        <v>001000</v>
      </c>
      <c r="T239" s="57" t="str">
        <f>'[3]1500 KHz'!Q19</f>
        <v>00</v>
      </c>
      <c r="U239" s="57" t="str">
        <f>'[3]1500 KHz'!R19</f>
        <v>C2</v>
      </c>
      <c r="V239" s="57" t="str">
        <f>'[3]1500 KHz'!S19</f>
        <v>11</v>
      </c>
      <c r="W239" s="57" t="str">
        <f>'[3]1500 KHz'!T19</f>
        <v>00001</v>
      </c>
      <c r="X239" s="57" t="str">
        <f>'[3]1500 KHz'!U19</f>
        <v>0</v>
      </c>
      <c r="Y239" s="57" t="str">
        <f t="shared" si="90"/>
        <v>12204220C2</v>
      </c>
      <c r="Z239" s="57">
        <f t="shared" si="81"/>
        <v>100</v>
      </c>
      <c r="AA239" s="57">
        <f t="shared" si="82"/>
        <v>40</v>
      </c>
      <c r="AB239" s="57">
        <f t="shared" si="83"/>
        <v>0.99990000000000001</v>
      </c>
      <c r="AC239" s="57">
        <f t="shared" si="84"/>
        <v>3.2</v>
      </c>
      <c r="AD239" s="57">
        <f t="shared" si="85"/>
        <v>800</v>
      </c>
      <c r="AE239" s="57">
        <f t="shared" si="86"/>
        <v>50</v>
      </c>
      <c r="AF239" s="57">
        <f t="shared" si="87"/>
        <v>40</v>
      </c>
      <c r="AG239" s="57">
        <f t="shared" si="88"/>
        <v>1.25</v>
      </c>
      <c r="AH239" s="57">
        <f t="shared" si="89"/>
        <v>6.25</v>
      </c>
      <c r="AI239" s="57">
        <v>4000</v>
      </c>
      <c r="AK239" s="57">
        <f t="shared" si="91"/>
        <v>1500</v>
      </c>
      <c r="AL239" s="57">
        <f t="shared" si="92"/>
        <v>13</v>
      </c>
      <c r="AM239" s="57" t="str">
        <f t="shared" si="104"/>
        <v>12204220C2</v>
      </c>
      <c r="AN239" s="57">
        <f t="shared" si="104"/>
        <v>100</v>
      </c>
      <c r="AO239" s="57">
        <f t="shared" si="104"/>
        <v>40</v>
      </c>
      <c r="AP239" s="57">
        <f t="shared" si="93"/>
        <v>80</v>
      </c>
      <c r="AQ239" s="57">
        <f t="shared" si="94"/>
        <v>79.992000000000004</v>
      </c>
      <c r="AR239" s="57">
        <f t="shared" si="95"/>
        <v>3.2</v>
      </c>
      <c r="AS239" s="57">
        <f t="shared" si="105"/>
        <v>50</v>
      </c>
      <c r="AT239" s="57">
        <f t="shared" si="105"/>
        <v>40</v>
      </c>
      <c r="AU239" s="57">
        <f t="shared" si="96"/>
        <v>250</v>
      </c>
      <c r="AV239" s="57">
        <f t="shared" si="97"/>
        <v>6.25</v>
      </c>
      <c r="AW239" s="57">
        <f t="shared" si="98"/>
        <v>4</v>
      </c>
      <c r="AX239" s="382">
        <f t="shared" si="99"/>
        <v>49.740893805597842</v>
      </c>
      <c r="AY239" s="382">
        <f t="shared" si="100"/>
        <v>1243.3979929054324</v>
      </c>
      <c r="AZ239" s="57">
        <f t="shared" si="101"/>
        <v>2</v>
      </c>
      <c r="BA239" s="382">
        <f t="shared" si="102"/>
        <v>15.915494309189533</v>
      </c>
      <c r="BB239" s="382">
        <f t="shared" si="103"/>
        <v>636.61977236758139</v>
      </c>
    </row>
    <row r="240" spans="1:54" x14ac:dyDescent="0.3">
      <c r="A240" s="57">
        <f t="shared" si="80"/>
        <v>238</v>
      </c>
      <c r="B240" s="57">
        <v>1500</v>
      </c>
      <c r="C240" s="57">
        <v>7</v>
      </c>
      <c r="D240" s="57" t="str">
        <f>'[3]1500 KHz'!A20</f>
        <v>01110</v>
      </c>
      <c r="E240" s="57">
        <f>'[3]1500 KHz'!B20</f>
        <v>1</v>
      </c>
      <c r="F240" s="57" t="str">
        <f>'[3]1500 KHz'!C20</f>
        <v>12</v>
      </c>
      <c r="G240" s="57" t="str">
        <f>'[3]1500 KHz'!D20</f>
        <v>00</v>
      </c>
      <c r="H240" s="57" t="str">
        <f>'[3]1500 KHz'!E20</f>
        <v>01</v>
      </c>
      <c r="I240" s="57" t="str">
        <f>'[3]1500 KHz'!F20</f>
        <v>00</v>
      </c>
      <c r="J240" s="57" t="str">
        <f>'[3]1500 KHz'!G20</f>
        <v>10</v>
      </c>
      <c r="K240" s="57" t="str">
        <f>'[3]1500 KHz'!H20</f>
        <v>40</v>
      </c>
      <c r="L240" s="57" t="str">
        <f>'[3]1500 KHz'!I20</f>
        <v>010000</v>
      </c>
      <c r="M240" s="57" t="str">
        <f>'[3]1500 KHz'!J20</f>
        <v>00</v>
      </c>
      <c r="N240" s="57" t="str">
        <f>'[3]1500 KHz'!K20</f>
        <v>42</v>
      </c>
      <c r="O240" s="57" t="str">
        <f>'[3]1500 KHz'!L20</f>
        <v>01</v>
      </c>
      <c r="P240" s="57" t="str">
        <f>'[3]1500 KHz'!M20</f>
        <v>00001</v>
      </c>
      <c r="Q240" s="57" t="str">
        <f>'[3]1500 KHz'!N20</f>
        <v>0</v>
      </c>
      <c r="R240" s="57" t="str">
        <f>'[3]1500 KHz'!O20</f>
        <v>20</v>
      </c>
      <c r="S240" s="57" t="str">
        <f>'[3]1500 KHz'!P20</f>
        <v>001000</v>
      </c>
      <c r="T240" s="57" t="str">
        <f>'[3]1500 KHz'!Q20</f>
        <v>00</v>
      </c>
      <c r="U240" s="57" t="str">
        <f>'[3]1500 KHz'!R20</f>
        <v>C2</v>
      </c>
      <c r="V240" s="57" t="str">
        <f>'[3]1500 KHz'!S20</f>
        <v>11</v>
      </c>
      <c r="W240" s="57" t="str">
        <f>'[3]1500 KHz'!T20</f>
        <v>00001</v>
      </c>
      <c r="X240" s="57" t="str">
        <f>'[3]1500 KHz'!U20</f>
        <v>0</v>
      </c>
      <c r="Y240" s="57" t="str">
        <f t="shared" si="90"/>
        <v>12404220C2</v>
      </c>
      <c r="Z240" s="57">
        <f t="shared" si="81"/>
        <v>100</v>
      </c>
      <c r="AA240" s="57">
        <f t="shared" si="82"/>
        <v>40</v>
      </c>
      <c r="AB240" s="57">
        <f t="shared" si="83"/>
        <v>0.99990000000000001</v>
      </c>
      <c r="AC240" s="57">
        <f t="shared" si="84"/>
        <v>3.2</v>
      </c>
      <c r="AD240" s="57">
        <f t="shared" si="85"/>
        <v>800</v>
      </c>
      <c r="AE240" s="57">
        <f t="shared" si="86"/>
        <v>50</v>
      </c>
      <c r="AF240" s="57">
        <f t="shared" si="87"/>
        <v>80</v>
      </c>
      <c r="AG240" s="57">
        <f t="shared" si="88"/>
        <v>1.25</v>
      </c>
      <c r="AH240" s="57">
        <f t="shared" si="89"/>
        <v>6.25</v>
      </c>
      <c r="AI240" s="57">
        <v>4000</v>
      </c>
      <c r="AK240" s="57">
        <f t="shared" si="91"/>
        <v>1500</v>
      </c>
      <c r="AL240" s="57">
        <f t="shared" si="92"/>
        <v>14</v>
      </c>
      <c r="AM240" s="57" t="str">
        <f t="shared" si="104"/>
        <v>12404220C2</v>
      </c>
      <c r="AN240" s="57">
        <f t="shared" si="104"/>
        <v>100</v>
      </c>
      <c r="AO240" s="57">
        <f t="shared" si="104"/>
        <v>40</v>
      </c>
      <c r="AP240" s="57">
        <f t="shared" si="93"/>
        <v>80</v>
      </c>
      <c r="AQ240" s="57">
        <f t="shared" si="94"/>
        <v>79.992000000000004</v>
      </c>
      <c r="AR240" s="57">
        <f t="shared" si="95"/>
        <v>3.2</v>
      </c>
      <c r="AS240" s="57">
        <f t="shared" si="105"/>
        <v>50</v>
      </c>
      <c r="AT240" s="57">
        <f t="shared" si="105"/>
        <v>80</v>
      </c>
      <c r="AU240" s="57">
        <f t="shared" si="96"/>
        <v>250</v>
      </c>
      <c r="AV240" s="57">
        <f t="shared" si="97"/>
        <v>6.25</v>
      </c>
      <c r="AW240" s="57">
        <f t="shared" si="98"/>
        <v>4</v>
      </c>
      <c r="AX240" s="382">
        <f t="shared" si="99"/>
        <v>49.740893805597842</v>
      </c>
      <c r="AY240" s="382">
        <f t="shared" si="100"/>
        <v>1243.3979929054324</v>
      </c>
      <c r="AZ240" s="57">
        <f t="shared" si="101"/>
        <v>4</v>
      </c>
      <c r="BA240" s="382">
        <f t="shared" si="102"/>
        <v>7.9577471545947667</v>
      </c>
      <c r="BB240" s="382">
        <f t="shared" si="103"/>
        <v>318.3098861837907</v>
      </c>
    </row>
    <row r="241" spans="1:54" x14ac:dyDescent="0.3">
      <c r="A241" s="57">
        <f t="shared" si="80"/>
        <v>239</v>
      </c>
      <c r="B241" s="57">
        <v>1500</v>
      </c>
      <c r="C241" s="57">
        <v>7</v>
      </c>
      <c r="D241" s="57" t="str">
        <f>'[3]1500 KHz'!A21</f>
        <v>01111</v>
      </c>
      <c r="E241" s="57">
        <f>'[3]1500 KHz'!B21</f>
        <v>1</v>
      </c>
      <c r="F241" s="57" t="str">
        <f>'[3]1500 KHz'!C21</f>
        <v>12</v>
      </c>
      <c r="G241" s="57" t="str">
        <f>'[3]1500 KHz'!D21</f>
        <v>00</v>
      </c>
      <c r="H241" s="57" t="str">
        <f>'[3]1500 KHz'!E21</f>
        <v>01</v>
      </c>
      <c r="I241" s="57" t="str">
        <f>'[3]1500 KHz'!F21</f>
        <v>00</v>
      </c>
      <c r="J241" s="57" t="str">
        <f>'[3]1500 KHz'!G21</f>
        <v>10</v>
      </c>
      <c r="K241" s="57" t="str">
        <f>'[3]1500 KHz'!H21</f>
        <v>80</v>
      </c>
      <c r="L241" s="57" t="str">
        <f>'[3]1500 KHz'!I21</f>
        <v>100000</v>
      </c>
      <c r="M241" s="57" t="str">
        <f>'[3]1500 KHz'!J21</f>
        <v>00</v>
      </c>
      <c r="N241" s="57" t="str">
        <f>'[3]1500 KHz'!K21</f>
        <v>42</v>
      </c>
      <c r="O241" s="57" t="str">
        <f>'[3]1500 KHz'!L21</f>
        <v>01</v>
      </c>
      <c r="P241" s="57" t="str">
        <f>'[3]1500 KHz'!M21</f>
        <v>00001</v>
      </c>
      <c r="Q241" s="57" t="str">
        <f>'[3]1500 KHz'!N21</f>
        <v>0</v>
      </c>
      <c r="R241" s="57" t="str">
        <f>'[3]1500 KHz'!O21</f>
        <v>20</v>
      </c>
      <c r="S241" s="57" t="str">
        <f>'[3]1500 KHz'!P21</f>
        <v>001000</v>
      </c>
      <c r="T241" s="57" t="str">
        <f>'[3]1500 KHz'!Q21</f>
        <v>00</v>
      </c>
      <c r="U241" s="57" t="str">
        <f>'[3]1500 KHz'!R21</f>
        <v>C2</v>
      </c>
      <c r="V241" s="57" t="str">
        <f>'[3]1500 KHz'!S21</f>
        <v>11</v>
      </c>
      <c r="W241" s="57" t="str">
        <f>'[3]1500 KHz'!T21</f>
        <v>00001</v>
      </c>
      <c r="X241" s="57" t="str">
        <f>'[3]1500 KHz'!U21</f>
        <v>0</v>
      </c>
      <c r="Y241" s="57" t="str">
        <f t="shared" si="90"/>
        <v>12804220C2</v>
      </c>
      <c r="Z241" s="57">
        <f t="shared" si="81"/>
        <v>100</v>
      </c>
      <c r="AA241" s="57">
        <f t="shared" si="82"/>
        <v>40</v>
      </c>
      <c r="AB241" s="57">
        <f t="shared" si="83"/>
        <v>0.99990000000000001</v>
      </c>
      <c r="AC241" s="57">
        <f t="shared" si="84"/>
        <v>3.2</v>
      </c>
      <c r="AD241" s="57">
        <f t="shared" si="85"/>
        <v>800</v>
      </c>
      <c r="AE241" s="57">
        <f t="shared" si="86"/>
        <v>50</v>
      </c>
      <c r="AF241" s="57">
        <f t="shared" si="87"/>
        <v>160</v>
      </c>
      <c r="AG241" s="57">
        <f t="shared" si="88"/>
        <v>1.25</v>
      </c>
      <c r="AH241" s="57">
        <f t="shared" si="89"/>
        <v>6.25</v>
      </c>
      <c r="AI241" s="57">
        <v>4000</v>
      </c>
      <c r="AK241" s="57">
        <f t="shared" si="91"/>
        <v>1500</v>
      </c>
      <c r="AL241" s="57">
        <f t="shared" si="92"/>
        <v>15</v>
      </c>
      <c r="AM241" s="57" t="str">
        <f t="shared" si="104"/>
        <v>12804220C2</v>
      </c>
      <c r="AN241" s="57">
        <f t="shared" si="104"/>
        <v>100</v>
      </c>
      <c r="AO241" s="57">
        <f t="shared" si="104"/>
        <v>40</v>
      </c>
      <c r="AP241" s="57">
        <f t="shared" si="93"/>
        <v>80</v>
      </c>
      <c r="AQ241" s="57">
        <f t="shared" si="94"/>
        <v>79.992000000000004</v>
      </c>
      <c r="AR241" s="57">
        <f t="shared" si="95"/>
        <v>3.2</v>
      </c>
      <c r="AS241" s="57">
        <f t="shared" si="105"/>
        <v>50</v>
      </c>
      <c r="AT241" s="57">
        <f t="shared" si="105"/>
        <v>160</v>
      </c>
      <c r="AU241" s="57">
        <f t="shared" si="96"/>
        <v>250</v>
      </c>
      <c r="AV241" s="57">
        <f t="shared" si="97"/>
        <v>6.25</v>
      </c>
      <c r="AW241" s="57">
        <f t="shared" si="98"/>
        <v>4</v>
      </c>
      <c r="AX241" s="382">
        <f t="shared" si="99"/>
        <v>49.740893805597842</v>
      </c>
      <c r="AY241" s="382">
        <f t="shared" si="100"/>
        <v>1243.3979929054324</v>
      </c>
      <c r="AZ241" s="57">
        <f t="shared" si="101"/>
        <v>8</v>
      </c>
      <c r="BA241" s="382">
        <f t="shared" si="102"/>
        <v>3.9788735772973833</v>
      </c>
      <c r="BB241" s="382">
        <f t="shared" si="103"/>
        <v>159.15494309189535</v>
      </c>
    </row>
    <row r="242" spans="1:54" x14ac:dyDescent="0.3">
      <c r="A242" s="57">
        <f t="shared" si="80"/>
        <v>240</v>
      </c>
      <c r="B242" s="57">
        <v>1500</v>
      </c>
      <c r="C242" s="57">
        <v>7</v>
      </c>
      <c r="D242" s="57" t="str">
        <f>'[3]1500 KHz'!A22</f>
        <v>10000</v>
      </c>
      <c r="E242" s="57">
        <f>'[3]1500 KHz'!B22</f>
        <v>1</v>
      </c>
      <c r="F242" s="57" t="str">
        <f>'[3]1500 KHz'!C22</f>
        <v>12</v>
      </c>
      <c r="G242" s="57" t="str">
        <f>'[3]1500 KHz'!D22</f>
        <v>00</v>
      </c>
      <c r="H242" s="57" t="str">
        <f>'[3]1500 KHz'!E22</f>
        <v>01</v>
      </c>
      <c r="I242" s="57" t="str">
        <f>'[3]1500 KHz'!F22</f>
        <v>00</v>
      </c>
      <c r="J242" s="57" t="str">
        <f>'[3]1500 KHz'!G22</f>
        <v>10</v>
      </c>
      <c r="K242" s="57" t="str">
        <f>'[3]1500 KHz'!H22</f>
        <v>09</v>
      </c>
      <c r="L242" s="57" t="str">
        <f>'[3]1500 KHz'!I22</f>
        <v>000010</v>
      </c>
      <c r="M242" s="57" t="str">
        <f>'[3]1500 KHz'!J22</f>
        <v>01</v>
      </c>
      <c r="N242" s="57" t="str">
        <f>'[3]1500 KHz'!K22</f>
        <v>08</v>
      </c>
      <c r="O242" s="57" t="str">
        <f>'[3]1500 KHz'!L22</f>
        <v>00</v>
      </c>
      <c r="P242" s="57" t="str">
        <f>'[3]1500 KHz'!M22</f>
        <v>00100</v>
      </c>
      <c r="Q242" s="57" t="str">
        <f>'[3]1500 KHz'!N22</f>
        <v>0</v>
      </c>
      <c r="R242" s="57" t="str">
        <f>'[3]1500 KHz'!O22</f>
        <v>28</v>
      </c>
      <c r="S242" s="57" t="str">
        <f>'[3]1500 KHz'!P22</f>
        <v>001010</v>
      </c>
      <c r="T242" s="57" t="str">
        <f>'[3]1500 KHz'!Q22</f>
        <v>00</v>
      </c>
      <c r="U242" s="57" t="str">
        <f>'[3]1500 KHz'!R22</f>
        <v>82</v>
      </c>
      <c r="V242" s="57" t="str">
        <f>'[3]1500 KHz'!S22</f>
        <v>10</v>
      </c>
      <c r="W242" s="57" t="str">
        <f>'[3]1500 KHz'!T22</f>
        <v>00001</v>
      </c>
      <c r="X242" s="57" t="str">
        <f>'[3]1500 KHz'!U22</f>
        <v>0</v>
      </c>
      <c r="Y242" s="57" t="str">
        <f t="shared" si="90"/>
        <v>1209082882</v>
      </c>
      <c r="Z242" s="57">
        <f t="shared" si="81"/>
        <v>100</v>
      </c>
      <c r="AA242" s="57">
        <f t="shared" si="82"/>
        <v>50</v>
      </c>
      <c r="AB242" s="57">
        <f t="shared" si="83"/>
        <v>0.66659999999999997</v>
      </c>
      <c r="AC242" s="57">
        <f t="shared" si="84"/>
        <v>3.2</v>
      </c>
      <c r="AD242" s="57">
        <f t="shared" si="85"/>
        <v>800</v>
      </c>
      <c r="AE242" s="57">
        <f t="shared" si="86"/>
        <v>50</v>
      </c>
      <c r="AF242" s="57">
        <f t="shared" si="87"/>
        <v>10</v>
      </c>
      <c r="AG242" s="57">
        <f t="shared" si="88"/>
        <v>5</v>
      </c>
      <c r="AH242" s="57">
        <f t="shared" si="89"/>
        <v>25</v>
      </c>
      <c r="AI242" s="57">
        <v>4000</v>
      </c>
      <c r="AK242" s="57">
        <f t="shared" si="91"/>
        <v>1500</v>
      </c>
      <c r="AL242" s="57">
        <f t="shared" si="92"/>
        <v>16</v>
      </c>
      <c r="AM242" s="57" t="str">
        <f t="shared" si="104"/>
        <v>1209082882</v>
      </c>
      <c r="AN242" s="57">
        <f t="shared" si="104"/>
        <v>100</v>
      </c>
      <c r="AO242" s="57">
        <f t="shared" si="104"/>
        <v>50</v>
      </c>
      <c r="AP242" s="57">
        <f t="shared" si="93"/>
        <v>80</v>
      </c>
      <c r="AQ242" s="57">
        <f t="shared" si="94"/>
        <v>53.327999999999996</v>
      </c>
      <c r="AR242" s="57">
        <f t="shared" si="95"/>
        <v>3.2</v>
      </c>
      <c r="AS242" s="57">
        <f t="shared" si="105"/>
        <v>50</v>
      </c>
      <c r="AT242" s="57">
        <f t="shared" si="105"/>
        <v>10</v>
      </c>
      <c r="AU242" s="57">
        <f t="shared" si="96"/>
        <v>1000</v>
      </c>
      <c r="AV242" s="57">
        <f t="shared" si="97"/>
        <v>25</v>
      </c>
      <c r="AW242" s="57">
        <f t="shared" si="98"/>
        <v>5</v>
      </c>
      <c r="AX242" s="382">
        <f t="shared" si="99"/>
        <v>59.689072566717428</v>
      </c>
      <c r="AY242" s="382">
        <f t="shared" si="100"/>
        <v>994.71839432434558</v>
      </c>
      <c r="AZ242" s="57">
        <f t="shared" si="101"/>
        <v>0.5</v>
      </c>
      <c r="BA242" s="382">
        <f t="shared" si="102"/>
        <v>15.915494309189533</v>
      </c>
      <c r="BB242" s="382">
        <f t="shared" si="103"/>
        <v>636.61977236758139</v>
      </c>
    </row>
    <row r="243" spans="1:54" x14ac:dyDescent="0.3">
      <c r="A243" s="57">
        <f t="shared" si="80"/>
        <v>241</v>
      </c>
      <c r="B243" s="57">
        <v>1500</v>
      </c>
      <c r="C243" s="57">
        <v>7</v>
      </c>
      <c r="D243" s="57" t="str">
        <f>'[3]1500 KHz'!A23</f>
        <v>10001</v>
      </c>
      <c r="E243" s="57">
        <f>'[3]1500 KHz'!B23</f>
        <v>1</v>
      </c>
      <c r="F243" s="57" t="str">
        <f>'[3]1500 KHz'!C23</f>
        <v>12</v>
      </c>
      <c r="G243" s="57" t="str">
        <f>'[3]1500 KHz'!D23</f>
        <v>00</v>
      </c>
      <c r="H243" s="57" t="str">
        <f>'[3]1500 KHz'!E23</f>
        <v>01</v>
      </c>
      <c r="I243" s="57" t="str">
        <f>'[3]1500 KHz'!F23</f>
        <v>00</v>
      </c>
      <c r="J243" s="57" t="str">
        <f>'[3]1500 KHz'!G23</f>
        <v>10</v>
      </c>
      <c r="K243" s="57" t="str">
        <f>'[3]1500 KHz'!H23</f>
        <v>10</v>
      </c>
      <c r="L243" s="57" t="str">
        <f>'[3]1500 KHz'!I23</f>
        <v>000100</v>
      </c>
      <c r="M243" s="57" t="str">
        <f>'[3]1500 KHz'!J23</f>
        <v>00</v>
      </c>
      <c r="N243" s="57" t="str">
        <f>'[3]1500 KHz'!K23</f>
        <v>84</v>
      </c>
      <c r="O243" s="57" t="str">
        <f>'[3]1500 KHz'!L23</f>
        <v>10</v>
      </c>
      <c r="P243" s="57" t="str">
        <f>'[3]1500 KHz'!M23</f>
        <v>00010</v>
      </c>
      <c r="Q243" s="57" t="str">
        <f>'[3]1500 KHz'!N23</f>
        <v>0</v>
      </c>
      <c r="R243" s="57" t="str">
        <f>'[3]1500 KHz'!O23</f>
        <v>28</v>
      </c>
      <c r="S243" s="57" t="str">
        <f>'[3]1500 KHz'!P23</f>
        <v>001010</v>
      </c>
      <c r="T243" s="57" t="str">
        <f>'[3]1500 KHz'!Q23</f>
        <v>00</v>
      </c>
      <c r="U243" s="57" t="str">
        <f>'[3]1500 KHz'!R23</f>
        <v>82</v>
      </c>
      <c r="V243" s="57" t="str">
        <f>'[3]1500 KHz'!S23</f>
        <v>10</v>
      </c>
      <c r="W243" s="57" t="str">
        <f>'[3]1500 KHz'!T23</f>
        <v>00001</v>
      </c>
      <c r="X243" s="57" t="str">
        <f>'[3]1500 KHz'!U23</f>
        <v>0</v>
      </c>
      <c r="Y243" s="57" t="str">
        <f t="shared" si="90"/>
        <v>1210842882</v>
      </c>
      <c r="Z243" s="57">
        <f t="shared" si="81"/>
        <v>100</v>
      </c>
      <c r="AA243" s="57">
        <f t="shared" si="82"/>
        <v>50</v>
      </c>
      <c r="AB243" s="57">
        <f t="shared" si="83"/>
        <v>0.66659999999999997</v>
      </c>
      <c r="AC243" s="57">
        <f t="shared" si="84"/>
        <v>3.2</v>
      </c>
      <c r="AD243" s="57">
        <f t="shared" si="85"/>
        <v>800</v>
      </c>
      <c r="AE243" s="57">
        <f t="shared" si="86"/>
        <v>50</v>
      </c>
      <c r="AF243" s="57">
        <f t="shared" si="87"/>
        <v>20</v>
      </c>
      <c r="AG243" s="57">
        <f t="shared" si="88"/>
        <v>2.5</v>
      </c>
      <c r="AH243" s="57">
        <f t="shared" si="89"/>
        <v>12.5</v>
      </c>
      <c r="AI243" s="57">
        <v>4000</v>
      </c>
      <c r="AK243" s="57">
        <f t="shared" si="91"/>
        <v>1500</v>
      </c>
      <c r="AL243" s="57">
        <f t="shared" si="92"/>
        <v>17</v>
      </c>
      <c r="AM243" s="57" t="str">
        <f t="shared" si="104"/>
        <v>1210842882</v>
      </c>
      <c r="AN243" s="57">
        <f t="shared" si="104"/>
        <v>100</v>
      </c>
      <c r="AO243" s="57">
        <f t="shared" si="104"/>
        <v>50</v>
      </c>
      <c r="AP243" s="57">
        <f t="shared" si="93"/>
        <v>80</v>
      </c>
      <c r="AQ243" s="57">
        <f t="shared" si="94"/>
        <v>53.327999999999996</v>
      </c>
      <c r="AR243" s="57">
        <f t="shared" si="95"/>
        <v>3.2</v>
      </c>
      <c r="AS243" s="57">
        <f t="shared" si="105"/>
        <v>50</v>
      </c>
      <c r="AT243" s="57">
        <f t="shared" si="105"/>
        <v>20</v>
      </c>
      <c r="AU243" s="57">
        <f t="shared" si="96"/>
        <v>500</v>
      </c>
      <c r="AV243" s="57">
        <f t="shared" si="97"/>
        <v>12.5</v>
      </c>
      <c r="AW243" s="57">
        <f t="shared" si="98"/>
        <v>5</v>
      </c>
      <c r="AX243" s="382">
        <f t="shared" si="99"/>
        <v>59.689072566717428</v>
      </c>
      <c r="AY243" s="382">
        <f t="shared" si="100"/>
        <v>994.71839432434558</v>
      </c>
      <c r="AZ243" s="57">
        <f t="shared" si="101"/>
        <v>1</v>
      </c>
      <c r="BA243" s="382">
        <f t="shared" si="102"/>
        <v>15.915494309189533</v>
      </c>
      <c r="BB243" s="382">
        <f t="shared" si="103"/>
        <v>636.61977236758139</v>
      </c>
    </row>
    <row r="244" spans="1:54" x14ac:dyDescent="0.3">
      <c r="A244" s="57">
        <f t="shared" si="80"/>
        <v>242</v>
      </c>
      <c r="B244" s="57">
        <v>1500</v>
      </c>
      <c r="C244" s="57">
        <v>7</v>
      </c>
      <c r="D244" s="57" t="str">
        <f>'[3]1500 KHz'!A24</f>
        <v>10010</v>
      </c>
      <c r="E244" s="57">
        <f>'[3]1500 KHz'!B24</f>
        <v>1</v>
      </c>
      <c r="F244" s="57" t="str">
        <f>'[3]1500 KHz'!C24</f>
        <v>12</v>
      </c>
      <c r="G244" s="57" t="str">
        <f>'[3]1500 KHz'!D24</f>
        <v>00</v>
      </c>
      <c r="H244" s="57" t="str">
        <f>'[3]1500 KHz'!E24</f>
        <v>01</v>
      </c>
      <c r="I244" s="57" t="str">
        <f>'[3]1500 KHz'!F24</f>
        <v>00</v>
      </c>
      <c r="J244" s="57" t="str">
        <f>'[3]1500 KHz'!G24</f>
        <v>10</v>
      </c>
      <c r="K244" s="57" t="str">
        <f>'[3]1500 KHz'!H24</f>
        <v>20</v>
      </c>
      <c r="L244" s="57" t="str">
        <f>'[3]1500 KHz'!I24</f>
        <v>001000</v>
      </c>
      <c r="M244" s="57" t="str">
        <f>'[3]1500 KHz'!J24</f>
        <v>00</v>
      </c>
      <c r="N244" s="57" t="str">
        <f>'[3]1500 KHz'!K24</f>
        <v>42</v>
      </c>
      <c r="O244" s="57" t="str">
        <f>'[3]1500 KHz'!L24</f>
        <v>01</v>
      </c>
      <c r="P244" s="57" t="str">
        <f>'[3]1500 KHz'!M24</f>
        <v>00001</v>
      </c>
      <c r="Q244" s="57" t="str">
        <f>'[3]1500 KHz'!N24</f>
        <v>0</v>
      </c>
      <c r="R244" s="57" t="str">
        <f>'[3]1500 KHz'!O24</f>
        <v>28</v>
      </c>
      <c r="S244" s="57" t="str">
        <f>'[3]1500 KHz'!P24</f>
        <v>001010</v>
      </c>
      <c r="T244" s="57" t="str">
        <f>'[3]1500 KHz'!Q24</f>
        <v>00</v>
      </c>
      <c r="U244" s="57" t="str">
        <f>'[3]1500 KHz'!R24</f>
        <v>82</v>
      </c>
      <c r="V244" s="57" t="str">
        <f>'[3]1500 KHz'!S24</f>
        <v>10</v>
      </c>
      <c r="W244" s="57" t="str">
        <f>'[3]1500 KHz'!T24</f>
        <v>00001</v>
      </c>
      <c r="X244" s="57" t="str">
        <f>'[3]1500 KHz'!U24</f>
        <v>0</v>
      </c>
      <c r="Y244" s="57" t="str">
        <f t="shared" si="90"/>
        <v>1220422882</v>
      </c>
      <c r="Z244" s="57">
        <f t="shared" si="81"/>
        <v>100</v>
      </c>
      <c r="AA244" s="57">
        <f t="shared" si="82"/>
        <v>50</v>
      </c>
      <c r="AB244" s="57">
        <f t="shared" si="83"/>
        <v>0.66659999999999997</v>
      </c>
      <c r="AC244" s="57">
        <f t="shared" si="84"/>
        <v>3.2</v>
      </c>
      <c r="AD244" s="57">
        <f t="shared" si="85"/>
        <v>800</v>
      </c>
      <c r="AE244" s="57">
        <f t="shared" si="86"/>
        <v>50</v>
      </c>
      <c r="AF244" s="57">
        <f t="shared" si="87"/>
        <v>40</v>
      </c>
      <c r="AG244" s="57">
        <f t="shared" si="88"/>
        <v>1.25</v>
      </c>
      <c r="AH244" s="57">
        <f t="shared" si="89"/>
        <v>6.25</v>
      </c>
      <c r="AI244" s="57">
        <v>4000</v>
      </c>
      <c r="AK244" s="57">
        <f t="shared" si="91"/>
        <v>1500</v>
      </c>
      <c r="AL244" s="57">
        <f t="shared" si="92"/>
        <v>18</v>
      </c>
      <c r="AM244" s="57" t="str">
        <f t="shared" si="104"/>
        <v>1220422882</v>
      </c>
      <c r="AN244" s="57">
        <f t="shared" si="104"/>
        <v>100</v>
      </c>
      <c r="AO244" s="57">
        <f t="shared" si="104"/>
        <v>50</v>
      </c>
      <c r="AP244" s="57">
        <f t="shared" si="93"/>
        <v>80</v>
      </c>
      <c r="AQ244" s="57">
        <f t="shared" si="94"/>
        <v>53.327999999999996</v>
      </c>
      <c r="AR244" s="57">
        <f t="shared" si="95"/>
        <v>3.2</v>
      </c>
      <c r="AS244" s="57">
        <f t="shared" si="105"/>
        <v>50</v>
      </c>
      <c r="AT244" s="57">
        <f t="shared" si="105"/>
        <v>40</v>
      </c>
      <c r="AU244" s="57">
        <f t="shared" si="96"/>
        <v>250</v>
      </c>
      <c r="AV244" s="57">
        <f t="shared" si="97"/>
        <v>6.25</v>
      </c>
      <c r="AW244" s="57">
        <f t="shared" si="98"/>
        <v>5</v>
      </c>
      <c r="AX244" s="382">
        <f t="shared" si="99"/>
        <v>59.689072566717428</v>
      </c>
      <c r="AY244" s="382">
        <f t="shared" si="100"/>
        <v>994.71839432434558</v>
      </c>
      <c r="AZ244" s="57">
        <f t="shared" si="101"/>
        <v>2</v>
      </c>
      <c r="BA244" s="382">
        <f t="shared" si="102"/>
        <v>15.915494309189533</v>
      </c>
      <c r="BB244" s="382">
        <f t="shared" si="103"/>
        <v>636.61977236758139</v>
      </c>
    </row>
    <row r="245" spans="1:54" x14ac:dyDescent="0.3">
      <c r="A245" s="57">
        <f t="shared" si="80"/>
        <v>243</v>
      </c>
      <c r="B245" s="57">
        <v>1500</v>
      </c>
      <c r="C245" s="57">
        <v>7</v>
      </c>
      <c r="D245" s="57" t="str">
        <f>'[3]1500 KHz'!A25</f>
        <v>10011</v>
      </c>
      <c r="E245" s="57">
        <f>'[3]1500 KHz'!B25</f>
        <v>1</v>
      </c>
      <c r="F245" s="57" t="str">
        <f>'[3]1500 KHz'!C25</f>
        <v>12</v>
      </c>
      <c r="G245" s="57" t="str">
        <f>'[3]1500 KHz'!D25</f>
        <v>00</v>
      </c>
      <c r="H245" s="57" t="str">
        <f>'[3]1500 KHz'!E25</f>
        <v>01</v>
      </c>
      <c r="I245" s="57" t="str">
        <f>'[3]1500 KHz'!F25</f>
        <v>00</v>
      </c>
      <c r="J245" s="57" t="str">
        <f>'[3]1500 KHz'!G25</f>
        <v>10</v>
      </c>
      <c r="K245" s="57" t="str">
        <f>'[3]1500 KHz'!H25</f>
        <v>40</v>
      </c>
      <c r="L245" s="57" t="str">
        <f>'[3]1500 KHz'!I25</f>
        <v>010000</v>
      </c>
      <c r="M245" s="57" t="str">
        <f>'[3]1500 KHz'!J25</f>
        <v>00</v>
      </c>
      <c r="N245" s="57" t="str">
        <f>'[3]1500 KHz'!K25</f>
        <v>42</v>
      </c>
      <c r="O245" s="57" t="str">
        <f>'[3]1500 KHz'!L25</f>
        <v>01</v>
      </c>
      <c r="P245" s="57" t="str">
        <f>'[3]1500 KHz'!M25</f>
        <v>00001</v>
      </c>
      <c r="Q245" s="57" t="str">
        <f>'[3]1500 KHz'!N25</f>
        <v>0</v>
      </c>
      <c r="R245" s="57" t="str">
        <f>'[3]1500 KHz'!O25</f>
        <v>28</v>
      </c>
      <c r="S245" s="57" t="str">
        <f>'[3]1500 KHz'!P25</f>
        <v>001010</v>
      </c>
      <c r="T245" s="57" t="str">
        <f>'[3]1500 KHz'!Q25</f>
        <v>00</v>
      </c>
      <c r="U245" s="57" t="str">
        <f>'[3]1500 KHz'!R25</f>
        <v>82</v>
      </c>
      <c r="V245" s="57" t="str">
        <f>'[3]1500 KHz'!S25</f>
        <v>10</v>
      </c>
      <c r="W245" s="57" t="str">
        <f>'[3]1500 KHz'!T25</f>
        <v>00001</v>
      </c>
      <c r="X245" s="57" t="str">
        <f>'[3]1500 KHz'!U25</f>
        <v>0</v>
      </c>
      <c r="Y245" s="57" t="str">
        <f t="shared" si="90"/>
        <v>1240422882</v>
      </c>
      <c r="Z245" s="57">
        <f t="shared" si="81"/>
        <v>100</v>
      </c>
      <c r="AA245" s="57">
        <f t="shared" si="82"/>
        <v>50</v>
      </c>
      <c r="AB245" s="57">
        <f t="shared" si="83"/>
        <v>0.66659999999999997</v>
      </c>
      <c r="AC245" s="57">
        <f t="shared" si="84"/>
        <v>3.2</v>
      </c>
      <c r="AD245" s="57">
        <f t="shared" si="85"/>
        <v>800</v>
      </c>
      <c r="AE245" s="57">
        <f t="shared" si="86"/>
        <v>50</v>
      </c>
      <c r="AF245" s="57">
        <f t="shared" si="87"/>
        <v>80</v>
      </c>
      <c r="AG245" s="57">
        <f t="shared" si="88"/>
        <v>1.25</v>
      </c>
      <c r="AH245" s="57">
        <f t="shared" si="89"/>
        <v>6.25</v>
      </c>
      <c r="AI245" s="57">
        <v>4000</v>
      </c>
      <c r="AK245" s="57">
        <f t="shared" si="91"/>
        <v>1500</v>
      </c>
      <c r="AL245" s="57">
        <f t="shared" si="92"/>
        <v>19</v>
      </c>
      <c r="AM245" s="57" t="str">
        <f t="shared" si="104"/>
        <v>1240422882</v>
      </c>
      <c r="AN245" s="57">
        <f t="shared" si="104"/>
        <v>100</v>
      </c>
      <c r="AO245" s="57">
        <f t="shared" si="104"/>
        <v>50</v>
      </c>
      <c r="AP245" s="57">
        <f t="shared" si="93"/>
        <v>80</v>
      </c>
      <c r="AQ245" s="57">
        <f t="shared" si="94"/>
        <v>53.327999999999996</v>
      </c>
      <c r="AR245" s="57">
        <f t="shared" si="95"/>
        <v>3.2</v>
      </c>
      <c r="AS245" s="57">
        <f t="shared" si="105"/>
        <v>50</v>
      </c>
      <c r="AT245" s="57">
        <f t="shared" si="105"/>
        <v>80</v>
      </c>
      <c r="AU245" s="57">
        <f t="shared" si="96"/>
        <v>250</v>
      </c>
      <c r="AV245" s="57">
        <f t="shared" si="97"/>
        <v>6.25</v>
      </c>
      <c r="AW245" s="57">
        <f t="shared" si="98"/>
        <v>5</v>
      </c>
      <c r="AX245" s="382">
        <f t="shared" si="99"/>
        <v>59.689072566717428</v>
      </c>
      <c r="AY245" s="382">
        <f t="shared" si="100"/>
        <v>994.71839432434558</v>
      </c>
      <c r="AZ245" s="57">
        <f t="shared" si="101"/>
        <v>4</v>
      </c>
      <c r="BA245" s="382">
        <f t="shared" si="102"/>
        <v>7.9577471545947667</v>
      </c>
      <c r="BB245" s="382">
        <f t="shared" si="103"/>
        <v>318.3098861837907</v>
      </c>
    </row>
    <row r="246" spans="1:54" x14ac:dyDescent="0.3">
      <c r="A246" s="57">
        <f t="shared" si="80"/>
        <v>244</v>
      </c>
      <c r="B246" s="57">
        <v>1500</v>
      </c>
      <c r="C246" s="57">
        <v>7</v>
      </c>
      <c r="D246" s="57" t="str">
        <f>'[3]1500 KHz'!A26</f>
        <v>10100</v>
      </c>
      <c r="E246" s="57">
        <f>'[3]1500 KHz'!B26</f>
        <v>1</v>
      </c>
      <c r="F246" s="57" t="str">
        <f>'[3]1500 KHz'!C26</f>
        <v>12</v>
      </c>
      <c r="G246" s="57" t="str">
        <f>'[3]1500 KHz'!D26</f>
        <v>00</v>
      </c>
      <c r="H246" s="57" t="str">
        <f>'[3]1500 KHz'!E26</f>
        <v>01</v>
      </c>
      <c r="I246" s="57" t="str">
        <f>'[3]1500 KHz'!F26</f>
        <v>00</v>
      </c>
      <c r="J246" s="57" t="str">
        <f>'[3]1500 KHz'!G26</f>
        <v>10</v>
      </c>
      <c r="K246" s="57" t="str">
        <f>'[3]1500 KHz'!H26</f>
        <v>80</v>
      </c>
      <c r="L246" s="57" t="str">
        <f>'[3]1500 KHz'!I26</f>
        <v>100000</v>
      </c>
      <c r="M246" s="57" t="str">
        <f>'[3]1500 KHz'!J26</f>
        <v>00</v>
      </c>
      <c r="N246" s="57" t="str">
        <f>'[3]1500 KHz'!K26</f>
        <v>42</v>
      </c>
      <c r="O246" s="57" t="str">
        <f>'[3]1500 KHz'!L26</f>
        <v>01</v>
      </c>
      <c r="P246" s="57" t="str">
        <f>'[3]1500 KHz'!M26</f>
        <v>00001</v>
      </c>
      <c r="Q246" s="57" t="str">
        <f>'[3]1500 KHz'!N26</f>
        <v>0</v>
      </c>
      <c r="R246" s="57" t="str">
        <f>'[3]1500 KHz'!O26</f>
        <v>28</v>
      </c>
      <c r="S246" s="57" t="str">
        <f>'[3]1500 KHz'!P26</f>
        <v>001010</v>
      </c>
      <c r="T246" s="57" t="str">
        <f>'[3]1500 KHz'!Q26</f>
        <v>00</v>
      </c>
      <c r="U246" s="57" t="str">
        <f>'[3]1500 KHz'!R26</f>
        <v>82</v>
      </c>
      <c r="V246" s="57" t="str">
        <f>'[3]1500 KHz'!S26</f>
        <v>10</v>
      </c>
      <c r="W246" s="57" t="str">
        <f>'[3]1500 KHz'!T26</f>
        <v>00001</v>
      </c>
      <c r="X246" s="57" t="str">
        <f>'[3]1500 KHz'!U26</f>
        <v>0</v>
      </c>
      <c r="Y246" s="57" t="str">
        <f t="shared" si="90"/>
        <v>1280422882</v>
      </c>
      <c r="Z246" s="57">
        <f t="shared" si="81"/>
        <v>100</v>
      </c>
      <c r="AA246" s="57">
        <f t="shared" si="82"/>
        <v>50</v>
      </c>
      <c r="AB246" s="57">
        <f t="shared" si="83"/>
        <v>0.66659999999999997</v>
      </c>
      <c r="AC246" s="57">
        <f t="shared" si="84"/>
        <v>3.2</v>
      </c>
      <c r="AD246" s="57">
        <f t="shared" si="85"/>
        <v>800</v>
      </c>
      <c r="AE246" s="57">
        <f t="shared" si="86"/>
        <v>50</v>
      </c>
      <c r="AF246" s="57">
        <f t="shared" si="87"/>
        <v>160</v>
      </c>
      <c r="AG246" s="57">
        <f t="shared" si="88"/>
        <v>1.25</v>
      </c>
      <c r="AH246" s="57">
        <f t="shared" si="89"/>
        <v>6.25</v>
      </c>
      <c r="AI246" s="57">
        <v>4000</v>
      </c>
      <c r="AK246" s="57">
        <f t="shared" si="91"/>
        <v>1500</v>
      </c>
      <c r="AL246" s="57">
        <f t="shared" si="92"/>
        <v>20</v>
      </c>
      <c r="AM246" s="57" t="str">
        <f t="shared" si="104"/>
        <v>1280422882</v>
      </c>
      <c r="AN246" s="57">
        <f t="shared" si="104"/>
        <v>100</v>
      </c>
      <c r="AO246" s="57">
        <f t="shared" si="104"/>
        <v>50</v>
      </c>
      <c r="AP246" s="57">
        <f t="shared" si="93"/>
        <v>80</v>
      </c>
      <c r="AQ246" s="57">
        <f t="shared" si="94"/>
        <v>53.327999999999996</v>
      </c>
      <c r="AR246" s="57">
        <f t="shared" si="95"/>
        <v>3.2</v>
      </c>
      <c r="AS246" s="57">
        <f t="shared" si="105"/>
        <v>50</v>
      </c>
      <c r="AT246" s="57">
        <f t="shared" si="105"/>
        <v>160</v>
      </c>
      <c r="AU246" s="57">
        <f t="shared" si="96"/>
        <v>250</v>
      </c>
      <c r="AV246" s="57">
        <f t="shared" si="97"/>
        <v>6.25</v>
      </c>
      <c r="AW246" s="57">
        <f t="shared" si="98"/>
        <v>5</v>
      </c>
      <c r="AX246" s="382">
        <f t="shared" si="99"/>
        <v>59.689072566717428</v>
      </c>
      <c r="AY246" s="382">
        <f t="shared" si="100"/>
        <v>994.71839432434558</v>
      </c>
      <c r="AZ246" s="57">
        <f t="shared" si="101"/>
        <v>8</v>
      </c>
      <c r="BA246" s="382">
        <f t="shared" si="102"/>
        <v>3.9788735772973833</v>
      </c>
      <c r="BB246" s="382">
        <f t="shared" si="103"/>
        <v>159.15494309189535</v>
      </c>
    </row>
    <row r="247" spans="1:54" x14ac:dyDescent="0.3">
      <c r="A247" s="57">
        <f t="shared" si="80"/>
        <v>245</v>
      </c>
      <c r="B247" s="57">
        <v>1500</v>
      </c>
      <c r="C247" s="57">
        <v>7</v>
      </c>
      <c r="D247" s="57" t="str">
        <f>'[3]1500 KHz'!A27</f>
        <v>10101</v>
      </c>
      <c r="E247" s="57">
        <f>'[3]1500 KHz'!B27</f>
        <v>1</v>
      </c>
      <c r="F247" s="57" t="str">
        <f>'[3]1500 KHz'!C27</f>
        <v>13</v>
      </c>
      <c r="G247" s="57" t="str">
        <f>'[3]1500 KHz'!D27</f>
        <v>00</v>
      </c>
      <c r="H247" s="57" t="str">
        <f>'[3]1500 KHz'!E27</f>
        <v>01</v>
      </c>
      <c r="I247" s="57" t="str">
        <f>'[3]1500 KHz'!F27</f>
        <v>00</v>
      </c>
      <c r="J247" s="57" t="str">
        <f>'[3]1500 KHz'!G27</f>
        <v>11</v>
      </c>
      <c r="K247" s="57" t="str">
        <f>'[3]1500 KHz'!H27</f>
        <v>09</v>
      </c>
      <c r="L247" s="57" t="str">
        <f>'[3]1500 KHz'!I27</f>
        <v>000010</v>
      </c>
      <c r="M247" s="57" t="str">
        <f>'[3]1500 KHz'!J27</f>
        <v>01</v>
      </c>
      <c r="N247" s="57" t="str">
        <f>'[3]1500 KHz'!K27</f>
        <v>08</v>
      </c>
      <c r="O247" s="57" t="str">
        <f>'[3]1500 KHz'!L27</f>
        <v>00</v>
      </c>
      <c r="P247" s="57" t="str">
        <f>'[3]1500 KHz'!M27</f>
        <v>00100</v>
      </c>
      <c r="Q247" s="57" t="str">
        <f>'[3]1500 KHz'!N27</f>
        <v>0</v>
      </c>
      <c r="R247" s="57" t="str">
        <f>'[3]1500 KHz'!O27</f>
        <v>18</v>
      </c>
      <c r="S247" s="57" t="str">
        <f>'[3]1500 KHz'!P27</f>
        <v>000110</v>
      </c>
      <c r="T247" s="57" t="str">
        <f>'[3]1500 KHz'!Q27</f>
        <v>00</v>
      </c>
      <c r="U247" s="57" t="str">
        <f>'[3]1500 KHz'!R27</f>
        <v>82</v>
      </c>
      <c r="V247" s="57" t="str">
        <f>'[3]1500 KHz'!S27</f>
        <v>10</v>
      </c>
      <c r="W247" s="57" t="str">
        <f>'[3]1500 KHz'!T27</f>
        <v>00001</v>
      </c>
      <c r="X247" s="57" t="str">
        <f>'[3]1500 KHz'!U27</f>
        <v>0</v>
      </c>
      <c r="Y247" s="57" t="str">
        <f t="shared" si="90"/>
        <v>1309081882</v>
      </c>
      <c r="Z247" s="57">
        <f t="shared" si="81"/>
        <v>200</v>
      </c>
      <c r="AA247" s="57">
        <f t="shared" si="82"/>
        <v>30</v>
      </c>
      <c r="AB247" s="57">
        <f t="shared" si="83"/>
        <v>0.66659999999999997</v>
      </c>
      <c r="AC247" s="57">
        <f t="shared" si="84"/>
        <v>3.2</v>
      </c>
      <c r="AD247" s="57">
        <f t="shared" si="85"/>
        <v>800</v>
      </c>
      <c r="AE247" s="57">
        <f t="shared" si="86"/>
        <v>50</v>
      </c>
      <c r="AF247" s="57">
        <f t="shared" si="87"/>
        <v>10</v>
      </c>
      <c r="AG247" s="57">
        <f t="shared" si="88"/>
        <v>5</v>
      </c>
      <c r="AH247" s="57">
        <f t="shared" si="89"/>
        <v>25</v>
      </c>
      <c r="AI247" s="57">
        <v>4000</v>
      </c>
      <c r="AK247" s="57">
        <f t="shared" si="91"/>
        <v>1500</v>
      </c>
      <c r="AL247" s="57">
        <f t="shared" si="92"/>
        <v>21</v>
      </c>
      <c r="AM247" s="57" t="str">
        <f t="shared" si="104"/>
        <v>1309081882</v>
      </c>
      <c r="AN247" s="57">
        <f t="shared" si="104"/>
        <v>200</v>
      </c>
      <c r="AO247" s="57">
        <f t="shared" si="104"/>
        <v>30</v>
      </c>
      <c r="AP247" s="57">
        <f t="shared" si="93"/>
        <v>160</v>
      </c>
      <c r="AQ247" s="57">
        <f t="shared" si="94"/>
        <v>106.65599999999999</v>
      </c>
      <c r="AR247" s="57">
        <f t="shared" si="95"/>
        <v>3.2</v>
      </c>
      <c r="AS247" s="57">
        <f t="shared" si="105"/>
        <v>50</v>
      </c>
      <c r="AT247" s="57">
        <f t="shared" si="105"/>
        <v>10</v>
      </c>
      <c r="AU247" s="57">
        <f t="shared" si="96"/>
        <v>1000</v>
      </c>
      <c r="AV247" s="57">
        <f t="shared" si="97"/>
        <v>25</v>
      </c>
      <c r="AW247" s="57">
        <f t="shared" si="98"/>
        <v>6</v>
      </c>
      <c r="AX247" s="382">
        <f t="shared" si="99"/>
        <v>49.740893805597857</v>
      </c>
      <c r="AY247" s="382">
        <f t="shared" si="100"/>
        <v>1657.8639905405764</v>
      </c>
      <c r="AZ247" s="57">
        <f t="shared" si="101"/>
        <v>0.5</v>
      </c>
      <c r="BA247" s="382">
        <f t="shared" si="102"/>
        <v>15.915494309189533</v>
      </c>
      <c r="BB247" s="382">
        <f t="shared" si="103"/>
        <v>636.61977236758139</v>
      </c>
    </row>
    <row r="248" spans="1:54" x14ac:dyDescent="0.3">
      <c r="A248" s="57">
        <f t="shared" si="80"/>
        <v>246</v>
      </c>
      <c r="B248" s="57">
        <v>1500</v>
      </c>
      <c r="C248" s="57">
        <v>7</v>
      </c>
      <c r="D248" s="57" t="str">
        <f>'[3]1500 KHz'!A28</f>
        <v>10110</v>
      </c>
      <c r="E248" s="57">
        <f>'[3]1500 KHz'!B28</f>
        <v>1</v>
      </c>
      <c r="F248" s="57" t="str">
        <f>'[3]1500 KHz'!C28</f>
        <v>13</v>
      </c>
      <c r="G248" s="57" t="str">
        <f>'[3]1500 KHz'!D28</f>
        <v>00</v>
      </c>
      <c r="H248" s="57" t="str">
        <f>'[3]1500 KHz'!E28</f>
        <v>01</v>
      </c>
      <c r="I248" s="57" t="str">
        <f>'[3]1500 KHz'!F28</f>
        <v>00</v>
      </c>
      <c r="J248" s="57" t="str">
        <f>'[3]1500 KHz'!G28</f>
        <v>11</v>
      </c>
      <c r="K248" s="57" t="str">
        <f>'[3]1500 KHz'!H28</f>
        <v>10</v>
      </c>
      <c r="L248" s="57" t="str">
        <f>'[3]1500 KHz'!I28</f>
        <v>000100</v>
      </c>
      <c r="M248" s="57" t="str">
        <f>'[3]1500 KHz'!J28</f>
        <v>00</v>
      </c>
      <c r="N248" s="57" t="str">
        <f>'[3]1500 KHz'!K28</f>
        <v>84</v>
      </c>
      <c r="O248" s="57" t="str">
        <f>'[3]1500 KHz'!L28</f>
        <v>10</v>
      </c>
      <c r="P248" s="57" t="str">
        <f>'[3]1500 KHz'!M28</f>
        <v>00010</v>
      </c>
      <c r="Q248" s="57" t="str">
        <f>'[3]1500 KHz'!N28</f>
        <v>0</v>
      </c>
      <c r="R248" s="57" t="str">
        <f>'[3]1500 KHz'!O28</f>
        <v>18</v>
      </c>
      <c r="S248" s="57" t="str">
        <f>'[3]1500 KHz'!P28</f>
        <v>000110</v>
      </c>
      <c r="T248" s="57" t="str">
        <f>'[3]1500 KHz'!Q28</f>
        <v>00</v>
      </c>
      <c r="U248" s="57" t="str">
        <f>'[3]1500 KHz'!R28</f>
        <v>82</v>
      </c>
      <c r="V248" s="57" t="str">
        <f>'[3]1500 KHz'!S28</f>
        <v>10</v>
      </c>
      <c r="W248" s="57" t="str">
        <f>'[3]1500 KHz'!T28</f>
        <v>00001</v>
      </c>
      <c r="X248" s="57" t="str">
        <f>'[3]1500 KHz'!U28</f>
        <v>0</v>
      </c>
      <c r="Y248" s="57" t="str">
        <f t="shared" si="90"/>
        <v>1310841882</v>
      </c>
      <c r="Z248" s="57">
        <f t="shared" si="81"/>
        <v>200</v>
      </c>
      <c r="AA248" s="57">
        <f t="shared" si="82"/>
        <v>30</v>
      </c>
      <c r="AB248" s="57">
        <f t="shared" si="83"/>
        <v>0.66659999999999997</v>
      </c>
      <c r="AC248" s="57">
        <f t="shared" si="84"/>
        <v>3.2</v>
      </c>
      <c r="AD248" s="57">
        <f t="shared" si="85"/>
        <v>800</v>
      </c>
      <c r="AE248" s="57">
        <f t="shared" si="86"/>
        <v>50</v>
      </c>
      <c r="AF248" s="57">
        <f t="shared" si="87"/>
        <v>20</v>
      </c>
      <c r="AG248" s="57">
        <f t="shared" si="88"/>
        <v>2.5</v>
      </c>
      <c r="AH248" s="57">
        <f t="shared" si="89"/>
        <v>12.5</v>
      </c>
      <c r="AI248" s="57">
        <v>4000</v>
      </c>
      <c r="AK248" s="57">
        <f t="shared" si="91"/>
        <v>1500</v>
      </c>
      <c r="AL248" s="57">
        <f t="shared" si="92"/>
        <v>22</v>
      </c>
      <c r="AM248" s="57" t="str">
        <f t="shared" si="104"/>
        <v>1310841882</v>
      </c>
      <c r="AN248" s="57">
        <f t="shared" si="104"/>
        <v>200</v>
      </c>
      <c r="AO248" s="57">
        <f t="shared" si="104"/>
        <v>30</v>
      </c>
      <c r="AP248" s="57">
        <f t="shared" si="93"/>
        <v>160</v>
      </c>
      <c r="AQ248" s="57">
        <f t="shared" si="94"/>
        <v>106.65599999999999</v>
      </c>
      <c r="AR248" s="57">
        <f t="shared" si="95"/>
        <v>3.2</v>
      </c>
      <c r="AS248" s="57">
        <f t="shared" si="105"/>
        <v>50</v>
      </c>
      <c r="AT248" s="57">
        <f t="shared" si="105"/>
        <v>20</v>
      </c>
      <c r="AU248" s="57">
        <f t="shared" si="96"/>
        <v>500</v>
      </c>
      <c r="AV248" s="57">
        <f t="shared" si="97"/>
        <v>12.5</v>
      </c>
      <c r="AW248" s="57">
        <f t="shared" si="98"/>
        <v>6</v>
      </c>
      <c r="AX248" s="382">
        <f t="shared" si="99"/>
        <v>49.740893805597857</v>
      </c>
      <c r="AY248" s="382">
        <f t="shared" si="100"/>
        <v>1657.8639905405764</v>
      </c>
      <c r="AZ248" s="57">
        <f t="shared" si="101"/>
        <v>1</v>
      </c>
      <c r="BA248" s="382">
        <f t="shared" si="102"/>
        <v>15.915494309189533</v>
      </c>
      <c r="BB248" s="382">
        <f t="shared" si="103"/>
        <v>636.61977236758139</v>
      </c>
    </row>
    <row r="249" spans="1:54" x14ac:dyDescent="0.3">
      <c r="A249" s="57">
        <f t="shared" si="80"/>
        <v>247</v>
      </c>
      <c r="B249" s="57">
        <v>1500</v>
      </c>
      <c r="C249" s="57">
        <v>7</v>
      </c>
      <c r="D249" s="57" t="str">
        <f>'[3]1500 KHz'!A29</f>
        <v>10111</v>
      </c>
      <c r="E249" s="57">
        <f>'[3]1500 KHz'!B29</f>
        <v>1</v>
      </c>
      <c r="F249" s="57" t="str">
        <f>'[3]1500 KHz'!C29</f>
        <v>13</v>
      </c>
      <c r="G249" s="57" t="str">
        <f>'[3]1500 KHz'!D29</f>
        <v>00</v>
      </c>
      <c r="H249" s="57" t="str">
        <f>'[3]1500 KHz'!E29</f>
        <v>01</v>
      </c>
      <c r="I249" s="57" t="str">
        <f>'[3]1500 KHz'!F29</f>
        <v>00</v>
      </c>
      <c r="J249" s="57" t="str">
        <f>'[3]1500 KHz'!G29</f>
        <v>11</v>
      </c>
      <c r="K249" s="57" t="str">
        <f>'[3]1500 KHz'!H29</f>
        <v>20</v>
      </c>
      <c r="L249" s="57" t="str">
        <f>'[3]1500 KHz'!I29</f>
        <v>001000</v>
      </c>
      <c r="M249" s="57" t="str">
        <f>'[3]1500 KHz'!J29</f>
        <v>00</v>
      </c>
      <c r="N249" s="57" t="str">
        <f>'[3]1500 KHz'!K29</f>
        <v>42</v>
      </c>
      <c r="O249" s="57" t="str">
        <f>'[3]1500 KHz'!L29</f>
        <v>01</v>
      </c>
      <c r="P249" s="57" t="str">
        <f>'[3]1500 KHz'!M29</f>
        <v>00001</v>
      </c>
      <c r="Q249" s="57" t="str">
        <f>'[3]1500 KHz'!N29</f>
        <v>0</v>
      </c>
      <c r="R249" s="57" t="str">
        <f>'[3]1500 KHz'!O29</f>
        <v>18</v>
      </c>
      <c r="S249" s="57" t="str">
        <f>'[3]1500 KHz'!P29</f>
        <v>000110</v>
      </c>
      <c r="T249" s="57" t="str">
        <f>'[3]1500 KHz'!Q29</f>
        <v>00</v>
      </c>
      <c r="U249" s="57" t="str">
        <f>'[3]1500 KHz'!R29</f>
        <v>82</v>
      </c>
      <c r="V249" s="57" t="str">
        <f>'[3]1500 KHz'!S29</f>
        <v>10</v>
      </c>
      <c r="W249" s="57" t="str">
        <f>'[3]1500 KHz'!T29</f>
        <v>00001</v>
      </c>
      <c r="X249" s="57" t="str">
        <f>'[3]1500 KHz'!U29</f>
        <v>0</v>
      </c>
      <c r="Y249" s="57" t="str">
        <f t="shared" si="90"/>
        <v>1320421882</v>
      </c>
      <c r="Z249" s="57">
        <f t="shared" si="81"/>
        <v>200</v>
      </c>
      <c r="AA249" s="57">
        <f t="shared" si="82"/>
        <v>30</v>
      </c>
      <c r="AB249" s="57">
        <f t="shared" si="83"/>
        <v>0.66659999999999997</v>
      </c>
      <c r="AC249" s="57">
        <f t="shared" si="84"/>
        <v>3.2</v>
      </c>
      <c r="AD249" s="57">
        <f t="shared" si="85"/>
        <v>800</v>
      </c>
      <c r="AE249" s="57">
        <f t="shared" si="86"/>
        <v>50</v>
      </c>
      <c r="AF249" s="57">
        <f t="shared" si="87"/>
        <v>40</v>
      </c>
      <c r="AG249" s="57">
        <f t="shared" si="88"/>
        <v>1.25</v>
      </c>
      <c r="AH249" s="57">
        <f t="shared" si="89"/>
        <v>6.25</v>
      </c>
      <c r="AI249" s="57">
        <v>4000</v>
      </c>
      <c r="AK249" s="57">
        <f t="shared" si="91"/>
        <v>1500</v>
      </c>
      <c r="AL249" s="57">
        <f t="shared" si="92"/>
        <v>23</v>
      </c>
      <c r="AM249" s="57" t="str">
        <f t="shared" si="104"/>
        <v>1320421882</v>
      </c>
      <c r="AN249" s="57">
        <f t="shared" si="104"/>
        <v>200</v>
      </c>
      <c r="AO249" s="57">
        <f t="shared" si="104"/>
        <v>30</v>
      </c>
      <c r="AP249" s="57">
        <f t="shared" si="93"/>
        <v>160</v>
      </c>
      <c r="AQ249" s="57">
        <f t="shared" si="94"/>
        <v>106.65599999999999</v>
      </c>
      <c r="AR249" s="57">
        <f t="shared" si="95"/>
        <v>3.2</v>
      </c>
      <c r="AS249" s="57">
        <f t="shared" si="105"/>
        <v>50</v>
      </c>
      <c r="AT249" s="57">
        <f t="shared" si="105"/>
        <v>40</v>
      </c>
      <c r="AU249" s="57">
        <f t="shared" si="96"/>
        <v>250</v>
      </c>
      <c r="AV249" s="57">
        <f t="shared" si="97"/>
        <v>6.25</v>
      </c>
      <c r="AW249" s="57">
        <f t="shared" si="98"/>
        <v>6</v>
      </c>
      <c r="AX249" s="382">
        <f t="shared" si="99"/>
        <v>49.740893805597857</v>
      </c>
      <c r="AY249" s="382">
        <f t="shared" si="100"/>
        <v>1657.8639905405764</v>
      </c>
      <c r="AZ249" s="57">
        <f t="shared" si="101"/>
        <v>2</v>
      </c>
      <c r="BA249" s="382">
        <f t="shared" si="102"/>
        <v>15.915494309189533</v>
      </c>
      <c r="BB249" s="382">
        <f t="shared" si="103"/>
        <v>636.61977236758139</v>
      </c>
    </row>
    <row r="250" spans="1:54" x14ac:dyDescent="0.3">
      <c r="A250" s="57">
        <f t="shared" si="80"/>
        <v>248</v>
      </c>
      <c r="B250" s="57">
        <v>1500</v>
      </c>
      <c r="C250" s="57">
        <v>7</v>
      </c>
      <c r="D250" s="57" t="str">
        <f>'[3]1500 KHz'!A30</f>
        <v>11000</v>
      </c>
      <c r="E250" s="57">
        <f>'[3]1500 KHz'!B30</f>
        <v>1</v>
      </c>
      <c r="F250" s="57" t="str">
        <f>'[3]1500 KHz'!C30</f>
        <v>13</v>
      </c>
      <c r="G250" s="57" t="str">
        <f>'[3]1500 KHz'!D30</f>
        <v>00</v>
      </c>
      <c r="H250" s="57" t="str">
        <f>'[3]1500 KHz'!E30</f>
        <v>01</v>
      </c>
      <c r="I250" s="57" t="str">
        <f>'[3]1500 KHz'!F30</f>
        <v>00</v>
      </c>
      <c r="J250" s="57" t="str">
        <f>'[3]1500 KHz'!G30</f>
        <v>11</v>
      </c>
      <c r="K250" s="57" t="str">
        <f>'[3]1500 KHz'!H30</f>
        <v>40</v>
      </c>
      <c r="L250" s="57" t="str">
        <f>'[3]1500 KHz'!I30</f>
        <v>010000</v>
      </c>
      <c r="M250" s="57" t="str">
        <f>'[3]1500 KHz'!J30</f>
        <v>00</v>
      </c>
      <c r="N250" s="57" t="str">
        <f>'[3]1500 KHz'!K30</f>
        <v>42</v>
      </c>
      <c r="O250" s="57" t="str">
        <f>'[3]1500 KHz'!L30</f>
        <v>01</v>
      </c>
      <c r="P250" s="57" t="str">
        <f>'[3]1500 KHz'!M30</f>
        <v>00001</v>
      </c>
      <c r="Q250" s="57" t="str">
        <f>'[3]1500 KHz'!N30</f>
        <v>0</v>
      </c>
      <c r="R250" s="57" t="str">
        <f>'[3]1500 KHz'!O30</f>
        <v>18</v>
      </c>
      <c r="S250" s="57" t="str">
        <f>'[3]1500 KHz'!P30</f>
        <v>000110</v>
      </c>
      <c r="T250" s="57" t="str">
        <f>'[3]1500 KHz'!Q30</f>
        <v>00</v>
      </c>
      <c r="U250" s="57" t="str">
        <f>'[3]1500 KHz'!R30</f>
        <v>82</v>
      </c>
      <c r="V250" s="57" t="str">
        <f>'[3]1500 KHz'!S30</f>
        <v>10</v>
      </c>
      <c r="W250" s="57" t="str">
        <f>'[3]1500 KHz'!T30</f>
        <v>00001</v>
      </c>
      <c r="X250" s="57" t="str">
        <f>'[3]1500 KHz'!U30</f>
        <v>0</v>
      </c>
      <c r="Y250" s="57" t="str">
        <f t="shared" si="90"/>
        <v>1340421882</v>
      </c>
      <c r="Z250" s="57">
        <f t="shared" si="81"/>
        <v>200</v>
      </c>
      <c r="AA250" s="57">
        <f t="shared" si="82"/>
        <v>30</v>
      </c>
      <c r="AB250" s="57">
        <f t="shared" si="83"/>
        <v>0.66659999999999997</v>
      </c>
      <c r="AC250" s="57">
        <f t="shared" si="84"/>
        <v>3.2</v>
      </c>
      <c r="AD250" s="57">
        <f t="shared" si="85"/>
        <v>800</v>
      </c>
      <c r="AE250" s="57">
        <f t="shared" si="86"/>
        <v>50</v>
      </c>
      <c r="AF250" s="57">
        <f t="shared" si="87"/>
        <v>80</v>
      </c>
      <c r="AG250" s="57">
        <f t="shared" si="88"/>
        <v>1.25</v>
      </c>
      <c r="AH250" s="57">
        <f t="shared" si="89"/>
        <v>6.25</v>
      </c>
      <c r="AI250" s="57">
        <v>4000</v>
      </c>
      <c r="AK250" s="57">
        <f t="shared" si="91"/>
        <v>1500</v>
      </c>
      <c r="AL250" s="57">
        <f t="shared" si="92"/>
        <v>24</v>
      </c>
      <c r="AM250" s="57" t="str">
        <f t="shared" si="104"/>
        <v>1340421882</v>
      </c>
      <c r="AN250" s="57">
        <f t="shared" si="104"/>
        <v>200</v>
      </c>
      <c r="AO250" s="57">
        <f t="shared" si="104"/>
        <v>30</v>
      </c>
      <c r="AP250" s="57">
        <f t="shared" si="93"/>
        <v>160</v>
      </c>
      <c r="AQ250" s="57">
        <f t="shared" si="94"/>
        <v>106.65599999999999</v>
      </c>
      <c r="AR250" s="57">
        <f t="shared" si="95"/>
        <v>3.2</v>
      </c>
      <c r="AS250" s="57">
        <f t="shared" si="105"/>
        <v>50</v>
      </c>
      <c r="AT250" s="57">
        <f t="shared" si="105"/>
        <v>80</v>
      </c>
      <c r="AU250" s="57">
        <f t="shared" si="96"/>
        <v>250</v>
      </c>
      <c r="AV250" s="57">
        <f t="shared" si="97"/>
        <v>6.25</v>
      </c>
      <c r="AW250" s="57">
        <f t="shared" si="98"/>
        <v>6</v>
      </c>
      <c r="AX250" s="382">
        <f t="shared" si="99"/>
        <v>49.740893805597857</v>
      </c>
      <c r="AY250" s="382">
        <f t="shared" si="100"/>
        <v>1657.8639905405764</v>
      </c>
      <c r="AZ250" s="57">
        <f t="shared" si="101"/>
        <v>4</v>
      </c>
      <c r="BA250" s="382">
        <f t="shared" si="102"/>
        <v>7.9577471545947667</v>
      </c>
      <c r="BB250" s="382">
        <f t="shared" si="103"/>
        <v>318.3098861837907</v>
      </c>
    </row>
    <row r="251" spans="1:54" x14ac:dyDescent="0.3">
      <c r="A251" s="57">
        <f t="shared" si="80"/>
        <v>249</v>
      </c>
      <c r="B251" s="57">
        <v>1500</v>
      </c>
      <c r="C251" s="57">
        <v>7</v>
      </c>
      <c r="D251" s="57" t="str">
        <f>'[3]1500 KHz'!A31</f>
        <v>11001</v>
      </c>
      <c r="E251" s="57">
        <f>'[3]1500 KHz'!B31</f>
        <v>1</v>
      </c>
      <c r="F251" s="57" t="str">
        <f>'[3]1500 KHz'!C31</f>
        <v>13</v>
      </c>
      <c r="G251" s="57" t="str">
        <f>'[3]1500 KHz'!D31</f>
        <v>00</v>
      </c>
      <c r="H251" s="57" t="str">
        <f>'[3]1500 KHz'!E31</f>
        <v>01</v>
      </c>
      <c r="I251" s="57" t="str">
        <f>'[3]1500 KHz'!F31</f>
        <v>00</v>
      </c>
      <c r="J251" s="57" t="str">
        <f>'[3]1500 KHz'!G31</f>
        <v>11</v>
      </c>
      <c r="K251" s="57" t="str">
        <f>'[3]1500 KHz'!H31</f>
        <v>80</v>
      </c>
      <c r="L251" s="57" t="str">
        <f>'[3]1500 KHz'!I31</f>
        <v>100000</v>
      </c>
      <c r="M251" s="57" t="str">
        <f>'[3]1500 KHz'!J31</f>
        <v>00</v>
      </c>
      <c r="N251" s="57" t="str">
        <f>'[3]1500 KHz'!K31</f>
        <v>42</v>
      </c>
      <c r="O251" s="57" t="str">
        <f>'[3]1500 KHz'!L31</f>
        <v>01</v>
      </c>
      <c r="P251" s="57" t="str">
        <f>'[3]1500 KHz'!M31</f>
        <v>00001</v>
      </c>
      <c r="Q251" s="57" t="str">
        <f>'[3]1500 KHz'!N31</f>
        <v>0</v>
      </c>
      <c r="R251" s="57" t="str">
        <f>'[3]1500 KHz'!O31</f>
        <v>18</v>
      </c>
      <c r="S251" s="57" t="str">
        <f>'[3]1500 KHz'!P31</f>
        <v>000110</v>
      </c>
      <c r="T251" s="57" t="str">
        <f>'[3]1500 KHz'!Q31</f>
        <v>00</v>
      </c>
      <c r="U251" s="57" t="str">
        <f>'[3]1500 KHz'!R31</f>
        <v>82</v>
      </c>
      <c r="V251" s="57" t="str">
        <f>'[3]1500 KHz'!S31</f>
        <v>10</v>
      </c>
      <c r="W251" s="57" t="str">
        <f>'[3]1500 KHz'!T31</f>
        <v>00001</v>
      </c>
      <c r="X251" s="57" t="str">
        <f>'[3]1500 KHz'!U31</f>
        <v>0</v>
      </c>
      <c r="Y251" s="57" t="str">
        <f t="shared" si="90"/>
        <v>1380421882</v>
      </c>
      <c r="Z251" s="57">
        <f t="shared" si="81"/>
        <v>200</v>
      </c>
      <c r="AA251" s="57">
        <f t="shared" si="82"/>
        <v>30</v>
      </c>
      <c r="AB251" s="57">
        <f t="shared" si="83"/>
        <v>0.66659999999999997</v>
      </c>
      <c r="AC251" s="57">
        <f t="shared" si="84"/>
        <v>3.2</v>
      </c>
      <c r="AD251" s="57">
        <f t="shared" si="85"/>
        <v>800</v>
      </c>
      <c r="AE251" s="57">
        <f t="shared" si="86"/>
        <v>50</v>
      </c>
      <c r="AF251" s="57">
        <f t="shared" si="87"/>
        <v>160</v>
      </c>
      <c r="AG251" s="57">
        <f t="shared" si="88"/>
        <v>1.25</v>
      </c>
      <c r="AH251" s="57">
        <f t="shared" si="89"/>
        <v>6.25</v>
      </c>
      <c r="AI251" s="57">
        <v>4000</v>
      </c>
      <c r="AK251" s="57">
        <f t="shared" si="91"/>
        <v>1500</v>
      </c>
      <c r="AL251" s="57">
        <f t="shared" si="92"/>
        <v>25</v>
      </c>
      <c r="AM251" s="57" t="str">
        <f t="shared" si="104"/>
        <v>1380421882</v>
      </c>
      <c r="AN251" s="57">
        <f t="shared" si="104"/>
        <v>200</v>
      </c>
      <c r="AO251" s="57">
        <f t="shared" si="104"/>
        <v>30</v>
      </c>
      <c r="AP251" s="57">
        <f t="shared" si="93"/>
        <v>160</v>
      </c>
      <c r="AQ251" s="57">
        <f t="shared" si="94"/>
        <v>106.65599999999999</v>
      </c>
      <c r="AR251" s="57">
        <f t="shared" si="95"/>
        <v>3.2</v>
      </c>
      <c r="AS251" s="57">
        <f t="shared" si="105"/>
        <v>50</v>
      </c>
      <c r="AT251" s="57">
        <f t="shared" si="105"/>
        <v>160</v>
      </c>
      <c r="AU251" s="57">
        <f t="shared" si="96"/>
        <v>250</v>
      </c>
      <c r="AV251" s="57">
        <f t="shared" si="97"/>
        <v>6.25</v>
      </c>
      <c r="AW251" s="57">
        <f t="shared" si="98"/>
        <v>6</v>
      </c>
      <c r="AX251" s="382">
        <f t="shared" si="99"/>
        <v>49.740893805597857</v>
      </c>
      <c r="AY251" s="382">
        <f t="shared" si="100"/>
        <v>1657.8639905405764</v>
      </c>
      <c r="AZ251" s="57">
        <f t="shared" si="101"/>
        <v>8</v>
      </c>
      <c r="BA251" s="382">
        <f t="shared" si="102"/>
        <v>3.9788735772973833</v>
      </c>
      <c r="BB251" s="382">
        <f t="shared" si="103"/>
        <v>159.15494309189535</v>
      </c>
    </row>
    <row r="252" spans="1:54" x14ac:dyDescent="0.3">
      <c r="A252" s="57">
        <f t="shared" si="80"/>
        <v>250</v>
      </c>
      <c r="B252" s="57">
        <v>1500</v>
      </c>
      <c r="C252" s="57">
        <v>7</v>
      </c>
      <c r="D252" s="57" t="str">
        <f>'[3]1500 KHz'!A32</f>
        <v>11010</v>
      </c>
      <c r="E252" s="57">
        <f>'[3]1500 KHz'!B32</f>
        <v>1</v>
      </c>
      <c r="F252" s="57" t="str">
        <f>'[3]1500 KHz'!C32</f>
        <v>13</v>
      </c>
      <c r="G252" s="57" t="str">
        <f>'[3]1500 KHz'!D32</f>
        <v>00</v>
      </c>
      <c r="H252" s="57" t="str">
        <f>'[3]1500 KHz'!E32</f>
        <v>01</v>
      </c>
      <c r="I252" s="57" t="str">
        <f>'[3]1500 KHz'!F32</f>
        <v>00</v>
      </c>
      <c r="J252" s="57" t="str">
        <f>'[3]1500 KHz'!G32</f>
        <v>11</v>
      </c>
      <c r="K252" s="57" t="str">
        <f>'[3]1500 KHz'!H32</f>
        <v>09</v>
      </c>
      <c r="L252" s="57" t="str">
        <f>'[3]1500 KHz'!I32</f>
        <v>000010</v>
      </c>
      <c r="M252" s="57" t="str">
        <f>'[3]1500 KHz'!J32</f>
        <v>01</v>
      </c>
      <c r="N252" s="57" t="str">
        <f>'[3]1500 KHz'!K32</f>
        <v>08</v>
      </c>
      <c r="O252" s="57" t="str">
        <f>'[3]1500 KHz'!L32</f>
        <v>00</v>
      </c>
      <c r="P252" s="57" t="str">
        <f>'[3]1500 KHz'!M32</f>
        <v>00100</v>
      </c>
      <c r="Q252" s="57" t="str">
        <f>'[3]1500 KHz'!N32</f>
        <v>0</v>
      </c>
      <c r="R252" s="57" t="str">
        <f>'[3]1500 KHz'!O32</f>
        <v>1C</v>
      </c>
      <c r="S252" s="57" t="str">
        <f>'[3]1500 KHz'!P32</f>
        <v>000111</v>
      </c>
      <c r="T252" s="57" t="str">
        <f>'[3]1500 KHz'!Q32</f>
        <v>00</v>
      </c>
      <c r="U252" s="57" t="str">
        <f>'[3]1500 KHz'!R32</f>
        <v>42</v>
      </c>
      <c r="V252" s="57" t="str">
        <f>'[3]1500 KHz'!S32</f>
        <v>01</v>
      </c>
      <c r="W252" s="57" t="str">
        <f>'[3]1500 KHz'!T32</f>
        <v>00001</v>
      </c>
      <c r="X252" s="57" t="str">
        <f>'[3]1500 KHz'!U32</f>
        <v>0</v>
      </c>
      <c r="Y252" s="57" t="str">
        <f t="shared" si="90"/>
        <v>1309081C42</v>
      </c>
      <c r="Z252" s="57">
        <f t="shared" si="81"/>
        <v>200</v>
      </c>
      <c r="AA252" s="57">
        <f t="shared" si="82"/>
        <v>35</v>
      </c>
      <c r="AB252" s="57">
        <f t="shared" si="83"/>
        <v>0.33329999999999999</v>
      </c>
      <c r="AC252" s="57">
        <f t="shared" si="84"/>
        <v>3.2</v>
      </c>
      <c r="AD252" s="57">
        <f t="shared" si="85"/>
        <v>800</v>
      </c>
      <c r="AE252" s="57">
        <f t="shared" si="86"/>
        <v>50</v>
      </c>
      <c r="AF252" s="57">
        <f t="shared" si="87"/>
        <v>10</v>
      </c>
      <c r="AG252" s="57">
        <f t="shared" si="88"/>
        <v>5</v>
      </c>
      <c r="AH252" s="57">
        <f t="shared" si="89"/>
        <v>25</v>
      </c>
      <c r="AI252" s="57">
        <v>4000</v>
      </c>
      <c r="AK252" s="57">
        <f t="shared" si="91"/>
        <v>1500</v>
      </c>
      <c r="AL252" s="57">
        <f t="shared" si="92"/>
        <v>26</v>
      </c>
      <c r="AM252" s="57" t="str">
        <f t="shared" si="104"/>
        <v>1309081C42</v>
      </c>
      <c r="AN252" s="57">
        <f t="shared" si="104"/>
        <v>200</v>
      </c>
      <c r="AO252" s="57">
        <f t="shared" si="104"/>
        <v>35</v>
      </c>
      <c r="AP252" s="57">
        <f t="shared" si="93"/>
        <v>160</v>
      </c>
      <c r="AQ252" s="57">
        <f t="shared" si="94"/>
        <v>53.327999999999996</v>
      </c>
      <c r="AR252" s="57">
        <f t="shared" si="95"/>
        <v>3.2</v>
      </c>
      <c r="AS252" s="57">
        <f t="shared" si="105"/>
        <v>50</v>
      </c>
      <c r="AT252" s="57">
        <f t="shared" si="105"/>
        <v>10</v>
      </c>
      <c r="AU252" s="57">
        <f t="shared" si="96"/>
        <v>1000</v>
      </c>
      <c r="AV252" s="57">
        <f t="shared" si="97"/>
        <v>25</v>
      </c>
      <c r="AW252" s="57">
        <f t="shared" si="98"/>
        <v>7</v>
      </c>
      <c r="AX252" s="382">
        <f t="shared" si="99"/>
        <v>85.270103666739189</v>
      </c>
      <c r="AY252" s="382">
        <f t="shared" si="100"/>
        <v>1421.0262776062084</v>
      </c>
      <c r="AZ252" s="57">
        <f t="shared" si="101"/>
        <v>0.5</v>
      </c>
      <c r="BA252" s="382">
        <f t="shared" si="102"/>
        <v>15.915494309189533</v>
      </c>
      <c r="BB252" s="382">
        <f t="shared" si="103"/>
        <v>636.61977236758139</v>
      </c>
    </row>
    <row r="253" spans="1:54" x14ac:dyDescent="0.3">
      <c r="A253" s="57">
        <f t="shared" si="80"/>
        <v>251</v>
      </c>
      <c r="B253" s="57">
        <v>1500</v>
      </c>
      <c r="C253" s="57">
        <v>7</v>
      </c>
      <c r="D253" s="57" t="str">
        <f>'[3]1500 KHz'!A33</f>
        <v>11011</v>
      </c>
      <c r="E253" s="57">
        <f>'[3]1500 KHz'!B33</f>
        <v>1</v>
      </c>
      <c r="F253" s="57" t="str">
        <f>'[3]1500 KHz'!C33</f>
        <v>13</v>
      </c>
      <c r="G253" s="57" t="str">
        <f>'[3]1500 KHz'!D33</f>
        <v>00</v>
      </c>
      <c r="H253" s="57" t="str">
        <f>'[3]1500 KHz'!E33</f>
        <v>01</v>
      </c>
      <c r="I253" s="57" t="str">
        <f>'[3]1500 KHz'!F33</f>
        <v>00</v>
      </c>
      <c r="J253" s="57" t="str">
        <f>'[3]1500 KHz'!G33</f>
        <v>11</v>
      </c>
      <c r="K253" s="57" t="str">
        <f>'[3]1500 KHz'!H33</f>
        <v>10</v>
      </c>
      <c r="L253" s="57" t="str">
        <f>'[3]1500 KHz'!I33</f>
        <v>000100</v>
      </c>
      <c r="M253" s="57" t="str">
        <f>'[3]1500 KHz'!J33</f>
        <v>00</v>
      </c>
      <c r="N253" s="57" t="str">
        <f>'[3]1500 KHz'!K33</f>
        <v>84</v>
      </c>
      <c r="O253" s="57" t="str">
        <f>'[3]1500 KHz'!L33</f>
        <v>10</v>
      </c>
      <c r="P253" s="57" t="str">
        <f>'[3]1500 KHz'!M33</f>
        <v>00010</v>
      </c>
      <c r="Q253" s="57" t="str">
        <f>'[3]1500 KHz'!N33</f>
        <v>0</v>
      </c>
      <c r="R253" s="57" t="str">
        <f>'[3]1500 KHz'!O33</f>
        <v>1C</v>
      </c>
      <c r="S253" s="57" t="str">
        <f>'[3]1500 KHz'!P33</f>
        <v>000111</v>
      </c>
      <c r="T253" s="57" t="str">
        <f>'[3]1500 KHz'!Q33</f>
        <v>00</v>
      </c>
      <c r="U253" s="57" t="str">
        <f>'[3]1500 KHz'!R33</f>
        <v>42</v>
      </c>
      <c r="V253" s="57" t="str">
        <f>'[3]1500 KHz'!S33</f>
        <v>01</v>
      </c>
      <c r="W253" s="57" t="str">
        <f>'[3]1500 KHz'!T33</f>
        <v>00001</v>
      </c>
      <c r="X253" s="57" t="str">
        <f>'[3]1500 KHz'!U33</f>
        <v>0</v>
      </c>
      <c r="Y253" s="57" t="str">
        <f t="shared" si="90"/>
        <v>1310841C42</v>
      </c>
      <c r="Z253" s="57">
        <f t="shared" si="81"/>
        <v>200</v>
      </c>
      <c r="AA253" s="57">
        <f t="shared" si="82"/>
        <v>35</v>
      </c>
      <c r="AB253" s="57">
        <f t="shared" si="83"/>
        <v>0.33329999999999999</v>
      </c>
      <c r="AC253" s="57">
        <f t="shared" si="84"/>
        <v>3.2</v>
      </c>
      <c r="AD253" s="57">
        <f t="shared" si="85"/>
        <v>800</v>
      </c>
      <c r="AE253" s="57">
        <f t="shared" si="86"/>
        <v>50</v>
      </c>
      <c r="AF253" s="57">
        <f t="shared" si="87"/>
        <v>20</v>
      </c>
      <c r="AG253" s="57">
        <f t="shared" si="88"/>
        <v>2.5</v>
      </c>
      <c r="AH253" s="57">
        <f t="shared" si="89"/>
        <v>12.5</v>
      </c>
      <c r="AI253" s="57">
        <v>4000</v>
      </c>
      <c r="AK253" s="57">
        <f t="shared" si="91"/>
        <v>1500</v>
      </c>
      <c r="AL253" s="57">
        <f t="shared" si="92"/>
        <v>27</v>
      </c>
      <c r="AM253" s="57" t="str">
        <f t="shared" si="104"/>
        <v>1310841C42</v>
      </c>
      <c r="AN253" s="57">
        <f t="shared" si="104"/>
        <v>200</v>
      </c>
      <c r="AO253" s="57">
        <f t="shared" si="104"/>
        <v>35</v>
      </c>
      <c r="AP253" s="57">
        <f t="shared" si="93"/>
        <v>160</v>
      </c>
      <c r="AQ253" s="57">
        <f t="shared" si="94"/>
        <v>53.327999999999996</v>
      </c>
      <c r="AR253" s="57">
        <f t="shared" si="95"/>
        <v>3.2</v>
      </c>
      <c r="AS253" s="57">
        <f t="shared" si="105"/>
        <v>50</v>
      </c>
      <c r="AT253" s="57">
        <f t="shared" si="105"/>
        <v>20</v>
      </c>
      <c r="AU253" s="57">
        <f t="shared" si="96"/>
        <v>500</v>
      </c>
      <c r="AV253" s="57">
        <f t="shared" si="97"/>
        <v>12.5</v>
      </c>
      <c r="AW253" s="57">
        <f t="shared" si="98"/>
        <v>7</v>
      </c>
      <c r="AX253" s="382">
        <f t="shared" si="99"/>
        <v>85.270103666739189</v>
      </c>
      <c r="AY253" s="382">
        <f t="shared" si="100"/>
        <v>1421.0262776062084</v>
      </c>
      <c r="AZ253" s="57">
        <f t="shared" si="101"/>
        <v>1</v>
      </c>
      <c r="BA253" s="382">
        <f t="shared" si="102"/>
        <v>15.915494309189533</v>
      </c>
      <c r="BB253" s="382">
        <f t="shared" si="103"/>
        <v>636.61977236758139</v>
      </c>
    </row>
    <row r="254" spans="1:54" x14ac:dyDescent="0.3">
      <c r="A254" s="57">
        <f t="shared" si="80"/>
        <v>252</v>
      </c>
      <c r="B254" s="57">
        <v>1500</v>
      </c>
      <c r="C254" s="57">
        <v>7</v>
      </c>
      <c r="D254" s="57" t="str">
        <f>'[3]1500 KHz'!A34</f>
        <v>11100</v>
      </c>
      <c r="E254" s="57">
        <f>'[3]1500 KHz'!B34</f>
        <v>1</v>
      </c>
      <c r="F254" s="57" t="str">
        <f>'[3]1500 KHz'!C34</f>
        <v>13</v>
      </c>
      <c r="G254" s="57" t="str">
        <f>'[3]1500 KHz'!D34</f>
        <v>00</v>
      </c>
      <c r="H254" s="57" t="str">
        <f>'[3]1500 KHz'!E34</f>
        <v>01</v>
      </c>
      <c r="I254" s="57" t="str">
        <f>'[3]1500 KHz'!F34</f>
        <v>00</v>
      </c>
      <c r="J254" s="57" t="str">
        <f>'[3]1500 KHz'!G34</f>
        <v>11</v>
      </c>
      <c r="K254" s="57" t="str">
        <f>'[3]1500 KHz'!H34</f>
        <v>20</v>
      </c>
      <c r="L254" s="57" t="str">
        <f>'[3]1500 KHz'!I34</f>
        <v>001000</v>
      </c>
      <c r="M254" s="57" t="str">
        <f>'[3]1500 KHz'!J34</f>
        <v>00</v>
      </c>
      <c r="N254" s="57" t="str">
        <f>'[3]1500 KHz'!K34</f>
        <v>42</v>
      </c>
      <c r="O254" s="57" t="str">
        <f>'[3]1500 KHz'!L34</f>
        <v>01</v>
      </c>
      <c r="P254" s="57" t="str">
        <f>'[3]1500 KHz'!M34</f>
        <v>00001</v>
      </c>
      <c r="Q254" s="57" t="str">
        <f>'[3]1500 KHz'!N34</f>
        <v>0</v>
      </c>
      <c r="R254" s="57" t="str">
        <f>'[3]1500 KHz'!O34</f>
        <v>1C</v>
      </c>
      <c r="S254" s="57" t="str">
        <f>'[3]1500 KHz'!P34</f>
        <v>000111</v>
      </c>
      <c r="T254" s="57" t="str">
        <f>'[3]1500 KHz'!Q34</f>
        <v>00</v>
      </c>
      <c r="U254" s="57" t="str">
        <f>'[3]1500 KHz'!R34</f>
        <v>42</v>
      </c>
      <c r="V254" s="57" t="str">
        <f>'[3]1500 KHz'!S34</f>
        <v>01</v>
      </c>
      <c r="W254" s="57" t="str">
        <f>'[3]1500 KHz'!T34</f>
        <v>00001</v>
      </c>
      <c r="X254" s="57" t="str">
        <f>'[3]1500 KHz'!U34</f>
        <v>0</v>
      </c>
      <c r="Y254" s="57" t="str">
        <f t="shared" si="90"/>
        <v>1320421C42</v>
      </c>
      <c r="Z254" s="57">
        <f t="shared" si="81"/>
        <v>200</v>
      </c>
      <c r="AA254" s="57">
        <f t="shared" si="82"/>
        <v>35</v>
      </c>
      <c r="AB254" s="57">
        <f t="shared" si="83"/>
        <v>0.33329999999999999</v>
      </c>
      <c r="AC254" s="57">
        <f t="shared" si="84"/>
        <v>3.2</v>
      </c>
      <c r="AD254" s="57">
        <f t="shared" si="85"/>
        <v>800</v>
      </c>
      <c r="AE254" s="57">
        <f t="shared" si="86"/>
        <v>50</v>
      </c>
      <c r="AF254" s="57">
        <f t="shared" si="87"/>
        <v>40</v>
      </c>
      <c r="AG254" s="57">
        <f t="shared" si="88"/>
        <v>1.25</v>
      </c>
      <c r="AH254" s="57">
        <f t="shared" si="89"/>
        <v>6.25</v>
      </c>
      <c r="AI254" s="57">
        <v>4000</v>
      </c>
      <c r="AK254" s="57">
        <f t="shared" si="91"/>
        <v>1500</v>
      </c>
      <c r="AL254" s="57">
        <f t="shared" si="92"/>
        <v>28</v>
      </c>
      <c r="AM254" s="57" t="str">
        <f t="shared" si="104"/>
        <v>1320421C42</v>
      </c>
      <c r="AN254" s="57">
        <f t="shared" si="104"/>
        <v>200</v>
      </c>
      <c r="AO254" s="57">
        <f t="shared" si="104"/>
        <v>35</v>
      </c>
      <c r="AP254" s="57">
        <f t="shared" si="93"/>
        <v>160</v>
      </c>
      <c r="AQ254" s="57">
        <f t="shared" si="94"/>
        <v>53.327999999999996</v>
      </c>
      <c r="AR254" s="57">
        <f t="shared" si="95"/>
        <v>3.2</v>
      </c>
      <c r="AS254" s="57">
        <f t="shared" si="105"/>
        <v>50</v>
      </c>
      <c r="AT254" s="57">
        <f t="shared" si="105"/>
        <v>40</v>
      </c>
      <c r="AU254" s="57">
        <f t="shared" si="96"/>
        <v>250</v>
      </c>
      <c r="AV254" s="57">
        <f t="shared" si="97"/>
        <v>6.25</v>
      </c>
      <c r="AW254" s="57">
        <f t="shared" si="98"/>
        <v>7</v>
      </c>
      <c r="AX254" s="382">
        <f t="shared" si="99"/>
        <v>85.270103666739189</v>
      </c>
      <c r="AY254" s="382">
        <f t="shared" si="100"/>
        <v>1421.0262776062084</v>
      </c>
      <c r="AZ254" s="57">
        <f t="shared" si="101"/>
        <v>2</v>
      </c>
      <c r="BA254" s="382">
        <f t="shared" si="102"/>
        <v>15.915494309189533</v>
      </c>
      <c r="BB254" s="382">
        <f t="shared" si="103"/>
        <v>636.61977236758139</v>
      </c>
    </row>
    <row r="255" spans="1:54" x14ac:dyDescent="0.3">
      <c r="A255" s="57">
        <f t="shared" si="80"/>
        <v>253</v>
      </c>
      <c r="B255" s="57">
        <v>1500</v>
      </c>
      <c r="C255" s="57">
        <v>7</v>
      </c>
      <c r="D255" s="57" t="str">
        <f>'[3]1500 KHz'!A35</f>
        <v>11101</v>
      </c>
      <c r="E255" s="57">
        <f>'[3]1500 KHz'!B35</f>
        <v>1</v>
      </c>
      <c r="F255" s="57" t="str">
        <f>'[3]1500 KHz'!C35</f>
        <v>13</v>
      </c>
      <c r="G255" s="57" t="str">
        <f>'[3]1500 KHz'!D35</f>
        <v>00</v>
      </c>
      <c r="H255" s="57" t="str">
        <f>'[3]1500 KHz'!E35</f>
        <v>01</v>
      </c>
      <c r="I255" s="57" t="str">
        <f>'[3]1500 KHz'!F35</f>
        <v>00</v>
      </c>
      <c r="J255" s="57" t="str">
        <f>'[3]1500 KHz'!G35</f>
        <v>11</v>
      </c>
      <c r="K255" s="57" t="str">
        <f>'[3]1500 KHz'!H35</f>
        <v>40</v>
      </c>
      <c r="L255" s="57" t="str">
        <f>'[3]1500 KHz'!I35</f>
        <v>010000</v>
      </c>
      <c r="M255" s="57" t="str">
        <f>'[3]1500 KHz'!J35</f>
        <v>00</v>
      </c>
      <c r="N255" s="57" t="str">
        <f>'[3]1500 KHz'!K35</f>
        <v>42</v>
      </c>
      <c r="O255" s="57" t="str">
        <f>'[3]1500 KHz'!L35</f>
        <v>01</v>
      </c>
      <c r="P255" s="57" t="str">
        <f>'[3]1500 KHz'!M35</f>
        <v>00001</v>
      </c>
      <c r="Q255" s="57" t="str">
        <f>'[3]1500 KHz'!N35</f>
        <v>0</v>
      </c>
      <c r="R255" s="57" t="str">
        <f>'[3]1500 KHz'!O35</f>
        <v>1C</v>
      </c>
      <c r="S255" s="57" t="str">
        <f>'[3]1500 KHz'!P35</f>
        <v>000111</v>
      </c>
      <c r="T255" s="57" t="str">
        <f>'[3]1500 KHz'!Q35</f>
        <v>00</v>
      </c>
      <c r="U255" s="57" t="str">
        <f>'[3]1500 KHz'!R35</f>
        <v>42</v>
      </c>
      <c r="V255" s="57" t="str">
        <f>'[3]1500 KHz'!S35</f>
        <v>01</v>
      </c>
      <c r="W255" s="57" t="str">
        <f>'[3]1500 KHz'!T35</f>
        <v>00001</v>
      </c>
      <c r="X255" s="57" t="str">
        <f>'[3]1500 KHz'!U35</f>
        <v>0</v>
      </c>
      <c r="Y255" s="57" t="str">
        <f t="shared" si="90"/>
        <v>1340421C42</v>
      </c>
      <c r="Z255" s="57">
        <f t="shared" si="81"/>
        <v>200</v>
      </c>
      <c r="AA255" s="57">
        <f t="shared" si="82"/>
        <v>35</v>
      </c>
      <c r="AB255" s="57">
        <f t="shared" si="83"/>
        <v>0.33329999999999999</v>
      </c>
      <c r="AC255" s="57">
        <f t="shared" si="84"/>
        <v>3.2</v>
      </c>
      <c r="AD255" s="57">
        <f t="shared" si="85"/>
        <v>800</v>
      </c>
      <c r="AE255" s="57">
        <f t="shared" si="86"/>
        <v>50</v>
      </c>
      <c r="AF255" s="57">
        <f t="shared" si="87"/>
        <v>80</v>
      </c>
      <c r="AG255" s="57">
        <f t="shared" si="88"/>
        <v>1.25</v>
      </c>
      <c r="AH255" s="57">
        <f t="shared" si="89"/>
        <v>6.25</v>
      </c>
      <c r="AI255" s="57">
        <v>4000</v>
      </c>
      <c r="AK255" s="57">
        <f t="shared" si="91"/>
        <v>1500</v>
      </c>
      <c r="AL255" s="57">
        <f t="shared" si="92"/>
        <v>29</v>
      </c>
      <c r="AM255" s="57" t="str">
        <f t="shared" si="104"/>
        <v>1340421C42</v>
      </c>
      <c r="AN255" s="57">
        <f t="shared" si="104"/>
        <v>200</v>
      </c>
      <c r="AO255" s="57">
        <f t="shared" si="104"/>
        <v>35</v>
      </c>
      <c r="AP255" s="57">
        <f t="shared" si="93"/>
        <v>160</v>
      </c>
      <c r="AQ255" s="57">
        <f t="shared" si="94"/>
        <v>53.327999999999996</v>
      </c>
      <c r="AR255" s="57">
        <f t="shared" si="95"/>
        <v>3.2</v>
      </c>
      <c r="AS255" s="57">
        <f t="shared" si="105"/>
        <v>50</v>
      </c>
      <c r="AT255" s="57">
        <f t="shared" si="105"/>
        <v>80</v>
      </c>
      <c r="AU255" s="57">
        <f t="shared" si="96"/>
        <v>250</v>
      </c>
      <c r="AV255" s="57">
        <f t="shared" si="97"/>
        <v>6.25</v>
      </c>
      <c r="AW255" s="57">
        <f t="shared" si="98"/>
        <v>7</v>
      </c>
      <c r="AX255" s="382">
        <f t="shared" si="99"/>
        <v>85.270103666739189</v>
      </c>
      <c r="AY255" s="382">
        <f t="shared" si="100"/>
        <v>1421.0262776062084</v>
      </c>
      <c r="AZ255" s="57">
        <f t="shared" si="101"/>
        <v>4</v>
      </c>
      <c r="BA255" s="382">
        <f t="shared" si="102"/>
        <v>7.9577471545947667</v>
      </c>
      <c r="BB255" s="382">
        <f t="shared" si="103"/>
        <v>318.3098861837907</v>
      </c>
    </row>
    <row r="256" spans="1:54" x14ac:dyDescent="0.3">
      <c r="A256" s="57">
        <f t="shared" si="80"/>
        <v>254</v>
      </c>
      <c r="B256" s="57">
        <v>1500</v>
      </c>
      <c r="C256" s="57">
        <v>7</v>
      </c>
      <c r="D256" s="57" t="str">
        <f>'[3]1500 KHz'!A36</f>
        <v>11110</v>
      </c>
      <c r="E256" s="57">
        <f>'[3]1500 KHz'!B36</f>
        <v>1</v>
      </c>
      <c r="F256" s="57" t="str">
        <f>'[3]1500 KHz'!C36</f>
        <v>13</v>
      </c>
      <c r="G256" s="57" t="str">
        <f>'[3]1500 KHz'!D36</f>
        <v>00</v>
      </c>
      <c r="H256" s="57" t="str">
        <f>'[3]1500 KHz'!E36</f>
        <v>01</v>
      </c>
      <c r="I256" s="57" t="str">
        <f>'[3]1500 KHz'!F36</f>
        <v>00</v>
      </c>
      <c r="J256" s="57" t="str">
        <f>'[3]1500 KHz'!G36</f>
        <v>11</v>
      </c>
      <c r="K256" s="57" t="str">
        <f>'[3]1500 KHz'!H36</f>
        <v>80</v>
      </c>
      <c r="L256" s="57" t="str">
        <f>'[3]1500 KHz'!I36</f>
        <v>100000</v>
      </c>
      <c r="M256" s="57" t="str">
        <f>'[3]1500 KHz'!J36</f>
        <v>00</v>
      </c>
      <c r="N256" s="57" t="str">
        <f>'[3]1500 KHz'!K36</f>
        <v>42</v>
      </c>
      <c r="O256" s="57" t="str">
        <f>'[3]1500 KHz'!L36</f>
        <v>01</v>
      </c>
      <c r="P256" s="57" t="str">
        <f>'[3]1500 KHz'!M36</f>
        <v>00001</v>
      </c>
      <c r="Q256" s="57" t="str">
        <f>'[3]1500 KHz'!N36</f>
        <v>0</v>
      </c>
      <c r="R256" s="57" t="str">
        <f>'[3]1500 KHz'!O36</f>
        <v>1C</v>
      </c>
      <c r="S256" s="57" t="str">
        <f>'[3]1500 KHz'!P36</f>
        <v>000111</v>
      </c>
      <c r="T256" s="57" t="str">
        <f>'[3]1500 KHz'!Q36</f>
        <v>00</v>
      </c>
      <c r="U256" s="57" t="str">
        <f>'[3]1500 KHz'!R36</f>
        <v>42</v>
      </c>
      <c r="V256" s="57" t="str">
        <f>'[3]1500 KHz'!S36</f>
        <v>01</v>
      </c>
      <c r="W256" s="57" t="str">
        <f>'[3]1500 KHz'!T36</f>
        <v>00001</v>
      </c>
      <c r="X256" s="57" t="str">
        <f>'[3]1500 KHz'!U36</f>
        <v>0</v>
      </c>
      <c r="Y256" s="57" t="str">
        <f t="shared" si="90"/>
        <v>1380421C42</v>
      </c>
      <c r="Z256" s="57">
        <f t="shared" si="81"/>
        <v>200</v>
      </c>
      <c r="AA256" s="57">
        <f t="shared" si="82"/>
        <v>35</v>
      </c>
      <c r="AB256" s="57">
        <f t="shared" si="83"/>
        <v>0.33329999999999999</v>
      </c>
      <c r="AC256" s="57">
        <f t="shared" si="84"/>
        <v>3.2</v>
      </c>
      <c r="AD256" s="57">
        <f t="shared" si="85"/>
        <v>800</v>
      </c>
      <c r="AE256" s="57">
        <f t="shared" si="86"/>
        <v>50</v>
      </c>
      <c r="AF256" s="57">
        <f t="shared" si="87"/>
        <v>160</v>
      </c>
      <c r="AG256" s="57">
        <f t="shared" si="88"/>
        <v>1.25</v>
      </c>
      <c r="AH256" s="57">
        <f t="shared" si="89"/>
        <v>6.25</v>
      </c>
      <c r="AI256" s="57">
        <v>4000</v>
      </c>
      <c r="AK256" s="57">
        <f t="shared" si="91"/>
        <v>1500</v>
      </c>
      <c r="AL256" s="57">
        <f t="shared" si="92"/>
        <v>30</v>
      </c>
      <c r="AM256" s="57" t="str">
        <f t="shared" si="104"/>
        <v>1380421C42</v>
      </c>
      <c r="AN256" s="57">
        <f t="shared" si="104"/>
        <v>200</v>
      </c>
      <c r="AO256" s="57">
        <f t="shared" si="104"/>
        <v>35</v>
      </c>
      <c r="AP256" s="57">
        <f t="shared" si="93"/>
        <v>160</v>
      </c>
      <c r="AQ256" s="57">
        <f t="shared" si="94"/>
        <v>53.327999999999996</v>
      </c>
      <c r="AR256" s="57">
        <f t="shared" si="95"/>
        <v>3.2</v>
      </c>
      <c r="AS256" s="57">
        <f t="shared" si="105"/>
        <v>50</v>
      </c>
      <c r="AT256" s="57">
        <f t="shared" si="105"/>
        <v>160</v>
      </c>
      <c r="AU256" s="57">
        <f t="shared" si="96"/>
        <v>250</v>
      </c>
      <c r="AV256" s="57">
        <f t="shared" si="97"/>
        <v>6.25</v>
      </c>
      <c r="AW256" s="57">
        <f t="shared" si="98"/>
        <v>7</v>
      </c>
      <c r="AX256" s="382">
        <f t="shared" si="99"/>
        <v>85.270103666739189</v>
      </c>
      <c r="AY256" s="382">
        <f t="shared" si="100"/>
        <v>1421.0262776062084</v>
      </c>
      <c r="AZ256" s="57">
        <f t="shared" si="101"/>
        <v>8</v>
      </c>
      <c r="BA256" s="382">
        <f t="shared" si="102"/>
        <v>3.9788735772973833</v>
      </c>
      <c r="BB256" s="382">
        <f t="shared" si="103"/>
        <v>159.15494309189535</v>
      </c>
    </row>
    <row r="257" spans="1:54" x14ac:dyDescent="0.3">
      <c r="A257" s="57">
        <f t="shared" si="80"/>
        <v>255</v>
      </c>
      <c r="B257" s="57">
        <v>1500</v>
      </c>
      <c r="C257" s="57">
        <v>7</v>
      </c>
      <c r="D257" s="57" t="str">
        <f>'[3]1500 KHz'!A37</f>
        <v>11111</v>
      </c>
      <c r="E257" s="57">
        <f>'[3]1500 KHz'!B37</f>
        <v>1</v>
      </c>
      <c r="F257" s="57" t="str">
        <f>'[3]1500 KHz'!C37</f>
        <v>13</v>
      </c>
      <c r="G257" s="57" t="str">
        <f>'[3]1500 KHz'!D37</f>
        <v>00</v>
      </c>
      <c r="H257" s="57" t="str">
        <f>'[3]1500 KHz'!E37</f>
        <v>01</v>
      </c>
      <c r="I257" s="57" t="str">
        <f>'[3]1500 KHz'!F37</f>
        <v>00</v>
      </c>
      <c r="J257" s="57" t="str">
        <f>'[3]1500 KHz'!G37</f>
        <v>11</v>
      </c>
      <c r="K257" s="57" t="str">
        <f>'[3]1500 KHz'!H37</f>
        <v>20</v>
      </c>
      <c r="L257" s="57" t="str">
        <f>'[3]1500 KHz'!I37</f>
        <v>001000</v>
      </c>
      <c r="M257" s="57" t="str">
        <f>'[3]1500 KHz'!J37</f>
        <v>00</v>
      </c>
      <c r="N257" s="57" t="str">
        <f>'[3]1500 KHz'!K37</f>
        <v>42</v>
      </c>
      <c r="O257" s="57" t="str">
        <f>'[3]1500 KHz'!L37</f>
        <v>01</v>
      </c>
      <c r="P257" s="57" t="str">
        <f>'[3]1500 KHz'!M37</f>
        <v>00001</v>
      </c>
      <c r="Q257" s="57" t="str">
        <f>'[3]1500 KHz'!N37</f>
        <v>0</v>
      </c>
      <c r="R257" s="57" t="str">
        <f>'[3]1500 KHz'!O37</f>
        <v>28</v>
      </c>
      <c r="S257" s="57" t="str">
        <f>'[3]1500 KHz'!P37</f>
        <v>001010</v>
      </c>
      <c r="T257" s="57" t="str">
        <f>'[3]1500 KHz'!Q37</f>
        <v>00</v>
      </c>
      <c r="U257" s="57" t="str">
        <f>'[3]1500 KHz'!R37</f>
        <v>42</v>
      </c>
      <c r="V257" s="57" t="str">
        <f>'[3]1500 KHz'!S37</f>
        <v>01</v>
      </c>
      <c r="W257" s="57" t="str">
        <f>'[3]1500 KHz'!T37</f>
        <v>00001</v>
      </c>
      <c r="X257" s="57" t="str">
        <f>'[3]1500 KHz'!U37</f>
        <v>0</v>
      </c>
      <c r="Y257" s="57" t="str">
        <f t="shared" si="90"/>
        <v>1320422842</v>
      </c>
      <c r="Z257" s="57">
        <f t="shared" si="81"/>
        <v>200</v>
      </c>
      <c r="AA257" s="57">
        <f t="shared" si="82"/>
        <v>50</v>
      </c>
      <c r="AB257" s="57">
        <f t="shared" si="83"/>
        <v>0.33329999999999999</v>
      </c>
      <c r="AC257" s="57">
        <f t="shared" si="84"/>
        <v>3.2</v>
      </c>
      <c r="AD257" s="57">
        <f t="shared" si="85"/>
        <v>800</v>
      </c>
      <c r="AE257" s="57">
        <f t="shared" si="86"/>
        <v>50</v>
      </c>
      <c r="AF257" s="57">
        <f t="shared" si="87"/>
        <v>40</v>
      </c>
      <c r="AG257" s="57">
        <f t="shared" si="88"/>
        <v>1.25</v>
      </c>
      <c r="AH257" s="57">
        <f t="shared" si="89"/>
        <v>6.25</v>
      </c>
      <c r="AI257" s="57">
        <v>4000</v>
      </c>
      <c r="AK257" s="57">
        <f t="shared" si="91"/>
        <v>1500</v>
      </c>
      <c r="AL257" s="57">
        <f t="shared" si="92"/>
        <v>31</v>
      </c>
      <c r="AM257" s="57" t="str">
        <f t="shared" si="104"/>
        <v>1320422842</v>
      </c>
      <c r="AN257" s="57">
        <f t="shared" si="104"/>
        <v>200</v>
      </c>
      <c r="AO257" s="57">
        <f t="shared" si="104"/>
        <v>50</v>
      </c>
      <c r="AP257" s="57">
        <f t="shared" si="93"/>
        <v>160</v>
      </c>
      <c r="AQ257" s="57">
        <f t="shared" si="94"/>
        <v>53.327999999999996</v>
      </c>
      <c r="AR257" s="57">
        <f t="shared" si="95"/>
        <v>3.2</v>
      </c>
      <c r="AS257" s="57">
        <f t="shared" si="105"/>
        <v>50</v>
      </c>
      <c r="AT257" s="57">
        <f t="shared" si="105"/>
        <v>40</v>
      </c>
      <c r="AU257" s="57">
        <f t="shared" si="96"/>
        <v>250</v>
      </c>
      <c r="AV257" s="57">
        <f t="shared" si="97"/>
        <v>6.25</v>
      </c>
      <c r="AW257" s="57">
        <f t="shared" si="98"/>
        <v>10</v>
      </c>
      <c r="AX257" s="382">
        <f t="shared" si="99"/>
        <v>59.689072566717428</v>
      </c>
      <c r="AY257" s="382">
        <f t="shared" si="100"/>
        <v>994.71839432434558</v>
      </c>
      <c r="AZ257" s="57">
        <f t="shared" si="101"/>
        <v>2</v>
      </c>
      <c r="BA257" s="382">
        <f t="shared" si="102"/>
        <v>15.915494309189533</v>
      </c>
      <c r="BB257" s="382">
        <f t="shared" si="103"/>
        <v>636.61977236758139</v>
      </c>
    </row>
  </sheetData>
  <sheetProtection algorithmName="SHA-512" hashValue="bDvcj72trarfWjkspEAVq5LDOEWDoQjWVq8/0cx2aMogmwJFhibgQ9mJrLaOEpoLOraIag27jg84MpKtQikQsQ==" saltValue="KbzOAHA/02iivbjgM5Rv1g==" spinCount="100000" sheet="1" objects="1" scenario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7"/>
  <sheetViews>
    <sheetView workbookViewId="0">
      <selection activeCell="T16" sqref="T16"/>
    </sheetView>
  </sheetViews>
  <sheetFormatPr defaultRowHeight="14.4" x14ac:dyDescent="0.3"/>
  <cols>
    <col min="1" max="1" width="9.109375" style="57"/>
  </cols>
  <sheetData>
    <row r="1" spans="1:19" x14ac:dyDescent="0.3">
      <c r="A1" s="57" t="s">
        <v>983</v>
      </c>
      <c r="B1" t="s">
        <v>791</v>
      </c>
      <c r="C1" t="s">
        <v>792</v>
      </c>
      <c r="D1" t="s">
        <v>185</v>
      </c>
      <c r="E1" t="s">
        <v>793</v>
      </c>
      <c r="F1" t="s">
        <v>794</v>
      </c>
      <c r="G1" t="s">
        <v>795</v>
      </c>
      <c r="H1" t="s">
        <v>796</v>
      </c>
      <c r="I1" t="s">
        <v>797</v>
      </c>
      <c r="J1" t="s">
        <v>798</v>
      </c>
      <c r="K1" t="s">
        <v>1</v>
      </c>
      <c r="L1" t="s">
        <v>5</v>
      </c>
      <c r="M1" t="s">
        <v>799</v>
      </c>
      <c r="N1" t="s">
        <v>84</v>
      </c>
      <c r="O1" t="s">
        <v>7</v>
      </c>
      <c r="P1" t="s">
        <v>0</v>
      </c>
      <c r="Q1" t="s">
        <v>2</v>
      </c>
      <c r="R1" t="s">
        <v>110</v>
      </c>
      <c r="S1" t="s">
        <v>4</v>
      </c>
    </row>
    <row r="2" spans="1:19" x14ac:dyDescent="0.3">
      <c r="A2" s="57">
        <v>0</v>
      </c>
      <c r="B2">
        <v>275</v>
      </c>
      <c r="C2">
        <v>0</v>
      </c>
      <c r="D2" t="s">
        <v>800</v>
      </c>
    </row>
    <row r="3" spans="1:19" x14ac:dyDescent="0.3">
      <c r="A3" s="57">
        <f>A2+1</f>
        <v>1</v>
      </c>
      <c r="B3">
        <v>275</v>
      </c>
      <c r="C3">
        <v>1</v>
      </c>
      <c r="D3" t="s">
        <v>801</v>
      </c>
      <c r="E3">
        <v>2</v>
      </c>
      <c r="F3">
        <v>12.435223451399461</v>
      </c>
      <c r="G3">
        <v>207.23299881757202</v>
      </c>
      <c r="H3">
        <v>0.5</v>
      </c>
      <c r="I3">
        <v>4.2441318157838754</v>
      </c>
      <c r="J3">
        <v>106.10329539459688</v>
      </c>
      <c r="K3">
        <v>100</v>
      </c>
      <c r="L3">
        <v>20</v>
      </c>
      <c r="M3">
        <v>160</v>
      </c>
      <c r="N3">
        <v>639.93600000000004</v>
      </c>
      <c r="O3">
        <v>38.400000000000006</v>
      </c>
      <c r="P3">
        <v>50</v>
      </c>
      <c r="Q3">
        <v>10</v>
      </c>
      <c r="R3">
        <v>3750</v>
      </c>
      <c r="S3">
        <v>150</v>
      </c>
    </row>
    <row r="4" spans="1:19" x14ac:dyDescent="0.3">
      <c r="A4" s="57">
        <f t="shared" ref="A4:A67" si="0">A3+1</f>
        <v>2</v>
      </c>
      <c r="B4">
        <v>275</v>
      </c>
      <c r="C4">
        <v>2</v>
      </c>
      <c r="D4" t="s">
        <v>802</v>
      </c>
      <c r="E4">
        <v>2</v>
      </c>
      <c r="F4">
        <v>12.435223451399461</v>
      </c>
      <c r="G4">
        <v>207.23299881757202</v>
      </c>
      <c r="H4">
        <v>1</v>
      </c>
      <c r="I4">
        <v>2.6525823848649224</v>
      </c>
      <c r="J4">
        <v>106.10329539459688</v>
      </c>
      <c r="K4">
        <v>100</v>
      </c>
      <c r="L4">
        <v>20</v>
      </c>
      <c r="M4">
        <v>160</v>
      </c>
      <c r="N4">
        <v>639.93600000000004</v>
      </c>
      <c r="O4">
        <v>38.400000000000006</v>
      </c>
      <c r="P4">
        <v>50</v>
      </c>
      <c r="Q4">
        <v>20</v>
      </c>
      <c r="R4">
        <v>3000</v>
      </c>
      <c r="S4">
        <v>75</v>
      </c>
    </row>
    <row r="5" spans="1:19" x14ac:dyDescent="0.3">
      <c r="A5" s="57">
        <f t="shared" si="0"/>
        <v>3</v>
      </c>
      <c r="B5">
        <v>275</v>
      </c>
      <c r="C5">
        <v>3</v>
      </c>
      <c r="D5" t="s">
        <v>803</v>
      </c>
      <c r="E5">
        <v>2</v>
      </c>
      <c r="F5">
        <v>12.435223451399461</v>
      </c>
      <c r="G5">
        <v>207.23299881757202</v>
      </c>
      <c r="H5">
        <v>2</v>
      </c>
      <c r="I5">
        <v>2.6525823848649224</v>
      </c>
      <c r="J5">
        <v>106.10329539459688</v>
      </c>
      <c r="K5">
        <v>100</v>
      </c>
      <c r="L5">
        <v>20</v>
      </c>
      <c r="M5">
        <v>160</v>
      </c>
      <c r="N5">
        <v>639.93600000000004</v>
      </c>
      <c r="O5">
        <v>38.400000000000006</v>
      </c>
      <c r="P5">
        <v>50</v>
      </c>
      <c r="Q5">
        <v>40</v>
      </c>
      <c r="R5">
        <v>1500</v>
      </c>
      <c r="S5">
        <v>37.5</v>
      </c>
    </row>
    <row r="6" spans="1:19" x14ac:dyDescent="0.3">
      <c r="A6" s="57">
        <f t="shared" si="0"/>
        <v>4</v>
      </c>
      <c r="B6">
        <v>275</v>
      </c>
      <c r="C6">
        <v>4</v>
      </c>
      <c r="D6" t="s">
        <v>804</v>
      </c>
      <c r="E6">
        <v>2</v>
      </c>
      <c r="F6">
        <v>12.435223451399461</v>
      </c>
      <c r="G6">
        <v>207.23299881757202</v>
      </c>
      <c r="H6">
        <v>4</v>
      </c>
      <c r="I6">
        <v>2.6525823848649224</v>
      </c>
      <c r="J6">
        <v>106.10329539459688</v>
      </c>
      <c r="K6">
        <v>100</v>
      </c>
      <c r="L6">
        <v>20</v>
      </c>
      <c r="M6">
        <v>160</v>
      </c>
      <c r="N6">
        <v>639.93600000000004</v>
      </c>
      <c r="O6">
        <v>38.400000000000006</v>
      </c>
      <c r="P6">
        <v>50</v>
      </c>
      <c r="Q6">
        <v>80</v>
      </c>
      <c r="R6">
        <v>750</v>
      </c>
      <c r="S6">
        <v>18.75</v>
      </c>
    </row>
    <row r="7" spans="1:19" x14ac:dyDescent="0.3">
      <c r="A7" s="57">
        <f t="shared" si="0"/>
        <v>5</v>
      </c>
      <c r="B7">
        <v>275</v>
      </c>
      <c r="C7">
        <v>5</v>
      </c>
      <c r="D7" t="s">
        <v>805</v>
      </c>
      <c r="E7">
        <v>2</v>
      </c>
      <c r="F7">
        <v>12.435223451399461</v>
      </c>
      <c r="G7">
        <v>207.23299881757202</v>
      </c>
      <c r="H7">
        <v>8</v>
      </c>
      <c r="I7">
        <v>3.9788735772973833</v>
      </c>
      <c r="J7">
        <v>159.15494309189535</v>
      </c>
      <c r="K7">
        <v>100</v>
      </c>
      <c r="L7">
        <v>20</v>
      </c>
      <c r="M7">
        <v>160</v>
      </c>
      <c r="N7">
        <v>639.93600000000004</v>
      </c>
      <c r="O7">
        <v>38.400000000000006</v>
      </c>
      <c r="P7">
        <v>50</v>
      </c>
      <c r="Q7">
        <v>160</v>
      </c>
      <c r="R7">
        <v>250</v>
      </c>
      <c r="S7">
        <v>6.25</v>
      </c>
    </row>
    <row r="8" spans="1:19" x14ac:dyDescent="0.3">
      <c r="A8" s="57">
        <f t="shared" si="0"/>
        <v>6</v>
      </c>
      <c r="B8">
        <v>275</v>
      </c>
      <c r="C8">
        <v>6</v>
      </c>
      <c r="D8" t="s">
        <v>806</v>
      </c>
      <c r="E8">
        <v>3</v>
      </c>
      <c r="F8">
        <v>11.053531956799524</v>
      </c>
      <c r="G8">
        <v>138.155332545048</v>
      </c>
      <c r="H8">
        <v>0.5</v>
      </c>
      <c r="I8">
        <v>4.2441318157838754</v>
      </c>
      <c r="J8">
        <v>106.10329539459688</v>
      </c>
      <c r="K8">
        <v>100</v>
      </c>
      <c r="L8">
        <v>30</v>
      </c>
      <c r="M8">
        <v>160</v>
      </c>
      <c r="N8">
        <v>479.952</v>
      </c>
      <c r="O8">
        <v>38.400000000000006</v>
      </c>
      <c r="P8">
        <v>50</v>
      </c>
      <c r="Q8">
        <v>10</v>
      </c>
      <c r="R8">
        <v>3750</v>
      </c>
      <c r="S8">
        <v>150</v>
      </c>
    </row>
    <row r="9" spans="1:19" x14ac:dyDescent="0.3">
      <c r="A9" s="57">
        <f t="shared" si="0"/>
        <v>7</v>
      </c>
      <c r="B9">
        <v>275</v>
      </c>
      <c r="C9">
        <v>7</v>
      </c>
      <c r="D9" t="s">
        <v>807</v>
      </c>
      <c r="E9">
        <v>3</v>
      </c>
      <c r="F9">
        <v>11.053531956799524</v>
      </c>
      <c r="G9">
        <v>138.155332545048</v>
      </c>
      <c r="H9">
        <v>1</v>
      </c>
      <c r="I9">
        <v>2.6525823848649224</v>
      </c>
      <c r="J9">
        <v>106.10329539459688</v>
      </c>
      <c r="K9">
        <v>100</v>
      </c>
      <c r="L9">
        <v>30</v>
      </c>
      <c r="M9">
        <v>160</v>
      </c>
      <c r="N9">
        <v>479.952</v>
      </c>
      <c r="O9">
        <v>38.400000000000006</v>
      </c>
      <c r="P9">
        <v>50</v>
      </c>
      <c r="Q9">
        <v>20</v>
      </c>
      <c r="R9">
        <v>3000</v>
      </c>
      <c r="S9">
        <v>75</v>
      </c>
    </row>
    <row r="10" spans="1:19" x14ac:dyDescent="0.3">
      <c r="A10" s="57">
        <f t="shared" si="0"/>
        <v>8</v>
      </c>
      <c r="B10">
        <v>275</v>
      </c>
      <c r="C10">
        <v>8</v>
      </c>
      <c r="D10" t="s">
        <v>808</v>
      </c>
      <c r="E10">
        <v>3</v>
      </c>
      <c r="F10">
        <v>11.053531956799524</v>
      </c>
      <c r="G10">
        <v>138.155332545048</v>
      </c>
      <c r="H10">
        <v>2</v>
      </c>
      <c r="I10">
        <v>2.6525823848649224</v>
      </c>
      <c r="J10">
        <v>106.10329539459688</v>
      </c>
      <c r="K10">
        <v>100</v>
      </c>
      <c r="L10">
        <v>30</v>
      </c>
      <c r="M10">
        <v>160</v>
      </c>
      <c r="N10">
        <v>479.952</v>
      </c>
      <c r="O10">
        <v>38.400000000000006</v>
      </c>
      <c r="P10">
        <v>50</v>
      </c>
      <c r="Q10">
        <v>40</v>
      </c>
      <c r="R10">
        <v>1500</v>
      </c>
      <c r="S10">
        <v>37.5</v>
      </c>
    </row>
    <row r="11" spans="1:19" x14ac:dyDescent="0.3">
      <c r="A11" s="57">
        <f t="shared" si="0"/>
        <v>9</v>
      </c>
      <c r="B11">
        <v>275</v>
      </c>
      <c r="C11">
        <v>9</v>
      </c>
      <c r="D11" t="s">
        <v>809</v>
      </c>
      <c r="E11">
        <v>3</v>
      </c>
      <c r="F11">
        <v>11.053531956799524</v>
      </c>
      <c r="G11">
        <v>138.155332545048</v>
      </c>
      <c r="H11">
        <v>4</v>
      </c>
      <c r="I11">
        <v>2.6525823848649224</v>
      </c>
      <c r="J11">
        <v>106.10329539459688</v>
      </c>
      <c r="K11">
        <v>100</v>
      </c>
      <c r="L11">
        <v>30</v>
      </c>
      <c r="M11">
        <v>160</v>
      </c>
      <c r="N11">
        <v>479.952</v>
      </c>
      <c r="O11">
        <v>38.400000000000006</v>
      </c>
      <c r="P11">
        <v>50</v>
      </c>
      <c r="Q11">
        <v>80</v>
      </c>
      <c r="R11">
        <v>750</v>
      </c>
      <c r="S11">
        <v>18.75</v>
      </c>
    </row>
    <row r="12" spans="1:19" x14ac:dyDescent="0.3">
      <c r="A12" s="57">
        <f t="shared" si="0"/>
        <v>10</v>
      </c>
      <c r="B12">
        <v>275</v>
      </c>
      <c r="C12">
        <v>10</v>
      </c>
      <c r="D12" t="s">
        <v>810</v>
      </c>
      <c r="E12">
        <v>3</v>
      </c>
      <c r="F12">
        <v>11.053531956799524</v>
      </c>
      <c r="G12">
        <v>138.155332545048</v>
      </c>
      <c r="H12">
        <v>8</v>
      </c>
      <c r="I12">
        <v>3.9788735772973833</v>
      </c>
      <c r="J12">
        <v>159.15494309189535</v>
      </c>
      <c r="K12">
        <v>100</v>
      </c>
      <c r="L12">
        <v>30</v>
      </c>
      <c r="M12">
        <v>160</v>
      </c>
      <c r="N12">
        <v>479.952</v>
      </c>
      <c r="O12">
        <v>38.400000000000006</v>
      </c>
      <c r="P12">
        <v>50</v>
      </c>
      <c r="Q12">
        <v>160</v>
      </c>
      <c r="R12">
        <v>250</v>
      </c>
      <c r="S12">
        <v>6.25</v>
      </c>
    </row>
    <row r="13" spans="1:19" x14ac:dyDescent="0.3">
      <c r="A13" s="57">
        <f t="shared" si="0"/>
        <v>11</v>
      </c>
      <c r="B13">
        <v>275</v>
      </c>
      <c r="C13">
        <v>11</v>
      </c>
      <c r="D13" t="s">
        <v>811</v>
      </c>
      <c r="E13">
        <v>4</v>
      </c>
      <c r="F13">
        <v>8.2901489675996416</v>
      </c>
      <c r="G13">
        <v>207.23299881757202</v>
      </c>
      <c r="H13">
        <v>0.5</v>
      </c>
      <c r="I13">
        <v>4.2441318157838754</v>
      </c>
      <c r="J13">
        <v>106.10329539459688</v>
      </c>
      <c r="K13">
        <v>100</v>
      </c>
      <c r="L13">
        <v>40</v>
      </c>
      <c r="M13">
        <v>160</v>
      </c>
      <c r="N13">
        <v>479.952</v>
      </c>
      <c r="O13">
        <v>19.200000000000003</v>
      </c>
      <c r="P13">
        <v>50</v>
      </c>
      <c r="Q13">
        <v>10</v>
      </c>
      <c r="R13">
        <v>3750</v>
      </c>
      <c r="S13">
        <v>150</v>
      </c>
    </row>
    <row r="14" spans="1:19" x14ac:dyDescent="0.3">
      <c r="A14" s="57">
        <f t="shared" si="0"/>
        <v>12</v>
      </c>
      <c r="B14">
        <v>275</v>
      </c>
      <c r="C14">
        <v>12</v>
      </c>
      <c r="D14" t="s">
        <v>812</v>
      </c>
      <c r="E14">
        <v>4</v>
      </c>
      <c r="F14">
        <v>8.2901489675996416</v>
      </c>
      <c r="G14">
        <v>207.23299881757202</v>
      </c>
      <c r="H14">
        <v>1</v>
      </c>
      <c r="I14">
        <v>2.6525823848649224</v>
      </c>
      <c r="J14">
        <v>106.10329539459688</v>
      </c>
      <c r="K14">
        <v>100</v>
      </c>
      <c r="L14">
        <v>40</v>
      </c>
      <c r="M14">
        <v>160</v>
      </c>
      <c r="N14">
        <v>479.952</v>
      </c>
      <c r="O14">
        <v>19.200000000000003</v>
      </c>
      <c r="P14">
        <v>50</v>
      </c>
      <c r="Q14">
        <v>20</v>
      </c>
      <c r="R14">
        <v>3000</v>
      </c>
      <c r="S14">
        <v>75</v>
      </c>
    </row>
    <row r="15" spans="1:19" x14ac:dyDescent="0.3">
      <c r="A15" s="57">
        <f t="shared" si="0"/>
        <v>13</v>
      </c>
      <c r="B15">
        <v>275</v>
      </c>
      <c r="C15">
        <v>13</v>
      </c>
      <c r="D15" t="s">
        <v>813</v>
      </c>
      <c r="E15">
        <v>4</v>
      </c>
      <c r="F15">
        <v>8.2901489675996416</v>
      </c>
      <c r="G15">
        <v>207.23299881757202</v>
      </c>
      <c r="H15">
        <v>2</v>
      </c>
      <c r="I15">
        <v>2.6525823848649224</v>
      </c>
      <c r="J15">
        <v>106.10329539459688</v>
      </c>
      <c r="K15">
        <v>100</v>
      </c>
      <c r="L15">
        <v>40</v>
      </c>
      <c r="M15">
        <v>160</v>
      </c>
      <c r="N15">
        <v>479.952</v>
      </c>
      <c r="O15">
        <v>19.200000000000003</v>
      </c>
      <c r="P15">
        <v>50</v>
      </c>
      <c r="Q15">
        <v>40</v>
      </c>
      <c r="R15">
        <v>1500</v>
      </c>
      <c r="S15">
        <v>37.5</v>
      </c>
    </row>
    <row r="16" spans="1:19" x14ac:dyDescent="0.3">
      <c r="A16" s="57">
        <f t="shared" si="0"/>
        <v>14</v>
      </c>
      <c r="B16">
        <v>275</v>
      </c>
      <c r="C16">
        <v>14</v>
      </c>
      <c r="D16" t="s">
        <v>814</v>
      </c>
      <c r="E16">
        <v>4</v>
      </c>
      <c r="F16">
        <v>8.2901489675996416</v>
      </c>
      <c r="G16">
        <v>207.23299881757202</v>
      </c>
      <c r="H16">
        <v>4</v>
      </c>
      <c r="I16">
        <v>2.6525823848649224</v>
      </c>
      <c r="J16">
        <v>106.10329539459688</v>
      </c>
      <c r="K16">
        <v>100</v>
      </c>
      <c r="L16">
        <v>40</v>
      </c>
      <c r="M16">
        <v>160</v>
      </c>
      <c r="N16">
        <v>479.952</v>
      </c>
      <c r="O16">
        <v>19.200000000000003</v>
      </c>
      <c r="P16">
        <v>50</v>
      </c>
      <c r="Q16">
        <v>80</v>
      </c>
      <c r="R16">
        <v>750</v>
      </c>
      <c r="S16">
        <v>18.75</v>
      </c>
    </row>
    <row r="17" spans="1:19" x14ac:dyDescent="0.3">
      <c r="A17" s="57">
        <f t="shared" si="0"/>
        <v>15</v>
      </c>
      <c r="B17">
        <v>275</v>
      </c>
      <c r="C17">
        <v>15</v>
      </c>
      <c r="D17" t="s">
        <v>815</v>
      </c>
      <c r="E17">
        <v>4</v>
      </c>
      <c r="F17">
        <v>8.2901489675996416</v>
      </c>
      <c r="G17">
        <v>207.23299881757202</v>
      </c>
      <c r="H17">
        <v>8</v>
      </c>
      <c r="I17">
        <v>3.9788735772973833</v>
      </c>
      <c r="J17">
        <v>159.15494309189535</v>
      </c>
      <c r="K17">
        <v>100</v>
      </c>
      <c r="L17">
        <v>40</v>
      </c>
      <c r="M17">
        <v>160</v>
      </c>
      <c r="N17">
        <v>479.952</v>
      </c>
      <c r="O17">
        <v>19.200000000000003</v>
      </c>
      <c r="P17">
        <v>50</v>
      </c>
      <c r="Q17">
        <v>160</v>
      </c>
      <c r="R17">
        <v>250</v>
      </c>
      <c r="S17">
        <v>6.25</v>
      </c>
    </row>
    <row r="18" spans="1:19" x14ac:dyDescent="0.3">
      <c r="A18" s="57">
        <f t="shared" si="0"/>
        <v>16</v>
      </c>
      <c r="B18">
        <v>275</v>
      </c>
      <c r="C18">
        <v>16</v>
      </c>
      <c r="D18" t="s">
        <v>816</v>
      </c>
      <c r="E18">
        <v>5</v>
      </c>
      <c r="F18">
        <v>9.9481787611195678</v>
      </c>
      <c r="G18">
        <v>165.7863990540576</v>
      </c>
      <c r="H18">
        <v>0.5</v>
      </c>
      <c r="I18">
        <v>4.2441318157838754</v>
      </c>
      <c r="J18">
        <v>106.10329539459688</v>
      </c>
      <c r="K18">
        <v>100</v>
      </c>
      <c r="L18">
        <v>50</v>
      </c>
      <c r="M18">
        <v>160</v>
      </c>
      <c r="N18">
        <v>319.96800000000002</v>
      </c>
      <c r="O18">
        <v>19.200000000000003</v>
      </c>
      <c r="P18">
        <v>50</v>
      </c>
      <c r="Q18">
        <v>10</v>
      </c>
      <c r="R18">
        <v>3750</v>
      </c>
      <c r="S18">
        <v>150</v>
      </c>
    </row>
    <row r="19" spans="1:19" x14ac:dyDescent="0.3">
      <c r="A19" s="57">
        <f t="shared" si="0"/>
        <v>17</v>
      </c>
      <c r="B19">
        <v>275</v>
      </c>
      <c r="C19">
        <v>17</v>
      </c>
      <c r="D19" t="s">
        <v>817</v>
      </c>
      <c r="E19">
        <v>5</v>
      </c>
      <c r="F19">
        <v>9.9481787611195678</v>
      </c>
      <c r="G19">
        <v>165.7863990540576</v>
      </c>
      <c r="H19">
        <v>1</v>
      </c>
      <c r="I19">
        <v>2.6525823848649224</v>
      </c>
      <c r="J19">
        <v>106.10329539459688</v>
      </c>
      <c r="K19">
        <v>100</v>
      </c>
      <c r="L19">
        <v>50</v>
      </c>
      <c r="M19">
        <v>160</v>
      </c>
      <c r="N19">
        <v>319.96800000000002</v>
      </c>
      <c r="O19">
        <v>19.200000000000003</v>
      </c>
      <c r="P19">
        <v>50</v>
      </c>
      <c r="Q19">
        <v>20</v>
      </c>
      <c r="R19">
        <v>3000</v>
      </c>
      <c r="S19">
        <v>75</v>
      </c>
    </row>
    <row r="20" spans="1:19" x14ac:dyDescent="0.3">
      <c r="A20" s="57">
        <f t="shared" si="0"/>
        <v>18</v>
      </c>
      <c r="B20">
        <v>275</v>
      </c>
      <c r="C20">
        <v>18</v>
      </c>
      <c r="D20" t="s">
        <v>818</v>
      </c>
      <c r="E20">
        <v>5</v>
      </c>
      <c r="F20">
        <v>9.9481787611195678</v>
      </c>
      <c r="G20">
        <v>165.7863990540576</v>
      </c>
      <c r="H20">
        <v>2</v>
      </c>
      <c r="I20">
        <v>2.6525823848649224</v>
      </c>
      <c r="J20">
        <v>106.10329539459688</v>
      </c>
      <c r="K20">
        <v>100</v>
      </c>
      <c r="L20">
        <v>50</v>
      </c>
      <c r="M20">
        <v>160</v>
      </c>
      <c r="N20">
        <v>319.96800000000002</v>
      </c>
      <c r="O20">
        <v>19.200000000000003</v>
      </c>
      <c r="P20">
        <v>50</v>
      </c>
      <c r="Q20">
        <v>40</v>
      </c>
      <c r="R20">
        <v>1500</v>
      </c>
      <c r="S20">
        <v>37.5</v>
      </c>
    </row>
    <row r="21" spans="1:19" x14ac:dyDescent="0.3">
      <c r="A21" s="57">
        <f t="shared" si="0"/>
        <v>19</v>
      </c>
      <c r="B21">
        <v>275</v>
      </c>
      <c r="C21">
        <v>19</v>
      </c>
      <c r="D21" t="s">
        <v>819</v>
      </c>
      <c r="E21">
        <v>5</v>
      </c>
      <c r="F21">
        <v>9.9481787611195678</v>
      </c>
      <c r="G21">
        <v>165.7863990540576</v>
      </c>
      <c r="H21">
        <v>4</v>
      </c>
      <c r="I21">
        <v>2.6525823848649224</v>
      </c>
      <c r="J21">
        <v>106.10329539459688</v>
      </c>
      <c r="K21">
        <v>100</v>
      </c>
      <c r="L21">
        <v>50</v>
      </c>
      <c r="M21">
        <v>160</v>
      </c>
      <c r="N21">
        <v>319.96800000000002</v>
      </c>
      <c r="O21">
        <v>19.200000000000003</v>
      </c>
      <c r="P21">
        <v>50</v>
      </c>
      <c r="Q21">
        <v>80</v>
      </c>
      <c r="R21">
        <v>750</v>
      </c>
      <c r="S21">
        <v>18.75</v>
      </c>
    </row>
    <row r="22" spans="1:19" x14ac:dyDescent="0.3">
      <c r="A22" s="57">
        <f t="shared" si="0"/>
        <v>20</v>
      </c>
      <c r="B22">
        <v>275</v>
      </c>
      <c r="C22">
        <v>20</v>
      </c>
      <c r="D22" t="s">
        <v>820</v>
      </c>
      <c r="E22">
        <v>5</v>
      </c>
      <c r="F22">
        <v>9.9481787611195678</v>
      </c>
      <c r="G22">
        <v>165.7863990540576</v>
      </c>
      <c r="H22">
        <v>8</v>
      </c>
      <c r="I22">
        <v>3.9788735772973833</v>
      </c>
      <c r="J22">
        <v>159.15494309189535</v>
      </c>
      <c r="K22">
        <v>100</v>
      </c>
      <c r="L22">
        <v>50</v>
      </c>
      <c r="M22">
        <v>160</v>
      </c>
      <c r="N22">
        <v>319.96800000000002</v>
      </c>
      <c r="O22">
        <v>19.200000000000003</v>
      </c>
      <c r="P22">
        <v>50</v>
      </c>
      <c r="Q22">
        <v>160</v>
      </c>
      <c r="R22">
        <v>250</v>
      </c>
      <c r="S22">
        <v>6.25</v>
      </c>
    </row>
    <row r="23" spans="1:19" x14ac:dyDescent="0.3">
      <c r="A23" s="57">
        <f t="shared" si="0"/>
        <v>21</v>
      </c>
      <c r="B23">
        <v>275</v>
      </c>
      <c r="C23">
        <v>21</v>
      </c>
      <c r="D23" t="s">
        <v>821</v>
      </c>
      <c r="E23">
        <v>6</v>
      </c>
      <c r="F23">
        <v>8.2901489675996416</v>
      </c>
      <c r="G23">
        <v>276.31066509009599</v>
      </c>
      <c r="H23">
        <v>0.5</v>
      </c>
      <c r="I23">
        <v>4.2441318157838754</v>
      </c>
      <c r="J23">
        <v>106.10329539459688</v>
      </c>
      <c r="K23">
        <v>200</v>
      </c>
      <c r="L23">
        <v>30</v>
      </c>
      <c r="M23">
        <v>320</v>
      </c>
      <c r="N23">
        <v>639.93600000000004</v>
      </c>
      <c r="O23">
        <v>19.200000000000003</v>
      </c>
      <c r="P23">
        <v>50</v>
      </c>
      <c r="Q23">
        <v>10</v>
      </c>
      <c r="R23">
        <v>3750</v>
      </c>
      <c r="S23">
        <v>150</v>
      </c>
    </row>
    <row r="24" spans="1:19" x14ac:dyDescent="0.3">
      <c r="A24" s="57">
        <f t="shared" si="0"/>
        <v>22</v>
      </c>
      <c r="B24">
        <v>275</v>
      </c>
      <c r="C24">
        <v>22</v>
      </c>
      <c r="D24" t="s">
        <v>822</v>
      </c>
      <c r="E24">
        <v>6</v>
      </c>
      <c r="F24">
        <v>8.2901489675996416</v>
      </c>
      <c r="G24">
        <v>276.31066509009599</v>
      </c>
      <c r="H24">
        <v>1</v>
      </c>
      <c r="I24">
        <v>2.6525823848649224</v>
      </c>
      <c r="J24">
        <v>106.10329539459688</v>
      </c>
      <c r="K24">
        <v>200</v>
      </c>
      <c r="L24">
        <v>30</v>
      </c>
      <c r="M24">
        <v>320</v>
      </c>
      <c r="N24">
        <v>639.93600000000004</v>
      </c>
      <c r="O24">
        <v>19.200000000000003</v>
      </c>
      <c r="P24">
        <v>50</v>
      </c>
      <c r="Q24">
        <v>20</v>
      </c>
      <c r="R24">
        <v>3000</v>
      </c>
      <c r="S24">
        <v>75</v>
      </c>
    </row>
    <row r="25" spans="1:19" x14ac:dyDescent="0.3">
      <c r="A25" s="57">
        <f t="shared" si="0"/>
        <v>23</v>
      </c>
      <c r="B25">
        <v>275</v>
      </c>
      <c r="C25">
        <v>23</v>
      </c>
      <c r="D25" t="s">
        <v>823</v>
      </c>
      <c r="E25">
        <v>6</v>
      </c>
      <c r="F25">
        <v>8.2901489675996416</v>
      </c>
      <c r="G25">
        <v>276.31066509009599</v>
      </c>
      <c r="H25">
        <v>2</v>
      </c>
      <c r="I25">
        <v>2.6525823848649224</v>
      </c>
      <c r="J25">
        <v>106.10329539459688</v>
      </c>
      <c r="K25">
        <v>200</v>
      </c>
      <c r="L25">
        <v>30</v>
      </c>
      <c r="M25">
        <v>320</v>
      </c>
      <c r="N25">
        <v>639.93600000000004</v>
      </c>
      <c r="O25">
        <v>19.200000000000003</v>
      </c>
      <c r="P25">
        <v>50</v>
      </c>
      <c r="Q25">
        <v>40</v>
      </c>
      <c r="R25">
        <v>1500</v>
      </c>
      <c r="S25">
        <v>37.5</v>
      </c>
    </row>
    <row r="26" spans="1:19" x14ac:dyDescent="0.3">
      <c r="A26" s="57">
        <f t="shared" si="0"/>
        <v>24</v>
      </c>
      <c r="B26">
        <v>275</v>
      </c>
      <c r="C26">
        <v>24</v>
      </c>
      <c r="D26" t="s">
        <v>824</v>
      </c>
      <c r="E26">
        <v>6</v>
      </c>
      <c r="F26">
        <v>8.2901489675996416</v>
      </c>
      <c r="G26">
        <v>276.31066509009599</v>
      </c>
      <c r="H26">
        <v>4</v>
      </c>
      <c r="I26">
        <v>2.6525823848649224</v>
      </c>
      <c r="J26">
        <v>106.10329539459688</v>
      </c>
      <c r="K26">
        <v>200</v>
      </c>
      <c r="L26">
        <v>30</v>
      </c>
      <c r="M26">
        <v>320</v>
      </c>
      <c r="N26">
        <v>639.93600000000004</v>
      </c>
      <c r="O26">
        <v>19.200000000000003</v>
      </c>
      <c r="P26">
        <v>50</v>
      </c>
      <c r="Q26">
        <v>80</v>
      </c>
      <c r="R26">
        <v>750</v>
      </c>
      <c r="S26">
        <v>18.75</v>
      </c>
    </row>
    <row r="27" spans="1:19" x14ac:dyDescent="0.3">
      <c r="A27" s="57">
        <f t="shared" si="0"/>
        <v>25</v>
      </c>
      <c r="B27">
        <v>275</v>
      </c>
      <c r="C27">
        <v>25</v>
      </c>
      <c r="D27" t="s">
        <v>825</v>
      </c>
      <c r="E27">
        <v>6</v>
      </c>
      <c r="F27">
        <v>8.2901489675996416</v>
      </c>
      <c r="G27">
        <v>276.31066509009599</v>
      </c>
      <c r="H27">
        <v>8</v>
      </c>
      <c r="I27">
        <v>3.9788735772973833</v>
      </c>
      <c r="J27">
        <v>159.15494309189535</v>
      </c>
      <c r="K27">
        <v>200</v>
      </c>
      <c r="L27">
        <v>30</v>
      </c>
      <c r="M27">
        <v>320</v>
      </c>
      <c r="N27">
        <v>639.93600000000004</v>
      </c>
      <c r="O27">
        <v>19.200000000000003</v>
      </c>
      <c r="P27">
        <v>50</v>
      </c>
      <c r="Q27">
        <v>160</v>
      </c>
      <c r="R27">
        <v>250</v>
      </c>
      <c r="S27">
        <v>6.25</v>
      </c>
    </row>
    <row r="28" spans="1:19" x14ac:dyDescent="0.3">
      <c r="A28" s="57">
        <f t="shared" si="0"/>
        <v>26</v>
      </c>
      <c r="B28">
        <v>275</v>
      </c>
      <c r="C28">
        <v>26</v>
      </c>
      <c r="D28" t="s">
        <v>826</v>
      </c>
      <c r="E28">
        <v>7</v>
      </c>
      <c r="F28">
        <v>14.21168394445653</v>
      </c>
      <c r="G28">
        <v>236.83771293436803</v>
      </c>
      <c r="H28">
        <v>0.5</v>
      </c>
      <c r="I28">
        <v>4.2441318157838754</v>
      </c>
      <c r="J28">
        <v>106.10329539459688</v>
      </c>
      <c r="K28">
        <v>200</v>
      </c>
      <c r="L28">
        <v>35</v>
      </c>
      <c r="M28">
        <v>320</v>
      </c>
      <c r="N28">
        <v>319.96800000000002</v>
      </c>
      <c r="O28">
        <v>19.200000000000003</v>
      </c>
      <c r="P28">
        <v>50</v>
      </c>
      <c r="Q28">
        <v>10</v>
      </c>
      <c r="R28">
        <v>3750</v>
      </c>
      <c r="S28">
        <v>150</v>
      </c>
    </row>
    <row r="29" spans="1:19" x14ac:dyDescent="0.3">
      <c r="A29" s="57">
        <f t="shared" si="0"/>
        <v>27</v>
      </c>
      <c r="B29">
        <v>275</v>
      </c>
      <c r="C29">
        <v>27</v>
      </c>
      <c r="D29" t="s">
        <v>827</v>
      </c>
      <c r="E29">
        <v>7</v>
      </c>
      <c r="F29">
        <v>14.21168394445653</v>
      </c>
      <c r="G29">
        <v>236.83771293436803</v>
      </c>
      <c r="H29">
        <v>1</v>
      </c>
      <c r="I29">
        <v>2.6525823848649224</v>
      </c>
      <c r="J29">
        <v>106.10329539459688</v>
      </c>
      <c r="K29">
        <v>200</v>
      </c>
      <c r="L29">
        <v>35</v>
      </c>
      <c r="M29">
        <v>320</v>
      </c>
      <c r="N29">
        <v>319.96800000000002</v>
      </c>
      <c r="O29">
        <v>19.200000000000003</v>
      </c>
      <c r="P29">
        <v>50</v>
      </c>
      <c r="Q29">
        <v>20</v>
      </c>
      <c r="R29">
        <v>3000</v>
      </c>
      <c r="S29">
        <v>75</v>
      </c>
    </row>
    <row r="30" spans="1:19" x14ac:dyDescent="0.3">
      <c r="A30" s="57">
        <f t="shared" si="0"/>
        <v>28</v>
      </c>
      <c r="B30">
        <v>275</v>
      </c>
      <c r="C30">
        <v>28</v>
      </c>
      <c r="D30" t="s">
        <v>828</v>
      </c>
      <c r="E30">
        <v>7</v>
      </c>
      <c r="F30">
        <v>14.21168394445653</v>
      </c>
      <c r="G30">
        <v>236.83771293436803</v>
      </c>
      <c r="H30">
        <v>2</v>
      </c>
      <c r="I30">
        <v>2.6525823848649224</v>
      </c>
      <c r="J30">
        <v>106.10329539459688</v>
      </c>
      <c r="K30">
        <v>200</v>
      </c>
      <c r="L30">
        <v>35</v>
      </c>
      <c r="M30">
        <v>320</v>
      </c>
      <c r="N30">
        <v>319.96800000000002</v>
      </c>
      <c r="O30">
        <v>19.200000000000003</v>
      </c>
      <c r="P30">
        <v>50</v>
      </c>
      <c r="Q30">
        <v>40</v>
      </c>
      <c r="R30">
        <v>1500</v>
      </c>
      <c r="S30">
        <v>37.5</v>
      </c>
    </row>
    <row r="31" spans="1:19" x14ac:dyDescent="0.3">
      <c r="A31" s="57">
        <f t="shared" si="0"/>
        <v>29</v>
      </c>
      <c r="B31">
        <v>275</v>
      </c>
      <c r="C31">
        <v>29</v>
      </c>
      <c r="D31" t="s">
        <v>829</v>
      </c>
      <c r="E31">
        <v>7</v>
      </c>
      <c r="F31">
        <v>14.21168394445653</v>
      </c>
      <c r="G31">
        <v>236.83771293436803</v>
      </c>
      <c r="H31">
        <v>4</v>
      </c>
      <c r="I31">
        <v>2.6525823848649224</v>
      </c>
      <c r="J31">
        <v>106.10329539459688</v>
      </c>
      <c r="K31">
        <v>200</v>
      </c>
      <c r="L31">
        <v>35</v>
      </c>
      <c r="M31">
        <v>320</v>
      </c>
      <c r="N31">
        <v>319.96800000000002</v>
      </c>
      <c r="O31">
        <v>19.200000000000003</v>
      </c>
      <c r="P31">
        <v>50</v>
      </c>
      <c r="Q31">
        <v>80</v>
      </c>
      <c r="R31">
        <v>750</v>
      </c>
      <c r="S31">
        <v>18.75</v>
      </c>
    </row>
    <row r="32" spans="1:19" x14ac:dyDescent="0.3">
      <c r="A32" s="57">
        <f t="shared" si="0"/>
        <v>30</v>
      </c>
      <c r="B32">
        <v>275</v>
      </c>
      <c r="C32">
        <v>30</v>
      </c>
      <c r="D32" t="s">
        <v>830</v>
      </c>
      <c r="E32">
        <v>7</v>
      </c>
      <c r="F32">
        <v>14.21168394445653</v>
      </c>
      <c r="G32">
        <v>236.83771293436803</v>
      </c>
      <c r="H32">
        <v>8</v>
      </c>
      <c r="I32">
        <v>3.9788735772973833</v>
      </c>
      <c r="J32">
        <v>159.15494309189535</v>
      </c>
      <c r="K32">
        <v>200</v>
      </c>
      <c r="L32">
        <v>35</v>
      </c>
      <c r="M32">
        <v>320</v>
      </c>
      <c r="N32">
        <v>319.96800000000002</v>
      </c>
      <c r="O32">
        <v>19.200000000000003</v>
      </c>
      <c r="P32">
        <v>50</v>
      </c>
      <c r="Q32">
        <v>160</v>
      </c>
      <c r="R32">
        <v>250</v>
      </c>
      <c r="S32">
        <v>6.25</v>
      </c>
    </row>
    <row r="33" spans="1:19" x14ac:dyDescent="0.3">
      <c r="A33" s="57">
        <f t="shared" si="0"/>
        <v>31</v>
      </c>
      <c r="B33">
        <v>275</v>
      </c>
      <c r="C33">
        <v>31</v>
      </c>
      <c r="D33" t="s">
        <v>831</v>
      </c>
      <c r="E33">
        <v>10</v>
      </c>
      <c r="F33">
        <v>9.9481787611195678</v>
      </c>
      <c r="G33">
        <v>165.7863990540576</v>
      </c>
      <c r="H33">
        <v>2</v>
      </c>
      <c r="I33">
        <v>2.6525823848649224</v>
      </c>
      <c r="J33">
        <v>106.10329539459688</v>
      </c>
      <c r="K33">
        <v>200</v>
      </c>
      <c r="L33">
        <v>50</v>
      </c>
      <c r="M33">
        <v>320</v>
      </c>
      <c r="N33">
        <v>319.96800000000002</v>
      </c>
      <c r="O33">
        <v>19.200000000000003</v>
      </c>
      <c r="P33">
        <v>50</v>
      </c>
      <c r="Q33">
        <v>40</v>
      </c>
      <c r="R33">
        <v>1500</v>
      </c>
      <c r="S33">
        <v>37.5</v>
      </c>
    </row>
    <row r="34" spans="1:19" x14ac:dyDescent="0.3">
      <c r="A34" s="57">
        <f t="shared" si="0"/>
        <v>32</v>
      </c>
      <c r="B34">
        <v>325</v>
      </c>
      <c r="C34">
        <v>0</v>
      </c>
      <c r="D34" t="s">
        <v>800</v>
      </c>
    </row>
    <row r="35" spans="1:19" x14ac:dyDescent="0.3">
      <c r="A35" s="57">
        <f t="shared" si="0"/>
        <v>33</v>
      </c>
      <c r="B35">
        <v>325</v>
      </c>
      <c r="C35">
        <v>1</v>
      </c>
      <c r="D35" t="s">
        <v>832</v>
      </c>
      <c r="E35">
        <v>2</v>
      </c>
      <c r="F35">
        <v>14.922268141679357</v>
      </c>
      <c r="G35">
        <v>248.67959858108645</v>
      </c>
      <c r="H35">
        <v>0.5</v>
      </c>
      <c r="I35">
        <v>4.2441318157838754</v>
      </c>
      <c r="J35">
        <v>127.32395447351627</v>
      </c>
      <c r="K35">
        <v>100</v>
      </c>
      <c r="L35">
        <v>20</v>
      </c>
      <c r="M35">
        <v>160</v>
      </c>
      <c r="N35">
        <v>533.28</v>
      </c>
      <c r="O35">
        <v>32</v>
      </c>
      <c r="P35">
        <v>50</v>
      </c>
      <c r="Q35">
        <v>10</v>
      </c>
      <c r="R35">
        <v>3750</v>
      </c>
      <c r="S35">
        <v>125</v>
      </c>
    </row>
    <row r="36" spans="1:19" x14ac:dyDescent="0.3">
      <c r="A36" s="57">
        <f t="shared" si="0"/>
        <v>34</v>
      </c>
      <c r="B36">
        <v>325</v>
      </c>
      <c r="C36">
        <v>2</v>
      </c>
      <c r="D36" t="s">
        <v>833</v>
      </c>
      <c r="E36">
        <v>2</v>
      </c>
      <c r="F36">
        <v>14.922268141679357</v>
      </c>
      <c r="G36">
        <v>248.67959858108645</v>
      </c>
      <c r="H36">
        <v>1</v>
      </c>
      <c r="I36">
        <v>3.183098861837907</v>
      </c>
      <c r="J36">
        <v>127.32395447351627</v>
      </c>
      <c r="K36">
        <v>100</v>
      </c>
      <c r="L36">
        <v>20</v>
      </c>
      <c r="M36">
        <v>160</v>
      </c>
      <c r="N36">
        <v>533.28</v>
      </c>
      <c r="O36">
        <v>32</v>
      </c>
      <c r="P36">
        <v>50</v>
      </c>
      <c r="Q36">
        <v>20</v>
      </c>
      <c r="R36">
        <v>2500</v>
      </c>
      <c r="S36">
        <v>62.5</v>
      </c>
    </row>
    <row r="37" spans="1:19" x14ac:dyDescent="0.3">
      <c r="A37" s="57">
        <f t="shared" si="0"/>
        <v>35</v>
      </c>
      <c r="B37">
        <v>325</v>
      </c>
      <c r="C37">
        <v>3</v>
      </c>
      <c r="D37" t="s">
        <v>834</v>
      </c>
      <c r="E37">
        <v>2</v>
      </c>
      <c r="F37">
        <v>14.922268141679357</v>
      </c>
      <c r="G37">
        <v>248.67959858108645</v>
      </c>
      <c r="H37">
        <v>2</v>
      </c>
      <c r="I37">
        <v>3.183098861837907</v>
      </c>
      <c r="J37">
        <v>127.32395447351627</v>
      </c>
      <c r="K37">
        <v>100</v>
      </c>
      <c r="L37">
        <v>20</v>
      </c>
      <c r="M37">
        <v>160</v>
      </c>
      <c r="N37">
        <v>533.28</v>
      </c>
      <c r="O37">
        <v>32</v>
      </c>
      <c r="P37">
        <v>50</v>
      </c>
      <c r="Q37">
        <v>40</v>
      </c>
      <c r="R37">
        <v>1250</v>
      </c>
      <c r="S37">
        <v>31.25</v>
      </c>
    </row>
    <row r="38" spans="1:19" x14ac:dyDescent="0.3">
      <c r="A38" s="57">
        <f t="shared" si="0"/>
        <v>36</v>
      </c>
      <c r="B38">
        <v>325</v>
      </c>
      <c r="C38">
        <v>4</v>
      </c>
      <c r="D38" t="s">
        <v>835</v>
      </c>
      <c r="E38">
        <v>2</v>
      </c>
      <c r="F38">
        <v>14.922268141679357</v>
      </c>
      <c r="G38">
        <v>248.67959858108645</v>
      </c>
      <c r="H38">
        <v>4</v>
      </c>
      <c r="I38">
        <v>3.9788735772973833</v>
      </c>
      <c r="J38">
        <v>159.15494309189535</v>
      </c>
      <c r="K38">
        <v>100</v>
      </c>
      <c r="L38">
        <v>20</v>
      </c>
      <c r="M38">
        <v>160</v>
      </c>
      <c r="N38">
        <v>533.28</v>
      </c>
      <c r="O38">
        <v>32</v>
      </c>
      <c r="P38">
        <v>50</v>
      </c>
      <c r="Q38">
        <v>80</v>
      </c>
      <c r="R38">
        <v>500</v>
      </c>
      <c r="S38">
        <v>12.5</v>
      </c>
    </row>
    <row r="39" spans="1:19" x14ac:dyDescent="0.3">
      <c r="A39" s="57">
        <f t="shared" si="0"/>
        <v>37</v>
      </c>
      <c r="B39">
        <v>325</v>
      </c>
      <c r="C39">
        <v>5</v>
      </c>
      <c r="D39" t="s">
        <v>836</v>
      </c>
      <c r="E39">
        <v>2</v>
      </c>
      <c r="F39">
        <v>14.922268141679357</v>
      </c>
      <c r="G39">
        <v>248.67959858108645</v>
      </c>
      <c r="H39">
        <v>8</v>
      </c>
      <c r="I39">
        <v>3.9788735772973833</v>
      </c>
      <c r="J39">
        <v>159.15494309189535</v>
      </c>
      <c r="K39">
        <v>100</v>
      </c>
      <c r="L39">
        <v>20</v>
      </c>
      <c r="M39">
        <v>160</v>
      </c>
      <c r="N39">
        <v>533.28</v>
      </c>
      <c r="O39">
        <v>32</v>
      </c>
      <c r="P39">
        <v>50</v>
      </c>
      <c r="Q39">
        <v>160</v>
      </c>
      <c r="R39">
        <v>250</v>
      </c>
      <c r="S39">
        <v>6.25</v>
      </c>
    </row>
    <row r="40" spans="1:19" x14ac:dyDescent="0.3">
      <c r="A40" s="57">
        <f t="shared" si="0"/>
        <v>38</v>
      </c>
      <c r="B40">
        <v>325</v>
      </c>
      <c r="C40">
        <v>6</v>
      </c>
      <c r="D40" t="s">
        <v>837</v>
      </c>
      <c r="E40">
        <v>3</v>
      </c>
      <c r="F40">
        <v>14.21168394445653</v>
      </c>
      <c r="G40">
        <v>165.78639905405765</v>
      </c>
      <c r="H40">
        <v>0.5</v>
      </c>
      <c r="I40">
        <v>4.2441318157838754</v>
      </c>
      <c r="J40">
        <v>127.32395447351627</v>
      </c>
      <c r="K40">
        <v>100</v>
      </c>
      <c r="L40">
        <v>30</v>
      </c>
      <c r="M40">
        <v>160</v>
      </c>
      <c r="N40">
        <v>373.29599999999999</v>
      </c>
      <c r="O40">
        <v>32</v>
      </c>
      <c r="P40">
        <v>50</v>
      </c>
      <c r="Q40">
        <v>10</v>
      </c>
      <c r="R40">
        <v>3750</v>
      </c>
      <c r="S40">
        <v>125</v>
      </c>
    </row>
    <row r="41" spans="1:19" x14ac:dyDescent="0.3">
      <c r="A41" s="57">
        <f t="shared" si="0"/>
        <v>39</v>
      </c>
      <c r="B41">
        <v>325</v>
      </c>
      <c r="C41">
        <v>7</v>
      </c>
      <c r="D41" t="s">
        <v>838</v>
      </c>
      <c r="E41">
        <v>3</v>
      </c>
      <c r="F41">
        <v>14.21168394445653</v>
      </c>
      <c r="G41">
        <v>165.78639905405765</v>
      </c>
      <c r="H41">
        <v>1</v>
      </c>
      <c r="I41">
        <v>3.183098861837907</v>
      </c>
      <c r="J41">
        <v>127.32395447351627</v>
      </c>
      <c r="K41">
        <v>100</v>
      </c>
      <c r="L41">
        <v>30</v>
      </c>
      <c r="M41">
        <v>160</v>
      </c>
      <c r="N41">
        <v>373.29599999999999</v>
      </c>
      <c r="O41">
        <v>32</v>
      </c>
      <c r="P41">
        <v>50</v>
      </c>
      <c r="Q41">
        <v>20</v>
      </c>
      <c r="R41">
        <v>2500</v>
      </c>
      <c r="S41">
        <v>62.5</v>
      </c>
    </row>
    <row r="42" spans="1:19" x14ac:dyDescent="0.3">
      <c r="A42" s="57">
        <f t="shared" si="0"/>
        <v>40</v>
      </c>
      <c r="B42">
        <v>325</v>
      </c>
      <c r="C42">
        <v>8</v>
      </c>
      <c r="D42" t="s">
        <v>839</v>
      </c>
      <c r="E42">
        <v>3</v>
      </c>
      <c r="F42">
        <v>14.21168394445653</v>
      </c>
      <c r="G42">
        <v>165.78639905405765</v>
      </c>
      <c r="H42">
        <v>2</v>
      </c>
      <c r="I42">
        <v>3.183098861837907</v>
      </c>
      <c r="J42">
        <v>127.32395447351627</v>
      </c>
      <c r="K42">
        <v>100</v>
      </c>
      <c r="L42">
        <v>30</v>
      </c>
      <c r="M42">
        <v>160</v>
      </c>
      <c r="N42">
        <v>373.29599999999999</v>
      </c>
      <c r="O42">
        <v>32</v>
      </c>
      <c r="P42">
        <v>50</v>
      </c>
      <c r="Q42">
        <v>40</v>
      </c>
      <c r="R42">
        <v>1250</v>
      </c>
      <c r="S42">
        <v>31.25</v>
      </c>
    </row>
    <row r="43" spans="1:19" x14ac:dyDescent="0.3">
      <c r="A43" s="57">
        <f t="shared" si="0"/>
        <v>41</v>
      </c>
      <c r="B43">
        <v>325</v>
      </c>
      <c r="C43">
        <v>9</v>
      </c>
      <c r="D43" t="s">
        <v>840</v>
      </c>
      <c r="E43">
        <v>3</v>
      </c>
      <c r="F43">
        <v>14.21168394445653</v>
      </c>
      <c r="G43">
        <v>165.78639905405765</v>
      </c>
      <c r="H43">
        <v>4</v>
      </c>
      <c r="I43">
        <v>3.9788735772973833</v>
      </c>
      <c r="J43">
        <v>159.15494309189535</v>
      </c>
      <c r="K43">
        <v>100</v>
      </c>
      <c r="L43">
        <v>30</v>
      </c>
      <c r="M43">
        <v>160</v>
      </c>
      <c r="N43">
        <v>373.29599999999999</v>
      </c>
      <c r="O43">
        <v>32</v>
      </c>
      <c r="P43">
        <v>50</v>
      </c>
      <c r="Q43">
        <v>80</v>
      </c>
      <c r="R43">
        <v>500</v>
      </c>
      <c r="S43">
        <v>12.5</v>
      </c>
    </row>
    <row r="44" spans="1:19" x14ac:dyDescent="0.3">
      <c r="A44" s="57">
        <f t="shared" si="0"/>
        <v>42</v>
      </c>
      <c r="B44">
        <v>325</v>
      </c>
      <c r="C44">
        <v>10</v>
      </c>
      <c r="D44" t="s">
        <v>841</v>
      </c>
      <c r="E44">
        <v>3</v>
      </c>
      <c r="F44">
        <v>14.21168394445653</v>
      </c>
      <c r="G44">
        <v>165.78639905405765</v>
      </c>
      <c r="H44">
        <v>8</v>
      </c>
      <c r="I44">
        <v>3.9788735772973833</v>
      </c>
      <c r="J44">
        <v>159.15494309189535</v>
      </c>
      <c r="K44">
        <v>100</v>
      </c>
      <c r="L44">
        <v>30</v>
      </c>
      <c r="M44">
        <v>160</v>
      </c>
      <c r="N44">
        <v>373.29599999999999</v>
      </c>
      <c r="O44">
        <v>32</v>
      </c>
      <c r="P44">
        <v>50</v>
      </c>
      <c r="Q44">
        <v>160</v>
      </c>
      <c r="R44">
        <v>250</v>
      </c>
      <c r="S44">
        <v>6.25</v>
      </c>
    </row>
    <row r="45" spans="1:19" x14ac:dyDescent="0.3">
      <c r="A45" s="57">
        <f t="shared" si="0"/>
        <v>43</v>
      </c>
      <c r="B45">
        <v>325</v>
      </c>
      <c r="C45">
        <v>11</v>
      </c>
      <c r="D45" t="s">
        <v>842</v>
      </c>
      <c r="E45">
        <v>4</v>
      </c>
      <c r="F45">
        <v>10.658762958342397</v>
      </c>
      <c r="G45">
        <v>248.67959858108645</v>
      </c>
      <c r="H45">
        <v>0.5</v>
      </c>
      <c r="I45">
        <v>4.2441318157838754</v>
      </c>
      <c r="J45">
        <v>127.32395447351627</v>
      </c>
      <c r="K45">
        <v>100</v>
      </c>
      <c r="L45">
        <v>40</v>
      </c>
      <c r="M45">
        <v>160</v>
      </c>
      <c r="N45">
        <v>373.29599999999999</v>
      </c>
      <c r="O45">
        <v>16</v>
      </c>
      <c r="P45">
        <v>50</v>
      </c>
      <c r="Q45">
        <v>10</v>
      </c>
      <c r="R45">
        <v>3750</v>
      </c>
      <c r="S45">
        <v>125</v>
      </c>
    </row>
    <row r="46" spans="1:19" x14ac:dyDescent="0.3">
      <c r="A46" s="57">
        <f t="shared" si="0"/>
        <v>44</v>
      </c>
      <c r="B46">
        <v>325</v>
      </c>
      <c r="C46">
        <v>12</v>
      </c>
      <c r="D46" t="s">
        <v>843</v>
      </c>
      <c r="E46">
        <v>4</v>
      </c>
      <c r="F46">
        <v>10.658762958342397</v>
      </c>
      <c r="G46">
        <v>248.67959858108645</v>
      </c>
      <c r="H46">
        <v>1</v>
      </c>
      <c r="I46">
        <v>3.183098861837907</v>
      </c>
      <c r="J46">
        <v>127.32395447351627</v>
      </c>
      <c r="K46">
        <v>100</v>
      </c>
      <c r="L46">
        <v>40</v>
      </c>
      <c r="M46">
        <v>160</v>
      </c>
      <c r="N46">
        <v>373.29599999999999</v>
      </c>
      <c r="O46">
        <v>16</v>
      </c>
      <c r="P46">
        <v>50</v>
      </c>
      <c r="Q46">
        <v>20</v>
      </c>
      <c r="R46">
        <v>2500</v>
      </c>
      <c r="S46">
        <v>62.5</v>
      </c>
    </row>
    <row r="47" spans="1:19" x14ac:dyDescent="0.3">
      <c r="A47" s="57">
        <f t="shared" si="0"/>
        <v>45</v>
      </c>
      <c r="B47">
        <v>325</v>
      </c>
      <c r="C47">
        <v>13</v>
      </c>
      <c r="D47" t="s">
        <v>844</v>
      </c>
      <c r="E47">
        <v>4</v>
      </c>
      <c r="F47">
        <v>10.658762958342397</v>
      </c>
      <c r="G47">
        <v>248.67959858108645</v>
      </c>
      <c r="H47">
        <v>2</v>
      </c>
      <c r="I47">
        <v>3.183098861837907</v>
      </c>
      <c r="J47">
        <v>127.32395447351627</v>
      </c>
      <c r="K47">
        <v>100</v>
      </c>
      <c r="L47">
        <v>40</v>
      </c>
      <c r="M47">
        <v>160</v>
      </c>
      <c r="N47">
        <v>373.29599999999999</v>
      </c>
      <c r="O47">
        <v>16</v>
      </c>
      <c r="P47">
        <v>50</v>
      </c>
      <c r="Q47">
        <v>40</v>
      </c>
      <c r="R47">
        <v>1250</v>
      </c>
      <c r="S47">
        <v>31.25</v>
      </c>
    </row>
    <row r="48" spans="1:19" x14ac:dyDescent="0.3">
      <c r="A48" s="57">
        <f t="shared" si="0"/>
        <v>46</v>
      </c>
      <c r="B48">
        <v>325</v>
      </c>
      <c r="C48">
        <v>14</v>
      </c>
      <c r="D48" t="s">
        <v>845</v>
      </c>
      <c r="E48">
        <v>4</v>
      </c>
      <c r="F48">
        <v>10.658762958342397</v>
      </c>
      <c r="G48">
        <v>248.67959858108645</v>
      </c>
      <c r="H48">
        <v>4</v>
      </c>
      <c r="I48">
        <v>3.9788735772973833</v>
      </c>
      <c r="J48">
        <v>159.15494309189535</v>
      </c>
      <c r="K48">
        <v>100</v>
      </c>
      <c r="L48">
        <v>40</v>
      </c>
      <c r="M48">
        <v>160</v>
      </c>
      <c r="N48">
        <v>373.29599999999999</v>
      </c>
      <c r="O48">
        <v>16</v>
      </c>
      <c r="P48">
        <v>50</v>
      </c>
      <c r="Q48">
        <v>80</v>
      </c>
      <c r="R48">
        <v>500</v>
      </c>
      <c r="S48">
        <v>12.5</v>
      </c>
    </row>
    <row r="49" spans="1:19" x14ac:dyDescent="0.3">
      <c r="A49" s="57">
        <f t="shared" si="0"/>
        <v>47</v>
      </c>
      <c r="B49">
        <v>325</v>
      </c>
      <c r="C49">
        <v>15</v>
      </c>
      <c r="D49" t="s">
        <v>846</v>
      </c>
      <c r="E49">
        <v>4</v>
      </c>
      <c r="F49">
        <v>10.658762958342397</v>
      </c>
      <c r="G49">
        <v>248.67959858108645</v>
      </c>
      <c r="H49">
        <v>8</v>
      </c>
      <c r="I49">
        <v>3.9788735772973833</v>
      </c>
      <c r="J49">
        <v>159.15494309189535</v>
      </c>
      <c r="K49">
        <v>100</v>
      </c>
      <c r="L49">
        <v>40</v>
      </c>
      <c r="M49">
        <v>160</v>
      </c>
      <c r="N49">
        <v>373.29599999999999</v>
      </c>
      <c r="O49">
        <v>16</v>
      </c>
      <c r="P49">
        <v>50</v>
      </c>
      <c r="Q49">
        <v>160</v>
      </c>
      <c r="R49">
        <v>250</v>
      </c>
      <c r="S49">
        <v>6.25</v>
      </c>
    </row>
    <row r="50" spans="1:19" x14ac:dyDescent="0.3">
      <c r="A50" s="57">
        <f t="shared" si="0"/>
        <v>48</v>
      </c>
      <c r="B50">
        <v>325</v>
      </c>
      <c r="C50">
        <v>16</v>
      </c>
      <c r="D50" t="s">
        <v>847</v>
      </c>
      <c r="E50">
        <v>5</v>
      </c>
      <c r="F50">
        <v>11.937814513343485</v>
      </c>
      <c r="G50">
        <v>198.94367886486918</v>
      </c>
      <c r="H50">
        <v>0.5</v>
      </c>
      <c r="I50">
        <v>4.2441318157838754</v>
      </c>
      <c r="J50">
        <v>127.32395447351627</v>
      </c>
      <c r="K50">
        <v>100</v>
      </c>
      <c r="L50">
        <v>50</v>
      </c>
      <c r="M50">
        <v>160</v>
      </c>
      <c r="N50">
        <v>266.64</v>
      </c>
      <c r="O50">
        <v>16</v>
      </c>
      <c r="P50">
        <v>50</v>
      </c>
      <c r="Q50">
        <v>10</v>
      </c>
      <c r="R50">
        <v>3750</v>
      </c>
      <c r="S50">
        <v>125</v>
      </c>
    </row>
    <row r="51" spans="1:19" x14ac:dyDescent="0.3">
      <c r="A51" s="57">
        <f t="shared" si="0"/>
        <v>49</v>
      </c>
      <c r="B51">
        <v>325</v>
      </c>
      <c r="C51">
        <v>17</v>
      </c>
      <c r="D51" t="s">
        <v>848</v>
      </c>
      <c r="E51">
        <v>5</v>
      </c>
      <c r="F51">
        <v>11.937814513343485</v>
      </c>
      <c r="G51">
        <v>198.94367886486918</v>
      </c>
      <c r="H51">
        <v>1</v>
      </c>
      <c r="I51">
        <v>3.183098861837907</v>
      </c>
      <c r="J51">
        <v>127.32395447351627</v>
      </c>
      <c r="K51">
        <v>100</v>
      </c>
      <c r="L51">
        <v>50</v>
      </c>
      <c r="M51">
        <v>160</v>
      </c>
      <c r="N51">
        <v>266.64</v>
      </c>
      <c r="O51">
        <v>16</v>
      </c>
      <c r="P51">
        <v>50</v>
      </c>
      <c r="Q51">
        <v>20</v>
      </c>
      <c r="R51">
        <v>2500</v>
      </c>
      <c r="S51">
        <v>62.5</v>
      </c>
    </row>
    <row r="52" spans="1:19" x14ac:dyDescent="0.3">
      <c r="A52" s="57">
        <f t="shared" si="0"/>
        <v>50</v>
      </c>
      <c r="B52">
        <v>325</v>
      </c>
      <c r="C52">
        <v>18</v>
      </c>
      <c r="D52" t="s">
        <v>849</v>
      </c>
      <c r="E52">
        <v>5</v>
      </c>
      <c r="F52">
        <v>11.937814513343485</v>
      </c>
      <c r="G52">
        <v>198.94367886486918</v>
      </c>
      <c r="H52">
        <v>2</v>
      </c>
      <c r="I52">
        <v>3.183098861837907</v>
      </c>
      <c r="J52">
        <v>127.32395447351627</v>
      </c>
      <c r="K52">
        <v>100</v>
      </c>
      <c r="L52">
        <v>50</v>
      </c>
      <c r="M52">
        <v>160</v>
      </c>
      <c r="N52">
        <v>266.64</v>
      </c>
      <c r="O52">
        <v>16</v>
      </c>
      <c r="P52">
        <v>50</v>
      </c>
      <c r="Q52">
        <v>40</v>
      </c>
      <c r="R52">
        <v>1250</v>
      </c>
      <c r="S52">
        <v>31.25</v>
      </c>
    </row>
    <row r="53" spans="1:19" x14ac:dyDescent="0.3">
      <c r="A53" s="57">
        <f t="shared" si="0"/>
        <v>51</v>
      </c>
      <c r="B53">
        <v>325</v>
      </c>
      <c r="C53">
        <v>19</v>
      </c>
      <c r="D53" t="s">
        <v>850</v>
      </c>
      <c r="E53">
        <v>5</v>
      </c>
      <c r="F53">
        <v>11.937814513343485</v>
      </c>
      <c r="G53">
        <v>198.94367886486918</v>
      </c>
      <c r="H53">
        <v>4</v>
      </c>
      <c r="I53">
        <v>3.9788735772973833</v>
      </c>
      <c r="J53">
        <v>159.15494309189535</v>
      </c>
      <c r="K53">
        <v>100</v>
      </c>
      <c r="L53">
        <v>50</v>
      </c>
      <c r="M53">
        <v>160</v>
      </c>
      <c r="N53">
        <v>266.64</v>
      </c>
      <c r="O53">
        <v>16</v>
      </c>
      <c r="P53">
        <v>50</v>
      </c>
      <c r="Q53">
        <v>80</v>
      </c>
      <c r="R53">
        <v>500</v>
      </c>
      <c r="S53">
        <v>12.5</v>
      </c>
    </row>
    <row r="54" spans="1:19" x14ac:dyDescent="0.3">
      <c r="A54" s="57">
        <f t="shared" si="0"/>
        <v>52</v>
      </c>
      <c r="B54">
        <v>325</v>
      </c>
      <c r="C54">
        <v>20</v>
      </c>
      <c r="D54" t="s">
        <v>851</v>
      </c>
      <c r="E54">
        <v>5</v>
      </c>
      <c r="F54">
        <v>11.937814513343485</v>
      </c>
      <c r="G54">
        <v>198.94367886486918</v>
      </c>
      <c r="H54">
        <v>8</v>
      </c>
      <c r="I54">
        <v>3.9788735772973833</v>
      </c>
      <c r="J54">
        <v>159.15494309189535</v>
      </c>
      <c r="K54">
        <v>100</v>
      </c>
      <c r="L54">
        <v>50</v>
      </c>
      <c r="M54">
        <v>160</v>
      </c>
      <c r="N54">
        <v>266.64</v>
      </c>
      <c r="O54">
        <v>16</v>
      </c>
      <c r="P54">
        <v>50</v>
      </c>
      <c r="Q54">
        <v>160</v>
      </c>
      <c r="R54">
        <v>250</v>
      </c>
      <c r="S54">
        <v>6.25</v>
      </c>
    </row>
    <row r="55" spans="1:19" x14ac:dyDescent="0.3">
      <c r="A55" s="57">
        <f t="shared" si="0"/>
        <v>53</v>
      </c>
      <c r="B55">
        <v>325</v>
      </c>
      <c r="C55">
        <v>21</v>
      </c>
      <c r="D55" t="s">
        <v>852</v>
      </c>
      <c r="E55">
        <v>6</v>
      </c>
      <c r="F55">
        <v>9.9481787611195713</v>
      </c>
      <c r="G55">
        <v>331.57279810811531</v>
      </c>
      <c r="H55">
        <v>0.5</v>
      </c>
      <c r="I55">
        <v>4.2441318157838754</v>
      </c>
      <c r="J55">
        <v>127.32395447351627</v>
      </c>
      <c r="K55">
        <v>200</v>
      </c>
      <c r="L55">
        <v>30</v>
      </c>
      <c r="M55">
        <v>320</v>
      </c>
      <c r="N55">
        <v>533.28</v>
      </c>
      <c r="O55">
        <v>16</v>
      </c>
      <c r="P55">
        <v>50</v>
      </c>
      <c r="Q55">
        <v>10</v>
      </c>
      <c r="R55">
        <v>3750</v>
      </c>
      <c r="S55">
        <v>125</v>
      </c>
    </row>
    <row r="56" spans="1:19" x14ac:dyDescent="0.3">
      <c r="A56" s="57">
        <f t="shared" si="0"/>
        <v>54</v>
      </c>
      <c r="B56">
        <v>325</v>
      </c>
      <c r="C56">
        <v>22</v>
      </c>
      <c r="D56" t="s">
        <v>853</v>
      </c>
      <c r="E56">
        <v>6</v>
      </c>
      <c r="F56">
        <v>9.9481787611195713</v>
      </c>
      <c r="G56">
        <v>331.57279810811531</v>
      </c>
      <c r="H56">
        <v>1</v>
      </c>
      <c r="I56">
        <v>3.183098861837907</v>
      </c>
      <c r="J56">
        <v>127.32395447351627</v>
      </c>
      <c r="K56">
        <v>200</v>
      </c>
      <c r="L56">
        <v>30</v>
      </c>
      <c r="M56">
        <v>320</v>
      </c>
      <c r="N56">
        <v>533.28</v>
      </c>
      <c r="O56">
        <v>16</v>
      </c>
      <c r="P56">
        <v>50</v>
      </c>
      <c r="Q56">
        <v>20</v>
      </c>
      <c r="R56">
        <v>2500</v>
      </c>
      <c r="S56">
        <v>62.5</v>
      </c>
    </row>
    <row r="57" spans="1:19" x14ac:dyDescent="0.3">
      <c r="A57" s="57">
        <f t="shared" si="0"/>
        <v>55</v>
      </c>
      <c r="B57">
        <v>325</v>
      </c>
      <c r="C57">
        <v>23</v>
      </c>
      <c r="D57" t="s">
        <v>854</v>
      </c>
      <c r="E57">
        <v>6</v>
      </c>
      <c r="F57">
        <v>9.9481787611195713</v>
      </c>
      <c r="G57">
        <v>331.57279810811531</v>
      </c>
      <c r="H57">
        <v>2</v>
      </c>
      <c r="I57">
        <v>3.183098861837907</v>
      </c>
      <c r="J57">
        <v>127.32395447351627</v>
      </c>
      <c r="K57">
        <v>200</v>
      </c>
      <c r="L57">
        <v>30</v>
      </c>
      <c r="M57">
        <v>320</v>
      </c>
      <c r="N57">
        <v>533.28</v>
      </c>
      <c r="O57">
        <v>16</v>
      </c>
      <c r="P57">
        <v>50</v>
      </c>
      <c r="Q57">
        <v>40</v>
      </c>
      <c r="R57">
        <v>1250</v>
      </c>
      <c r="S57">
        <v>31.25</v>
      </c>
    </row>
    <row r="58" spans="1:19" x14ac:dyDescent="0.3">
      <c r="A58" s="57">
        <f t="shared" si="0"/>
        <v>56</v>
      </c>
      <c r="B58">
        <v>325</v>
      </c>
      <c r="C58">
        <v>24</v>
      </c>
      <c r="D58" t="s">
        <v>855</v>
      </c>
      <c r="E58">
        <v>6</v>
      </c>
      <c r="F58">
        <v>9.9481787611195713</v>
      </c>
      <c r="G58">
        <v>331.57279810811531</v>
      </c>
      <c r="H58">
        <v>4</v>
      </c>
      <c r="I58">
        <v>3.9788735772973833</v>
      </c>
      <c r="J58">
        <v>159.15494309189535</v>
      </c>
      <c r="K58">
        <v>200</v>
      </c>
      <c r="L58">
        <v>30</v>
      </c>
      <c r="M58">
        <v>320</v>
      </c>
      <c r="N58">
        <v>533.28</v>
      </c>
      <c r="O58">
        <v>16</v>
      </c>
      <c r="P58">
        <v>50</v>
      </c>
      <c r="Q58">
        <v>80</v>
      </c>
      <c r="R58">
        <v>500</v>
      </c>
      <c r="S58">
        <v>12.5</v>
      </c>
    </row>
    <row r="59" spans="1:19" x14ac:dyDescent="0.3">
      <c r="A59" s="57">
        <f t="shared" si="0"/>
        <v>57</v>
      </c>
      <c r="B59">
        <v>325</v>
      </c>
      <c r="C59">
        <v>25</v>
      </c>
      <c r="D59" t="s">
        <v>856</v>
      </c>
      <c r="E59">
        <v>6</v>
      </c>
      <c r="F59">
        <v>9.9481787611195713</v>
      </c>
      <c r="G59">
        <v>331.57279810811531</v>
      </c>
      <c r="H59">
        <v>8</v>
      </c>
      <c r="I59">
        <v>3.9788735772973833</v>
      </c>
      <c r="J59">
        <v>159.15494309189535</v>
      </c>
      <c r="K59">
        <v>200</v>
      </c>
      <c r="L59">
        <v>30</v>
      </c>
      <c r="M59">
        <v>320</v>
      </c>
      <c r="N59">
        <v>533.28</v>
      </c>
      <c r="O59">
        <v>16</v>
      </c>
      <c r="P59">
        <v>50</v>
      </c>
      <c r="Q59">
        <v>160</v>
      </c>
      <c r="R59">
        <v>250</v>
      </c>
      <c r="S59">
        <v>6.25</v>
      </c>
    </row>
    <row r="60" spans="1:19" x14ac:dyDescent="0.3">
      <c r="A60" s="57">
        <f t="shared" si="0"/>
        <v>58</v>
      </c>
      <c r="B60">
        <v>325</v>
      </c>
      <c r="C60">
        <v>26</v>
      </c>
      <c r="D60" t="s">
        <v>857</v>
      </c>
      <c r="E60">
        <v>7</v>
      </c>
      <c r="F60">
        <v>21.317525916684797</v>
      </c>
      <c r="G60">
        <v>284.20525552124161</v>
      </c>
      <c r="H60">
        <v>0.5</v>
      </c>
      <c r="I60">
        <v>4.2441318157838754</v>
      </c>
      <c r="J60">
        <v>127.32395447351627</v>
      </c>
      <c r="K60">
        <v>200</v>
      </c>
      <c r="L60">
        <v>35</v>
      </c>
      <c r="M60">
        <v>320</v>
      </c>
      <c r="N60">
        <v>213.31199999999998</v>
      </c>
      <c r="O60">
        <v>16</v>
      </c>
      <c r="P60">
        <v>50</v>
      </c>
      <c r="Q60">
        <v>10</v>
      </c>
      <c r="R60">
        <v>3750</v>
      </c>
      <c r="S60">
        <v>125</v>
      </c>
    </row>
    <row r="61" spans="1:19" x14ac:dyDescent="0.3">
      <c r="A61" s="57">
        <f t="shared" si="0"/>
        <v>59</v>
      </c>
      <c r="B61">
        <v>325</v>
      </c>
      <c r="C61">
        <v>27</v>
      </c>
      <c r="D61" t="s">
        <v>858</v>
      </c>
      <c r="E61">
        <v>7</v>
      </c>
      <c r="F61">
        <v>21.317525916684797</v>
      </c>
      <c r="G61">
        <v>284.20525552124161</v>
      </c>
      <c r="H61">
        <v>1</v>
      </c>
      <c r="I61">
        <v>3.183098861837907</v>
      </c>
      <c r="J61">
        <v>127.32395447351627</v>
      </c>
      <c r="K61">
        <v>200</v>
      </c>
      <c r="L61">
        <v>35</v>
      </c>
      <c r="M61">
        <v>320</v>
      </c>
      <c r="N61">
        <v>213.31199999999998</v>
      </c>
      <c r="O61">
        <v>16</v>
      </c>
      <c r="P61">
        <v>50</v>
      </c>
      <c r="Q61">
        <v>20</v>
      </c>
      <c r="R61">
        <v>2500</v>
      </c>
      <c r="S61">
        <v>62.5</v>
      </c>
    </row>
    <row r="62" spans="1:19" x14ac:dyDescent="0.3">
      <c r="A62" s="57">
        <f t="shared" si="0"/>
        <v>60</v>
      </c>
      <c r="B62">
        <v>325</v>
      </c>
      <c r="C62">
        <v>28</v>
      </c>
      <c r="D62" t="s">
        <v>859</v>
      </c>
      <c r="E62">
        <v>7</v>
      </c>
      <c r="F62">
        <v>21.317525916684797</v>
      </c>
      <c r="G62">
        <v>284.20525552124161</v>
      </c>
      <c r="H62">
        <v>2</v>
      </c>
      <c r="I62">
        <v>3.183098861837907</v>
      </c>
      <c r="J62">
        <v>127.32395447351627</v>
      </c>
      <c r="K62">
        <v>200</v>
      </c>
      <c r="L62">
        <v>35</v>
      </c>
      <c r="M62">
        <v>320</v>
      </c>
      <c r="N62">
        <v>213.31199999999998</v>
      </c>
      <c r="O62">
        <v>16</v>
      </c>
      <c r="P62">
        <v>50</v>
      </c>
      <c r="Q62">
        <v>40</v>
      </c>
      <c r="R62">
        <v>1250</v>
      </c>
      <c r="S62">
        <v>31.25</v>
      </c>
    </row>
    <row r="63" spans="1:19" x14ac:dyDescent="0.3">
      <c r="A63" s="57">
        <f t="shared" si="0"/>
        <v>61</v>
      </c>
      <c r="B63">
        <v>325</v>
      </c>
      <c r="C63">
        <v>29</v>
      </c>
      <c r="D63" t="s">
        <v>860</v>
      </c>
      <c r="E63">
        <v>7</v>
      </c>
      <c r="F63">
        <v>21.317525916684797</v>
      </c>
      <c r="G63">
        <v>284.20525552124161</v>
      </c>
      <c r="H63">
        <v>4</v>
      </c>
      <c r="I63">
        <v>3.9788735772973833</v>
      </c>
      <c r="J63">
        <v>159.15494309189535</v>
      </c>
      <c r="K63">
        <v>200</v>
      </c>
      <c r="L63">
        <v>35</v>
      </c>
      <c r="M63">
        <v>320</v>
      </c>
      <c r="N63">
        <v>213.31199999999998</v>
      </c>
      <c r="O63">
        <v>16</v>
      </c>
      <c r="P63">
        <v>50</v>
      </c>
      <c r="Q63">
        <v>80</v>
      </c>
      <c r="R63">
        <v>500</v>
      </c>
      <c r="S63">
        <v>12.5</v>
      </c>
    </row>
    <row r="64" spans="1:19" x14ac:dyDescent="0.3">
      <c r="A64" s="57">
        <f t="shared" si="0"/>
        <v>62</v>
      </c>
      <c r="B64">
        <v>325</v>
      </c>
      <c r="C64">
        <v>30</v>
      </c>
      <c r="D64" t="s">
        <v>861</v>
      </c>
      <c r="E64">
        <v>7</v>
      </c>
      <c r="F64">
        <v>21.317525916684797</v>
      </c>
      <c r="G64">
        <v>284.20525552124161</v>
      </c>
      <c r="H64">
        <v>8</v>
      </c>
      <c r="I64">
        <v>3.9788735772973833</v>
      </c>
      <c r="J64">
        <v>159.15494309189535</v>
      </c>
      <c r="K64">
        <v>200</v>
      </c>
      <c r="L64">
        <v>35</v>
      </c>
      <c r="M64">
        <v>320</v>
      </c>
      <c r="N64">
        <v>213.31199999999998</v>
      </c>
      <c r="O64">
        <v>16</v>
      </c>
      <c r="P64">
        <v>50</v>
      </c>
      <c r="Q64">
        <v>160</v>
      </c>
      <c r="R64">
        <v>250</v>
      </c>
      <c r="S64">
        <v>6.25</v>
      </c>
    </row>
    <row r="65" spans="1:19" x14ac:dyDescent="0.3">
      <c r="A65" s="57">
        <f t="shared" si="0"/>
        <v>63</v>
      </c>
      <c r="B65">
        <v>325</v>
      </c>
      <c r="C65">
        <v>31</v>
      </c>
      <c r="D65" t="s">
        <v>862</v>
      </c>
      <c r="E65">
        <v>10</v>
      </c>
      <c r="F65">
        <v>14.922268141679357</v>
      </c>
      <c r="G65">
        <v>198.94367886486918</v>
      </c>
      <c r="H65">
        <v>2</v>
      </c>
      <c r="I65">
        <v>3.183098861837907</v>
      </c>
      <c r="J65">
        <v>127.32395447351627</v>
      </c>
      <c r="K65">
        <v>200</v>
      </c>
      <c r="L65">
        <v>50</v>
      </c>
      <c r="M65">
        <v>320</v>
      </c>
      <c r="N65">
        <v>213.31199999999998</v>
      </c>
      <c r="O65">
        <v>16</v>
      </c>
      <c r="P65">
        <v>50</v>
      </c>
      <c r="Q65">
        <v>40</v>
      </c>
      <c r="R65">
        <v>1250</v>
      </c>
      <c r="S65">
        <v>31.25</v>
      </c>
    </row>
    <row r="66" spans="1:19" x14ac:dyDescent="0.3">
      <c r="A66" s="57">
        <f t="shared" si="0"/>
        <v>64</v>
      </c>
      <c r="B66">
        <v>450</v>
      </c>
      <c r="C66">
        <v>0</v>
      </c>
      <c r="D66" t="s">
        <v>800</v>
      </c>
    </row>
    <row r="67" spans="1:19" x14ac:dyDescent="0.3">
      <c r="A67" s="57">
        <f t="shared" si="0"/>
        <v>65</v>
      </c>
      <c r="B67">
        <v>450</v>
      </c>
      <c r="C67">
        <v>1</v>
      </c>
      <c r="D67" t="s">
        <v>863</v>
      </c>
      <c r="E67">
        <v>2</v>
      </c>
      <c r="F67">
        <v>24.870446902798921</v>
      </c>
      <c r="G67">
        <v>414.46599763514405</v>
      </c>
      <c r="H67">
        <v>0.5</v>
      </c>
      <c r="I67">
        <v>5.3051647697298447</v>
      </c>
      <c r="J67">
        <v>212.20659078919377</v>
      </c>
      <c r="K67">
        <v>100</v>
      </c>
      <c r="L67">
        <v>20</v>
      </c>
      <c r="M67">
        <v>80</v>
      </c>
      <c r="N67">
        <v>319.96800000000002</v>
      </c>
      <c r="O67">
        <v>19.200000000000003</v>
      </c>
      <c r="P67">
        <v>50</v>
      </c>
      <c r="Q67">
        <v>10</v>
      </c>
      <c r="R67">
        <v>3000</v>
      </c>
      <c r="S67">
        <v>75</v>
      </c>
    </row>
    <row r="68" spans="1:19" x14ac:dyDescent="0.3">
      <c r="A68" s="57">
        <f t="shared" ref="A68:A131" si="1">A67+1</f>
        <v>66</v>
      </c>
      <c r="B68">
        <v>450</v>
      </c>
      <c r="C68">
        <v>2</v>
      </c>
      <c r="D68" t="s">
        <v>864</v>
      </c>
      <c r="E68">
        <v>2</v>
      </c>
      <c r="F68">
        <v>24.870446902798921</v>
      </c>
      <c r="G68">
        <v>414.46599763514405</v>
      </c>
      <c r="H68">
        <v>1</v>
      </c>
      <c r="I68">
        <v>5.3051647697298447</v>
      </c>
      <c r="J68">
        <v>212.20659078919377</v>
      </c>
      <c r="K68">
        <v>100</v>
      </c>
      <c r="L68">
        <v>20</v>
      </c>
      <c r="M68">
        <v>80</v>
      </c>
      <c r="N68">
        <v>319.96800000000002</v>
      </c>
      <c r="O68">
        <v>19.200000000000003</v>
      </c>
      <c r="P68">
        <v>50</v>
      </c>
      <c r="Q68">
        <v>20</v>
      </c>
      <c r="R68">
        <v>1500</v>
      </c>
      <c r="S68">
        <v>37.5</v>
      </c>
    </row>
    <row r="69" spans="1:19" x14ac:dyDescent="0.3">
      <c r="A69" s="57">
        <f t="shared" si="1"/>
        <v>67</v>
      </c>
      <c r="B69">
        <v>450</v>
      </c>
      <c r="C69">
        <v>3</v>
      </c>
      <c r="D69" t="s">
        <v>865</v>
      </c>
      <c r="E69">
        <v>2</v>
      </c>
      <c r="F69">
        <v>24.870446902798921</v>
      </c>
      <c r="G69">
        <v>414.46599763514405</v>
      </c>
      <c r="H69">
        <v>2</v>
      </c>
      <c r="I69">
        <v>5.3051647697298447</v>
      </c>
      <c r="J69">
        <v>212.20659078919377</v>
      </c>
      <c r="K69">
        <v>100</v>
      </c>
      <c r="L69">
        <v>20</v>
      </c>
      <c r="M69">
        <v>80</v>
      </c>
      <c r="N69">
        <v>319.96800000000002</v>
      </c>
      <c r="O69">
        <v>19.200000000000003</v>
      </c>
      <c r="P69">
        <v>50</v>
      </c>
      <c r="Q69">
        <v>40</v>
      </c>
      <c r="R69">
        <v>750</v>
      </c>
      <c r="S69">
        <v>18.75</v>
      </c>
    </row>
    <row r="70" spans="1:19" x14ac:dyDescent="0.3">
      <c r="A70" s="57">
        <f t="shared" si="1"/>
        <v>68</v>
      </c>
      <c r="B70">
        <v>450</v>
      </c>
      <c r="C70">
        <v>4</v>
      </c>
      <c r="D70" t="s">
        <v>866</v>
      </c>
      <c r="E70">
        <v>2</v>
      </c>
      <c r="F70">
        <v>24.870446902798921</v>
      </c>
      <c r="G70">
        <v>414.46599763514405</v>
      </c>
      <c r="H70">
        <v>4</v>
      </c>
      <c r="I70">
        <v>7.9577471545947667</v>
      </c>
      <c r="J70">
        <v>318.3098861837907</v>
      </c>
      <c r="K70">
        <v>100</v>
      </c>
      <c r="L70">
        <v>20</v>
      </c>
      <c r="M70">
        <v>80</v>
      </c>
      <c r="N70">
        <v>319.96800000000002</v>
      </c>
      <c r="O70">
        <v>19.200000000000003</v>
      </c>
      <c r="P70">
        <v>50</v>
      </c>
      <c r="Q70">
        <v>80</v>
      </c>
      <c r="R70">
        <v>250</v>
      </c>
      <c r="S70">
        <v>6.25</v>
      </c>
    </row>
    <row r="71" spans="1:19" x14ac:dyDescent="0.3">
      <c r="A71" s="57">
        <f t="shared" si="1"/>
        <v>69</v>
      </c>
      <c r="B71">
        <v>450</v>
      </c>
      <c r="C71">
        <v>5</v>
      </c>
      <c r="D71" t="s">
        <v>867</v>
      </c>
      <c r="E71">
        <v>2</v>
      </c>
      <c r="F71">
        <v>24.870446902798921</v>
      </c>
      <c r="G71">
        <v>414.46599763514405</v>
      </c>
      <c r="H71">
        <v>8</v>
      </c>
      <c r="I71">
        <v>3.9788735772973833</v>
      </c>
      <c r="J71">
        <v>159.15494309189535</v>
      </c>
      <c r="K71">
        <v>100</v>
      </c>
      <c r="L71">
        <v>20</v>
      </c>
      <c r="M71">
        <v>80</v>
      </c>
      <c r="N71">
        <v>319.96800000000002</v>
      </c>
      <c r="O71">
        <v>19.200000000000003</v>
      </c>
      <c r="P71">
        <v>50</v>
      </c>
      <c r="Q71">
        <v>160</v>
      </c>
      <c r="R71">
        <v>250</v>
      </c>
      <c r="S71">
        <v>6.25</v>
      </c>
    </row>
    <row r="72" spans="1:19" x14ac:dyDescent="0.3">
      <c r="A72" s="57">
        <f t="shared" si="1"/>
        <v>70</v>
      </c>
      <c r="B72">
        <v>450</v>
      </c>
      <c r="C72">
        <v>6</v>
      </c>
      <c r="D72" t="s">
        <v>868</v>
      </c>
      <c r="E72">
        <v>3</v>
      </c>
      <c r="F72">
        <v>22.107063913599049</v>
      </c>
      <c r="G72">
        <v>276.31066509009599</v>
      </c>
      <c r="H72">
        <v>0.5</v>
      </c>
      <c r="I72">
        <v>5.3051647697298447</v>
      </c>
      <c r="J72">
        <v>212.20659078919377</v>
      </c>
      <c r="K72">
        <v>100</v>
      </c>
      <c r="L72">
        <v>30</v>
      </c>
      <c r="M72">
        <v>80</v>
      </c>
      <c r="N72">
        <v>239.976</v>
      </c>
      <c r="O72">
        <v>19.200000000000003</v>
      </c>
      <c r="P72">
        <v>50</v>
      </c>
      <c r="Q72">
        <v>10</v>
      </c>
      <c r="R72">
        <v>3000</v>
      </c>
      <c r="S72">
        <v>75</v>
      </c>
    </row>
    <row r="73" spans="1:19" x14ac:dyDescent="0.3">
      <c r="A73" s="57">
        <f t="shared" si="1"/>
        <v>71</v>
      </c>
      <c r="B73">
        <v>450</v>
      </c>
      <c r="C73">
        <v>7</v>
      </c>
      <c r="D73" t="s">
        <v>869</v>
      </c>
      <c r="E73">
        <v>3</v>
      </c>
      <c r="F73">
        <v>22.107063913599049</v>
      </c>
      <c r="G73">
        <v>276.31066509009599</v>
      </c>
      <c r="H73">
        <v>1</v>
      </c>
      <c r="I73">
        <v>5.3051647697298447</v>
      </c>
      <c r="J73">
        <v>212.20659078919377</v>
      </c>
      <c r="K73">
        <v>100</v>
      </c>
      <c r="L73">
        <v>30</v>
      </c>
      <c r="M73">
        <v>80</v>
      </c>
      <c r="N73">
        <v>239.976</v>
      </c>
      <c r="O73">
        <v>19.200000000000003</v>
      </c>
      <c r="P73">
        <v>50</v>
      </c>
      <c r="Q73">
        <v>20</v>
      </c>
      <c r="R73">
        <v>1500</v>
      </c>
      <c r="S73">
        <v>37.5</v>
      </c>
    </row>
    <row r="74" spans="1:19" x14ac:dyDescent="0.3">
      <c r="A74" s="57">
        <f t="shared" si="1"/>
        <v>72</v>
      </c>
      <c r="B74">
        <v>450</v>
      </c>
      <c r="C74">
        <v>8</v>
      </c>
      <c r="D74" t="s">
        <v>870</v>
      </c>
      <c r="E74">
        <v>3</v>
      </c>
      <c r="F74">
        <v>22.107063913599049</v>
      </c>
      <c r="G74">
        <v>276.31066509009599</v>
      </c>
      <c r="H74">
        <v>2</v>
      </c>
      <c r="I74">
        <v>5.3051647697298447</v>
      </c>
      <c r="J74">
        <v>212.20659078919377</v>
      </c>
      <c r="K74">
        <v>100</v>
      </c>
      <c r="L74">
        <v>30</v>
      </c>
      <c r="M74">
        <v>80</v>
      </c>
      <c r="N74">
        <v>239.976</v>
      </c>
      <c r="O74">
        <v>19.200000000000003</v>
      </c>
      <c r="P74">
        <v>50</v>
      </c>
      <c r="Q74">
        <v>40</v>
      </c>
      <c r="R74">
        <v>750</v>
      </c>
      <c r="S74">
        <v>18.75</v>
      </c>
    </row>
    <row r="75" spans="1:19" x14ac:dyDescent="0.3">
      <c r="A75" s="57">
        <f t="shared" si="1"/>
        <v>73</v>
      </c>
      <c r="B75">
        <v>450</v>
      </c>
      <c r="C75">
        <v>9</v>
      </c>
      <c r="D75" t="s">
        <v>871</v>
      </c>
      <c r="E75">
        <v>3</v>
      </c>
      <c r="F75">
        <v>22.107063913599049</v>
      </c>
      <c r="G75">
        <v>276.31066509009599</v>
      </c>
      <c r="H75">
        <v>4</v>
      </c>
      <c r="I75">
        <v>7.9577471545947667</v>
      </c>
      <c r="J75">
        <v>318.3098861837907</v>
      </c>
      <c r="K75">
        <v>100</v>
      </c>
      <c r="L75">
        <v>30</v>
      </c>
      <c r="M75">
        <v>80</v>
      </c>
      <c r="N75">
        <v>239.976</v>
      </c>
      <c r="O75">
        <v>19.200000000000003</v>
      </c>
      <c r="P75">
        <v>50</v>
      </c>
      <c r="Q75">
        <v>80</v>
      </c>
      <c r="R75">
        <v>250</v>
      </c>
      <c r="S75">
        <v>6.25</v>
      </c>
    </row>
    <row r="76" spans="1:19" x14ac:dyDescent="0.3">
      <c r="A76" s="57">
        <f t="shared" si="1"/>
        <v>74</v>
      </c>
      <c r="B76">
        <v>450</v>
      </c>
      <c r="C76">
        <v>10</v>
      </c>
      <c r="D76" t="s">
        <v>872</v>
      </c>
      <c r="E76">
        <v>3</v>
      </c>
      <c r="F76">
        <v>22.107063913599049</v>
      </c>
      <c r="G76">
        <v>276.31066509009599</v>
      </c>
      <c r="H76">
        <v>8</v>
      </c>
      <c r="I76">
        <v>3.9788735772973833</v>
      </c>
      <c r="J76">
        <v>159.15494309189535</v>
      </c>
      <c r="K76">
        <v>100</v>
      </c>
      <c r="L76">
        <v>30</v>
      </c>
      <c r="M76">
        <v>80</v>
      </c>
      <c r="N76">
        <v>239.976</v>
      </c>
      <c r="O76">
        <v>19.200000000000003</v>
      </c>
      <c r="P76">
        <v>50</v>
      </c>
      <c r="Q76">
        <v>160</v>
      </c>
      <c r="R76">
        <v>250</v>
      </c>
      <c r="S76">
        <v>6.25</v>
      </c>
    </row>
    <row r="77" spans="1:19" x14ac:dyDescent="0.3">
      <c r="A77" s="57">
        <f t="shared" si="1"/>
        <v>75</v>
      </c>
      <c r="B77">
        <v>450</v>
      </c>
      <c r="C77">
        <v>11</v>
      </c>
      <c r="D77" t="s">
        <v>873</v>
      </c>
      <c r="E77">
        <v>4</v>
      </c>
      <c r="F77">
        <v>16.580297935199283</v>
      </c>
      <c r="G77">
        <v>414.46599763514405</v>
      </c>
      <c r="H77">
        <v>0.5</v>
      </c>
      <c r="I77">
        <v>5.3051647697298447</v>
      </c>
      <c r="J77">
        <v>212.20659078919377</v>
      </c>
      <c r="K77">
        <v>100</v>
      </c>
      <c r="L77">
        <v>40</v>
      </c>
      <c r="M77">
        <v>80</v>
      </c>
      <c r="N77">
        <v>239.976</v>
      </c>
      <c r="O77">
        <v>9.6000000000000014</v>
      </c>
      <c r="P77">
        <v>50</v>
      </c>
      <c r="Q77">
        <v>10</v>
      </c>
      <c r="R77">
        <v>3000</v>
      </c>
      <c r="S77">
        <v>75</v>
      </c>
    </row>
    <row r="78" spans="1:19" x14ac:dyDescent="0.3">
      <c r="A78" s="57">
        <f t="shared" si="1"/>
        <v>76</v>
      </c>
      <c r="B78">
        <v>450</v>
      </c>
      <c r="C78">
        <v>12</v>
      </c>
      <c r="D78" t="s">
        <v>874</v>
      </c>
      <c r="E78">
        <v>4</v>
      </c>
      <c r="F78">
        <v>16.580297935199283</v>
      </c>
      <c r="G78">
        <v>414.46599763514405</v>
      </c>
      <c r="H78">
        <v>1</v>
      </c>
      <c r="I78">
        <v>5.3051647697298447</v>
      </c>
      <c r="J78">
        <v>212.20659078919377</v>
      </c>
      <c r="K78">
        <v>100</v>
      </c>
      <c r="L78">
        <v>40</v>
      </c>
      <c r="M78">
        <v>80</v>
      </c>
      <c r="N78">
        <v>239.976</v>
      </c>
      <c r="O78">
        <v>9.6000000000000014</v>
      </c>
      <c r="P78">
        <v>50</v>
      </c>
      <c r="Q78">
        <v>20</v>
      </c>
      <c r="R78">
        <v>1500</v>
      </c>
      <c r="S78">
        <v>37.5</v>
      </c>
    </row>
    <row r="79" spans="1:19" x14ac:dyDescent="0.3">
      <c r="A79" s="57">
        <f t="shared" si="1"/>
        <v>77</v>
      </c>
      <c r="B79">
        <v>450</v>
      </c>
      <c r="C79">
        <v>13</v>
      </c>
      <c r="D79" t="s">
        <v>875</v>
      </c>
      <c r="E79">
        <v>4</v>
      </c>
      <c r="F79">
        <v>16.580297935199283</v>
      </c>
      <c r="G79">
        <v>414.46599763514405</v>
      </c>
      <c r="H79">
        <v>2</v>
      </c>
      <c r="I79">
        <v>5.3051647697298447</v>
      </c>
      <c r="J79">
        <v>212.20659078919377</v>
      </c>
      <c r="K79">
        <v>100</v>
      </c>
      <c r="L79">
        <v>40</v>
      </c>
      <c r="M79">
        <v>80</v>
      </c>
      <c r="N79">
        <v>239.976</v>
      </c>
      <c r="O79">
        <v>9.6000000000000014</v>
      </c>
      <c r="P79">
        <v>50</v>
      </c>
      <c r="Q79">
        <v>40</v>
      </c>
      <c r="R79">
        <v>750</v>
      </c>
      <c r="S79">
        <v>18.75</v>
      </c>
    </row>
    <row r="80" spans="1:19" x14ac:dyDescent="0.3">
      <c r="A80" s="57">
        <f t="shared" si="1"/>
        <v>78</v>
      </c>
      <c r="B80">
        <v>450</v>
      </c>
      <c r="C80">
        <v>14</v>
      </c>
      <c r="D80" t="s">
        <v>876</v>
      </c>
      <c r="E80">
        <v>4</v>
      </c>
      <c r="F80">
        <v>16.580297935199283</v>
      </c>
      <c r="G80">
        <v>414.46599763514405</v>
      </c>
      <c r="H80">
        <v>4</v>
      </c>
      <c r="I80">
        <v>7.9577471545947667</v>
      </c>
      <c r="J80">
        <v>318.3098861837907</v>
      </c>
      <c r="K80">
        <v>100</v>
      </c>
      <c r="L80">
        <v>40</v>
      </c>
      <c r="M80">
        <v>80</v>
      </c>
      <c r="N80">
        <v>239.976</v>
      </c>
      <c r="O80">
        <v>9.6000000000000014</v>
      </c>
      <c r="P80">
        <v>50</v>
      </c>
      <c r="Q80">
        <v>80</v>
      </c>
      <c r="R80">
        <v>250</v>
      </c>
      <c r="S80">
        <v>6.25</v>
      </c>
    </row>
    <row r="81" spans="1:19" x14ac:dyDescent="0.3">
      <c r="A81" s="57">
        <f t="shared" si="1"/>
        <v>79</v>
      </c>
      <c r="B81">
        <v>450</v>
      </c>
      <c r="C81">
        <v>15</v>
      </c>
      <c r="D81" t="s">
        <v>877</v>
      </c>
      <c r="E81">
        <v>4</v>
      </c>
      <c r="F81">
        <v>16.580297935199283</v>
      </c>
      <c r="G81">
        <v>414.46599763514405</v>
      </c>
      <c r="H81">
        <v>8</v>
      </c>
      <c r="I81">
        <v>3.9788735772973833</v>
      </c>
      <c r="J81">
        <v>159.15494309189535</v>
      </c>
      <c r="K81">
        <v>100</v>
      </c>
      <c r="L81">
        <v>40</v>
      </c>
      <c r="M81">
        <v>80</v>
      </c>
      <c r="N81">
        <v>239.976</v>
      </c>
      <c r="O81">
        <v>9.6000000000000014</v>
      </c>
      <c r="P81">
        <v>50</v>
      </c>
      <c r="Q81">
        <v>160</v>
      </c>
      <c r="R81">
        <v>250</v>
      </c>
      <c r="S81">
        <v>6.25</v>
      </c>
    </row>
    <row r="82" spans="1:19" x14ac:dyDescent="0.3">
      <c r="A82" s="57">
        <f t="shared" si="1"/>
        <v>80</v>
      </c>
      <c r="B82">
        <v>450</v>
      </c>
      <c r="C82">
        <v>16</v>
      </c>
      <c r="D82" t="s">
        <v>878</v>
      </c>
      <c r="E82">
        <v>5</v>
      </c>
      <c r="F82">
        <v>19.896357522239136</v>
      </c>
      <c r="G82">
        <v>331.57279810811519</v>
      </c>
      <c r="H82">
        <v>0.5</v>
      </c>
      <c r="I82">
        <v>5.3051647697298447</v>
      </c>
      <c r="J82">
        <v>212.20659078919377</v>
      </c>
      <c r="K82">
        <v>100</v>
      </c>
      <c r="L82">
        <v>50</v>
      </c>
      <c r="M82">
        <v>80</v>
      </c>
      <c r="N82">
        <v>159.98400000000001</v>
      </c>
      <c r="O82">
        <v>9.6000000000000014</v>
      </c>
      <c r="P82">
        <v>50</v>
      </c>
      <c r="Q82">
        <v>10</v>
      </c>
      <c r="R82">
        <v>3000</v>
      </c>
      <c r="S82">
        <v>75</v>
      </c>
    </row>
    <row r="83" spans="1:19" x14ac:dyDescent="0.3">
      <c r="A83" s="57">
        <f t="shared" si="1"/>
        <v>81</v>
      </c>
      <c r="B83">
        <v>450</v>
      </c>
      <c r="C83">
        <v>17</v>
      </c>
      <c r="D83" t="s">
        <v>879</v>
      </c>
      <c r="E83">
        <v>5</v>
      </c>
      <c r="F83">
        <v>19.896357522239136</v>
      </c>
      <c r="G83">
        <v>331.57279810811519</v>
      </c>
      <c r="H83">
        <v>1</v>
      </c>
      <c r="I83">
        <v>5.3051647697298447</v>
      </c>
      <c r="J83">
        <v>212.20659078919377</v>
      </c>
      <c r="K83">
        <v>100</v>
      </c>
      <c r="L83">
        <v>50</v>
      </c>
      <c r="M83">
        <v>80</v>
      </c>
      <c r="N83">
        <v>159.98400000000001</v>
      </c>
      <c r="O83">
        <v>9.6000000000000014</v>
      </c>
      <c r="P83">
        <v>50</v>
      </c>
      <c r="Q83">
        <v>20</v>
      </c>
      <c r="R83">
        <v>1500</v>
      </c>
      <c r="S83">
        <v>37.5</v>
      </c>
    </row>
    <row r="84" spans="1:19" x14ac:dyDescent="0.3">
      <c r="A84" s="57">
        <f t="shared" si="1"/>
        <v>82</v>
      </c>
      <c r="B84">
        <v>450</v>
      </c>
      <c r="C84">
        <v>18</v>
      </c>
      <c r="D84" t="s">
        <v>880</v>
      </c>
      <c r="E84">
        <v>5</v>
      </c>
      <c r="F84">
        <v>19.896357522239136</v>
      </c>
      <c r="G84">
        <v>331.57279810811519</v>
      </c>
      <c r="H84">
        <v>2</v>
      </c>
      <c r="I84">
        <v>5.3051647697298447</v>
      </c>
      <c r="J84">
        <v>212.20659078919377</v>
      </c>
      <c r="K84">
        <v>100</v>
      </c>
      <c r="L84">
        <v>50</v>
      </c>
      <c r="M84">
        <v>80</v>
      </c>
      <c r="N84">
        <v>159.98400000000001</v>
      </c>
      <c r="O84">
        <v>9.6000000000000014</v>
      </c>
      <c r="P84">
        <v>50</v>
      </c>
      <c r="Q84">
        <v>40</v>
      </c>
      <c r="R84">
        <v>750</v>
      </c>
      <c r="S84">
        <v>18.75</v>
      </c>
    </row>
    <row r="85" spans="1:19" x14ac:dyDescent="0.3">
      <c r="A85" s="57">
        <f t="shared" si="1"/>
        <v>83</v>
      </c>
      <c r="B85">
        <v>450</v>
      </c>
      <c r="C85">
        <v>19</v>
      </c>
      <c r="D85" t="s">
        <v>881</v>
      </c>
      <c r="E85">
        <v>5</v>
      </c>
      <c r="F85">
        <v>19.896357522239136</v>
      </c>
      <c r="G85">
        <v>331.57279810811519</v>
      </c>
      <c r="H85">
        <v>4</v>
      </c>
      <c r="I85">
        <v>7.9577471545947667</v>
      </c>
      <c r="J85">
        <v>318.3098861837907</v>
      </c>
      <c r="K85">
        <v>100</v>
      </c>
      <c r="L85">
        <v>50</v>
      </c>
      <c r="M85">
        <v>80</v>
      </c>
      <c r="N85">
        <v>159.98400000000001</v>
      </c>
      <c r="O85">
        <v>9.6000000000000014</v>
      </c>
      <c r="P85">
        <v>50</v>
      </c>
      <c r="Q85">
        <v>80</v>
      </c>
      <c r="R85">
        <v>250</v>
      </c>
      <c r="S85">
        <v>6.25</v>
      </c>
    </row>
    <row r="86" spans="1:19" x14ac:dyDescent="0.3">
      <c r="A86" s="57">
        <f t="shared" si="1"/>
        <v>84</v>
      </c>
      <c r="B86">
        <v>450</v>
      </c>
      <c r="C86">
        <v>20</v>
      </c>
      <c r="D86" t="s">
        <v>882</v>
      </c>
      <c r="E86">
        <v>5</v>
      </c>
      <c r="F86">
        <v>19.896357522239136</v>
      </c>
      <c r="G86">
        <v>331.57279810811519</v>
      </c>
      <c r="H86">
        <v>8</v>
      </c>
      <c r="I86">
        <v>3.9788735772973833</v>
      </c>
      <c r="J86">
        <v>159.15494309189535</v>
      </c>
      <c r="K86">
        <v>100</v>
      </c>
      <c r="L86">
        <v>50</v>
      </c>
      <c r="M86">
        <v>80</v>
      </c>
      <c r="N86">
        <v>159.98400000000001</v>
      </c>
      <c r="O86">
        <v>9.6000000000000014</v>
      </c>
      <c r="P86">
        <v>50</v>
      </c>
      <c r="Q86">
        <v>160</v>
      </c>
      <c r="R86">
        <v>250</v>
      </c>
      <c r="S86">
        <v>6.25</v>
      </c>
    </row>
    <row r="87" spans="1:19" x14ac:dyDescent="0.3">
      <c r="A87" s="57">
        <f t="shared" si="1"/>
        <v>85</v>
      </c>
      <c r="B87">
        <v>450</v>
      </c>
      <c r="C87">
        <v>21</v>
      </c>
      <c r="D87" t="s">
        <v>883</v>
      </c>
      <c r="E87">
        <v>6</v>
      </c>
      <c r="F87">
        <v>16.580297935199283</v>
      </c>
      <c r="G87">
        <v>552.62133018019199</v>
      </c>
      <c r="H87">
        <v>0.5</v>
      </c>
      <c r="I87">
        <v>5.3051647697298447</v>
      </c>
      <c r="J87">
        <v>212.20659078919377</v>
      </c>
      <c r="K87">
        <v>200</v>
      </c>
      <c r="L87">
        <v>30</v>
      </c>
      <c r="M87">
        <v>160</v>
      </c>
      <c r="N87">
        <v>319.96800000000002</v>
      </c>
      <c r="O87">
        <v>9.6000000000000014</v>
      </c>
      <c r="P87">
        <v>50</v>
      </c>
      <c r="Q87">
        <v>10</v>
      </c>
      <c r="R87">
        <v>3000</v>
      </c>
      <c r="S87">
        <v>75</v>
      </c>
    </row>
    <row r="88" spans="1:19" x14ac:dyDescent="0.3">
      <c r="A88" s="57">
        <f t="shared" si="1"/>
        <v>86</v>
      </c>
      <c r="B88">
        <v>450</v>
      </c>
      <c r="C88">
        <v>22</v>
      </c>
      <c r="D88" t="s">
        <v>884</v>
      </c>
      <c r="E88">
        <v>6</v>
      </c>
      <c r="F88">
        <v>16.580297935199283</v>
      </c>
      <c r="G88">
        <v>552.62133018019199</v>
      </c>
      <c r="H88">
        <v>1</v>
      </c>
      <c r="I88">
        <v>5.3051647697298447</v>
      </c>
      <c r="J88">
        <v>212.20659078919377</v>
      </c>
      <c r="K88">
        <v>200</v>
      </c>
      <c r="L88">
        <v>30</v>
      </c>
      <c r="M88">
        <v>160</v>
      </c>
      <c r="N88">
        <v>319.96800000000002</v>
      </c>
      <c r="O88">
        <v>9.6000000000000014</v>
      </c>
      <c r="P88">
        <v>50</v>
      </c>
      <c r="Q88">
        <v>20</v>
      </c>
      <c r="R88">
        <v>1500</v>
      </c>
      <c r="S88">
        <v>37.5</v>
      </c>
    </row>
    <row r="89" spans="1:19" x14ac:dyDescent="0.3">
      <c r="A89" s="57">
        <f t="shared" si="1"/>
        <v>87</v>
      </c>
      <c r="B89">
        <v>450</v>
      </c>
      <c r="C89">
        <v>23</v>
      </c>
      <c r="D89" t="s">
        <v>885</v>
      </c>
      <c r="E89">
        <v>6</v>
      </c>
      <c r="F89">
        <v>16.580297935199283</v>
      </c>
      <c r="G89">
        <v>552.62133018019199</v>
      </c>
      <c r="H89">
        <v>2</v>
      </c>
      <c r="I89">
        <v>5.3051647697298447</v>
      </c>
      <c r="J89">
        <v>212.20659078919377</v>
      </c>
      <c r="K89">
        <v>200</v>
      </c>
      <c r="L89">
        <v>30</v>
      </c>
      <c r="M89">
        <v>160</v>
      </c>
      <c r="N89">
        <v>319.96800000000002</v>
      </c>
      <c r="O89">
        <v>9.6000000000000014</v>
      </c>
      <c r="P89">
        <v>50</v>
      </c>
      <c r="Q89">
        <v>40</v>
      </c>
      <c r="R89">
        <v>750</v>
      </c>
      <c r="S89">
        <v>18.75</v>
      </c>
    </row>
    <row r="90" spans="1:19" x14ac:dyDescent="0.3">
      <c r="A90" s="57">
        <f t="shared" si="1"/>
        <v>88</v>
      </c>
      <c r="B90">
        <v>450</v>
      </c>
      <c r="C90">
        <v>24</v>
      </c>
      <c r="D90" t="s">
        <v>886</v>
      </c>
      <c r="E90">
        <v>6</v>
      </c>
      <c r="F90">
        <v>16.580297935199283</v>
      </c>
      <c r="G90">
        <v>552.62133018019199</v>
      </c>
      <c r="H90">
        <v>4</v>
      </c>
      <c r="I90">
        <v>7.9577471545947667</v>
      </c>
      <c r="J90">
        <v>318.3098861837907</v>
      </c>
      <c r="K90">
        <v>200</v>
      </c>
      <c r="L90">
        <v>30</v>
      </c>
      <c r="M90">
        <v>160</v>
      </c>
      <c r="N90">
        <v>319.96800000000002</v>
      </c>
      <c r="O90">
        <v>9.6000000000000014</v>
      </c>
      <c r="P90">
        <v>50</v>
      </c>
      <c r="Q90">
        <v>80</v>
      </c>
      <c r="R90">
        <v>250</v>
      </c>
      <c r="S90">
        <v>6.25</v>
      </c>
    </row>
    <row r="91" spans="1:19" x14ac:dyDescent="0.3">
      <c r="A91" s="57">
        <f t="shared" si="1"/>
        <v>89</v>
      </c>
      <c r="B91">
        <v>450</v>
      </c>
      <c r="C91">
        <v>25</v>
      </c>
      <c r="D91" t="s">
        <v>887</v>
      </c>
      <c r="E91">
        <v>6</v>
      </c>
      <c r="F91">
        <v>16.580297935199283</v>
      </c>
      <c r="G91">
        <v>552.62133018019199</v>
      </c>
      <c r="H91">
        <v>8</v>
      </c>
      <c r="I91">
        <v>3.9788735772973833</v>
      </c>
      <c r="J91">
        <v>159.15494309189535</v>
      </c>
      <c r="K91">
        <v>200</v>
      </c>
      <c r="L91">
        <v>30</v>
      </c>
      <c r="M91">
        <v>160</v>
      </c>
      <c r="N91">
        <v>319.96800000000002</v>
      </c>
      <c r="O91">
        <v>9.6000000000000014</v>
      </c>
      <c r="P91">
        <v>50</v>
      </c>
      <c r="Q91">
        <v>160</v>
      </c>
      <c r="R91">
        <v>250</v>
      </c>
      <c r="S91">
        <v>6.25</v>
      </c>
    </row>
    <row r="92" spans="1:19" x14ac:dyDescent="0.3">
      <c r="A92" s="57">
        <f t="shared" si="1"/>
        <v>90</v>
      </c>
      <c r="B92">
        <v>450</v>
      </c>
      <c r="C92">
        <v>26</v>
      </c>
      <c r="D92" t="s">
        <v>888</v>
      </c>
      <c r="E92">
        <v>7</v>
      </c>
      <c r="F92">
        <v>28.423367888913059</v>
      </c>
      <c r="G92">
        <v>473.67542586873606</v>
      </c>
      <c r="H92">
        <v>0.5</v>
      </c>
      <c r="I92">
        <v>5.3051647697298447</v>
      </c>
      <c r="J92">
        <v>212.20659078919377</v>
      </c>
      <c r="K92">
        <v>200</v>
      </c>
      <c r="L92">
        <v>35</v>
      </c>
      <c r="M92">
        <v>160</v>
      </c>
      <c r="N92">
        <v>159.98400000000001</v>
      </c>
      <c r="O92">
        <v>9.6000000000000014</v>
      </c>
      <c r="P92">
        <v>50</v>
      </c>
      <c r="Q92">
        <v>10</v>
      </c>
      <c r="R92">
        <v>3000</v>
      </c>
      <c r="S92">
        <v>75</v>
      </c>
    </row>
    <row r="93" spans="1:19" x14ac:dyDescent="0.3">
      <c r="A93" s="57">
        <f t="shared" si="1"/>
        <v>91</v>
      </c>
      <c r="B93">
        <v>450</v>
      </c>
      <c r="C93">
        <v>27</v>
      </c>
      <c r="D93" t="s">
        <v>889</v>
      </c>
      <c r="E93">
        <v>7</v>
      </c>
      <c r="F93">
        <v>28.423367888913059</v>
      </c>
      <c r="G93">
        <v>473.67542586873606</v>
      </c>
      <c r="H93">
        <v>1</v>
      </c>
      <c r="I93">
        <v>5.3051647697298447</v>
      </c>
      <c r="J93">
        <v>212.20659078919377</v>
      </c>
      <c r="K93">
        <v>200</v>
      </c>
      <c r="L93">
        <v>35</v>
      </c>
      <c r="M93">
        <v>160</v>
      </c>
      <c r="N93">
        <v>159.98400000000001</v>
      </c>
      <c r="O93">
        <v>9.6000000000000014</v>
      </c>
      <c r="P93">
        <v>50</v>
      </c>
      <c r="Q93">
        <v>20</v>
      </c>
      <c r="R93">
        <v>1500</v>
      </c>
      <c r="S93">
        <v>37.5</v>
      </c>
    </row>
    <row r="94" spans="1:19" x14ac:dyDescent="0.3">
      <c r="A94" s="57">
        <f t="shared" si="1"/>
        <v>92</v>
      </c>
      <c r="B94">
        <v>450</v>
      </c>
      <c r="C94">
        <v>28</v>
      </c>
      <c r="D94" t="s">
        <v>890</v>
      </c>
      <c r="E94">
        <v>7</v>
      </c>
      <c r="F94">
        <v>28.423367888913059</v>
      </c>
      <c r="G94">
        <v>473.67542586873606</v>
      </c>
      <c r="H94">
        <v>2</v>
      </c>
      <c r="I94">
        <v>5.3051647697298447</v>
      </c>
      <c r="J94">
        <v>212.20659078919377</v>
      </c>
      <c r="K94">
        <v>200</v>
      </c>
      <c r="L94">
        <v>35</v>
      </c>
      <c r="M94">
        <v>160</v>
      </c>
      <c r="N94">
        <v>159.98400000000001</v>
      </c>
      <c r="O94">
        <v>9.6000000000000014</v>
      </c>
      <c r="P94">
        <v>50</v>
      </c>
      <c r="Q94">
        <v>40</v>
      </c>
      <c r="R94">
        <v>750</v>
      </c>
      <c r="S94">
        <v>18.75</v>
      </c>
    </row>
    <row r="95" spans="1:19" x14ac:dyDescent="0.3">
      <c r="A95" s="57">
        <f t="shared" si="1"/>
        <v>93</v>
      </c>
      <c r="B95">
        <v>450</v>
      </c>
      <c r="C95">
        <v>29</v>
      </c>
      <c r="D95" t="s">
        <v>891</v>
      </c>
      <c r="E95">
        <v>7</v>
      </c>
      <c r="F95">
        <v>28.423367888913059</v>
      </c>
      <c r="G95">
        <v>473.67542586873606</v>
      </c>
      <c r="H95">
        <v>4</v>
      </c>
      <c r="I95">
        <v>7.9577471545947667</v>
      </c>
      <c r="J95">
        <v>318.3098861837907</v>
      </c>
      <c r="K95">
        <v>200</v>
      </c>
      <c r="L95">
        <v>35</v>
      </c>
      <c r="M95">
        <v>160</v>
      </c>
      <c r="N95">
        <v>159.98400000000001</v>
      </c>
      <c r="O95">
        <v>9.6000000000000014</v>
      </c>
      <c r="P95">
        <v>50</v>
      </c>
      <c r="Q95">
        <v>80</v>
      </c>
      <c r="R95">
        <v>250</v>
      </c>
      <c r="S95">
        <v>6.25</v>
      </c>
    </row>
    <row r="96" spans="1:19" x14ac:dyDescent="0.3">
      <c r="A96" s="57">
        <f t="shared" si="1"/>
        <v>94</v>
      </c>
      <c r="B96">
        <v>450</v>
      </c>
      <c r="C96">
        <v>30</v>
      </c>
      <c r="D96" t="s">
        <v>892</v>
      </c>
      <c r="E96">
        <v>7</v>
      </c>
      <c r="F96">
        <v>28.423367888913059</v>
      </c>
      <c r="G96">
        <v>473.67542586873606</v>
      </c>
      <c r="H96">
        <v>8</v>
      </c>
      <c r="I96">
        <v>3.9788735772973833</v>
      </c>
      <c r="J96">
        <v>159.15494309189535</v>
      </c>
      <c r="K96">
        <v>200</v>
      </c>
      <c r="L96">
        <v>35</v>
      </c>
      <c r="M96">
        <v>160</v>
      </c>
      <c r="N96">
        <v>159.98400000000001</v>
      </c>
      <c r="O96">
        <v>9.6000000000000014</v>
      </c>
      <c r="P96">
        <v>50</v>
      </c>
      <c r="Q96">
        <v>160</v>
      </c>
      <c r="R96">
        <v>250</v>
      </c>
      <c r="S96">
        <v>6.25</v>
      </c>
    </row>
    <row r="97" spans="1:19" x14ac:dyDescent="0.3">
      <c r="A97" s="57">
        <f t="shared" si="1"/>
        <v>95</v>
      </c>
      <c r="B97">
        <v>450</v>
      </c>
      <c r="C97">
        <v>31</v>
      </c>
      <c r="D97" t="s">
        <v>893</v>
      </c>
      <c r="E97">
        <v>10</v>
      </c>
      <c r="F97">
        <v>19.896357522239136</v>
      </c>
      <c r="G97">
        <v>331.57279810811519</v>
      </c>
      <c r="H97">
        <v>2</v>
      </c>
      <c r="I97">
        <v>5.3051647697298447</v>
      </c>
      <c r="J97">
        <v>212.20659078919377</v>
      </c>
      <c r="K97">
        <v>200</v>
      </c>
      <c r="L97">
        <v>50</v>
      </c>
      <c r="M97">
        <v>160</v>
      </c>
      <c r="N97">
        <v>159.98400000000001</v>
      </c>
      <c r="O97">
        <v>9.6000000000000014</v>
      </c>
      <c r="P97">
        <v>50</v>
      </c>
      <c r="Q97">
        <v>40</v>
      </c>
      <c r="R97">
        <v>750</v>
      </c>
      <c r="S97">
        <v>18.75</v>
      </c>
    </row>
    <row r="98" spans="1:19" x14ac:dyDescent="0.3">
      <c r="A98" s="57">
        <f t="shared" si="1"/>
        <v>96</v>
      </c>
      <c r="B98">
        <v>550</v>
      </c>
      <c r="C98">
        <v>0</v>
      </c>
      <c r="D98" t="s">
        <v>800</v>
      </c>
    </row>
    <row r="99" spans="1:19" x14ac:dyDescent="0.3">
      <c r="A99" s="57">
        <f t="shared" si="1"/>
        <v>97</v>
      </c>
      <c r="B99">
        <v>550</v>
      </c>
      <c r="C99">
        <v>1</v>
      </c>
      <c r="D99" t="s">
        <v>863</v>
      </c>
      <c r="E99">
        <v>2</v>
      </c>
      <c r="F99">
        <v>24.870446902798921</v>
      </c>
      <c r="G99">
        <v>414.46599763514405</v>
      </c>
      <c r="H99">
        <v>0.5</v>
      </c>
      <c r="I99">
        <v>5.3051647697298447</v>
      </c>
      <c r="J99">
        <v>212.20659078919377</v>
      </c>
      <c r="K99">
        <v>100</v>
      </c>
      <c r="L99">
        <v>20</v>
      </c>
      <c r="M99">
        <v>80</v>
      </c>
      <c r="N99">
        <v>319.96800000000002</v>
      </c>
      <c r="O99">
        <v>19.200000000000003</v>
      </c>
      <c r="P99">
        <v>50</v>
      </c>
      <c r="Q99">
        <v>10</v>
      </c>
      <c r="R99">
        <v>3000</v>
      </c>
      <c r="S99">
        <v>75</v>
      </c>
    </row>
    <row r="100" spans="1:19" x14ac:dyDescent="0.3">
      <c r="A100" s="57">
        <f t="shared" si="1"/>
        <v>98</v>
      </c>
      <c r="B100">
        <v>550</v>
      </c>
      <c r="C100">
        <v>2</v>
      </c>
      <c r="D100" t="s">
        <v>864</v>
      </c>
      <c r="E100">
        <v>2</v>
      </c>
      <c r="F100">
        <v>24.870446902798921</v>
      </c>
      <c r="G100">
        <v>414.46599763514405</v>
      </c>
      <c r="H100">
        <v>1</v>
      </c>
      <c r="I100">
        <v>5.3051647697298447</v>
      </c>
      <c r="J100">
        <v>212.20659078919377</v>
      </c>
      <c r="K100">
        <v>100</v>
      </c>
      <c r="L100">
        <v>20</v>
      </c>
      <c r="M100">
        <v>80</v>
      </c>
      <c r="N100">
        <v>319.96800000000002</v>
      </c>
      <c r="O100">
        <v>19.200000000000003</v>
      </c>
      <c r="P100">
        <v>50</v>
      </c>
      <c r="Q100">
        <v>20</v>
      </c>
      <c r="R100">
        <v>1500</v>
      </c>
      <c r="S100">
        <v>37.5</v>
      </c>
    </row>
    <row r="101" spans="1:19" x14ac:dyDescent="0.3">
      <c r="A101" s="57">
        <f t="shared" si="1"/>
        <v>99</v>
      </c>
      <c r="B101">
        <v>550</v>
      </c>
      <c r="C101">
        <v>3</v>
      </c>
      <c r="D101" t="s">
        <v>865</v>
      </c>
      <c r="E101">
        <v>2</v>
      </c>
      <c r="F101">
        <v>24.870446902798921</v>
      </c>
      <c r="G101">
        <v>414.46599763514405</v>
      </c>
      <c r="H101">
        <v>2</v>
      </c>
      <c r="I101">
        <v>5.3051647697298447</v>
      </c>
      <c r="J101">
        <v>212.20659078919377</v>
      </c>
      <c r="K101">
        <v>100</v>
      </c>
      <c r="L101">
        <v>20</v>
      </c>
      <c r="M101">
        <v>80</v>
      </c>
      <c r="N101">
        <v>319.96800000000002</v>
      </c>
      <c r="O101">
        <v>19.200000000000003</v>
      </c>
      <c r="P101">
        <v>50</v>
      </c>
      <c r="Q101">
        <v>40</v>
      </c>
      <c r="R101">
        <v>750</v>
      </c>
      <c r="S101">
        <v>18.75</v>
      </c>
    </row>
    <row r="102" spans="1:19" x14ac:dyDescent="0.3">
      <c r="A102" s="57">
        <f t="shared" si="1"/>
        <v>100</v>
      </c>
      <c r="B102">
        <v>550</v>
      </c>
      <c r="C102">
        <v>4</v>
      </c>
      <c r="D102" t="s">
        <v>866</v>
      </c>
      <c r="E102">
        <v>2</v>
      </c>
      <c r="F102">
        <v>24.870446902798921</v>
      </c>
      <c r="G102">
        <v>414.46599763514405</v>
      </c>
      <c r="H102">
        <v>4</v>
      </c>
      <c r="I102">
        <v>7.9577471545947667</v>
      </c>
      <c r="J102">
        <v>318.3098861837907</v>
      </c>
      <c r="K102">
        <v>100</v>
      </c>
      <c r="L102">
        <v>20</v>
      </c>
      <c r="M102">
        <v>80</v>
      </c>
      <c r="N102">
        <v>319.96800000000002</v>
      </c>
      <c r="O102">
        <v>19.200000000000003</v>
      </c>
      <c r="P102">
        <v>50</v>
      </c>
      <c r="Q102">
        <v>80</v>
      </c>
      <c r="R102">
        <v>250</v>
      </c>
      <c r="S102">
        <v>6.25</v>
      </c>
    </row>
    <row r="103" spans="1:19" x14ac:dyDescent="0.3">
      <c r="A103" s="57">
        <f t="shared" si="1"/>
        <v>101</v>
      </c>
      <c r="B103">
        <v>550</v>
      </c>
      <c r="C103">
        <v>5</v>
      </c>
      <c r="D103" t="s">
        <v>867</v>
      </c>
      <c r="E103">
        <v>2</v>
      </c>
      <c r="F103">
        <v>24.870446902798921</v>
      </c>
      <c r="G103">
        <v>414.46599763514405</v>
      </c>
      <c r="H103">
        <v>8</v>
      </c>
      <c r="I103">
        <v>3.9788735772973833</v>
      </c>
      <c r="J103">
        <v>159.15494309189535</v>
      </c>
      <c r="K103">
        <v>100</v>
      </c>
      <c r="L103">
        <v>20</v>
      </c>
      <c r="M103">
        <v>80</v>
      </c>
      <c r="N103">
        <v>319.96800000000002</v>
      </c>
      <c r="O103">
        <v>19.200000000000003</v>
      </c>
      <c r="P103">
        <v>50</v>
      </c>
      <c r="Q103">
        <v>160</v>
      </c>
      <c r="R103">
        <v>250</v>
      </c>
      <c r="S103">
        <v>6.25</v>
      </c>
    </row>
    <row r="104" spans="1:19" x14ac:dyDescent="0.3">
      <c r="A104" s="57">
        <f t="shared" si="1"/>
        <v>102</v>
      </c>
      <c r="B104">
        <v>550</v>
      </c>
      <c r="C104">
        <v>6</v>
      </c>
      <c r="D104" t="s">
        <v>868</v>
      </c>
      <c r="E104">
        <v>3</v>
      </c>
      <c r="F104">
        <v>22.107063913599049</v>
      </c>
      <c r="G104">
        <v>276.31066509009599</v>
      </c>
      <c r="H104">
        <v>0.5</v>
      </c>
      <c r="I104">
        <v>5.3051647697298447</v>
      </c>
      <c r="J104">
        <v>212.20659078919377</v>
      </c>
      <c r="K104">
        <v>100</v>
      </c>
      <c r="L104">
        <v>30</v>
      </c>
      <c r="M104">
        <v>80</v>
      </c>
      <c r="N104">
        <v>239.976</v>
      </c>
      <c r="O104">
        <v>19.200000000000003</v>
      </c>
      <c r="P104">
        <v>50</v>
      </c>
      <c r="Q104">
        <v>10</v>
      </c>
      <c r="R104">
        <v>3000</v>
      </c>
      <c r="S104">
        <v>75</v>
      </c>
    </row>
    <row r="105" spans="1:19" x14ac:dyDescent="0.3">
      <c r="A105" s="57">
        <f t="shared" si="1"/>
        <v>103</v>
      </c>
      <c r="B105">
        <v>550</v>
      </c>
      <c r="C105">
        <v>7</v>
      </c>
      <c r="D105" t="s">
        <v>869</v>
      </c>
      <c r="E105">
        <v>3</v>
      </c>
      <c r="F105">
        <v>22.107063913599049</v>
      </c>
      <c r="G105">
        <v>276.31066509009599</v>
      </c>
      <c r="H105">
        <v>1</v>
      </c>
      <c r="I105">
        <v>5.3051647697298447</v>
      </c>
      <c r="J105">
        <v>212.20659078919377</v>
      </c>
      <c r="K105">
        <v>100</v>
      </c>
      <c r="L105">
        <v>30</v>
      </c>
      <c r="M105">
        <v>80</v>
      </c>
      <c r="N105">
        <v>239.976</v>
      </c>
      <c r="O105">
        <v>19.200000000000003</v>
      </c>
      <c r="P105">
        <v>50</v>
      </c>
      <c r="Q105">
        <v>20</v>
      </c>
      <c r="R105">
        <v>1500</v>
      </c>
      <c r="S105">
        <v>37.5</v>
      </c>
    </row>
    <row r="106" spans="1:19" x14ac:dyDescent="0.3">
      <c r="A106" s="57">
        <f t="shared" si="1"/>
        <v>104</v>
      </c>
      <c r="B106">
        <v>550</v>
      </c>
      <c r="C106">
        <v>8</v>
      </c>
      <c r="D106" t="s">
        <v>870</v>
      </c>
      <c r="E106">
        <v>3</v>
      </c>
      <c r="F106">
        <v>22.107063913599049</v>
      </c>
      <c r="G106">
        <v>276.31066509009599</v>
      </c>
      <c r="H106">
        <v>2</v>
      </c>
      <c r="I106">
        <v>5.3051647697298447</v>
      </c>
      <c r="J106">
        <v>212.20659078919377</v>
      </c>
      <c r="K106">
        <v>100</v>
      </c>
      <c r="L106">
        <v>30</v>
      </c>
      <c r="M106">
        <v>80</v>
      </c>
      <c r="N106">
        <v>239.976</v>
      </c>
      <c r="O106">
        <v>19.200000000000003</v>
      </c>
      <c r="P106">
        <v>50</v>
      </c>
      <c r="Q106">
        <v>40</v>
      </c>
      <c r="R106">
        <v>750</v>
      </c>
      <c r="S106">
        <v>18.75</v>
      </c>
    </row>
    <row r="107" spans="1:19" x14ac:dyDescent="0.3">
      <c r="A107" s="57">
        <f t="shared" si="1"/>
        <v>105</v>
      </c>
      <c r="B107">
        <v>550</v>
      </c>
      <c r="C107">
        <v>9</v>
      </c>
      <c r="D107" t="s">
        <v>871</v>
      </c>
      <c r="E107">
        <v>3</v>
      </c>
      <c r="F107">
        <v>22.107063913599049</v>
      </c>
      <c r="G107">
        <v>276.31066509009599</v>
      </c>
      <c r="H107">
        <v>4</v>
      </c>
      <c r="I107">
        <v>7.9577471545947667</v>
      </c>
      <c r="J107">
        <v>318.3098861837907</v>
      </c>
      <c r="K107">
        <v>100</v>
      </c>
      <c r="L107">
        <v>30</v>
      </c>
      <c r="M107">
        <v>80</v>
      </c>
      <c r="N107">
        <v>239.976</v>
      </c>
      <c r="O107">
        <v>19.200000000000003</v>
      </c>
      <c r="P107">
        <v>50</v>
      </c>
      <c r="Q107">
        <v>80</v>
      </c>
      <c r="R107">
        <v>250</v>
      </c>
      <c r="S107">
        <v>6.25</v>
      </c>
    </row>
    <row r="108" spans="1:19" x14ac:dyDescent="0.3">
      <c r="A108" s="57">
        <f t="shared" si="1"/>
        <v>106</v>
      </c>
      <c r="B108">
        <v>550</v>
      </c>
      <c r="C108">
        <v>10</v>
      </c>
      <c r="D108" t="s">
        <v>872</v>
      </c>
      <c r="E108">
        <v>3</v>
      </c>
      <c r="F108">
        <v>22.107063913599049</v>
      </c>
      <c r="G108">
        <v>276.31066509009599</v>
      </c>
      <c r="H108">
        <v>8</v>
      </c>
      <c r="I108">
        <v>3.9788735772973833</v>
      </c>
      <c r="J108">
        <v>159.15494309189535</v>
      </c>
      <c r="K108">
        <v>100</v>
      </c>
      <c r="L108">
        <v>30</v>
      </c>
      <c r="M108">
        <v>80</v>
      </c>
      <c r="N108">
        <v>239.976</v>
      </c>
      <c r="O108">
        <v>19.200000000000003</v>
      </c>
      <c r="P108">
        <v>50</v>
      </c>
      <c r="Q108">
        <v>160</v>
      </c>
      <c r="R108">
        <v>250</v>
      </c>
      <c r="S108">
        <v>6.25</v>
      </c>
    </row>
    <row r="109" spans="1:19" x14ac:dyDescent="0.3">
      <c r="A109" s="57">
        <f t="shared" si="1"/>
        <v>107</v>
      </c>
      <c r="B109">
        <v>550</v>
      </c>
      <c r="C109">
        <v>11</v>
      </c>
      <c r="D109" t="s">
        <v>873</v>
      </c>
      <c r="E109">
        <v>4</v>
      </c>
      <c r="F109">
        <v>16.580297935199283</v>
      </c>
      <c r="G109">
        <v>414.46599763514405</v>
      </c>
      <c r="H109">
        <v>0.5</v>
      </c>
      <c r="I109">
        <v>5.3051647697298447</v>
      </c>
      <c r="J109">
        <v>212.20659078919377</v>
      </c>
      <c r="K109">
        <v>100</v>
      </c>
      <c r="L109">
        <v>40</v>
      </c>
      <c r="M109">
        <v>80</v>
      </c>
      <c r="N109">
        <v>239.976</v>
      </c>
      <c r="O109">
        <v>9.6000000000000014</v>
      </c>
      <c r="P109">
        <v>50</v>
      </c>
      <c r="Q109">
        <v>10</v>
      </c>
      <c r="R109">
        <v>3000</v>
      </c>
      <c r="S109">
        <v>75</v>
      </c>
    </row>
    <row r="110" spans="1:19" x14ac:dyDescent="0.3">
      <c r="A110" s="57">
        <f t="shared" si="1"/>
        <v>108</v>
      </c>
      <c r="B110">
        <v>550</v>
      </c>
      <c r="C110">
        <v>12</v>
      </c>
      <c r="D110" t="s">
        <v>874</v>
      </c>
      <c r="E110">
        <v>4</v>
      </c>
      <c r="F110">
        <v>16.580297935199283</v>
      </c>
      <c r="G110">
        <v>414.46599763514405</v>
      </c>
      <c r="H110">
        <v>1</v>
      </c>
      <c r="I110">
        <v>5.3051647697298447</v>
      </c>
      <c r="J110">
        <v>212.20659078919377</v>
      </c>
      <c r="K110">
        <v>100</v>
      </c>
      <c r="L110">
        <v>40</v>
      </c>
      <c r="M110">
        <v>80</v>
      </c>
      <c r="N110">
        <v>239.976</v>
      </c>
      <c r="O110">
        <v>9.6000000000000014</v>
      </c>
      <c r="P110">
        <v>50</v>
      </c>
      <c r="Q110">
        <v>20</v>
      </c>
      <c r="R110">
        <v>1500</v>
      </c>
      <c r="S110">
        <v>37.5</v>
      </c>
    </row>
    <row r="111" spans="1:19" x14ac:dyDescent="0.3">
      <c r="A111" s="57">
        <f t="shared" si="1"/>
        <v>109</v>
      </c>
      <c r="B111">
        <v>550</v>
      </c>
      <c r="C111">
        <v>13</v>
      </c>
      <c r="D111" t="s">
        <v>875</v>
      </c>
      <c r="E111">
        <v>4</v>
      </c>
      <c r="F111">
        <v>16.580297935199283</v>
      </c>
      <c r="G111">
        <v>414.46599763514405</v>
      </c>
      <c r="H111">
        <v>2</v>
      </c>
      <c r="I111">
        <v>5.3051647697298447</v>
      </c>
      <c r="J111">
        <v>212.20659078919377</v>
      </c>
      <c r="K111">
        <v>100</v>
      </c>
      <c r="L111">
        <v>40</v>
      </c>
      <c r="M111">
        <v>80</v>
      </c>
      <c r="N111">
        <v>239.976</v>
      </c>
      <c r="O111">
        <v>9.6000000000000014</v>
      </c>
      <c r="P111">
        <v>50</v>
      </c>
      <c r="Q111">
        <v>40</v>
      </c>
      <c r="R111">
        <v>750</v>
      </c>
      <c r="S111">
        <v>18.75</v>
      </c>
    </row>
    <row r="112" spans="1:19" x14ac:dyDescent="0.3">
      <c r="A112" s="57">
        <f t="shared" si="1"/>
        <v>110</v>
      </c>
      <c r="B112">
        <v>550</v>
      </c>
      <c r="C112">
        <v>14</v>
      </c>
      <c r="D112" t="s">
        <v>876</v>
      </c>
      <c r="E112">
        <v>4</v>
      </c>
      <c r="F112">
        <v>16.580297935199283</v>
      </c>
      <c r="G112">
        <v>414.46599763514405</v>
      </c>
      <c r="H112">
        <v>4</v>
      </c>
      <c r="I112">
        <v>7.9577471545947667</v>
      </c>
      <c r="J112">
        <v>318.3098861837907</v>
      </c>
      <c r="K112">
        <v>100</v>
      </c>
      <c r="L112">
        <v>40</v>
      </c>
      <c r="M112">
        <v>80</v>
      </c>
      <c r="N112">
        <v>239.976</v>
      </c>
      <c r="O112">
        <v>9.6000000000000014</v>
      </c>
      <c r="P112">
        <v>50</v>
      </c>
      <c r="Q112">
        <v>80</v>
      </c>
      <c r="R112">
        <v>250</v>
      </c>
      <c r="S112">
        <v>6.25</v>
      </c>
    </row>
    <row r="113" spans="1:19" x14ac:dyDescent="0.3">
      <c r="A113" s="57">
        <f t="shared" si="1"/>
        <v>111</v>
      </c>
      <c r="B113">
        <v>550</v>
      </c>
      <c r="C113">
        <v>15</v>
      </c>
      <c r="D113" t="s">
        <v>877</v>
      </c>
      <c r="E113">
        <v>4</v>
      </c>
      <c r="F113">
        <v>16.580297935199283</v>
      </c>
      <c r="G113">
        <v>414.46599763514405</v>
      </c>
      <c r="H113">
        <v>8</v>
      </c>
      <c r="I113">
        <v>3.9788735772973833</v>
      </c>
      <c r="J113">
        <v>159.15494309189535</v>
      </c>
      <c r="K113">
        <v>100</v>
      </c>
      <c r="L113">
        <v>40</v>
      </c>
      <c r="M113">
        <v>80</v>
      </c>
      <c r="N113">
        <v>239.976</v>
      </c>
      <c r="O113">
        <v>9.6000000000000014</v>
      </c>
      <c r="P113">
        <v>50</v>
      </c>
      <c r="Q113">
        <v>160</v>
      </c>
      <c r="R113">
        <v>250</v>
      </c>
      <c r="S113">
        <v>6.25</v>
      </c>
    </row>
    <row r="114" spans="1:19" x14ac:dyDescent="0.3">
      <c r="A114" s="57">
        <f t="shared" si="1"/>
        <v>112</v>
      </c>
      <c r="B114">
        <v>550</v>
      </c>
      <c r="C114">
        <v>16</v>
      </c>
      <c r="D114" t="s">
        <v>878</v>
      </c>
      <c r="E114">
        <v>5</v>
      </c>
      <c r="F114">
        <v>19.896357522239136</v>
      </c>
      <c r="G114">
        <v>331.57279810811519</v>
      </c>
      <c r="H114">
        <v>0.5</v>
      </c>
      <c r="I114">
        <v>5.3051647697298447</v>
      </c>
      <c r="J114">
        <v>212.20659078919377</v>
      </c>
      <c r="K114">
        <v>100</v>
      </c>
      <c r="L114">
        <v>50</v>
      </c>
      <c r="M114">
        <v>80</v>
      </c>
      <c r="N114">
        <v>159.98400000000001</v>
      </c>
      <c r="O114">
        <v>9.6000000000000014</v>
      </c>
      <c r="P114">
        <v>50</v>
      </c>
      <c r="Q114">
        <v>10</v>
      </c>
      <c r="R114">
        <v>3000</v>
      </c>
      <c r="S114">
        <v>75</v>
      </c>
    </row>
    <row r="115" spans="1:19" x14ac:dyDescent="0.3">
      <c r="A115" s="57">
        <f t="shared" si="1"/>
        <v>113</v>
      </c>
      <c r="B115">
        <v>550</v>
      </c>
      <c r="C115">
        <v>17</v>
      </c>
      <c r="D115" t="s">
        <v>879</v>
      </c>
      <c r="E115">
        <v>5</v>
      </c>
      <c r="F115">
        <v>19.896357522239136</v>
      </c>
      <c r="G115">
        <v>331.57279810811519</v>
      </c>
      <c r="H115">
        <v>1</v>
      </c>
      <c r="I115">
        <v>5.3051647697298447</v>
      </c>
      <c r="J115">
        <v>212.20659078919377</v>
      </c>
      <c r="K115">
        <v>100</v>
      </c>
      <c r="L115">
        <v>50</v>
      </c>
      <c r="M115">
        <v>80</v>
      </c>
      <c r="N115">
        <v>159.98400000000001</v>
      </c>
      <c r="O115">
        <v>9.6000000000000014</v>
      </c>
      <c r="P115">
        <v>50</v>
      </c>
      <c r="Q115">
        <v>20</v>
      </c>
      <c r="R115">
        <v>1500</v>
      </c>
      <c r="S115">
        <v>37.5</v>
      </c>
    </row>
    <row r="116" spans="1:19" x14ac:dyDescent="0.3">
      <c r="A116" s="57">
        <f t="shared" si="1"/>
        <v>114</v>
      </c>
      <c r="B116">
        <v>550</v>
      </c>
      <c r="C116">
        <v>18</v>
      </c>
      <c r="D116" t="s">
        <v>880</v>
      </c>
      <c r="E116">
        <v>5</v>
      </c>
      <c r="F116">
        <v>19.896357522239136</v>
      </c>
      <c r="G116">
        <v>331.57279810811519</v>
      </c>
      <c r="H116">
        <v>2</v>
      </c>
      <c r="I116">
        <v>5.3051647697298447</v>
      </c>
      <c r="J116">
        <v>212.20659078919377</v>
      </c>
      <c r="K116">
        <v>100</v>
      </c>
      <c r="L116">
        <v>50</v>
      </c>
      <c r="M116">
        <v>80</v>
      </c>
      <c r="N116">
        <v>159.98400000000001</v>
      </c>
      <c r="O116">
        <v>9.6000000000000014</v>
      </c>
      <c r="P116">
        <v>50</v>
      </c>
      <c r="Q116">
        <v>40</v>
      </c>
      <c r="R116">
        <v>750</v>
      </c>
      <c r="S116">
        <v>18.75</v>
      </c>
    </row>
    <row r="117" spans="1:19" x14ac:dyDescent="0.3">
      <c r="A117" s="57">
        <f t="shared" si="1"/>
        <v>115</v>
      </c>
      <c r="B117">
        <v>550</v>
      </c>
      <c r="C117">
        <v>19</v>
      </c>
      <c r="D117" t="s">
        <v>881</v>
      </c>
      <c r="E117">
        <v>5</v>
      </c>
      <c r="F117">
        <v>19.896357522239136</v>
      </c>
      <c r="G117">
        <v>331.57279810811519</v>
      </c>
      <c r="H117">
        <v>4</v>
      </c>
      <c r="I117">
        <v>7.9577471545947667</v>
      </c>
      <c r="J117">
        <v>318.3098861837907</v>
      </c>
      <c r="K117">
        <v>100</v>
      </c>
      <c r="L117">
        <v>50</v>
      </c>
      <c r="M117">
        <v>80</v>
      </c>
      <c r="N117">
        <v>159.98400000000001</v>
      </c>
      <c r="O117">
        <v>9.6000000000000014</v>
      </c>
      <c r="P117">
        <v>50</v>
      </c>
      <c r="Q117">
        <v>80</v>
      </c>
      <c r="R117">
        <v>250</v>
      </c>
      <c r="S117">
        <v>6.25</v>
      </c>
    </row>
    <row r="118" spans="1:19" x14ac:dyDescent="0.3">
      <c r="A118" s="57">
        <f t="shared" si="1"/>
        <v>116</v>
      </c>
      <c r="B118">
        <v>550</v>
      </c>
      <c r="C118">
        <v>20</v>
      </c>
      <c r="D118" t="s">
        <v>882</v>
      </c>
      <c r="E118">
        <v>5</v>
      </c>
      <c r="F118">
        <v>19.896357522239136</v>
      </c>
      <c r="G118">
        <v>331.57279810811519</v>
      </c>
      <c r="H118">
        <v>8</v>
      </c>
      <c r="I118">
        <v>3.9788735772973833</v>
      </c>
      <c r="J118">
        <v>159.15494309189535</v>
      </c>
      <c r="K118">
        <v>100</v>
      </c>
      <c r="L118">
        <v>50</v>
      </c>
      <c r="M118">
        <v>80</v>
      </c>
      <c r="N118">
        <v>159.98400000000001</v>
      </c>
      <c r="O118">
        <v>9.6000000000000014</v>
      </c>
      <c r="P118">
        <v>50</v>
      </c>
      <c r="Q118">
        <v>160</v>
      </c>
      <c r="R118">
        <v>250</v>
      </c>
      <c r="S118">
        <v>6.25</v>
      </c>
    </row>
    <row r="119" spans="1:19" x14ac:dyDescent="0.3">
      <c r="A119" s="57">
        <f t="shared" si="1"/>
        <v>117</v>
      </c>
      <c r="B119">
        <v>550</v>
      </c>
      <c r="C119">
        <v>21</v>
      </c>
      <c r="D119" t="s">
        <v>883</v>
      </c>
      <c r="E119">
        <v>6</v>
      </c>
      <c r="F119">
        <v>16.580297935199283</v>
      </c>
      <c r="G119">
        <v>552.62133018019199</v>
      </c>
      <c r="H119">
        <v>0.5</v>
      </c>
      <c r="I119">
        <v>5.3051647697298447</v>
      </c>
      <c r="J119">
        <v>212.20659078919377</v>
      </c>
      <c r="K119">
        <v>200</v>
      </c>
      <c r="L119">
        <v>30</v>
      </c>
      <c r="M119">
        <v>160</v>
      </c>
      <c r="N119">
        <v>319.96800000000002</v>
      </c>
      <c r="O119">
        <v>9.6000000000000014</v>
      </c>
      <c r="P119">
        <v>50</v>
      </c>
      <c r="Q119">
        <v>10</v>
      </c>
      <c r="R119">
        <v>3000</v>
      </c>
      <c r="S119">
        <v>75</v>
      </c>
    </row>
    <row r="120" spans="1:19" x14ac:dyDescent="0.3">
      <c r="A120" s="57">
        <f t="shared" si="1"/>
        <v>118</v>
      </c>
      <c r="B120">
        <v>550</v>
      </c>
      <c r="C120">
        <v>22</v>
      </c>
      <c r="D120" t="s">
        <v>884</v>
      </c>
      <c r="E120">
        <v>6</v>
      </c>
      <c r="F120">
        <v>16.580297935199283</v>
      </c>
      <c r="G120">
        <v>552.62133018019199</v>
      </c>
      <c r="H120">
        <v>1</v>
      </c>
      <c r="I120">
        <v>5.3051647697298447</v>
      </c>
      <c r="J120">
        <v>212.20659078919377</v>
      </c>
      <c r="K120">
        <v>200</v>
      </c>
      <c r="L120">
        <v>30</v>
      </c>
      <c r="M120">
        <v>160</v>
      </c>
      <c r="N120">
        <v>319.96800000000002</v>
      </c>
      <c r="O120">
        <v>9.6000000000000014</v>
      </c>
      <c r="P120">
        <v>50</v>
      </c>
      <c r="Q120">
        <v>20</v>
      </c>
      <c r="R120">
        <v>1500</v>
      </c>
      <c r="S120">
        <v>37.5</v>
      </c>
    </row>
    <row r="121" spans="1:19" x14ac:dyDescent="0.3">
      <c r="A121" s="57">
        <f t="shared" si="1"/>
        <v>119</v>
      </c>
      <c r="B121">
        <v>550</v>
      </c>
      <c r="C121">
        <v>23</v>
      </c>
      <c r="D121" t="s">
        <v>885</v>
      </c>
      <c r="E121">
        <v>6</v>
      </c>
      <c r="F121">
        <v>16.580297935199283</v>
      </c>
      <c r="G121">
        <v>552.62133018019199</v>
      </c>
      <c r="H121">
        <v>2</v>
      </c>
      <c r="I121">
        <v>5.3051647697298447</v>
      </c>
      <c r="J121">
        <v>212.20659078919377</v>
      </c>
      <c r="K121">
        <v>200</v>
      </c>
      <c r="L121">
        <v>30</v>
      </c>
      <c r="M121">
        <v>160</v>
      </c>
      <c r="N121">
        <v>319.96800000000002</v>
      </c>
      <c r="O121">
        <v>9.6000000000000014</v>
      </c>
      <c r="P121">
        <v>50</v>
      </c>
      <c r="Q121">
        <v>40</v>
      </c>
      <c r="R121">
        <v>750</v>
      </c>
      <c r="S121">
        <v>18.75</v>
      </c>
    </row>
    <row r="122" spans="1:19" x14ac:dyDescent="0.3">
      <c r="A122" s="57">
        <f t="shared" si="1"/>
        <v>120</v>
      </c>
      <c r="B122">
        <v>550</v>
      </c>
      <c r="C122">
        <v>24</v>
      </c>
      <c r="D122" t="s">
        <v>886</v>
      </c>
      <c r="E122">
        <v>6</v>
      </c>
      <c r="F122">
        <v>16.580297935199283</v>
      </c>
      <c r="G122">
        <v>552.62133018019199</v>
      </c>
      <c r="H122">
        <v>4</v>
      </c>
      <c r="I122">
        <v>7.9577471545947667</v>
      </c>
      <c r="J122">
        <v>318.3098861837907</v>
      </c>
      <c r="K122">
        <v>200</v>
      </c>
      <c r="L122">
        <v>30</v>
      </c>
      <c r="M122">
        <v>160</v>
      </c>
      <c r="N122">
        <v>319.96800000000002</v>
      </c>
      <c r="O122">
        <v>9.6000000000000014</v>
      </c>
      <c r="P122">
        <v>50</v>
      </c>
      <c r="Q122">
        <v>80</v>
      </c>
      <c r="R122">
        <v>250</v>
      </c>
      <c r="S122">
        <v>6.25</v>
      </c>
    </row>
    <row r="123" spans="1:19" x14ac:dyDescent="0.3">
      <c r="A123" s="57">
        <f t="shared" si="1"/>
        <v>121</v>
      </c>
      <c r="B123">
        <v>550</v>
      </c>
      <c r="C123">
        <v>25</v>
      </c>
      <c r="D123" t="s">
        <v>887</v>
      </c>
      <c r="E123">
        <v>6</v>
      </c>
      <c r="F123">
        <v>16.580297935199283</v>
      </c>
      <c r="G123">
        <v>552.62133018019199</v>
      </c>
      <c r="H123">
        <v>8</v>
      </c>
      <c r="I123">
        <v>3.9788735772973833</v>
      </c>
      <c r="J123">
        <v>159.15494309189535</v>
      </c>
      <c r="K123">
        <v>200</v>
      </c>
      <c r="L123">
        <v>30</v>
      </c>
      <c r="M123">
        <v>160</v>
      </c>
      <c r="N123">
        <v>319.96800000000002</v>
      </c>
      <c r="O123">
        <v>9.6000000000000014</v>
      </c>
      <c r="P123">
        <v>50</v>
      </c>
      <c r="Q123">
        <v>160</v>
      </c>
      <c r="R123">
        <v>250</v>
      </c>
      <c r="S123">
        <v>6.25</v>
      </c>
    </row>
    <row r="124" spans="1:19" x14ac:dyDescent="0.3">
      <c r="A124" s="57">
        <f t="shared" si="1"/>
        <v>122</v>
      </c>
      <c r="B124">
        <v>550</v>
      </c>
      <c r="C124">
        <v>26</v>
      </c>
      <c r="D124" t="s">
        <v>888</v>
      </c>
      <c r="E124">
        <v>7</v>
      </c>
      <c r="F124">
        <v>28.423367888913059</v>
      </c>
      <c r="G124">
        <v>473.67542586873606</v>
      </c>
      <c r="H124">
        <v>0.5</v>
      </c>
      <c r="I124">
        <v>5.3051647697298447</v>
      </c>
      <c r="J124">
        <v>212.20659078919377</v>
      </c>
      <c r="K124">
        <v>200</v>
      </c>
      <c r="L124">
        <v>35</v>
      </c>
      <c r="M124">
        <v>160</v>
      </c>
      <c r="N124">
        <v>159.98400000000001</v>
      </c>
      <c r="O124">
        <v>9.6000000000000014</v>
      </c>
      <c r="P124">
        <v>50</v>
      </c>
      <c r="Q124">
        <v>10</v>
      </c>
      <c r="R124">
        <v>3000</v>
      </c>
      <c r="S124">
        <v>75</v>
      </c>
    </row>
    <row r="125" spans="1:19" x14ac:dyDescent="0.3">
      <c r="A125" s="57">
        <f t="shared" si="1"/>
        <v>123</v>
      </c>
      <c r="B125">
        <v>550</v>
      </c>
      <c r="C125">
        <v>27</v>
      </c>
      <c r="D125" t="s">
        <v>889</v>
      </c>
      <c r="E125">
        <v>7</v>
      </c>
      <c r="F125">
        <v>28.423367888913059</v>
      </c>
      <c r="G125">
        <v>473.67542586873606</v>
      </c>
      <c r="H125">
        <v>1</v>
      </c>
      <c r="I125">
        <v>5.3051647697298447</v>
      </c>
      <c r="J125">
        <v>212.20659078919377</v>
      </c>
      <c r="K125">
        <v>200</v>
      </c>
      <c r="L125">
        <v>35</v>
      </c>
      <c r="M125">
        <v>160</v>
      </c>
      <c r="N125">
        <v>159.98400000000001</v>
      </c>
      <c r="O125">
        <v>9.6000000000000014</v>
      </c>
      <c r="P125">
        <v>50</v>
      </c>
      <c r="Q125">
        <v>20</v>
      </c>
      <c r="R125">
        <v>1500</v>
      </c>
      <c r="S125">
        <v>37.5</v>
      </c>
    </row>
    <row r="126" spans="1:19" x14ac:dyDescent="0.3">
      <c r="A126" s="57">
        <f t="shared" si="1"/>
        <v>124</v>
      </c>
      <c r="B126">
        <v>550</v>
      </c>
      <c r="C126">
        <v>28</v>
      </c>
      <c r="D126" t="s">
        <v>890</v>
      </c>
      <c r="E126">
        <v>7</v>
      </c>
      <c r="F126">
        <v>28.423367888913059</v>
      </c>
      <c r="G126">
        <v>473.67542586873606</v>
      </c>
      <c r="H126">
        <v>2</v>
      </c>
      <c r="I126">
        <v>5.3051647697298447</v>
      </c>
      <c r="J126">
        <v>212.20659078919377</v>
      </c>
      <c r="K126">
        <v>200</v>
      </c>
      <c r="L126">
        <v>35</v>
      </c>
      <c r="M126">
        <v>160</v>
      </c>
      <c r="N126">
        <v>159.98400000000001</v>
      </c>
      <c r="O126">
        <v>9.6000000000000014</v>
      </c>
      <c r="P126">
        <v>50</v>
      </c>
      <c r="Q126">
        <v>40</v>
      </c>
      <c r="R126">
        <v>750</v>
      </c>
      <c r="S126">
        <v>18.75</v>
      </c>
    </row>
    <row r="127" spans="1:19" x14ac:dyDescent="0.3">
      <c r="A127" s="57">
        <f t="shared" si="1"/>
        <v>125</v>
      </c>
      <c r="B127">
        <v>550</v>
      </c>
      <c r="C127">
        <v>29</v>
      </c>
      <c r="D127" t="s">
        <v>891</v>
      </c>
      <c r="E127">
        <v>7</v>
      </c>
      <c r="F127">
        <v>28.423367888913059</v>
      </c>
      <c r="G127">
        <v>473.67542586873606</v>
      </c>
      <c r="H127">
        <v>4</v>
      </c>
      <c r="I127">
        <v>7.9577471545947667</v>
      </c>
      <c r="J127">
        <v>318.3098861837907</v>
      </c>
      <c r="K127">
        <v>200</v>
      </c>
      <c r="L127">
        <v>35</v>
      </c>
      <c r="M127">
        <v>160</v>
      </c>
      <c r="N127">
        <v>159.98400000000001</v>
      </c>
      <c r="O127">
        <v>9.6000000000000014</v>
      </c>
      <c r="P127">
        <v>50</v>
      </c>
      <c r="Q127">
        <v>80</v>
      </c>
      <c r="R127">
        <v>250</v>
      </c>
      <c r="S127">
        <v>6.25</v>
      </c>
    </row>
    <row r="128" spans="1:19" x14ac:dyDescent="0.3">
      <c r="A128" s="57">
        <f t="shared" si="1"/>
        <v>126</v>
      </c>
      <c r="B128">
        <v>550</v>
      </c>
      <c r="C128">
        <v>30</v>
      </c>
      <c r="D128" t="s">
        <v>892</v>
      </c>
      <c r="E128">
        <v>7</v>
      </c>
      <c r="F128">
        <v>28.423367888913059</v>
      </c>
      <c r="G128">
        <v>473.67542586873606</v>
      </c>
      <c r="H128">
        <v>8</v>
      </c>
      <c r="I128">
        <v>3.9788735772973833</v>
      </c>
      <c r="J128">
        <v>159.15494309189535</v>
      </c>
      <c r="K128">
        <v>200</v>
      </c>
      <c r="L128">
        <v>35</v>
      </c>
      <c r="M128">
        <v>160</v>
      </c>
      <c r="N128">
        <v>159.98400000000001</v>
      </c>
      <c r="O128">
        <v>9.6000000000000014</v>
      </c>
      <c r="P128">
        <v>50</v>
      </c>
      <c r="Q128">
        <v>160</v>
      </c>
      <c r="R128">
        <v>250</v>
      </c>
      <c r="S128">
        <v>6.25</v>
      </c>
    </row>
    <row r="129" spans="1:19" x14ac:dyDescent="0.3">
      <c r="A129" s="57">
        <f t="shared" si="1"/>
        <v>127</v>
      </c>
      <c r="B129">
        <v>550</v>
      </c>
      <c r="C129">
        <v>31</v>
      </c>
      <c r="D129" t="s">
        <v>893</v>
      </c>
      <c r="E129">
        <v>10</v>
      </c>
      <c r="F129">
        <v>19.896357522239136</v>
      </c>
      <c r="G129">
        <v>331.57279810811519</v>
      </c>
      <c r="H129">
        <v>2</v>
      </c>
      <c r="I129">
        <v>5.3051647697298447</v>
      </c>
      <c r="J129">
        <v>212.20659078919377</v>
      </c>
      <c r="K129">
        <v>200</v>
      </c>
      <c r="L129">
        <v>50</v>
      </c>
      <c r="M129">
        <v>160</v>
      </c>
      <c r="N129">
        <v>159.98400000000001</v>
      </c>
      <c r="O129">
        <v>9.6000000000000014</v>
      </c>
      <c r="P129">
        <v>50</v>
      </c>
      <c r="Q129">
        <v>40</v>
      </c>
      <c r="R129">
        <v>750</v>
      </c>
      <c r="S129">
        <v>18.75</v>
      </c>
    </row>
    <row r="130" spans="1:19" x14ac:dyDescent="0.3">
      <c r="A130" s="57">
        <f t="shared" si="1"/>
        <v>128</v>
      </c>
      <c r="B130">
        <v>650</v>
      </c>
      <c r="C130">
        <v>0</v>
      </c>
      <c r="D130" t="s">
        <v>800</v>
      </c>
    </row>
    <row r="131" spans="1:19" x14ac:dyDescent="0.3">
      <c r="A131" s="57">
        <f t="shared" si="1"/>
        <v>129</v>
      </c>
      <c r="B131">
        <v>650</v>
      </c>
      <c r="C131">
        <v>1</v>
      </c>
      <c r="D131" t="s">
        <v>894</v>
      </c>
      <c r="E131">
        <v>2</v>
      </c>
      <c r="F131">
        <v>37.305670354198398</v>
      </c>
      <c r="G131">
        <v>621.69899645271619</v>
      </c>
      <c r="H131">
        <v>0.5</v>
      </c>
      <c r="I131">
        <v>7.9577471545947667</v>
      </c>
      <c r="J131">
        <v>318.3098861837907</v>
      </c>
      <c r="K131">
        <v>100</v>
      </c>
      <c r="L131">
        <v>20</v>
      </c>
      <c r="M131">
        <v>80</v>
      </c>
      <c r="N131">
        <v>213.31199999999998</v>
      </c>
      <c r="O131">
        <v>12.8</v>
      </c>
      <c r="P131">
        <v>50</v>
      </c>
      <c r="Q131">
        <v>10</v>
      </c>
      <c r="R131">
        <v>2000</v>
      </c>
      <c r="S131">
        <v>50</v>
      </c>
    </row>
    <row r="132" spans="1:19" x14ac:dyDescent="0.3">
      <c r="A132" s="57">
        <f t="shared" ref="A132:A195" si="2">A131+1</f>
        <v>130</v>
      </c>
      <c r="B132">
        <v>650</v>
      </c>
      <c r="C132">
        <v>2</v>
      </c>
      <c r="D132" t="s">
        <v>895</v>
      </c>
      <c r="E132">
        <v>2</v>
      </c>
      <c r="F132">
        <v>37.305670354198398</v>
      </c>
      <c r="G132">
        <v>621.69899645271619</v>
      </c>
      <c r="H132">
        <v>1</v>
      </c>
      <c r="I132">
        <v>7.9577471545947667</v>
      </c>
      <c r="J132">
        <v>318.3098861837907</v>
      </c>
      <c r="K132">
        <v>100</v>
      </c>
      <c r="L132">
        <v>20</v>
      </c>
      <c r="M132">
        <v>80</v>
      </c>
      <c r="N132">
        <v>213.31199999999998</v>
      </c>
      <c r="O132">
        <v>12.8</v>
      </c>
      <c r="P132">
        <v>50</v>
      </c>
      <c r="Q132">
        <v>20</v>
      </c>
      <c r="R132">
        <v>1000</v>
      </c>
      <c r="S132">
        <v>25</v>
      </c>
    </row>
    <row r="133" spans="1:19" x14ac:dyDescent="0.3">
      <c r="A133" s="57">
        <f t="shared" si="2"/>
        <v>131</v>
      </c>
      <c r="B133">
        <v>650</v>
      </c>
      <c r="C133">
        <v>3</v>
      </c>
      <c r="D133" t="s">
        <v>896</v>
      </c>
      <c r="E133">
        <v>2</v>
      </c>
      <c r="F133">
        <v>37.305670354198398</v>
      </c>
      <c r="G133">
        <v>621.69899645271619</v>
      </c>
      <c r="H133">
        <v>2</v>
      </c>
      <c r="I133">
        <v>7.9577471545947667</v>
      </c>
      <c r="J133">
        <v>318.3098861837907</v>
      </c>
      <c r="K133">
        <v>100</v>
      </c>
      <c r="L133">
        <v>20</v>
      </c>
      <c r="M133">
        <v>80</v>
      </c>
      <c r="N133">
        <v>213.31199999999998</v>
      </c>
      <c r="O133">
        <v>12.8</v>
      </c>
      <c r="P133">
        <v>50</v>
      </c>
      <c r="Q133">
        <v>40</v>
      </c>
      <c r="R133">
        <v>500</v>
      </c>
      <c r="S133">
        <v>12.5</v>
      </c>
    </row>
    <row r="134" spans="1:19" x14ac:dyDescent="0.3">
      <c r="A134" s="57">
        <f t="shared" si="2"/>
        <v>132</v>
      </c>
      <c r="B134">
        <v>650</v>
      </c>
      <c r="C134">
        <v>4</v>
      </c>
      <c r="D134" t="s">
        <v>897</v>
      </c>
      <c r="E134">
        <v>2</v>
      </c>
      <c r="F134">
        <v>37.305670354198398</v>
      </c>
      <c r="G134">
        <v>621.69899645271619</v>
      </c>
      <c r="H134">
        <v>4</v>
      </c>
      <c r="I134">
        <v>7.9577471545947667</v>
      </c>
      <c r="J134">
        <v>318.3098861837907</v>
      </c>
      <c r="K134">
        <v>100</v>
      </c>
      <c r="L134">
        <v>20</v>
      </c>
      <c r="M134">
        <v>80</v>
      </c>
      <c r="N134">
        <v>213.31199999999998</v>
      </c>
      <c r="O134">
        <v>12.8</v>
      </c>
      <c r="P134">
        <v>50</v>
      </c>
      <c r="Q134">
        <v>80</v>
      </c>
      <c r="R134">
        <v>250</v>
      </c>
      <c r="S134">
        <v>6.25</v>
      </c>
    </row>
    <row r="135" spans="1:19" x14ac:dyDescent="0.3">
      <c r="A135" s="57">
        <f t="shared" si="2"/>
        <v>133</v>
      </c>
      <c r="B135">
        <v>650</v>
      </c>
      <c r="C135">
        <v>5</v>
      </c>
      <c r="D135" t="s">
        <v>898</v>
      </c>
      <c r="E135">
        <v>2</v>
      </c>
      <c r="F135">
        <v>37.305670354198398</v>
      </c>
      <c r="G135">
        <v>621.69899645271619</v>
      </c>
      <c r="H135">
        <v>8</v>
      </c>
      <c r="I135">
        <v>3.9788735772973833</v>
      </c>
      <c r="J135">
        <v>159.15494309189535</v>
      </c>
      <c r="K135">
        <v>100</v>
      </c>
      <c r="L135">
        <v>20</v>
      </c>
      <c r="M135">
        <v>80</v>
      </c>
      <c r="N135">
        <v>213.31199999999998</v>
      </c>
      <c r="O135">
        <v>12.8</v>
      </c>
      <c r="P135">
        <v>50</v>
      </c>
      <c r="Q135">
        <v>160</v>
      </c>
      <c r="R135">
        <v>250</v>
      </c>
      <c r="S135">
        <v>6.25</v>
      </c>
    </row>
    <row r="136" spans="1:19" x14ac:dyDescent="0.3">
      <c r="A136" s="57">
        <f t="shared" si="2"/>
        <v>134</v>
      </c>
      <c r="B136">
        <v>650</v>
      </c>
      <c r="C136">
        <v>6</v>
      </c>
      <c r="D136" t="s">
        <v>899</v>
      </c>
      <c r="E136">
        <v>3</v>
      </c>
      <c r="F136">
        <v>33.160595870398566</v>
      </c>
      <c r="G136">
        <v>414.46599763514411</v>
      </c>
      <c r="H136">
        <v>0.5</v>
      </c>
      <c r="I136">
        <v>7.9577471545947667</v>
      </c>
      <c r="J136">
        <v>318.3098861837907</v>
      </c>
      <c r="K136">
        <v>100</v>
      </c>
      <c r="L136">
        <v>30</v>
      </c>
      <c r="M136">
        <v>80</v>
      </c>
      <c r="N136">
        <v>159.98400000000001</v>
      </c>
      <c r="O136">
        <v>12.8</v>
      </c>
      <c r="P136">
        <v>50</v>
      </c>
      <c r="Q136">
        <v>10</v>
      </c>
      <c r="R136">
        <v>2000</v>
      </c>
      <c r="S136">
        <v>50</v>
      </c>
    </row>
    <row r="137" spans="1:19" x14ac:dyDescent="0.3">
      <c r="A137" s="57">
        <f t="shared" si="2"/>
        <v>135</v>
      </c>
      <c r="B137">
        <v>650</v>
      </c>
      <c r="C137">
        <v>7</v>
      </c>
      <c r="D137" t="s">
        <v>900</v>
      </c>
      <c r="E137">
        <v>3</v>
      </c>
      <c r="F137">
        <v>33.160595870398566</v>
      </c>
      <c r="G137">
        <v>414.46599763514411</v>
      </c>
      <c r="H137">
        <v>1</v>
      </c>
      <c r="I137">
        <v>7.9577471545947667</v>
      </c>
      <c r="J137">
        <v>318.3098861837907</v>
      </c>
      <c r="K137">
        <v>100</v>
      </c>
      <c r="L137">
        <v>30</v>
      </c>
      <c r="M137">
        <v>80</v>
      </c>
      <c r="N137">
        <v>159.98400000000001</v>
      </c>
      <c r="O137">
        <v>12.8</v>
      </c>
      <c r="P137">
        <v>50</v>
      </c>
      <c r="Q137">
        <v>20</v>
      </c>
      <c r="R137">
        <v>1000</v>
      </c>
      <c r="S137">
        <v>25</v>
      </c>
    </row>
    <row r="138" spans="1:19" x14ac:dyDescent="0.3">
      <c r="A138" s="57">
        <f t="shared" si="2"/>
        <v>136</v>
      </c>
      <c r="B138">
        <v>650</v>
      </c>
      <c r="C138">
        <v>8</v>
      </c>
      <c r="D138" t="s">
        <v>901</v>
      </c>
      <c r="E138">
        <v>3</v>
      </c>
      <c r="F138">
        <v>33.160595870398566</v>
      </c>
      <c r="G138">
        <v>414.46599763514411</v>
      </c>
      <c r="H138">
        <v>2</v>
      </c>
      <c r="I138">
        <v>7.9577471545947667</v>
      </c>
      <c r="J138">
        <v>318.3098861837907</v>
      </c>
      <c r="K138">
        <v>100</v>
      </c>
      <c r="L138">
        <v>30</v>
      </c>
      <c r="M138">
        <v>80</v>
      </c>
      <c r="N138">
        <v>159.98400000000001</v>
      </c>
      <c r="O138">
        <v>12.8</v>
      </c>
      <c r="P138">
        <v>50</v>
      </c>
      <c r="Q138">
        <v>40</v>
      </c>
      <c r="R138">
        <v>500</v>
      </c>
      <c r="S138">
        <v>12.5</v>
      </c>
    </row>
    <row r="139" spans="1:19" x14ac:dyDescent="0.3">
      <c r="A139" s="57">
        <f t="shared" si="2"/>
        <v>137</v>
      </c>
      <c r="B139">
        <v>650</v>
      </c>
      <c r="C139">
        <v>9</v>
      </c>
      <c r="D139" t="s">
        <v>902</v>
      </c>
      <c r="E139">
        <v>3</v>
      </c>
      <c r="F139">
        <v>33.160595870398566</v>
      </c>
      <c r="G139">
        <v>414.46599763514411</v>
      </c>
      <c r="H139">
        <v>4</v>
      </c>
      <c r="I139">
        <v>7.9577471545947667</v>
      </c>
      <c r="J139">
        <v>318.3098861837907</v>
      </c>
      <c r="K139">
        <v>100</v>
      </c>
      <c r="L139">
        <v>30</v>
      </c>
      <c r="M139">
        <v>80</v>
      </c>
      <c r="N139">
        <v>159.98400000000001</v>
      </c>
      <c r="O139">
        <v>12.8</v>
      </c>
      <c r="P139">
        <v>50</v>
      </c>
      <c r="Q139">
        <v>80</v>
      </c>
      <c r="R139">
        <v>250</v>
      </c>
      <c r="S139">
        <v>6.25</v>
      </c>
    </row>
    <row r="140" spans="1:19" x14ac:dyDescent="0.3">
      <c r="A140" s="57">
        <f t="shared" si="2"/>
        <v>138</v>
      </c>
      <c r="B140">
        <v>650</v>
      </c>
      <c r="C140">
        <v>10</v>
      </c>
      <c r="D140" t="s">
        <v>903</v>
      </c>
      <c r="E140">
        <v>3</v>
      </c>
      <c r="F140">
        <v>33.160595870398566</v>
      </c>
      <c r="G140">
        <v>414.46599763514411</v>
      </c>
      <c r="H140">
        <v>8</v>
      </c>
      <c r="I140">
        <v>3.9788735772973833</v>
      </c>
      <c r="J140">
        <v>159.15494309189535</v>
      </c>
      <c r="K140">
        <v>100</v>
      </c>
      <c r="L140">
        <v>30</v>
      </c>
      <c r="M140">
        <v>80</v>
      </c>
      <c r="N140">
        <v>159.98400000000001</v>
      </c>
      <c r="O140">
        <v>12.8</v>
      </c>
      <c r="P140">
        <v>50</v>
      </c>
      <c r="Q140">
        <v>160</v>
      </c>
      <c r="R140">
        <v>250</v>
      </c>
      <c r="S140">
        <v>6.25</v>
      </c>
    </row>
    <row r="141" spans="1:19" x14ac:dyDescent="0.3">
      <c r="A141" s="57">
        <f t="shared" si="2"/>
        <v>139</v>
      </c>
      <c r="B141">
        <v>650</v>
      </c>
      <c r="C141">
        <v>11</v>
      </c>
      <c r="D141" t="s">
        <v>904</v>
      </c>
      <c r="E141">
        <v>4</v>
      </c>
      <c r="F141">
        <v>24.870446902798921</v>
      </c>
      <c r="G141">
        <v>621.69899645271619</v>
      </c>
      <c r="H141">
        <v>0.5</v>
      </c>
      <c r="I141">
        <v>7.9577471545947667</v>
      </c>
      <c r="J141">
        <v>318.3098861837907</v>
      </c>
      <c r="K141">
        <v>100</v>
      </c>
      <c r="L141">
        <v>40</v>
      </c>
      <c r="M141">
        <v>80</v>
      </c>
      <c r="N141">
        <v>159.98400000000001</v>
      </c>
      <c r="O141">
        <v>6.4</v>
      </c>
      <c r="P141">
        <v>50</v>
      </c>
      <c r="Q141">
        <v>10</v>
      </c>
      <c r="R141">
        <v>2000</v>
      </c>
      <c r="S141">
        <v>50</v>
      </c>
    </row>
    <row r="142" spans="1:19" x14ac:dyDescent="0.3">
      <c r="A142" s="57">
        <f t="shared" si="2"/>
        <v>140</v>
      </c>
      <c r="B142">
        <v>650</v>
      </c>
      <c r="C142">
        <v>12</v>
      </c>
      <c r="D142" t="s">
        <v>905</v>
      </c>
      <c r="E142">
        <v>4</v>
      </c>
      <c r="F142">
        <v>24.870446902798921</v>
      </c>
      <c r="G142">
        <v>621.69899645271619</v>
      </c>
      <c r="H142">
        <v>1</v>
      </c>
      <c r="I142">
        <v>7.9577471545947667</v>
      </c>
      <c r="J142">
        <v>318.3098861837907</v>
      </c>
      <c r="K142">
        <v>100</v>
      </c>
      <c r="L142">
        <v>40</v>
      </c>
      <c r="M142">
        <v>80</v>
      </c>
      <c r="N142">
        <v>159.98400000000001</v>
      </c>
      <c r="O142">
        <v>6.4</v>
      </c>
      <c r="P142">
        <v>50</v>
      </c>
      <c r="Q142">
        <v>20</v>
      </c>
      <c r="R142">
        <v>1000</v>
      </c>
      <c r="S142">
        <v>25</v>
      </c>
    </row>
    <row r="143" spans="1:19" x14ac:dyDescent="0.3">
      <c r="A143" s="57">
        <f t="shared" si="2"/>
        <v>141</v>
      </c>
      <c r="B143">
        <v>650</v>
      </c>
      <c r="C143">
        <v>13</v>
      </c>
      <c r="D143" t="s">
        <v>906</v>
      </c>
      <c r="E143">
        <v>4</v>
      </c>
      <c r="F143">
        <v>24.870446902798921</v>
      </c>
      <c r="G143">
        <v>621.69899645271619</v>
      </c>
      <c r="H143">
        <v>2</v>
      </c>
      <c r="I143">
        <v>7.9577471545947667</v>
      </c>
      <c r="J143">
        <v>318.3098861837907</v>
      </c>
      <c r="K143">
        <v>100</v>
      </c>
      <c r="L143">
        <v>40</v>
      </c>
      <c r="M143">
        <v>80</v>
      </c>
      <c r="N143">
        <v>159.98400000000001</v>
      </c>
      <c r="O143">
        <v>6.4</v>
      </c>
      <c r="P143">
        <v>50</v>
      </c>
      <c r="Q143">
        <v>40</v>
      </c>
      <c r="R143">
        <v>500</v>
      </c>
      <c r="S143">
        <v>12.5</v>
      </c>
    </row>
    <row r="144" spans="1:19" x14ac:dyDescent="0.3">
      <c r="A144" s="57">
        <f t="shared" si="2"/>
        <v>142</v>
      </c>
      <c r="B144">
        <v>650</v>
      </c>
      <c r="C144">
        <v>14</v>
      </c>
      <c r="D144" t="s">
        <v>907</v>
      </c>
      <c r="E144">
        <v>4</v>
      </c>
      <c r="F144">
        <v>24.870446902798921</v>
      </c>
      <c r="G144">
        <v>621.69899645271619</v>
      </c>
      <c r="H144">
        <v>4</v>
      </c>
      <c r="I144">
        <v>7.9577471545947667</v>
      </c>
      <c r="J144">
        <v>318.3098861837907</v>
      </c>
      <c r="K144">
        <v>100</v>
      </c>
      <c r="L144">
        <v>40</v>
      </c>
      <c r="M144">
        <v>80</v>
      </c>
      <c r="N144">
        <v>159.98400000000001</v>
      </c>
      <c r="O144">
        <v>6.4</v>
      </c>
      <c r="P144">
        <v>50</v>
      </c>
      <c r="Q144">
        <v>80</v>
      </c>
      <c r="R144">
        <v>250</v>
      </c>
      <c r="S144">
        <v>6.25</v>
      </c>
    </row>
    <row r="145" spans="1:19" x14ac:dyDescent="0.3">
      <c r="A145" s="57">
        <f t="shared" si="2"/>
        <v>143</v>
      </c>
      <c r="B145">
        <v>650</v>
      </c>
      <c r="C145">
        <v>15</v>
      </c>
      <c r="D145" t="s">
        <v>908</v>
      </c>
      <c r="E145">
        <v>4</v>
      </c>
      <c r="F145">
        <v>24.870446902798921</v>
      </c>
      <c r="G145">
        <v>621.69899645271619</v>
      </c>
      <c r="H145">
        <v>8</v>
      </c>
      <c r="I145">
        <v>3.9788735772973833</v>
      </c>
      <c r="J145">
        <v>159.15494309189535</v>
      </c>
      <c r="K145">
        <v>100</v>
      </c>
      <c r="L145">
        <v>40</v>
      </c>
      <c r="M145">
        <v>80</v>
      </c>
      <c r="N145">
        <v>159.98400000000001</v>
      </c>
      <c r="O145">
        <v>6.4</v>
      </c>
      <c r="P145">
        <v>50</v>
      </c>
      <c r="Q145">
        <v>160</v>
      </c>
      <c r="R145">
        <v>250</v>
      </c>
      <c r="S145">
        <v>6.25</v>
      </c>
    </row>
    <row r="146" spans="1:19" x14ac:dyDescent="0.3">
      <c r="A146" s="57">
        <f t="shared" si="2"/>
        <v>144</v>
      </c>
      <c r="B146">
        <v>650</v>
      </c>
      <c r="C146">
        <v>16</v>
      </c>
      <c r="D146" t="s">
        <v>909</v>
      </c>
      <c r="E146">
        <v>5</v>
      </c>
      <c r="F146">
        <v>29.844536283358714</v>
      </c>
      <c r="G146">
        <v>497.35919716217279</v>
      </c>
      <c r="H146">
        <v>0.5</v>
      </c>
      <c r="I146">
        <v>7.9577471545947667</v>
      </c>
      <c r="J146">
        <v>318.3098861837907</v>
      </c>
      <c r="K146">
        <v>100</v>
      </c>
      <c r="L146">
        <v>50</v>
      </c>
      <c r="M146">
        <v>80</v>
      </c>
      <c r="N146">
        <v>106.65599999999999</v>
      </c>
      <c r="O146">
        <v>6.4</v>
      </c>
      <c r="P146">
        <v>50</v>
      </c>
      <c r="Q146">
        <v>10</v>
      </c>
      <c r="R146">
        <v>2000</v>
      </c>
      <c r="S146">
        <v>50</v>
      </c>
    </row>
    <row r="147" spans="1:19" x14ac:dyDescent="0.3">
      <c r="A147" s="57">
        <f t="shared" si="2"/>
        <v>145</v>
      </c>
      <c r="B147">
        <v>650</v>
      </c>
      <c r="C147">
        <v>17</v>
      </c>
      <c r="D147" t="s">
        <v>910</v>
      </c>
      <c r="E147">
        <v>5</v>
      </c>
      <c r="F147">
        <v>29.844536283358714</v>
      </c>
      <c r="G147">
        <v>497.35919716217279</v>
      </c>
      <c r="H147">
        <v>1</v>
      </c>
      <c r="I147">
        <v>7.9577471545947667</v>
      </c>
      <c r="J147">
        <v>318.3098861837907</v>
      </c>
      <c r="K147">
        <v>100</v>
      </c>
      <c r="L147">
        <v>50</v>
      </c>
      <c r="M147">
        <v>80</v>
      </c>
      <c r="N147">
        <v>106.65599999999999</v>
      </c>
      <c r="O147">
        <v>6.4</v>
      </c>
      <c r="P147">
        <v>50</v>
      </c>
      <c r="Q147">
        <v>20</v>
      </c>
      <c r="R147">
        <v>1000</v>
      </c>
      <c r="S147">
        <v>25</v>
      </c>
    </row>
    <row r="148" spans="1:19" x14ac:dyDescent="0.3">
      <c r="A148" s="57">
        <f t="shared" si="2"/>
        <v>146</v>
      </c>
      <c r="B148">
        <v>650</v>
      </c>
      <c r="C148">
        <v>18</v>
      </c>
      <c r="D148" t="s">
        <v>911</v>
      </c>
      <c r="E148">
        <v>5</v>
      </c>
      <c r="F148">
        <v>29.844536283358714</v>
      </c>
      <c r="G148">
        <v>497.35919716217279</v>
      </c>
      <c r="H148">
        <v>2</v>
      </c>
      <c r="I148">
        <v>7.9577471545947667</v>
      </c>
      <c r="J148">
        <v>318.3098861837907</v>
      </c>
      <c r="K148">
        <v>100</v>
      </c>
      <c r="L148">
        <v>50</v>
      </c>
      <c r="M148">
        <v>80</v>
      </c>
      <c r="N148">
        <v>106.65599999999999</v>
      </c>
      <c r="O148">
        <v>6.4</v>
      </c>
      <c r="P148">
        <v>50</v>
      </c>
      <c r="Q148">
        <v>40</v>
      </c>
      <c r="R148">
        <v>500</v>
      </c>
      <c r="S148">
        <v>12.5</v>
      </c>
    </row>
    <row r="149" spans="1:19" x14ac:dyDescent="0.3">
      <c r="A149" s="57">
        <f t="shared" si="2"/>
        <v>147</v>
      </c>
      <c r="B149">
        <v>650</v>
      </c>
      <c r="C149">
        <v>19</v>
      </c>
      <c r="D149" t="s">
        <v>912</v>
      </c>
      <c r="E149">
        <v>5</v>
      </c>
      <c r="F149">
        <v>29.844536283358714</v>
      </c>
      <c r="G149">
        <v>497.35919716217279</v>
      </c>
      <c r="H149">
        <v>4</v>
      </c>
      <c r="I149">
        <v>7.9577471545947667</v>
      </c>
      <c r="J149">
        <v>318.3098861837907</v>
      </c>
      <c r="K149">
        <v>100</v>
      </c>
      <c r="L149">
        <v>50</v>
      </c>
      <c r="M149">
        <v>80</v>
      </c>
      <c r="N149">
        <v>106.65599999999999</v>
      </c>
      <c r="O149">
        <v>6.4</v>
      </c>
      <c r="P149">
        <v>50</v>
      </c>
      <c r="Q149">
        <v>80</v>
      </c>
      <c r="R149">
        <v>250</v>
      </c>
      <c r="S149">
        <v>6.25</v>
      </c>
    </row>
    <row r="150" spans="1:19" x14ac:dyDescent="0.3">
      <c r="A150" s="57">
        <f t="shared" si="2"/>
        <v>148</v>
      </c>
      <c r="B150">
        <v>650</v>
      </c>
      <c r="C150">
        <v>20</v>
      </c>
      <c r="D150" t="s">
        <v>913</v>
      </c>
      <c r="E150">
        <v>5</v>
      </c>
      <c r="F150">
        <v>29.844536283358714</v>
      </c>
      <c r="G150">
        <v>497.35919716217279</v>
      </c>
      <c r="H150">
        <v>8</v>
      </c>
      <c r="I150">
        <v>3.9788735772973833</v>
      </c>
      <c r="J150">
        <v>159.15494309189535</v>
      </c>
      <c r="K150">
        <v>100</v>
      </c>
      <c r="L150">
        <v>50</v>
      </c>
      <c r="M150">
        <v>80</v>
      </c>
      <c r="N150">
        <v>106.65599999999999</v>
      </c>
      <c r="O150">
        <v>6.4</v>
      </c>
      <c r="P150">
        <v>50</v>
      </c>
      <c r="Q150">
        <v>160</v>
      </c>
      <c r="R150">
        <v>250</v>
      </c>
      <c r="S150">
        <v>6.25</v>
      </c>
    </row>
    <row r="151" spans="1:19" x14ac:dyDescent="0.3">
      <c r="A151" s="57">
        <f t="shared" si="2"/>
        <v>149</v>
      </c>
      <c r="B151">
        <v>650</v>
      </c>
      <c r="C151">
        <v>21</v>
      </c>
      <c r="D151" t="s">
        <v>914</v>
      </c>
      <c r="E151">
        <v>6</v>
      </c>
      <c r="F151">
        <v>24.870446902798928</v>
      </c>
      <c r="G151">
        <v>828.93199527028821</v>
      </c>
      <c r="H151">
        <v>0.5</v>
      </c>
      <c r="I151">
        <v>7.9577471545947667</v>
      </c>
      <c r="J151">
        <v>318.3098861837907</v>
      </c>
      <c r="K151">
        <v>200</v>
      </c>
      <c r="L151">
        <v>30</v>
      </c>
      <c r="M151">
        <v>160</v>
      </c>
      <c r="N151">
        <v>213.31199999999998</v>
      </c>
      <c r="O151">
        <v>6.4</v>
      </c>
      <c r="P151">
        <v>50</v>
      </c>
      <c r="Q151">
        <v>10</v>
      </c>
      <c r="R151">
        <v>2000</v>
      </c>
      <c r="S151">
        <v>50</v>
      </c>
    </row>
    <row r="152" spans="1:19" x14ac:dyDescent="0.3">
      <c r="A152" s="57">
        <f t="shared" si="2"/>
        <v>150</v>
      </c>
      <c r="B152">
        <v>650</v>
      </c>
      <c r="C152">
        <v>22</v>
      </c>
      <c r="D152" t="s">
        <v>915</v>
      </c>
      <c r="E152">
        <v>6</v>
      </c>
      <c r="F152">
        <v>24.870446902798928</v>
      </c>
      <c r="G152">
        <v>828.93199527028821</v>
      </c>
      <c r="H152">
        <v>1</v>
      </c>
      <c r="I152">
        <v>7.9577471545947667</v>
      </c>
      <c r="J152">
        <v>318.3098861837907</v>
      </c>
      <c r="K152">
        <v>200</v>
      </c>
      <c r="L152">
        <v>30</v>
      </c>
      <c r="M152">
        <v>160</v>
      </c>
      <c r="N152">
        <v>213.31199999999998</v>
      </c>
      <c r="O152">
        <v>6.4</v>
      </c>
      <c r="P152">
        <v>50</v>
      </c>
      <c r="Q152">
        <v>20</v>
      </c>
      <c r="R152">
        <v>1000</v>
      </c>
      <c r="S152">
        <v>25</v>
      </c>
    </row>
    <row r="153" spans="1:19" x14ac:dyDescent="0.3">
      <c r="A153" s="57">
        <f t="shared" si="2"/>
        <v>151</v>
      </c>
      <c r="B153">
        <v>650</v>
      </c>
      <c r="C153">
        <v>23</v>
      </c>
      <c r="D153" t="s">
        <v>916</v>
      </c>
      <c r="E153">
        <v>6</v>
      </c>
      <c r="F153">
        <v>24.870446902798928</v>
      </c>
      <c r="G153">
        <v>828.93199527028821</v>
      </c>
      <c r="H153">
        <v>2</v>
      </c>
      <c r="I153">
        <v>7.9577471545947667</v>
      </c>
      <c r="J153">
        <v>318.3098861837907</v>
      </c>
      <c r="K153">
        <v>200</v>
      </c>
      <c r="L153">
        <v>30</v>
      </c>
      <c r="M153">
        <v>160</v>
      </c>
      <c r="N153">
        <v>213.31199999999998</v>
      </c>
      <c r="O153">
        <v>6.4</v>
      </c>
      <c r="P153">
        <v>50</v>
      </c>
      <c r="Q153">
        <v>40</v>
      </c>
      <c r="R153">
        <v>500</v>
      </c>
      <c r="S153">
        <v>12.5</v>
      </c>
    </row>
    <row r="154" spans="1:19" x14ac:dyDescent="0.3">
      <c r="A154" s="57">
        <f t="shared" si="2"/>
        <v>152</v>
      </c>
      <c r="B154">
        <v>650</v>
      </c>
      <c r="C154">
        <v>24</v>
      </c>
      <c r="D154" t="s">
        <v>917</v>
      </c>
      <c r="E154">
        <v>6</v>
      </c>
      <c r="F154">
        <v>24.870446902798928</v>
      </c>
      <c r="G154">
        <v>828.93199527028821</v>
      </c>
      <c r="H154">
        <v>4</v>
      </c>
      <c r="I154">
        <v>7.9577471545947667</v>
      </c>
      <c r="J154">
        <v>318.3098861837907</v>
      </c>
      <c r="K154">
        <v>200</v>
      </c>
      <c r="L154">
        <v>30</v>
      </c>
      <c r="M154">
        <v>160</v>
      </c>
      <c r="N154">
        <v>213.31199999999998</v>
      </c>
      <c r="O154">
        <v>6.4</v>
      </c>
      <c r="P154">
        <v>50</v>
      </c>
      <c r="Q154">
        <v>80</v>
      </c>
      <c r="R154">
        <v>250</v>
      </c>
      <c r="S154">
        <v>6.25</v>
      </c>
    </row>
    <row r="155" spans="1:19" x14ac:dyDescent="0.3">
      <c r="A155" s="57">
        <f t="shared" si="2"/>
        <v>153</v>
      </c>
      <c r="B155">
        <v>650</v>
      </c>
      <c r="C155">
        <v>25</v>
      </c>
      <c r="D155" t="s">
        <v>918</v>
      </c>
      <c r="E155">
        <v>6</v>
      </c>
      <c r="F155">
        <v>24.870446902798928</v>
      </c>
      <c r="G155">
        <v>828.93199527028821</v>
      </c>
      <c r="H155">
        <v>8</v>
      </c>
      <c r="I155">
        <v>3.9788735772973833</v>
      </c>
      <c r="J155">
        <v>159.15494309189535</v>
      </c>
      <c r="K155">
        <v>200</v>
      </c>
      <c r="L155">
        <v>30</v>
      </c>
      <c r="M155">
        <v>160</v>
      </c>
      <c r="N155">
        <v>213.31199999999998</v>
      </c>
      <c r="O155">
        <v>6.4</v>
      </c>
      <c r="P155">
        <v>50</v>
      </c>
      <c r="Q155">
        <v>160</v>
      </c>
      <c r="R155">
        <v>250</v>
      </c>
      <c r="S155">
        <v>6.25</v>
      </c>
    </row>
    <row r="156" spans="1:19" x14ac:dyDescent="0.3">
      <c r="A156" s="57">
        <f t="shared" si="2"/>
        <v>154</v>
      </c>
      <c r="B156">
        <v>650</v>
      </c>
      <c r="C156">
        <v>26</v>
      </c>
      <c r="D156" t="s">
        <v>919</v>
      </c>
      <c r="E156">
        <v>7</v>
      </c>
      <c r="F156">
        <v>42.635051833369594</v>
      </c>
      <c r="G156">
        <v>710.5131388031042</v>
      </c>
      <c r="H156">
        <v>0.5</v>
      </c>
      <c r="I156">
        <v>7.9577471545947667</v>
      </c>
      <c r="J156">
        <v>318.3098861837907</v>
      </c>
      <c r="K156">
        <v>200</v>
      </c>
      <c r="L156">
        <v>35</v>
      </c>
      <c r="M156">
        <v>160</v>
      </c>
      <c r="N156">
        <v>106.65599999999999</v>
      </c>
      <c r="O156">
        <v>6.4</v>
      </c>
      <c r="P156">
        <v>50</v>
      </c>
      <c r="Q156">
        <v>10</v>
      </c>
      <c r="R156">
        <v>2000</v>
      </c>
      <c r="S156">
        <v>50</v>
      </c>
    </row>
    <row r="157" spans="1:19" x14ac:dyDescent="0.3">
      <c r="A157" s="57">
        <f t="shared" si="2"/>
        <v>155</v>
      </c>
      <c r="B157">
        <v>650</v>
      </c>
      <c r="C157">
        <v>27</v>
      </c>
      <c r="D157" t="s">
        <v>920</v>
      </c>
      <c r="E157">
        <v>7</v>
      </c>
      <c r="F157">
        <v>42.635051833369594</v>
      </c>
      <c r="G157">
        <v>710.5131388031042</v>
      </c>
      <c r="H157">
        <v>1</v>
      </c>
      <c r="I157">
        <v>7.9577471545947667</v>
      </c>
      <c r="J157">
        <v>318.3098861837907</v>
      </c>
      <c r="K157">
        <v>200</v>
      </c>
      <c r="L157">
        <v>35</v>
      </c>
      <c r="M157">
        <v>160</v>
      </c>
      <c r="N157">
        <v>106.65599999999999</v>
      </c>
      <c r="O157">
        <v>6.4</v>
      </c>
      <c r="P157">
        <v>50</v>
      </c>
      <c r="Q157">
        <v>20</v>
      </c>
      <c r="R157">
        <v>1000</v>
      </c>
      <c r="S157">
        <v>25</v>
      </c>
    </row>
    <row r="158" spans="1:19" x14ac:dyDescent="0.3">
      <c r="A158" s="57">
        <f t="shared" si="2"/>
        <v>156</v>
      </c>
      <c r="B158">
        <v>650</v>
      </c>
      <c r="C158">
        <v>28</v>
      </c>
      <c r="D158" t="s">
        <v>921</v>
      </c>
      <c r="E158">
        <v>7</v>
      </c>
      <c r="F158">
        <v>42.635051833369594</v>
      </c>
      <c r="G158">
        <v>710.5131388031042</v>
      </c>
      <c r="H158">
        <v>2</v>
      </c>
      <c r="I158">
        <v>7.9577471545947667</v>
      </c>
      <c r="J158">
        <v>318.3098861837907</v>
      </c>
      <c r="K158">
        <v>200</v>
      </c>
      <c r="L158">
        <v>35</v>
      </c>
      <c r="M158">
        <v>160</v>
      </c>
      <c r="N158">
        <v>106.65599999999999</v>
      </c>
      <c r="O158">
        <v>6.4</v>
      </c>
      <c r="P158">
        <v>50</v>
      </c>
      <c r="Q158">
        <v>40</v>
      </c>
      <c r="R158">
        <v>500</v>
      </c>
      <c r="S158">
        <v>12.5</v>
      </c>
    </row>
    <row r="159" spans="1:19" x14ac:dyDescent="0.3">
      <c r="A159" s="57">
        <f t="shared" si="2"/>
        <v>157</v>
      </c>
      <c r="B159">
        <v>650</v>
      </c>
      <c r="C159">
        <v>29</v>
      </c>
      <c r="D159" t="s">
        <v>922</v>
      </c>
      <c r="E159">
        <v>7</v>
      </c>
      <c r="F159">
        <v>42.635051833369594</v>
      </c>
      <c r="G159">
        <v>710.5131388031042</v>
      </c>
      <c r="H159">
        <v>4</v>
      </c>
      <c r="I159">
        <v>7.9577471545947667</v>
      </c>
      <c r="J159">
        <v>318.3098861837907</v>
      </c>
      <c r="K159">
        <v>200</v>
      </c>
      <c r="L159">
        <v>35</v>
      </c>
      <c r="M159">
        <v>160</v>
      </c>
      <c r="N159">
        <v>106.65599999999999</v>
      </c>
      <c r="O159">
        <v>6.4</v>
      </c>
      <c r="P159">
        <v>50</v>
      </c>
      <c r="Q159">
        <v>80</v>
      </c>
      <c r="R159">
        <v>250</v>
      </c>
      <c r="S159">
        <v>6.25</v>
      </c>
    </row>
    <row r="160" spans="1:19" x14ac:dyDescent="0.3">
      <c r="A160" s="57">
        <f t="shared" si="2"/>
        <v>158</v>
      </c>
      <c r="B160">
        <v>650</v>
      </c>
      <c r="C160">
        <v>30</v>
      </c>
      <c r="D160" t="s">
        <v>923</v>
      </c>
      <c r="E160">
        <v>7</v>
      </c>
      <c r="F160">
        <v>42.635051833369594</v>
      </c>
      <c r="G160">
        <v>710.5131388031042</v>
      </c>
      <c r="H160">
        <v>8</v>
      </c>
      <c r="I160">
        <v>3.9788735772973833</v>
      </c>
      <c r="J160">
        <v>159.15494309189535</v>
      </c>
      <c r="K160">
        <v>200</v>
      </c>
      <c r="L160">
        <v>35</v>
      </c>
      <c r="M160">
        <v>160</v>
      </c>
      <c r="N160">
        <v>106.65599999999999</v>
      </c>
      <c r="O160">
        <v>6.4</v>
      </c>
      <c r="P160">
        <v>50</v>
      </c>
      <c r="Q160">
        <v>160</v>
      </c>
      <c r="R160">
        <v>250</v>
      </c>
      <c r="S160">
        <v>6.25</v>
      </c>
    </row>
    <row r="161" spans="1:19" x14ac:dyDescent="0.3">
      <c r="A161" s="57">
        <f t="shared" si="2"/>
        <v>159</v>
      </c>
      <c r="B161">
        <v>650</v>
      </c>
      <c r="C161">
        <v>31</v>
      </c>
      <c r="D161" t="s">
        <v>924</v>
      </c>
      <c r="E161">
        <v>10</v>
      </c>
      <c r="F161">
        <v>29.844536283358714</v>
      </c>
      <c r="G161">
        <v>497.35919716217279</v>
      </c>
      <c r="H161">
        <v>2</v>
      </c>
      <c r="I161">
        <v>7.9577471545947667</v>
      </c>
      <c r="J161">
        <v>318.3098861837907</v>
      </c>
      <c r="K161">
        <v>200</v>
      </c>
      <c r="L161">
        <v>50</v>
      </c>
      <c r="M161">
        <v>160</v>
      </c>
      <c r="N161">
        <v>106.65599999999999</v>
      </c>
      <c r="O161">
        <v>6.4</v>
      </c>
      <c r="P161">
        <v>50</v>
      </c>
      <c r="Q161">
        <v>40</v>
      </c>
      <c r="R161">
        <v>500</v>
      </c>
      <c r="S161">
        <v>12.5</v>
      </c>
    </row>
    <row r="162" spans="1:19" x14ac:dyDescent="0.3">
      <c r="A162" s="57">
        <f t="shared" si="2"/>
        <v>160</v>
      </c>
      <c r="B162">
        <v>900</v>
      </c>
      <c r="C162">
        <v>0</v>
      </c>
      <c r="D162" t="s">
        <v>800</v>
      </c>
    </row>
    <row r="163" spans="1:19" x14ac:dyDescent="0.3">
      <c r="A163" s="57">
        <f t="shared" si="2"/>
        <v>161</v>
      </c>
      <c r="B163">
        <v>900</v>
      </c>
      <c r="C163">
        <v>1</v>
      </c>
      <c r="D163" t="s">
        <v>894</v>
      </c>
      <c r="E163">
        <v>2</v>
      </c>
      <c r="F163">
        <v>37.305670354198398</v>
      </c>
      <c r="G163">
        <v>621.69899645271619</v>
      </c>
      <c r="H163">
        <v>0.5</v>
      </c>
      <c r="I163">
        <v>7.9577471545947667</v>
      </c>
      <c r="J163">
        <v>318.3098861837907</v>
      </c>
      <c r="K163">
        <v>100</v>
      </c>
      <c r="L163">
        <v>20</v>
      </c>
      <c r="M163">
        <v>80</v>
      </c>
      <c r="N163">
        <v>213.31199999999998</v>
      </c>
      <c r="O163">
        <v>12.8</v>
      </c>
      <c r="P163">
        <v>50</v>
      </c>
      <c r="Q163">
        <v>10</v>
      </c>
      <c r="R163">
        <v>2000</v>
      </c>
      <c r="S163">
        <v>50</v>
      </c>
    </row>
    <row r="164" spans="1:19" x14ac:dyDescent="0.3">
      <c r="A164" s="57">
        <f t="shared" si="2"/>
        <v>162</v>
      </c>
      <c r="B164">
        <v>900</v>
      </c>
      <c r="C164">
        <v>2</v>
      </c>
      <c r="D164" t="s">
        <v>895</v>
      </c>
      <c r="E164">
        <v>2</v>
      </c>
      <c r="F164">
        <v>37.305670354198398</v>
      </c>
      <c r="G164">
        <v>621.69899645271619</v>
      </c>
      <c r="H164">
        <v>1</v>
      </c>
      <c r="I164">
        <v>7.9577471545947667</v>
      </c>
      <c r="J164">
        <v>318.3098861837907</v>
      </c>
      <c r="K164">
        <v>100</v>
      </c>
      <c r="L164">
        <v>20</v>
      </c>
      <c r="M164">
        <v>80</v>
      </c>
      <c r="N164">
        <v>213.31199999999998</v>
      </c>
      <c r="O164">
        <v>12.8</v>
      </c>
      <c r="P164">
        <v>50</v>
      </c>
      <c r="Q164">
        <v>20</v>
      </c>
      <c r="R164">
        <v>1000</v>
      </c>
      <c r="S164">
        <v>25</v>
      </c>
    </row>
    <row r="165" spans="1:19" x14ac:dyDescent="0.3">
      <c r="A165" s="57">
        <f t="shared" si="2"/>
        <v>163</v>
      </c>
      <c r="B165">
        <v>900</v>
      </c>
      <c r="C165">
        <v>3</v>
      </c>
      <c r="D165" t="s">
        <v>896</v>
      </c>
      <c r="E165">
        <v>2</v>
      </c>
      <c r="F165">
        <v>37.305670354198398</v>
      </c>
      <c r="G165">
        <v>621.69899645271619</v>
      </c>
      <c r="H165">
        <v>2</v>
      </c>
      <c r="I165">
        <v>7.9577471545947667</v>
      </c>
      <c r="J165">
        <v>318.3098861837907</v>
      </c>
      <c r="K165">
        <v>100</v>
      </c>
      <c r="L165">
        <v>20</v>
      </c>
      <c r="M165">
        <v>80</v>
      </c>
      <c r="N165">
        <v>213.31199999999998</v>
      </c>
      <c r="O165">
        <v>12.8</v>
      </c>
      <c r="P165">
        <v>50</v>
      </c>
      <c r="Q165">
        <v>40</v>
      </c>
      <c r="R165">
        <v>500</v>
      </c>
      <c r="S165">
        <v>12.5</v>
      </c>
    </row>
    <row r="166" spans="1:19" x14ac:dyDescent="0.3">
      <c r="A166" s="57">
        <f t="shared" si="2"/>
        <v>164</v>
      </c>
      <c r="B166">
        <v>900</v>
      </c>
      <c r="C166">
        <v>4</v>
      </c>
      <c r="D166" t="s">
        <v>897</v>
      </c>
      <c r="E166">
        <v>2</v>
      </c>
      <c r="F166">
        <v>37.305670354198398</v>
      </c>
      <c r="G166">
        <v>621.69899645271619</v>
      </c>
      <c r="H166">
        <v>4</v>
      </c>
      <c r="I166">
        <v>7.9577471545947667</v>
      </c>
      <c r="J166">
        <v>318.3098861837907</v>
      </c>
      <c r="K166">
        <v>100</v>
      </c>
      <c r="L166">
        <v>20</v>
      </c>
      <c r="M166">
        <v>80</v>
      </c>
      <c r="N166">
        <v>213.31199999999998</v>
      </c>
      <c r="O166">
        <v>12.8</v>
      </c>
      <c r="P166">
        <v>50</v>
      </c>
      <c r="Q166">
        <v>80</v>
      </c>
      <c r="R166">
        <v>250</v>
      </c>
      <c r="S166">
        <v>6.25</v>
      </c>
    </row>
    <row r="167" spans="1:19" x14ac:dyDescent="0.3">
      <c r="A167" s="57">
        <f t="shared" si="2"/>
        <v>165</v>
      </c>
      <c r="B167">
        <v>900</v>
      </c>
      <c r="C167">
        <v>5</v>
      </c>
      <c r="D167" t="s">
        <v>898</v>
      </c>
      <c r="E167">
        <v>2</v>
      </c>
      <c r="F167">
        <v>37.305670354198398</v>
      </c>
      <c r="G167">
        <v>621.69899645271619</v>
      </c>
      <c r="H167">
        <v>8</v>
      </c>
      <c r="I167">
        <v>3.9788735772973833</v>
      </c>
      <c r="J167">
        <v>159.15494309189535</v>
      </c>
      <c r="K167">
        <v>100</v>
      </c>
      <c r="L167">
        <v>20</v>
      </c>
      <c r="M167">
        <v>80</v>
      </c>
      <c r="N167">
        <v>213.31199999999998</v>
      </c>
      <c r="O167">
        <v>12.8</v>
      </c>
      <c r="P167">
        <v>50</v>
      </c>
      <c r="Q167">
        <v>160</v>
      </c>
      <c r="R167">
        <v>250</v>
      </c>
      <c r="S167">
        <v>6.25</v>
      </c>
    </row>
    <row r="168" spans="1:19" x14ac:dyDescent="0.3">
      <c r="A168" s="57">
        <f t="shared" si="2"/>
        <v>166</v>
      </c>
      <c r="B168">
        <v>900</v>
      </c>
      <c r="C168">
        <v>6</v>
      </c>
      <c r="D168" t="s">
        <v>899</v>
      </c>
      <c r="E168">
        <v>3</v>
      </c>
      <c r="F168">
        <v>33.160595870398566</v>
      </c>
      <c r="G168">
        <v>414.46599763514411</v>
      </c>
      <c r="H168">
        <v>0.5</v>
      </c>
      <c r="I168">
        <v>7.9577471545947667</v>
      </c>
      <c r="J168">
        <v>318.3098861837907</v>
      </c>
      <c r="K168">
        <v>100</v>
      </c>
      <c r="L168">
        <v>30</v>
      </c>
      <c r="M168">
        <v>80</v>
      </c>
      <c r="N168">
        <v>159.98400000000001</v>
      </c>
      <c r="O168">
        <v>12.8</v>
      </c>
      <c r="P168">
        <v>50</v>
      </c>
      <c r="Q168">
        <v>10</v>
      </c>
      <c r="R168">
        <v>2000</v>
      </c>
      <c r="S168">
        <v>50</v>
      </c>
    </row>
    <row r="169" spans="1:19" x14ac:dyDescent="0.3">
      <c r="A169" s="57">
        <f t="shared" si="2"/>
        <v>167</v>
      </c>
      <c r="B169">
        <v>900</v>
      </c>
      <c r="C169">
        <v>7</v>
      </c>
      <c r="D169" t="s">
        <v>900</v>
      </c>
      <c r="E169">
        <v>3</v>
      </c>
      <c r="F169">
        <v>33.160595870398566</v>
      </c>
      <c r="G169">
        <v>414.46599763514411</v>
      </c>
      <c r="H169">
        <v>1</v>
      </c>
      <c r="I169">
        <v>7.9577471545947667</v>
      </c>
      <c r="J169">
        <v>318.3098861837907</v>
      </c>
      <c r="K169">
        <v>100</v>
      </c>
      <c r="L169">
        <v>30</v>
      </c>
      <c r="M169">
        <v>80</v>
      </c>
      <c r="N169">
        <v>159.98400000000001</v>
      </c>
      <c r="O169">
        <v>12.8</v>
      </c>
      <c r="P169">
        <v>50</v>
      </c>
      <c r="Q169">
        <v>20</v>
      </c>
      <c r="R169">
        <v>1000</v>
      </c>
      <c r="S169">
        <v>25</v>
      </c>
    </row>
    <row r="170" spans="1:19" x14ac:dyDescent="0.3">
      <c r="A170" s="57">
        <f t="shared" si="2"/>
        <v>168</v>
      </c>
      <c r="B170">
        <v>900</v>
      </c>
      <c r="C170">
        <v>8</v>
      </c>
      <c r="D170" t="s">
        <v>901</v>
      </c>
      <c r="E170">
        <v>3</v>
      </c>
      <c r="F170">
        <v>33.160595870398566</v>
      </c>
      <c r="G170">
        <v>414.46599763514411</v>
      </c>
      <c r="H170">
        <v>2</v>
      </c>
      <c r="I170">
        <v>7.9577471545947667</v>
      </c>
      <c r="J170">
        <v>318.3098861837907</v>
      </c>
      <c r="K170">
        <v>100</v>
      </c>
      <c r="L170">
        <v>30</v>
      </c>
      <c r="M170">
        <v>80</v>
      </c>
      <c r="N170">
        <v>159.98400000000001</v>
      </c>
      <c r="O170">
        <v>12.8</v>
      </c>
      <c r="P170">
        <v>50</v>
      </c>
      <c r="Q170">
        <v>40</v>
      </c>
      <c r="R170">
        <v>500</v>
      </c>
      <c r="S170">
        <v>12.5</v>
      </c>
    </row>
    <row r="171" spans="1:19" x14ac:dyDescent="0.3">
      <c r="A171" s="57">
        <f t="shared" si="2"/>
        <v>169</v>
      </c>
      <c r="B171">
        <v>900</v>
      </c>
      <c r="C171">
        <v>9</v>
      </c>
      <c r="D171" t="s">
        <v>902</v>
      </c>
      <c r="E171">
        <v>3</v>
      </c>
      <c r="F171">
        <v>33.160595870398566</v>
      </c>
      <c r="G171">
        <v>414.46599763514411</v>
      </c>
      <c r="H171">
        <v>4</v>
      </c>
      <c r="I171">
        <v>7.9577471545947667</v>
      </c>
      <c r="J171">
        <v>318.3098861837907</v>
      </c>
      <c r="K171">
        <v>100</v>
      </c>
      <c r="L171">
        <v>30</v>
      </c>
      <c r="M171">
        <v>80</v>
      </c>
      <c r="N171">
        <v>159.98400000000001</v>
      </c>
      <c r="O171">
        <v>12.8</v>
      </c>
      <c r="P171">
        <v>50</v>
      </c>
      <c r="Q171">
        <v>80</v>
      </c>
      <c r="R171">
        <v>250</v>
      </c>
      <c r="S171">
        <v>6.25</v>
      </c>
    </row>
    <row r="172" spans="1:19" x14ac:dyDescent="0.3">
      <c r="A172" s="57">
        <f t="shared" si="2"/>
        <v>170</v>
      </c>
      <c r="B172">
        <v>900</v>
      </c>
      <c r="C172">
        <v>10</v>
      </c>
      <c r="D172" t="s">
        <v>903</v>
      </c>
      <c r="E172">
        <v>3</v>
      </c>
      <c r="F172">
        <v>33.160595870398566</v>
      </c>
      <c r="G172">
        <v>414.46599763514411</v>
      </c>
      <c r="H172">
        <v>8</v>
      </c>
      <c r="I172">
        <v>3.9788735772973833</v>
      </c>
      <c r="J172">
        <v>159.15494309189535</v>
      </c>
      <c r="K172">
        <v>100</v>
      </c>
      <c r="L172">
        <v>30</v>
      </c>
      <c r="M172">
        <v>80</v>
      </c>
      <c r="N172">
        <v>159.98400000000001</v>
      </c>
      <c r="O172">
        <v>12.8</v>
      </c>
      <c r="P172">
        <v>50</v>
      </c>
      <c r="Q172">
        <v>160</v>
      </c>
      <c r="R172">
        <v>250</v>
      </c>
      <c r="S172">
        <v>6.25</v>
      </c>
    </row>
    <row r="173" spans="1:19" x14ac:dyDescent="0.3">
      <c r="A173" s="57">
        <f t="shared" si="2"/>
        <v>171</v>
      </c>
      <c r="B173">
        <v>900</v>
      </c>
      <c r="C173">
        <v>11</v>
      </c>
      <c r="D173" t="s">
        <v>904</v>
      </c>
      <c r="E173">
        <v>4</v>
      </c>
      <c r="F173">
        <v>24.870446902798921</v>
      </c>
      <c r="G173">
        <v>621.69899645271619</v>
      </c>
      <c r="H173">
        <v>0.5</v>
      </c>
      <c r="I173">
        <v>7.9577471545947667</v>
      </c>
      <c r="J173">
        <v>318.3098861837907</v>
      </c>
      <c r="K173">
        <v>100</v>
      </c>
      <c r="L173">
        <v>40</v>
      </c>
      <c r="M173">
        <v>80</v>
      </c>
      <c r="N173">
        <v>159.98400000000001</v>
      </c>
      <c r="O173">
        <v>6.4</v>
      </c>
      <c r="P173">
        <v>50</v>
      </c>
      <c r="Q173">
        <v>10</v>
      </c>
      <c r="R173">
        <v>2000</v>
      </c>
      <c r="S173">
        <v>50</v>
      </c>
    </row>
    <row r="174" spans="1:19" x14ac:dyDescent="0.3">
      <c r="A174" s="57">
        <f t="shared" si="2"/>
        <v>172</v>
      </c>
      <c r="B174">
        <v>900</v>
      </c>
      <c r="C174">
        <v>12</v>
      </c>
      <c r="D174" t="s">
        <v>905</v>
      </c>
      <c r="E174">
        <v>4</v>
      </c>
      <c r="F174">
        <v>24.870446902798921</v>
      </c>
      <c r="G174">
        <v>621.69899645271619</v>
      </c>
      <c r="H174">
        <v>1</v>
      </c>
      <c r="I174">
        <v>7.9577471545947667</v>
      </c>
      <c r="J174">
        <v>318.3098861837907</v>
      </c>
      <c r="K174">
        <v>100</v>
      </c>
      <c r="L174">
        <v>40</v>
      </c>
      <c r="M174">
        <v>80</v>
      </c>
      <c r="N174">
        <v>159.98400000000001</v>
      </c>
      <c r="O174">
        <v>6.4</v>
      </c>
      <c r="P174">
        <v>50</v>
      </c>
      <c r="Q174">
        <v>20</v>
      </c>
      <c r="R174">
        <v>1000</v>
      </c>
      <c r="S174">
        <v>25</v>
      </c>
    </row>
    <row r="175" spans="1:19" x14ac:dyDescent="0.3">
      <c r="A175" s="57">
        <f t="shared" si="2"/>
        <v>173</v>
      </c>
      <c r="B175">
        <v>900</v>
      </c>
      <c r="C175">
        <v>13</v>
      </c>
      <c r="D175" t="s">
        <v>906</v>
      </c>
      <c r="E175">
        <v>4</v>
      </c>
      <c r="F175">
        <v>24.870446902798921</v>
      </c>
      <c r="G175">
        <v>621.69899645271619</v>
      </c>
      <c r="H175">
        <v>2</v>
      </c>
      <c r="I175">
        <v>7.9577471545947667</v>
      </c>
      <c r="J175">
        <v>318.3098861837907</v>
      </c>
      <c r="K175">
        <v>100</v>
      </c>
      <c r="L175">
        <v>40</v>
      </c>
      <c r="M175">
        <v>80</v>
      </c>
      <c r="N175">
        <v>159.98400000000001</v>
      </c>
      <c r="O175">
        <v>6.4</v>
      </c>
      <c r="P175">
        <v>50</v>
      </c>
      <c r="Q175">
        <v>40</v>
      </c>
      <c r="R175">
        <v>500</v>
      </c>
      <c r="S175">
        <v>12.5</v>
      </c>
    </row>
    <row r="176" spans="1:19" x14ac:dyDescent="0.3">
      <c r="A176" s="57">
        <f t="shared" si="2"/>
        <v>174</v>
      </c>
      <c r="B176">
        <v>900</v>
      </c>
      <c r="C176">
        <v>14</v>
      </c>
      <c r="D176" t="s">
        <v>907</v>
      </c>
      <c r="E176">
        <v>4</v>
      </c>
      <c r="F176">
        <v>24.870446902798921</v>
      </c>
      <c r="G176">
        <v>621.69899645271619</v>
      </c>
      <c r="H176">
        <v>4</v>
      </c>
      <c r="I176">
        <v>7.9577471545947667</v>
      </c>
      <c r="J176">
        <v>318.3098861837907</v>
      </c>
      <c r="K176">
        <v>100</v>
      </c>
      <c r="L176">
        <v>40</v>
      </c>
      <c r="M176">
        <v>80</v>
      </c>
      <c r="N176">
        <v>159.98400000000001</v>
      </c>
      <c r="O176">
        <v>6.4</v>
      </c>
      <c r="P176">
        <v>50</v>
      </c>
      <c r="Q176">
        <v>80</v>
      </c>
      <c r="R176">
        <v>250</v>
      </c>
      <c r="S176">
        <v>6.25</v>
      </c>
    </row>
    <row r="177" spans="1:19" x14ac:dyDescent="0.3">
      <c r="A177" s="57">
        <f t="shared" si="2"/>
        <v>175</v>
      </c>
      <c r="B177">
        <v>900</v>
      </c>
      <c r="C177">
        <v>15</v>
      </c>
      <c r="D177" t="s">
        <v>908</v>
      </c>
      <c r="E177">
        <v>4</v>
      </c>
      <c r="F177">
        <v>24.870446902798921</v>
      </c>
      <c r="G177">
        <v>621.69899645271619</v>
      </c>
      <c r="H177">
        <v>8</v>
      </c>
      <c r="I177">
        <v>3.9788735772973833</v>
      </c>
      <c r="J177">
        <v>159.15494309189535</v>
      </c>
      <c r="K177">
        <v>100</v>
      </c>
      <c r="L177">
        <v>40</v>
      </c>
      <c r="M177">
        <v>80</v>
      </c>
      <c r="N177">
        <v>159.98400000000001</v>
      </c>
      <c r="O177">
        <v>6.4</v>
      </c>
      <c r="P177">
        <v>50</v>
      </c>
      <c r="Q177">
        <v>160</v>
      </c>
      <c r="R177">
        <v>250</v>
      </c>
      <c r="S177">
        <v>6.25</v>
      </c>
    </row>
    <row r="178" spans="1:19" x14ac:dyDescent="0.3">
      <c r="A178" s="57">
        <f t="shared" si="2"/>
        <v>176</v>
      </c>
      <c r="B178">
        <v>900</v>
      </c>
      <c r="C178">
        <v>16</v>
      </c>
      <c r="D178" t="s">
        <v>909</v>
      </c>
      <c r="E178">
        <v>5</v>
      </c>
      <c r="F178">
        <v>29.844536283358714</v>
      </c>
      <c r="G178">
        <v>497.35919716217279</v>
      </c>
      <c r="H178">
        <v>0.5</v>
      </c>
      <c r="I178">
        <v>7.9577471545947667</v>
      </c>
      <c r="J178">
        <v>318.3098861837907</v>
      </c>
      <c r="K178">
        <v>100</v>
      </c>
      <c r="L178">
        <v>50</v>
      </c>
      <c r="M178">
        <v>80</v>
      </c>
      <c r="N178">
        <v>106.65599999999999</v>
      </c>
      <c r="O178">
        <v>6.4</v>
      </c>
      <c r="P178">
        <v>50</v>
      </c>
      <c r="Q178">
        <v>10</v>
      </c>
      <c r="R178">
        <v>2000</v>
      </c>
      <c r="S178">
        <v>50</v>
      </c>
    </row>
    <row r="179" spans="1:19" x14ac:dyDescent="0.3">
      <c r="A179" s="57">
        <f t="shared" si="2"/>
        <v>177</v>
      </c>
      <c r="B179">
        <v>900</v>
      </c>
      <c r="C179">
        <v>17</v>
      </c>
      <c r="D179" t="s">
        <v>910</v>
      </c>
      <c r="E179">
        <v>5</v>
      </c>
      <c r="F179">
        <v>29.844536283358714</v>
      </c>
      <c r="G179">
        <v>497.35919716217279</v>
      </c>
      <c r="H179">
        <v>1</v>
      </c>
      <c r="I179">
        <v>7.9577471545947667</v>
      </c>
      <c r="J179">
        <v>318.3098861837907</v>
      </c>
      <c r="K179">
        <v>100</v>
      </c>
      <c r="L179">
        <v>50</v>
      </c>
      <c r="M179">
        <v>80</v>
      </c>
      <c r="N179">
        <v>106.65599999999999</v>
      </c>
      <c r="O179">
        <v>6.4</v>
      </c>
      <c r="P179">
        <v>50</v>
      </c>
      <c r="Q179">
        <v>20</v>
      </c>
      <c r="R179">
        <v>1000</v>
      </c>
      <c r="S179">
        <v>25</v>
      </c>
    </row>
    <row r="180" spans="1:19" x14ac:dyDescent="0.3">
      <c r="A180" s="57">
        <f t="shared" si="2"/>
        <v>178</v>
      </c>
      <c r="B180">
        <v>900</v>
      </c>
      <c r="C180">
        <v>18</v>
      </c>
      <c r="D180" t="s">
        <v>911</v>
      </c>
      <c r="E180">
        <v>5</v>
      </c>
      <c r="F180">
        <v>29.844536283358714</v>
      </c>
      <c r="G180">
        <v>497.35919716217279</v>
      </c>
      <c r="H180">
        <v>2</v>
      </c>
      <c r="I180">
        <v>7.9577471545947667</v>
      </c>
      <c r="J180">
        <v>318.3098861837907</v>
      </c>
      <c r="K180">
        <v>100</v>
      </c>
      <c r="L180">
        <v>50</v>
      </c>
      <c r="M180">
        <v>80</v>
      </c>
      <c r="N180">
        <v>106.65599999999999</v>
      </c>
      <c r="O180">
        <v>6.4</v>
      </c>
      <c r="P180">
        <v>50</v>
      </c>
      <c r="Q180">
        <v>40</v>
      </c>
      <c r="R180">
        <v>500</v>
      </c>
      <c r="S180">
        <v>12.5</v>
      </c>
    </row>
    <row r="181" spans="1:19" x14ac:dyDescent="0.3">
      <c r="A181" s="57">
        <f t="shared" si="2"/>
        <v>179</v>
      </c>
      <c r="B181">
        <v>900</v>
      </c>
      <c r="C181">
        <v>19</v>
      </c>
      <c r="D181" t="s">
        <v>912</v>
      </c>
      <c r="E181">
        <v>5</v>
      </c>
      <c r="F181">
        <v>29.844536283358714</v>
      </c>
      <c r="G181">
        <v>497.35919716217279</v>
      </c>
      <c r="H181">
        <v>4</v>
      </c>
      <c r="I181">
        <v>7.9577471545947667</v>
      </c>
      <c r="J181">
        <v>318.3098861837907</v>
      </c>
      <c r="K181">
        <v>100</v>
      </c>
      <c r="L181">
        <v>50</v>
      </c>
      <c r="M181">
        <v>80</v>
      </c>
      <c r="N181">
        <v>106.65599999999999</v>
      </c>
      <c r="O181">
        <v>6.4</v>
      </c>
      <c r="P181">
        <v>50</v>
      </c>
      <c r="Q181">
        <v>80</v>
      </c>
      <c r="R181">
        <v>250</v>
      </c>
      <c r="S181">
        <v>6.25</v>
      </c>
    </row>
    <row r="182" spans="1:19" x14ac:dyDescent="0.3">
      <c r="A182" s="57">
        <f t="shared" si="2"/>
        <v>180</v>
      </c>
      <c r="B182">
        <v>900</v>
      </c>
      <c r="C182">
        <v>20</v>
      </c>
      <c r="D182" t="s">
        <v>913</v>
      </c>
      <c r="E182">
        <v>5</v>
      </c>
      <c r="F182">
        <v>29.844536283358714</v>
      </c>
      <c r="G182">
        <v>497.35919716217279</v>
      </c>
      <c r="H182">
        <v>8</v>
      </c>
      <c r="I182">
        <v>3.9788735772973833</v>
      </c>
      <c r="J182">
        <v>159.15494309189535</v>
      </c>
      <c r="K182">
        <v>100</v>
      </c>
      <c r="L182">
        <v>50</v>
      </c>
      <c r="M182">
        <v>80</v>
      </c>
      <c r="N182">
        <v>106.65599999999999</v>
      </c>
      <c r="O182">
        <v>6.4</v>
      </c>
      <c r="P182">
        <v>50</v>
      </c>
      <c r="Q182">
        <v>160</v>
      </c>
      <c r="R182">
        <v>250</v>
      </c>
      <c r="S182">
        <v>6.25</v>
      </c>
    </row>
    <row r="183" spans="1:19" x14ac:dyDescent="0.3">
      <c r="A183" s="57">
        <f t="shared" si="2"/>
        <v>181</v>
      </c>
      <c r="B183">
        <v>900</v>
      </c>
      <c r="C183">
        <v>21</v>
      </c>
      <c r="D183" t="s">
        <v>914</v>
      </c>
      <c r="E183">
        <v>6</v>
      </c>
      <c r="F183">
        <v>24.870446902798928</v>
      </c>
      <c r="G183">
        <v>828.93199527028821</v>
      </c>
      <c r="H183">
        <v>0.5</v>
      </c>
      <c r="I183">
        <v>7.9577471545947667</v>
      </c>
      <c r="J183">
        <v>318.3098861837907</v>
      </c>
      <c r="K183">
        <v>200</v>
      </c>
      <c r="L183">
        <v>30</v>
      </c>
      <c r="M183">
        <v>160</v>
      </c>
      <c r="N183">
        <v>213.31199999999998</v>
      </c>
      <c r="O183">
        <v>6.4</v>
      </c>
      <c r="P183">
        <v>50</v>
      </c>
      <c r="Q183">
        <v>10</v>
      </c>
      <c r="R183">
        <v>2000</v>
      </c>
      <c r="S183">
        <v>50</v>
      </c>
    </row>
    <row r="184" spans="1:19" x14ac:dyDescent="0.3">
      <c r="A184" s="57">
        <f t="shared" si="2"/>
        <v>182</v>
      </c>
      <c r="B184">
        <v>900</v>
      </c>
      <c r="C184">
        <v>22</v>
      </c>
      <c r="D184" t="s">
        <v>915</v>
      </c>
      <c r="E184">
        <v>6</v>
      </c>
      <c r="F184">
        <v>24.870446902798928</v>
      </c>
      <c r="G184">
        <v>828.93199527028821</v>
      </c>
      <c r="H184">
        <v>1</v>
      </c>
      <c r="I184">
        <v>7.9577471545947667</v>
      </c>
      <c r="J184">
        <v>318.3098861837907</v>
      </c>
      <c r="K184">
        <v>200</v>
      </c>
      <c r="L184">
        <v>30</v>
      </c>
      <c r="M184">
        <v>160</v>
      </c>
      <c r="N184">
        <v>213.31199999999998</v>
      </c>
      <c r="O184">
        <v>6.4</v>
      </c>
      <c r="P184">
        <v>50</v>
      </c>
      <c r="Q184">
        <v>20</v>
      </c>
      <c r="R184">
        <v>1000</v>
      </c>
      <c r="S184">
        <v>25</v>
      </c>
    </row>
    <row r="185" spans="1:19" x14ac:dyDescent="0.3">
      <c r="A185" s="57">
        <f t="shared" si="2"/>
        <v>183</v>
      </c>
      <c r="B185">
        <v>900</v>
      </c>
      <c r="C185">
        <v>23</v>
      </c>
      <c r="D185" t="s">
        <v>916</v>
      </c>
      <c r="E185">
        <v>6</v>
      </c>
      <c r="F185">
        <v>24.870446902798928</v>
      </c>
      <c r="G185">
        <v>828.93199527028821</v>
      </c>
      <c r="H185">
        <v>2</v>
      </c>
      <c r="I185">
        <v>7.9577471545947667</v>
      </c>
      <c r="J185">
        <v>318.3098861837907</v>
      </c>
      <c r="K185">
        <v>200</v>
      </c>
      <c r="L185">
        <v>30</v>
      </c>
      <c r="M185">
        <v>160</v>
      </c>
      <c r="N185">
        <v>213.31199999999998</v>
      </c>
      <c r="O185">
        <v>6.4</v>
      </c>
      <c r="P185">
        <v>50</v>
      </c>
      <c r="Q185">
        <v>40</v>
      </c>
      <c r="R185">
        <v>500</v>
      </c>
      <c r="S185">
        <v>12.5</v>
      </c>
    </row>
    <row r="186" spans="1:19" x14ac:dyDescent="0.3">
      <c r="A186" s="57">
        <f t="shared" si="2"/>
        <v>184</v>
      </c>
      <c r="B186">
        <v>900</v>
      </c>
      <c r="C186">
        <v>24</v>
      </c>
      <c r="D186" t="s">
        <v>917</v>
      </c>
      <c r="E186">
        <v>6</v>
      </c>
      <c r="F186">
        <v>24.870446902798928</v>
      </c>
      <c r="G186">
        <v>828.93199527028821</v>
      </c>
      <c r="H186">
        <v>4</v>
      </c>
      <c r="I186">
        <v>7.9577471545947667</v>
      </c>
      <c r="J186">
        <v>318.3098861837907</v>
      </c>
      <c r="K186">
        <v>200</v>
      </c>
      <c r="L186">
        <v>30</v>
      </c>
      <c r="M186">
        <v>160</v>
      </c>
      <c r="N186">
        <v>213.31199999999998</v>
      </c>
      <c r="O186">
        <v>6.4</v>
      </c>
      <c r="P186">
        <v>50</v>
      </c>
      <c r="Q186">
        <v>80</v>
      </c>
      <c r="R186">
        <v>250</v>
      </c>
      <c r="S186">
        <v>6.25</v>
      </c>
    </row>
    <row r="187" spans="1:19" x14ac:dyDescent="0.3">
      <c r="A187" s="57">
        <f t="shared" si="2"/>
        <v>185</v>
      </c>
      <c r="B187">
        <v>900</v>
      </c>
      <c r="C187">
        <v>25</v>
      </c>
      <c r="D187" t="s">
        <v>918</v>
      </c>
      <c r="E187">
        <v>6</v>
      </c>
      <c r="F187">
        <v>24.870446902798928</v>
      </c>
      <c r="G187">
        <v>828.93199527028821</v>
      </c>
      <c r="H187">
        <v>8</v>
      </c>
      <c r="I187">
        <v>3.9788735772973833</v>
      </c>
      <c r="J187">
        <v>159.15494309189535</v>
      </c>
      <c r="K187">
        <v>200</v>
      </c>
      <c r="L187">
        <v>30</v>
      </c>
      <c r="M187">
        <v>160</v>
      </c>
      <c r="N187">
        <v>213.31199999999998</v>
      </c>
      <c r="O187">
        <v>6.4</v>
      </c>
      <c r="P187">
        <v>50</v>
      </c>
      <c r="Q187">
        <v>160</v>
      </c>
      <c r="R187">
        <v>250</v>
      </c>
      <c r="S187">
        <v>6.25</v>
      </c>
    </row>
    <row r="188" spans="1:19" x14ac:dyDescent="0.3">
      <c r="A188" s="57">
        <f t="shared" si="2"/>
        <v>186</v>
      </c>
      <c r="B188">
        <v>900</v>
      </c>
      <c r="C188">
        <v>26</v>
      </c>
      <c r="D188" t="s">
        <v>919</v>
      </c>
      <c r="E188">
        <v>7</v>
      </c>
      <c r="F188">
        <v>42.635051833369594</v>
      </c>
      <c r="G188">
        <v>710.5131388031042</v>
      </c>
      <c r="H188">
        <v>0.5</v>
      </c>
      <c r="I188">
        <v>7.9577471545947667</v>
      </c>
      <c r="J188">
        <v>318.3098861837907</v>
      </c>
      <c r="K188">
        <v>200</v>
      </c>
      <c r="L188">
        <v>35</v>
      </c>
      <c r="M188">
        <v>160</v>
      </c>
      <c r="N188">
        <v>106.65599999999999</v>
      </c>
      <c r="O188">
        <v>6.4</v>
      </c>
      <c r="P188">
        <v>50</v>
      </c>
      <c r="Q188">
        <v>10</v>
      </c>
      <c r="R188">
        <v>2000</v>
      </c>
      <c r="S188">
        <v>50</v>
      </c>
    </row>
    <row r="189" spans="1:19" x14ac:dyDescent="0.3">
      <c r="A189" s="57">
        <f t="shared" si="2"/>
        <v>187</v>
      </c>
      <c r="B189">
        <v>900</v>
      </c>
      <c r="C189">
        <v>27</v>
      </c>
      <c r="D189" t="s">
        <v>920</v>
      </c>
      <c r="E189">
        <v>7</v>
      </c>
      <c r="F189">
        <v>42.635051833369594</v>
      </c>
      <c r="G189">
        <v>710.5131388031042</v>
      </c>
      <c r="H189">
        <v>1</v>
      </c>
      <c r="I189">
        <v>7.9577471545947667</v>
      </c>
      <c r="J189">
        <v>318.3098861837907</v>
      </c>
      <c r="K189">
        <v>200</v>
      </c>
      <c r="L189">
        <v>35</v>
      </c>
      <c r="M189">
        <v>160</v>
      </c>
      <c r="N189">
        <v>106.65599999999999</v>
      </c>
      <c r="O189">
        <v>6.4</v>
      </c>
      <c r="P189">
        <v>50</v>
      </c>
      <c r="Q189">
        <v>20</v>
      </c>
      <c r="R189">
        <v>1000</v>
      </c>
      <c r="S189">
        <v>25</v>
      </c>
    </row>
    <row r="190" spans="1:19" x14ac:dyDescent="0.3">
      <c r="A190" s="57">
        <f t="shared" si="2"/>
        <v>188</v>
      </c>
      <c r="B190">
        <v>900</v>
      </c>
      <c r="C190">
        <v>28</v>
      </c>
      <c r="D190" t="s">
        <v>921</v>
      </c>
      <c r="E190">
        <v>7</v>
      </c>
      <c r="F190">
        <v>42.635051833369594</v>
      </c>
      <c r="G190">
        <v>710.5131388031042</v>
      </c>
      <c r="H190">
        <v>2</v>
      </c>
      <c r="I190">
        <v>7.9577471545947667</v>
      </c>
      <c r="J190">
        <v>318.3098861837907</v>
      </c>
      <c r="K190">
        <v>200</v>
      </c>
      <c r="L190">
        <v>35</v>
      </c>
      <c r="M190">
        <v>160</v>
      </c>
      <c r="N190">
        <v>106.65599999999999</v>
      </c>
      <c r="O190">
        <v>6.4</v>
      </c>
      <c r="P190">
        <v>50</v>
      </c>
      <c r="Q190">
        <v>40</v>
      </c>
      <c r="R190">
        <v>500</v>
      </c>
      <c r="S190">
        <v>12.5</v>
      </c>
    </row>
    <row r="191" spans="1:19" x14ac:dyDescent="0.3">
      <c r="A191" s="57">
        <f t="shared" si="2"/>
        <v>189</v>
      </c>
      <c r="B191">
        <v>900</v>
      </c>
      <c r="C191">
        <v>29</v>
      </c>
      <c r="D191" t="s">
        <v>922</v>
      </c>
      <c r="E191">
        <v>7</v>
      </c>
      <c r="F191">
        <v>42.635051833369594</v>
      </c>
      <c r="G191">
        <v>710.5131388031042</v>
      </c>
      <c r="H191">
        <v>4</v>
      </c>
      <c r="I191">
        <v>7.9577471545947667</v>
      </c>
      <c r="J191">
        <v>318.3098861837907</v>
      </c>
      <c r="K191">
        <v>200</v>
      </c>
      <c r="L191">
        <v>35</v>
      </c>
      <c r="M191">
        <v>160</v>
      </c>
      <c r="N191">
        <v>106.65599999999999</v>
      </c>
      <c r="O191">
        <v>6.4</v>
      </c>
      <c r="P191">
        <v>50</v>
      </c>
      <c r="Q191">
        <v>80</v>
      </c>
      <c r="R191">
        <v>250</v>
      </c>
      <c r="S191">
        <v>6.25</v>
      </c>
    </row>
    <row r="192" spans="1:19" x14ac:dyDescent="0.3">
      <c r="A192" s="57">
        <f t="shared" si="2"/>
        <v>190</v>
      </c>
      <c r="B192">
        <v>900</v>
      </c>
      <c r="C192">
        <v>30</v>
      </c>
      <c r="D192" t="s">
        <v>923</v>
      </c>
      <c r="E192">
        <v>7</v>
      </c>
      <c r="F192">
        <v>42.635051833369594</v>
      </c>
      <c r="G192">
        <v>710.5131388031042</v>
      </c>
      <c r="H192">
        <v>8</v>
      </c>
      <c r="I192">
        <v>3.9788735772973833</v>
      </c>
      <c r="J192">
        <v>159.15494309189535</v>
      </c>
      <c r="K192">
        <v>200</v>
      </c>
      <c r="L192">
        <v>35</v>
      </c>
      <c r="M192">
        <v>160</v>
      </c>
      <c r="N192">
        <v>106.65599999999999</v>
      </c>
      <c r="O192">
        <v>6.4</v>
      </c>
      <c r="P192">
        <v>50</v>
      </c>
      <c r="Q192">
        <v>160</v>
      </c>
      <c r="R192">
        <v>250</v>
      </c>
      <c r="S192">
        <v>6.25</v>
      </c>
    </row>
    <row r="193" spans="1:19" x14ac:dyDescent="0.3">
      <c r="A193" s="57">
        <f t="shared" si="2"/>
        <v>191</v>
      </c>
      <c r="B193">
        <v>900</v>
      </c>
      <c r="C193">
        <v>31</v>
      </c>
      <c r="D193" t="s">
        <v>924</v>
      </c>
      <c r="E193">
        <v>10</v>
      </c>
      <c r="F193">
        <v>29.844536283358714</v>
      </c>
      <c r="G193">
        <v>497.35919716217279</v>
      </c>
      <c r="H193">
        <v>2</v>
      </c>
      <c r="I193">
        <v>7.9577471545947667</v>
      </c>
      <c r="J193">
        <v>318.3098861837907</v>
      </c>
      <c r="K193">
        <v>200</v>
      </c>
      <c r="L193">
        <v>50</v>
      </c>
      <c r="M193">
        <v>160</v>
      </c>
      <c r="N193">
        <v>106.65599999999999</v>
      </c>
      <c r="O193">
        <v>6.4</v>
      </c>
      <c r="P193">
        <v>50</v>
      </c>
      <c r="Q193">
        <v>40</v>
      </c>
      <c r="R193">
        <v>500</v>
      </c>
      <c r="S193">
        <v>12.5</v>
      </c>
    </row>
    <row r="194" spans="1:19" x14ac:dyDescent="0.3">
      <c r="A194" s="57">
        <f t="shared" si="2"/>
        <v>192</v>
      </c>
      <c r="B194">
        <v>1100</v>
      </c>
      <c r="C194">
        <v>0</v>
      </c>
      <c r="D194" t="s">
        <v>800</v>
      </c>
    </row>
    <row r="195" spans="1:19" x14ac:dyDescent="0.3">
      <c r="A195" s="57">
        <f t="shared" si="2"/>
        <v>193</v>
      </c>
      <c r="B195">
        <v>1100</v>
      </c>
      <c r="C195">
        <v>1</v>
      </c>
      <c r="D195" t="s">
        <v>925</v>
      </c>
      <c r="E195">
        <v>2</v>
      </c>
      <c r="F195">
        <v>49.740893805597842</v>
      </c>
      <c r="G195">
        <v>828.9319952702881</v>
      </c>
      <c r="H195">
        <v>0.5</v>
      </c>
      <c r="I195">
        <v>10.610329539459689</v>
      </c>
      <c r="J195">
        <v>424.41318157838754</v>
      </c>
      <c r="K195">
        <v>100</v>
      </c>
      <c r="L195">
        <v>20</v>
      </c>
      <c r="M195">
        <v>80</v>
      </c>
      <c r="N195">
        <v>159.98400000000001</v>
      </c>
      <c r="O195">
        <v>9.6000000000000014</v>
      </c>
      <c r="P195">
        <v>50</v>
      </c>
      <c r="Q195">
        <v>10</v>
      </c>
      <c r="R195">
        <v>1500</v>
      </c>
      <c r="S195">
        <v>37.5</v>
      </c>
    </row>
    <row r="196" spans="1:19" x14ac:dyDescent="0.3">
      <c r="A196" s="57">
        <f t="shared" ref="A196:A257" si="3">A195+1</f>
        <v>194</v>
      </c>
      <c r="B196">
        <v>1100</v>
      </c>
      <c r="C196">
        <v>2</v>
      </c>
      <c r="D196" t="s">
        <v>926</v>
      </c>
      <c r="E196">
        <v>2</v>
      </c>
      <c r="F196">
        <v>49.740893805597842</v>
      </c>
      <c r="G196">
        <v>828.9319952702881</v>
      </c>
      <c r="H196">
        <v>1</v>
      </c>
      <c r="I196">
        <v>10.610329539459689</v>
      </c>
      <c r="J196">
        <v>424.41318157838754</v>
      </c>
      <c r="K196">
        <v>100</v>
      </c>
      <c r="L196">
        <v>20</v>
      </c>
      <c r="M196">
        <v>80</v>
      </c>
      <c r="N196">
        <v>159.98400000000001</v>
      </c>
      <c r="O196">
        <v>9.6000000000000014</v>
      </c>
      <c r="P196">
        <v>50</v>
      </c>
      <c r="Q196">
        <v>20</v>
      </c>
      <c r="R196">
        <v>750</v>
      </c>
      <c r="S196">
        <v>18.75</v>
      </c>
    </row>
    <row r="197" spans="1:19" x14ac:dyDescent="0.3">
      <c r="A197" s="57">
        <f t="shared" si="3"/>
        <v>195</v>
      </c>
      <c r="B197">
        <v>1100</v>
      </c>
      <c r="C197">
        <v>3</v>
      </c>
      <c r="D197" t="s">
        <v>927</v>
      </c>
      <c r="E197">
        <v>2</v>
      </c>
      <c r="F197">
        <v>49.740893805597842</v>
      </c>
      <c r="G197">
        <v>828.9319952702881</v>
      </c>
      <c r="H197">
        <v>2</v>
      </c>
      <c r="I197">
        <v>15.915494309189533</v>
      </c>
      <c r="J197">
        <v>636.61977236758139</v>
      </c>
      <c r="K197">
        <v>100</v>
      </c>
      <c r="L197">
        <v>20</v>
      </c>
      <c r="M197">
        <v>80</v>
      </c>
      <c r="N197">
        <v>159.98400000000001</v>
      </c>
      <c r="O197">
        <v>9.6000000000000014</v>
      </c>
      <c r="P197">
        <v>50</v>
      </c>
      <c r="Q197">
        <v>40</v>
      </c>
      <c r="R197">
        <v>250</v>
      </c>
      <c r="S197">
        <v>6.25</v>
      </c>
    </row>
    <row r="198" spans="1:19" x14ac:dyDescent="0.3">
      <c r="A198" s="57">
        <f t="shared" si="3"/>
        <v>196</v>
      </c>
      <c r="B198">
        <v>1100</v>
      </c>
      <c r="C198">
        <v>4</v>
      </c>
      <c r="D198" t="s">
        <v>928</v>
      </c>
      <c r="E198">
        <v>2</v>
      </c>
      <c r="F198">
        <v>49.740893805597842</v>
      </c>
      <c r="G198">
        <v>828.9319952702881</v>
      </c>
      <c r="H198">
        <v>4</v>
      </c>
      <c r="I198">
        <v>7.9577471545947667</v>
      </c>
      <c r="J198">
        <v>318.3098861837907</v>
      </c>
      <c r="K198">
        <v>100</v>
      </c>
      <c r="L198">
        <v>20</v>
      </c>
      <c r="M198">
        <v>80</v>
      </c>
      <c r="N198">
        <v>159.98400000000001</v>
      </c>
      <c r="O198">
        <v>9.6000000000000014</v>
      </c>
      <c r="P198">
        <v>50</v>
      </c>
      <c r="Q198">
        <v>80</v>
      </c>
      <c r="R198">
        <v>250</v>
      </c>
      <c r="S198">
        <v>6.25</v>
      </c>
    </row>
    <row r="199" spans="1:19" x14ac:dyDescent="0.3">
      <c r="A199" s="57">
        <f t="shared" si="3"/>
        <v>197</v>
      </c>
      <c r="B199">
        <v>1100</v>
      </c>
      <c r="C199">
        <v>5</v>
      </c>
      <c r="D199" t="s">
        <v>929</v>
      </c>
      <c r="E199">
        <v>2</v>
      </c>
      <c r="F199">
        <v>49.740893805597842</v>
      </c>
      <c r="G199">
        <v>828.9319952702881</v>
      </c>
      <c r="H199">
        <v>8</v>
      </c>
      <c r="I199">
        <v>3.9788735772973833</v>
      </c>
      <c r="J199">
        <v>159.15494309189535</v>
      </c>
      <c r="K199">
        <v>100</v>
      </c>
      <c r="L199">
        <v>20</v>
      </c>
      <c r="M199">
        <v>80</v>
      </c>
      <c r="N199">
        <v>159.98400000000001</v>
      </c>
      <c r="O199">
        <v>9.6000000000000014</v>
      </c>
      <c r="P199">
        <v>50</v>
      </c>
      <c r="Q199">
        <v>160</v>
      </c>
      <c r="R199">
        <v>250</v>
      </c>
      <c r="S199">
        <v>6.25</v>
      </c>
    </row>
    <row r="200" spans="1:19" x14ac:dyDescent="0.3">
      <c r="A200" s="57">
        <f t="shared" si="3"/>
        <v>198</v>
      </c>
      <c r="B200">
        <v>1100</v>
      </c>
      <c r="C200">
        <v>6</v>
      </c>
      <c r="D200" t="s">
        <v>930</v>
      </c>
      <c r="E200">
        <v>3</v>
      </c>
      <c r="F200">
        <v>49.740893805597857</v>
      </c>
      <c r="G200">
        <v>552.62133018019199</v>
      </c>
      <c r="H200">
        <v>0.5</v>
      </c>
      <c r="I200">
        <v>10.610329539459689</v>
      </c>
      <c r="J200">
        <v>424.41318157838754</v>
      </c>
      <c r="K200">
        <v>100</v>
      </c>
      <c r="L200">
        <v>30</v>
      </c>
      <c r="M200">
        <v>80</v>
      </c>
      <c r="N200">
        <v>106.65599999999999</v>
      </c>
      <c r="O200">
        <v>9.6000000000000014</v>
      </c>
      <c r="P200">
        <v>50</v>
      </c>
      <c r="Q200">
        <v>10</v>
      </c>
      <c r="R200">
        <v>1500</v>
      </c>
      <c r="S200">
        <v>37.5</v>
      </c>
    </row>
    <row r="201" spans="1:19" x14ac:dyDescent="0.3">
      <c r="A201" s="57">
        <f t="shared" si="3"/>
        <v>199</v>
      </c>
      <c r="B201">
        <v>1100</v>
      </c>
      <c r="C201">
        <v>7</v>
      </c>
      <c r="D201" t="s">
        <v>931</v>
      </c>
      <c r="E201">
        <v>3</v>
      </c>
      <c r="F201">
        <v>49.740893805597857</v>
      </c>
      <c r="G201">
        <v>552.62133018019199</v>
      </c>
      <c r="H201">
        <v>1</v>
      </c>
      <c r="I201">
        <v>10.610329539459689</v>
      </c>
      <c r="J201">
        <v>424.41318157838754</v>
      </c>
      <c r="K201">
        <v>100</v>
      </c>
      <c r="L201">
        <v>30</v>
      </c>
      <c r="M201">
        <v>80</v>
      </c>
      <c r="N201">
        <v>106.65599999999999</v>
      </c>
      <c r="O201">
        <v>9.6000000000000014</v>
      </c>
      <c r="P201">
        <v>50</v>
      </c>
      <c r="Q201">
        <v>20</v>
      </c>
      <c r="R201">
        <v>750</v>
      </c>
      <c r="S201">
        <v>18.75</v>
      </c>
    </row>
    <row r="202" spans="1:19" x14ac:dyDescent="0.3">
      <c r="A202" s="57">
        <f t="shared" si="3"/>
        <v>200</v>
      </c>
      <c r="B202">
        <v>1100</v>
      </c>
      <c r="C202">
        <v>8</v>
      </c>
      <c r="D202" t="s">
        <v>932</v>
      </c>
      <c r="E202">
        <v>3</v>
      </c>
      <c r="F202">
        <v>49.740893805597857</v>
      </c>
      <c r="G202">
        <v>552.62133018019199</v>
      </c>
      <c r="H202">
        <v>2</v>
      </c>
      <c r="I202">
        <v>15.915494309189533</v>
      </c>
      <c r="J202">
        <v>636.61977236758139</v>
      </c>
      <c r="K202">
        <v>100</v>
      </c>
      <c r="L202">
        <v>30</v>
      </c>
      <c r="M202">
        <v>80</v>
      </c>
      <c r="N202">
        <v>106.65599999999999</v>
      </c>
      <c r="O202">
        <v>9.6000000000000014</v>
      </c>
      <c r="P202">
        <v>50</v>
      </c>
      <c r="Q202">
        <v>40</v>
      </c>
      <c r="R202">
        <v>250</v>
      </c>
      <c r="S202">
        <v>6.25</v>
      </c>
    </row>
    <row r="203" spans="1:19" x14ac:dyDescent="0.3">
      <c r="A203" s="57">
        <f t="shared" si="3"/>
        <v>201</v>
      </c>
      <c r="B203">
        <v>1100</v>
      </c>
      <c r="C203">
        <v>9</v>
      </c>
      <c r="D203" t="s">
        <v>933</v>
      </c>
      <c r="E203">
        <v>3</v>
      </c>
      <c r="F203">
        <v>49.740893805597857</v>
      </c>
      <c r="G203">
        <v>552.62133018019199</v>
      </c>
      <c r="H203">
        <v>4</v>
      </c>
      <c r="I203">
        <v>7.9577471545947667</v>
      </c>
      <c r="J203">
        <v>318.3098861837907</v>
      </c>
      <c r="K203">
        <v>100</v>
      </c>
      <c r="L203">
        <v>30</v>
      </c>
      <c r="M203">
        <v>80</v>
      </c>
      <c r="N203">
        <v>106.65599999999999</v>
      </c>
      <c r="O203">
        <v>9.6000000000000014</v>
      </c>
      <c r="P203">
        <v>50</v>
      </c>
      <c r="Q203">
        <v>80</v>
      </c>
      <c r="R203">
        <v>250</v>
      </c>
      <c r="S203">
        <v>6.25</v>
      </c>
    </row>
    <row r="204" spans="1:19" x14ac:dyDescent="0.3">
      <c r="A204" s="57">
        <f t="shared" si="3"/>
        <v>202</v>
      </c>
      <c r="B204">
        <v>1100</v>
      </c>
      <c r="C204">
        <v>10</v>
      </c>
      <c r="D204" t="s">
        <v>934</v>
      </c>
      <c r="E204">
        <v>3</v>
      </c>
      <c r="F204">
        <v>49.740893805597857</v>
      </c>
      <c r="G204">
        <v>552.62133018019199</v>
      </c>
      <c r="H204">
        <v>8</v>
      </c>
      <c r="I204">
        <v>3.9788735772973833</v>
      </c>
      <c r="J204">
        <v>159.15494309189535</v>
      </c>
      <c r="K204">
        <v>100</v>
      </c>
      <c r="L204">
        <v>30</v>
      </c>
      <c r="M204">
        <v>80</v>
      </c>
      <c r="N204">
        <v>106.65599999999999</v>
      </c>
      <c r="O204">
        <v>9.6000000000000014</v>
      </c>
      <c r="P204">
        <v>50</v>
      </c>
      <c r="Q204">
        <v>160</v>
      </c>
      <c r="R204">
        <v>250</v>
      </c>
      <c r="S204">
        <v>6.25</v>
      </c>
    </row>
    <row r="205" spans="1:19" x14ac:dyDescent="0.3">
      <c r="A205" s="57">
        <f t="shared" si="3"/>
        <v>203</v>
      </c>
      <c r="B205">
        <v>1100</v>
      </c>
      <c r="C205">
        <v>11</v>
      </c>
      <c r="D205" t="s">
        <v>935</v>
      </c>
      <c r="E205">
        <v>4</v>
      </c>
      <c r="F205">
        <v>37.305670354198398</v>
      </c>
      <c r="G205">
        <v>1243.3979929054324</v>
      </c>
      <c r="H205">
        <v>0.5</v>
      </c>
      <c r="I205">
        <v>10.610329539459689</v>
      </c>
      <c r="J205">
        <v>424.41318157838754</v>
      </c>
      <c r="K205">
        <v>100</v>
      </c>
      <c r="L205">
        <v>40</v>
      </c>
      <c r="M205">
        <v>80</v>
      </c>
      <c r="N205">
        <v>106.65599999999999</v>
      </c>
      <c r="O205">
        <v>3.2</v>
      </c>
      <c r="P205">
        <v>50</v>
      </c>
      <c r="Q205">
        <v>10</v>
      </c>
      <c r="R205">
        <v>1500</v>
      </c>
      <c r="S205">
        <v>37.5</v>
      </c>
    </row>
    <row r="206" spans="1:19" x14ac:dyDescent="0.3">
      <c r="A206" s="57">
        <f t="shared" si="3"/>
        <v>204</v>
      </c>
      <c r="B206">
        <v>1100</v>
      </c>
      <c r="C206">
        <v>12</v>
      </c>
      <c r="D206" t="s">
        <v>936</v>
      </c>
      <c r="E206">
        <v>4</v>
      </c>
      <c r="F206">
        <v>37.305670354198398</v>
      </c>
      <c r="G206">
        <v>1243.3979929054324</v>
      </c>
      <c r="H206">
        <v>1</v>
      </c>
      <c r="I206">
        <v>10.610329539459689</v>
      </c>
      <c r="J206">
        <v>424.41318157838754</v>
      </c>
      <c r="K206">
        <v>100</v>
      </c>
      <c r="L206">
        <v>40</v>
      </c>
      <c r="M206">
        <v>80</v>
      </c>
      <c r="N206">
        <v>106.65599999999999</v>
      </c>
      <c r="O206">
        <v>3.2</v>
      </c>
      <c r="P206">
        <v>50</v>
      </c>
      <c r="Q206">
        <v>20</v>
      </c>
      <c r="R206">
        <v>750</v>
      </c>
      <c r="S206">
        <v>18.75</v>
      </c>
    </row>
    <row r="207" spans="1:19" x14ac:dyDescent="0.3">
      <c r="A207" s="57">
        <f t="shared" si="3"/>
        <v>205</v>
      </c>
      <c r="B207">
        <v>1100</v>
      </c>
      <c r="C207">
        <v>13</v>
      </c>
      <c r="D207" t="s">
        <v>937</v>
      </c>
      <c r="E207">
        <v>4</v>
      </c>
      <c r="F207">
        <v>37.305670354198398</v>
      </c>
      <c r="G207">
        <v>1243.3979929054324</v>
      </c>
      <c r="H207">
        <v>2</v>
      </c>
      <c r="I207">
        <v>15.915494309189533</v>
      </c>
      <c r="J207">
        <v>636.61977236758139</v>
      </c>
      <c r="K207">
        <v>100</v>
      </c>
      <c r="L207">
        <v>40</v>
      </c>
      <c r="M207">
        <v>80</v>
      </c>
      <c r="N207">
        <v>106.65599999999999</v>
      </c>
      <c r="O207">
        <v>3.2</v>
      </c>
      <c r="P207">
        <v>50</v>
      </c>
      <c r="Q207">
        <v>40</v>
      </c>
      <c r="R207">
        <v>250</v>
      </c>
      <c r="S207">
        <v>6.25</v>
      </c>
    </row>
    <row r="208" spans="1:19" x14ac:dyDescent="0.3">
      <c r="A208" s="57">
        <f t="shared" si="3"/>
        <v>206</v>
      </c>
      <c r="B208">
        <v>1100</v>
      </c>
      <c r="C208">
        <v>14</v>
      </c>
      <c r="D208" t="s">
        <v>938</v>
      </c>
      <c r="E208">
        <v>4</v>
      </c>
      <c r="F208">
        <v>37.305670354198398</v>
      </c>
      <c r="G208">
        <v>1243.3979929054324</v>
      </c>
      <c r="H208">
        <v>4</v>
      </c>
      <c r="I208">
        <v>7.9577471545947667</v>
      </c>
      <c r="J208">
        <v>318.3098861837907</v>
      </c>
      <c r="K208">
        <v>100</v>
      </c>
      <c r="L208">
        <v>40</v>
      </c>
      <c r="M208">
        <v>80</v>
      </c>
      <c r="N208">
        <v>106.65599999999999</v>
      </c>
      <c r="O208">
        <v>3.2</v>
      </c>
      <c r="P208">
        <v>50</v>
      </c>
      <c r="Q208">
        <v>80</v>
      </c>
      <c r="R208">
        <v>250</v>
      </c>
      <c r="S208">
        <v>6.25</v>
      </c>
    </row>
    <row r="209" spans="1:19" x14ac:dyDescent="0.3">
      <c r="A209" s="57">
        <f t="shared" si="3"/>
        <v>207</v>
      </c>
      <c r="B209">
        <v>1100</v>
      </c>
      <c r="C209">
        <v>15</v>
      </c>
      <c r="D209" t="s">
        <v>939</v>
      </c>
      <c r="E209">
        <v>4</v>
      </c>
      <c r="F209">
        <v>37.305670354198398</v>
      </c>
      <c r="G209">
        <v>1243.3979929054324</v>
      </c>
      <c r="H209">
        <v>8</v>
      </c>
      <c r="I209">
        <v>3.9788735772973833</v>
      </c>
      <c r="J209">
        <v>159.15494309189535</v>
      </c>
      <c r="K209">
        <v>100</v>
      </c>
      <c r="L209">
        <v>40</v>
      </c>
      <c r="M209">
        <v>80</v>
      </c>
      <c r="N209">
        <v>106.65599999999999</v>
      </c>
      <c r="O209">
        <v>3.2</v>
      </c>
      <c r="P209">
        <v>50</v>
      </c>
      <c r="Q209">
        <v>160</v>
      </c>
      <c r="R209">
        <v>250</v>
      </c>
      <c r="S209">
        <v>6.25</v>
      </c>
    </row>
    <row r="210" spans="1:19" x14ac:dyDescent="0.3">
      <c r="A210" s="57">
        <f t="shared" si="3"/>
        <v>208</v>
      </c>
      <c r="B210">
        <v>1100</v>
      </c>
      <c r="C210">
        <v>16</v>
      </c>
      <c r="D210" t="s">
        <v>940</v>
      </c>
      <c r="E210">
        <v>5</v>
      </c>
      <c r="F210">
        <v>39.792715044478271</v>
      </c>
      <c r="G210">
        <v>994.71839432434558</v>
      </c>
      <c r="H210">
        <v>0.5</v>
      </c>
      <c r="I210">
        <v>10.610329539459689</v>
      </c>
      <c r="J210">
        <v>424.41318157838754</v>
      </c>
      <c r="K210">
        <v>100</v>
      </c>
      <c r="L210">
        <v>50</v>
      </c>
      <c r="M210">
        <v>80</v>
      </c>
      <c r="N210">
        <v>79.992000000000004</v>
      </c>
      <c r="O210">
        <v>3.2</v>
      </c>
      <c r="P210">
        <v>50</v>
      </c>
      <c r="Q210">
        <v>10</v>
      </c>
      <c r="R210">
        <v>1500</v>
      </c>
      <c r="S210">
        <v>37.5</v>
      </c>
    </row>
    <row r="211" spans="1:19" x14ac:dyDescent="0.3">
      <c r="A211" s="57">
        <f t="shared" si="3"/>
        <v>209</v>
      </c>
      <c r="B211">
        <v>1100</v>
      </c>
      <c r="C211">
        <v>17</v>
      </c>
      <c r="D211" t="s">
        <v>941</v>
      </c>
      <c r="E211">
        <v>5</v>
      </c>
      <c r="F211">
        <v>39.792715044478271</v>
      </c>
      <c r="G211">
        <v>994.71839432434558</v>
      </c>
      <c r="H211">
        <v>1</v>
      </c>
      <c r="I211">
        <v>10.610329539459689</v>
      </c>
      <c r="J211">
        <v>424.41318157838754</v>
      </c>
      <c r="K211">
        <v>100</v>
      </c>
      <c r="L211">
        <v>50</v>
      </c>
      <c r="M211">
        <v>80</v>
      </c>
      <c r="N211">
        <v>79.992000000000004</v>
      </c>
      <c r="O211">
        <v>3.2</v>
      </c>
      <c r="P211">
        <v>50</v>
      </c>
      <c r="Q211">
        <v>20</v>
      </c>
      <c r="R211">
        <v>750</v>
      </c>
      <c r="S211">
        <v>18.75</v>
      </c>
    </row>
    <row r="212" spans="1:19" x14ac:dyDescent="0.3">
      <c r="A212" s="57">
        <f t="shared" si="3"/>
        <v>210</v>
      </c>
      <c r="B212">
        <v>1100</v>
      </c>
      <c r="C212">
        <v>18</v>
      </c>
      <c r="D212" t="s">
        <v>942</v>
      </c>
      <c r="E212">
        <v>5</v>
      </c>
      <c r="F212">
        <v>39.792715044478271</v>
      </c>
      <c r="G212">
        <v>994.71839432434558</v>
      </c>
      <c r="H212">
        <v>2</v>
      </c>
      <c r="I212">
        <v>15.915494309189533</v>
      </c>
      <c r="J212">
        <v>636.61977236758139</v>
      </c>
      <c r="K212">
        <v>100</v>
      </c>
      <c r="L212">
        <v>50</v>
      </c>
      <c r="M212">
        <v>80</v>
      </c>
      <c r="N212">
        <v>79.992000000000004</v>
      </c>
      <c r="O212">
        <v>3.2</v>
      </c>
      <c r="P212">
        <v>50</v>
      </c>
      <c r="Q212">
        <v>40</v>
      </c>
      <c r="R212">
        <v>250</v>
      </c>
      <c r="S212">
        <v>6.25</v>
      </c>
    </row>
    <row r="213" spans="1:19" x14ac:dyDescent="0.3">
      <c r="A213" s="57">
        <f t="shared" si="3"/>
        <v>211</v>
      </c>
      <c r="B213">
        <v>1100</v>
      </c>
      <c r="C213">
        <v>19</v>
      </c>
      <c r="D213" t="s">
        <v>943</v>
      </c>
      <c r="E213">
        <v>5</v>
      </c>
      <c r="F213">
        <v>39.792715044478271</v>
      </c>
      <c r="G213">
        <v>994.71839432434558</v>
      </c>
      <c r="H213">
        <v>4</v>
      </c>
      <c r="I213">
        <v>7.9577471545947667</v>
      </c>
      <c r="J213">
        <v>318.3098861837907</v>
      </c>
      <c r="K213">
        <v>100</v>
      </c>
      <c r="L213">
        <v>50</v>
      </c>
      <c r="M213">
        <v>80</v>
      </c>
      <c r="N213">
        <v>79.992000000000004</v>
      </c>
      <c r="O213">
        <v>3.2</v>
      </c>
      <c r="P213">
        <v>50</v>
      </c>
      <c r="Q213">
        <v>80</v>
      </c>
      <c r="R213">
        <v>250</v>
      </c>
      <c r="S213">
        <v>6.25</v>
      </c>
    </row>
    <row r="214" spans="1:19" x14ac:dyDescent="0.3">
      <c r="A214" s="57">
        <f t="shared" si="3"/>
        <v>212</v>
      </c>
      <c r="B214">
        <v>1100</v>
      </c>
      <c r="C214">
        <v>20</v>
      </c>
      <c r="D214" t="s">
        <v>944</v>
      </c>
      <c r="E214">
        <v>5</v>
      </c>
      <c r="F214">
        <v>39.792715044478271</v>
      </c>
      <c r="G214">
        <v>994.71839432434558</v>
      </c>
      <c r="H214">
        <v>8</v>
      </c>
      <c r="I214">
        <v>3.9788735772973833</v>
      </c>
      <c r="J214">
        <v>159.15494309189535</v>
      </c>
      <c r="K214">
        <v>100</v>
      </c>
      <c r="L214">
        <v>50</v>
      </c>
      <c r="M214">
        <v>80</v>
      </c>
      <c r="N214">
        <v>79.992000000000004</v>
      </c>
      <c r="O214">
        <v>3.2</v>
      </c>
      <c r="P214">
        <v>50</v>
      </c>
      <c r="Q214">
        <v>160</v>
      </c>
      <c r="R214">
        <v>250</v>
      </c>
      <c r="S214">
        <v>6.25</v>
      </c>
    </row>
    <row r="215" spans="1:19" x14ac:dyDescent="0.3">
      <c r="A215" s="57">
        <f t="shared" si="3"/>
        <v>213</v>
      </c>
      <c r="B215">
        <v>1100</v>
      </c>
      <c r="C215">
        <v>21</v>
      </c>
      <c r="D215" t="s">
        <v>945</v>
      </c>
      <c r="E215">
        <v>6</v>
      </c>
      <c r="F215">
        <v>33.160595870398566</v>
      </c>
      <c r="G215">
        <v>1657.8639905405764</v>
      </c>
      <c r="H215">
        <v>0.5</v>
      </c>
      <c r="I215">
        <v>10.610329539459689</v>
      </c>
      <c r="J215">
        <v>424.41318157838754</v>
      </c>
      <c r="K215">
        <v>200</v>
      </c>
      <c r="L215">
        <v>30</v>
      </c>
      <c r="M215">
        <v>160</v>
      </c>
      <c r="N215">
        <v>159.98400000000001</v>
      </c>
      <c r="O215">
        <v>3.2</v>
      </c>
      <c r="P215">
        <v>50</v>
      </c>
      <c r="Q215">
        <v>10</v>
      </c>
      <c r="R215">
        <v>1500</v>
      </c>
      <c r="S215">
        <v>37.5</v>
      </c>
    </row>
    <row r="216" spans="1:19" x14ac:dyDescent="0.3">
      <c r="A216" s="57">
        <f t="shared" si="3"/>
        <v>214</v>
      </c>
      <c r="B216">
        <v>1100</v>
      </c>
      <c r="C216">
        <v>22</v>
      </c>
      <c r="D216" t="s">
        <v>946</v>
      </c>
      <c r="E216">
        <v>6</v>
      </c>
      <c r="F216">
        <v>33.160595870398566</v>
      </c>
      <c r="G216">
        <v>1657.8639905405764</v>
      </c>
      <c r="H216">
        <v>1</v>
      </c>
      <c r="I216">
        <v>10.610329539459689</v>
      </c>
      <c r="J216">
        <v>424.41318157838754</v>
      </c>
      <c r="K216">
        <v>200</v>
      </c>
      <c r="L216">
        <v>30</v>
      </c>
      <c r="M216">
        <v>160</v>
      </c>
      <c r="N216">
        <v>159.98400000000001</v>
      </c>
      <c r="O216">
        <v>3.2</v>
      </c>
      <c r="P216">
        <v>50</v>
      </c>
      <c r="Q216">
        <v>20</v>
      </c>
      <c r="R216">
        <v>750</v>
      </c>
      <c r="S216">
        <v>18.75</v>
      </c>
    </row>
    <row r="217" spans="1:19" x14ac:dyDescent="0.3">
      <c r="A217" s="57">
        <f t="shared" si="3"/>
        <v>215</v>
      </c>
      <c r="B217">
        <v>1100</v>
      </c>
      <c r="C217">
        <v>23</v>
      </c>
      <c r="D217" t="s">
        <v>947</v>
      </c>
      <c r="E217">
        <v>6</v>
      </c>
      <c r="F217">
        <v>33.160595870398566</v>
      </c>
      <c r="G217">
        <v>1657.8639905405764</v>
      </c>
      <c r="H217">
        <v>2</v>
      </c>
      <c r="I217">
        <v>15.915494309189533</v>
      </c>
      <c r="J217">
        <v>636.61977236758139</v>
      </c>
      <c r="K217">
        <v>200</v>
      </c>
      <c r="L217">
        <v>30</v>
      </c>
      <c r="M217">
        <v>160</v>
      </c>
      <c r="N217">
        <v>159.98400000000001</v>
      </c>
      <c r="O217">
        <v>3.2</v>
      </c>
      <c r="P217">
        <v>50</v>
      </c>
      <c r="Q217">
        <v>40</v>
      </c>
      <c r="R217">
        <v>250</v>
      </c>
      <c r="S217">
        <v>6.25</v>
      </c>
    </row>
    <row r="218" spans="1:19" x14ac:dyDescent="0.3">
      <c r="A218" s="57">
        <f t="shared" si="3"/>
        <v>216</v>
      </c>
      <c r="B218">
        <v>1100</v>
      </c>
      <c r="C218">
        <v>24</v>
      </c>
      <c r="D218" t="s">
        <v>948</v>
      </c>
      <c r="E218">
        <v>6</v>
      </c>
      <c r="F218">
        <v>33.160595870398566</v>
      </c>
      <c r="G218">
        <v>1657.8639905405764</v>
      </c>
      <c r="H218">
        <v>4</v>
      </c>
      <c r="I218">
        <v>7.9577471545947667</v>
      </c>
      <c r="J218">
        <v>318.3098861837907</v>
      </c>
      <c r="K218">
        <v>200</v>
      </c>
      <c r="L218">
        <v>30</v>
      </c>
      <c r="M218">
        <v>160</v>
      </c>
      <c r="N218">
        <v>159.98400000000001</v>
      </c>
      <c r="O218">
        <v>3.2</v>
      </c>
      <c r="P218">
        <v>50</v>
      </c>
      <c r="Q218">
        <v>80</v>
      </c>
      <c r="R218">
        <v>250</v>
      </c>
      <c r="S218">
        <v>6.25</v>
      </c>
    </row>
    <row r="219" spans="1:19" x14ac:dyDescent="0.3">
      <c r="A219" s="57">
        <f t="shared" si="3"/>
        <v>217</v>
      </c>
      <c r="B219">
        <v>1100</v>
      </c>
      <c r="C219">
        <v>25</v>
      </c>
      <c r="D219" t="s">
        <v>949</v>
      </c>
      <c r="E219">
        <v>6</v>
      </c>
      <c r="F219">
        <v>33.160595870398566</v>
      </c>
      <c r="G219">
        <v>1657.8639905405764</v>
      </c>
      <c r="H219">
        <v>8</v>
      </c>
      <c r="I219">
        <v>3.9788735772973833</v>
      </c>
      <c r="J219">
        <v>159.15494309189535</v>
      </c>
      <c r="K219">
        <v>200</v>
      </c>
      <c r="L219">
        <v>30</v>
      </c>
      <c r="M219">
        <v>160</v>
      </c>
      <c r="N219">
        <v>159.98400000000001</v>
      </c>
      <c r="O219">
        <v>3.2</v>
      </c>
      <c r="P219">
        <v>50</v>
      </c>
      <c r="Q219">
        <v>160</v>
      </c>
      <c r="R219">
        <v>250</v>
      </c>
      <c r="S219">
        <v>6.25</v>
      </c>
    </row>
    <row r="220" spans="1:19" x14ac:dyDescent="0.3">
      <c r="A220" s="57">
        <f t="shared" si="3"/>
        <v>218</v>
      </c>
      <c r="B220">
        <v>1100</v>
      </c>
      <c r="C220">
        <v>26</v>
      </c>
      <c r="D220" t="s">
        <v>950</v>
      </c>
      <c r="E220">
        <v>7</v>
      </c>
      <c r="F220">
        <v>85.270103666739189</v>
      </c>
      <c r="G220">
        <v>1421.0262776062084</v>
      </c>
      <c r="H220">
        <v>0.5</v>
      </c>
      <c r="I220">
        <v>10.610329539459689</v>
      </c>
      <c r="J220">
        <v>424.41318157838754</v>
      </c>
      <c r="K220">
        <v>200</v>
      </c>
      <c r="L220">
        <v>35</v>
      </c>
      <c r="M220">
        <v>160</v>
      </c>
      <c r="N220">
        <v>53.327999999999996</v>
      </c>
      <c r="O220">
        <v>3.2</v>
      </c>
      <c r="P220">
        <v>50</v>
      </c>
      <c r="Q220">
        <v>10</v>
      </c>
      <c r="R220">
        <v>1500</v>
      </c>
      <c r="S220">
        <v>37.5</v>
      </c>
    </row>
    <row r="221" spans="1:19" x14ac:dyDescent="0.3">
      <c r="A221" s="57">
        <f t="shared" si="3"/>
        <v>219</v>
      </c>
      <c r="B221">
        <v>1100</v>
      </c>
      <c r="C221">
        <v>27</v>
      </c>
      <c r="D221" t="s">
        <v>951</v>
      </c>
      <c r="E221">
        <v>7</v>
      </c>
      <c r="F221">
        <v>85.270103666739189</v>
      </c>
      <c r="G221">
        <v>1421.0262776062084</v>
      </c>
      <c r="H221">
        <v>1</v>
      </c>
      <c r="I221">
        <v>10.610329539459689</v>
      </c>
      <c r="J221">
        <v>424.41318157838754</v>
      </c>
      <c r="K221">
        <v>200</v>
      </c>
      <c r="L221">
        <v>35</v>
      </c>
      <c r="M221">
        <v>160</v>
      </c>
      <c r="N221">
        <v>53.327999999999996</v>
      </c>
      <c r="O221">
        <v>3.2</v>
      </c>
      <c r="P221">
        <v>50</v>
      </c>
      <c r="Q221">
        <v>20</v>
      </c>
      <c r="R221">
        <v>750</v>
      </c>
      <c r="S221">
        <v>18.75</v>
      </c>
    </row>
    <row r="222" spans="1:19" x14ac:dyDescent="0.3">
      <c r="A222" s="57">
        <f t="shared" si="3"/>
        <v>220</v>
      </c>
      <c r="B222">
        <v>1100</v>
      </c>
      <c r="C222">
        <v>28</v>
      </c>
      <c r="D222" t="s">
        <v>952</v>
      </c>
      <c r="E222">
        <v>7</v>
      </c>
      <c r="F222">
        <v>85.270103666739189</v>
      </c>
      <c r="G222">
        <v>1421.0262776062084</v>
      </c>
      <c r="H222">
        <v>2</v>
      </c>
      <c r="I222">
        <v>15.915494309189533</v>
      </c>
      <c r="J222">
        <v>636.61977236758139</v>
      </c>
      <c r="K222">
        <v>200</v>
      </c>
      <c r="L222">
        <v>35</v>
      </c>
      <c r="M222">
        <v>160</v>
      </c>
      <c r="N222">
        <v>53.327999999999996</v>
      </c>
      <c r="O222">
        <v>3.2</v>
      </c>
      <c r="P222">
        <v>50</v>
      </c>
      <c r="Q222">
        <v>40</v>
      </c>
      <c r="R222">
        <v>250</v>
      </c>
      <c r="S222">
        <v>6.25</v>
      </c>
    </row>
    <row r="223" spans="1:19" x14ac:dyDescent="0.3">
      <c r="A223" s="57">
        <f t="shared" si="3"/>
        <v>221</v>
      </c>
      <c r="B223">
        <v>1100</v>
      </c>
      <c r="C223">
        <v>29</v>
      </c>
      <c r="D223" t="s">
        <v>953</v>
      </c>
      <c r="E223">
        <v>7</v>
      </c>
      <c r="F223">
        <v>85.270103666739189</v>
      </c>
      <c r="G223">
        <v>1421.0262776062084</v>
      </c>
      <c r="H223">
        <v>4</v>
      </c>
      <c r="I223">
        <v>7.9577471545947667</v>
      </c>
      <c r="J223">
        <v>318.3098861837907</v>
      </c>
      <c r="K223">
        <v>200</v>
      </c>
      <c r="L223">
        <v>35</v>
      </c>
      <c r="M223">
        <v>160</v>
      </c>
      <c r="N223">
        <v>53.327999999999996</v>
      </c>
      <c r="O223">
        <v>3.2</v>
      </c>
      <c r="P223">
        <v>50</v>
      </c>
      <c r="Q223">
        <v>80</v>
      </c>
      <c r="R223">
        <v>250</v>
      </c>
      <c r="S223">
        <v>6.25</v>
      </c>
    </row>
    <row r="224" spans="1:19" x14ac:dyDescent="0.3">
      <c r="A224" s="57">
        <f t="shared" si="3"/>
        <v>222</v>
      </c>
      <c r="B224">
        <v>1100</v>
      </c>
      <c r="C224">
        <v>30</v>
      </c>
      <c r="D224" t="s">
        <v>954</v>
      </c>
      <c r="E224">
        <v>7</v>
      </c>
      <c r="F224">
        <v>85.270103666739189</v>
      </c>
      <c r="G224">
        <v>1421.0262776062084</v>
      </c>
      <c r="H224">
        <v>8</v>
      </c>
      <c r="I224">
        <v>3.9788735772973833</v>
      </c>
      <c r="J224">
        <v>159.15494309189535</v>
      </c>
      <c r="K224">
        <v>200</v>
      </c>
      <c r="L224">
        <v>35</v>
      </c>
      <c r="M224">
        <v>160</v>
      </c>
      <c r="N224">
        <v>53.327999999999996</v>
      </c>
      <c r="O224">
        <v>3.2</v>
      </c>
      <c r="P224">
        <v>50</v>
      </c>
      <c r="Q224">
        <v>160</v>
      </c>
      <c r="R224">
        <v>250</v>
      </c>
      <c r="S224">
        <v>6.25</v>
      </c>
    </row>
    <row r="225" spans="1:19" x14ac:dyDescent="0.3">
      <c r="A225" s="57">
        <f t="shared" si="3"/>
        <v>223</v>
      </c>
      <c r="B225">
        <v>1100</v>
      </c>
      <c r="C225">
        <v>31</v>
      </c>
      <c r="D225" t="s">
        <v>955</v>
      </c>
      <c r="E225">
        <v>10</v>
      </c>
      <c r="F225">
        <v>59.689072566717428</v>
      </c>
      <c r="G225">
        <v>994.71839432434558</v>
      </c>
      <c r="H225">
        <v>2</v>
      </c>
      <c r="I225">
        <v>15.915494309189533</v>
      </c>
      <c r="J225">
        <v>636.61977236758139</v>
      </c>
      <c r="K225">
        <v>200</v>
      </c>
      <c r="L225">
        <v>50</v>
      </c>
      <c r="M225">
        <v>160</v>
      </c>
      <c r="N225">
        <v>53.327999999999996</v>
      </c>
      <c r="O225">
        <v>3.2</v>
      </c>
      <c r="P225">
        <v>50</v>
      </c>
      <c r="Q225">
        <v>40</v>
      </c>
      <c r="R225">
        <v>250</v>
      </c>
      <c r="S225">
        <v>6.25</v>
      </c>
    </row>
    <row r="226" spans="1:19" x14ac:dyDescent="0.3">
      <c r="A226" s="57">
        <f t="shared" si="3"/>
        <v>224</v>
      </c>
      <c r="B226">
        <v>1500</v>
      </c>
      <c r="C226">
        <v>0</v>
      </c>
      <c r="D226" t="s">
        <v>800</v>
      </c>
    </row>
    <row r="227" spans="1:19" x14ac:dyDescent="0.3">
      <c r="A227" s="57">
        <f t="shared" si="3"/>
        <v>225</v>
      </c>
      <c r="B227">
        <v>1500</v>
      </c>
      <c r="C227">
        <v>1</v>
      </c>
      <c r="D227" t="s">
        <v>956</v>
      </c>
      <c r="E227">
        <v>2</v>
      </c>
      <c r="F227">
        <v>74.611340708396796</v>
      </c>
      <c r="G227">
        <v>1243.3979929054324</v>
      </c>
      <c r="H227">
        <v>0.5</v>
      </c>
      <c r="I227">
        <v>15.915494309189533</v>
      </c>
      <c r="J227">
        <v>636.61977236758139</v>
      </c>
      <c r="K227">
        <v>100</v>
      </c>
      <c r="L227">
        <v>20</v>
      </c>
      <c r="M227">
        <v>80</v>
      </c>
      <c r="N227">
        <v>106.65599999999999</v>
      </c>
      <c r="O227">
        <v>6.4</v>
      </c>
      <c r="P227">
        <v>50</v>
      </c>
      <c r="Q227">
        <v>10</v>
      </c>
      <c r="R227">
        <v>1000</v>
      </c>
      <c r="S227">
        <v>25</v>
      </c>
    </row>
    <row r="228" spans="1:19" x14ac:dyDescent="0.3">
      <c r="A228" s="57">
        <f t="shared" si="3"/>
        <v>226</v>
      </c>
      <c r="B228">
        <v>1500</v>
      </c>
      <c r="C228">
        <v>2</v>
      </c>
      <c r="D228" t="s">
        <v>957</v>
      </c>
      <c r="E228">
        <v>2</v>
      </c>
      <c r="F228">
        <v>74.611340708396796</v>
      </c>
      <c r="G228">
        <v>1243.3979929054324</v>
      </c>
      <c r="H228">
        <v>1</v>
      </c>
      <c r="I228">
        <v>15.915494309189533</v>
      </c>
      <c r="J228">
        <v>636.61977236758139</v>
      </c>
      <c r="K228">
        <v>100</v>
      </c>
      <c r="L228">
        <v>20</v>
      </c>
      <c r="M228">
        <v>80</v>
      </c>
      <c r="N228">
        <v>106.65599999999999</v>
      </c>
      <c r="O228">
        <v>6.4</v>
      </c>
      <c r="P228">
        <v>50</v>
      </c>
      <c r="Q228">
        <v>20</v>
      </c>
      <c r="R228">
        <v>500</v>
      </c>
      <c r="S228">
        <v>12.5</v>
      </c>
    </row>
    <row r="229" spans="1:19" x14ac:dyDescent="0.3">
      <c r="A229" s="57">
        <f t="shared" si="3"/>
        <v>227</v>
      </c>
      <c r="B229">
        <v>1500</v>
      </c>
      <c r="C229">
        <v>3</v>
      </c>
      <c r="D229" t="s">
        <v>958</v>
      </c>
      <c r="E229">
        <v>2</v>
      </c>
      <c r="F229">
        <v>74.611340708396796</v>
      </c>
      <c r="G229">
        <v>1243.3979929054324</v>
      </c>
      <c r="H229">
        <v>2</v>
      </c>
      <c r="I229">
        <v>15.915494309189533</v>
      </c>
      <c r="J229">
        <v>636.61977236758139</v>
      </c>
      <c r="K229">
        <v>100</v>
      </c>
      <c r="L229">
        <v>20</v>
      </c>
      <c r="M229">
        <v>80</v>
      </c>
      <c r="N229">
        <v>106.65599999999999</v>
      </c>
      <c r="O229">
        <v>6.4</v>
      </c>
      <c r="P229">
        <v>50</v>
      </c>
      <c r="Q229">
        <v>40</v>
      </c>
      <c r="R229">
        <v>250</v>
      </c>
      <c r="S229">
        <v>6.25</v>
      </c>
    </row>
    <row r="230" spans="1:19" x14ac:dyDescent="0.3">
      <c r="A230" s="57">
        <f t="shared" si="3"/>
        <v>228</v>
      </c>
      <c r="B230">
        <v>1500</v>
      </c>
      <c r="C230">
        <v>4</v>
      </c>
      <c r="D230" t="s">
        <v>959</v>
      </c>
      <c r="E230">
        <v>2</v>
      </c>
      <c r="F230">
        <v>74.611340708396796</v>
      </c>
      <c r="G230">
        <v>1243.3979929054324</v>
      </c>
      <c r="H230">
        <v>4</v>
      </c>
      <c r="I230">
        <v>7.9577471545947667</v>
      </c>
      <c r="J230">
        <v>318.3098861837907</v>
      </c>
      <c r="K230">
        <v>100</v>
      </c>
      <c r="L230">
        <v>20</v>
      </c>
      <c r="M230">
        <v>80</v>
      </c>
      <c r="N230">
        <v>106.65599999999999</v>
      </c>
      <c r="O230">
        <v>6.4</v>
      </c>
      <c r="P230">
        <v>50</v>
      </c>
      <c r="Q230">
        <v>80</v>
      </c>
      <c r="R230">
        <v>250</v>
      </c>
      <c r="S230">
        <v>6.25</v>
      </c>
    </row>
    <row r="231" spans="1:19" x14ac:dyDescent="0.3">
      <c r="A231" s="57">
        <f t="shared" si="3"/>
        <v>229</v>
      </c>
      <c r="B231">
        <v>1500</v>
      </c>
      <c r="C231">
        <v>5</v>
      </c>
      <c r="D231" t="s">
        <v>960</v>
      </c>
      <c r="E231">
        <v>2</v>
      </c>
      <c r="F231">
        <v>74.611340708396796</v>
      </c>
      <c r="G231">
        <v>1243.3979929054324</v>
      </c>
      <c r="H231">
        <v>8</v>
      </c>
      <c r="I231">
        <v>3.9788735772973833</v>
      </c>
      <c r="J231">
        <v>159.15494309189535</v>
      </c>
      <c r="K231">
        <v>100</v>
      </c>
      <c r="L231">
        <v>20</v>
      </c>
      <c r="M231">
        <v>80</v>
      </c>
      <c r="N231">
        <v>106.65599999999999</v>
      </c>
      <c r="O231">
        <v>6.4</v>
      </c>
      <c r="P231">
        <v>50</v>
      </c>
      <c r="Q231">
        <v>160</v>
      </c>
      <c r="R231">
        <v>250</v>
      </c>
      <c r="S231">
        <v>6.25</v>
      </c>
    </row>
    <row r="232" spans="1:19" x14ac:dyDescent="0.3">
      <c r="A232" s="57">
        <f t="shared" si="3"/>
        <v>230</v>
      </c>
      <c r="B232">
        <v>1500</v>
      </c>
      <c r="C232">
        <v>6</v>
      </c>
      <c r="D232" t="s">
        <v>961</v>
      </c>
      <c r="E232">
        <v>3</v>
      </c>
      <c r="F232">
        <v>66.321191740797133</v>
      </c>
      <c r="G232">
        <v>828.93199527028821</v>
      </c>
      <c r="H232">
        <v>0.5</v>
      </c>
      <c r="I232">
        <v>15.915494309189533</v>
      </c>
      <c r="J232">
        <v>636.61977236758139</v>
      </c>
      <c r="K232">
        <v>100</v>
      </c>
      <c r="L232">
        <v>30</v>
      </c>
      <c r="M232">
        <v>80</v>
      </c>
      <c r="N232">
        <v>79.992000000000004</v>
      </c>
      <c r="O232">
        <v>6.4</v>
      </c>
      <c r="P232">
        <v>50</v>
      </c>
      <c r="Q232">
        <v>10</v>
      </c>
      <c r="R232">
        <v>1000</v>
      </c>
      <c r="S232">
        <v>25</v>
      </c>
    </row>
    <row r="233" spans="1:19" x14ac:dyDescent="0.3">
      <c r="A233" s="57">
        <f t="shared" si="3"/>
        <v>231</v>
      </c>
      <c r="B233">
        <v>1500</v>
      </c>
      <c r="C233">
        <v>7</v>
      </c>
      <c r="D233" t="s">
        <v>962</v>
      </c>
      <c r="E233">
        <v>3</v>
      </c>
      <c r="F233">
        <v>66.321191740797133</v>
      </c>
      <c r="G233">
        <v>828.93199527028821</v>
      </c>
      <c r="H233">
        <v>1</v>
      </c>
      <c r="I233">
        <v>15.915494309189533</v>
      </c>
      <c r="J233">
        <v>636.61977236758139</v>
      </c>
      <c r="K233">
        <v>100</v>
      </c>
      <c r="L233">
        <v>30</v>
      </c>
      <c r="M233">
        <v>80</v>
      </c>
      <c r="N233">
        <v>79.992000000000004</v>
      </c>
      <c r="O233">
        <v>6.4</v>
      </c>
      <c r="P233">
        <v>50</v>
      </c>
      <c r="Q233">
        <v>20</v>
      </c>
      <c r="R233">
        <v>500</v>
      </c>
      <c r="S233">
        <v>12.5</v>
      </c>
    </row>
    <row r="234" spans="1:19" x14ac:dyDescent="0.3">
      <c r="A234" s="57">
        <f t="shared" si="3"/>
        <v>232</v>
      </c>
      <c r="B234">
        <v>1500</v>
      </c>
      <c r="C234">
        <v>8</v>
      </c>
      <c r="D234" t="s">
        <v>963</v>
      </c>
      <c r="E234">
        <v>3</v>
      </c>
      <c r="F234">
        <v>66.321191740797133</v>
      </c>
      <c r="G234">
        <v>828.93199527028821</v>
      </c>
      <c r="H234">
        <v>2</v>
      </c>
      <c r="I234">
        <v>15.915494309189533</v>
      </c>
      <c r="J234">
        <v>636.61977236758139</v>
      </c>
      <c r="K234">
        <v>100</v>
      </c>
      <c r="L234">
        <v>30</v>
      </c>
      <c r="M234">
        <v>80</v>
      </c>
      <c r="N234">
        <v>79.992000000000004</v>
      </c>
      <c r="O234">
        <v>6.4</v>
      </c>
      <c r="P234">
        <v>50</v>
      </c>
      <c r="Q234">
        <v>40</v>
      </c>
      <c r="R234">
        <v>250</v>
      </c>
      <c r="S234">
        <v>6.25</v>
      </c>
    </row>
    <row r="235" spans="1:19" x14ac:dyDescent="0.3">
      <c r="A235" s="57">
        <f t="shared" si="3"/>
        <v>233</v>
      </c>
      <c r="B235">
        <v>1500</v>
      </c>
      <c r="C235">
        <v>9</v>
      </c>
      <c r="D235" t="s">
        <v>964</v>
      </c>
      <c r="E235">
        <v>3</v>
      </c>
      <c r="F235">
        <v>66.321191740797133</v>
      </c>
      <c r="G235">
        <v>828.93199527028821</v>
      </c>
      <c r="H235">
        <v>4</v>
      </c>
      <c r="I235">
        <v>7.9577471545947667</v>
      </c>
      <c r="J235">
        <v>318.3098861837907</v>
      </c>
      <c r="K235">
        <v>100</v>
      </c>
      <c r="L235">
        <v>30</v>
      </c>
      <c r="M235">
        <v>80</v>
      </c>
      <c r="N235">
        <v>79.992000000000004</v>
      </c>
      <c r="O235">
        <v>6.4</v>
      </c>
      <c r="P235">
        <v>50</v>
      </c>
      <c r="Q235">
        <v>80</v>
      </c>
      <c r="R235">
        <v>250</v>
      </c>
      <c r="S235">
        <v>6.25</v>
      </c>
    </row>
    <row r="236" spans="1:19" x14ac:dyDescent="0.3">
      <c r="A236" s="57">
        <f t="shared" si="3"/>
        <v>234</v>
      </c>
      <c r="B236">
        <v>1500</v>
      </c>
      <c r="C236">
        <v>10</v>
      </c>
      <c r="D236" t="s">
        <v>965</v>
      </c>
      <c r="E236">
        <v>3</v>
      </c>
      <c r="F236">
        <v>66.321191740797133</v>
      </c>
      <c r="G236">
        <v>828.93199527028821</v>
      </c>
      <c r="H236">
        <v>8</v>
      </c>
      <c r="I236">
        <v>3.9788735772973833</v>
      </c>
      <c r="J236">
        <v>159.15494309189535</v>
      </c>
      <c r="K236">
        <v>100</v>
      </c>
      <c r="L236">
        <v>30</v>
      </c>
      <c r="M236">
        <v>80</v>
      </c>
      <c r="N236">
        <v>79.992000000000004</v>
      </c>
      <c r="O236">
        <v>6.4</v>
      </c>
      <c r="P236">
        <v>50</v>
      </c>
      <c r="Q236">
        <v>160</v>
      </c>
      <c r="R236">
        <v>250</v>
      </c>
      <c r="S236">
        <v>6.25</v>
      </c>
    </row>
    <row r="237" spans="1:19" x14ac:dyDescent="0.3">
      <c r="A237" s="57">
        <f t="shared" si="3"/>
        <v>235</v>
      </c>
      <c r="B237">
        <v>1500</v>
      </c>
      <c r="C237">
        <v>11</v>
      </c>
      <c r="D237" t="s">
        <v>966</v>
      </c>
      <c r="E237">
        <v>4</v>
      </c>
      <c r="F237">
        <v>49.740893805597842</v>
      </c>
      <c r="G237">
        <v>1243.3979929054324</v>
      </c>
      <c r="H237">
        <v>0.5</v>
      </c>
      <c r="I237">
        <v>15.915494309189533</v>
      </c>
      <c r="J237">
        <v>636.61977236758139</v>
      </c>
      <c r="K237">
        <v>100</v>
      </c>
      <c r="L237">
        <v>40</v>
      </c>
      <c r="M237">
        <v>80</v>
      </c>
      <c r="N237">
        <v>79.992000000000004</v>
      </c>
      <c r="O237">
        <v>3.2</v>
      </c>
      <c r="P237">
        <v>50</v>
      </c>
      <c r="Q237">
        <v>10</v>
      </c>
      <c r="R237">
        <v>1000</v>
      </c>
      <c r="S237">
        <v>25</v>
      </c>
    </row>
    <row r="238" spans="1:19" x14ac:dyDescent="0.3">
      <c r="A238" s="57">
        <f t="shared" si="3"/>
        <v>236</v>
      </c>
      <c r="B238">
        <v>1500</v>
      </c>
      <c r="C238">
        <v>12</v>
      </c>
      <c r="D238" t="s">
        <v>967</v>
      </c>
      <c r="E238">
        <v>4</v>
      </c>
      <c r="F238">
        <v>49.740893805597842</v>
      </c>
      <c r="G238">
        <v>1243.3979929054324</v>
      </c>
      <c r="H238">
        <v>1</v>
      </c>
      <c r="I238">
        <v>15.915494309189533</v>
      </c>
      <c r="J238">
        <v>636.61977236758139</v>
      </c>
      <c r="K238">
        <v>100</v>
      </c>
      <c r="L238">
        <v>40</v>
      </c>
      <c r="M238">
        <v>80</v>
      </c>
      <c r="N238">
        <v>79.992000000000004</v>
      </c>
      <c r="O238">
        <v>3.2</v>
      </c>
      <c r="P238">
        <v>50</v>
      </c>
      <c r="Q238">
        <v>20</v>
      </c>
      <c r="R238">
        <v>500</v>
      </c>
      <c r="S238">
        <v>12.5</v>
      </c>
    </row>
    <row r="239" spans="1:19" x14ac:dyDescent="0.3">
      <c r="A239" s="57">
        <f t="shared" si="3"/>
        <v>237</v>
      </c>
      <c r="B239">
        <v>1500</v>
      </c>
      <c r="C239">
        <v>13</v>
      </c>
      <c r="D239" t="s">
        <v>968</v>
      </c>
      <c r="E239">
        <v>4</v>
      </c>
      <c r="F239">
        <v>49.740893805597842</v>
      </c>
      <c r="G239">
        <v>1243.3979929054324</v>
      </c>
      <c r="H239">
        <v>2</v>
      </c>
      <c r="I239">
        <v>15.915494309189533</v>
      </c>
      <c r="J239">
        <v>636.61977236758139</v>
      </c>
      <c r="K239">
        <v>100</v>
      </c>
      <c r="L239">
        <v>40</v>
      </c>
      <c r="M239">
        <v>80</v>
      </c>
      <c r="N239">
        <v>79.992000000000004</v>
      </c>
      <c r="O239">
        <v>3.2</v>
      </c>
      <c r="P239">
        <v>50</v>
      </c>
      <c r="Q239">
        <v>40</v>
      </c>
      <c r="R239">
        <v>250</v>
      </c>
      <c r="S239">
        <v>6.25</v>
      </c>
    </row>
    <row r="240" spans="1:19" x14ac:dyDescent="0.3">
      <c r="A240" s="57">
        <f t="shared" si="3"/>
        <v>238</v>
      </c>
      <c r="B240">
        <v>1500</v>
      </c>
      <c r="C240">
        <v>14</v>
      </c>
      <c r="D240" t="s">
        <v>969</v>
      </c>
      <c r="E240">
        <v>4</v>
      </c>
      <c r="F240">
        <v>49.740893805597842</v>
      </c>
      <c r="G240">
        <v>1243.3979929054324</v>
      </c>
      <c r="H240">
        <v>4</v>
      </c>
      <c r="I240">
        <v>7.9577471545947667</v>
      </c>
      <c r="J240">
        <v>318.3098861837907</v>
      </c>
      <c r="K240">
        <v>100</v>
      </c>
      <c r="L240">
        <v>40</v>
      </c>
      <c r="M240">
        <v>80</v>
      </c>
      <c r="N240">
        <v>79.992000000000004</v>
      </c>
      <c r="O240">
        <v>3.2</v>
      </c>
      <c r="P240">
        <v>50</v>
      </c>
      <c r="Q240">
        <v>80</v>
      </c>
      <c r="R240">
        <v>250</v>
      </c>
      <c r="S240">
        <v>6.25</v>
      </c>
    </row>
    <row r="241" spans="1:19" x14ac:dyDescent="0.3">
      <c r="A241" s="57">
        <f t="shared" si="3"/>
        <v>239</v>
      </c>
      <c r="B241">
        <v>1500</v>
      </c>
      <c r="C241">
        <v>15</v>
      </c>
      <c r="D241" t="s">
        <v>970</v>
      </c>
      <c r="E241">
        <v>4</v>
      </c>
      <c r="F241">
        <v>49.740893805597842</v>
      </c>
      <c r="G241">
        <v>1243.3979929054324</v>
      </c>
      <c r="H241">
        <v>8</v>
      </c>
      <c r="I241">
        <v>3.9788735772973833</v>
      </c>
      <c r="J241">
        <v>159.15494309189535</v>
      </c>
      <c r="K241">
        <v>100</v>
      </c>
      <c r="L241">
        <v>40</v>
      </c>
      <c r="M241">
        <v>80</v>
      </c>
      <c r="N241">
        <v>79.992000000000004</v>
      </c>
      <c r="O241">
        <v>3.2</v>
      </c>
      <c r="P241">
        <v>50</v>
      </c>
      <c r="Q241">
        <v>160</v>
      </c>
      <c r="R241">
        <v>250</v>
      </c>
      <c r="S241">
        <v>6.25</v>
      </c>
    </row>
    <row r="242" spans="1:19" x14ac:dyDescent="0.3">
      <c r="A242" s="57">
        <f t="shared" si="3"/>
        <v>240</v>
      </c>
      <c r="B242">
        <v>1500</v>
      </c>
      <c r="C242">
        <v>16</v>
      </c>
      <c r="D242" t="s">
        <v>971</v>
      </c>
      <c r="E242">
        <v>5</v>
      </c>
      <c r="F242">
        <v>59.689072566717428</v>
      </c>
      <c r="G242">
        <v>994.71839432434558</v>
      </c>
      <c r="H242">
        <v>0.5</v>
      </c>
      <c r="I242">
        <v>15.915494309189533</v>
      </c>
      <c r="J242">
        <v>636.61977236758139</v>
      </c>
      <c r="K242">
        <v>100</v>
      </c>
      <c r="L242">
        <v>50</v>
      </c>
      <c r="M242">
        <v>80</v>
      </c>
      <c r="N242">
        <v>53.327999999999996</v>
      </c>
      <c r="O242">
        <v>3.2</v>
      </c>
      <c r="P242">
        <v>50</v>
      </c>
      <c r="Q242">
        <v>10</v>
      </c>
      <c r="R242">
        <v>1000</v>
      </c>
      <c r="S242">
        <v>25</v>
      </c>
    </row>
    <row r="243" spans="1:19" x14ac:dyDescent="0.3">
      <c r="A243" s="57">
        <f t="shared" si="3"/>
        <v>241</v>
      </c>
      <c r="B243">
        <v>1500</v>
      </c>
      <c r="C243">
        <v>17</v>
      </c>
      <c r="D243" t="s">
        <v>972</v>
      </c>
      <c r="E243">
        <v>5</v>
      </c>
      <c r="F243">
        <v>59.689072566717428</v>
      </c>
      <c r="G243">
        <v>994.71839432434558</v>
      </c>
      <c r="H243">
        <v>1</v>
      </c>
      <c r="I243">
        <v>15.915494309189533</v>
      </c>
      <c r="J243">
        <v>636.61977236758139</v>
      </c>
      <c r="K243">
        <v>100</v>
      </c>
      <c r="L243">
        <v>50</v>
      </c>
      <c r="M243">
        <v>80</v>
      </c>
      <c r="N243">
        <v>53.327999999999996</v>
      </c>
      <c r="O243">
        <v>3.2</v>
      </c>
      <c r="P243">
        <v>50</v>
      </c>
      <c r="Q243">
        <v>20</v>
      </c>
      <c r="R243">
        <v>500</v>
      </c>
      <c r="S243">
        <v>12.5</v>
      </c>
    </row>
    <row r="244" spans="1:19" x14ac:dyDescent="0.3">
      <c r="A244" s="57">
        <f t="shared" si="3"/>
        <v>242</v>
      </c>
      <c r="B244">
        <v>1500</v>
      </c>
      <c r="C244">
        <v>18</v>
      </c>
      <c r="D244" t="s">
        <v>973</v>
      </c>
      <c r="E244">
        <v>5</v>
      </c>
      <c r="F244">
        <v>59.689072566717428</v>
      </c>
      <c r="G244">
        <v>994.71839432434558</v>
      </c>
      <c r="H244">
        <v>2</v>
      </c>
      <c r="I244">
        <v>15.915494309189533</v>
      </c>
      <c r="J244">
        <v>636.61977236758139</v>
      </c>
      <c r="K244">
        <v>100</v>
      </c>
      <c r="L244">
        <v>50</v>
      </c>
      <c r="M244">
        <v>80</v>
      </c>
      <c r="N244">
        <v>53.327999999999996</v>
      </c>
      <c r="O244">
        <v>3.2</v>
      </c>
      <c r="P244">
        <v>50</v>
      </c>
      <c r="Q244">
        <v>40</v>
      </c>
      <c r="R244">
        <v>250</v>
      </c>
      <c r="S244">
        <v>6.25</v>
      </c>
    </row>
    <row r="245" spans="1:19" x14ac:dyDescent="0.3">
      <c r="A245" s="57">
        <f t="shared" si="3"/>
        <v>243</v>
      </c>
      <c r="B245">
        <v>1500</v>
      </c>
      <c r="C245">
        <v>19</v>
      </c>
      <c r="D245" t="s">
        <v>974</v>
      </c>
      <c r="E245">
        <v>5</v>
      </c>
      <c r="F245">
        <v>59.689072566717428</v>
      </c>
      <c r="G245">
        <v>994.71839432434558</v>
      </c>
      <c r="H245">
        <v>4</v>
      </c>
      <c r="I245">
        <v>7.9577471545947667</v>
      </c>
      <c r="J245">
        <v>318.3098861837907</v>
      </c>
      <c r="K245">
        <v>100</v>
      </c>
      <c r="L245">
        <v>50</v>
      </c>
      <c r="M245">
        <v>80</v>
      </c>
      <c r="N245">
        <v>53.327999999999996</v>
      </c>
      <c r="O245">
        <v>3.2</v>
      </c>
      <c r="P245">
        <v>50</v>
      </c>
      <c r="Q245">
        <v>80</v>
      </c>
      <c r="R245">
        <v>250</v>
      </c>
      <c r="S245">
        <v>6.25</v>
      </c>
    </row>
    <row r="246" spans="1:19" x14ac:dyDescent="0.3">
      <c r="A246" s="57">
        <f t="shared" si="3"/>
        <v>244</v>
      </c>
      <c r="B246">
        <v>1500</v>
      </c>
      <c r="C246">
        <v>20</v>
      </c>
      <c r="D246" t="s">
        <v>975</v>
      </c>
      <c r="E246">
        <v>5</v>
      </c>
      <c r="F246">
        <v>59.689072566717428</v>
      </c>
      <c r="G246">
        <v>994.71839432434558</v>
      </c>
      <c r="H246">
        <v>8</v>
      </c>
      <c r="I246">
        <v>3.9788735772973833</v>
      </c>
      <c r="J246">
        <v>159.15494309189535</v>
      </c>
      <c r="K246">
        <v>100</v>
      </c>
      <c r="L246">
        <v>50</v>
      </c>
      <c r="M246">
        <v>80</v>
      </c>
      <c r="N246">
        <v>53.327999999999996</v>
      </c>
      <c r="O246">
        <v>3.2</v>
      </c>
      <c r="P246">
        <v>50</v>
      </c>
      <c r="Q246">
        <v>160</v>
      </c>
      <c r="R246">
        <v>250</v>
      </c>
      <c r="S246">
        <v>6.25</v>
      </c>
    </row>
    <row r="247" spans="1:19" x14ac:dyDescent="0.3">
      <c r="A247" s="57">
        <f t="shared" si="3"/>
        <v>245</v>
      </c>
      <c r="B247">
        <v>1500</v>
      </c>
      <c r="C247">
        <v>21</v>
      </c>
      <c r="D247" t="s">
        <v>976</v>
      </c>
      <c r="E247">
        <v>6</v>
      </c>
      <c r="F247">
        <v>49.740893805597857</v>
      </c>
      <c r="G247">
        <v>1657.8639905405764</v>
      </c>
      <c r="H247">
        <v>0.5</v>
      </c>
      <c r="I247">
        <v>15.915494309189533</v>
      </c>
      <c r="J247">
        <v>636.61977236758139</v>
      </c>
      <c r="K247">
        <v>200</v>
      </c>
      <c r="L247">
        <v>30</v>
      </c>
      <c r="M247">
        <v>160</v>
      </c>
      <c r="N247">
        <v>106.65599999999999</v>
      </c>
      <c r="O247">
        <v>3.2</v>
      </c>
      <c r="P247">
        <v>50</v>
      </c>
      <c r="Q247">
        <v>10</v>
      </c>
      <c r="R247">
        <v>1000</v>
      </c>
      <c r="S247">
        <v>25</v>
      </c>
    </row>
    <row r="248" spans="1:19" x14ac:dyDescent="0.3">
      <c r="A248" s="57">
        <f t="shared" si="3"/>
        <v>246</v>
      </c>
      <c r="B248">
        <v>1500</v>
      </c>
      <c r="C248">
        <v>22</v>
      </c>
      <c r="D248" t="s">
        <v>977</v>
      </c>
      <c r="E248">
        <v>6</v>
      </c>
      <c r="F248">
        <v>49.740893805597857</v>
      </c>
      <c r="G248">
        <v>1657.8639905405764</v>
      </c>
      <c r="H248">
        <v>1</v>
      </c>
      <c r="I248">
        <v>15.915494309189533</v>
      </c>
      <c r="J248">
        <v>636.61977236758139</v>
      </c>
      <c r="K248">
        <v>200</v>
      </c>
      <c r="L248">
        <v>30</v>
      </c>
      <c r="M248">
        <v>160</v>
      </c>
      <c r="N248">
        <v>106.65599999999999</v>
      </c>
      <c r="O248">
        <v>3.2</v>
      </c>
      <c r="P248">
        <v>50</v>
      </c>
      <c r="Q248">
        <v>20</v>
      </c>
      <c r="R248">
        <v>500</v>
      </c>
      <c r="S248">
        <v>12.5</v>
      </c>
    </row>
    <row r="249" spans="1:19" x14ac:dyDescent="0.3">
      <c r="A249" s="57">
        <f t="shared" si="3"/>
        <v>247</v>
      </c>
      <c r="B249">
        <v>1500</v>
      </c>
      <c r="C249">
        <v>23</v>
      </c>
      <c r="D249" t="s">
        <v>978</v>
      </c>
      <c r="E249">
        <v>6</v>
      </c>
      <c r="F249">
        <v>49.740893805597857</v>
      </c>
      <c r="G249">
        <v>1657.8639905405764</v>
      </c>
      <c r="H249">
        <v>2</v>
      </c>
      <c r="I249">
        <v>15.915494309189533</v>
      </c>
      <c r="J249">
        <v>636.61977236758139</v>
      </c>
      <c r="K249">
        <v>200</v>
      </c>
      <c r="L249">
        <v>30</v>
      </c>
      <c r="M249">
        <v>160</v>
      </c>
      <c r="N249">
        <v>106.65599999999999</v>
      </c>
      <c r="O249">
        <v>3.2</v>
      </c>
      <c r="P249">
        <v>50</v>
      </c>
      <c r="Q249">
        <v>40</v>
      </c>
      <c r="R249">
        <v>250</v>
      </c>
      <c r="S249">
        <v>6.25</v>
      </c>
    </row>
    <row r="250" spans="1:19" x14ac:dyDescent="0.3">
      <c r="A250" s="57">
        <f t="shared" si="3"/>
        <v>248</v>
      </c>
      <c r="B250">
        <v>1500</v>
      </c>
      <c r="C250">
        <v>24</v>
      </c>
      <c r="D250" t="s">
        <v>979</v>
      </c>
      <c r="E250">
        <v>6</v>
      </c>
      <c r="F250">
        <v>49.740893805597857</v>
      </c>
      <c r="G250">
        <v>1657.8639905405764</v>
      </c>
      <c r="H250">
        <v>4</v>
      </c>
      <c r="I250">
        <v>7.9577471545947667</v>
      </c>
      <c r="J250">
        <v>318.3098861837907</v>
      </c>
      <c r="K250">
        <v>200</v>
      </c>
      <c r="L250">
        <v>30</v>
      </c>
      <c r="M250">
        <v>160</v>
      </c>
      <c r="N250">
        <v>106.65599999999999</v>
      </c>
      <c r="O250">
        <v>3.2</v>
      </c>
      <c r="P250">
        <v>50</v>
      </c>
      <c r="Q250">
        <v>80</v>
      </c>
      <c r="R250">
        <v>250</v>
      </c>
      <c r="S250">
        <v>6.25</v>
      </c>
    </row>
    <row r="251" spans="1:19" x14ac:dyDescent="0.3">
      <c r="A251" s="57">
        <f t="shared" si="3"/>
        <v>249</v>
      </c>
      <c r="B251">
        <v>1500</v>
      </c>
      <c r="C251">
        <v>25</v>
      </c>
      <c r="D251" t="s">
        <v>980</v>
      </c>
      <c r="E251">
        <v>6</v>
      </c>
      <c r="F251">
        <v>49.740893805597857</v>
      </c>
      <c r="G251">
        <v>1657.8639905405764</v>
      </c>
      <c r="H251">
        <v>8</v>
      </c>
      <c r="I251">
        <v>3.9788735772973833</v>
      </c>
      <c r="J251">
        <v>159.15494309189535</v>
      </c>
      <c r="K251">
        <v>200</v>
      </c>
      <c r="L251">
        <v>30</v>
      </c>
      <c r="M251">
        <v>160</v>
      </c>
      <c r="N251">
        <v>106.65599999999999</v>
      </c>
      <c r="O251">
        <v>3.2</v>
      </c>
      <c r="P251">
        <v>50</v>
      </c>
      <c r="Q251">
        <v>160</v>
      </c>
      <c r="R251">
        <v>250</v>
      </c>
      <c r="S251">
        <v>6.25</v>
      </c>
    </row>
    <row r="252" spans="1:19" x14ac:dyDescent="0.3">
      <c r="A252" s="57">
        <f t="shared" si="3"/>
        <v>250</v>
      </c>
      <c r="B252">
        <v>1500</v>
      </c>
      <c r="C252">
        <v>26</v>
      </c>
      <c r="D252" t="s">
        <v>981</v>
      </c>
      <c r="E252">
        <v>7</v>
      </c>
      <c r="F252">
        <v>85.270103666739189</v>
      </c>
      <c r="G252">
        <v>1421.0262776062084</v>
      </c>
      <c r="H252">
        <v>0.5</v>
      </c>
      <c r="I252">
        <v>15.915494309189533</v>
      </c>
      <c r="J252">
        <v>636.61977236758139</v>
      </c>
      <c r="K252">
        <v>200</v>
      </c>
      <c r="L252">
        <v>35</v>
      </c>
      <c r="M252">
        <v>160</v>
      </c>
      <c r="N252">
        <v>53.327999999999996</v>
      </c>
      <c r="O252">
        <v>3.2</v>
      </c>
      <c r="P252">
        <v>50</v>
      </c>
      <c r="Q252">
        <v>10</v>
      </c>
      <c r="R252">
        <v>1000</v>
      </c>
      <c r="S252">
        <v>25</v>
      </c>
    </row>
    <row r="253" spans="1:19" x14ac:dyDescent="0.3">
      <c r="A253" s="57">
        <f t="shared" si="3"/>
        <v>251</v>
      </c>
      <c r="B253">
        <v>1500</v>
      </c>
      <c r="C253">
        <v>27</v>
      </c>
      <c r="D253" t="s">
        <v>982</v>
      </c>
      <c r="E253">
        <v>7</v>
      </c>
      <c r="F253">
        <v>85.270103666739189</v>
      </c>
      <c r="G253">
        <v>1421.0262776062084</v>
      </c>
      <c r="H253">
        <v>1</v>
      </c>
      <c r="I253">
        <v>15.915494309189533</v>
      </c>
      <c r="J253">
        <v>636.61977236758139</v>
      </c>
      <c r="K253">
        <v>200</v>
      </c>
      <c r="L253">
        <v>35</v>
      </c>
      <c r="M253">
        <v>160</v>
      </c>
      <c r="N253">
        <v>53.327999999999996</v>
      </c>
      <c r="O253">
        <v>3.2</v>
      </c>
      <c r="P253">
        <v>50</v>
      </c>
      <c r="Q253">
        <v>20</v>
      </c>
      <c r="R253">
        <v>500</v>
      </c>
      <c r="S253">
        <v>12.5</v>
      </c>
    </row>
    <row r="254" spans="1:19" x14ac:dyDescent="0.3">
      <c r="A254" s="57">
        <f t="shared" si="3"/>
        <v>252</v>
      </c>
      <c r="B254">
        <v>1500</v>
      </c>
      <c r="C254">
        <v>28</v>
      </c>
      <c r="D254" t="s">
        <v>952</v>
      </c>
      <c r="E254">
        <v>7</v>
      </c>
      <c r="F254">
        <v>85.270103666739189</v>
      </c>
      <c r="G254">
        <v>1421.0262776062084</v>
      </c>
      <c r="H254">
        <v>2</v>
      </c>
      <c r="I254">
        <v>15.915494309189533</v>
      </c>
      <c r="J254">
        <v>636.61977236758139</v>
      </c>
      <c r="K254">
        <v>200</v>
      </c>
      <c r="L254">
        <v>35</v>
      </c>
      <c r="M254">
        <v>160</v>
      </c>
      <c r="N254">
        <v>53.327999999999996</v>
      </c>
      <c r="O254">
        <v>3.2</v>
      </c>
      <c r="P254">
        <v>50</v>
      </c>
      <c r="Q254">
        <v>40</v>
      </c>
      <c r="R254">
        <v>250</v>
      </c>
      <c r="S254">
        <v>6.25</v>
      </c>
    </row>
    <row r="255" spans="1:19" x14ac:dyDescent="0.3">
      <c r="A255" s="57">
        <f t="shared" si="3"/>
        <v>253</v>
      </c>
      <c r="B255">
        <v>1500</v>
      </c>
      <c r="C255">
        <v>29</v>
      </c>
      <c r="D255" t="s">
        <v>953</v>
      </c>
      <c r="E255">
        <v>7</v>
      </c>
      <c r="F255">
        <v>85.270103666739189</v>
      </c>
      <c r="G255">
        <v>1421.0262776062084</v>
      </c>
      <c r="H255">
        <v>4</v>
      </c>
      <c r="I255">
        <v>7.9577471545947667</v>
      </c>
      <c r="J255">
        <v>318.3098861837907</v>
      </c>
      <c r="K255">
        <v>200</v>
      </c>
      <c r="L255">
        <v>35</v>
      </c>
      <c r="M255">
        <v>160</v>
      </c>
      <c r="N255">
        <v>53.327999999999996</v>
      </c>
      <c r="O255">
        <v>3.2</v>
      </c>
      <c r="P255">
        <v>50</v>
      </c>
      <c r="Q255">
        <v>80</v>
      </c>
      <c r="R255">
        <v>250</v>
      </c>
      <c r="S255">
        <v>6.25</v>
      </c>
    </row>
    <row r="256" spans="1:19" x14ac:dyDescent="0.3">
      <c r="A256" s="57">
        <f t="shared" si="3"/>
        <v>254</v>
      </c>
      <c r="B256">
        <v>1500</v>
      </c>
      <c r="C256">
        <v>30</v>
      </c>
      <c r="D256" t="s">
        <v>954</v>
      </c>
      <c r="E256">
        <v>7</v>
      </c>
      <c r="F256">
        <v>85.270103666739189</v>
      </c>
      <c r="G256">
        <v>1421.0262776062084</v>
      </c>
      <c r="H256">
        <v>8</v>
      </c>
      <c r="I256">
        <v>3.9788735772973833</v>
      </c>
      <c r="J256">
        <v>159.15494309189535</v>
      </c>
      <c r="K256">
        <v>200</v>
      </c>
      <c r="L256">
        <v>35</v>
      </c>
      <c r="M256">
        <v>160</v>
      </c>
      <c r="N256">
        <v>53.327999999999996</v>
      </c>
      <c r="O256">
        <v>3.2</v>
      </c>
      <c r="P256">
        <v>50</v>
      </c>
      <c r="Q256">
        <v>160</v>
      </c>
      <c r="R256">
        <v>250</v>
      </c>
      <c r="S256">
        <v>6.25</v>
      </c>
    </row>
    <row r="257" spans="1:19" x14ac:dyDescent="0.3">
      <c r="A257" s="57">
        <f t="shared" si="3"/>
        <v>255</v>
      </c>
      <c r="B257">
        <v>1500</v>
      </c>
      <c r="C257">
        <v>31</v>
      </c>
      <c r="D257" t="s">
        <v>955</v>
      </c>
      <c r="E257">
        <v>10</v>
      </c>
      <c r="F257">
        <v>59.689072566717428</v>
      </c>
      <c r="G257">
        <v>994.71839432434558</v>
      </c>
      <c r="H257">
        <v>2</v>
      </c>
      <c r="I257">
        <v>15.915494309189533</v>
      </c>
      <c r="J257">
        <v>636.61977236758139</v>
      </c>
      <c r="K257">
        <v>200</v>
      </c>
      <c r="L257">
        <v>50</v>
      </c>
      <c r="M257">
        <v>160</v>
      </c>
      <c r="N257">
        <v>53.327999999999996</v>
      </c>
      <c r="O257">
        <v>3.2</v>
      </c>
      <c r="P257">
        <v>50</v>
      </c>
      <c r="Q257">
        <v>40</v>
      </c>
      <c r="R257">
        <v>250</v>
      </c>
      <c r="S257">
        <v>6.25</v>
      </c>
    </row>
  </sheetData>
  <sheetProtection algorithmName="SHA-512" hashValue="22KpUFTxW//rXuoKZWlahJmZ5N/GuZhEeATAwSviQlyaD10gBOKDZ8Q7KWlL2X53JyeCCHWSO7cfEcQC/9bomg==" saltValue="w3c7HDxUrOjbhkdx02sHMw==" spinCount="100000"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Ver_x002e_ xmlns="3c78f53b-1e1a-4bd0-bde5-8f4af4b526cf">1</Ver_x002e_>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5B57CC44EE9C9449C2A26F40A8282C4" ma:contentTypeVersion="1" ma:contentTypeDescription="Create a new document." ma:contentTypeScope="" ma:versionID="b6ef5f7a1601679a84dbf06269006c08">
  <xsd:schema xmlns:xsd="http://www.w3.org/2001/XMLSchema" xmlns:xs="http://www.w3.org/2001/XMLSchema" xmlns:p="http://schemas.microsoft.com/office/2006/metadata/properties" xmlns:ns2="3c78f53b-1e1a-4bd0-bde5-8f4af4b526cf" targetNamespace="http://schemas.microsoft.com/office/2006/metadata/properties" ma:root="true" ma:fieldsID="02ecee3fe3ac56addc47ae9c7087b6a0" ns2:_="">
    <xsd:import namespace="3c78f53b-1e1a-4bd0-bde5-8f4af4b526cf"/>
    <xsd:element name="properties">
      <xsd:complexType>
        <xsd:sequence>
          <xsd:element name="documentManagement">
            <xsd:complexType>
              <xsd:all>
                <xsd:element ref="ns2:Ver_x002e_"/>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78f53b-1e1a-4bd0-bde5-8f4af4b526cf" elementFormDefault="qualified">
    <xsd:import namespace="http://schemas.microsoft.com/office/2006/documentManagement/types"/>
    <xsd:import namespace="http://schemas.microsoft.com/office/infopath/2007/PartnerControls"/>
    <xsd:element name="Ver_x002e_" ma:index="8" ma:displayName="Ver." ma:description="Document version" ma:list="{3c78f53b-1e1a-4bd0-bde5-8f4af4b526cf}" ma:internalName="Ver_x002e_" ma:showField="_UIVersionString">
      <xsd:simpleType>
        <xsd:restriction base="dms:Lookup"/>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96E7A8-5D77-46DF-BE6D-4ED3D887F47D}">
  <ds:schemaRefs>
    <ds:schemaRef ds:uri="http://schemas.microsoft.com/sharepoint/v3/contenttype/forms"/>
  </ds:schemaRefs>
</ds:datastoreItem>
</file>

<file path=customXml/itemProps2.xml><?xml version="1.0" encoding="utf-8"?>
<ds:datastoreItem xmlns:ds="http://schemas.openxmlformats.org/officeDocument/2006/customXml" ds:itemID="{44B62997-24DA-40E7-8841-8284CD6E7114}">
  <ds:schemaRefs>
    <ds:schemaRef ds:uri="http://www.w3.org/XML/1998/namespace"/>
    <ds:schemaRef ds:uri="http://purl.org/dc/elements/1.1/"/>
    <ds:schemaRef ds:uri="http://purl.org/dc/dcmitype/"/>
    <ds:schemaRef ds:uri="http://schemas.openxmlformats.org/package/2006/metadata/core-properties"/>
    <ds:schemaRef ds:uri="http://schemas.microsoft.com/office/2006/metadata/properties"/>
    <ds:schemaRef ds:uri="http://schemas.microsoft.com/office/2006/documentManagement/types"/>
    <ds:schemaRef ds:uri="3c78f53b-1e1a-4bd0-bde5-8f4af4b526cf"/>
    <ds:schemaRef ds:uri="http://schemas.microsoft.com/office/infopath/2007/PartnerControls"/>
    <ds:schemaRef ds:uri="http://purl.org/dc/terms/"/>
  </ds:schemaRefs>
</ds:datastoreItem>
</file>

<file path=customXml/itemProps3.xml><?xml version="1.0" encoding="utf-8"?>
<ds:datastoreItem xmlns:ds="http://schemas.openxmlformats.org/officeDocument/2006/customXml" ds:itemID="{48285369-BA58-4D2A-9658-B4FC5C66DE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c78f53b-1e1a-4bd0-bde5-8f4af4b526c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60</vt:i4>
      </vt:variant>
    </vt:vector>
  </HeadingPairs>
  <TitlesOfParts>
    <vt:vector size="76" baseType="lpstr">
      <vt:lpstr>Device Calculator</vt:lpstr>
      <vt:lpstr>BODE PLOT</vt:lpstr>
      <vt:lpstr>Pin Detect Programming</vt:lpstr>
      <vt:lpstr>Schematic Checklist</vt:lpstr>
      <vt:lpstr>Layout Checklist</vt:lpstr>
      <vt:lpstr>Extra</vt:lpstr>
      <vt:lpstr>Pin Detect Programming (2)</vt:lpstr>
      <vt:lpstr>COMP_DECODE</vt:lpstr>
      <vt:lpstr>Pinstrap Reverse Lookup</vt:lpstr>
      <vt:lpstr>Compensation References</vt:lpstr>
      <vt:lpstr>Resistor References</vt:lpstr>
      <vt:lpstr>Resistor Selection</vt:lpstr>
      <vt:lpstr>Sheet2</vt:lpstr>
      <vt:lpstr>Concatenation</vt:lpstr>
      <vt:lpstr>Array</vt:lpstr>
      <vt:lpstr>Compensation Lookup</vt:lpstr>
      <vt:lpstr>'BODE PLOT'!Cin_cer</vt:lpstr>
      <vt:lpstr>Cin_cer</vt:lpstr>
      <vt:lpstr>'BODE PLOT'!Comp_Code</vt:lpstr>
      <vt:lpstr>Comp_Code</vt:lpstr>
      <vt:lpstr>'BODE PLOT'!Cout_bulk</vt:lpstr>
      <vt:lpstr>Cout_bulk</vt:lpstr>
      <vt:lpstr>'BODE PLOT'!Cout_cer</vt:lpstr>
      <vt:lpstr>Cout_cer</vt:lpstr>
      <vt:lpstr>'BODE PLOT'!Cout_max</vt:lpstr>
      <vt:lpstr>Cout_max</vt:lpstr>
      <vt:lpstr>'BODE PLOT'!Cout_total</vt:lpstr>
      <vt:lpstr>Cout_total</vt:lpstr>
      <vt:lpstr>'BODE PLOT'!CSA</vt:lpstr>
      <vt:lpstr>CSA</vt:lpstr>
      <vt:lpstr>'BODE PLOT'!ESR_bulk</vt:lpstr>
      <vt:lpstr>ESR_bulk</vt:lpstr>
      <vt:lpstr>'BODE PLOT'!ESR_cer</vt:lpstr>
      <vt:lpstr>ESR_cer</vt:lpstr>
      <vt:lpstr>'BODE PLOT'!fcoi_trgt</vt:lpstr>
      <vt:lpstr>fcoi_trgt</vt:lpstr>
      <vt:lpstr>'BODE PLOT'!fcov_trgt</vt:lpstr>
      <vt:lpstr>fcov_trgt</vt:lpstr>
      <vt:lpstr>'BODE PLOT'!fpi_trgt</vt:lpstr>
      <vt:lpstr>fpi_trgt</vt:lpstr>
      <vt:lpstr>'BODE PLOT'!fsw</vt:lpstr>
      <vt:lpstr>fsw</vt:lpstr>
      <vt:lpstr>fsw_code</vt:lpstr>
      <vt:lpstr>'BODE PLOT'!fzi_trgt</vt:lpstr>
      <vt:lpstr>fzi_trgt</vt:lpstr>
      <vt:lpstr>'BODE PLOT'!GM_PS</vt:lpstr>
      <vt:lpstr>GM_PS</vt:lpstr>
      <vt:lpstr>'BODE PLOT'!ILOOP</vt:lpstr>
      <vt:lpstr>ILOOP</vt:lpstr>
      <vt:lpstr>'BODE PLOT'!ILOOP_trgt</vt:lpstr>
      <vt:lpstr>ILOOP_trgt</vt:lpstr>
      <vt:lpstr>'BODE PLOT'!Iout</vt:lpstr>
      <vt:lpstr>Iout</vt:lpstr>
      <vt:lpstr>'BODE PLOT'!Iphase</vt:lpstr>
      <vt:lpstr>Iphase</vt:lpstr>
      <vt:lpstr>'BODE PLOT'!Iripple</vt:lpstr>
      <vt:lpstr>Iripple</vt:lpstr>
      <vt:lpstr>'BODE PLOT'!Lout</vt:lpstr>
      <vt:lpstr>Lout</vt:lpstr>
      <vt:lpstr>'BODE PLOT'!Mod_ratio</vt:lpstr>
      <vt:lpstr>Mod_ratio</vt:lpstr>
      <vt:lpstr>'BODE PLOT'!Phases</vt:lpstr>
      <vt:lpstr>Phases</vt:lpstr>
      <vt:lpstr>'BODE PLOT'!Pvin</vt:lpstr>
      <vt:lpstr>Pvin</vt:lpstr>
      <vt:lpstr>'BODE PLOT'!VLOOP</vt:lpstr>
      <vt:lpstr>VLOOP</vt:lpstr>
      <vt:lpstr>'BODE PLOT'!VLOOP_trgt</vt:lpstr>
      <vt:lpstr>VLOOP_trgt</vt:lpstr>
      <vt:lpstr>'BODE PLOT'!VOSL</vt:lpstr>
      <vt:lpstr>VOSL</vt:lpstr>
      <vt:lpstr>'BODE PLOT'!Vout</vt:lpstr>
      <vt:lpstr>Vout</vt:lpstr>
      <vt:lpstr>Vref</vt:lpstr>
      <vt:lpstr>'BODE PLOT'!Zout_fco_trgt</vt:lpstr>
      <vt:lpstr>Zout_fco_trgt</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Peter</dc:creator>
  <cp:lastModifiedBy>Kurtis Unger</cp:lastModifiedBy>
  <dcterms:created xsi:type="dcterms:W3CDTF">2017-09-08T18:35:14Z</dcterms:created>
  <dcterms:modified xsi:type="dcterms:W3CDTF">2025-06-12T20:00:33Z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0x01010015B57CC44EE9C9449C2A26F40A8282C4</vt:lpwstr>
  </property>
</Properties>
</file>